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showInkAnnotation="0" codeName="ThisWorkbook" defaultThemeVersion="124226"/>
  <mc:AlternateContent xmlns:mc="http://schemas.openxmlformats.org/markup-compatibility/2006">
    <mc:Choice Requires="x15">
      <x15ac:absPath xmlns:x15ac="http://schemas.microsoft.com/office/spreadsheetml/2010/11/ac" url="https://bridgehousing4-my.sharepoint.com/personal/swhite_bridgehousing_com/Documents/4840 Mission/TCAC CDLAC Joint App/Draft - Application Attachments/Tab 40 Excel Application/"/>
    </mc:Choice>
  </mc:AlternateContent>
  <xr:revisionPtr revIDLastSave="0" documentId="8_{32C73ACA-7374-4E57-961A-642B45C40239}"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10" yWindow="-110" windowWidth="19420" windowHeight="10420" tabRatio="905" firstSheet="3" activeTab="8"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8" iterate="1" iterateCount="500"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8" i="7" l="1"/>
  <c r="I28" i="7"/>
  <c r="K28" i="7"/>
  <c r="M28" i="7"/>
  <c r="O28" i="7"/>
  <c r="Q28" i="7"/>
  <c r="S28" i="7"/>
  <c r="U28" i="7"/>
  <c r="W28" i="7"/>
  <c r="Y28" i="7"/>
  <c r="AA28" i="7"/>
  <c r="AC28" i="7"/>
  <c r="AE28" i="7"/>
  <c r="AG28" i="7"/>
  <c r="E28" i="7"/>
  <c r="S98" i="4"/>
  <c r="S77" i="4"/>
  <c r="S76" i="4"/>
  <c r="S90" i="4"/>
  <c r="S89" i="4"/>
  <c r="S86" i="4"/>
  <c r="S83" i="4"/>
  <c r="S49" i="4"/>
  <c r="S50" i="4"/>
  <c r="S48" i="4"/>
  <c r="S41" i="4"/>
  <c r="S39" i="4"/>
  <c r="S38" i="4"/>
  <c r="S29" i="4"/>
  <c r="S30" i="4"/>
  <c r="S31" i="4"/>
  <c r="S32" i="4"/>
  <c r="S33" i="4"/>
  <c r="S34" i="4"/>
  <c r="S35" i="4"/>
  <c r="S28" i="4"/>
  <c r="AD481" i="3"/>
  <c r="T481" i="3"/>
  <c r="Z636" i="3"/>
  <c r="Z637" i="3"/>
  <c r="Z635" i="3"/>
  <c r="G588" i="3"/>
  <c r="G646" i="3"/>
  <c r="G587" i="3"/>
  <c r="G645" i="3"/>
  <c r="G578" i="3"/>
  <c r="G577" i="3"/>
  <c r="G585" i="3"/>
  <c r="G643" i="3"/>
  <c r="G580" i="3"/>
  <c r="Z563" i="3"/>
  <c r="Z562" i="3"/>
  <c r="Z561" i="3"/>
  <c r="Z560" i="3"/>
  <c r="C43" i="4"/>
  <c r="D43" i="4"/>
  <c r="C41" i="4"/>
  <c r="D41" i="4"/>
  <c r="D76" i="4"/>
  <c r="C66" i="4"/>
  <c r="C65" i="4"/>
  <c r="D55" i="4"/>
  <c r="D50" i="4"/>
  <c r="D47" i="4"/>
  <c r="D44" i="4"/>
  <c r="D38" i="4"/>
  <c r="AA910" i="3"/>
  <c r="I910" i="3"/>
  <c r="AG631" i="3"/>
  <c r="U547" i="3"/>
  <c r="AE548" i="3"/>
  <c r="AE547" i="3"/>
  <c r="C548" i="3"/>
  <c r="C547" i="3"/>
  <c r="AE549" i="3"/>
  <c r="P619" i="3"/>
  <c r="Q389" i="3"/>
  <c r="G653" i="3"/>
  <c r="G586" i="3"/>
  <c r="G651" i="3"/>
  <c r="Z570" i="3"/>
  <c r="AA639" i="3"/>
  <c r="G638" i="3"/>
  <c r="G637" i="3"/>
  <c r="G636" i="3"/>
  <c r="G635" i="3"/>
  <c r="H336" i="3"/>
  <c r="H335" i="3"/>
  <c r="H334" i="3"/>
  <c r="G572" i="3"/>
  <c r="Z638" i="3"/>
  <c r="H333" i="3"/>
  <c r="H304" i="3"/>
  <c r="H303" i="3"/>
  <c r="H302" i="3"/>
  <c r="H301" i="3"/>
  <c r="H300" i="3"/>
  <c r="H299" i="3"/>
  <c r="H298" i="3"/>
  <c r="B42" i="11"/>
  <c r="D34" i="4"/>
  <c r="D30" i="4"/>
  <c r="B29" i="13"/>
  <c r="D28" i="4"/>
  <c r="AB618" i="3"/>
  <c r="E35" i="7"/>
  <c r="E36" i="7"/>
  <c r="G36" i="7"/>
  <c r="A36" i="7"/>
  <c r="D39" i="4"/>
  <c r="D65" i="4"/>
  <c r="D60" i="4"/>
  <c r="D51" i="4"/>
  <c r="D66" i="4"/>
  <c r="D57" i="4"/>
  <c r="D48" i="4"/>
  <c r="D89" i="4"/>
  <c r="D49" i="4"/>
  <c r="D83" i="4"/>
  <c r="D90" i="4"/>
  <c r="D95" i="4"/>
  <c r="D77" i="4"/>
  <c r="C35" i="4"/>
  <c r="C31" i="4"/>
  <c r="D31" i="4"/>
  <c r="C32" i="4"/>
  <c r="AA893" i="3"/>
  <c r="Z874" i="3"/>
  <c r="Z875" i="3"/>
  <c r="AC864" i="3"/>
  <c r="W826" i="3"/>
  <c r="W827" i="3"/>
  <c r="Z786" i="3"/>
  <c r="M921" i="3"/>
  <c r="P618" i="3"/>
  <c r="AG430" i="3"/>
  <c r="AG431" i="3"/>
  <c r="AA332" i="3"/>
  <c r="AA331" i="3"/>
  <c r="L274" i="3"/>
  <c r="L270" i="3"/>
  <c r="W240" i="3"/>
  <c r="AC240" i="3"/>
  <c r="AA244" i="3"/>
  <c r="M243" i="3"/>
  <c r="M242" i="3"/>
  <c r="L273" i="3"/>
  <c r="M241" i="3"/>
  <c r="L272" i="3"/>
  <c r="M240" i="3"/>
  <c r="L271" i="3"/>
  <c r="M239" i="3"/>
  <c r="H286" i="3"/>
  <c r="H288" i="3"/>
  <c r="A3" i="15"/>
  <c r="AN929" i="3"/>
  <c r="AD64" i="15"/>
  <c r="A61" i="15"/>
  <c r="AD67" i="15"/>
  <c r="Y67" i="15"/>
  <c r="AI20" i="15"/>
  <c r="AI22" i="15"/>
  <c r="AD20" i="15"/>
  <c r="AD22" i="15"/>
  <c r="T11" i="4"/>
  <c r="H11" i="13"/>
  <c r="R10" i="4"/>
  <c r="T25" i="15"/>
  <c r="AI7" i="15"/>
  <c r="AG428" i="3"/>
  <c r="B58" i="4"/>
  <c r="E58" i="4"/>
  <c r="R58" i="4"/>
  <c r="C77" i="11"/>
  <c r="C78" i="11"/>
  <c r="C79" i="11"/>
  <c r="B77" i="11"/>
  <c r="B78" i="11"/>
  <c r="I95" i="13"/>
  <c r="J95" i="13"/>
  <c r="J78" i="13"/>
  <c r="I78" i="13"/>
  <c r="G78" i="13"/>
  <c r="F78" i="13"/>
  <c r="D78" i="13"/>
  <c r="C78" i="13"/>
  <c r="H77" i="13"/>
  <c r="B77" i="13"/>
  <c r="S67" i="4"/>
  <c r="E67" i="13"/>
  <c r="D78" i="4"/>
  <c r="F78" i="4"/>
  <c r="G78" i="4"/>
  <c r="H78" i="4"/>
  <c r="I78" i="4"/>
  <c r="J78" i="4"/>
  <c r="K78" i="4"/>
  <c r="L78" i="4"/>
  <c r="M78" i="4"/>
  <c r="N78" i="4"/>
  <c r="O78" i="4"/>
  <c r="P78" i="4"/>
  <c r="Q78" i="4"/>
  <c r="T78" i="4"/>
  <c r="H78" i="13"/>
  <c r="C78" i="4"/>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Y20" i="15"/>
  <c r="Y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88" i="13"/>
  <c r="E87" i="13"/>
  <c r="E84" i="13"/>
  <c r="E82" i="13"/>
  <c r="E81" i="13"/>
  <c r="E66" i="13"/>
  <c r="E65" i="13"/>
  <c r="E52" i="13"/>
  <c r="E51" i="13"/>
  <c r="E47" i="13"/>
  <c r="E46" i="13"/>
  <c r="E45" i="13"/>
  <c r="E44" i="13"/>
  <c r="E43" i="13"/>
  <c r="E33"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B65" i="13"/>
  <c r="B61" i="13"/>
  <c r="B60" i="13"/>
  <c r="B59" i="13"/>
  <c r="B58" i="13"/>
  <c r="B57" i="13"/>
  <c r="B56" i="13"/>
  <c r="B55" i="13"/>
  <c r="B52" i="13"/>
  <c r="B51" i="13"/>
  <c r="B50" i="13"/>
  <c r="B49" i="13"/>
  <c r="B48" i="13"/>
  <c r="B47" i="13"/>
  <c r="B46" i="13"/>
  <c r="B45" i="13"/>
  <c r="B44" i="13"/>
  <c r="B43" i="13"/>
  <c r="B41" i="13"/>
  <c r="C40" i="4"/>
  <c r="B40" i="13"/>
  <c r="B39" i="13"/>
  <c r="B38" i="13"/>
  <c r="B34" i="13"/>
  <c r="B33" i="13"/>
  <c r="B32" i="13"/>
  <c r="B31" i="13"/>
  <c r="B30"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G63" i="13"/>
  <c r="G96" i="13"/>
  <c r="G105" i="13"/>
  <c r="G107" i="13"/>
  <c r="D25" i="13"/>
  <c r="C25" i="13"/>
  <c r="J11" i="13"/>
  <c r="J63" i="13"/>
  <c r="J96" i="13"/>
  <c r="J105" i="13"/>
  <c r="J107" i="13"/>
  <c r="D11" i="13"/>
  <c r="C11" i="13"/>
  <c r="C8" i="13"/>
  <c r="D8" i="13"/>
  <c r="T104" i="4"/>
  <c r="H104" i="13"/>
  <c r="R26" i="4"/>
  <c r="R24" i="4"/>
  <c r="R23" i="4"/>
  <c r="R22" i="4"/>
  <c r="R21" i="4"/>
  <c r="R17" i="4"/>
  <c r="R18" i="4"/>
  <c r="R19" i="4"/>
  <c r="R20" i="4"/>
  <c r="R15" i="4"/>
  <c r="R14" i="4"/>
  <c r="R13" i="4"/>
  <c r="R9" i="4"/>
  <c r="R4" i="4"/>
  <c r="R5" i="4"/>
  <c r="R6" i="4"/>
  <c r="R7" i="4"/>
  <c r="AD991" i="3"/>
  <c r="B5" i="11"/>
  <c r="C5" i="11"/>
  <c r="B6" i="11"/>
  <c r="C6" i="11"/>
  <c r="B7" i="11"/>
  <c r="C7" i="11"/>
  <c r="C8" i="11"/>
  <c r="B8" i="11"/>
  <c r="B10" i="11"/>
  <c r="B11" i="11"/>
  <c r="B12" i="11"/>
  <c r="C10" i="11"/>
  <c r="C11" i="11"/>
  <c r="B14" i="11"/>
  <c r="C14" i="11"/>
  <c r="B15" i="11"/>
  <c r="C15" i="11"/>
  <c r="B16" i="11"/>
  <c r="C16" i="11"/>
  <c r="B18" i="11"/>
  <c r="C18" i="11"/>
  <c r="B19" i="11"/>
  <c r="C19" i="11"/>
  <c r="B20" i="11"/>
  <c r="C20" i="11"/>
  <c r="B21" i="11"/>
  <c r="C21" i="11"/>
  <c r="D21" i="11"/>
  <c r="B22" i="11"/>
  <c r="B23" i="11"/>
  <c r="B24" i="11"/>
  <c r="B25" i="11"/>
  <c r="C22" i="11"/>
  <c r="D22" i="11"/>
  <c r="C23" i="11"/>
  <c r="D23" i="11"/>
  <c r="C24" i="11"/>
  <c r="C25" i="11"/>
  <c r="D25" i="11"/>
  <c r="B27" i="11"/>
  <c r="C27" i="11"/>
  <c r="B29" i="11"/>
  <c r="B30" i="11"/>
  <c r="B31" i="11"/>
  <c r="B32" i="11"/>
  <c r="B34" i="11"/>
  <c r="B35" i="11"/>
  <c r="B36" i="11"/>
  <c r="C29" i="11"/>
  <c r="C30" i="11"/>
  <c r="C31" i="11"/>
  <c r="C32" i="11"/>
  <c r="C34" i="11"/>
  <c r="D34" i="11"/>
  <c r="C35" i="11"/>
  <c r="D35" i="11"/>
  <c r="C36" i="11"/>
  <c r="B39" i="11"/>
  <c r="C39" i="11"/>
  <c r="D39" i="11"/>
  <c r="C40" i="11"/>
  <c r="B40" i="11"/>
  <c r="C42" i="11"/>
  <c r="D42" i="11"/>
  <c r="B44" i="11"/>
  <c r="C44" i="11"/>
  <c r="B45" i="11"/>
  <c r="C45" i="11"/>
  <c r="B46" i="11"/>
  <c r="B47" i="11"/>
  <c r="B48" i="11"/>
  <c r="B49" i="11"/>
  <c r="B50" i="11"/>
  <c r="B51" i="11"/>
  <c r="B52" i="11"/>
  <c r="B53" i="11"/>
  <c r="C46" i="11"/>
  <c r="C47" i="11"/>
  <c r="D47" i="11"/>
  <c r="C48" i="11"/>
  <c r="D48" i="11"/>
  <c r="C49" i="11"/>
  <c r="C50" i="11"/>
  <c r="C51" i="11"/>
  <c r="D51" i="11"/>
  <c r="C52" i="11"/>
  <c r="D52" i="11"/>
  <c r="C53" i="11"/>
  <c r="D50" i="11"/>
  <c r="B56" i="11"/>
  <c r="C56" i="11"/>
  <c r="B57" i="11"/>
  <c r="C57" i="11"/>
  <c r="B58" i="11"/>
  <c r="C58" i="11"/>
  <c r="D58" i="11"/>
  <c r="B59" i="11"/>
  <c r="C59" i="11"/>
  <c r="B60" i="11"/>
  <c r="C60" i="11"/>
  <c r="B61" i="11"/>
  <c r="C61" i="11"/>
  <c r="B62" i="11"/>
  <c r="C62" i="11"/>
  <c r="D62" i="11"/>
  <c r="B66" i="11"/>
  <c r="C66" i="11"/>
  <c r="B70" i="11"/>
  <c r="C70" i="11"/>
  <c r="B71" i="11"/>
  <c r="C71" i="11"/>
  <c r="B72" i="11"/>
  <c r="C72" i="11"/>
  <c r="B73" i="11"/>
  <c r="C73" i="11"/>
  <c r="B74" i="11"/>
  <c r="C74" i="11"/>
  <c r="D74" i="11"/>
  <c r="B81" i="11"/>
  <c r="C81" i="11"/>
  <c r="D81" i="11"/>
  <c r="B82" i="11"/>
  <c r="C82" i="11"/>
  <c r="C83" i="11"/>
  <c r="C84" i="11"/>
  <c r="C85" i="11"/>
  <c r="C86" i="11"/>
  <c r="C87" i="11"/>
  <c r="C88" i="11"/>
  <c r="C89" i="11"/>
  <c r="C90" i="11"/>
  <c r="C91" i="11"/>
  <c r="C92" i="11"/>
  <c r="C93" i="11"/>
  <c r="C94" i="11"/>
  <c r="C95" i="11"/>
  <c r="B83" i="11"/>
  <c r="B84" i="11"/>
  <c r="D84" i="11"/>
  <c r="B85" i="11"/>
  <c r="B86" i="11"/>
  <c r="B87" i="11"/>
  <c r="B88" i="11"/>
  <c r="D88" i="11"/>
  <c r="B89" i="11"/>
  <c r="B90" i="11"/>
  <c r="B91" i="11"/>
  <c r="B92" i="11"/>
  <c r="B93" i="11"/>
  <c r="B94" i="11"/>
  <c r="B95" i="11"/>
  <c r="B99" i="11"/>
  <c r="C99" i="11"/>
  <c r="B100" i="11"/>
  <c r="B101" i="11"/>
  <c r="B102" i="11"/>
  <c r="B103" i="11"/>
  <c r="B104" i="11"/>
  <c r="C100" i="11"/>
  <c r="D100" i="11"/>
  <c r="C101" i="11"/>
  <c r="C102" i="11"/>
  <c r="C103" i="11"/>
  <c r="D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A14" i="8"/>
  <c r="C14" i="8"/>
  <c r="H14" i="8"/>
  <c r="I14" i="8"/>
  <c r="A15" i="8"/>
  <c r="C15" i="8"/>
  <c r="H15" i="8"/>
  <c r="I15" i="8"/>
  <c r="A16" i="8"/>
  <c r="C16" i="8"/>
  <c r="H16" i="8"/>
  <c r="I16" i="8"/>
  <c r="A17" i="8"/>
  <c r="C17" i="8"/>
  <c r="H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I8" i="7"/>
  <c r="K8" i="7"/>
  <c r="M8" i="7"/>
  <c r="O8" i="7"/>
  <c r="Q8" i="7"/>
  <c r="S8" i="7"/>
  <c r="U8" i="7"/>
  <c r="W8" i="7"/>
  <c r="Y8" i="7"/>
  <c r="AA8" i="7"/>
  <c r="AC8" i="7"/>
  <c r="AE8" i="7"/>
  <c r="AG8" i="7"/>
  <c r="E14" i="7"/>
  <c r="G14" i="7"/>
  <c r="E15" i="7"/>
  <c r="G15" i="7"/>
  <c r="I15" i="7"/>
  <c r="K15" i="7"/>
  <c r="M15" i="7"/>
  <c r="O15" i="7"/>
  <c r="Q15" i="7"/>
  <c r="S15" i="7"/>
  <c r="U15" i="7"/>
  <c r="W15" i="7"/>
  <c r="Y15" i="7"/>
  <c r="AA15" i="7"/>
  <c r="AC15" i="7"/>
  <c r="AE15" i="7"/>
  <c r="AG15" i="7"/>
  <c r="W835" i="3"/>
  <c r="E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35" i="7"/>
  <c r="M36" i="7"/>
  <c r="M37" i="7"/>
  <c r="I36" i="7"/>
  <c r="K36" i="7"/>
  <c r="O36" i="7"/>
  <c r="Q36" i="7"/>
  <c r="S36" i="7"/>
  <c r="U36" i="7"/>
  <c r="W36" i="7"/>
  <c r="Y36" i="7"/>
  <c r="AA36" i="7"/>
  <c r="AC36" i="7"/>
  <c r="AE36" i="7"/>
  <c r="AG36" i="7"/>
  <c r="G37" i="7"/>
  <c r="I37" i="7"/>
  <c r="K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c r="AD969" i="3"/>
  <c r="AQ880" i="3"/>
  <c r="AD971" i="3"/>
  <c r="AQ881" i="3"/>
  <c r="AD974"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B36" i="13"/>
  <c r="C53" i="4"/>
  <c r="B53" i="13"/>
  <c r="C62" i="4"/>
  <c r="C74" i="4"/>
  <c r="C95" i="4"/>
  <c r="B95" i="13"/>
  <c r="C104" i="4"/>
  <c r="B74" i="13"/>
  <c r="D8" i="4"/>
  <c r="D11" i="4"/>
  <c r="D25" i="4"/>
  <c r="D40" i="4"/>
  <c r="B40" i="4"/>
  <c r="D53" i="4"/>
  <c r="D62" i="4"/>
  <c r="D67" i="4"/>
  <c r="D74" i="4"/>
  <c r="D104" i="4"/>
  <c r="AG630" i="3"/>
  <c r="AG632" i="3"/>
  <c r="S25" i="4"/>
  <c r="E25" i="13"/>
  <c r="F2" i="4"/>
  <c r="G2" i="4"/>
  <c r="H2" i="4"/>
  <c r="I2" i="4"/>
  <c r="J2" i="4"/>
  <c r="K2" i="4"/>
  <c r="L2" i="4"/>
  <c r="M2" i="4"/>
  <c r="N2" i="4"/>
  <c r="O2" i="4"/>
  <c r="P2" i="4"/>
  <c r="Q2" i="4"/>
  <c r="B4" i="4"/>
  <c r="B5" i="4"/>
  <c r="B6" i="4"/>
  <c r="B7" i="4"/>
  <c r="E8" i="4"/>
  <c r="F8" i="4"/>
  <c r="G8" i="4"/>
  <c r="G11" i="4"/>
  <c r="H8" i="4"/>
  <c r="H11" i="4"/>
  <c r="I8" i="4"/>
  <c r="I11" i="4"/>
  <c r="J8" i="4"/>
  <c r="J11" i="4"/>
  <c r="J25" i="4"/>
  <c r="J36" i="4"/>
  <c r="J40" i="4"/>
  <c r="J53" i="4"/>
  <c r="J62" i="4"/>
  <c r="J67" i="4"/>
  <c r="J74" i="4"/>
  <c r="J95" i="4"/>
  <c r="K8" i="4"/>
  <c r="K11" i="4"/>
  <c r="L8" i="4"/>
  <c r="L11" i="4"/>
  <c r="L12" i="4"/>
  <c r="M8" i="4"/>
  <c r="M11" i="4"/>
  <c r="N8" i="4"/>
  <c r="O8" i="4"/>
  <c r="Q8" i="4"/>
  <c r="Q11" i="4"/>
  <c r="Q12" i="4"/>
  <c r="B9" i="4"/>
  <c r="B10" i="4"/>
  <c r="E11" i="4"/>
  <c r="F11" i="4"/>
  <c r="F12" i="4"/>
  <c r="F25"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E29" i="13"/>
  <c r="B30" i="4"/>
  <c r="B31" i="4"/>
  <c r="B33" i="4"/>
  <c r="E33" i="4"/>
  <c r="R33" i="4"/>
  <c r="B34" i="4"/>
  <c r="K36" i="4"/>
  <c r="L36" i="4"/>
  <c r="O36" i="4"/>
  <c r="P36" i="4"/>
  <c r="P40" i="4"/>
  <c r="P53" i="4"/>
  <c r="P62" i="4"/>
  <c r="P67" i="4"/>
  <c r="P74" i="4"/>
  <c r="P95" i="4"/>
  <c r="P104" i="4"/>
  <c r="Q36" i="4"/>
  <c r="B38" i="4"/>
  <c r="B39" i="4"/>
  <c r="G40" i="4"/>
  <c r="H40" i="4"/>
  <c r="K40" i="4"/>
  <c r="L40" i="4"/>
  <c r="O40" i="4"/>
  <c r="Q40" i="4"/>
  <c r="B41" i="4"/>
  <c r="B43" i="4"/>
  <c r="E43" i="4"/>
  <c r="B44" i="4"/>
  <c r="E44" i="4"/>
  <c r="R44" i="4"/>
  <c r="B45" i="4"/>
  <c r="E45" i="4"/>
  <c r="R45" i="4"/>
  <c r="B46" i="4"/>
  <c r="E46" i="4"/>
  <c r="R46" i="4"/>
  <c r="B47" i="4"/>
  <c r="E47" i="4"/>
  <c r="R47" i="4"/>
  <c r="B48" i="4"/>
  <c r="E48" i="4"/>
  <c r="R48" i="4"/>
  <c r="B49" i="4"/>
  <c r="B50" i="4"/>
  <c r="B51" i="4"/>
  <c r="E51" i="4"/>
  <c r="R51" i="4"/>
  <c r="B52" i="4"/>
  <c r="E52" i="4"/>
  <c r="R52" i="4"/>
  <c r="G53" i="4"/>
  <c r="H53" i="4"/>
  <c r="K53" i="4"/>
  <c r="L53" i="4"/>
  <c r="O53" i="4"/>
  <c r="Q53" i="4"/>
  <c r="B55" i="4"/>
  <c r="E55" i="4"/>
  <c r="R55" i="4"/>
  <c r="B56" i="4"/>
  <c r="E56" i="4"/>
  <c r="R56" i="4"/>
  <c r="B57" i="4"/>
  <c r="E57" i="4"/>
  <c r="R57" i="4"/>
  <c r="B59" i="4"/>
  <c r="E59" i="4"/>
  <c r="R59" i="4"/>
  <c r="B60" i="4"/>
  <c r="E60" i="4"/>
  <c r="R60" i="4"/>
  <c r="B61" i="4"/>
  <c r="E61" i="4"/>
  <c r="R61" i="4"/>
  <c r="G62" i="4"/>
  <c r="H62" i="4"/>
  <c r="K62" i="4"/>
  <c r="L62" i="4"/>
  <c r="O62" i="4"/>
  <c r="O67" i="4"/>
  <c r="O74" i="4"/>
  <c r="O95" i="4"/>
  <c r="O104" i="4"/>
  <c r="Q62" i="4"/>
  <c r="B65" i="4"/>
  <c r="E65" i="4"/>
  <c r="R65" i="4"/>
  <c r="B66" i="4"/>
  <c r="E66" i="4"/>
  <c r="F67" i="4"/>
  <c r="G67" i="4"/>
  <c r="H67" i="4"/>
  <c r="I67" i="4"/>
  <c r="K67" i="4"/>
  <c r="L67" i="4"/>
  <c r="Q67" i="4"/>
  <c r="B69" i="4"/>
  <c r="E69" i="4"/>
  <c r="R69" i="4"/>
  <c r="B70" i="4"/>
  <c r="E70" i="4"/>
  <c r="R70" i="4"/>
  <c r="B71" i="4"/>
  <c r="E71" i="4"/>
  <c r="R71" i="4"/>
  <c r="B72" i="4"/>
  <c r="E72" i="4"/>
  <c r="R72" i="4"/>
  <c r="B73" i="4"/>
  <c r="E73" i="4"/>
  <c r="R73" i="4"/>
  <c r="F74" i="4"/>
  <c r="G74" i="4"/>
  <c r="H74" i="4"/>
  <c r="I74" i="4"/>
  <c r="K74" i="4"/>
  <c r="L74" i="4"/>
  <c r="Q74" i="4"/>
  <c r="B76" i="4"/>
  <c r="B80" i="4"/>
  <c r="E80" i="4"/>
  <c r="B81" i="4"/>
  <c r="E81" i="4"/>
  <c r="R81" i="4"/>
  <c r="B82" i="4"/>
  <c r="E82" i="4"/>
  <c r="R82" i="4"/>
  <c r="B83" i="4"/>
  <c r="B84" i="4"/>
  <c r="E84" i="4"/>
  <c r="R84" i="4"/>
  <c r="B85" i="4"/>
  <c r="E85" i="4"/>
  <c r="R85" i="4"/>
  <c r="B86" i="4"/>
  <c r="B87" i="4"/>
  <c r="E87" i="4"/>
  <c r="R87" i="4"/>
  <c r="B88" i="4"/>
  <c r="E88" i="4"/>
  <c r="R88" i="4"/>
  <c r="B89" i="4"/>
  <c r="B91" i="4"/>
  <c r="B92" i="4"/>
  <c r="E92" i="4"/>
  <c r="R92" i="4"/>
  <c r="B93" i="4"/>
  <c r="E93" i="4"/>
  <c r="R93" i="4"/>
  <c r="B94" i="4"/>
  <c r="E94" i="4"/>
  <c r="R94" i="4"/>
  <c r="F95" i="4"/>
  <c r="G95" i="4"/>
  <c r="H95" i="4"/>
  <c r="I95" i="4"/>
  <c r="K95" i="4"/>
  <c r="L95" i="4"/>
  <c r="Q95" i="4"/>
  <c r="B98" i="4"/>
  <c r="B99" i="4"/>
  <c r="E99" i="4"/>
  <c r="R99" i="4"/>
  <c r="B100" i="4"/>
  <c r="E100" i="4"/>
  <c r="R100" i="4"/>
  <c r="B101" i="4"/>
  <c r="E101" i="4"/>
  <c r="R101" i="4"/>
  <c r="B102" i="4"/>
  <c r="E102" i="4"/>
  <c r="R102" i="4"/>
  <c r="B103" i="4"/>
  <c r="E103" i="4"/>
  <c r="R103" i="4"/>
  <c r="F104" i="4"/>
  <c r="G104" i="4"/>
  <c r="L104" i="4"/>
  <c r="Q104" i="4"/>
  <c r="E108" i="4"/>
  <c r="F108" i="4"/>
  <c r="F29" i="4"/>
  <c r="F36" i="4"/>
  <c r="F63" i="4"/>
  <c r="F96" i="4"/>
  <c r="F105" i="4"/>
  <c r="G108" i="4"/>
  <c r="G29" i="4"/>
  <c r="G36" i="4"/>
  <c r="G63" i="4"/>
  <c r="G96" i="4"/>
  <c r="G105" i="4"/>
  <c r="H108" i="4"/>
  <c r="H98" i="4"/>
  <c r="H104" i="4"/>
  <c r="I108" i="4"/>
  <c r="I98" i="4"/>
  <c r="I104" i="4"/>
  <c r="J108" i="4"/>
  <c r="J98" i="4"/>
  <c r="K108" i="4"/>
  <c r="K98" i="4"/>
  <c r="L108" i="4"/>
  <c r="M108" i="4"/>
  <c r="N108" i="4"/>
  <c r="O108" i="4"/>
  <c r="P108" i="4"/>
  <c r="Q108" i="4"/>
  <c r="B131" i="4"/>
  <c r="I186" i="3"/>
  <c r="I187"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H589"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AA647" i="3"/>
  <c r="G650" i="3"/>
  <c r="H655"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M920" i="3"/>
  <c r="O778" i="3"/>
  <c r="O758" i="3"/>
  <c r="M812" i="3"/>
  <c r="Q812" i="3"/>
  <c r="U812" i="3"/>
  <c r="Y812" i="3"/>
  <c r="AC812" i="3"/>
  <c r="AG812" i="3"/>
  <c r="AV824" i="3"/>
  <c r="Z877" i="3"/>
  <c r="AN926" i="3"/>
  <c r="AN927" i="3"/>
  <c r="AN928" i="3"/>
  <c r="AN930" i="3"/>
  <c r="AN931" i="3"/>
  <c r="AN932" i="3"/>
  <c r="AN933" i="3"/>
  <c r="AN934" i="3"/>
  <c r="Z979" i="3"/>
  <c r="V983" i="3"/>
  <c r="Z985" i="3"/>
  <c r="D49" i="11"/>
  <c r="B8" i="4"/>
  <c r="D94" i="11"/>
  <c r="D92" i="11"/>
  <c r="D31" i="11"/>
  <c r="D6" i="11"/>
  <c r="D32" i="11"/>
  <c r="D15" i="11"/>
  <c r="D71" i="11"/>
  <c r="D18" i="11"/>
  <c r="D102" i="11"/>
  <c r="D60" i="11"/>
  <c r="D56" i="11"/>
  <c r="C75" i="11"/>
  <c r="D61" i="11"/>
  <c r="D53" i="11"/>
  <c r="D10" i="11"/>
  <c r="D101" i="11"/>
  <c r="D90" i="11"/>
  <c r="B75" i="11"/>
  <c r="D57" i="11"/>
  <c r="AG432" i="3"/>
  <c r="T27" i="15"/>
  <c r="B63" i="11"/>
  <c r="D82" i="11"/>
  <c r="D7" i="11"/>
  <c r="D46" i="11"/>
  <c r="D12" i="13"/>
  <c r="J12" i="4"/>
  <c r="B25" i="4"/>
  <c r="D20" i="11"/>
  <c r="D5" i="11"/>
  <c r="D14" i="11"/>
  <c r="B11" i="4"/>
  <c r="B11" i="13"/>
  <c r="AD7" i="15"/>
  <c r="C63" i="4"/>
  <c r="B63" i="13"/>
  <c r="BA621" i="3"/>
  <c r="BZ621" i="3"/>
  <c r="BU621" i="3"/>
  <c r="BF621" i="3"/>
  <c r="CT614" i="3"/>
  <c r="BK621" i="3"/>
  <c r="L951" i="3"/>
  <c r="L950" i="3"/>
  <c r="L949" i="3"/>
  <c r="L947" i="3"/>
  <c r="Y7" i="15"/>
  <c r="T7" i="15"/>
  <c r="I25" i="7"/>
  <c r="AC25" i="7"/>
  <c r="AA25" i="7"/>
  <c r="BP614" i="3"/>
  <c r="BZ614" i="3"/>
  <c r="BK633" i="3"/>
  <c r="BK614" i="3"/>
  <c r="BK635" i="3"/>
  <c r="V949" i="3"/>
  <c r="AD949" i="3"/>
  <c r="T63" i="4"/>
  <c r="H63" i="13"/>
  <c r="Y758" i="3"/>
  <c r="AC861" i="3"/>
  <c r="DD614" i="3"/>
  <c r="CJ614" i="3"/>
  <c r="CE614" i="3"/>
  <c r="Y778" i="3"/>
  <c r="BF614" i="3"/>
  <c r="BA633" i="3"/>
  <c r="BA614" i="3"/>
  <c r="BP621" i="3"/>
  <c r="BU633" i="3"/>
  <c r="BZ633" i="3"/>
  <c r="BZ635" i="3"/>
  <c r="BP633" i="3"/>
  <c r="CY614" i="3"/>
  <c r="BF633" i="3"/>
  <c r="BU614" i="3"/>
  <c r="BU635" i="3"/>
  <c r="P734" i="3"/>
  <c r="C30" i="8"/>
  <c r="D104" i="11"/>
  <c r="E12" i="4"/>
  <c r="D11" i="11"/>
  <c r="C12" i="4"/>
  <c r="B12" i="13"/>
  <c r="BF635" i="3"/>
  <c r="V948" i="3"/>
  <c r="AD948" i="3"/>
  <c r="E89" i="4"/>
  <c r="R89" i="4"/>
  <c r="E89" i="13"/>
  <c r="E50" i="4"/>
  <c r="R50" i="4"/>
  <c r="E50" i="13"/>
  <c r="E41" i="4"/>
  <c r="R41" i="4"/>
  <c r="E41" i="13"/>
  <c r="E38" i="4"/>
  <c r="R38" i="4"/>
  <c r="E28" i="4"/>
  <c r="R28" i="4"/>
  <c r="O12" i="4"/>
  <c r="D83" i="11"/>
  <c r="C12" i="13"/>
  <c r="R11" i="4"/>
  <c r="E31" i="13"/>
  <c r="E31" i="4"/>
  <c r="R31" i="4"/>
  <c r="AT614" i="3"/>
  <c r="X999" i="3"/>
  <c r="CO614" i="3"/>
  <c r="E91" i="4"/>
  <c r="R91" i="4"/>
  <c r="S91" i="4"/>
  <c r="E91" i="13"/>
  <c r="E83" i="4"/>
  <c r="E83" i="13"/>
  <c r="E76" i="4"/>
  <c r="R76" i="4"/>
  <c r="E48" i="13"/>
  <c r="E34" i="4"/>
  <c r="R34" i="4"/>
  <c r="E34" i="13"/>
  <c r="E30" i="4"/>
  <c r="R30" i="4"/>
  <c r="E30" i="13"/>
  <c r="I63" i="4"/>
  <c r="I96" i="4"/>
  <c r="I105" i="4"/>
  <c r="D12" i="4"/>
  <c r="C12" i="11"/>
  <c r="D12" i="11"/>
  <c r="R8" i="4"/>
  <c r="R12" i="4"/>
  <c r="R25" i="4"/>
  <c r="E77" i="4"/>
  <c r="R77" i="4"/>
  <c r="E77" i="13"/>
  <c r="AT675" i="3"/>
  <c r="AU656" i="3"/>
  <c r="AV656" i="3"/>
  <c r="AM905" i="3"/>
  <c r="BA635" i="3"/>
  <c r="V947" i="3"/>
  <c r="E86" i="4"/>
  <c r="R86" i="4"/>
  <c r="E86" i="13"/>
  <c r="K63" i="4"/>
  <c r="K96" i="4"/>
  <c r="E39" i="4"/>
  <c r="R39" i="4"/>
  <c r="E39" i="13"/>
  <c r="D87" i="11"/>
  <c r="D93" i="11"/>
  <c r="D85" i="11"/>
  <c r="D27" i="11"/>
  <c r="D24" i="11"/>
  <c r="D63" i="13"/>
  <c r="D96" i="13"/>
  <c r="D105" i="13"/>
  <c r="B78" i="4"/>
  <c r="J104" i="4"/>
  <c r="B41" i="11"/>
  <c r="D66" i="11"/>
  <c r="E49" i="4"/>
  <c r="R49" i="4"/>
  <c r="E49" i="13"/>
  <c r="D30" i="11"/>
  <c r="K104" i="4"/>
  <c r="J63" i="4"/>
  <c r="J96" i="4"/>
  <c r="H12" i="4"/>
  <c r="B62" i="4"/>
  <c r="D89" i="11"/>
  <c r="B26" i="11"/>
  <c r="B9" i="11"/>
  <c r="B13" i="11"/>
  <c r="N63" i="4"/>
  <c r="N96" i="4"/>
  <c r="N105" i="4"/>
  <c r="D29" i="11"/>
  <c r="B12" i="4"/>
  <c r="L63" i="4"/>
  <c r="L96" i="4"/>
  <c r="L105" i="4"/>
  <c r="O63" i="4"/>
  <c r="O96" i="4"/>
  <c r="O105" i="4"/>
  <c r="Q63" i="4"/>
  <c r="Q96" i="4"/>
  <c r="Q105" i="4"/>
  <c r="P63" i="4"/>
  <c r="P96" i="4"/>
  <c r="P105" i="4"/>
  <c r="M63" i="4"/>
  <c r="M96" i="4"/>
  <c r="M105" i="4"/>
  <c r="N12" i="4"/>
  <c r="K12" i="4"/>
  <c r="G12" i="4"/>
  <c r="B62" i="13"/>
  <c r="D99" i="11"/>
  <c r="D72" i="11"/>
  <c r="D70" i="11"/>
  <c r="D16" i="11"/>
  <c r="F63" i="13"/>
  <c r="F96" i="13"/>
  <c r="F105" i="13"/>
  <c r="F107" i="13"/>
  <c r="D77" i="11"/>
  <c r="B74" i="4"/>
  <c r="B105" i="11"/>
  <c r="D73" i="11"/>
  <c r="D45" i="11"/>
  <c r="C41" i="11"/>
  <c r="D41" i="11"/>
  <c r="C26" i="11"/>
  <c r="C63" i="13"/>
  <c r="C96" i="13"/>
  <c r="C105" i="13"/>
  <c r="R74" i="4"/>
  <c r="D26" i="11"/>
  <c r="T96" i="4"/>
  <c r="E74" i="4"/>
  <c r="C96" i="11"/>
  <c r="R80" i="4"/>
  <c r="B78" i="13"/>
  <c r="C105" i="11"/>
  <c r="D36" i="11"/>
  <c r="G25" i="7"/>
  <c r="Y25" i="7"/>
  <c r="O25" i="7"/>
  <c r="U25" i="7"/>
  <c r="M25" i="7"/>
  <c r="S25" i="7"/>
  <c r="K25" i="7"/>
  <c r="Q25" i="7"/>
  <c r="AG25" i="7"/>
  <c r="W25" i="7"/>
  <c r="I14" i="7"/>
  <c r="G16" i="7"/>
  <c r="E21" i="7"/>
  <c r="E30" i="7"/>
  <c r="AX614" i="3"/>
  <c r="X1003" i="3"/>
  <c r="F30" i="8"/>
  <c r="AU669" i="3"/>
  <c r="AV669" i="3"/>
  <c r="AU665" i="3"/>
  <c r="AV665" i="3"/>
  <c r="AU661" i="3"/>
  <c r="AV661" i="3"/>
  <c r="AU657" i="3"/>
  <c r="AV657" i="3"/>
  <c r="AU653" i="3"/>
  <c r="AV653" i="3"/>
  <c r="AU654" i="3"/>
  <c r="AV654" i="3"/>
  <c r="AU659" i="3"/>
  <c r="AV659" i="3"/>
  <c r="AU666" i="3"/>
  <c r="AV666" i="3"/>
  <c r="AU672" i="3"/>
  <c r="AV672" i="3"/>
  <c r="AU651" i="3"/>
  <c r="AV651" i="3"/>
  <c r="AU671" i="3"/>
  <c r="AV671" i="3"/>
  <c r="AU658" i="3"/>
  <c r="AV658" i="3"/>
  <c r="AU663" i="3"/>
  <c r="AV663" i="3"/>
  <c r="AU664" i="3"/>
  <c r="AV664" i="3"/>
  <c r="AU668" i="3"/>
  <c r="AV668" i="3"/>
  <c r="AU670" i="3"/>
  <c r="AV670" i="3"/>
  <c r="AU650" i="3"/>
  <c r="AU655" i="3"/>
  <c r="AV655" i="3"/>
  <c r="AU674" i="3"/>
  <c r="AV674" i="3"/>
  <c r="AU660" i="3"/>
  <c r="AV660" i="3"/>
  <c r="AU673" i="3"/>
  <c r="AV673" i="3"/>
  <c r="AU662" i="3"/>
  <c r="AV662" i="3"/>
  <c r="AU667" i="3"/>
  <c r="AV667" i="3"/>
  <c r="AU652" i="3"/>
  <c r="AV652" i="3"/>
  <c r="AT237" i="3"/>
  <c r="BB239" i="3"/>
  <c r="T262" i="3"/>
  <c r="I9" i="7"/>
  <c r="W9" i="7"/>
  <c r="G9" i="7"/>
  <c r="AE9" i="7"/>
  <c r="Q9" i="7"/>
  <c r="AC9" i="7"/>
  <c r="S9" i="7"/>
  <c r="O9" i="7"/>
  <c r="K9" i="7"/>
  <c r="U9" i="7"/>
  <c r="E9" i="7"/>
  <c r="AG9" i="7"/>
  <c r="AA9" i="7"/>
  <c r="Y9" i="7"/>
  <c r="M9" i="7"/>
  <c r="AI27" i="15"/>
  <c r="Y27" i="15"/>
  <c r="AD27" i="15"/>
  <c r="I1003" i="3"/>
  <c r="I999" i="3"/>
  <c r="E38" i="13"/>
  <c r="S40" i="4"/>
  <c r="E40" i="13"/>
  <c r="E40" i="4"/>
  <c r="E28" i="13"/>
  <c r="D105" i="11"/>
  <c r="T105" i="4"/>
  <c r="H96" i="13"/>
  <c r="K14" i="7"/>
  <c r="AD965" i="3"/>
  <c r="AQ879" i="3"/>
  <c r="AV650" i="3"/>
  <c r="T107" i="4"/>
  <c r="H105" i="13"/>
  <c r="M14" i="7"/>
  <c r="H107" i="13"/>
  <c r="O14" i="7"/>
  <c r="Q14" i="7"/>
  <c r="S14" i="7"/>
  <c r="U14" i="7"/>
  <c r="W14" i="7"/>
  <c r="AO907" i="3"/>
  <c r="K105" i="4"/>
  <c r="V951" i="3"/>
  <c r="BP635" i="3"/>
  <c r="V950" i="3"/>
  <c r="AD950" i="3"/>
  <c r="AD951" i="3"/>
  <c r="AN891" i="3"/>
  <c r="AQ882" i="3"/>
  <c r="AC862" i="3"/>
  <c r="AC863" i="3"/>
  <c r="R62" i="4"/>
  <c r="M12" i="4"/>
  <c r="I12" i="4"/>
  <c r="B104" i="4"/>
  <c r="B96" i="11"/>
  <c r="D96" i="11"/>
  <c r="D86" i="11"/>
  <c r="D59" i="11"/>
  <c r="C63" i="11"/>
  <c r="D63" i="11"/>
  <c r="D40" i="11"/>
  <c r="D19" i="11"/>
  <c r="D8" i="11"/>
  <c r="G652" i="3"/>
  <c r="G644" i="3"/>
  <c r="B95" i="4"/>
  <c r="B54" i="11"/>
  <c r="D78" i="11"/>
  <c r="B79" i="11"/>
  <c r="D79" i="11"/>
  <c r="E76" i="13"/>
  <c r="S78" i="4"/>
  <c r="E78" i="13"/>
  <c r="R66" i="4"/>
  <c r="R67" i="4"/>
  <c r="E67" i="4"/>
  <c r="E98" i="13"/>
  <c r="S104" i="4"/>
  <c r="E104" i="13"/>
  <c r="E78" i="4"/>
  <c r="E98" i="4"/>
  <c r="R98" i="4"/>
  <c r="R104" i="4"/>
  <c r="B90" i="4"/>
  <c r="S53" i="4"/>
  <c r="E53" i="13"/>
  <c r="B104" i="13"/>
  <c r="E62" i="4"/>
  <c r="C54" i="11"/>
  <c r="D54" i="11"/>
  <c r="R78" i="4"/>
  <c r="D91" i="11"/>
  <c r="D75" i="11"/>
  <c r="R43" i="4"/>
  <c r="R53" i="4"/>
  <c r="E53" i="4"/>
  <c r="R40" i="4"/>
  <c r="B53" i="4"/>
  <c r="Y780" i="3"/>
  <c r="Y781" i="3"/>
  <c r="E4" i="7"/>
  <c r="G4" i="7"/>
  <c r="M35" i="7"/>
  <c r="M38" i="7"/>
  <c r="AG35" i="7"/>
  <c r="AG38" i="7"/>
  <c r="G35" i="7"/>
  <c r="G38" i="7"/>
  <c r="AA35" i="7"/>
  <c r="AE35" i="7"/>
  <c r="AE38" i="7"/>
  <c r="W35" i="7"/>
  <c r="W38" i="7"/>
  <c r="Y35" i="7"/>
  <c r="Y38" i="7"/>
  <c r="I35" i="7"/>
  <c r="I38" i="7"/>
  <c r="K35" i="7"/>
  <c r="K38" i="7"/>
  <c r="Q35" i="7"/>
  <c r="Q38" i="7"/>
  <c r="S35" i="7"/>
  <c r="O35" i="7"/>
  <c r="O38" i="7"/>
  <c r="AC35" i="7"/>
  <c r="AC38" i="7"/>
  <c r="U35" i="7"/>
  <c r="U38" i="7"/>
  <c r="E38" i="7"/>
  <c r="S38" i="7"/>
  <c r="AA38" i="7"/>
  <c r="H36" i="4"/>
  <c r="H63" i="4"/>
  <c r="H96" i="4"/>
  <c r="H105" i="4"/>
  <c r="E29" i="4"/>
  <c r="R29" i="4"/>
  <c r="J105" i="4"/>
  <c r="AB48" i="15"/>
  <c r="Y14" i="7"/>
  <c r="G21" i="7"/>
  <c r="G30" i="7"/>
  <c r="I16" i="7"/>
  <c r="V952" i="3"/>
  <c r="AD947" i="3"/>
  <c r="AD953" i="3"/>
  <c r="AV675" i="3"/>
  <c r="AD734" i="3"/>
  <c r="AA1000" i="3"/>
  <c r="AD1000" i="3"/>
  <c r="AA996" i="3"/>
  <c r="AO906" i="3"/>
  <c r="AD996" i="3"/>
  <c r="AU675" i="3"/>
  <c r="R83" i="4"/>
  <c r="G654" i="3"/>
  <c r="I13" i="8"/>
  <c r="D95" i="11"/>
  <c r="C9" i="11"/>
  <c r="I63" i="13"/>
  <c r="I96" i="13"/>
  <c r="I105" i="13"/>
  <c r="I107" i="13"/>
  <c r="B66" i="13"/>
  <c r="B67" i="11"/>
  <c r="B68" i="11"/>
  <c r="C67" i="4"/>
  <c r="C67" i="11"/>
  <c r="I17" i="8"/>
  <c r="D44" i="11"/>
  <c r="D35" i="4"/>
  <c r="B35" i="4"/>
  <c r="B35" i="13"/>
  <c r="D32" i="4"/>
  <c r="B33" i="11"/>
  <c r="B37" i="11"/>
  <c r="B64" i="11"/>
  <c r="C33" i="11"/>
  <c r="E104" i="4"/>
  <c r="B97" i="11"/>
  <c r="B106" i="11"/>
  <c r="E90" i="4"/>
  <c r="E5" i="7"/>
  <c r="B32" i="4"/>
  <c r="D36" i="4"/>
  <c r="I30" i="8"/>
  <c r="K16" i="7"/>
  <c r="I21" i="7"/>
  <c r="I30" i="7"/>
  <c r="AA14" i="7"/>
  <c r="AI11" i="15"/>
  <c r="AI23" i="15"/>
  <c r="AI26" i="15"/>
  <c r="AI28" i="15"/>
  <c r="AD11" i="15"/>
  <c r="AD23" i="15"/>
  <c r="AD26" i="15"/>
  <c r="AD28" i="15"/>
  <c r="C68" i="11"/>
  <c r="D68" i="11"/>
  <c r="D67" i="11"/>
  <c r="D33" i="11"/>
  <c r="C37" i="11"/>
  <c r="D37" i="11"/>
  <c r="E35" i="4"/>
  <c r="R35" i="4"/>
  <c r="E35" i="13"/>
  <c r="B67" i="4"/>
  <c r="B67" i="13"/>
  <c r="C96" i="4"/>
  <c r="D9" i="11"/>
  <c r="C13" i="11"/>
  <c r="D13" i="11"/>
  <c r="AD988" i="3"/>
  <c r="AD955" i="3"/>
  <c r="AQ877" i="3"/>
  <c r="B1014" i="3"/>
  <c r="AD1004" i="3"/>
  <c r="T24" i="15"/>
  <c r="G5" i="7"/>
  <c r="I4" i="7"/>
  <c r="E90" i="13"/>
  <c r="S95" i="4"/>
  <c r="E95" i="13"/>
  <c r="R90" i="4"/>
  <c r="R95" i="4"/>
  <c r="E95" i="4"/>
  <c r="C64" i="11"/>
  <c r="M922" i="3"/>
  <c r="M923" i="3"/>
  <c r="Z789" i="3"/>
  <c r="AM826" i="3"/>
  <c r="AM829" i="3"/>
  <c r="AQ885" i="3"/>
  <c r="AQ888" i="3"/>
  <c r="B1012" i="3"/>
  <c r="C105" i="4"/>
  <c r="B96" i="13"/>
  <c r="AC14" i="7"/>
  <c r="D63" i="4"/>
  <c r="D96" i="4"/>
  <c r="D105" i="4"/>
  <c r="B36" i="4"/>
  <c r="B63" i="4"/>
  <c r="E32" i="4"/>
  <c r="K4" i="7"/>
  <c r="I5" i="7"/>
  <c r="M16" i="7"/>
  <c r="K21" i="7"/>
  <c r="K30" i="7"/>
  <c r="AM834" i="3"/>
  <c r="E32" i="13"/>
  <c r="S36" i="4"/>
  <c r="M4" i="7"/>
  <c r="K5" i="7"/>
  <c r="AE14" i="7"/>
  <c r="O16" i="7"/>
  <c r="M21" i="7"/>
  <c r="M30" i="7"/>
  <c r="B96" i="4"/>
  <c r="C97" i="11"/>
  <c r="D64" i="11"/>
  <c r="AQ886" i="3"/>
  <c r="R32" i="4"/>
  <c r="R36" i="4"/>
  <c r="R63" i="4"/>
  <c r="R96" i="4"/>
  <c r="R105" i="4"/>
  <c r="E36" i="4"/>
  <c r="E63" i="4"/>
  <c r="E96" i="4"/>
  <c r="E105" i="4"/>
  <c r="B105" i="4"/>
  <c r="AC442" i="3"/>
  <c r="B105" i="13"/>
  <c r="E6" i="7"/>
  <c r="Z798" i="3"/>
  <c r="AC441" i="3"/>
  <c r="AB47" i="15"/>
  <c r="AB49" i="15"/>
  <c r="Q16" i="7"/>
  <c r="O21" i="7"/>
  <c r="O30" i="7"/>
  <c r="C106" i="11"/>
  <c r="D106" i="11"/>
  <c r="D97" i="11"/>
  <c r="M5" i="7"/>
  <c r="O4" i="7"/>
  <c r="S63" i="4"/>
  <c r="E36" i="13"/>
  <c r="G6" i="7"/>
  <c r="E7" i="7"/>
  <c r="E10" i="7"/>
  <c r="E32" i="7"/>
  <c r="AG14" i="7"/>
  <c r="S16" i="7"/>
  <c r="Q21" i="7"/>
  <c r="Q30" i="7"/>
  <c r="E40" i="7"/>
  <c r="E44" i="7"/>
  <c r="S96" i="4"/>
  <c r="E63" i="13"/>
  <c r="Q4" i="7"/>
  <c r="O5" i="7"/>
  <c r="I6" i="7"/>
  <c r="G7" i="7"/>
  <c r="G10" i="7"/>
  <c r="G32" i="7"/>
  <c r="E96" i="13"/>
  <c r="S105" i="4"/>
  <c r="U16" i="7"/>
  <c r="S21" i="7"/>
  <c r="S30" i="7"/>
  <c r="S4" i="7"/>
  <c r="Q5" i="7"/>
  <c r="I7" i="7"/>
  <c r="I10" i="7"/>
  <c r="I32" i="7"/>
  <c r="K6" i="7"/>
  <c r="G44" i="7"/>
  <c r="G40" i="7"/>
  <c r="E54" i="7"/>
  <c r="E42" i="7"/>
  <c r="E43" i="7"/>
  <c r="I40" i="7"/>
  <c r="I44" i="7"/>
  <c r="G43" i="7"/>
  <c r="G54" i="7"/>
  <c r="G42" i="7"/>
  <c r="W16" i="7"/>
  <c r="U21" i="7"/>
  <c r="U30" i="7"/>
  <c r="U4" i="7"/>
  <c r="S5" i="7"/>
  <c r="E105" i="13"/>
  <c r="S107" i="4"/>
  <c r="K7" i="7"/>
  <c r="K10" i="7"/>
  <c r="K32" i="7"/>
  <c r="M6" i="7"/>
  <c r="K44" i="7"/>
  <c r="K40" i="7"/>
  <c r="Y16" i="7"/>
  <c r="W21" i="7"/>
  <c r="W30" i="7"/>
  <c r="O6" i="7"/>
  <c r="M7" i="7"/>
  <c r="M10" i="7"/>
  <c r="M32" i="7"/>
  <c r="W4" i="7"/>
  <c r="U5" i="7"/>
  <c r="AE690" i="3"/>
  <c r="E107" i="13"/>
  <c r="AC443" i="3"/>
  <c r="I43" i="7"/>
  <c r="I42" i="7"/>
  <c r="I54" i="7"/>
  <c r="M40" i="7"/>
  <c r="M44" i="7"/>
  <c r="AA16" i="7"/>
  <c r="Y21" i="7"/>
  <c r="Y30" i="7"/>
  <c r="K43" i="7"/>
  <c r="K54" i="7"/>
  <c r="K42" i="7"/>
  <c r="W5" i="7"/>
  <c r="Y4" i="7"/>
  <c r="Q6" i="7"/>
  <c r="O7" i="7"/>
  <c r="O10" i="7"/>
  <c r="O32" i="7"/>
  <c r="Y11" i="15"/>
  <c r="Y23" i="15"/>
  <c r="Y26" i="15"/>
  <c r="Y28" i="15"/>
  <c r="T11" i="15"/>
  <c r="T18" i="15"/>
  <c r="T20" i="15"/>
  <c r="T22" i="15"/>
  <c r="T23" i="15"/>
  <c r="Q7" i="7"/>
  <c r="Q10" i="7"/>
  <c r="Q32" i="7"/>
  <c r="S6" i="7"/>
  <c r="AC16" i="7"/>
  <c r="AA21" i="7"/>
  <c r="AA30" i="7"/>
  <c r="AA4" i="7"/>
  <c r="Y5" i="7"/>
  <c r="O44" i="7"/>
  <c r="O40" i="7"/>
  <c r="M54" i="7"/>
  <c r="M42" i="7"/>
  <c r="M43" i="7"/>
  <c r="Q44" i="7"/>
  <c r="Q40" i="7"/>
  <c r="Y64" i="15"/>
  <c r="Y68" i="15"/>
  <c r="T26" i="15"/>
  <c r="T28" i="15"/>
  <c r="T29" i="15"/>
  <c r="AD38" i="15"/>
  <c r="AD40" i="15"/>
  <c r="U6" i="7"/>
  <c r="S7" i="7"/>
  <c r="S10" i="7"/>
  <c r="S32" i="7"/>
  <c r="O43" i="7"/>
  <c r="O54" i="7"/>
  <c r="O42" i="7"/>
  <c r="AC4" i="7"/>
  <c r="AA5" i="7"/>
  <c r="AE16" i="7"/>
  <c r="AC21" i="7"/>
  <c r="AC30" i="7"/>
  <c r="S40" i="7"/>
  <c r="S44" i="7"/>
  <c r="AG16" i="7"/>
  <c r="AG21" i="7"/>
  <c r="AG30" i="7"/>
  <c r="AE21" i="7"/>
  <c r="AE30" i="7"/>
  <c r="Q42" i="7"/>
  <c r="Q54" i="7"/>
  <c r="Q43" i="7"/>
  <c r="W6" i="7"/>
  <c r="U7" i="7"/>
  <c r="U10" i="7"/>
  <c r="U32" i="7"/>
  <c r="AE4" i="7"/>
  <c r="AC5" i="7"/>
  <c r="Y38" i="15"/>
  <c r="Y40" i="15"/>
  <c r="Y41" i="15"/>
  <c r="AB50" i="15"/>
  <c r="AB54" i="15"/>
  <c r="AB55" i="15"/>
  <c r="AB56" i="15"/>
  <c r="S42" i="7"/>
  <c r="S54" i="7"/>
  <c r="S43" i="7"/>
  <c r="U40" i="7"/>
  <c r="U44" i="7"/>
  <c r="W7" i="7"/>
  <c r="W10" i="7"/>
  <c r="W32" i="7"/>
  <c r="Y6" i="7"/>
  <c r="AE5" i="7"/>
  <c r="AG4" i="7"/>
  <c r="M26" i="3"/>
  <c r="P203" i="3"/>
  <c r="AB57" i="15"/>
  <c r="W44" i="7"/>
  <c r="W40" i="7"/>
  <c r="U43" i="7"/>
  <c r="U42" i="7"/>
  <c r="U54" i="7"/>
  <c r="Y7" i="7"/>
  <c r="Y10" i="7"/>
  <c r="Y32" i="7"/>
  <c r="AA6" i="7"/>
  <c r="AG5" i="7"/>
  <c r="AB59" i="15"/>
  <c r="AB76" i="15"/>
  <c r="AB77" i="15"/>
  <c r="Y44" i="7"/>
  <c r="Y40" i="7"/>
  <c r="AA7" i="7"/>
  <c r="AA10" i="7"/>
  <c r="AA32" i="7"/>
  <c r="AC6" i="7"/>
  <c r="W42" i="7"/>
  <c r="W43" i="7"/>
  <c r="W54" i="7"/>
  <c r="AA44" i="7"/>
  <c r="AA40" i="7"/>
  <c r="AE6" i="7"/>
  <c r="AC7" i="7"/>
  <c r="AC10" i="7"/>
  <c r="AC32" i="7"/>
  <c r="M27" i="3"/>
  <c r="P204" i="3"/>
  <c r="AB86" i="15"/>
  <c r="AB78" i="15"/>
  <c r="AB80" i="15"/>
  <c r="J81" i="15"/>
  <c r="AB87" i="15"/>
  <c r="Y54" i="7"/>
  <c r="Y43" i="7"/>
  <c r="Y42" i="7"/>
  <c r="AC40" i="7"/>
  <c r="AC44" i="7"/>
  <c r="AG6" i="7"/>
  <c r="AE7" i="7"/>
  <c r="AE10" i="7"/>
  <c r="AE32" i="7"/>
  <c r="AA54" i="7"/>
  <c r="AA42" i="7"/>
  <c r="AA43" i="7"/>
  <c r="AE40" i="7"/>
  <c r="AE44" i="7"/>
  <c r="AG7" i="7"/>
  <c r="AG10" i="7"/>
  <c r="AG32" i="7"/>
  <c r="AC43" i="7"/>
  <c r="AC42" i="7"/>
  <c r="AC54" i="7"/>
  <c r="AG40" i="7"/>
  <c r="AG44" i="7"/>
  <c r="AE43" i="7"/>
  <c r="AE42" i="7"/>
  <c r="AE54" i="7"/>
  <c r="AG43" i="7"/>
  <c r="AG42" i="7"/>
  <c r="AG54"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rgb="FF000000"/>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color rgb="FF000000"/>
            <rFont val="Arial"/>
            <family val="2"/>
          </rPr>
          <t>No 130% adjustment for sites not located in DDA or QCT</t>
        </r>
      </text>
    </comment>
  </commentList>
</comments>
</file>

<file path=xl/sharedStrings.xml><?xml version="1.0" encoding="utf-8"?>
<sst xmlns="http://schemas.openxmlformats.org/spreadsheetml/2006/main" count="3631" uniqueCount="1777">
  <si>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</si>
  <si>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</si>
  <si>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</si>
  <si>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</si>
  <si>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</si>
  <si>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</si>
  <si>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</si>
  <si>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$1,000 application fee in the form of a check to TCAC at:  915 Capitol Mall, Room 485, Sacramento, CA 95814. </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</si>
  <si>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</si>
  <si>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 xml:space="preserve">Mail the application materials to TCAC at: 915 Capitol Mall, Room 485, Sacramento, CA 95814. Enclose a $1,000 application filing fee in the form of a check. </t>
  </si>
  <si>
    <t>Refer to the TCAC website for more complete filing instructions:</t>
  </si>
  <si>
    <t>https://www.treasurer.ca.gov/ctcac/2019/submitals/non_competitive.asp</t>
  </si>
  <si>
    <t>Please contact diane.soohoo@treasurer.ca.gov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</si>
  <si>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</si>
  <si>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</si>
  <si>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</si>
  <si>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</si>
  <si>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</si>
  <si>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</si>
  <si>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</si>
  <si>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</si>
  <si>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</si>
  <si>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</si>
  <si>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</si>
  <si>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</si>
  <si>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</si>
  <si>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</si>
  <si>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</si>
  <si>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</si>
  <si>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</si>
  <si>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</si>
  <si>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</si>
  <si>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</si>
  <si>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</si>
  <si>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</si>
  <si>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</si>
  <si>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</si>
  <si>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</si>
  <si>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</si>
  <si>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</si>
  <si>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</si>
  <si>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</si>
  <si>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</si>
  <si>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</si>
  <si>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</si>
  <si>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</si>
  <si>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</si>
  <si>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</si>
  <si>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</si>
  <si>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</si>
  <si>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</si>
  <si>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</si>
  <si>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</si>
  <si>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</si>
  <si>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</si>
  <si>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</si>
  <si>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</si>
  <si>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</si>
  <si>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</si>
  <si>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</si>
  <si>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</si>
  <si>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</si>
  <si>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</si>
  <si>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</si>
  <si>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</si>
  <si>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</si>
  <si>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</si>
  <si>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</si>
  <si>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</si>
  <si>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</si>
  <si>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</si>
  <si>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</si>
  <si>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</si>
  <si>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</si>
  <si>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</si>
  <si>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</si>
  <si>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</si>
  <si>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</si>
  <si>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</si>
  <si>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</si>
  <si>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</si>
  <si>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</si>
  <si>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</si>
  <si>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</si>
  <si>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</si>
  <si>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</si>
  <si>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</si>
  <si>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</si>
  <si>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</si>
  <si>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</si>
  <si>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</si>
  <si>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</si>
  <si>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</si>
  <si>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</si>
  <si>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</si>
  <si>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</si>
  <si>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</si>
  <si>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</si>
  <si>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</si>
  <si>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</si>
  <si>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</si>
  <si>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</si>
  <si>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</si>
  <si>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</si>
  <si>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</si>
  <si>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</si>
  <si>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</si>
  <si>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</si>
  <si>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</si>
  <si>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</si>
  <si>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</si>
  <si>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</si>
  <si>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</si>
  <si>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</si>
  <si>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</si>
  <si>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</si>
  <si>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</si>
  <si>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</si>
  <si>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</si>
  <si>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</si>
  <si>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</si>
  <si>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</si>
  <si>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</si>
  <si>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</si>
  <si>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</si>
  <si>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</si>
  <si>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</si>
  <si>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</si>
  <si>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</si>
  <si>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</si>
  <si>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</si>
  <si>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</si>
  <si>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</si>
  <si>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</si>
  <si>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</si>
  <si>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</si>
  <si>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</si>
  <si>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</si>
  <si>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</si>
  <si>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</si>
  <si>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</si>
  <si>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</si>
  <si>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</si>
  <si>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</si>
  <si>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</si>
  <si>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</si>
  <si>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</si>
  <si>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</si>
  <si>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</si>
  <si>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</si>
  <si>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</si>
  <si>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</si>
  <si>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</si>
  <si>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</si>
  <si>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</si>
  <si>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</si>
  <si>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</si>
  <si>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</si>
  <si>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</si>
  <si>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</si>
  <si>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</si>
  <si>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</si>
  <si>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</si>
  <si>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</si>
  <si>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</si>
  <si>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</si>
  <si>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</si>
  <si>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</si>
  <si>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</si>
  <si>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</si>
  <si>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</si>
  <si>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</si>
  <si>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</si>
  <si>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</si>
  <si>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</si>
  <si>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</si>
  <si>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</si>
  <si>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</si>
  <si>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</si>
  <si>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</si>
  <si>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</si>
  <si>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</si>
  <si>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</si>
  <si>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</si>
  <si>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</si>
  <si>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</si>
  <si>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</si>
  <si>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</si>
  <si>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</si>
  <si>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</si>
  <si>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</si>
  <si>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</si>
  <si>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</si>
  <si>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</si>
  <si>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</si>
  <si>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</si>
  <si>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</si>
  <si>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</si>
  <si>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</si>
  <si>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</si>
  <si>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</si>
  <si>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</si>
  <si>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</si>
  <si>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</si>
  <si>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</si>
  <si>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</si>
  <si>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</si>
  <si>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</si>
  <si>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</si>
  <si>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</si>
  <si>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</si>
  <si>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</si>
  <si>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</si>
  <si>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</si>
  <si>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</si>
  <si>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</si>
  <si>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</si>
  <si>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</si>
  <si>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</si>
  <si>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</si>
  <si>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</si>
  <si>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</si>
  <si>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</si>
  <si>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</si>
  <si>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</si>
  <si>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</si>
  <si>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</si>
  <si>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</si>
  <si>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</si>
  <si>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</si>
  <si>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</si>
  <si>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</si>
  <si>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</si>
  <si>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</si>
  <si>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</si>
  <si>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</si>
  <si>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</si>
  <si>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</si>
  <si>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</si>
  <si>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</si>
  <si>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</si>
  <si>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</si>
  <si>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</si>
  <si>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</si>
  <si>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</si>
  <si>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</si>
  <si>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</si>
  <si>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</si>
  <si>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</si>
  <si>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</si>
  <si>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</si>
  <si>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</si>
  <si>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</si>
  <si>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</si>
  <si>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</si>
  <si>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</si>
  <si>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</si>
  <si>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</si>
  <si>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</si>
  <si>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</si>
  <si>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</si>
  <si>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</si>
  <si>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</si>
  <si>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</si>
  <si>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</si>
  <si>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</si>
  <si>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</si>
  <si>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</si>
  <si>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</si>
  <si>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</si>
  <si>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</si>
  <si>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</si>
  <si>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</si>
  <si>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</si>
  <si>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</si>
  <si>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</si>
  <si>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</si>
  <si>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</si>
  <si>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</si>
  <si>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</si>
  <si>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</si>
  <si>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</si>
  <si>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</si>
  <si>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</si>
  <si>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</si>
  <si>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</si>
  <si>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</si>
  <si>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</si>
  <si>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</si>
  <si>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</si>
  <si>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</si>
  <si>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</si>
  <si>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</si>
  <si>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</si>
  <si>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</si>
  <si>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</si>
  <si>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</si>
  <si>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</si>
  <si>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</si>
  <si>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</si>
  <si>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</si>
  <si>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</si>
  <si>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</si>
  <si>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</si>
  <si>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</si>
  <si>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</si>
  <si>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</si>
  <si>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</si>
  <si>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</si>
  <si>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</si>
  <si>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</si>
  <si>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</si>
  <si>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</si>
  <si>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</si>
  <si>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</si>
  <si>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</si>
  <si>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</si>
  <si>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</si>
  <si>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</si>
  <si>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</si>
  <si>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</si>
  <si>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</si>
  <si>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</si>
  <si>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</si>
  <si>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</si>
  <si>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</si>
  <si>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</si>
  <si>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</si>
  <si>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</si>
  <si>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</si>
  <si>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</si>
  <si>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</si>
  <si>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</si>
  <si>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</si>
  <si>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</si>
  <si>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</si>
  <si>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</si>
  <si>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</si>
  <si>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</si>
  <si>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</si>
  <si>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</si>
  <si>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</si>
  <si>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</si>
  <si>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</si>
  <si>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</si>
  <si>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</si>
  <si>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</si>
  <si>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</si>
  <si>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</si>
  <si>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</si>
  <si>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</si>
  <si>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</si>
  <si>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</si>
  <si>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</si>
  <si>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</si>
  <si>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</si>
  <si>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</si>
  <si>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</si>
  <si>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</si>
  <si>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</si>
  <si>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</si>
  <si>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</si>
  <si>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</si>
  <si>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</si>
  <si>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</si>
  <si>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</si>
  <si>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</si>
  <si>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</si>
  <si>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</si>
  <si>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</si>
  <si>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</si>
  <si>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</si>
  <si>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</si>
  <si>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</si>
  <si>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</si>
  <si>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</si>
  <si>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</si>
  <si>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</si>
  <si>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</si>
  <si>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</si>
  <si>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</si>
  <si>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</si>
  <si>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</si>
  <si>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</si>
  <si>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</si>
  <si>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</si>
  <si>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</si>
  <si>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</si>
  <si>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</si>
  <si>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</si>
  <si>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</si>
  <si>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</si>
  <si>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</si>
  <si>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</si>
  <si>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</si>
  <si>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</si>
  <si>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</si>
  <si>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</si>
  <si>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</si>
  <si>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</si>
  <si>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</si>
  <si>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</si>
  <si>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</si>
  <si>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</si>
  <si>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</si>
  <si>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</si>
  <si>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</si>
  <si>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</si>
  <si>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</si>
  <si>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</si>
  <si>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</si>
  <si>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</si>
  <si>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</si>
  <si>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</si>
  <si>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</si>
  <si>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</si>
  <si>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</si>
  <si>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</si>
  <si>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</si>
  <si>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</si>
  <si>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</si>
  <si>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</si>
  <si>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</si>
  <si>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</si>
  <si>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</si>
  <si>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</si>
  <si>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</si>
  <si>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</si>
  <si>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</si>
  <si>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</si>
  <si>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</si>
  <si>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</si>
  <si>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</si>
  <si>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</si>
  <si>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</si>
  <si>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</si>
  <si>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</si>
  <si>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</si>
  <si>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</si>
  <si>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</si>
  <si>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</si>
  <si>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</si>
  <si>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</si>
  <si>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</si>
  <si>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</si>
  <si>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</si>
  <si>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</si>
  <si>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</si>
  <si>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</si>
  <si>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</si>
  <si>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</si>
  <si>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</si>
  <si>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</si>
  <si>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</si>
  <si>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</si>
  <si>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</si>
  <si>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</si>
  <si>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</si>
  <si>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</si>
  <si>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</si>
  <si>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</si>
  <si>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</si>
  <si>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</si>
  <si>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</si>
  <si>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</si>
  <si>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</si>
  <si>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</si>
  <si>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</si>
  <si>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</si>
  <si>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</si>
  <si>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</si>
  <si>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</si>
  <si>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</si>
  <si>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</si>
  <si>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</si>
  <si>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</si>
  <si>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</si>
  <si>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</si>
  <si>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</si>
  <si>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</si>
  <si>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</si>
  <si>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</si>
  <si>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</si>
  <si>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</si>
  <si>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</si>
  <si>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</si>
  <si>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</si>
  <si>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</si>
  <si>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</si>
  <si>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</si>
  <si>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</si>
  <si>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</si>
  <si>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</si>
  <si>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</si>
  <si>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</si>
  <si>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</si>
  <si>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</si>
  <si>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</si>
  <si>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</si>
  <si>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</si>
  <si>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</si>
  <si>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</si>
  <si>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</si>
  <si>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</si>
  <si>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</si>
  <si>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</si>
  <si>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</si>
  <si>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NON-JOINT APPS ONLY</t>
  </si>
  <si>
    <t>California Tax Credit Allocation Committee</t>
  </si>
  <si>
    <t xml:space="preserve">Attachments – Electronic Submission Guide </t>
  </si>
  <si>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</si>
  <si>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</si>
  <si>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</si>
  <si>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</si>
  <si>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</si>
  <si>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</si>
  <si>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</si>
  <si>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2020 APPLICATION CHECKLIST for NON-JOINT APPLICATIONS</t>
  </si>
  <si>
    <t xml:space="preserve"> 4% Non-Competitive (TAX-EXEMPT BOND FINANCED PROJECTS)</t>
  </si>
  <si>
    <t>SUBMIT THE APPLICATION WITH ATTACHMENTS TO TCAC</t>
  </si>
  <si>
    <t>Appraisals are required for: 
● all rehabilitation applications except as noted in Regulation § 10322(h)(9)(A), and 
● all new construction applications involving a land sale from a related party.
Note: Appraisals shall not include the value of favorable financing.</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</si>
  <si>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</si>
  <si>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</si>
  <si>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https://www.treasurer.ca.gov/ctcac/cuac/index.asp</t>
  </si>
  <si>
    <t>Applicant Resources - If the applicant intends to finance part or all of the project from its own resources (other than deferred fees), provide audited certification of available resources. Reg. § 10327(c)(8)</t>
  </si>
  <si>
    <t>Reg. § 10322(h).and 10325(g)</t>
  </si>
  <si>
    <t>Mixed Housing Type
An applicant proposing a project to include senior housing in combination with non-senior housing shall provide a third party legal opinion stating that the project complies with fair housing law. Reg. § 10322(h)(34).</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</si>
  <si>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</si>
  <si>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</si>
  <si>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</si>
  <si>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</si>
  <si>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</si>
  <si>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</si>
  <si>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</si>
  <si>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</si>
  <si>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</si>
  <si>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</si>
  <si>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https://www.treasurer.ca.gov/ctcac/forms/transfer-event-questionnaire.pdf</t>
  </si>
  <si>
    <t xml:space="preserve">Include the questionnaire and any documents required within the questions in Tab 8.
Include documentation associated with the any exemption or waiver.  </t>
  </si>
  <si>
    <t>A. Submit a Qualified Capital Needs Assessment (Qualified CNA). If a third-party lender is providing financing, the Qualified CNA must be commissioned by said third-party lender.</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</si>
  <si>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</si>
  <si>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Review all construction requirements and the compliance and verification requirements</t>
  </si>
  <si>
    <t>listed in Attachment 10 and in Reg. §10325(f)(7). Reg. § 10326(g)(6)</t>
  </si>
  <si>
    <t xml:space="preserve">Applicant statement including certification and guarantee that the minimum construction standards will be incorporated into the project. </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</si>
  <si>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</si>
  <si>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</si>
  <si>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</si>
  <si>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</si>
  <si>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</si>
  <si>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</si>
  <si>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</si>
  <si>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https://www.treasurer.ca.gov/ctcac/guidance.asp</t>
  </si>
  <si>
    <t>If the assessing entity does not complete "Local Development Impact Fees" TCAC form, see above, then the applicant MUST provide a completed copy of the Attachment 18(A) form to go with 'the "other evidence from the assessing entity".</t>
  </si>
  <si>
    <t>If project is subject to state prevailing wage law, include certification that contractors and subcontractors will comply with § 1725.5 of the Labor Code.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</si>
  <si>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</si>
  <si>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</si>
  <si>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</si>
  <si>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</si>
  <si>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State Credit Application</t>
  </si>
  <si>
    <t>STATE CREDIT APPLICATION</t>
  </si>
  <si>
    <t xml:space="preserve">Reg. §§§ 10302(p), 10317(h), and 10317(j) </t>
  </si>
  <si>
    <t>Farmworker State Credits</t>
  </si>
  <si>
    <t>$500 Million ($500M) State Credits - Readiness to Proceed</t>
  </si>
  <si>
    <t>Enforceable financing commitments for all construction financing</t>
  </si>
  <si>
    <t>Reg. Section 10325(c)(7)(A)</t>
  </si>
  <si>
    <t>Land use entitlements, environmental review clearance</t>
  </si>
  <si>
    <t>Provide evidence of eligibility and include signed:</t>
  </si>
  <si>
    <t xml:space="preserve">    </t>
  </si>
  <si>
    <t>ATTACHMENT 26: Approvals Necessary to Begin Construction</t>
  </si>
  <si>
    <t>Reg. Section 10325(c)(7)(B)</t>
  </si>
  <si>
    <t>CALIFORNIA TAX CREDIT ALLOCATION COMMITTEE</t>
  </si>
  <si>
    <t>2020 NON-COMPETITVE 4% TCAC APPLICATION FOR LOW-INCOME HOUSING TAX CREDITS</t>
  </si>
  <si>
    <t>FEDERAL CREDIT WITH TAX-EXEMPT BONDS, INCLUDING STATE CREDITS ($500M /Farmworker)</t>
  </si>
  <si>
    <t>(ATTACHMENT 40 FOR CDLAC-TCAC JOINT APPLICATION)</t>
  </si>
  <si>
    <t>April 17, 2020 Version</t>
  </si>
  <si>
    <t>II. APPLICATION - SECTION 1: TCAC APPLICANT STATEMENT AND CERTIFICATION</t>
  </si>
  <si>
    <t>TCAC APPLICANT:</t>
  </si>
  <si>
    <t>4840 Mission Housing Associates LP</t>
  </si>
  <si>
    <t>PROJECT NAME:</t>
  </si>
  <si>
    <t>4840 Mission Street</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</si>
  <si>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</si>
  <si>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</si>
  <si>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</si>
  <si>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</si>
  <si>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</si>
  <si>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</si>
  <si>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</si>
  <si>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</si>
  <si>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</si>
  <si>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</si>
  <si>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</si>
  <si>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</si>
  <si>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</si>
  <si>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</si>
  <si>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</si>
  <si>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</si>
  <si>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</si>
  <si>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</si>
  <si>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</si>
  <si>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</si>
  <si>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</si>
  <si>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</si>
  <si>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</si>
  <si>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</si>
  <si>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</si>
  <si>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</si>
  <si>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</si>
  <si>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</si>
  <si>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</si>
  <si>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</si>
  <si>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</si>
  <si>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</si>
  <si>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</si>
  <si>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</si>
  <si>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</si>
  <si>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</si>
  <si>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</si>
  <si>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</si>
  <si>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</si>
  <si>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</si>
  <si>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</si>
  <si>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</si>
  <si>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</si>
  <si>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</si>
  <si>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</si>
  <si>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</si>
  <si>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</si>
  <si>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</si>
  <si>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</si>
  <si>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</si>
  <si>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</si>
  <si>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</si>
  <si>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</si>
  <si>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</si>
  <si>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</si>
  <si>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</si>
  <si>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</si>
  <si>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</si>
  <si>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</si>
  <si>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</si>
  <si>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</si>
  <si>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</si>
  <si>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</si>
  <si>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</si>
  <si>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</si>
  <si>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</si>
  <si>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</si>
  <si>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</si>
  <si>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</si>
  <si>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</si>
  <si>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</si>
  <si>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</si>
  <si>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</si>
  <si>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</si>
  <si>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</si>
  <si>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</si>
  <si>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</si>
  <si>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</si>
  <si>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</si>
  <si>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</si>
  <si>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</si>
  <si>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</si>
  <si>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</si>
  <si>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</si>
  <si>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</si>
  <si>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</si>
  <si>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</si>
  <si>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</si>
  <si>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</si>
  <si>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</si>
  <si>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 xml:space="preserve">San Francisco </t>
  </si>
  <si>
    <t>City Manager:</t>
  </si>
  <si>
    <t>Eric Shaw</t>
  </si>
  <si>
    <t>Title:</t>
  </si>
  <si>
    <t>Director of Housing Development</t>
  </si>
  <si>
    <t xml:space="preserve">Mailing Address: </t>
  </si>
  <si>
    <t>1 South Van Ness</t>
  </si>
  <si>
    <t xml:space="preserve">City: </t>
  </si>
  <si>
    <t>San Francisco</t>
  </si>
  <si>
    <t>ALAMEDA</t>
  </si>
  <si>
    <t>Alameda</t>
  </si>
  <si>
    <t xml:space="preserve">Zip Code: </t>
  </si>
  <si>
    <t>ALPINE</t>
  </si>
  <si>
    <t>Alpine</t>
  </si>
  <si>
    <t>Phone Number:</t>
  </si>
  <si>
    <t>(415) 701-5528</t>
  </si>
  <si>
    <t>Ext.</t>
  </si>
  <si>
    <t>AMADOR</t>
  </si>
  <si>
    <t>Amador</t>
  </si>
  <si>
    <t xml:space="preserve">FAX Number: </t>
  </si>
  <si>
    <t>415-701-5501</t>
  </si>
  <si>
    <t>BUTTE</t>
  </si>
  <si>
    <t>Butte</t>
  </si>
  <si>
    <t xml:space="preserve">E-mail: </t>
  </si>
  <si>
    <t>Eric.shaw@sfgov.org</t>
  </si>
  <si>
    <t>CALAVERAS</t>
  </si>
  <si>
    <t>Calaveras</t>
  </si>
  <si>
    <t>Yes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</si>
  <si>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</si>
  <si>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</si>
  <si>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</si>
  <si>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</si>
  <si>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</si>
  <si>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</si>
  <si>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</si>
  <si>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</si>
  <si>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</si>
  <si>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</si>
  <si>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</si>
  <si>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</si>
  <si>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</si>
  <si>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</si>
  <si>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</si>
  <si>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</si>
  <si>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</si>
  <si>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</si>
  <si>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</si>
  <si>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</si>
  <si>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</si>
  <si>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</si>
  <si>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</si>
  <si>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</si>
  <si>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</si>
  <si>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</si>
  <si>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</si>
  <si>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</si>
  <si>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</si>
  <si>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</si>
  <si>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</si>
  <si>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</si>
  <si>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</si>
  <si>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</si>
  <si>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</si>
  <si>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</si>
  <si>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</si>
  <si>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</si>
  <si>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</si>
  <si>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</si>
  <si>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</si>
  <si>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</si>
  <si>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</si>
  <si>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</si>
  <si>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</si>
  <si>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</si>
  <si>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</si>
  <si>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</si>
  <si>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</si>
  <si>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</si>
  <si>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</si>
  <si>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</si>
  <si>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</si>
  <si>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</si>
  <si>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</si>
  <si>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</si>
  <si>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</si>
  <si>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</si>
  <si>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</si>
  <si>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</si>
  <si>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MONTEREY</t>
  </si>
  <si>
    <t>Monterey</t>
  </si>
  <si>
    <t>*Federal Only:</t>
  </si>
  <si>
    <t>NAPA</t>
  </si>
  <si>
    <t>Napa</t>
  </si>
  <si>
    <t>B.</t>
  </si>
  <si>
    <t>Federal and State:</t>
  </si>
  <si>
    <t>NEVADA</t>
  </si>
  <si>
    <t>Nevada</t>
  </si>
  <si>
    <t>Project Name:</t>
  </si>
  <si>
    <t>ORANGE</t>
  </si>
  <si>
    <t>Orange</t>
  </si>
  <si>
    <t>Site Address:</t>
  </si>
  <si>
    <t>PLACER</t>
  </si>
  <si>
    <t>Placer</t>
  </si>
  <si>
    <t>If address is not established, enter detailed description (i.e. NW corner of 26th and Elm)</t>
  </si>
  <si>
    <t>PLUMAS</t>
  </si>
  <si>
    <t>Plumas</t>
  </si>
  <si>
    <t xml:space="preserve">Note: project is in an 2019 expired DDA. A place holder application was submitted to CDLAC in December 2019, preserving its DDA status. </t>
  </si>
  <si>
    <t>RIVERSIDE</t>
  </si>
  <si>
    <t>Riverside</t>
  </si>
  <si>
    <t>Seniors</t>
  </si>
  <si>
    <t>SACRAMENTO</t>
  </si>
  <si>
    <t>Sacramento</t>
  </si>
  <si>
    <t>City:</t>
  </si>
  <si>
    <t>San Francsico</t>
  </si>
  <si>
    <t>County:</t>
  </si>
  <si>
    <t>Large Family</t>
  </si>
  <si>
    <t>SAN BENITO</t>
  </si>
  <si>
    <t>San Benito</t>
  </si>
  <si>
    <t>Zip Code:</t>
  </si>
  <si>
    <t>Census Tract:</t>
  </si>
  <si>
    <t>2010 Census Tract 026100</t>
  </si>
  <si>
    <t>At-Risk</t>
  </si>
  <si>
    <t>SAN BERNARDINO</t>
  </si>
  <si>
    <t>San Bernardino</t>
  </si>
  <si>
    <t>Assessor's Parcel Number(s):</t>
  </si>
  <si>
    <t xml:space="preserve">6959 019; 6959 025;  6959 026; </t>
  </si>
  <si>
    <t>Special Needs</t>
  </si>
  <si>
    <t>SAN DIEGO</t>
  </si>
  <si>
    <t>San Diego</t>
  </si>
  <si>
    <t>Non-Targeted</t>
  </si>
  <si>
    <t>SAN FRANCISCO</t>
  </si>
  <si>
    <t>Project is located in a DDA:</t>
  </si>
  <si>
    <t>*Federal Congressional District:</t>
  </si>
  <si>
    <t>SAN JOAQUIN</t>
  </si>
  <si>
    <t>San Joaquin</t>
  </si>
  <si>
    <t>Project is located in a Qualified Census Tract:</t>
  </si>
  <si>
    <t>*State Assembly District:</t>
  </si>
  <si>
    <t>SAN LUIS OBISPO</t>
  </si>
  <si>
    <t>San Luis Obispo</t>
  </si>
  <si>
    <t>Project is a Scattered Site Project:</t>
  </si>
  <si>
    <t>*State Senate District:</t>
  </si>
  <si>
    <t>City of Los Angeles</t>
  </si>
  <si>
    <t>SAN MATEO</t>
  </si>
  <si>
    <t>San Mateo</t>
  </si>
  <si>
    <r>
      <t xml:space="preserve">Project is </t>
    </r>
    <r>
      <rPr>
        <b/>
        <sz val="10"/>
        <rFont val="Arial"/>
        <family val="2"/>
      </rPr>
      <t>Rural</t>
    </r>
    <r>
      <rPr>
        <sz val="10"/>
        <rFont val="Arial"/>
        <family val="2"/>
      </rPr>
      <t xml:space="preserve"> as defined by TCAC Regulation Section 10302(kk):</t>
    </r>
  </si>
  <si>
    <t>Balance of Los Angeles County</t>
  </si>
  <si>
    <t>SANTA BARBARA</t>
  </si>
  <si>
    <t>Santa Barbara</t>
  </si>
  <si>
    <t>*Accurate information is essential; the following website is provided for reference:</t>
  </si>
  <si>
    <t>Central Valley Region: Fresno, Kern, Kings, Madera, Merced, San Joaquin, Stanislaus, and Tulare Counties</t>
  </si>
  <si>
    <t>SANTA CLARA</t>
  </si>
  <si>
    <t>Santa Clara</t>
  </si>
  <si>
    <t>https://www.govtrack.us/congress/members/map</t>
  </si>
  <si>
    <t>http://findyourrep.legislature.ca.gov/</t>
  </si>
  <si>
    <t>San Diego County</t>
  </si>
  <si>
    <t>SANTA CRUZ</t>
  </si>
  <si>
    <t>Santa Cruz</t>
  </si>
  <si>
    <t>Inland Empire Region: San Bernardino, Riverside, and Imperial Counties</t>
  </si>
  <si>
    <t>SHASTA</t>
  </si>
  <si>
    <t>Shasta</t>
  </si>
  <si>
    <t>C.</t>
  </si>
  <si>
    <t>Credit Amount Requested</t>
  </si>
  <si>
    <t>East Bay Region: Alameda and Contra Costa Counties</t>
  </si>
  <si>
    <t>SIERRA</t>
  </si>
  <si>
    <t>Sierra</t>
  </si>
  <si>
    <t>Federal</t>
  </si>
  <si>
    <t>Orange County</t>
  </si>
  <si>
    <t>SISKIYOU</t>
  </si>
  <si>
    <t>Siskiyou</t>
  </si>
  <si>
    <t>State</t>
  </si>
  <si>
    <t>State Farmworker Credit?</t>
  </si>
  <si>
    <t>South and West Bay Region: San Mateo and Santa Clara Counties</t>
  </si>
  <si>
    <t>SOLANO</t>
  </si>
  <si>
    <t>Solano</t>
  </si>
  <si>
    <t>Capital Region: El Dorado, Placer, Sacramento, Sutter, Yuba, and Yolo Counties</t>
  </si>
  <si>
    <t>SONOMA</t>
  </si>
  <si>
    <t>Sonoma</t>
  </si>
  <si>
    <t>D.</t>
  </si>
  <si>
    <r>
      <t>Federal Minimum Set-Aside Election</t>
    </r>
    <r>
      <rPr>
        <sz val="8"/>
        <rFont val="Arial"/>
        <family val="2"/>
      </rPr>
      <t xml:space="preserve"> (IRC Section 42(g)(1))</t>
    </r>
  </si>
  <si>
    <t>Central Coast Region: Monterey, San Benito, San Luis Obispo, Santa Barbara, Santa Cruz, and Ventura Counties</t>
  </si>
  <si>
    <t>STANISLAUS</t>
  </si>
  <si>
    <t>Stanislaus</t>
  </si>
  <si>
    <t>40%/60% Average Income</t>
  </si>
  <si>
    <t>Northern Region: Butte, Marin, Napa, Shasta, Solano, and Sonoma Counties</t>
  </si>
  <si>
    <t>SUTTER</t>
  </si>
  <si>
    <t>Sutter</t>
  </si>
  <si>
    <t>San Francisco County</t>
  </si>
  <si>
    <t>TEHAMA</t>
  </si>
  <si>
    <t>Tehama</t>
  </si>
  <si>
    <t>E.</t>
  </si>
  <si>
    <t>Housing Type Selection</t>
  </si>
  <si>
    <t>TRINITY</t>
  </si>
  <si>
    <t>Trinity</t>
  </si>
  <si>
    <t>If Special Needs housing, enter number of Special Needs units:</t>
  </si>
  <si>
    <t>TULARE</t>
  </si>
  <si>
    <t>Tulare</t>
  </si>
  <si>
    <t>(Note: Housing Type is used to establish operating expense minimums under regulation section 10327(g)(1))</t>
  </si>
  <si>
    <t>Corporation</t>
  </si>
  <si>
    <t>TUOLUMNE</t>
  </si>
  <si>
    <t>Tuolumne</t>
  </si>
  <si>
    <t>General Partnership</t>
  </si>
  <si>
    <t>VENTURA</t>
  </si>
  <si>
    <t>Ventura</t>
  </si>
  <si>
    <t>F.</t>
  </si>
  <si>
    <r>
      <t xml:space="preserve">Geographic Area </t>
    </r>
    <r>
      <rPr>
        <sz val="8"/>
        <rFont val="Arial"/>
        <family val="2"/>
      </rPr>
      <t>(Reg. Section 10315(i))</t>
    </r>
  </si>
  <si>
    <t>Individual</t>
  </si>
  <si>
    <t>YOLO</t>
  </si>
  <si>
    <t>Yolo</t>
  </si>
  <si>
    <t>Please select the project's geographic area:</t>
  </si>
  <si>
    <t>Joint Venture</t>
  </si>
  <si>
    <t>YUBA</t>
  </si>
  <si>
    <t>Yuba</t>
  </si>
  <si>
    <t>Limited Partnership</t>
  </si>
  <si>
    <t>Local Government</t>
  </si>
  <si>
    <t>II. APPLICATION - SECTION 3: APPLICANT INFORMATION</t>
  </si>
  <si>
    <t>Nonprofit Organization</t>
  </si>
  <si>
    <t>Other</t>
  </si>
  <si>
    <t>Identify TCAC Applicant</t>
  </si>
  <si>
    <t>for/non profit</t>
  </si>
  <si>
    <t>Applicant is the current owner and will retain ownership:</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</si>
  <si>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</si>
  <si>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</si>
  <si>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</si>
  <si>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</si>
  <si>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</si>
  <si>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</si>
  <si>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600 California Street, #900</t>
  </si>
  <si>
    <t>State:</t>
  </si>
  <si>
    <t>CA</t>
  </si>
  <si>
    <t>Contact Person:</t>
  </si>
  <si>
    <t>Sarah White</t>
  </si>
  <si>
    <t>both nonprofits</t>
  </si>
  <si>
    <t>Phone:</t>
  </si>
  <si>
    <t xml:space="preserve">415.321.4074  </t>
  </si>
  <si>
    <t>Ext.:</t>
  </si>
  <si>
    <t>Fax:</t>
  </si>
  <si>
    <t>415-495-4898</t>
  </si>
  <si>
    <t xml:space="preserve">Email: </t>
  </si>
  <si>
    <t>Swhite@bridgehousing.com</t>
  </si>
  <si>
    <t>Legal Status of Applicant:</t>
  </si>
  <si>
    <t>Parent Company:</t>
  </si>
  <si>
    <t>BRIDGE Housing</t>
  </si>
  <si>
    <t>both for-profit</t>
  </si>
  <si>
    <t>If Other, Specify:</t>
  </si>
  <si>
    <t>General Partner(s) Information (post-closing GPs):</t>
  </si>
  <si>
    <t>D(1)</t>
  </si>
  <si>
    <t>General Partner Name:</t>
  </si>
  <si>
    <t>4840 Mission Housing LLC</t>
  </si>
  <si>
    <t>Managing GP</t>
  </si>
  <si>
    <t>Nonprofit</t>
  </si>
  <si>
    <t>OWNERSHIP</t>
  </si>
  <si>
    <t>INTEREST (%):</t>
  </si>
  <si>
    <t>For Profit</t>
  </si>
  <si>
    <t>currently exists</t>
  </si>
  <si>
    <t>to be formed</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</si>
  <si>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</si>
  <si>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</si>
  <si>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</si>
  <si>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</si>
  <si>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</si>
  <si>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</si>
  <si>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</si>
  <si>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</si>
  <si>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</si>
  <si>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</si>
  <si>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</si>
  <si>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</si>
  <si>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</si>
  <si>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General Partner</t>
  </si>
  <si>
    <t>(e.g., General Partner, Consultant, etc.)</t>
  </si>
  <si>
    <t>II. APPLICATION - SECTION 4: DEVELOPMENT TEAM INFORMATION</t>
  </si>
  <si>
    <t>Indicate and List All Development Team Members</t>
  </si>
  <si>
    <t>Developer:</t>
  </si>
  <si>
    <t>Architect:</t>
  </si>
  <si>
    <t>Van Meter Williams Pollock</t>
  </si>
  <si>
    <t>Address:</t>
  </si>
  <si>
    <t>600 California, Suite 900</t>
  </si>
  <si>
    <t>333 Bryant Street, Suite 300</t>
  </si>
  <si>
    <t>City, State, Zip</t>
  </si>
  <si>
    <t xml:space="preserve">San Francisco, CA 94108 </t>
  </si>
  <si>
    <t>City, State, Zip:</t>
  </si>
  <si>
    <t>San Francisco, CA 94107</t>
  </si>
  <si>
    <t>Rick Williams</t>
  </si>
  <si>
    <t>415-974-5352</t>
  </si>
  <si>
    <t>14159745352,,,600</t>
  </si>
  <si>
    <t>Email:</t>
  </si>
  <si>
    <t>rick@vmwp.com</t>
  </si>
  <si>
    <t>Attorney:</t>
  </si>
  <si>
    <t>Goldfarb and Lipman</t>
  </si>
  <si>
    <t>General Contractor:</t>
  </si>
  <si>
    <t>Nibbi Bros Associates, Inc.,</t>
  </si>
  <si>
    <t>1300 Clay Street | Eleventh Floor |</t>
  </si>
  <si>
    <t>1000 Brannan Street, Ste 102</t>
  </si>
  <si>
    <t xml:space="preserve"> Oakland CA 94612</t>
  </si>
  <si>
    <t>San Francisco, CA 94103</t>
  </si>
  <si>
    <t>Heather Gould</t>
  </si>
  <si>
    <t>Noe Valenzuela</t>
  </si>
  <si>
    <t xml:space="preserve">510.433.6633 </t>
  </si>
  <si>
    <t>(415) 863-1820</t>
  </si>
  <si>
    <t>510-836-1035</t>
  </si>
  <si>
    <t>(415) 863-1150</t>
  </si>
  <si>
    <t>hgould@goldfarblipman.com</t>
  </si>
  <si>
    <t>noev@nibbi.com</t>
  </si>
  <si>
    <t>Tax Professional:</t>
  </si>
  <si>
    <t>Energy Consultant:</t>
  </si>
  <si>
    <t>Bright Green Strategies, Inc.</t>
  </si>
  <si>
    <t>820 Delaware Street,</t>
  </si>
  <si>
    <t xml:space="preserve"> Berkeley, CA  94710</t>
  </si>
  <si>
    <t>Sharon Block, LEED AP Homes</t>
  </si>
  <si>
    <t>510.863.1109</t>
  </si>
  <si>
    <t>NA</t>
  </si>
  <si>
    <t xml:space="preserve">sharon@brightgreenstrategies.com  </t>
  </si>
  <si>
    <t>CPA:</t>
  </si>
  <si>
    <t>CohnResnick</t>
  </si>
  <si>
    <t>Investor:</t>
  </si>
  <si>
    <t>TBD</t>
  </si>
  <si>
    <t>400 Capitol Mall, Suite #1200</t>
  </si>
  <si>
    <t>Sacramento, CA 95814</t>
  </si>
  <si>
    <t>Michael Enrico</t>
  </si>
  <si>
    <t>916-930-5279</t>
  </si>
  <si>
    <t>916-442-9103</t>
  </si>
  <si>
    <t>michael.enrico@cohnreznick.com</t>
  </si>
  <si>
    <t>Consultant:</t>
  </si>
  <si>
    <t xml:space="preserve">California Housing Partnership </t>
  </si>
  <si>
    <t>Market Analyst:</t>
  </si>
  <si>
    <t>Novogradac and Company LLC</t>
  </si>
  <si>
    <t>369 Pine Street</t>
  </si>
  <si>
    <t>1160 Battery Street, East Building, 4thFloor</t>
  </si>
  <si>
    <t>San Francisco, CA, 94104</t>
  </si>
  <si>
    <t>San Francisco, CA 94111</t>
  </si>
  <si>
    <t>Claire Parisa</t>
  </si>
  <si>
    <t>Rachel B. Denton</t>
  </si>
  <si>
    <t>(415) 433-6804</t>
  </si>
  <si>
    <t>1.913.312.4612</t>
  </si>
  <si>
    <t xml:space="preserve"> (213) 892-8776</t>
  </si>
  <si>
    <t>(415) 356-8001</t>
  </si>
  <si>
    <t>cparisa@chpc.net</t>
  </si>
  <si>
    <t>Rachel.Denton@novoco.com</t>
  </si>
  <si>
    <t>Appraiser:</t>
  </si>
  <si>
    <t>CNA Consultant:</t>
  </si>
  <si>
    <t>Bond Issuer:</t>
  </si>
  <si>
    <t>City and County of San Francisco</t>
  </si>
  <si>
    <t>Prop. Mgmt. Co.:</t>
  </si>
  <si>
    <t>BRIDGE Property Management</t>
  </si>
  <si>
    <t>Susan Johnson</t>
  </si>
  <si>
    <t xml:space="preserve">D: 415.321.3542 </t>
  </si>
  <si>
    <t>sjohnson@bridgehousing.com</t>
  </si>
  <si>
    <t>2nd Prop. Mgmt. Co.:</t>
  </si>
  <si>
    <t>II. APPLICATION - SECTION 5: PROJECT INFORMATION</t>
  </si>
  <si>
    <t>Type of Credit Requested</t>
  </si>
  <si>
    <t xml:space="preserve">New Construction </t>
  </si>
  <si>
    <t>If yes, will demolition of an existing structure be involved?</t>
  </si>
  <si>
    <t>(may include Adaptive Reuse)</t>
  </si>
  <si>
    <t>If yes, will relocation of existing tenants be involved?</t>
  </si>
  <si>
    <t>Rehabilitation-Only</t>
  </si>
  <si>
    <t>Is this an Adaptive Reuse project?</t>
  </si>
  <si>
    <t>Acquisition &amp; Rehabilitation</t>
  </si>
  <si>
    <t xml:space="preserve">If yes, please consult TCAC staff to determine the applicable </t>
  </si>
  <si>
    <t>regulatory requirements (new construction or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</si>
  <si>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</si>
  <si>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</si>
  <si>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</si>
  <si>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</si>
  <si>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</si>
  <si>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</si>
  <si>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</si>
  <si>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</si>
  <si>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</si>
  <si>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</si>
  <si>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</si>
  <si>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</si>
  <si>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</si>
  <si>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</si>
  <si>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</si>
  <si>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</si>
  <si>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</si>
  <si>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</si>
  <si>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</si>
  <si>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</si>
  <si>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</si>
  <si>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</si>
  <si>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</si>
  <si>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</si>
  <si>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</si>
  <si>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Clarence J. Ferrari, Jr., Trustee of the Clarence J. Ferrari, Jr. Separate Property Trust, Clarence J. Ferrari, Jr., Trustee of the Josephine M. Ferrari Family Trust FBO Barbara Ann Freidland created under the Last Will &amp; Testament of Josephine M. Ferrari dated 9/10/76, and Stephen Taylor, Trustee of the Taylor 1998 Revocable Trust UTA dated September 16, 1998</t>
  </si>
  <si>
    <t>Signatory of Seller:</t>
  </si>
  <si>
    <t>Clarence J. Ferrari, Jr.</t>
  </si>
  <si>
    <t>Seller Principal:</t>
  </si>
  <si>
    <t>Stephen J. Taylor, c/o Valente, Marini, Pertata &amp; Co.</t>
  </si>
  <si>
    <t>(415)706-6501</t>
  </si>
  <si>
    <t>(408)280-0535</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</si>
  <si>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</si>
  <si>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</si>
  <si>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</si>
  <si>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</si>
  <si>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</si>
  <si>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</si>
  <si>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</si>
  <si>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</si>
  <si>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</si>
  <si>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 xml:space="preserve">NA - no land costs in budget- site will be transferred to city at syndication closing and a ground lease structure will be in place. See Tab 1 for summary. </t>
  </si>
  <si>
    <t>Total Projected Holding Costs:</t>
  </si>
  <si>
    <t xml:space="preserve">NA - no land costs in budget, given ground lease structure described in tab 1. </t>
  </si>
  <si>
    <t xml:space="preserve">Real Estate Tax Rate:  </t>
  </si>
  <si>
    <t>Purchase price over appraisal</t>
  </si>
  <si>
    <t>Amount of SOFT perm financing covering the excess purchase price over appraised value</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</si>
  <si>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</si>
  <si>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</si>
  <si>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</si>
  <si>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</si>
  <si>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</si>
  <si>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</si>
  <si>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</si>
  <si>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</si>
  <si>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</si>
  <si>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</si>
  <si>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</si>
  <si>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</si>
  <si>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</si>
  <si>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269.35x 244.38x 229.34x 253.24 =64432 sf</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</si>
  <si>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</si>
  <si>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</si>
  <si>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</si>
  <si>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</si>
  <si>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</si>
  <si>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ground floor commericial  4,407 Square Feet for TBD active retail and approximately 10,000 SF for Mission Neibhorhood Health Clinic  which is a separately owned air rights parcel and not included in this financing application. See tab 12 for additional information.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</si>
  <si>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</si>
  <si>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</si>
  <si>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</si>
  <si>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</si>
  <si>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</si>
  <si>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</si>
  <si>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</si>
  <si>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</si>
  <si>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</si>
  <si>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</si>
  <si>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</si>
  <si>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</si>
  <si>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</si>
  <si>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</si>
  <si>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</si>
  <si>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</si>
  <si>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</si>
  <si>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</si>
  <si>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</si>
  <si>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</si>
  <si>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</si>
  <si>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</si>
  <si>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</si>
  <si>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</si>
  <si>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</si>
  <si>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</si>
  <si>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</si>
  <si>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</si>
  <si>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</si>
  <si>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</si>
  <si>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</si>
  <si>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</si>
  <si>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</si>
  <si>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</si>
  <si>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</si>
  <si>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</si>
  <si>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HOPE SF relocation from Public Housing</t>
  </si>
  <si>
    <t>Units with tenants qualifying as two or more of the above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</si>
  <si>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</si>
  <si>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</si>
  <si>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</si>
  <si>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</si>
  <si>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</si>
  <si>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</si>
  <si>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</si>
  <si>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</si>
  <si>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</si>
  <si>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</si>
  <si>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</si>
  <si>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</si>
  <si>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</si>
  <si>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</si>
  <si>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</si>
  <si>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</si>
  <si>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</si>
  <si>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</si>
  <si>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</si>
  <si>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 xml:space="preserve">Neighborhood Commerical </t>
  </si>
  <si>
    <t>Current Zoning and Maximum Density</t>
  </si>
  <si>
    <t>Neighborhood Commerical NCD and RH2 - 1 per 600 sf lot area</t>
  </si>
  <si>
    <t>Proposed Zoning and Maximum Density</t>
  </si>
  <si>
    <t>State Density bonus plus Neighborhood Commerical NCD and RH2 - 1 per 600 sf lot area</t>
  </si>
  <si>
    <t>Occupancy restrictions that run with the land due to CUP’s or density bonuses?</t>
  </si>
  <si>
    <t xml:space="preserve">The project makes use of the State Density Bonus </t>
  </si>
  <si>
    <t>Building Height Requirements</t>
  </si>
  <si>
    <t>40-x</t>
  </si>
  <si>
    <t>Required Parking Ratio</t>
  </si>
  <si>
    <t>none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</si>
  <si>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</si>
  <si>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</si>
  <si>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</si>
  <si>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</si>
  <si>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</si>
  <si>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</si>
  <si>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</si>
  <si>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</si>
  <si>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</si>
  <si>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</si>
  <si>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</si>
  <si>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</si>
  <si>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</si>
  <si>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</si>
  <si>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</si>
  <si>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</si>
  <si>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</si>
  <si>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</si>
  <si>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Residual</t>
  </si>
  <si>
    <t>Deferred</t>
  </si>
  <si>
    <t>OTHER LOANS AND GRANTS</t>
  </si>
  <si>
    <t>Type and Source:</t>
  </si>
  <si>
    <t>Mayor's Office of Housing and Community Development</t>
  </si>
  <si>
    <t>Closing or Award</t>
  </si>
  <si>
    <t xml:space="preserve">Type and Source: </t>
  </si>
  <si>
    <t>San Francisco Housing Authority</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</si>
  <si>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</si>
  <si>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</si>
  <si>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</si>
  <si>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</si>
  <si>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</si>
  <si>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</si>
  <si>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</si>
  <si>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</si>
  <si>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</si>
  <si>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t>Interest Rate</t>
  </si>
  <si>
    <t>Fixed/Variable</t>
  </si>
  <si>
    <t>Amount of Funds</t>
  </si>
  <si>
    <t>Bank of America Tax-Exempt Construction Loan</t>
  </si>
  <si>
    <t>Variable</t>
  </si>
  <si>
    <t>Bank of America Secondary Construction Loan</t>
  </si>
  <si>
    <t>Fixed</t>
  </si>
  <si>
    <t>0.000%</t>
  </si>
  <si>
    <t>(select)</t>
  </si>
  <si>
    <t>LP Equity During Construction</t>
  </si>
  <si>
    <t>6)</t>
  </si>
  <si>
    <t>7)</t>
  </si>
  <si>
    <t>Costs Deferred Until Conversion</t>
  </si>
  <si>
    <t>8)</t>
  </si>
  <si>
    <t>9)</t>
  </si>
  <si>
    <t>10)</t>
  </si>
  <si>
    <t>11)</t>
  </si>
  <si>
    <t>12)</t>
  </si>
  <si>
    <t>Total Funds For Construction:</t>
  </si>
  <si>
    <t>Lender/Source:</t>
  </si>
  <si>
    <t>555 California Street, 6th Floor</t>
  </si>
  <si>
    <t>Contact Name:</t>
  </si>
  <si>
    <t>Bobvala Tengen</t>
  </si>
  <si>
    <t xml:space="preserve">415-913-2728 </t>
  </si>
  <si>
    <t>Type of Financing:</t>
  </si>
  <si>
    <t>Loan</t>
  </si>
  <si>
    <t>Variable Rate Index (if applicable):</t>
  </si>
  <si>
    <t>Is the Lender/Source Committed?</t>
  </si>
  <si>
    <t>600 California St Suite 900</t>
  </si>
  <si>
    <t>415-321-4074</t>
  </si>
  <si>
    <t>Deferred Developer Fee</t>
  </si>
  <si>
    <t>GP Equity</t>
  </si>
  <si>
    <t>LIHTC Equity</t>
  </si>
  <si>
    <t>low income</t>
  </si>
  <si>
    <t>lowest income</t>
  </si>
  <si>
    <t>SRO/Studio</t>
  </si>
  <si>
    <t>50-36</t>
  </si>
  <si>
    <t>&lt;=35</t>
  </si>
  <si>
    <t>SRO/STUDIO</t>
  </si>
  <si>
    <t>1 Bedroom</t>
  </si>
  <si>
    <t>2 Bedrooms</t>
  </si>
  <si>
    <t>3 Bedrooms</t>
  </si>
  <si>
    <t>4+ Bedrooms</t>
  </si>
  <si>
    <t>5 Bedrooms</t>
  </si>
  <si>
    <t>4 Bedrooms</t>
  </si>
  <si>
    <t>III. PROJECT FINANCING - SECTION 2:  PERMANENT FINANCING</t>
  </si>
  <si>
    <t>Residual Receipts / Deferred Pymt.</t>
  </si>
  <si>
    <t>Annual Debt Service</t>
  </si>
  <si>
    <t>manager(s)</t>
  </si>
  <si>
    <t>Bank of America Tax-Exempt Perm Loan (A Tranche)</t>
  </si>
  <si>
    <t xml:space="preserve">SF Mayor's Office of Housing &amp; Com Dev </t>
  </si>
  <si>
    <t>market rate</t>
  </si>
  <si>
    <t>Total Permanent Financing:</t>
  </si>
  <si>
    <t>Total Tax Credit Equity:</t>
  </si>
  <si>
    <t>Total Sources of Project Funds:</t>
  </si>
  <si>
    <t>total sum for threshold basis limit</t>
  </si>
  <si>
    <t>2020 100% RENTS</t>
  </si>
  <si>
    <t>Deferred Fee</t>
  </si>
  <si>
    <t>Project 100% Rents:</t>
  </si>
  <si>
    <r>
      <t xml:space="preserve">AVERAGE AFFORDABILITY BY AMI </t>
    </r>
    <r>
      <rPr>
        <b/>
        <u/>
        <sz val="10"/>
        <rFont val="Arial"/>
        <family val="2"/>
      </rPr>
      <t>TARGETING</t>
    </r>
  </si>
  <si>
    <t>County</t>
  </si>
  <si>
    <t>UNITS</t>
  </si>
  <si>
    <t>UNIT % OF TOTAL</t>
  </si>
  <si>
    <t>PRO RATA TARGET %</t>
  </si>
  <si>
    <t>TOTAL</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</si>
  <si>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</si>
  <si>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</si>
  <si>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</si>
  <si>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</si>
  <si>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</si>
  <si>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</si>
  <si>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</si>
  <si>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</si>
  <si>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</si>
  <si>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</si>
  <si>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</si>
  <si>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</si>
  <si>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</si>
  <si>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</si>
  <si>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</si>
  <si>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</si>
  <si>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</si>
  <si>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</si>
  <si>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</si>
  <si>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</si>
  <si>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</si>
  <si>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</si>
  <si>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</si>
  <si>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</si>
  <si>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</si>
  <si>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</si>
  <si>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</si>
  <si>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</si>
  <si>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</si>
  <si>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 xml:space="preserve">TCAC Regulation Section 10326(g)(6) requires projects with at least 161 units to provide a second </t>
  </si>
  <si>
    <t>on-site manager's unit, with one additional for each 80 units beyond, up to 4 on-site manager units.</t>
  </si>
  <si>
    <t xml:space="preserve">Scattered site projects of 16 or more units must have at least one manager unit at each site </t>
  </si>
  <si>
    <t>consisting of 16 or more residential units.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</si>
  <si>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</si>
  <si>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</si>
  <si>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</si>
  <si>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Project with desk or security staff in lieu of on-site manager unit(s)</t>
  </si>
  <si>
    <t>See TCAC Regulation Section 10325(f)(7)(J) for complete requirements.</t>
  </si>
  <si>
    <t xml:space="preserve">Application type: </t>
  </si>
  <si>
    <t>4%</t>
  </si>
  <si>
    <t xml:space="preserve">Please select your county: </t>
  </si>
  <si>
    <t>Aggregate Monthly Rents For All Units:</t>
  </si>
  <si>
    <t>Aggregate Annual Rents For All Units:</t>
  </si>
  <si>
    <t>9%</t>
  </si>
  <si>
    <t>4% 2019 TBLs</t>
  </si>
  <si>
    <t>9% 2019 TBLs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</si>
  <si>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</si>
  <si>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</si>
  <si>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</si>
  <si>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</si>
  <si>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</si>
  <si>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</si>
  <si>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</si>
  <si>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</si>
  <si>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</si>
  <si>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</si>
  <si>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</si>
  <si>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</si>
  <si>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</si>
  <si>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</si>
  <si>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</si>
  <si>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</si>
  <si>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</si>
  <si>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</si>
  <si>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</si>
  <si>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</si>
  <si>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</si>
  <si>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</si>
  <si>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</si>
  <si>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</si>
  <si>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</si>
  <si>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</si>
  <si>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</si>
  <si>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</si>
  <si>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</si>
  <si>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</si>
  <si>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</si>
  <si>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</si>
  <si>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</si>
  <si>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</si>
  <si>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</si>
  <si>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Miscellaneous Admin</t>
  </si>
  <si>
    <t>Total  Administrative:</t>
  </si>
  <si>
    <t>Management</t>
  </si>
  <si>
    <t>Total Management:</t>
  </si>
  <si>
    <t>Fuel:</t>
  </si>
  <si>
    <t>Gas:</t>
  </si>
  <si>
    <t>Water/Sewer:</t>
  </si>
  <si>
    <t>Total Utilities:</t>
  </si>
  <si>
    <t xml:space="preserve">Payroll / </t>
  </si>
  <si>
    <t>On-site Manager:</t>
  </si>
  <si>
    <t>Payroll Taxes</t>
  </si>
  <si>
    <t>Maintenance Personnel:</t>
  </si>
  <si>
    <t>Payroll Taxes/Benefits</t>
  </si>
  <si>
    <t>Total Payroll / Payroll Taxes:</t>
  </si>
  <si>
    <t>Total Insurance:</t>
  </si>
  <si>
    <t>Painting:</t>
  </si>
  <si>
    <t>Repairs:</t>
  </si>
  <si>
    <t>Trash Removal:</t>
  </si>
  <si>
    <t>Exterminating:</t>
  </si>
  <si>
    <t>Grounds:</t>
  </si>
  <si>
    <t>Elevator:</t>
  </si>
  <si>
    <t>Total Maintenance:</t>
  </si>
  <si>
    <t>Other Operating</t>
  </si>
  <si>
    <t>Miscellaneous Taxes and Licenses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</si>
  <si>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</si>
  <si>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</si>
  <si>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</si>
  <si>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</si>
  <si>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</si>
  <si>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</si>
  <si>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</si>
  <si>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</si>
  <si>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</si>
  <si>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</si>
  <si>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Real Estate Taxes:</t>
  </si>
  <si>
    <t>Ground Lease Minimum Payment</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</si>
  <si>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</si>
  <si>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</si>
  <si>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</si>
  <si>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</si>
  <si>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</si>
  <si>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</si>
  <si>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a</t>
  </si>
  <si>
    <t>*The Sources and Uses Budget must separately detail apportioned amounts for residential and commercial</t>
  </si>
  <si>
    <t>b</t>
  </si>
  <si>
    <t>space.  Separate cash flow projections shall be provided for residential and commercial space.  Income from</t>
  </si>
  <si>
    <t>c</t>
  </si>
  <si>
    <t>the residential portion of a project shall not be used to support any negative cash flow of a commercial portion,</t>
  </si>
  <si>
    <t>d</t>
  </si>
  <si>
    <t>and commercial income should not support the residential portion (Sections 10322(h)(15), (23); 10327(g)(7)).</t>
  </si>
  <si>
    <t>e</t>
  </si>
  <si>
    <t>f</t>
  </si>
  <si>
    <t>g</t>
  </si>
  <si>
    <t>III. PROJECT FINANCING - SECTION 4:  LOAN AND GRANT SUBSIDIES</t>
  </si>
  <si>
    <t>h</t>
  </si>
  <si>
    <t>sum</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</si>
  <si>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</si>
  <si>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</si>
  <si>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</si>
  <si>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</si>
  <si>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</si>
  <si>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</si>
  <si>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</si>
  <si>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</si>
  <si>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</si>
  <si>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</si>
  <si>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</si>
  <si>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</si>
  <si>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</si>
  <si>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</si>
  <si>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</si>
  <si>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</si>
  <si>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</si>
  <si>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</si>
  <si>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</si>
  <si>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</si>
  <si>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</si>
  <si>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</si>
  <si>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</si>
  <si>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</si>
  <si>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</si>
  <si>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</si>
  <si>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</si>
  <si>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</si>
  <si>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</si>
  <si>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</si>
  <si>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</si>
  <si>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</si>
  <si>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</si>
  <si>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</si>
  <si>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</si>
  <si>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</si>
  <si>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</si>
  <si>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</si>
  <si>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</si>
  <si>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</si>
  <si>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</si>
  <si>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</si>
  <si>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</si>
  <si>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</si>
  <si>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</si>
  <si>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</si>
  <si>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</si>
  <si>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</si>
  <si>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</si>
  <si>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</si>
  <si>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</si>
  <si>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</si>
  <si>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</si>
  <si>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</si>
  <si>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</si>
  <si>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</si>
  <si>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</si>
  <si>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</si>
  <si>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Mayor's Office of Housing</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</si>
  <si>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</si>
  <si>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</si>
  <si>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</si>
  <si>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7%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</si>
  <si>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</si>
  <si>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</si>
  <si>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</si>
  <si>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</si>
  <si>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</si>
  <si>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</si>
  <si>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</si>
  <si>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</si>
  <si>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</si>
  <si>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</si>
  <si>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</si>
  <si>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</si>
  <si>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</si>
  <si>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</si>
  <si>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</si>
  <si>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</si>
  <si>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</si>
  <si>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</si>
  <si>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</si>
  <si>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</si>
  <si>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</si>
  <si>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</si>
  <si>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(j)</t>
  </si>
  <si>
    <t>Plus (+) 1% basis adjustment - 50%AMI to 36%AMI Units</t>
  </si>
  <si>
    <t>For each 1% of project's Low-Income and Market Rate Units restricted between 36% and 50% of AMI.</t>
  </si>
  <si>
    <t>Rental Units:</t>
  </si>
  <si>
    <t>Total Rental Units @ 50% to 36% of AMI:</t>
  </si>
  <si>
    <t>(k)</t>
  </si>
  <si>
    <t>Plus (+) 2% basis adjustment  - At or below 35%AMI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</si>
  <si>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</si>
  <si>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</si>
  <si>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</si>
  <si>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</si>
  <si>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</si>
  <si>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</si>
  <si>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</si>
  <si>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</si>
  <si>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</si>
  <si>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</si>
  <si>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</si>
  <si>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</si>
  <si>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</si>
  <si>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</si>
  <si>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</si>
  <si>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</si>
  <si>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</si>
  <si>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</si>
  <si>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</si>
  <si>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</si>
  <si>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</si>
  <si>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</si>
  <si>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</si>
  <si>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</si>
  <si>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</si>
  <si>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</si>
  <si>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</si>
  <si>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</si>
  <si>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</si>
  <si>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</si>
  <si>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</si>
  <si>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</si>
  <si>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</si>
  <si>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</si>
  <si>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</si>
  <si>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</si>
  <si>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</si>
  <si>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</si>
  <si>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</si>
  <si>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</si>
  <si>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</si>
  <si>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</si>
  <si>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</si>
  <si>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</si>
  <si>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</si>
  <si>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Other: (Specify)</t>
  </si>
  <si>
    <t>Total Rehabilitation Costs</t>
  </si>
  <si>
    <t>Total Relocation Expenses</t>
  </si>
  <si>
    <t>NEW CONSTRUCTION</t>
  </si>
  <si>
    <t>Other: Bond Premium, Taxes</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</si>
  <si>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</si>
  <si>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</si>
  <si>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</si>
  <si>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</si>
  <si>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</si>
  <si>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</si>
  <si>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</si>
  <si>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</si>
  <si>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</si>
  <si>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</si>
  <si>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</si>
  <si>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</si>
  <si>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</si>
  <si>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</si>
  <si>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</si>
  <si>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Construction Lender Expenses</t>
  </si>
  <si>
    <t>Total Construction Interest &amp; Fees</t>
  </si>
  <si>
    <t>Loan Origination Fee</t>
  </si>
  <si>
    <t>Other: Perm Lender Expenses</t>
  </si>
  <si>
    <t>Total Permanent Financing Costs</t>
  </si>
  <si>
    <t>Subtotals Forward</t>
  </si>
  <si>
    <t>LEGAL FEES</t>
  </si>
  <si>
    <t>Lender Legal Paid by Applicant</t>
  </si>
  <si>
    <t>Owner Legal</t>
  </si>
  <si>
    <t>Total Attorney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</si>
  <si>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</si>
  <si>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</si>
  <si>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</si>
  <si>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</si>
  <si>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</si>
  <si>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</si>
  <si>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</si>
  <si>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</si>
  <si>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</si>
  <si>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</si>
  <si>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</si>
  <si>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</si>
  <si>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</si>
  <si>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</si>
  <si>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</si>
  <si>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</si>
  <si>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</si>
  <si>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</si>
  <si>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</si>
  <si>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</si>
  <si>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</si>
  <si>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Construction Management</t>
  </si>
  <si>
    <t>Total Other Costs</t>
  </si>
  <si>
    <t>SUBTOTAL PROJECT COST</t>
  </si>
  <si>
    <t>DEVELOPER COSTS</t>
  </si>
  <si>
    <t>Developer Overhead/Profit</t>
  </si>
  <si>
    <t>Consultant/Processing Agent</t>
  </si>
  <si>
    <t>Project Administration</t>
  </si>
  <si>
    <t>Broker Fees Paid  to a Related Party</t>
  </si>
  <si>
    <t>Construction Oversight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</si>
  <si>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</si>
  <si>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</si>
  <si>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</si>
  <si>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</si>
  <si>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</si>
  <si>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</si>
  <si>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</si>
  <si>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</si>
  <si>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</si>
  <si>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</si>
  <si>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</si>
  <si>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</si>
  <si>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</si>
  <si>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</si>
  <si>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</si>
  <si>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</si>
  <si>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</si>
  <si>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</si>
  <si>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</si>
  <si>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</si>
  <si>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</si>
  <si>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</si>
  <si>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</si>
  <si>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</si>
  <si>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</si>
  <si>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</si>
  <si>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</si>
  <si>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</si>
  <si>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</si>
  <si>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</si>
  <si>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</si>
  <si>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</si>
  <si>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</si>
  <si>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</si>
  <si>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</si>
  <si>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</si>
  <si>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</si>
  <si>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</si>
  <si>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</si>
  <si>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</si>
  <si>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</si>
  <si>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</si>
  <si>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</si>
  <si>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</si>
  <si>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</si>
  <si>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SUBTOTAL RESIDENTIAL COST</t>
  </si>
  <si>
    <t>TOTAL RESIDENTIAL COST</t>
  </si>
  <si>
    <t>Total Eligible Basis:</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</si>
  <si>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</si>
  <si>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</si>
  <si>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</si>
  <si>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</si>
  <si>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</si>
  <si>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</si>
  <si>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</si>
  <si>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</si>
  <si>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Commercial depreciable basis from S&amp;U tab subtracted for calc of eligible basis</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</si>
  <si>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</si>
  <si>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</si>
  <si>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</si>
  <si>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</si>
  <si>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</si>
  <si>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</si>
  <si>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</si>
  <si>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</si>
  <si>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</si>
  <si>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</si>
  <si>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</si>
  <si>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</si>
  <si>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</si>
  <si>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</si>
  <si>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</si>
  <si>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</si>
  <si>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</si>
  <si>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</si>
  <si>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</si>
  <si>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</si>
  <si>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Federal Credit</t>
  </si>
  <si>
    <t>Total Project Cost</t>
  </si>
  <si>
    <t>Funding Gap</t>
  </si>
  <si>
    <t xml:space="preserve">Federal Tax Credit Factor </t>
  </si>
  <si>
    <t xml:space="preserve">Federal tax credit factor must be at least $1.00 for self-syndication projects or at least $0.85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</si>
  <si>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</si>
  <si>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</si>
  <si>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</si>
  <si>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</si>
  <si>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</si>
  <si>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</si>
  <si>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</si>
  <si>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</si>
  <si>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</si>
  <si>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</si>
  <si>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</si>
  <si>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</si>
  <si>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</si>
  <si>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</si>
  <si>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</si>
  <si>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</si>
  <si>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Ranking - $500M State Credit Applications</t>
  </si>
  <si>
    <t>State Tax Credit per Tax Credit Unit</t>
  </si>
  <si>
    <t>Tax Credit Unit per State Tax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</si>
  <si>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</si>
  <si>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</si>
  <si>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</si>
  <si>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</si>
  <si>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</si>
  <si>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</si>
  <si>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</si>
  <si>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</si>
  <si>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</si>
  <si>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</si>
  <si>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</si>
  <si>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</si>
  <si>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</si>
  <si>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</si>
  <si>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</si>
  <si>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</si>
  <si>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</si>
  <si>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</si>
  <si>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</si>
  <si>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</si>
  <si>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Rental Subsidy</t>
  </si>
  <si>
    <t>Total Revenue</t>
  </si>
  <si>
    <t>EXPENSES</t>
  </si>
  <si>
    <t>Operating Expenses:</t>
  </si>
  <si>
    <t>Administrative</t>
  </si>
  <si>
    <t>Payroll &amp; Payroll Taxes</t>
  </si>
  <si>
    <t>Other Operating Expenses (specify):</t>
  </si>
  <si>
    <t>Total Operating Expenses</t>
  </si>
  <si>
    <t>Transit Pass/Tenant Internet Expense*</t>
  </si>
  <si>
    <t>Service Amenities</t>
  </si>
  <si>
    <t>Replacement Reserve</t>
  </si>
  <si>
    <t>Real Estate Taxes</t>
  </si>
  <si>
    <t>Issuer Fee</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</si>
  <si>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</si>
  <si>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</si>
  <si>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</si>
  <si>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</si>
  <si>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</si>
  <si>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</si>
  <si>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</si>
  <si>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</si>
  <si>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</si>
  <si>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</si>
  <si>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</si>
  <si>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</si>
  <si>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</si>
  <si>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</si>
  <si>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</si>
  <si>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t xml:space="preserve">*9% and 4% + state credit 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</si>
  <si>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</si>
  <si>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</si>
  <si>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</si>
  <si>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</si>
  <si>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</si>
  <si>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</si>
  <si>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</si>
  <si>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</si>
  <si>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</si>
  <si>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</si>
  <si>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</si>
  <si>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</si>
  <si>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</si>
  <si>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</si>
  <si>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</si>
  <si>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</si>
  <si>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</si>
  <si>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</si>
  <si>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</si>
  <si>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</si>
  <si>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</si>
  <si>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</si>
  <si>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</si>
  <si>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</si>
  <si>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</si>
  <si>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</si>
  <si>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</si>
  <si>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Const. Oversight by Developer</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</si>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</sst>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0000"/>
        <bgColor rgb="FF000000"/>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5"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8" fillId="37" borderId="18" applyNumberFormat="0" applyAlignment="0" applyProtection="0"/>
    <xf numFmtId="0" fontId="68" fillId="37" borderId="18" applyNumberFormat="0" applyAlignment="0" applyProtection="0"/>
    <xf numFmtId="0" fontId="69" fillId="38" borderId="19" applyNumberFormat="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5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2" fillId="0" borderId="0" applyFont="0" applyFill="0" applyBorder="0" applyAlignment="0" applyProtection="0"/>
    <xf numFmtId="43" fontId="15" fillId="0" borderId="0" applyFont="0" applyFill="0" applyBorder="0" applyAlignment="0" applyProtection="0"/>
    <xf numFmtId="43" fontId="42" fillId="0" borderId="0" applyFont="0" applyFill="0" applyBorder="0" applyAlignment="0" applyProtection="0"/>
    <xf numFmtId="44" fontId="5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58" fillId="0" borderId="0" applyFont="0" applyFill="0" applyBorder="0" applyAlignment="0" applyProtection="0"/>
    <xf numFmtId="44" fontId="15"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alignment vertical="top"/>
    </xf>
    <xf numFmtId="44" fontId="42" fillId="0" borderId="0" applyFont="0" applyFill="0" applyBorder="0" applyAlignment="0" applyProtection="0">
      <alignment vertical="top"/>
    </xf>
    <xf numFmtId="44" fontId="15" fillId="0" borderId="0" applyFont="0" applyFill="0" applyBorder="0" applyAlignment="0" applyProtection="0"/>
    <xf numFmtId="44" fontId="42" fillId="0" borderId="0" applyFont="0" applyFill="0" applyBorder="0" applyAlignment="0" applyProtection="0">
      <alignment vertical="top"/>
    </xf>
    <xf numFmtId="44" fontId="42"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42" fillId="0" borderId="0" applyFont="0" applyFill="0" applyBorder="0" applyAlignment="0" applyProtection="0"/>
    <xf numFmtId="44" fontId="5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15" fillId="0" borderId="0" applyFont="0" applyFill="0" applyBorder="0" applyAlignment="0" applyProtection="0"/>
    <xf numFmtId="44" fontId="5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6" fillId="0" borderId="0" applyFont="0" applyFill="0" applyBorder="0" applyAlignment="0" applyProtection="0"/>
    <xf numFmtId="44" fontId="15" fillId="0" borderId="0" applyFont="0" applyFill="0" applyBorder="0" applyAlignment="0" applyProtection="0"/>
    <xf numFmtId="0" fontId="70" fillId="0" borderId="0" applyNumberFormat="0" applyFill="0" applyBorder="0" applyAlignment="0" applyProtection="0"/>
    <xf numFmtId="0" fontId="71" fillId="39" borderId="0" applyNumberFormat="0" applyBorder="0" applyAlignment="0" applyProtection="0"/>
    <xf numFmtId="0" fontId="72" fillId="0" borderId="20" applyNumberFormat="0" applyFill="0" applyAlignment="0" applyProtection="0"/>
    <xf numFmtId="0" fontId="72" fillId="0" borderId="20"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2" fillId="0" borderId="0" applyNumberFormat="0" applyFill="0" applyBorder="0" applyAlignment="0" applyProtection="0">
      <alignment vertical="top"/>
      <protection locked="0"/>
    </xf>
    <xf numFmtId="0" fontId="7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76" fillId="0" borderId="23" applyNumberFormat="0" applyFill="0" applyAlignment="0" applyProtection="0"/>
    <xf numFmtId="0" fontId="77" fillId="41" borderId="0" applyNumberFormat="0" applyBorder="0" applyAlignment="0" applyProtection="0"/>
    <xf numFmtId="0" fontId="78" fillId="0" borderId="0"/>
    <xf numFmtId="0" fontId="42" fillId="0" borderId="0"/>
    <xf numFmtId="0" fontId="78" fillId="0" borderId="0"/>
    <xf numFmtId="0" fontId="42" fillId="0" borderId="0"/>
    <xf numFmtId="0" fontId="42"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9" fillId="0" borderId="0"/>
    <xf numFmtId="0" fontId="42" fillId="0" borderId="0"/>
    <xf numFmtId="169" fontId="43" fillId="0" borderId="0"/>
    <xf numFmtId="0" fontId="65" fillId="0" borderId="0"/>
    <xf numFmtId="0" fontId="15" fillId="0" borderId="0"/>
    <xf numFmtId="0" fontId="15" fillId="0" borderId="0"/>
    <xf numFmtId="0" fontId="48" fillId="0" borderId="0"/>
    <xf numFmtId="0" fontId="42" fillId="0" borderId="0"/>
    <xf numFmtId="0" fontId="48" fillId="0" borderId="0"/>
    <xf numFmtId="0" fontId="42" fillId="0" borderId="0"/>
    <xf numFmtId="0" fontId="53" fillId="0" borderId="0"/>
    <xf numFmtId="0" fontId="42"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3" fillId="0" borderId="0"/>
    <xf numFmtId="0" fontId="65" fillId="0" borderId="0"/>
    <xf numFmtId="0" fontId="65" fillId="0" borderId="0"/>
    <xf numFmtId="0" fontId="65"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2" fillId="0" borderId="0"/>
    <xf numFmtId="0" fontId="65" fillId="0" borderId="0"/>
    <xf numFmtId="0" fontId="65" fillId="0" borderId="0"/>
    <xf numFmtId="0" fontId="65" fillId="0" borderId="0"/>
    <xf numFmtId="0" fontId="65" fillId="0" borderId="0"/>
    <xf numFmtId="0" fontId="53" fillId="0" borderId="0"/>
    <xf numFmtId="0" fontId="42" fillId="0" borderId="0">
      <alignment vertical="top"/>
    </xf>
    <xf numFmtId="0" fontId="65" fillId="0" borderId="0"/>
    <xf numFmtId="0" fontId="65" fillId="0" borderId="0"/>
    <xf numFmtId="0" fontId="65" fillId="0" borderId="0"/>
    <xf numFmtId="0" fontId="65" fillId="0" borderId="0"/>
    <xf numFmtId="0" fontId="53" fillId="0" borderId="0"/>
    <xf numFmtId="0" fontId="15" fillId="0" borderId="0"/>
    <xf numFmtId="0" fontId="65" fillId="0" borderId="0"/>
    <xf numFmtId="0" fontId="15" fillId="0" borderId="0"/>
    <xf numFmtId="0" fontId="65" fillId="0" borderId="0"/>
    <xf numFmtId="0" fontId="65" fillId="0" borderId="0"/>
    <xf numFmtId="0" fontId="65" fillId="0" borderId="0"/>
    <xf numFmtId="0" fontId="65" fillId="0" borderId="0"/>
    <xf numFmtId="0" fontId="48" fillId="0" borderId="0"/>
    <xf numFmtId="0" fontId="42" fillId="0" borderId="0">
      <alignment vertical="top"/>
    </xf>
    <xf numFmtId="0" fontId="48" fillId="0" borderId="0"/>
    <xf numFmtId="0" fontId="42" fillId="0" borderId="0">
      <alignment vertical="top"/>
    </xf>
    <xf numFmtId="0" fontId="42" fillId="0" borderId="0">
      <alignment vertical="top"/>
    </xf>
    <xf numFmtId="0" fontId="65" fillId="0" borderId="0"/>
    <xf numFmtId="0" fontId="48"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42" fillId="0" borderId="0">
      <alignment vertical="top"/>
    </xf>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2" fillId="0" borderId="0"/>
    <xf numFmtId="0" fontId="42" fillId="0" borderId="0">
      <alignment vertical="top"/>
    </xf>
    <xf numFmtId="0" fontId="42" fillId="0" borderId="0">
      <alignment vertical="top"/>
    </xf>
    <xf numFmtId="0" fontId="42" fillId="0" borderId="0"/>
    <xf numFmtId="0" fontId="42" fillId="0" borderId="0">
      <alignment vertical="top"/>
    </xf>
    <xf numFmtId="0" fontId="42" fillId="0" borderId="0"/>
    <xf numFmtId="0" fontId="4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 fillId="0" borderId="0" applyProtection="0">
      <protection locked="0"/>
    </xf>
    <xf numFmtId="0" fontId="15" fillId="0" borderId="0" applyProtection="0">
      <protection locked="0"/>
    </xf>
    <xf numFmtId="0" fontId="15" fillId="0" borderId="0" applyProtection="0">
      <protection locked="0"/>
    </xf>
    <xf numFmtId="0" fontId="43" fillId="0" borderId="0"/>
    <xf numFmtId="0" fontId="6" fillId="0" borderId="0"/>
    <xf numFmtId="0" fontId="15" fillId="0" borderId="0"/>
    <xf numFmtId="0" fontId="57"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57"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80" fillId="37" borderId="25" applyNumberFormat="0" applyAlignment="0" applyProtection="0"/>
    <xf numFmtId="0" fontId="80" fillId="37" borderId="25" applyNumberFormat="0" applyAlignment="0" applyProtection="0"/>
    <xf numFmtId="0" fontId="11" fillId="0" borderId="0" applyNumberFormat="0" applyFill="0" applyBorder="0">
      <alignment horizontal="left"/>
    </xf>
    <xf numFmtId="0" fontId="81" fillId="0" borderId="0" applyNumberFormat="0" applyFill="0" applyBorder="0" applyAlignment="0" applyProtection="0"/>
    <xf numFmtId="0" fontId="82" fillId="0" borderId="26" applyNumberFormat="0" applyFill="0" applyAlignment="0" applyProtection="0"/>
    <xf numFmtId="0" fontId="82" fillId="0" borderId="26" applyNumberFormat="0" applyFill="0" applyAlignment="0" applyProtection="0"/>
    <xf numFmtId="0" fontId="8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89"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9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8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580">
    <xf numFmtId="0" fontId="0" fillId="0" borderId="0" xfId="0"/>
    <xf numFmtId="0" fontId="0" fillId="0" borderId="0" xfId="0" applyBorder="1"/>
    <xf numFmtId="0" fontId="0" fillId="0" borderId="0" xfId="0" applyFill="1"/>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3" fillId="0" borderId="0" xfId="0" applyFont="1" applyFill="1" applyBorder="1" applyAlignment="1" applyProtection="1">
      <alignment horizontal="center"/>
    </xf>
    <xf numFmtId="0" fontId="6" fillId="0" borderId="0" xfId="543" applyFont="1" applyAlignment="1" applyProtection="1"/>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6" fillId="0" borderId="0" xfId="0" applyFont="1" applyProtection="1"/>
    <xf numFmtId="0" fontId="17" fillId="0" borderId="0" xfId="0" applyFont="1" applyFill="1" applyBorder="1" applyProtection="1"/>
    <xf numFmtId="0" fontId="19" fillId="0" borderId="0" xfId="0" applyFont="1" applyProtection="1"/>
    <xf numFmtId="0" fontId="16"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49" fontId="6" fillId="0" borderId="0" xfId="543" applyNumberFormat="1" applyFont="1" applyProtection="1"/>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6" fillId="0" borderId="0" xfId="543" applyFont="1" applyBorder="1" applyProtection="1"/>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6" fillId="0" borderId="12" xfId="543" applyFont="1" applyBorder="1" applyProtection="1"/>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3"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15" fillId="0" borderId="0" xfId="0" applyFont="1"/>
    <xf numFmtId="0" fontId="31"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168" fontId="14" fillId="0" borderId="6" xfId="0" applyNumberFormat="1" applyFont="1" applyBorder="1" applyAlignment="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0"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2" fillId="0" borderId="0" xfId="0" applyFont="1"/>
    <xf numFmtId="0" fontId="13" fillId="0" borderId="4" xfId="0" applyFont="1" applyFill="1" applyBorder="1"/>
    <xf numFmtId="0" fontId="13" fillId="0" borderId="0" xfId="0" applyFont="1" applyBorder="1"/>
    <xf numFmtId="0" fontId="13" fillId="0" borderId="0" xfId="0" applyFont="1" applyFill="1" applyBorder="1"/>
    <xf numFmtId="0" fontId="13" fillId="0" borderId="7" xfId="543" applyFont="1" applyBorder="1" applyAlignment="1" applyProtection="1">
      <alignment horizontal="right"/>
    </xf>
    <xf numFmtId="0" fontId="14" fillId="0" borderId="9"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0" fillId="0" borderId="0" xfId="0" applyBorder="1" applyAlignment="1" applyProtection="1"/>
    <xf numFmtId="0" fontId="37" fillId="0" borderId="3" xfId="0" applyFont="1" applyBorder="1" applyAlignment="1" applyProtection="1">
      <alignment horizontal="left" vertical="top"/>
    </xf>
    <xf numFmtId="0" fontId="37" fillId="0" borderId="13" xfId="0" applyFont="1" applyBorder="1" applyAlignment="1" applyProtection="1">
      <alignment horizontal="center" wrapText="1"/>
    </xf>
    <xf numFmtId="0" fontId="37" fillId="0" borderId="13" xfId="0" applyFont="1" applyFill="1" applyBorder="1" applyAlignment="1" applyProtection="1">
      <alignment horizontal="center" vertical="top" wrapText="1"/>
    </xf>
    <xf numFmtId="0" fontId="37" fillId="2" borderId="13" xfId="0" applyFont="1" applyFill="1" applyBorder="1" applyAlignment="1" applyProtection="1">
      <alignment horizontal="center" wrapText="1"/>
    </xf>
    <xf numFmtId="0" fontId="38" fillId="2" borderId="11" xfId="0" applyFont="1" applyFill="1" applyBorder="1" applyAlignment="1" applyProtection="1">
      <alignment horizontal="left" vertical="top" wrapText="1"/>
    </xf>
    <xf numFmtId="0" fontId="39" fillId="0" borderId="11" xfId="0" applyFont="1" applyBorder="1" applyAlignment="1" applyProtection="1">
      <alignment vertical="top" wrapText="1"/>
    </xf>
    <xf numFmtId="0" fontId="37" fillId="0" borderId="11" xfId="0" applyFont="1" applyBorder="1" applyAlignment="1" applyProtection="1">
      <alignment horizontal="right" vertical="top" wrapText="1"/>
    </xf>
    <xf numFmtId="168" fontId="37" fillId="0" borderId="11" xfId="0" applyNumberFormat="1" applyFont="1" applyFill="1" applyBorder="1" applyAlignment="1" applyProtection="1">
      <alignment vertical="top" wrapText="1"/>
    </xf>
    <xf numFmtId="0" fontId="37" fillId="2" borderId="11" xfId="0" applyFont="1" applyFill="1" applyBorder="1" applyAlignment="1" applyProtection="1">
      <alignment vertical="top" wrapText="1"/>
    </xf>
    <xf numFmtId="0" fontId="37"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37" fillId="0" borderId="0" xfId="0" applyFont="1" applyBorder="1" applyAlignment="1" applyProtection="1">
      <alignment horizontal="left" vertical="top"/>
    </xf>
    <xf numFmtId="0" fontId="39" fillId="0" borderId="0" xfId="0" applyFont="1" applyBorder="1" applyAlignment="1" applyProtection="1">
      <alignment vertical="top" wrapText="1"/>
    </xf>
    <xf numFmtId="0" fontId="37" fillId="0" borderId="0" xfId="0" applyFont="1" applyBorder="1" applyAlignment="1" applyProtection="1">
      <alignment horizontal="right" vertical="top"/>
    </xf>
    <xf numFmtId="0" fontId="39" fillId="2" borderId="0" xfId="0" applyFont="1" applyFill="1" applyBorder="1" applyAlignment="1" applyProtection="1">
      <alignment vertical="top" wrapText="1"/>
    </xf>
    <xf numFmtId="0" fontId="37" fillId="0" borderId="0" xfId="0" applyFont="1" applyBorder="1" applyAlignment="1" applyProtection="1">
      <alignment vertical="top"/>
    </xf>
    <xf numFmtId="168" fontId="37"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6" fillId="0" borderId="0" xfId="0" applyFont="1" applyFill="1" applyBorder="1" applyAlignment="1" applyProtection="1"/>
    <xf numFmtId="0" fontId="6" fillId="0" borderId="0" xfId="0" applyFont="1" applyFill="1" applyProtection="1"/>
    <xf numFmtId="0" fontId="6" fillId="0" borderId="0" xfId="0" applyFont="1" applyFill="1" applyBorder="1" applyProtection="1"/>
    <xf numFmtId="0" fontId="6"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0" fillId="0" borderId="0" xfId="0" applyFont="1" applyFill="1"/>
    <xf numFmtId="0" fontId="0" fillId="0" borderId="0" xfId="0" applyAlignment="1">
      <alignment horizontal="left"/>
    </xf>
    <xf numFmtId="0" fontId="30" fillId="0" borderId="0" xfId="0" applyNumberFormat="1" applyFont="1"/>
    <xf numFmtId="0" fontId="0" fillId="0" borderId="0" xfId="0" applyBorder="1" applyAlignment="1"/>
    <xf numFmtId="0" fontId="6" fillId="0" borderId="0" xfId="0" applyFont="1" applyFill="1" applyBorder="1" applyAlignment="1" applyProtection="1">
      <alignment horizontal="left"/>
    </xf>
    <xf numFmtId="0" fontId="24" fillId="0" borderId="0" xfId="0" applyFont="1" applyAlignment="1" applyProtection="1"/>
    <xf numFmtId="0" fontId="24" fillId="0" borderId="0" xfId="0" applyFont="1" applyProtection="1"/>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2" fillId="0" borderId="0" xfId="0" applyFont="1" applyAlignment="1" applyProtection="1">
      <alignment horizontal="left"/>
    </xf>
    <xf numFmtId="49" fontId="0" fillId="0" borderId="0" xfId="0" applyNumberForma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4" fillId="0" borderId="0" xfId="0" applyFont="1" applyFill="1" applyAlignment="1" applyProtection="1">
      <alignment horizontal="left" vertical="top"/>
    </xf>
    <xf numFmtId="0" fontId="0" fillId="0" borderId="0" xfId="0" applyBorder="1" applyAlignment="1">
      <alignment horizontal="center"/>
    </xf>
    <xf numFmtId="0" fontId="36" fillId="0" borderId="3" xfId="0" applyFont="1" applyBorder="1" applyProtection="1"/>
    <xf numFmtId="168" fontId="0" fillId="0" borderId="0" xfId="0" applyNumberFormat="1" applyFill="1" applyBorder="1" applyAlignment="1" applyProtection="1">
      <alignment horizontal="center"/>
    </xf>
    <xf numFmtId="0" fontId="37" fillId="0" borderId="4" xfId="0" applyFont="1" applyBorder="1" applyAlignment="1" applyProtection="1">
      <alignment horizontal="right"/>
    </xf>
    <xf numFmtId="0" fontId="42" fillId="0" borderId="0" xfId="0" applyFont="1"/>
    <xf numFmtId="168" fontId="13" fillId="0" borderId="0" xfId="0" applyNumberFormat="1" applyFont="1" applyFill="1" applyBorder="1" applyAlignment="1" applyProtection="1">
      <alignment horizontal="left" vertical="top"/>
    </xf>
    <xf numFmtId="0" fontId="0" fillId="0" borderId="0" xfId="0" applyAlignment="1">
      <alignment vertical="center"/>
    </xf>
    <xf numFmtId="0" fontId="39" fillId="0" borderId="0" xfId="0" applyFont="1" applyBorder="1" applyAlignment="1" applyProtection="1">
      <alignment horizontal="right" vertical="top" wrapText="1"/>
    </xf>
    <xf numFmtId="0" fontId="39" fillId="0" borderId="14" xfId="0" applyFont="1" applyBorder="1" applyAlignment="1" applyProtection="1">
      <alignment vertical="top" wrapText="1"/>
    </xf>
    <xf numFmtId="0" fontId="39" fillId="0" borderId="11" xfId="0" applyFont="1" applyBorder="1" applyAlignment="1" applyProtection="1">
      <alignment vertical="top"/>
      <protection locked="0"/>
    </xf>
    <xf numFmtId="0" fontId="13" fillId="0" borderId="0" xfId="542" applyFont="1" applyAlignment="1" applyProtection="1">
      <protection locked="0"/>
    </xf>
    <xf numFmtId="0" fontId="6" fillId="0" borderId="0" xfId="539" applyAlignment="1" applyProtection="1"/>
    <xf numFmtId="0" fontId="6" fillId="0" borderId="0" xfId="539" applyProtection="1"/>
    <xf numFmtId="49" fontId="13"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6" fillId="0" borderId="0" xfId="0" applyFont="1" applyProtection="1">
      <protection locked="0"/>
    </xf>
    <xf numFmtId="0" fontId="45" fillId="0" borderId="0" xfId="0" applyFont="1" applyAlignment="1">
      <alignment horizontal="center"/>
    </xf>
    <xf numFmtId="0" fontId="15" fillId="0" borderId="0" xfId="271"/>
    <xf numFmtId="0" fontId="13" fillId="0" borderId="0" xfId="271" applyFont="1"/>
    <xf numFmtId="0" fontId="15" fillId="0" borderId="0" xfId="27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11" fillId="0" borderId="0" xfId="0" applyFont="1"/>
    <xf numFmtId="0" fontId="47" fillId="0" borderId="0" xfId="0" applyFont="1"/>
    <xf numFmtId="0" fontId="45" fillId="0" borderId="0" xfId="0" applyFont="1"/>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0" fontId="46" fillId="0" borderId="0" xfId="0" applyFont="1"/>
    <xf numFmtId="168" fontId="11" fillId="0" borderId="0" xfId="0" applyNumberFormat="1" applyFont="1"/>
    <xf numFmtId="10" fontId="11" fillId="0" borderId="0" xfId="0" applyNumberFormat="1" applyFont="1" applyAlignment="1">
      <alignment horizontal="center"/>
    </xf>
    <xf numFmtId="3" fontId="49" fillId="0" borderId="0" xfId="0" applyNumberFormat="1" applyFont="1"/>
    <xf numFmtId="3" fontId="11" fillId="0" borderId="0" xfId="0" applyNumberFormat="1" applyFont="1"/>
    <xf numFmtId="168" fontId="46" fillId="0" borderId="0" xfId="0" applyNumberFormat="1" applyFont="1"/>
    <xf numFmtId="168" fontId="46"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3" fontId="15" fillId="0" borderId="0" xfId="0" applyNumberFormat="1" applyFont="1" applyAlignment="1">
      <alignment vertical="top"/>
    </xf>
    <xf numFmtId="10" fontId="13" fillId="0" borderId="0" xfId="0" applyNumberFormat="1" applyFont="1" applyFill="1" applyAlignment="1">
      <alignment horizontal="center"/>
    </xf>
    <xf numFmtId="0" fontId="45" fillId="0" borderId="6" xfId="0" applyFont="1" applyBorder="1" applyAlignment="1">
      <alignment horizontal="center"/>
    </xf>
    <xf numFmtId="3" fontId="49" fillId="0" borderId="6" xfId="0" applyNumberFormat="1" applyFont="1" applyBorder="1"/>
    <xf numFmtId="0" fontId="0" fillId="0" borderId="0" xfId="0" applyAlignment="1">
      <alignment horizontal="right"/>
    </xf>
    <xf numFmtId="0" fontId="15" fillId="0" borderId="0" xfId="271" applyProtection="1"/>
    <xf numFmtId="0" fontId="15" fillId="0" borderId="0" xfId="271" applyBorder="1" applyProtection="1"/>
    <xf numFmtId="0" fontId="13" fillId="0" borderId="0" xfId="271" applyFont="1" applyBorder="1" applyProtection="1"/>
    <xf numFmtId="0" fontId="34" fillId="0" borderId="0" xfId="0" applyFont="1" applyFill="1" applyAlignment="1" applyProtection="1">
      <alignment horizontal="center"/>
    </xf>
    <xf numFmtId="4" fontId="34" fillId="0" borderId="0" xfId="0" applyNumberFormat="1" applyFont="1" applyAlignment="1" applyProtection="1">
      <alignment horizontal="center"/>
    </xf>
    <xf numFmtId="4" fontId="0" fillId="0" borderId="0" xfId="0" applyNumberFormat="1" applyFill="1" applyProtection="1"/>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2" fillId="2" borderId="11" xfId="271" applyFont="1" applyFill="1" applyBorder="1" applyAlignment="1" applyProtection="1">
      <alignment horizontal="left" vertical="top" wrapText="1"/>
    </xf>
    <xf numFmtId="0" fontId="13" fillId="0" borderId="11" xfId="271" applyFont="1" applyBorder="1" applyAlignment="1" applyProtection="1">
      <alignment horizontal="right" vertical="top" wrapText="1"/>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20" fillId="0" borderId="0" xfId="271" applyFont="1" applyBorder="1" applyAlignment="1" applyProtection="1">
      <alignment vertical="top" wrapText="1"/>
    </xf>
    <xf numFmtId="0" fontId="32" fillId="2" borderId="11" xfId="271" applyFont="1" applyFill="1" applyBorder="1" applyAlignment="1" applyProtection="1">
      <alignment horizontal="left" vertical="top" wrapText="1"/>
      <protection locked="0"/>
    </xf>
    <xf numFmtId="0" fontId="36" fillId="0" borderId="11" xfId="0" applyFont="1" applyBorder="1" applyAlignment="1" applyProtection="1">
      <alignment horizontal="right" vertical="top" wrapText="1"/>
    </xf>
    <xf numFmtId="0" fontId="43" fillId="0" borderId="0" xfId="542" applyProtection="1"/>
    <xf numFmtId="0" fontId="23" fillId="8" borderId="0" xfId="542" applyFont="1" applyFill="1" applyAlignment="1" applyProtection="1"/>
    <xf numFmtId="0" fontId="36" fillId="0" borderId="11" xfId="271" applyFont="1" applyFill="1" applyBorder="1" applyAlignment="1" applyProtection="1">
      <alignment horizontal="right" vertical="top"/>
    </xf>
    <xf numFmtId="0" fontId="36" fillId="0" borderId="11" xfId="271" applyFont="1" applyFill="1" applyBorder="1" applyAlignment="1" applyProtection="1">
      <alignment horizontal="right" vertical="top" wrapText="1"/>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 fontId="13" fillId="0" borderId="11" xfId="271" applyNumberFormat="1" applyFont="1" applyBorder="1" applyProtection="1"/>
    <xf numFmtId="165" fontId="13"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54" fillId="0" borderId="0" xfId="0" applyFont="1" applyAlignment="1">
      <alignment vertical="center" wrapText="1"/>
    </xf>
    <xf numFmtId="0" fontId="54" fillId="0" borderId="0" xfId="0" applyFont="1" applyAlignment="1">
      <alignment vertical="center"/>
    </xf>
    <xf numFmtId="0" fontId="54" fillId="0" borderId="0" xfId="0" applyFont="1" applyAlignment="1">
      <alignment horizontal="left" vertical="center" indent="1"/>
    </xf>
    <xf numFmtId="0" fontId="23" fillId="0" borderId="0" xfId="0" applyFont="1" applyFill="1"/>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5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9" fontId="14" fillId="0" borderId="8" xfId="543" applyNumberFormat="1" applyFont="1" applyBorder="1" applyAlignment="1" applyProtection="1">
      <alignment horizontal="center"/>
    </xf>
    <xf numFmtId="49" fontId="31" fillId="0" borderId="0" xfId="0" applyNumberFormat="1" applyFont="1" applyFill="1" applyBorder="1" applyAlignment="1">
      <alignment horizontal="center"/>
    </xf>
    <xf numFmtId="49" fontId="31" fillId="0" borderId="0" xfId="0" applyNumberFormat="1" applyFont="1" applyFill="1" applyBorder="1" applyAlignment="1" applyProtection="1">
      <alignment horizontal="center"/>
    </xf>
    <xf numFmtId="0" fontId="13" fillId="0" borderId="0" xfId="0" applyFont="1" applyFill="1" applyProtection="1"/>
    <xf numFmtId="0" fontId="34" fillId="0" borderId="0" xfId="271" applyFont="1" applyAlignment="1" applyProtection="1">
      <alignment horizontal="center"/>
    </xf>
    <xf numFmtId="49" fontId="15" fillId="0" borderId="0" xfId="271" applyNumberFormat="1" applyAlignment="1">
      <alignment horizontal="center"/>
    </xf>
    <xf numFmtId="0" fontId="36" fillId="0" borderId="11" xfId="271" applyFont="1" applyBorder="1" applyAlignment="1" applyProtection="1">
      <alignment horizontal="right" vertical="top"/>
    </xf>
    <xf numFmtId="0" fontId="36" fillId="0" borderId="0" xfId="0" applyFont="1" applyProtection="1"/>
    <xf numFmtId="5" fontId="59" fillId="0" borderId="11" xfId="541" applyNumberFormat="1" applyFont="1" applyFill="1" applyBorder="1" applyAlignment="1" applyProtection="1">
      <alignment horizontal="center"/>
    </xf>
    <xf numFmtId="5" fontId="59" fillId="43" borderId="11" xfId="541" applyNumberFormat="1" applyFont="1" applyFill="1" applyBorder="1" applyAlignment="1" applyProtection="1">
      <alignment horizontal="center"/>
    </xf>
    <xf numFmtId="5" fontId="59" fillId="2" borderId="11" xfId="541" applyNumberFormat="1" applyFont="1" applyFill="1" applyBorder="1" applyAlignment="1" applyProtection="1">
      <alignment horizontal="center"/>
    </xf>
    <xf numFmtId="0" fontId="36" fillId="0" borderId="0" xfId="0" applyFont="1" applyBorder="1" applyAlignment="1" applyProtection="1">
      <alignment vertical="top"/>
    </xf>
    <xf numFmtId="0" fontId="36" fillId="2" borderId="0" xfId="0" applyFont="1" applyFill="1" applyBorder="1" applyAlignment="1" applyProtection="1">
      <alignment vertical="top" wrapText="1"/>
    </xf>
    <xf numFmtId="0" fontId="61" fillId="0" borderId="13" xfId="0" applyFont="1" applyBorder="1" applyAlignment="1" applyProtection="1">
      <alignment vertical="top" wrapText="1"/>
    </xf>
    <xf numFmtId="0" fontId="20" fillId="0" borderId="0" xfId="0" applyFont="1" applyBorder="1" applyAlignment="1" applyProtection="1">
      <alignment vertical="top" wrapText="1"/>
    </xf>
    <xf numFmtId="0" fontId="61" fillId="2" borderId="13" xfId="0" applyFont="1" applyFill="1" applyBorder="1" applyAlignment="1" applyProtection="1">
      <alignment vertical="top" wrapText="1"/>
    </xf>
    <xf numFmtId="0" fontId="61" fillId="0" borderId="0" xfId="0" applyFont="1" applyBorder="1" applyAlignment="1" applyProtection="1">
      <alignment vertical="top" wrapText="1"/>
    </xf>
    <xf numFmtId="0" fontId="61" fillId="2" borderId="0" xfId="0" applyFont="1" applyFill="1" applyBorder="1" applyAlignment="1" applyProtection="1">
      <alignment vertical="top" wrapText="1"/>
    </xf>
    <xf numFmtId="0" fontId="36" fillId="0" borderId="0" xfId="0" applyFont="1" applyBorder="1" applyAlignment="1" applyProtection="1">
      <alignment horizontal="right" vertical="top" wrapText="1"/>
    </xf>
    <xf numFmtId="168" fontId="36" fillId="5" borderId="6" xfId="0" applyNumberFormat="1" applyFont="1" applyFill="1" applyBorder="1" applyAlignment="1" applyProtection="1">
      <alignment horizontal="right" vertical="top" wrapText="1"/>
      <protection locked="0"/>
    </xf>
    <xf numFmtId="168" fontId="36" fillId="0" borderId="6" xfId="0" applyNumberFormat="1" applyFont="1" applyBorder="1" applyAlignment="1" applyProtection="1">
      <alignment horizontal="right" vertical="top" wrapText="1"/>
    </xf>
    <xf numFmtId="0" fontId="13" fillId="0" borderId="0" xfId="0" applyFont="1" applyBorder="1" applyAlignment="1" applyProtection="1">
      <alignment horizontal="left" vertical="top" wrapText="1"/>
    </xf>
    <xf numFmtId="0" fontId="45" fillId="0" borderId="0" xfId="0" applyFont="1" applyBorder="1" applyAlignment="1" applyProtection="1">
      <alignment horizontal="left" vertical="center"/>
    </xf>
    <xf numFmtId="0" fontId="13" fillId="0" borderId="2" xfId="543" applyFont="1" applyBorder="1" applyAlignment="1" applyProtection="1">
      <alignment horizontal="center"/>
    </xf>
    <xf numFmtId="0" fontId="0" fillId="0" borderId="0" xfId="543" applyNumberFormat="1" applyFont="1" applyProtection="1"/>
    <xf numFmtId="168" fontId="36" fillId="0" borderId="11" xfId="0" applyNumberFormat="1" applyFont="1" applyFill="1" applyBorder="1" applyAlignment="1" applyProtection="1">
      <alignment vertical="top" wrapText="1"/>
    </xf>
    <xf numFmtId="168" fontId="36" fillId="4" borderId="11" xfId="0" applyNumberFormat="1" applyFont="1" applyFill="1" applyBorder="1" applyAlignment="1" applyProtection="1">
      <alignment vertical="top" wrapText="1"/>
    </xf>
    <xf numFmtId="0" fontId="84" fillId="0" borderId="0" xfId="0" applyFont="1" applyBorder="1" applyAlignment="1" applyProtection="1">
      <alignment horizontal="left" vertical="top"/>
    </xf>
    <xf numFmtId="0" fontId="85" fillId="0" borderId="0" xfId="0" applyFont="1" applyBorder="1" applyAlignment="1" applyProtection="1">
      <alignment horizontal="left" vertical="top"/>
    </xf>
    <xf numFmtId="0" fontId="5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44" fillId="8" borderId="11" xfId="542" applyFont="1" applyFill="1" applyBorder="1" applyAlignment="1" applyProtection="1">
      <alignment horizontal="left"/>
    </xf>
    <xf numFmtId="0" fontId="44"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3" fillId="0" borderId="8" xfId="271" applyFont="1" applyFill="1" applyBorder="1" applyAlignment="1" applyProtection="1">
      <alignment vertical="top" wrapText="1"/>
      <protection locked="0"/>
    </xf>
    <xf numFmtId="0" fontId="6" fillId="0" borderId="0" xfId="0" applyFont="1" applyAlignment="1">
      <alignment horizontal="center"/>
    </xf>
    <xf numFmtId="0" fontId="6" fillId="0" borderId="0" xfId="0" applyFont="1" applyFill="1" applyAlignment="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38" fillId="2" borderId="11" xfId="570" applyFont="1" applyFill="1" applyBorder="1" applyAlignment="1" applyProtection="1">
      <alignment horizontal="left" vertical="top" wrapText="1"/>
    </xf>
    <xf numFmtId="6" fontId="36" fillId="4" borderId="11" xfId="570" applyNumberFormat="1" applyFont="1" applyFill="1" applyBorder="1" applyAlignment="1" applyProtection="1">
      <alignment vertical="top" wrapText="1"/>
    </xf>
    <xf numFmtId="0" fontId="36" fillId="0" borderId="8" xfId="570" applyFont="1" applyBorder="1" applyAlignment="1" applyProtection="1">
      <alignment vertical="top" wrapText="1"/>
    </xf>
    <xf numFmtId="0" fontId="36" fillId="0" borderId="0" xfId="570" applyFont="1" applyBorder="1" applyAlignment="1" applyProtection="1">
      <alignment vertical="top" wrapText="1"/>
    </xf>
    <xf numFmtId="6" fontId="36" fillId="0" borderId="11" xfId="570" applyNumberFormat="1" applyFont="1" applyFill="1" applyBorder="1" applyAlignment="1" applyProtection="1">
      <alignment vertical="top" wrapText="1"/>
    </xf>
    <xf numFmtId="6" fontId="36" fillId="5" borderId="11" xfId="570" applyNumberFormat="1" applyFont="1" applyFill="1" applyBorder="1" applyAlignment="1" applyProtection="1">
      <alignment vertical="top" wrapText="1"/>
      <protection locked="0"/>
    </xf>
    <xf numFmtId="6" fontId="36" fillId="6" borderId="11" xfId="570" applyNumberFormat="1" applyFont="1" applyFill="1" applyBorder="1" applyAlignment="1" applyProtection="1">
      <alignment horizontal="center" vertical="top" wrapText="1"/>
    </xf>
    <xf numFmtId="0" fontId="36" fillId="0" borderId="11" xfId="570" applyFont="1" applyBorder="1" applyAlignment="1" applyProtection="1">
      <alignment horizontal="right" vertical="top" wrapText="1"/>
    </xf>
    <xf numFmtId="0" fontId="37" fillId="0" borderId="11" xfId="570" applyFont="1" applyBorder="1" applyAlignment="1" applyProtection="1">
      <alignment horizontal="right" vertical="top" wrapText="1"/>
    </xf>
    <xf numFmtId="0" fontId="36" fillId="0" borderId="11" xfId="570" applyFont="1" applyFill="1" applyBorder="1" applyAlignment="1" applyProtection="1">
      <alignment horizontal="right" vertical="top"/>
    </xf>
    <xf numFmtId="0" fontId="36" fillId="0" borderId="11" xfId="570" applyFont="1" applyFill="1" applyBorder="1" applyAlignment="1" applyProtection="1">
      <alignment horizontal="right" vertical="top" wrapText="1"/>
    </xf>
    <xf numFmtId="6" fontId="37" fillId="0" borderId="11" xfId="570" applyNumberFormat="1" applyFont="1" applyFill="1" applyBorder="1" applyAlignment="1" applyProtection="1">
      <alignment vertical="top" wrapText="1"/>
    </xf>
    <xf numFmtId="0" fontId="37" fillId="0" borderId="11" xfId="570" applyFont="1" applyFill="1" applyBorder="1" applyAlignment="1" applyProtection="1">
      <alignment horizontal="right" vertical="top" wrapText="1"/>
    </xf>
    <xf numFmtId="0" fontId="37" fillId="0" borderId="8" xfId="570" applyFont="1" applyBorder="1" applyAlignment="1" applyProtection="1">
      <alignment vertical="top" wrapText="1"/>
    </xf>
    <xf numFmtId="0" fontId="37"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37" fillId="0" borderId="0" xfId="570" applyFont="1" applyBorder="1" applyAlignment="1" applyProtection="1">
      <alignment horizontal="left" vertical="top"/>
    </xf>
    <xf numFmtId="6" fontId="36" fillId="0" borderId="0" xfId="570" applyNumberFormat="1" applyFont="1" applyBorder="1" applyAlignment="1" applyProtection="1">
      <alignment horizontal="left" vertical="top"/>
    </xf>
    <xf numFmtId="0" fontId="85" fillId="0" borderId="0" xfId="570" applyFont="1" applyBorder="1" applyAlignment="1" applyProtection="1">
      <alignment horizontal="left" vertical="top"/>
    </xf>
    <xf numFmtId="6" fontId="36" fillId="0" borderId="0" xfId="570" applyNumberFormat="1" applyFont="1" applyBorder="1" applyAlignment="1" applyProtection="1">
      <alignment vertical="top" wrapText="1"/>
    </xf>
    <xf numFmtId="6" fontId="37" fillId="0" borderId="11" xfId="570" applyNumberFormat="1" applyFont="1" applyBorder="1" applyAlignment="1" applyProtection="1">
      <alignment vertical="top" wrapText="1"/>
    </xf>
    <xf numFmtId="0" fontId="36" fillId="0" borderId="0" xfId="570" applyFont="1" applyBorder="1" applyAlignment="1" applyProtection="1">
      <alignment horizontal="left" vertical="top"/>
    </xf>
    <xf numFmtId="0" fontId="36"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88" fillId="0" borderId="0" xfId="570" applyFont="1" applyBorder="1" applyAlignment="1" applyProtection="1">
      <alignment horizontal="left" vertical="top"/>
    </xf>
    <xf numFmtId="0" fontId="45"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36" fillId="0" borderId="0" xfId="570" applyFont="1" applyFill="1" applyBorder="1" applyAlignment="1" applyProtection="1">
      <alignment vertical="top"/>
    </xf>
    <xf numFmtId="0" fontId="36" fillId="0" borderId="0" xfId="570" applyFont="1" applyFill="1" applyBorder="1" applyAlignment="1" applyProtection="1">
      <alignment vertical="top" wrapText="1"/>
    </xf>
    <xf numFmtId="168" fontId="36"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36"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36"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61" fillId="0" borderId="0" xfId="570" applyFont="1" applyBorder="1" applyAlignment="1" applyProtection="1">
      <alignment vertical="top" wrapText="1"/>
    </xf>
    <xf numFmtId="0" fontId="61" fillId="0" borderId="12" xfId="570" applyFont="1" applyBorder="1" applyAlignment="1" applyProtection="1">
      <alignment vertical="top" wrapText="1"/>
    </xf>
    <xf numFmtId="0" fontId="6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61" fillId="0" borderId="0" xfId="570" applyFont="1" applyBorder="1" applyAlignment="1" applyProtection="1">
      <alignment horizontal="right" vertical="top" wrapText="1"/>
    </xf>
    <xf numFmtId="0" fontId="37" fillId="0" borderId="3" xfId="570" applyFont="1" applyBorder="1" applyAlignment="1" applyProtection="1">
      <alignment horizontal="left"/>
    </xf>
    <xf numFmtId="0" fontId="37" fillId="0" borderId="13" xfId="570" applyFont="1" applyBorder="1" applyAlignment="1" applyProtection="1">
      <alignment horizontal="center" wrapText="1"/>
    </xf>
    <xf numFmtId="0" fontId="37" fillId="0" borderId="13" xfId="570" applyFont="1" applyFill="1" applyBorder="1" applyAlignment="1" applyProtection="1">
      <alignment horizontal="center" wrapText="1"/>
    </xf>
    <xf numFmtId="0" fontId="37" fillId="0" borderId="8" xfId="570" applyFont="1" applyBorder="1" applyAlignment="1" applyProtection="1">
      <alignment horizontal="center" wrapText="1"/>
    </xf>
    <xf numFmtId="0" fontId="37" fillId="0" borderId="0" xfId="570" applyFont="1" applyBorder="1" applyAlignment="1" applyProtection="1">
      <alignment horizontal="center" wrapText="1"/>
    </xf>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26"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36"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8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46" fillId="0" borderId="0" xfId="271" applyFont="1" applyAlignment="1" applyProtection="1">
      <alignment horizontal="left"/>
    </xf>
    <xf numFmtId="0" fontId="46"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Fill="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86" fillId="0" borderId="0" xfId="0" applyFont="1" applyFill="1" applyBorder="1" applyAlignment="1">
      <alignment vertical="top" wrapText="1"/>
    </xf>
    <xf numFmtId="0" fontId="36" fillId="0" borderId="0" xfId="271" applyFont="1" applyAlignment="1" applyProtection="1">
      <alignment vertical="top" wrapText="1"/>
    </xf>
    <xf numFmtId="0" fontId="6" fillId="0" borderId="0" xfId="570" applyFont="1" applyFill="1"/>
    <xf numFmtId="0" fontId="6" fillId="0" borderId="0" xfId="0" applyFont="1" applyBorder="1" applyAlignment="1" applyProtection="1">
      <alignment horizontal="center"/>
    </xf>
    <xf numFmtId="0" fontId="13"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4" fillId="0" borderId="0" xfId="0" applyFont="1" applyAlignment="1" applyProtection="1">
      <alignment horizontal="center"/>
    </xf>
    <xf numFmtId="0" fontId="0" fillId="0" borderId="0" xfId="0"/>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0" fontId="6" fillId="0" borderId="0" xfId="1193" applyFont="1" applyFill="1" applyAlignment="1">
      <alignment horizontal="left"/>
    </xf>
    <xf numFmtId="0" fontId="13" fillId="0" borderId="0" xfId="570" applyFont="1" applyBorder="1" applyAlignment="1" applyProtection="1">
      <alignment horizontal="left"/>
    </xf>
    <xf numFmtId="0" fontId="30" fillId="0" borderId="0" xfId="1193" applyFont="1"/>
    <xf numFmtId="0" fontId="36" fillId="0" borderId="11" xfId="0" applyFont="1" applyBorder="1" applyAlignment="1" applyProtection="1">
      <alignment horizontal="right" vertical="center"/>
    </xf>
    <xf numFmtId="0" fontId="36" fillId="0" borderId="11" xfId="570" applyFont="1" applyBorder="1" applyAlignment="1" applyProtection="1">
      <alignment horizontal="right" vertical="top"/>
    </xf>
    <xf numFmtId="0" fontId="30" fillId="0" borderId="0" xfId="0" applyFont="1" applyAlignment="1">
      <alignment vertical="top" wrapText="1"/>
    </xf>
    <xf numFmtId="6" fontId="37" fillId="0" borderId="0" xfId="570" applyNumberFormat="1" applyFont="1" applyBorder="1" applyAlignment="1" applyProtection="1">
      <alignment horizontal="right" vertical="top"/>
    </xf>
    <xf numFmtId="0" fontId="6" fillId="0" borderId="0" xfId="0" applyFont="1" applyAlignment="1">
      <alignment vertical="top" wrapText="1"/>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xf>
    <xf numFmtId="0" fontId="6" fillId="0" borderId="0" xfId="0" applyFont="1" applyBorder="1" applyAlignment="1">
      <alignment vertical="top" wrapText="1"/>
    </xf>
    <xf numFmtId="0" fontId="6" fillId="0" borderId="0" xfId="1193" applyFont="1" applyAlignment="1"/>
    <xf numFmtId="0" fontId="6" fillId="0" borderId="0" xfId="0" applyFont="1" applyAlignment="1">
      <alignment wrapText="1"/>
    </xf>
    <xf numFmtId="0" fontId="30" fillId="0" borderId="0" xfId="0" applyFont="1" applyFill="1" applyAlignment="1">
      <alignment vertical="top" wrapText="1"/>
    </xf>
    <xf numFmtId="0" fontId="30" fillId="0" borderId="0" xfId="0" applyFont="1" applyAlignment="1">
      <alignment horizontal="left" vertical="top"/>
    </xf>
    <xf numFmtId="0" fontId="30" fillId="0" borderId="0" xfId="0" applyFont="1" applyFill="1" applyAlignment="1">
      <alignment vertical="top"/>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34"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Fill="1" applyAlignment="1" applyProtection="1">
      <alignment horizontal="center"/>
    </xf>
    <xf numFmtId="0" fontId="6" fillId="0" borderId="0" xfId="570" applyFont="1" applyFill="1" applyProtection="1"/>
    <xf numFmtId="0" fontId="6" fillId="0" borderId="0" xfId="570" applyFont="1" applyAlignment="1">
      <alignment horizontal="center"/>
    </xf>
    <xf numFmtId="0" fontId="34"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34"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Alignment="1" applyProtection="1"/>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2"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34"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1" fillId="0" borderId="0" xfId="570" applyNumberFormat="1" applyFont="1" applyFill="1" applyBorder="1" applyAlignment="1" applyProtection="1">
      <alignment horizontal="center"/>
    </xf>
    <xf numFmtId="49" fontId="31" fillId="0" borderId="0" xfId="570" applyNumberFormat="1" applyFont="1" applyFill="1" applyBorder="1" applyAlignment="1">
      <alignment horizontal="center"/>
    </xf>
    <xf numFmtId="0" fontId="24" fillId="0" borderId="0" xfId="570" applyFont="1" applyBorder="1" applyAlignment="1" applyProtection="1">
      <alignment horizontal="left"/>
    </xf>
    <xf numFmtId="0" fontId="31" fillId="0" borderId="0" xfId="570" applyFont="1" applyFill="1" applyAlignment="1">
      <alignment horizontal="left"/>
    </xf>
    <xf numFmtId="0" fontId="7" fillId="0" borderId="0" xfId="244" applyNumberFormat="1" applyFill="1" applyAlignment="1" applyProtection="1">
      <alignment horizontal="left"/>
      <protection locked="0"/>
    </xf>
    <xf numFmtId="0" fontId="36" fillId="0" borderId="11" xfId="0" applyFont="1" applyFill="1" applyBorder="1" applyAlignment="1" applyProtection="1">
      <alignment horizontal="right" vertical="top" wrapText="1"/>
      <protection locked="0"/>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84" fillId="0" borderId="0" xfId="0" applyFont="1" applyBorder="1"/>
    <xf numFmtId="0" fontId="6" fillId="0" borderId="0" xfId="0" applyFont="1" applyFill="1" applyAlignment="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36"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36" fillId="0" borderId="0" xfId="570" applyFont="1" applyBorder="1" applyAlignment="1"/>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31"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41" fillId="0" borderId="0" xfId="570" applyFont="1" applyProtection="1"/>
    <xf numFmtId="0" fontId="26"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49" fontId="6" fillId="0" borderId="0" xfId="1193" applyNumberFormat="1" applyFont="1" applyFill="1" applyAlignment="1">
      <alignment vertical="top" wrapText="1"/>
    </xf>
    <xf numFmtId="0" fontId="38" fillId="0" borderId="9" xfId="543" applyFont="1" applyBorder="1" applyAlignment="1" applyProtection="1">
      <alignmen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0" borderId="4" xfId="0" applyFont="1" applyBorder="1"/>
    <xf numFmtId="0" fontId="6" fillId="0" borderId="0" xfId="271" applyFont="1"/>
    <xf numFmtId="0" fontId="29" fillId="0" borderId="0" xfId="0" applyFont="1"/>
    <xf numFmtId="0" fontId="6" fillId="0" borderId="0" xfId="271" applyFont="1" applyFill="1"/>
    <xf numFmtId="0" fontId="6" fillId="0" borderId="0" xfId="0" applyFont="1" applyFill="1" applyBorder="1" applyAlignment="1" applyProtection="1">
      <alignment horizontal="left" vertical="center"/>
    </xf>
    <xf numFmtId="0" fontId="6" fillId="0" borderId="0" xfId="0" applyFont="1" applyBorder="1" applyAlignment="1" applyProtection="1">
      <alignment horizontal="left" vertical="center"/>
    </xf>
    <xf numFmtId="0" fontId="6" fillId="0" borderId="0" xfId="0" applyFont="1" applyAlignment="1" applyProtection="1">
      <alignment horizontal="center"/>
    </xf>
    <xf numFmtId="0" fontId="6" fillId="0" borderId="0" xfId="271" applyFont="1" applyFill="1" applyAlignment="1">
      <alignment horizontal="left"/>
    </xf>
    <xf numFmtId="0" fontId="6" fillId="0" borderId="0" xfId="271" applyFont="1" applyAlignment="1">
      <alignment horizontal="left"/>
    </xf>
    <xf numFmtId="49" fontId="6" fillId="0" borderId="0" xfId="0" applyNumberFormat="1" applyFont="1" applyFill="1" applyAlignment="1">
      <alignment horizontal="center"/>
    </xf>
    <xf numFmtId="49" fontId="6" fillId="0" borderId="0" xfId="0" applyNumberFormat="1" applyFont="1" applyFill="1"/>
    <xf numFmtId="49" fontId="6" fillId="0" borderId="0" xfId="0" applyNumberFormat="1" applyFont="1" applyAlignment="1">
      <alignment horizontal="center"/>
    </xf>
    <xf numFmtId="49" fontId="6" fillId="0" borderId="0" xfId="271" applyNumberFormat="1" applyFont="1"/>
    <xf numFmtId="0" fontId="6" fillId="0" borderId="0" xfId="0" applyFont="1" applyAlignment="1" applyProtection="1">
      <alignment horizontal="center" vertical="center"/>
    </xf>
    <xf numFmtId="0" fontId="6" fillId="0" borderId="0" xfId="0" applyFont="1" applyAlignment="1">
      <alignment horizontal="center" vertical="center"/>
    </xf>
    <xf numFmtId="0" fontId="6" fillId="0" borderId="0" xfId="271" applyFont="1" applyAlignment="1" applyProtection="1">
      <alignment horizontal="center"/>
    </xf>
    <xf numFmtId="0" fontId="6" fillId="0" borderId="0" xfId="271" applyFont="1" applyBorder="1"/>
    <xf numFmtId="0" fontId="6" fillId="0" borderId="0" xfId="0" applyFont="1" applyAlignment="1" applyProtection="1">
      <alignment horizontal="left" indent="4"/>
    </xf>
    <xf numFmtId="0" fontId="6" fillId="0" borderId="0" xfId="0" quotePrefix="1" applyFont="1" applyAlignment="1" applyProtection="1">
      <alignment horizontal="left"/>
    </xf>
    <xf numFmtId="0" fontId="6" fillId="0" borderId="0" xfId="271" applyFont="1" applyFill="1" applyAlignment="1" applyProtection="1">
      <alignment horizontal="left"/>
      <protection locked="0"/>
    </xf>
    <xf numFmtId="0" fontId="6" fillId="0" borderId="0" xfId="0" applyFont="1" applyFill="1" applyAlignment="1" applyProtection="1">
      <alignment horizontal="left"/>
      <protection locked="0"/>
    </xf>
    <xf numFmtId="0" fontId="6" fillId="0" borderId="0" xfId="271" applyFont="1" applyAlignment="1" applyProtection="1">
      <alignment horizontal="left"/>
    </xf>
    <xf numFmtId="0" fontId="6" fillId="0" borderId="0" xfId="271" applyFont="1" applyFill="1" applyBorder="1" applyAlignment="1" applyProtection="1">
      <alignment horizontal="left"/>
    </xf>
    <xf numFmtId="49" fontId="6" fillId="0" borderId="0" xfId="0" applyNumberFormat="1" applyFont="1" applyAlignment="1" applyProtection="1">
      <alignment horizontal="center"/>
    </xf>
    <xf numFmtId="4" fontId="6" fillId="0" borderId="0" xfId="271" applyNumberFormat="1" applyFont="1" applyAlignment="1" applyProtection="1">
      <alignment horizontal="left"/>
    </xf>
    <xf numFmtId="4" fontId="6" fillId="0" borderId="0" xfId="271" applyNumberFormat="1" applyFont="1" applyFill="1" applyAlignment="1" applyProtection="1">
      <alignment horizontal="left"/>
    </xf>
    <xf numFmtId="49" fontId="6" fillId="0" borderId="0" xfId="0" applyNumberFormat="1" applyFont="1" applyProtection="1"/>
    <xf numFmtId="49" fontId="6" fillId="0" borderId="0" xfId="0" applyNumberFormat="1" applyFont="1" applyFill="1" applyProtection="1"/>
    <xf numFmtId="0" fontId="6" fillId="0" borderId="0" xfId="0" applyFont="1" applyFill="1" applyAlignment="1" applyProtection="1">
      <alignment horizontal="left"/>
    </xf>
    <xf numFmtId="4" fontId="6" fillId="0" borderId="0" xfId="0" applyNumberFormat="1" applyFont="1" applyAlignment="1" applyProtection="1">
      <alignment horizontal="center"/>
    </xf>
    <xf numFmtId="4" fontId="6" fillId="0" borderId="0" xfId="0" applyNumberFormat="1" applyFont="1" applyProtection="1"/>
    <xf numFmtId="0" fontId="6" fillId="0" borderId="0" xfId="0" applyFont="1" applyAlignment="1" applyProtection="1">
      <alignment vertical="top" wrapText="1"/>
    </xf>
    <xf numFmtId="0" fontId="6" fillId="0" borderId="0" xfId="0" applyNumberFormat="1" applyFont="1" applyAlignment="1" applyProtection="1"/>
    <xf numFmtId="0" fontId="6" fillId="0" borderId="0" xfId="0" applyNumberFormat="1" applyFont="1" applyProtection="1"/>
    <xf numFmtId="0" fontId="6" fillId="0" borderId="0" xfId="0" applyNumberFormat="1" applyFont="1" applyAlignment="1" applyProtection="1">
      <alignment vertical="top"/>
    </xf>
    <xf numFmtId="0" fontId="6" fillId="0" borderId="0" xfId="271" applyFont="1" applyFill="1" applyAlignment="1" applyProtection="1">
      <alignment horizontal="left" vertical="top"/>
    </xf>
    <xf numFmtId="0" fontId="13" fillId="0" borderId="0" xfId="543" applyFont="1" applyFill="1" applyProtection="1"/>
    <xf numFmtId="0" fontId="31" fillId="0" borderId="0" xfId="0" applyFont="1" applyFill="1" applyAlignment="1" applyProtection="1"/>
    <xf numFmtId="0" fontId="31" fillId="0" borderId="0" xfId="0" applyFont="1" applyFill="1" applyProtection="1"/>
    <xf numFmtId="0" fontId="31" fillId="0" borderId="0" xfId="244" applyFont="1" applyFill="1" applyBorder="1" applyAlignment="1" applyProtection="1">
      <alignment horizontal="left"/>
    </xf>
    <xf numFmtId="0" fontId="6" fillId="0" borderId="0" xfId="271" applyFont="1" applyBorder="1" applyAlignment="1" applyProtection="1">
      <alignment horizontal="left"/>
    </xf>
    <xf numFmtId="0" fontId="6" fillId="0" borderId="0" xfId="1835" applyFont="1" applyAlignment="1" applyProtection="1"/>
    <xf numFmtId="0" fontId="14" fillId="0" borderId="0" xfId="0" applyFont="1" applyBorder="1" applyProtection="1"/>
    <xf numFmtId="0" fontId="14" fillId="0" borderId="0" xfId="0" applyFont="1" applyFill="1" applyProtection="1"/>
    <xf numFmtId="0" fontId="6" fillId="0" borderId="0" xfId="271" applyFont="1" applyProtection="1"/>
    <xf numFmtId="0" fontId="6" fillId="0" borderId="6" xfId="271" applyFont="1" applyBorder="1" applyProtection="1"/>
    <xf numFmtId="0" fontId="6" fillId="0" borderId="4" xfId="271" applyFont="1" applyBorder="1" applyProtection="1"/>
    <xf numFmtId="0" fontId="6" fillId="0" borderId="0" xfId="271" applyFont="1" applyFill="1" applyBorder="1" applyProtection="1"/>
    <xf numFmtId="0" fontId="6" fillId="0" borderId="0" xfId="0" applyFont="1" applyBorder="1" applyAlignment="1" applyProtection="1">
      <alignment horizontal="right"/>
    </xf>
    <xf numFmtId="0" fontId="6" fillId="0" borderId="0" xfId="271" applyFont="1" applyBorder="1" applyProtection="1"/>
    <xf numFmtId="0" fontId="6" fillId="9" borderId="6" xfId="0" applyFont="1" applyFill="1" applyBorder="1" applyAlignment="1" applyProtection="1"/>
    <xf numFmtId="0" fontId="6" fillId="0" borderId="6" xfId="0" applyFont="1" applyBorder="1" applyProtection="1"/>
    <xf numFmtId="0" fontId="6" fillId="0" borderId="0" xfId="0" applyFont="1" applyFill="1" applyBorder="1" applyAlignment="1" applyProtection="1">
      <alignment horizontal="center"/>
    </xf>
    <xf numFmtId="166" fontId="6" fillId="0" borderId="0" xfId="0" applyNumberFormat="1" applyFont="1" applyFill="1" applyBorder="1" applyAlignment="1" applyProtection="1">
      <alignment horizontal="left"/>
    </xf>
    <xf numFmtId="0" fontId="6" fillId="0" borderId="0" xfId="271" applyFont="1" applyFill="1" applyAlignment="1" applyProtection="1"/>
    <xf numFmtId="166" fontId="6" fillId="0" borderId="0" xfId="0" applyNumberFormat="1" applyFont="1" applyFill="1" applyBorder="1" applyAlignment="1" applyProtection="1"/>
    <xf numFmtId="168" fontId="6"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center"/>
    </xf>
    <xf numFmtId="168" fontId="6" fillId="0" borderId="3" xfId="0" applyNumberFormat="1" applyFont="1" applyFill="1" applyBorder="1" applyAlignment="1" applyProtection="1">
      <alignment vertical="top"/>
    </xf>
    <xf numFmtId="168" fontId="6" fillId="0" borderId="4" xfId="0" applyNumberFormat="1" applyFont="1" applyFill="1" applyBorder="1" applyAlignment="1" applyProtection="1">
      <alignment vertical="top"/>
    </xf>
    <xf numFmtId="168" fontId="6" fillId="0" borderId="5" xfId="0" applyNumberFormat="1" applyFont="1" applyFill="1" applyBorder="1" applyAlignment="1" applyProtection="1">
      <alignment vertical="top"/>
    </xf>
    <xf numFmtId="168" fontId="6" fillId="0" borderId="8" xfId="0" applyNumberFormat="1" applyFont="1" applyFill="1" applyBorder="1" applyAlignment="1" applyProtection="1">
      <alignment vertical="top"/>
    </xf>
    <xf numFmtId="168" fontId="6" fillId="0" borderId="0" xfId="0" applyNumberFormat="1" applyFont="1" applyFill="1" applyBorder="1" applyAlignment="1" applyProtection="1">
      <alignment vertical="top"/>
    </xf>
    <xf numFmtId="0" fontId="6" fillId="0" borderId="0" xfId="0" applyNumberFormat="1" applyFont="1" applyFill="1" applyBorder="1" applyAlignment="1" applyProtection="1">
      <alignment horizontal="right" vertical="top"/>
    </xf>
    <xf numFmtId="0" fontId="6" fillId="0" borderId="12" xfId="0" applyNumberFormat="1" applyFont="1" applyFill="1" applyBorder="1" applyAlignment="1" applyProtection="1">
      <alignment horizontal="right" vertical="top"/>
    </xf>
    <xf numFmtId="0" fontId="6" fillId="5" borderId="4" xfId="0" applyNumberFormat="1" applyFont="1" applyFill="1" applyBorder="1" applyAlignment="1" applyProtection="1">
      <alignment horizontal="left" vertical="top"/>
      <protection locked="0"/>
    </xf>
    <xf numFmtId="0" fontId="6" fillId="5" borderId="5" xfId="0" applyNumberFormat="1" applyFont="1" applyFill="1" applyBorder="1" applyAlignment="1" applyProtection="1">
      <alignment horizontal="left" vertical="top"/>
      <protection locked="0"/>
    </xf>
    <xf numFmtId="0" fontId="6" fillId="0" borderId="0" xfId="0" applyFont="1" applyAlignment="1" applyProtection="1">
      <alignment horizontal="right"/>
    </xf>
    <xf numFmtId="0" fontId="6" fillId="8" borderId="0" xfId="542" quotePrefix="1" applyFont="1" applyFill="1" applyAlignment="1" applyProtection="1">
      <alignment horizontal="left"/>
    </xf>
    <xf numFmtId="0" fontId="13" fillId="8" borderId="0" xfId="539" applyFont="1" applyFill="1" applyAlignment="1" applyProtection="1">
      <alignment horizontal="centerContinuous"/>
    </xf>
    <xf numFmtId="0" fontId="6" fillId="8" borderId="0" xfId="542" applyFont="1" applyFill="1" applyProtection="1"/>
    <xf numFmtId="0" fontId="31" fillId="0" borderId="0" xfId="0" applyFont="1" applyProtection="1"/>
    <xf numFmtId="1" fontId="6" fillId="0" borderId="15" xfId="271" applyNumberFormat="1" applyFont="1" applyBorder="1" applyProtection="1"/>
    <xf numFmtId="165" fontId="6" fillId="0" borderId="0" xfId="271" applyNumberFormat="1" applyFont="1" applyProtection="1"/>
    <xf numFmtId="170" fontId="6" fillId="0" borderId="14" xfId="271" applyNumberFormat="1" applyFont="1" applyBorder="1" applyProtection="1"/>
    <xf numFmtId="1" fontId="6" fillId="0" borderId="14" xfId="271" applyNumberFormat="1" applyFont="1" applyBorder="1" applyProtection="1"/>
    <xf numFmtId="5" fontId="6" fillId="0" borderId="0" xfId="542" applyNumberFormat="1" applyFont="1" applyProtection="1"/>
    <xf numFmtId="1" fontId="6"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center"/>
    </xf>
    <xf numFmtId="168" fontId="13" fillId="0" borderId="6" xfId="543" applyNumberFormat="1" applyFont="1" applyFill="1" applyBorder="1" applyAlignment="1" applyProtection="1">
      <alignment horizontal="left"/>
    </xf>
    <xf numFmtId="168" fontId="13" fillId="0" borderId="6" xfId="543" applyNumberFormat="1" applyFont="1" applyFill="1" applyBorder="1" applyAlignment="1" applyProtection="1">
      <alignment horizontal="center"/>
    </xf>
    <xf numFmtId="0" fontId="6" fillId="0" borderId="11" xfId="0" applyFont="1" applyBorder="1" applyAlignment="1" applyProtection="1">
      <alignment horizontal="left"/>
    </xf>
    <xf numFmtId="0" fontId="13" fillId="0" borderId="0" xfId="0" applyFont="1" applyFill="1" applyAlignment="1">
      <alignment vertical="top" wrapText="1"/>
    </xf>
    <xf numFmtId="0" fontId="21" fillId="0" borderId="0" xfId="0" applyFont="1" applyFill="1" applyBorder="1" applyProtection="1"/>
    <xf numFmtId="0" fontId="6" fillId="0" borderId="7" xfId="0" applyFont="1" applyBorder="1" applyProtection="1"/>
    <xf numFmtId="0" fontId="6" fillId="0" borderId="12" xfId="0" applyFont="1" applyBorder="1" applyProtection="1"/>
    <xf numFmtId="2" fontId="6" fillId="0" borderId="11" xfId="0" applyNumberFormat="1" applyFont="1" applyBorder="1" applyProtection="1"/>
    <xf numFmtId="0" fontId="6" fillId="0" borderId="9" xfId="0" applyFont="1" applyBorder="1" applyProtection="1"/>
    <xf numFmtId="0" fontId="6" fillId="0" borderId="10" xfId="0" applyFont="1" applyBorder="1" applyProtection="1"/>
    <xf numFmtId="0" fontId="6" fillId="0" borderId="15" xfId="0" applyFont="1" applyBorder="1" applyProtection="1"/>
    <xf numFmtId="0" fontId="6" fillId="0" borderId="1" xfId="0" applyFont="1" applyBorder="1" applyProtection="1"/>
    <xf numFmtId="0" fontId="6" fillId="0" borderId="11" xfId="0" applyFont="1" applyBorder="1" applyProtection="1"/>
    <xf numFmtId="0" fontId="16" fillId="0" borderId="0" xfId="543" applyFont="1" applyAlignment="1" applyProtection="1"/>
    <xf numFmtId="0" fontId="13" fillId="0" borderId="7" xfId="543" applyFont="1" applyBorder="1" applyAlignment="1" applyProtection="1">
      <alignment horizontal="center" vertical="top"/>
    </xf>
    <xf numFmtId="0" fontId="14" fillId="0" borderId="8" xfId="543" applyFont="1" applyBorder="1" applyAlignment="1" applyProtection="1">
      <alignment horizontal="left" vertical="top" wrapText="1"/>
    </xf>
    <xf numFmtId="0" fontId="14" fillId="0" borderId="12" xfId="543" applyFont="1" applyBorder="1" applyAlignment="1" applyProtection="1">
      <alignment horizontal="center" vertical="top"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center" vertical="top" wrapText="1"/>
    </xf>
    <xf numFmtId="0" fontId="14" fillId="0" borderId="0" xfId="543" applyFont="1" applyBorder="1" applyAlignment="1" applyProtection="1">
      <alignment horizontal="center" vertical="top" wrapText="1"/>
    </xf>
    <xf numFmtId="0" fontId="14" fillId="0" borderId="9" xfId="543" applyFont="1" applyBorder="1" applyAlignment="1" applyProtection="1">
      <alignment horizontal="left" vertical="top" wrapText="1"/>
    </xf>
    <xf numFmtId="0" fontId="14" fillId="0" borderId="6" xfId="543" applyFont="1" applyBorder="1" applyAlignment="1" applyProtection="1">
      <alignment horizontal="center" vertical="top" wrapText="1"/>
    </xf>
    <xf numFmtId="0" fontId="13" fillId="0" borderId="0" xfId="543" applyFont="1" applyBorder="1" applyAlignment="1" applyProtection="1">
      <alignment horizontal="center"/>
    </xf>
    <xf numFmtId="0" fontId="22" fillId="0" borderId="9" xfId="543" applyFont="1" applyBorder="1" applyAlignment="1" applyProtection="1">
      <alignment horizontal="left" vertical="top" wrapText="1"/>
    </xf>
    <xf numFmtId="0" fontId="22" fillId="0" borderId="8" xfId="543" applyFont="1" applyBorder="1" applyAlignment="1" applyProtection="1">
      <alignment horizontal="left" vertical="top" wrapText="1"/>
    </xf>
    <xf numFmtId="0" fontId="22" fillId="0" borderId="0" xfId="543" applyFont="1" applyBorder="1" applyAlignment="1" applyProtection="1">
      <alignment horizontal="center" vertical="top" wrapText="1"/>
    </xf>
    <xf numFmtId="0" fontId="14" fillId="0" borderId="0" xfId="543" applyFont="1" applyFill="1" applyBorder="1" applyAlignment="1" applyProtection="1">
      <alignment horizontal="center"/>
    </xf>
    <xf numFmtId="0" fontId="22" fillId="0" borderId="4" xfId="543" applyNumberFormat="1" applyFont="1" applyBorder="1" applyAlignment="1" applyProtection="1">
      <alignment horizontal="right" vertical="top" wrapText="1"/>
    </xf>
    <xf numFmtId="0" fontId="22" fillId="0" borderId="0" xfId="543" applyNumberFormat="1" applyFont="1" applyBorder="1" applyAlignment="1" applyProtection="1">
      <alignment horizontal="right" vertical="top" wrapText="1"/>
    </xf>
    <xf numFmtId="0" fontId="13" fillId="0" borderId="0" xfId="543" applyNumberFormat="1" applyFont="1" applyBorder="1" applyAlignment="1" applyProtection="1">
      <alignment horizontal="right" vertical="top" wrapText="1"/>
    </xf>
    <xf numFmtId="0" fontId="13" fillId="0" borderId="2" xfId="543" applyNumberFormat="1" applyFont="1" applyBorder="1" applyAlignment="1" applyProtection="1">
      <alignment horizontal="right" vertical="top" wrapText="1"/>
    </xf>
    <xf numFmtId="0" fontId="6" fillId="0" borderId="0" xfId="544" applyNumberFormat="1" applyFont="1" applyBorder="1" applyAlignment="1" applyProtection="1">
      <alignment horizontal="left" vertical="center"/>
    </xf>
    <xf numFmtId="0" fontId="6" fillId="0" borderId="0" xfId="544" applyNumberFormat="1" applyFont="1" applyBorder="1" applyAlignment="1" applyProtection="1">
      <alignment horizontal="right" vertical="top" wrapText="1"/>
    </xf>
    <xf numFmtId="0" fontId="14" fillId="0" borderId="0" xfId="543" applyFont="1" applyAlignment="1" applyProtection="1"/>
    <xf numFmtId="0" fontId="16" fillId="0" borderId="0" xfId="543" applyFont="1" applyProtection="1"/>
    <xf numFmtId="0" fontId="6" fillId="0" borderId="0" xfId="543" applyFont="1" applyAlignment="1" applyProtection="1">
      <alignment horizontal="left"/>
    </xf>
    <xf numFmtId="0" fontId="6" fillId="0" borderId="0" xfId="543" applyFont="1" applyFill="1" applyAlignment="1" applyProtection="1">
      <alignment horizontal="left"/>
    </xf>
    <xf numFmtId="0" fontId="36" fillId="4" borderId="11" xfId="0" applyFont="1" applyFill="1" applyBorder="1" applyAlignment="1" applyProtection="1">
      <alignment vertical="top" wrapText="1"/>
    </xf>
    <xf numFmtId="0" fontId="36" fillId="2" borderId="11" xfId="0" applyFont="1" applyFill="1" applyBorder="1" applyAlignment="1" applyProtection="1">
      <alignment vertical="top" wrapText="1"/>
    </xf>
    <xf numFmtId="168" fontId="36" fillId="5" borderId="11" xfId="0" applyNumberFormat="1" applyFont="1" applyFill="1" applyBorder="1" applyAlignment="1" applyProtection="1">
      <alignment vertical="top" wrapText="1"/>
      <protection locked="0"/>
    </xf>
    <xf numFmtId="168" fontId="36" fillId="6" borderId="11" xfId="0" applyNumberFormat="1" applyFont="1" applyFill="1" applyBorder="1" applyAlignment="1" applyProtection="1">
      <alignment horizontal="center" vertical="top" wrapText="1"/>
    </xf>
    <xf numFmtId="0" fontId="36" fillId="5" borderId="11" xfId="0" applyFont="1" applyFill="1" applyBorder="1" applyAlignment="1" applyProtection="1">
      <alignment horizontal="right" vertical="top" wrapText="1"/>
      <protection locked="0"/>
    </xf>
    <xf numFmtId="0" fontId="36" fillId="0" borderId="11" xfId="0" applyFont="1" applyBorder="1" applyAlignment="1" applyProtection="1">
      <alignment horizontal="right" vertical="top"/>
    </xf>
    <xf numFmtId="168" fontId="36" fillId="0" borderId="11" xfId="0" applyNumberFormat="1" applyFont="1" applyFill="1" applyBorder="1" applyAlignment="1" applyProtection="1">
      <alignment vertical="top"/>
    </xf>
    <xf numFmtId="168" fontId="36" fillId="5" borderId="11" xfId="0" applyNumberFormat="1" applyFont="1" applyFill="1" applyBorder="1" applyAlignment="1" applyProtection="1">
      <alignment vertical="top"/>
      <protection locked="0"/>
    </xf>
    <xf numFmtId="168" fontId="36" fillId="6" borderId="11" xfId="0" applyNumberFormat="1" applyFont="1" applyFill="1" applyBorder="1" applyAlignment="1" applyProtection="1">
      <alignment horizontal="center" vertical="top"/>
    </xf>
    <xf numFmtId="0" fontId="36" fillId="2" borderId="11" xfId="0" applyFont="1" applyFill="1" applyBorder="1" applyAlignment="1" applyProtection="1">
      <alignment vertical="top"/>
      <protection locked="0"/>
    </xf>
    <xf numFmtId="168" fontId="36" fillId="45" borderId="11" xfId="0" applyNumberFormat="1" applyFont="1" applyFill="1" applyBorder="1" applyAlignment="1" applyProtection="1">
      <alignment vertical="top" wrapText="1"/>
    </xf>
    <xf numFmtId="0" fontId="36" fillId="0" borderId="0" xfId="0" applyFont="1" applyBorder="1" applyAlignment="1" applyProtection="1">
      <alignment horizontal="left" vertical="top"/>
    </xf>
    <xf numFmtId="3" fontId="36" fillId="0" borderId="11" xfId="0" applyNumberFormat="1" applyFont="1" applyBorder="1" applyAlignment="1" applyProtection="1">
      <alignment vertical="top" wrapText="1"/>
    </xf>
    <xf numFmtId="0" fontId="36" fillId="2" borderId="12" xfId="0" applyFont="1" applyFill="1" applyBorder="1" applyAlignment="1" applyProtection="1">
      <alignment vertical="top" wrapText="1"/>
    </xf>
    <xf numFmtId="0" fontId="6" fillId="0" borderId="0" xfId="0" applyFont="1" applyBorder="1" applyAlignment="1" applyProtection="1">
      <alignment horizontal="right" vertical="top" wrapText="1"/>
    </xf>
    <xf numFmtId="10" fontId="6" fillId="5" borderId="6" xfId="0" applyNumberFormat="1" applyFont="1" applyFill="1" applyBorder="1" applyAlignment="1" applyProtection="1">
      <alignment horizontal="center" vertical="top" wrapText="1"/>
      <protection locked="0"/>
    </xf>
    <xf numFmtId="172" fontId="6" fillId="0" borderId="0" xfId="0" applyNumberFormat="1" applyFont="1" applyAlignment="1">
      <alignment horizontal="center"/>
    </xf>
    <xf numFmtId="10" fontId="29" fillId="0" borderId="0" xfId="0" applyNumberFormat="1" applyFont="1" applyAlignment="1">
      <alignment horizontal="center"/>
    </xf>
    <xf numFmtId="10" fontId="6" fillId="0" borderId="0" xfId="0" applyNumberFormat="1" applyFont="1" applyAlignment="1">
      <alignment horizontal="center"/>
    </xf>
    <xf numFmtId="168" fontId="6" fillId="0" borderId="0" xfId="0" applyNumberFormat="1" applyFont="1" applyAlignment="1">
      <alignment horizontal="center"/>
    </xf>
    <xf numFmtId="172" fontId="6" fillId="0" borderId="0" xfId="0" applyNumberFormat="1" applyFont="1" applyFill="1" applyAlignment="1">
      <alignment horizontal="center"/>
    </xf>
    <xf numFmtId="172" fontId="6" fillId="5" borderId="0" xfId="0" applyNumberFormat="1" applyFont="1" applyFill="1" applyAlignment="1">
      <alignment horizontal="center"/>
    </xf>
    <xf numFmtId="3" fontId="6" fillId="0" borderId="0" xfId="0" applyNumberFormat="1" applyFont="1"/>
    <xf numFmtId="168" fontId="6" fillId="0" borderId="0" xfId="0" applyNumberFormat="1" applyFont="1"/>
    <xf numFmtId="2" fontId="6" fillId="0" borderId="0" xfId="0" applyNumberFormat="1" applyFont="1" applyFill="1" applyAlignment="1">
      <alignment horizontal="center"/>
    </xf>
    <xf numFmtId="168" fontId="6" fillId="5" borderId="0" xfId="0" applyNumberFormat="1" applyFont="1" applyFill="1"/>
    <xf numFmtId="3" fontId="6" fillId="5" borderId="0" xfId="0" applyNumberFormat="1" applyFont="1" applyFill="1"/>
    <xf numFmtId="0" fontId="6" fillId="5" borderId="0" xfId="0" applyFont="1" applyFill="1"/>
    <xf numFmtId="3" fontId="6" fillId="5" borderId="6" xfId="0" applyNumberFormat="1" applyFont="1" applyFill="1" applyBorder="1"/>
    <xf numFmtId="3" fontId="6" fillId="0" borderId="0" xfId="0" applyNumberFormat="1" applyFont="1" applyAlignment="1">
      <alignment horizontal="center"/>
    </xf>
    <xf numFmtId="0" fontId="6" fillId="0" borderId="8" xfId="271" applyFont="1" applyFill="1" applyBorder="1" applyAlignment="1" applyProtection="1">
      <alignment vertical="top" wrapText="1"/>
      <protection locked="0"/>
    </xf>
    <xf numFmtId="0" fontId="6" fillId="0" borderId="0" xfId="271" applyFont="1" applyFill="1" applyBorder="1" applyAlignment="1" applyProtection="1">
      <alignment vertical="top" wrapText="1"/>
      <protection locked="0"/>
    </xf>
    <xf numFmtId="168" fontId="6" fillId="5" borderId="11" xfId="271" applyNumberFormat="1" applyFont="1" applyFill="1" applyBorder="1" applyAlignment="1" applyProtection="1">
      <alignment vertical="top" wrapText="1"/>
      <protection locked="0"/>
    </xf>
    <xf numFmtId="168" fontId="6" fillId="0" borderId="11" xfId="271" applyNumberFormat="1" applyFont="1" applyFill="1" applyBorder="1" applyAlignment="1" applyProtection="1">
      <alignment vertical="top" wrapText="1"/>
    </xf>
    <xf numFmtId="0" fontId="6" fillId="5" borderId="11" xfId="271" applyFont="1" applyFill="1" applyBorder="1" applyAlignment="1" applyProtection="1">
      <alignment vertical="top" wrapText="1"/>
      <protection locked="0"/>
    </xf>
    <xf numFmtId="0" fontId="6" fillId="5" borderId="3" xfId="271" applyFont="1" applyFill="1" applyBorder="1" applyAlignment="1" applyProtection="1">
      <alignment vertical="top" wrapText="1"/>
      <protection locked="0"/>
    </xf>
    <xf numFmtId="0" fontId="6" fillId="5" borderId="11" xfId="271" applyFont="1" applyFill="1" applyBorder="1" applyAlignment="1" applyProtection="1">
      <alignment horizontal="right" vertical="top" wrapText="1"/>
      <protection locked="0"/>
    </xf>
    <xf numFmtId="0" fontId="6" fillId="0" borderId="8" xfId="271" applyFont="1" applyBorder="1" applyAlignment="1" applyProtection="1">
      <alignment vertical="top" wrapText="1"/>
      <protection locked="0"/>
    </xf>
    <xf numFmtId="0" fontId="6" fillId="0" borderId="0" xfId="271" applyFont="1" applyBorder="1" applyAlignment="1" applyProtection="1">
      <alignment vertical="top" wrapText="1"/>
      <protection locked="0"/>
    </xf>
    <xf numFmtId="0" fontId="6" fillId="0" borderId="4" xfId="271" applyFont="1" applyBorder="1" applyAlignment="1" applyProtection="1">
      <alignment horizontal="left" vertical="top"/>
      <protection locked="0"/>
    </xf>
    <xf numFmtId="0" fontId="6" fillId="0" borderId="4" xfId="271" applyFont="1" applyBorder="1" applyAlignment="1" applyProtection="1">
      <alignment vertical="top" wrapText="1"/>
      <protection locked="0"/>
    </xf>
    <xf numFmtId="0" fontId="6" fillId="0" borderId="4" xfId="271" applyFont="1" applyBorder="1" applyAlignment="1" applyProtection="1">
      <alignment vertical="top" wrapText="1"/>
    </xf>
    <xf numFmtId="0" fontId="6" fillId="0" borderId="11" xfId="271" applyFont="1" applyBorder="1" applyAlignment="1" applyProtection="1">
      <alignment vertical="top" wrapText="1"/>
      <protection locked="0"/>
    </xf>
    <xf numFmtId="0" fontId="6" fillId="0" borderId="5" xfId="271" applyFont="1" applyBorder="1" applyAlignment="1" applyProtection="1">
      <alignment vertical="top" wrapText="1"/>
      <protection locked="0"/>
    </xf>
    <xf numFmtId="168" fontId="36" fillId="47" borderId="11" xfId="0" applyNumberFormat="1" applyFont="1" applyFill="1" applyBorder="1" applyAlignment="1" applyProtection="1">
      <alignment vertical="top" wrapText="1"/>
      <protection locked="0"/>
    </xf>
    <xf numFmtId="0" fontId="6" fillId="0" borderId="0" xfId="0" applyFont="1" applyAlignment="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30" fillId="0" borderId="0" xfId="0" applyFont="1" applyAlignment="1">
      <alignment horizontal="left" vertical="top" wrapText="1"/>
    </xf>
    <xf numFmtId="0" fontId="6" fillId="0" borderId="0" xfId="0" applyFont="1" applyBorder="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pplyProtection="1">
      <alignment horizontal="left" vertical="top"/>
    </xf>
    <xf numFmtId="0" fontId="6" fillId="0" borderId="0" xfId="0" applyFont="1" applyFill="1" applyAlignment="1" applyProtection="1">
      <alignment horizontal="left" vertical="top" wrapText="1"/>
    </xf>
    <xf numFmtId="0" fontId="6" fillId="0" borderId="0" xfId="0" applyFont="1" applyAlignment="1">
      <alignment horizontal="left"/>
    </xf>
    <xf numFmtId="0" fontId="13" fillId="0" borderId="0" xfId="0" applyFont="1" applyAlignment="1">
      <alignment horizontal="left"/>
    </xf>
    <xf numFmtId="0" fontId="6" fillId="0" borderId="0" xfId="0" applyFont="1" applyAlignment="1" applyProtection="1">
      <alignment horizontal="left"/>
    </xf>
    <xf numFmtId="0" fontId="7" fillId="0" borderId="0" xfId="244" quotePrefix="1" applyAlignment="1" applyProtection="1">
      <alignment horizontal="left"/>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271" applyFont="1" applyFill="1" applyAlignment="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pplyProtection="1"/>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lignment wrapText="1"/>
    </xf>
    <xf numFmtId="0" fontId="6" fillId="0" borderId="0" xfId="570" applyAlignment="1">
      <alignment wrapText="1"/>
    </xf>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1193" applyFont="1" applyAlignment="1" applyProtection="1">
      <alignment vertical="top" wrapText="1"/>
    </xf>
    <xf numFmtId="0" fontId="6" fillId="0" borderId="0" xfId="570" applyFont="1" applyBorder="1" applyAlignment="1">
      <alignment horizontal="left"/>
    </xf>
    <xf numFmtId="0" fontId="24" fillId="0" borderId="0" xfId="570" applyFont="1" applyFill="1" applyAlignment="1">
      <alignment horizontal="left"/>
    </xf>
    <xf numFmtId="0" fontId="24" fillId="0" borderId="0" xfId="570" applyFont="1" applyFill="1" applyAlignment="1">
      <alignment horizontal="center"/>
    </xf>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1193" applyFont="1" applyAlignment="1">
      <alignment horizontal="left"/>
    </xf>
    <xf numFmtId="0" fontId="0" fillId="5" borderId="4" xfId="0" applyFill="1" applyBorder="1" applyAlignment="1" applyProtection="1">
      <alignment horizontal="left"/>
      <protection locked="0"/>
    </xf>
    <xf numFmtId="0" fontId="13" fillId="0" borderId="4" xfId="0" applyFont="1" applyBorder="1" applyAlignment="1" applyProtection="1">
      <alignment horizontal="center"/>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8" xfId="0" applyFont="1" applyBorder="1" applyAlignment="1" applyProtection="1">
      <alignment horizontal="center" wrapText="1"/>
    </xf>
    <xf numFmtId="0" fontId="13" fillId="0" borderId="0" xfId="0" applyFont="1" applyBorder="1" applyAlignment="1" applyProtection="1">
      <alignment horizontal="center" vertical="center" wrapText="1"/>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6" fillId="0" borderId="0" xfId="0" applyFont="1" applyFill="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168" fontId="6" fillId="0" borderId="0" xfId="0" applyNumberFormat="1" applyFont="1" applyFill="1" applyBorder="1" applyAlignment="1" applyProtection="1">
      <alignment horizontal="left" vertical="top"/>
    </xf>
    <xf numFmtId="168" fontId="6" fillId="0" borderId="8" xfId="543" applyNumberFormat="1" applyFont="1" applyFill="1" applyBorder="1" applyAlignment="1" applyProtection="1">
      <alignment horizontal="center" vertical="center"/>
    </xf>
    <xf numFmtId="0" fontId="6" fillId="0" borderId="0" xfId="543" applyFont="1" applyFill="1" applyAlignment="1" applyProtection="1">
      <alignment horizontal="center"/>
    </xf>
    <xf numFmtId="0" fontId="13" fillId="0" borderId="2" xfId="0" applyFont="1" applyBorder="1" applyAlignment="1" applyProtection="1">
      <alignment horizontal="center"/>
    </xf>
    <xf numFmtId="0" fontId="13" fillId="0" borderId="1" xfId="0" applyFont="1" applyBorder="1" applyAlignment="1" applyProtection="1">
      <alignment horizontal="center" wrapText="1"/>
    </xf>
    <xf numFmtId="0" fontId="0" fillId="5" borderId="3" xfId="0" applyFill="1" applyBorder="1" applyAlignment="1" applyProtection="1">
      <alignment horizontal="left"/>
      <protection locked="0"/>
    </xf>
    <xf numFmtId="0" fontId="13" fillId="0" borderId="6" xfId="0" applyFont="1" applyBorder="1" applyAlignment="1" applyProtection="1">
      <alignment horizontal="center"/>
    </xf>
    <xf numFmtId="0" fontId="13" fillId="0" borderId="0" xfId="0" applyFont="1" applyAlignment="1" applyProtection="1">
      <alignment horizontal="center"/>
    </xf>
    <xf numFmtId="0" fontId="0" fillId="0" borderId="0" xfId="0" applyAlignment="1">
      <alignment vertical="top" wrapText="1"/>
    </xf>
    <xf numFmtId="0" fontId="6" fillId="0" borderId="0" xfId="0" applyFont="1" applyBorder="1" applyAlignment="1" applyProtection="1">
      <alignment vertical="top" wrapText="1"/>
    </xf>
    <xf numFmtId="0" fontId="36" fillId="0" borderId="0" xfId="0" applyFont="1" applyBorder="1" applyAlignment="1" applyProtection="1">
      <alignment vertical="top" wrapText="1"/>
    </xf>
    <xf numFmtId="0" fontId="6" fillId="0" borderId="0" xfId="570" applyFont="1" applyFill="1" applyBorder="1" applyAlignment="1" applyProtection="1">
      <alignment horizontal="right" vertical="top" wrapText="1"/>
    </xf>
    <xf numFmtId="0" fontId="36" fillId="0" borderId="0" xfId="570" applyFont="1" applyBorder="1" applyAlignment="1">
      <alignment horizontal="left"/>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8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0" fillId="0" borderId="0" xfId="0" applyFont="1" applyAlignment="1">
      <alignment horizontal="left" vertical="top" wrapText="1"/>
    </xf>
    <xf numFmtId="0" fontId="9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0"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93" fillId="0" borderId="0" xfId="570" applyFont="1" applyAlignment="1">
      <alignment horizontal="center"/>
    </xf>
    <xf numFmtId="0" fontId="9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45"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95" fillId="0" borderId="0" xfId="570" applyFont="1" applyAlignment="1" applyProtection="1">
      <alignment horizontal="center"/>
    </xf>
    <xf numFmtId="0" fontId="9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3"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1" xfId="0" applyFont="1" applyFill="1" applyBorder="1" applyAlignment="1" applyProtection="1">
      <alignment horizontal="center" vertical="top" wrapText="1"/>
    </xf>
    <xf numFmtId="0" fontId="6" fillId="0" borderId="2" xfId="0" applyFont="1" applyFill="1" applyBorder="1" applyAlignment="1" applyProtection="1">
      <alignment horizontal="center" vertical="top" wrapText="1"/>
    </xf>
    <xf numFmtId="0" fontId="6" fillId="0" borderId="7" xfId="0" applyFont="1" applyFill="1" applyBorder="1" applyAlignment="1" applyProtection="1">
      <alignment horizontal="center" vertical="top" wrapText="1"/>
    </xf>
    <xf numFmtId="0" fontId="6" fillId="0" borderId="8" xfId="0" applyFont="1" applyFill="1" applyBorder="1" applyAlignment="1" applyProtection="1">
      <alignment horizontal="center" vertical="top" wrapText="1"/>
    </xf>
    <xf numFmtId="0" fontId="6" fillId="0" borderId="0" xfId="0" applyFont="1" applyFill="1" applyBorder="1" applyAlignment="1" applyProtection="1">
      <alignment horizontal="center" vertical="top" wrapText="1"/>
    </xf>
    <xf numFmtId="0" fontId="6" fillId="0" borderId="12" xfId="0" applyFont="1" applyFill="1" applyBorder="1" applyAlignment="1" applyProtection="1">
      <alignment horizontal="center" vertical="top" wrapText="1"/>
    </xf>
    <xf numFmtId="0" fontId="6" fillId="0" borderId="9" xfId="0" applyFont="1" applyFill="1" applyBorder="1" applyAlignment="1" applyProtection="1">
      <alignment horizontal="center" vertical="top" wrapText="1"/>
    </xf>
    <xf numFmtId="0" fontId="6" fillId="0" borderId="6" xfId="0" applyFont="1" applyFill="1" applyBorder="1" applyAlignment="1" applyProtection="1">
      <alignment horizontal="center" vertical="top" wrapText="1"/>
    </xf>
    <xf numFmtId="0" fontId="6"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6"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6"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6" fillId="0" borderId="13" xfId="0" applyNumberFormat="1" applyFont="1" applyFill="1" applyBorder="1" applyAlignment="1" applyProtection="1">
      <alignment horizontal="center"/>
    </xf>
    <xf numFmtId="165" fontId="6" fillId="0" borderId="1" xfId="0" applyNumberFormat="1" applyFont="1" applyBorder="1" applyAlignment="1" applyProtection="1">
      <alignment horizontal="right"/>
    </xf>
    <xf numFmtId="165" fontId="6" fillId="0" borderId="2" xfId="0" applyNumberFormat="1" applyFont="1" applyBorder="1" applyAlignment="1" applyProtection="1">
      <alignment horizontal="right"/>
    </xf>
    <xf numFmtId="165" fontId="6"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6" fillId="0" borderId="3" xfId="0" applyFont="1" applyBorder="1" applyAlignment="1" applyProtection="1">
      <alignment horizontal="center"/>
    </xf>
    <xf numFmtId="0" fontId="6" fillId="0" borderId="4" xfId="0" applyFont="1" applyBorder="1" applyAlignment="1" applyProtection="1">
      <alignment horizontal="center"/>
    </xf>
    <xf numFmtId="0" fontId="6"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6" fillId="0" borderId="3" xfId="0" applyNumberFormat="1" applyFont="1" applyFill="1" applyBorder="1" applyAlignment="1" applyProtection="1">
      <alignment horizontal="center"/>
    </xf>
    <xf numFmtId="168" fontId="6"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3" fontId="29" fillId="11" borderId="6" xfId="543" applyNumberFormat="1" applyFont="1" applyFill="1" applyBorder="1" applyAlignment="1" applyProtection="1">
      <alignment horizontal="left" vertical="center" wrapText="1"/>
    </xf>
    <xf numFmtId="3" fontId="29" fillId="11" borderId="0" xfId="543" applyNumberFormat="1" applyFont="1" applyFill="1" applyBorder="1" applyAlignment="1" applyProtection="1">
      <alignment horizontal="left" vertical="center" wrapText="1"/>
    </xf>
    <xf numFmtId="0" fontId="14" fillId="5" borderId="3" xfId="543" applyFont="1" applyFill="1" applyBorder="1" applyAlignment="1" applyProtection="1">
      <alignment horizontal="center"/>
      <protection locked="0"/>
    </xf>
    <xf numFmtId="0" fontId="14"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6"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6" fillId="0" borderId="11" xfId="0" applyFont="1" applyBorder="1" applyAlignment="1" applyProtection="1">
      <alignment horizontal="center"/>
    </xf>
    <xf numFmtId="168" fontId="6" fillId="0" borderId="0" xfId="544" applyNumberFormat="1" applyFont="1" applyBorder="1" applyAlignment="1" applyProtection="1">
      <alignment horizontal="right" vertical="center" wrapText="1"/>
    </xf>
    <xf numFmtId="175" fontId="6"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6"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14" fontId="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6" fillId="0" borderId="11" xfId="0" applyFont="1" applyFill="1" applyBorder="1" applyAlignment="1" applyProtection="1">
      <alignment horizontal="center" vertical="top" wrapText="1"/>
    </xf>
    <xf numFmtId="1" fontId="6" fillId="0" borderId="3" xfId="0" applyNumberFormat="1" applyFont="1" applyFill="1" applyBorder="1" applyAlignment="1" applyProtection="1">
      <alignment horizontal="center"/>
    </xf>
    <xf numFmtId="1" fontId="6" fillId="0" borderId="4" xfId="0" applyNumberFormat="1" applyFont="1" applyFill="1" applyBorder="1" applyAlignment="1" applyProtection="1">
      <alignment horizontal="center"/>
    </xf>
    <xf numFmtId="1" fontId="6" fillId="0" borderId="5" xfId="0" applyNumberFormat="1" applyFont="1" applyFill="1" applyBorder="1" applyAlignment="1" applyProtection="1">
      <alignment horizontal="center"/>
    </xf>
    <xf numFmtId="0" fontId="14" fillId="5" borderId="3" xfId="543" applyFont="1" applyFill="1" applyBorder="1" applyAlignment="1" applyProtection="1">
      <alignment horizontal="center"/>
    </xf>
    <xf numFmtId="0" fontId="14" fillId="5" borderId="4" xfId="543" applyFont="1" applyFill="1" applyBorder="1" applyAlignment="1" applyProtection="1">
      <alignment horizontal="center"/>
    </xf>
    <xf numFmtId="0" fontId="14"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4" fillId="5" borderId="9" xfId="543" applyFont="1" applyFill="1" applyBorder="1" applyAlignment="1" applyProtection="1">
      <alignment horizontal="center"/>
      <protection locked="0"/>
    </xf>
    <xf numFmtId="0" fontId="14"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6" fillId="5" borderId="6" xfId="0" applyFont="1" applyFill="1" applyBorder="1" applyAlignment="1" applyProtection="1">
      <alignment horizontal="left" wrapText="1"/>
      <protection locked="0"/>
    </xf>
    <xf numFmtId="0" fontId="6" fillId="5" borderId="3" xfId="0" applyNumberFormat="1" applyFont="1" applyFill="1" applyBorder="1" applyAlignment="1" applyProtection="1">
      <alignment horizontal="right" vertical="top"/>
      <protection locked="0"/>
    </xf>
    <xf numFmtId="0" fontId="6" fillId="5" borderId="4" xfId="0" applyNumberFormat="1" applyFont="1" applyFill="1" applyBorder="1" applyAlignment="1" applyProtection="1">
      <alignment horizontal="right" vertical="top"/>
      <protection locked="0"/>
    </xf>
    <xf numFmtId="0" fontId="6" fillId="5" borderId="5" xfId="0" applyNumberFormat="1" applyFont="1" applyFill="1" applyBorder="1" applyAlignment="1" applyProtection="1">
      <alignment horizontal="right" vertical="top"/>
      <protection locked="0"/>
    </xf>
    <xf numFmtId="168" fontId="6"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28" fillId="0" borderId="9" xfId="543" applyFont="1" applyBorder="1" applyAlignment="1" applyProtection="1">
      <alignment horizontal="center" vertical="center" wrapText="1"/>
    </xf>
    <xf numFmtId="0" fontId="28" fillId="0" borderId="6" xfId="543" applyFont="1" applyBorder="1" applyAlignment="1" applyProtection="1">
      <alignment horizontal="center" vertical="center" wrapText="1"/>
    </xf>
    <xf numFmtId="0" fontId="28"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27" fillId="0" borderId="8" xfId="543" applyFont="1" applyBorder="1" applyAlignment="1" applyProtection="1">
      <alignment horizontal="center" vertical="center" wrapText="1"/>
    </xf>
    <xf numFmtId="0" fontId="27"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28" fillId="0" borderId="0" xfId="543" applyFont="1" applyBorder="1" applyAlignment="1" applyProtection="1">
      <alignment horizontal="center" vertical="center" wrapText="1"/>
    </xf>
    <xf numFmtId="0" fontId="28" fillId="0" borderId="12" xfId="543" applyFont="1" applyBorder="1" applyAlignment="1" applyProtection="1">
      <alignment horizontal="center" vertical="center" wrapText="1"/>
    </xf>
    <xf numFmtId="0" fontId="28"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0" borderId="4" xfId="543" applyNumberFormat="1" applyFont="1" applyBorder="1" applyAlignment="1" applyProtection="1">
      <alignment horizontal="right" vertical="top" wrapText="1"/>
    </xf>
    <xf numFmtId="0" fontId="13"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 xfId="543" applyFont="1" applyFill="1" applyBorder="1" applyAlignment="1" applyProtection="1">
      <alignment horizontal="right"/>
    </xf>
    <xf numFmtId="0" fontId="13" fillId="0" borderId="2" xfId="543" applyFont="1" applyFill="1" applyBorder="1" applyAlignment="1" applyProtection="1">
      <alignment horizontal="right"/>
    </xf>
    <xf numFmtId="0" fontId="13"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6" fillId="5" borderId="4" xfId="543" applyFont="1" applyFill="1" applyBorder="1" applyAlignment="1" applyProtection="1">
      <alignment horizontal="left" vertical="top" wrapText="1"/>
      <protection locked="0"/>
    </xf>
    <xf numFmtId="0" fontId="6" fillId="5" borderId="5" xfId="543" applyFont="1" applyFill="1" applyBorder="1" applyAlignment="1" applyProtection="1">
      <alignment horizontal="left" vertical="top" wrapText="1"/>
      <protection locked="0"/>
    </xf>
    <xf numFmtId="0" fontId="36" fillId="5" borderId="3" xfId="0" applyNumberFormat="1" applyFont="1" applyFill="1" applyBorder="1" applyAlignment="1" applyProtection="1">
      <alignment horizontal="center"/>
      <protection locked="0"/>
    </xf>
    <xf numFmtId="0" fontId="36" fillId="5" borderId="4" xfId="0" applyNumberFormat="1" applyFont="1" applyFill="1" applyBorder="1" applyAlignment="1" applyProtection="1">
      <alignment horizontal="center"/>
      <protection locked="0"/>
    </xf>
    <xf numFmtId="0" fontId="36"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14" fillId="5" borderId="3" xfId="543" applyFont="1" applyFill="1" applyBorder="1" applyAlignment="1" applyProtection="1">
      <alignment horizontal="center" vertical="top"/>
      <protection locked="0"/>
    </xf>
    <xf numFmtId="0" fontId="14"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36" fillId="5" borderId="3" xfId="0" applyNumberFormat="1" applyFont="1" applyFill="1" applyBorder="1" applyAlignment="1" applyProtection="1">
      <alignment horizontal="right"/>
      <protection locked="0"/>
    </xf>
    <xf numFmtId="0" fontId="36" fillId="5" borderId="4" xfId="0" applyNumberFormat="1" applyFont="1" applyFill="1" applyBorder="1" applyAlignment="1" applyProtection="1">
      <alignment horizontal="right"/>
      <protection locked="0"/>
    </xf>
    <xf numFmtId="0" fontId="36" fillId="5" borderId="5" xfId="0" applyNumberFormat="1" applyFont="1" applyFill="1" applyBorder="1" applyAlignment="1" applyProtection="1">
      <alignment horizontal="right"/>
      <protection locked="0"/>
    </xf>
    <xf numFmtId="0" fontId="24" fillId="0" borderId="3" xfId="543" applyFont="1" applyFill="1" applyBorder="1" applyAlignment="1" applyProtection="1">
      <alignment horizontal="center"/>
    </xf>
    <xf numFmtId="0" fontId="24" fillId="0" borderId="4" xfId="543" applyFont="1" applyFill="1" applyBorder="1" applyAlignment="1" applyProtection="1">
      <alignment horizontal="center"/>
    </xf>
    <xf numFmtId="0" fontId="24"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6"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6" fillId="0" borderId="3" xfId="0" applyFont="1" applyBorder="1" applyAlignment="1" applyProtection="1">
      <alignment horizontal="left"/>
    </xf>
    <xf numFmtId="0" fontId="6" fillId="5" borderId="6" xfId="0" applyFont="1" applyFill="1" applyBorder="1" applyAlignment="1" applyProtection="1">
      <alignment horizontal="center"/>
      <protection locked="0"/>
    </xf>
    <xf numFmtId="0" fontId="6" fillId="0" borderId="3" xfId="0" applyFont="1" applyFill="1" applyBorder="1" applyAlignment="1" applyProtection="1">
      <alignment horizontal="center"/>
    </xf>
    <xf numFmtId="0" fontId="6" fillId="0" borderId="4" xfId="0" applyFont="1" applyFill="1" applyBorder="1" applyAlignment="1" applyProtection="1">
      <alignment horizontal="center"/>
    </xf>
    <xf numFmtId="0" fontId="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applyNumberFormat="1" applyFont="1" applyFill="1" applyBorder="1" applyAlignment="1" applyProtection="1">
      <alignment horizontal="center"/>
      <protection locked="0"/>
    </xf>
    <xf numFmtId="168" fontId="6" fillId="0" borderId="3" xfId="0" applyNumberFormat="1" applyFont="1" applyFill="1" applyBorder="1" applyAlignment="1" applyProtection="1">
      <alignment horizontal="left" vertical="top"/>
    </xf>
    <xf numFmtId="168" fontId="6" fillId="0" borderId="4" xfId="0" applyNumberFormat="1" applyFont="1" applyFill="1" applyBorder="1" applyAlignment="1" applyProtection="1">
      <alignment horizontal="left" vertical="top"/>
    </xf>
    <xf numFmtId="168" fontId="6"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6" fillId="0" borderId="8" xfId="0" applyNumberFormat="1" applyFont="1" applyFill="1" applyBorder="1" applyAlignment="1" applyProtection="1">
      <alignment horizontal="left" vertical="top"/>
    </xf>
    <xf numFmtId="168" fontId="6"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14" fontId="6" fillId="5" borderId="11" xfId="0" applyNumberFormat="1" applyFont="1" applyFill="1" applyBorder="1" applyAlignment="1" applyProtection="1">
      <alignment horizontal="center"/>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6"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175" fontId="6" fillId="5" borderId="3" xfId="0" quotePrefix="1" applyNumberFormat="1" applyFont="1" applyFill="1" applyBorder="1" applyAlignment="1" applyProtection="1">
      <alignment horizontal="center"/>
      <protection locked="0"/>
    </xf>
    <xf numFmtId="0" fontId="37" fillId="0" borderId="3" xfId="0" applyFont="1" applyBorder="1" applyAlignment="1" applyProtection="1">
      <alignment horizontal="center"/>
    </xf>
    <xf numFmtId="0" fontId="37" fillId="0" borderId="4" xfId="0" applyFont="1" applyBorder="1" applyAlignment="1" applyProtection="1">
      <alignment horizontal="center"/>
    </xf>
    <xf numFmtId="0" fontId="37"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6" fillId="5" borderId="4" xfId="0" applyNumberFormat="1" applyFont="1" applyFill="1" applyBorder="1" applyAlignment="1" applyProtection="1">
      <alignment horizontal="left" vertical="top"/>
      <protection locked="0"/>
    </xf>
    <xf numFmtId="168" fontId="6"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6" fillId="0" borderId="11" xfId="0" applyNumberFormat="1" applyFont="1" applyFill="1" applyBorder="1" applyAlignment="1" applyProtection="1">
      <alignment horizontal="center"/>
    </xf>
    <xf numFmtId="0" fontId="0" fillId="0" borderId="5" xfId="0" applyBorder="1" applyAlignment="1" applyProtection="1">
      <alignment horizontal="left"/>
    </xf>
    <xf numFmtId="165" fontId="6" fillId="0" borderId="3" xfId="0" applyNumberFormat="1" applyFont="1" applyBorder="1" applyAlignment="1" applyProtection="1">
      <alignment horizontal="right"/>
    </xf>
    <xf numFmtId="165" fontId="6" fillId="0" borderId="4" xfId="0" applyNumberFormat="1" applyFont="1" applyBorder="1" applyAlignment="1" applyProtection="1">
      <alignment horizontal="right"/>
    </xf>
    <xf numFmtId="165" fontId="6"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6" fillId="5" borderId="4"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13"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6"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36" fillId="0" borderId="2" xfId="0" applyNumberFormat="1" applyFont="1" applyFill="1" applyBorder="1" applyAlignment="1" applyProtection="1">
      <alignment horizontal="left" vertical="top" wrapText="1"/>
    </xf>
    <xf numFmtId="168" fontId="36" fillId="0" borderId="0" xfId="0" applyNumberFormat="1" applyFont="1" applyFill="1" applyBorder="1" applyAlignment="1" applyProtection="1">
      <alignment horizontal="left" vertical="top" wrapText="1"/>
    </xf>
    <xf numFmtId="168" fontId="6" fillId="0" borderId="0" xfId="0" applyNumberFormat="1" applyFont="1" applyFill="1" applyBorder="1" applyAlignment="1" applyProtection="1">
      <alignment horizontal="right" vertical="top"/>
    </xf>
    <xf numFmtId="168" fontId="6"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6" fillId="5" borderId="4" xfId="0" applyFont="1" applyFill="1" applyBorder="1" applyAlignment="1" applyProtection="1">
      <alignment horizontal="right"/>
      <protection locked="0"/>
    </xf>
    <xf numFmtId="10" fontId="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6" fillId="5" borderId="6" xfId="0" applyFont="1" applyFill="1" applyBorder="1" applyAlignment="1" applyProtection="1">
      <alignment horizontal="left" vertical="top" wrapText="1"/>
      <protection locked="0"/>
    </xf>
    <xf numFmtId="0" fontId="14"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0" fillId="2" borderId="3" xfId="0" applyFont="1" applyFill="1" applyBorder="1" applyAlignment="1" applyProtection="1">
      <alignment horizontal="center" vertical="top"/>
    </xf>
    <xf numFmtId="0" fontId="40" fillId="2" borderId="4" xfId="0" applyFont="1" applyFill="1" applyBorder="1" applyAlignment="1" applyProtection="1">
      <alignment horizontal="center" vertical="top"/>
    </xf>
    <xf numFmtId="0" fontId="40" fillId="2" borderId="5" xfId="0" applyFont="1" applyFill="1" applyBorder="1" applyAlignment="1" applyProtection="1">
      <alignment horizontal="center" vertical="top"/>
    </xf>
    <xf numFmtId="0" fontId="6" fillId="0" borderId="6" xfId="0" applyFont="1" applyBorder="1" applyAlignment="1" applyProtection="1">
      <alignment vertical="top" wrapText="1"/>
    </xf>
    <xf numFmtId="177" fontId="6" fillId="5" borderId="6" xfId="0" applyNumberFormat="1" applyFont="1" applyFill="1" applyBorder="1" applyAlignment="1" applyProtection="1">
      <alignment horizontal="left" vertical="top" wrapText="1"/>
      <protection locked="0"/>
    </xf>
    <xf numFmtId="0" fontId="6" fillId="0" borderId="2" xfId="0" applyFont="1" applyBorder="1" applyAlignment="1" applyProtection="1">
      <alignment vertical="top" wrapText="1"/>
    </xf>
    <xf numFmtId="0" fontId="36" fillId="0" borderId="0" xfId="0" applyFont="1" applyBorder="1" applyAlignment="1" applyProtection="1">
      <alignment vertical="top" wrapText="1"/>
    </xf>
    <xf numFmtId="0" fontId="6" fillId="0" borderId="2" xfId="0" applyFont="1" applyBorder="1" applyAlignment="1" applyProtection="1">
      <alignment horizontal="left" vertical="top" wrapText="1"/>
    </xf>
    <xf numFmtId="0" fontId="6" fillId="0" borderId="2" xfId="0" applyFont="1" applyBorder="1" applyAlignment="1">
      <alignment horizontal="left" vertical="top" wrapText="1"/>
    </xf>
    <xf numFmtId="0" fontId="37" fillId="0" borderId="0" xfId="0" applyFont="1" applyBorder="1" applyAlignment="1" applyProtection="1">
      <alignment vertical="top" wrapText="1"/>
    </xf>
    <xf numFmtId="0" fontId="0" fillId="0" borderId="0" xfId="0" applyAlignment="1">
      <alignment vertical="top" wrapText="1"/>
    </xf>
    <xf numFmtId="0" fontId="6" fillId="0" borderId="0" xfId="0" applyFont="1" applyBorder="1" applyAlignment="1" applyProtection="1">
      <alignment vertical="top" wrapText="1"/>
    </xf>
    <xf numFmtId="0" fontId="6" fillId="0" borderId="6" xfId="0" applyFont="1" applyFill="1" applyBorder="1" applyAlignment="1" applyProtection="1">
      <alignment horizontal="right" vertical="top" wrapText="1"/>
    </xf>
    <xf numFmtId="0" fontId="6" fillId="0" borderId="6" xfId="0" applyFont="1" applyFill="1" applyBorder="1" applyAlignment="1">
      <alignment vertical="top" wrapText="1"/>
    </xf>
    <xf numFmtId="0" fontId="37"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8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36" fillId="0" borderId="0" xfId="271" applyFont="1" applyAlignment="1" applyProtection="1">
      <alignment horizontal="left" vertical="top" wrapText="1"/>
    </xf>
    <xf numFmtId="0" fontId="8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36"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36"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6"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3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xdr:row>
      <xdr:rowOff>0</xdr:rowOff>
    </xdr:from>
    <xdr:to>
      <xdr:col>0</xdr:col>
      <xdr:colOff>12700</xdr:colOff>
      <xdr:row>81</xdr:row>
      <xdr:rowOff>95250</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48"/>
  <sheetViews>
    <sheetView showGridLines="0" topLeftCell="A134" zoomScaleNormal="100" zoomScaleSheetLayoutView="100" workbookViewId="0">
      <selection sqref="A1:AL2"/>
    </sheetView>
  </sheetViews>
  <sheetFormatPr defaultColWidth="0" defaultRowHeight="12.5" zeroHeight="1"/>
  <cols>
    <col min="1" max="5" width="2.453125" customWidth="1"/>
    <col min="6" max="6" width="3" customWidth="1"/>
    <col min="7" max="38" width="2.453125" customWidth="1"/>
    <col min="39" max="16384" width="2.453125" hidden="1"/>
  </cols>
  <sheetData>
    <row r="1" spans="1:38">
      <c r="A1" s="867" t="s">
        <v>0</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row>
    <row r="2" spans="1:38" ht="13" thickBot="1">
      <c r="A2" s="868"/>
      <c r="B2" s="868"/>
      <c r="C2" s="868"/>
      <c r="D2" s="868"/>
      <c r="E2" s="868"/>
      <c r="F2" s="868"/>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row>
    <row r="3" spans="1:38" ht="13" thickTop="1">
      <c r="A3" s="478"/>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row>
    <row r="4" spans="1:38" s="6" customFormat="1" ht="13">
      <c r="B4" s="14" t="s">
        <v>1</v>
      </c>
      <c r="C4" s="14" t="s">
        <v>2</v>
      </c>
      <c r="D4" s="632"/>
      <c r="E4" s="632"/>
      <c r="F4" s="632"/>
      <c r="G4" s="632"/>
      <c r="H4" s="632"/>
      <c r="I4" s="632"/>
      <c r="J4" s="632"/>
      <c r="K4" s="632"/>
      <c r="L4" s="632"/>
      <c r="M4" s="632"/>
      <c r="N4" s="632"/>
      <c r="O4" s="632"/>
      <c r="P4" s="632"/>
      <c r="Q4" s="632"/>
      <c r="R4" s="632"/>
      <c r="S4" s="632"/>
      <c r="T4" s="632"/>
      <c r="U4" s="632"/>
      <c r="V4" s="632"/>
      <c r="W4" s="632"/>
      <c r="X4" s="632"/>
      <c r="Y4" s="632"/>
      <c r="Z4" s="632"/>
      <c r="AA4" s="632"/>
      <c r="AB4" s="632"/>
    </row>
    <row r="5" spans="1:38" ht="13">
      <c r="A5" s="478"/>
      <c r="B5" s="3"/>
      <c r="C5" s="3"/>
      <c r="D5" s="4"/>
      <c r="E5" s="4"/>
      <c r="F5" s="4"/>
      <c r="G5" s="4"/>
      <c r="H5" s="4"/>
      <c r="I5" s="4"/>
      <c r="J5" s="4"/>
      <c r="K5" s="4"/>
      <c r="L5" s="4"/>
      <c r="M5" s="4"/>
      <c r="N5" s="4"/>
      <c r="O5" s="4"/>
      <c r="P5" s="4"/>
      <c r="Q5" s="4"/>
      <c r="R5" s="4"/>
      <c r="S5" s="4"/>
      <c r="T5" s="4"/>
      <c r="U5" s="4"/>
      <c r="V5" s="4"/>
      <c r="W5" s="4"/>
      <c r="X5" s="4"/>
      <c r="Y5" s="4"/>
      <c r="Z5" s="4"/>
      <c r="AA5" s="4"/>
      <c r="AB5" s="4"/>
      <c r="AC5" s="478"/>
      <c r="AD5" s="478"/>
      <c r="AE5" s="478"/>
      <c r="AF5" s="478"/>
      <c r="AG5" s="478"/>
      <c r="AH5" s="478"/>
      <c r="AI5" s="478"/>
      <c r="AJ5" s="478"/>
      <c r="AK5" s="478"/>
      <c r="AL5" s="478"/>
    </row>
    <row r="6" spans="1:38" ht="13">
      <c r="A6" s="4"/>
      <c r="B6" s="478"/>
      <c r="C6" s="3" t="s">
        <v>3</v>
      </c>
      <c r="D6" s="3" t="s">
        <v>4</v>
      </c>
      <c r="E6" s="478"/>
      <c r="F6" s="4"/>
      <c r="G6" s="4"/>
      <c r="H6" s="4"/>
      <c r="I6" s="4"/>
      <c r="J6" s="4"/>
      <c r="K6" s="4"/>
      <c r="L6" s="4"/>
      <c r="M6" s="4"/>
      <c r="N6" s="4"/>
      <c r="O6" s="4"/>
      <c r="P6" s="4"/>
      <c r="Q6" s="4"/>
      <c r="R6" s="4"/>
      <c r="S6" s="4"/>
      <c r="T6" s="4"/>
      <c r="U6" s="4"/>
      <c r="V6" s="4"/>
      <c r="W6" s="4"/>
      <c r="X6" s="4"/>
      <c r="Y6" s="4"/>
      <c r="Z6" s="4"/>
      <c r="AA6" s="4"/>
      <c r="AB6" s="4"/>
      <c r="AC6" s="478"/>
      <c r="AD6" s="478"/>
      <c r="AE6" s="478"/>
      <c r="AF6" s="478"/>
      <c r="AG6" s="478"/>
      <c r="AH6" s="478"/>
      <c r="AI6" s="478"/>
      <c r="AJ6" s="478"/>
      <c r="AK6" s="478"/>
      <c r="AL6" s="478"/>
    </row>
    <row r="7" spans="1:38" ht="13.25" customHeight="1">
      <c r="A7" s="633"/>
      <c r="B7" s="202"/>
      <c r="C7" s="203"/>
      <c r="D7" s="869" t="s">
        <v>5</v>
      </c>
      <c r="E7" s="869"/>
      <c r="F7" s="869"/>
      <c r="G7" s="869"/>
      <c r="H7" s="869"/>
      <c r="I7" s="869"/>
      <c r="J7" s="869"/>
      <c r="K7" s="869"/>
      <c r="L7" s="869"/>
      <c r="M7" s="869"/>
      <c r="N7" s="869"/>
      <c r="O7" s="869"/>
      <c r="P7" s="869"/>
      <c r="Q7" s="869"/>
      <c r="R7" s="869"/>
      <c r="S7" s="869"/>
      <c r="T7" s="869"/>
      <c r="U7" s="869"/>
      <c r="V7" s="869"/>
      <c r="W7" s="869"/>
      <c r="X7" s="869"/>
      <c r="Y7" s="869"/>
      <c r="Z7" s="869"/>
      <c r="AA7" s="869"/>
      <c r="AB7" s="869"/>
      <c r="AC7" s="869"/>
      <c r="AD7" s="869"/>
      <c r="AE7" s="869"/>
      <c r="AF7" s="869"/>
      <c r="AG7" s="869"/>
      <c r="AH7" s="869"/>
      <c r="AI7" s="869"/>
      <c r="AJ7" s="869"/>
      <c r="AK7" s="869"/>
      <c r="AL7" s="490"/>
    </row>
    <row r="8" spans="1:38" ht="13">
      <c r="A8" s="633"/>
      <c r="B8" s="202"/>
      <c r="C8" s="203"/>
      <c r="D8" s="869"/>
      <c r="E8" s="869"/>
      <c r="F8" s="869"/>
      <c r="G8" s="869"/>
      <c r="H8" s="869"/>
      <c r="I8" s="869"/>
      <c r="J8" s="869"/>
      <c r="K8" s="869"/>
      <c r="L8" s="869"/>
      <c r="M8" s="869"/>
      <c r="N8" s="869"/>
      <c r="O8" s="869"/>
      <c r="P8" s="869"/>
      <c r="Q8" s="869"/>
      <c r="R8" s="869"/>
      <c r="S8" s="869"/>
      <c r="T8" s="869"/>
      <c r="U8" s="869"/>
      <c r="V8" s="869"/>
      <c r="W8" s="869"/>
      <c r="X8" s="869"/>
      <c r="Y8" s="869"/>
      <c r="Z8" s="869"/>
      <c r="AA8" s="869"/>
      <c r="AB8" s="869"/>
      <c r="AC8" s="869"/>
      <c r="AD8" s="869"/>
      <c r="AE8" s="869"/>
      <c r="AF8" s="869"/>
      <c r="AG8" s="869"/>
      <c r="AH8" s="869"/>
      <c r="AI8" s="869"/>
      <c r="AJ8" s="869"/>
      <c r="AK8" s="869"/>
      <c r="AL8" s="490"/>
    </row>
    <row r="9" spans="1:38" ht="13">
      <c r="A9" s="633"/>
      <c r="B9" s="202"/>
      <c r="C9" s="203"/>
      <c r="D9" s="869"/>
      <c r="E9" s="869"/>
      <c r="F9" s="869"/>
      <c r="G9" s="869"/>
      <c r="H9" s="869"/>
      <c r="I9" s="869"/>
      <c r="J9" s="869"/>
      <c r="K9" s="869"/>
      <c r="L9" s="869"/>
      <c r="M9" s="869"/>
      <c r="N9" s="869"/>
      <c r="O9" s="869"/>
      <c r="P9" s="869"/>
      <c r="Q9" s="869"/>
      <c r="R9" s="869"/>
      <c r="S9" s="869"/>
      <c r="T9" s="869"/>
      <c r="U9" s="869"/>
      <c r="V9" s="869"/>
      <c r="W9" s="869"/>
      <c r="X9" s="869"/>
      <c r="Y9" s="869"/>
      <c r="Z9" s="869"/>
      <c r="AA9" s="869"/>
      <c r="AB9" s="869"/>
      <c r="AC9" s="869"/>
      <c r="AD9" s="869"/>
      <c r="AE9" s="869"/>
      <c r="AF9" s="869"/>
      <c r="AG9" s="869"/>
      <c r="AH9" s="869"/>
      <c r="AI9" s="869"/>
      <c r="AJ9" s="869"/>
      <c r="AK9" s="869"/>
      <c r="AL9" s="490"/>
    </row>
    <row r="10" spans="1:38" ht="13">
      <c r="A10" s="633"/>
      <c r="B10" s="202"/>
      <c r="C10" s="203"/>
      <c r="D10" s="511"/>
      <c r="E10" s="511"/>
      <c r="F10" s="511"/>
      <c r="G10" s="511"/>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490"/>
    </row>
    <row r="11" spans="1:38" ht="13" customHeight="1">
      <c r="A11" s="633"/>
      <c r="B11" s="202"/>
      <c r="C11" s="203"/>
      <c r="D11" s="869" t="s">
        <v>6</v>
      </c>
      <c r="E11" s="869"/>
      <c r="F11" s="869"/>
      <c r="G11" s="869"/>
      <c r="H11" s="869"/>
      <c r="I11" s="869"/>
      <c r="J11" s="869"/>
      <c r="K11" s="869"/>
      <c r="L11" s="869"/>
      <c r="M11" s="869"/>
      <c r="N11" s="869"/>
      <c r="O11" s="869"/>
      <c r="P11" s="869"/>
      <c r="Q11" s="869"/>
      <c r="R11" s="869"/>
      <c r="S11" s="869"/>
      <c r="T11" s="869"/>
      <c r="U11" s="869"/>
      <c r="V11" s="869"/>
      <c r="W11" s="869"/>
      <c r="X11" s="869"/>
      <c r="Y11" s="869"/>
      <c r="Z11" s="869"/>
      <c r="AA11" s="869"/>
      <c r="AB11" s="869"/>
      <c r="AC11" s="869"/>
      <c r="AD11" s="869"/>
      <c r="AE11" s="869"/>
      <c r="AF11" s="869"/>
      <c r="AG11" s="869"/>
      <c r="AH11" s="869"/>
      <c r="AI11" s="869"/>
      <c r="AJ11" s="869"/>
      <c r="AK11" s="869"/>
      <c r="AL11" s="490"/>
    </row>
    <row r="12" spans="1:38" ht="13">
      <c r="A12" s="633"/>
      <c r="B12" s="202"/>
      <c r="C12" s="203"/>
      <c r="D12" s="869"/>
      <c r="E12" s="869"/>
      <c r="F12" s="869"/>
      <c r="G12" s="869"/>
      <c r="H12" s="869"/>
      <c r="I12" s="869"/>
      <c r="J12" s="869"/>
      <c r="K12" s="869"/>
      <c r="L12" s="869"/>
      <c r="M12" s="869"/>
      <c r="N12" s="869"/>
      <c r="O12" s="869"/>
      <c r="P12" s="869"/>
      <c r="Q12" s="869"/>
      <c r="R12" s="869"/>
      <c r="S12" s="869"/>
      <c r="T12" s="869"/>
      <c r="U12" s="869"/>
      <c r="V12" s="869"/>
      <c r="W12" s="869"/>
      <c r="X12" s="869"/>
      <c r="Y12" s="869"/>
      <c r="Z12" s="869"/>
      <c r="AA12" s="869"/>
      <c r="AB12" s="869"/>
      <c r="AC12" s="869"/>
      <c r="AD12" s="869"/>
      <c r="AE12" s="869"/>
      <c r="AF12" s="869"/>
      <c r="AG12" s="869"/>
      <c r="AH12" s="869"/>
      <c r="AI12" s="869"/>
      <c r="AJ12" s="869"/>
      <c r="AK12" s="869"/>
      <c r="AL12" s="490"/>
    </row>
    <row r="13" spans="1:38" s="478" customFormat="1" ht="13">
      <c r="A13" s="633"/>
      <c r="B13" s="202"/>
      <c r="C13" s="203"/>
      <c r="D13" s="869"/>
      <c r="E13" s="869"/>
      <c r="F13" s="869"/>
      <c r="G13" s="869"/>
      <c r="H13" s="869"/>
      <c r="I13" s="869"/>
      <c r="J13" s="869"/>
      <c r="K13" s="869"/>
      <c r="L13" s="869"/>
      <c r="M13" s="869"/>
      <c r="N13" s="869"/>
      <c r="O13" s="869"/>
      <c r="P13" s="869"/>
      <c r="Q13" s="869"/>
      <c r="R13" s="869"/>
      <c r="S13" s="869"/>
      <c r="T13" s="869"/>
      <c r="U13" s="869"/>
      <c r="V13" s="869"/>
      <c r="W13" s="869"/>
      <c r="X13" s="869"/>
      <c r="Y13" s="869"/>
      <c r="Z13" s="869"/>
      <c r="AA13" s="869"/>
      <c r="AB13" s="869"/>
      <c r="AC13" s="869"/>
      <c r="AD13" s="869"/>
      <c r="AE13" s="869"/>
      <c r="AF13" s="869"/>
      <c r="AG13" s="869"/>
      <c r="AH13" s="869"/>
      <c r="AI13" s="869"/>
      <c r="AJ13" s="869"/>
      <c r="AK13" s="869"/>
      <c r="AL13" s="490"/>
    </row>
    <row r="14" spans="1:38" s="478" customFormat="1" ht="13.25" customHeight="1">
      <c r="A14" s="633"/>
      <c r="B14" s="202"/>
      <c r="C14" s="203"/>
      <c r="E14" s="871" t="s">
        <v>7</v>
      </c>
      <c r="F14" s="871"/>
      <c r="G14" s="871"/>
      <c r="H14" s="871"/>
      <c r="I14" s="871"/>
      <c r="J14" s="871"/>
      <c r="K14" s="871"/>
      <c r="L14" s="871"/>
      <c r="M14" s="871"/>
      <c r="N14" s="871"/>
      <c r="O14" s="871"/>
      <c r="P14" s="871"/>
      <c r="Q14" s="871"/>
      <c r="R14" s="871"/>
      <c r="S14" s="871"/>
      <c r="T14" s="871"/>
      <c r="U14" s="871"/>
      <c r="V14" s="871"/>
      <c r="W14" s="871"/>
      <c r="X14" s="871"/>
      <c r="Y14" s="871"/>
      <c r="Z14" s="871"/>
      <c r="AA14" s="871"/>
      <c r="AB14" s="871"/>
      <c r="AC14" s="871"/>
      <c r="AD14" s="871"/>
      <c r="AE14" s="871"/>
      <c r="AF14" s="871"/>
      <c r="AG14" s="871"/>
      <c r="AH14" s="871"/>
      <c r="AI14" s="871"/>
      <c r="AJ14" s="871"/>
      <c r="AK14" s="871"/>
      <c r="AL14" s="490"/>
    </row>
    <row r="15" spans="1:38" s="478" customFormat="1" ht="13">
      <c r="A15" s="633"/>
      <c r="B15" s="202"/>
      <c r="C15" s="203"/>
      <c r="D15" s="490"/>
      <c r="E15" s="871"/>
      <c r="F15" s="871"/>
      <c r="G15" s="871"/>
      <c r="H15" s="871"/>
      <c r="I15" s="871"/>
      <c r="J15" s="871"/>
      <c r="K15" s="871"/>
      <c r="L15" s="871"/>
      <c r="M15" s="871"/>
      <c r="N15" s="871"/>
      <c r="O15" s="871"/>
      <c r="P15" s="871"/>
      <c r="Q15" s="871"/>
      <c r="R15" s="871"/>
      <c r="S15" s="871"/>
      <c r="T15" s="871"/>
      <c r="U15" s="871"/>
      <c r="V15" s="871"/>
      <c r="W15" s="871"/>
      <c r="X15" s="871"/>
      <c r="Y15" s="871"/>
      <c r="Z15" s="871"/>
      <c r="AA15" s="871"/>
      <c r="AB15" s="871"/>
      <c r="AC15" s="871"/>
      <c r="AD15" s="871"/>
      <c r="AE15" s="871"/>
      <c r="AF15" s="871"/>
      <c r="AG15" s="871"/>
      <c r="AH15" s="871"/>
      <c r="AI15" s="871"/>
      <c r="AJ15" s="871"/>
      <c r="AK15" s="871"/>
      <c r="AL15" s="490"/>
    </row>
    <row r="16" spans="1:38" s="478" customFormat="1" ht="13">
      <c r="A16" s="633"/>
      <c r="B16" s="202"/>
      <c r="C16" s="203"/>
      <c r="D16" s="793"/>
      <c r="E16" s="793"/>
      <c r="F16" s="793"/>
      <c r="G16" s="793"/>
      <c r="H16" s="793"/>
      <c r="I16" s="793"/>
      <c r="J16" s="793"/>
      <c r="K16" s="793"/>
      <c r="L16" s="793"/>
      <c r="M16" s="793"/>
      <c r="N16" s="793"/>
      <c r="O16" s="793"/>
      <c r="P16" s="793"/>
      <c r="Q16" s="793"/>
      <c r="R16" s="793"/>
      <c r="S16" s="793"/>
      <c r="T16" s="793"/>
      <c r="U16" s="793"/>
      <c r="V16" s="793"/>
      <c r="W16" s="793"/>
      <c r="X16" s="793"/>
      <c r="Y16" s="793"/>
      <c r="Z16" s="793"/>
      <c r="AA16" s="793"/>
      <c r="AB16" s="793"/>
      <c r="AC16" s="793"/>
      <c r="AD16" s="793"/>
      <c r="AE16" s="793"/>
      <c r="AF16" s="793"/>
      <c r="AG16" s="793"/>
      <c r="AH16" s="793"/>
      <c r="AI16" s="793"/>
      <c r="AJ16" s="793"/>
      <c r="AK16" s="793"/>
      <c r="AL16" s="490"/>
    </row>
    <row r="17" spans="1:38" ht="13.25" customHeight="1">
      <c r="A17" s="633"/>
      <c r="B17" s="202"/>
      <c r="C17" s="203"/>
      <c r="D17" s="871" t="s">
        <v>8</v>
      </c>
      <c r="E17" s="871"/>
      <c r="F17" s="871"/>
      <c r="G17" s="871"/>
      <c r="H17" s="871"/>
      <c r="I17" s="871"/>
      <c r="J17" s="871"/>
      <c r="K17" s="871"/>
      <c r="L17" s="871"/>
      <c r="M17" s="871"/>
      <c r="N17" s="871"/>
      <c r="O17" s="871"/>
      <c r="P17" s="871"/>
      <c r="Q17" s="871"/>
      <c r="R17" s="871"/>
      <c r="S17" s="871"/>
      <c r="T17" s="871"/>
      <c r="U17" s="871"/>
      <c r="V17" s="871"/>
      <c r="W17" s="871"/>
      <c r="X17" s="871"/>
      <c r="Y17" s="871"/>
      <c r="Z17" s="871"/>
      <c r="AA17" s="871"/>
      <c r="AB17" s="871"/>
      <c r="AC17" s="871"/>
      <c r="AD17" s="871"/>
      <c r="AE17" s="871"/>
      <c r="AF17" s="871"/>
      <c r="AG17" s="871"/>
      <c r="AH17" s="871"/>
      <c r="AI17" s="871"/>
      <c r="AJ17" s="871"/>
      <c r="AK17" s="871"/>
      <c r="AL17" s="202"/>
    </row>
    <row r="18" spans="1:38" ht="13">
      <c r="A18" s="633"/>
      <c r="B18" s="202"/>
      <c r="C18" s="203"/>
      <c r="D18" s="871"/>
      <c r="E18" s="871"/>
      <c r="F18" s="871"/>
      <c r="G18" s="871"/>
      <c r="H18" s="871"/>
      <c r="I18" s="871"/>
      <c r="J18" s="871"/>
      <c r="K18" s="871"/>
      <c r="L18" s="871"/>
      <c r="M18" s="871"/>
      <c r="N18" s="871"/>
      <c r="O18" s="871"/>
      <c r="P18" s="871"/>
      <c r="Q18" s="871"/>
      <c r="R18" s="871"/>
      <c r="S18" s="871"/>
      <c r="T18" s="871"/>
      <c r="U18" s="871"/>
      <c r="V18" s="871"/>
      <c r="W18" s="871"/>
      <c r="X18" s="871"/>
      <c r="Y18" s="871"/>
      <c r="Z18" s="871"/>
      <c r="AA18" s="871"/>
      <c r="AB18" s="871"/>
      <c r="AC18" s="871"/>
      <c r="AD18" s="871"/>
      <c r="AE18" s="871"/>
      <c r="AF18" s="871"/>
      <c r="AG18" s="871"/>
      <c r="AH18" s="871"/>
      <c r="AI18" s="871"/>
      <c r="AJ18" s="871"/>
      <c r="AK18" s="871"/>
      <c r="AL18" s="202"/>
    </row>
    <row r="19" spans="1:38" s="478" customFormat="1" ht="13">
      <c r="A19" s="633"/>
      <c r="B19" s="202"/>
      <c r="C19" s="203"/>
      <c r="D19" s="871"/>
      <c r="E19" s="871"/>
      <c r="F19" s="871"/>
      <c r="G19" s="871"/>
      <c r="H19" s="871"/>
      <c r="I19" s="871"/>
      <c r="J19" s="871"/>
      <c r="K19" s="871"/>
      <c r="L19" s="871"/>
      <c r="M19" s="871"/>
      <c r="N19" s="871"/>
      <c r="O19" s="871"/>
      <c r="P19" s="871"/>
      <c r="Q19" s="871"/>
      <c r="R19" s="871"/>
      <c r="S19" s="871"/>
      <c r="T19" s="871"/>
      <c r="U19" s="871"/>
      <c r="V19" s="871"/>
      <c r="W19" s="871"/>
      <c r="X19" s="871"/>
      <c r="Y19" s="871"/>
      <c r="Z19" s="871"/>
      <c r="AA19" s="871"/>
      <c r="AB19" s="871"/>
      <c r="AC19" s="871"/>
      <c r="AD19" s="871"/>
      <c r="AE19" s="871"/>
      <c r="AF19" s="871"/>
      <c r="AG19" s="871"/>
      <c r="AH19" s="871"/>
      <c r="AI19" s="871"/>
      <c r="AJ19" s="871"/>
      <c r="AK19" s="871"/>
      <c r="AL19" s="202"/>
    </row>
    <row r="20" spans="1:38" s="478" customFormat="1" ht="13.25" customHeight="1">
      <c r="A20" s="633"/>
      <c r="B20" s="202"/>
      <c r="C20" s="203"/>
      <c r="D20" s="871"/>
      <c r="E20" s="871"/>
      <c r="F20" s="871"/>
      <c r="G20" s="871"/>
      <c r="H20" s="871"/>
      <c r="I20" s="871"/>
      <c r="J20" s="871"/>
      <c r="K20" s="871"/>
      <c r="L20" s="871"/>
      <c r="M20" s="871"/>
      <c r="N20" s="871"/>
      <c r="O20" s="871"/>
      <c r="P20" s="871"/>
      <c r="Q20" s="871"/>
      <c r="R20" s="871"/>
      <c r="S20" s="871"/>
      <c r="T20" s="871"/>
      <c r="U20" s="871"/>
      <c r="V20" s="871"/>
      <c r="W20" s="871"/>
      <c r="X20" s="871"/>
      <c r="Y20" s="871"/>
      <c r="Z20" s="871"/>
      <c r="AA20" s="871"/>
      <c r="AB20" s="871"/>
      <c r="AC20" s="871"/>
      <c r="AD20" s="871"/>
      <c r="AE20" s="871"/>
      <c r="AF20" s="871"/>
      <c r="AG20" s="871"/>
      <c r="AH20" s="871"/>
      <c r="AI20" s="871"/>
      <c r="AJ20" s="871"/>
      <c r="AK20" s="871"/>
      <c r="AL20" s="202"/>
    </row>
    <row r="21" spans="1:38" s="478" customFormat="1" ht="13">
      <c r="A21" s="633"/>
      <c r="B21" s="202"/>
      <c r="C21" s="203"/>
      <c r="D21" s="871"/>
      <c r="E21" s="871"/>
      <c r="F21" s="871"/>
      <c r="G21" s="871"/>
      <c r="H21" s="871"/>
      <c r="I21" s="871"/>
      <c r="J21" s="871"/>
      <c r="K21" s="871"/>
      <c r="L21" s="871"/>
      <c r="M21" s="871"/>
      <c r="N21" s="871"/>
      <c r="O21" s="871"/>
      <c r="P21" s="871"/>
      <c r="Q21" s="871"/>
      <c r="R21" s="871"/>
      <c r="S21" s="871"/>
      <c r="T21" s="871"/>
      <c r="U21" s="871"/>
      <c r="V21" s="871"/>
      <c r="W21" s="871"/>
      <c r="X21" s="871"/>
      <c r="Y21" s="871"/>
      <c r="Z21" s="871"/>
      <c r="AA21" s="871"/>
      <c r="AB21" s="871"/>
      <c r="AC21" s="871"/>
      <c r="AD21" s="871"/>
      <c r="AE21" s="871"/>
      <c r="AF21" s="871"/>
      <c r="AG21" s="871"/>
      <c r="AH21" s="871"/>
      <c r="AI21" s="871"/>
      <c r="AJ21" s="871"/>
      <c r="AK21" s="871"/>
      <c r="AL21" s="202"/>
    </row>
    <row r="22" spans="1:38" s="478" customFormat="1" ht="13">
      <c r="A22" s="633"/>
      <c r="B22" s="202"/>
      <c r="C22" s="203"/>
      <c r="D22" s="871"/>
      <c r="E22" s="871"/>
      <c r="F22" s="871"/>
      <c r="G22" s="871"/>
      <c r="H22" s="871"/>
      <c r="I22" s="871"/>
      <c r="J22" s="871"/>
      <c r="K22" s="871"/>
      <c r="L22" s="871"/>
      <c r="M22" s="871"/>
      <c r="N22" s="871"/>
      <c r="O22" s="871"/>
      <c r="P22" s="871"/>
      <c r="Q22" s="871"/>
      <c r="R22" s="871"/>
      <c r="S22" s="871"/>
      <c r="T22" s="871"/>
      <c r="U22" s="871"/>
      <c r="V22" s="871"/>
      <c r="W22" s="871"/>
      <c r="X22" s="871"/>
      <c r="Y22" s="871"/>
      <c r="Z22" s="871"/>
      <c r="AA22" s="871"/>
      <c r="AB22" s="871"/>
      <c r="AC22" s="871"/>
      <c r="AD22" s="871"/>
      <c r="AE22" s="871"/>
      <c r="AF22" s="871"/>
      <c r="AG22" s="871"/>
      <c r="AH22" s="871"/>
      <c r="AI22" s="871"/>
      <c r="AJ22" s="871"/>
      <c r="AK22" s="871"/>
      <c r="AL22" s="202"/>
    </row>
    <row r="23" spans="1:38" ht="13">
      <c r="A23" s="633"/>
      <c r="B23" s="202"/>
      <c r="C23" s="203"/>
      <c r="D23" s="871"/>
      <c r="E23" s="871"/>
      <c r="F23" s="871"/>
      <c r="G23" s="871"/>
      <c r="H23" s="871"/>
      <c r="I23" s="871"/>
      <c r="J23" s="871"/>
      <c r="K23" s="871"/>
      <c r="L23" s="871"/>
      <c r="M23" s="871"/>
      <c r="N23" s="871"/>
      <c r="O23" s="871"/>
      <c r="P23" s="871"/>
      <c r="Q23" s="871"/>
      <c r="R23" s="871"/>
      <c r="S23" s="871"/>
      <c r="T23" s="871"/>
      <c r="U23" s="871"/>
      <c r="V23" s="871"/>
      <c r="W23" s="871"/>
      <c r="X23" s="871"/>
      <c r="Y23" s="871"/>
      <c r="Z23" s="871"/>
      <c r="AA23" s="871"/>
      <c r="AB23" s="871"/>
      <c r="AC23" s="871"/>
      <c r="AD23" s="871"/>
      <c r="AE23" s="871"/>
      <c r="AF23" s="871"/>
      <c r="AG23" s="871"/>
      <c r="AH23" s="871"/>
      <c r="AI23" s="871"/>
      <c r="AJ23" s="871"/>
      <c r="AK23" s="871"/>
      <c r="AL23" s="202"/>
    </row>
    <row r="24" spans="1:38" s="478" customFormat="1" ht="13">
      <c r="A24" s="633"/>
      <c r="B24" s="202"/>
      <c r="C24" s="203"/>
      <c r="D24" s="871"/>
      <c r="E24" s="871"/>
      <c r="F24" s="871"/>
      <c r="G24" s="871"/>
      <c r="H24" s="871"/>
      <c r="I24" s="871"/>
      <c r="J24" s="871"/>
      <c r="K24" s="871"/>
      <c r="L24" s="871"/>
      <c r="M24" s="871"/>
      <c r="N24" s="871"/>
      <c r="O24" s="871"/>
      <c r="P24" s="871"/>
      <c r="Q24" s="871"/>
      <c r="R24" s="871"/>
      <c r="S24" s="871"/>
      <c r="T24" s="871"/>
      <c r="U24" s="871"/>
      <c r="V24" s="871"/>
      <c r="W24" s="871"/>
      <c r="X24" s="871"/>
      <c r="Y24" s="871"/>
      <c r="Z24" s="871"/>
      <c r="AA24" s="871"/>
      <c r="AB24" s="871"/>
      <c r="AC24" s="871"/>
      <c r="AD24" s="871"/>
      <c r="AE24" s="871"/>
      <c r="AF24" s="871"/>
      <c r="AG24" s="871"/>
      <c r="AH24" s="871"/>
      <c r="AI24" s="871"/>
      <c r="AJ24" s="871"/>
      <c r="AK24" s="871"/>
      <c r="AL24" s="202"/>
    </row>
    <row r="25" spans="1:38" s="478" customFormat="1" ht="13">
      <c r="A25" s="633"/>
      <c r="B25" s="202"/>
      <c r="C25" s="203"/>
      <c r="D25" s="871"/>
      <c r="E25" s="871"/>
      <c r="F25" s="871"/>
      <c r="G25" s="871"/>
      <c r="H25" s="871"/>
      <c r="I25" s="871"/>
      <c r="J25" s="871"/>
      <c r="K25" s="871"/>
      <c r="L25" s="871"/>
      <c r="M25" s="871"/>
      <c r="N25" s="871"/>
      <c r="O25" s="871"/>
      <c r="P25" s="871"/>
      <c r="Q25" s="871"/>
      <c r="R25" s="871"/>
      <c r="S25" s="871"/>
      <c r="T25" s="871"/>
      <c r="U25" s="871"/>
      <c r="V25" s="871"/>
      <c r="W25" s="871"/>
      <c r="X25" s="871"/>
      <c r="Y25" s="871"/>
      <c r="Z25" s="871"/>
      <c r="AA25" s="871"/>
      <c r="AB25" s="871"/>
      <c r="AC25" s="871"/>
      <c r="AD25" s="871"/>
      <c r="AE25" s="871"/>
      <c r="AF25" s="871"/>
      <c r="AG25" s="871"/>
      <c r="AH25" s="871"/>
      <c r="AI25" s="871"/>
      <c r="AJ25" s="871"/>
      <c r="AK25" s="871"/>
      <c r="AL25" s="202"/>
    </row>
    <row r="26" spans="1:38" s="478" customFormat="1" ht="11.75" customHeight="1">
      <c r="A26" s="633"/>
      <c r="B26" s="202"/>
      <c r="C26" s="203"/>
      <c r="D26" s="871"/>
      <c r="E26" s="871"/>
      <c r="F26" s="871"/>
      <c r="G26" s="871"/>
      <c r="H26" s="871"/>
      <c r="I26" s="871"/>
      <c r="J26" s="871"/>
      <c r="K26" s="871"/>
      <c r="L26" s="871"/>
      <c r="M26" s="871"/>
      <c r="N26" s="871"/>
      <c r="O26" s="871"/>
      <c r="P26" s="871"/>
      <c r="Q26" s="871"/>
      <c r="R26" s="871"/>
      <c r="S26" s="871"/>
      <c r="T26" s="871"/>
      <c r="U26" s="871"/>
      <c r="V26" s="871"/>
      <c r="W26" s="871"/>
      <c r="X26" s="871"/>
      <c r="Y26" s="871"/>
      <c r="Z26" s="871"/>
      <c r="AA26" s="871"/>
      <c r="AB26" s="871"/>
      <c r="AC26" s="871"/>
      <c r="AD26" s="871"/>
      <c r="AE26" s="871"/>
      <c r="AF26" s="871"/>
      <c r="AG26" s="871"/>
      <c r="AH26" s="871"/>
      <c r="AI26" s="871"/>
      <c r="AJ26" s="871"/>
      <c r="AK26" s="871"/>
      <c r="AL26" s="202"/>
    </row>
    <row r="27" spans="1:38" s="478" customFormat="1" ht="13.25" customHeight="1">
      <c r="A27" s="633"/>
      <c r="B27" s="202"/>
      <c r="C27" s="203"/>
      <c r="E27" s="871" t="s">
        <v>9</v>
      </c>
      <c r="F27" s="871"/>
      <c r="G27" s="871"/>
      <c r="H27" s="871"/>
      <c r="I27" s="871"/>
      <c r="J27" s="871"/>
      <c r="K27" s="871"/>
      <c r="L27" s="871"/>
      <c r="M27" s="871"/>
      <c r="N27" s="871"/>
      <c r="O27" s="871"/>
      <c r="P27" s="871"/>
      <c r="Q27" s="871"/>
      <c r="R27" s="871"/>
      <c r="S27" s="871"/>
      <c r="T27" s="871"/>
      <c r="U27" s="871"/>
      <c r="V27" s="871"/>
      <c r="W27" s="871"/>
      <c r="X27" s="871"/>
      <c r="Y27" s="871"/>
      <c r="Z27" s="871"/>
      <c r="AA27" s="871"/>
      <c r="AB27" s="871"/>
      <c r="AC27" s="871"/>
      <c r="AD27" s="871"/>
      <c r="AE27" s="871"/>
      <c r="AF27" s="871"/>
      <c r="AG27" s="871"/>
      <c r="AH27" s="871"/>
      <c r="AI27" s="871"/>
      <c r="AJ27" s="871"/>
      <c r="AK27" s="871"/>
      <c r="AL27" s="202"/>
    </row>
    <row r="28" spans="1:38" s="478" customFormat="1" ht="13">
      <c r="A28" s="633"/>
      <c r="B28" s="202"/>
      <c r="C28" s="203"/>
      <c r="D28" s="490"/>
      <c r="E28" s="871"/>
      <c r="F28" s="871"/>
      <c r="G28" s="871"/>
      <c r="H28" s="871"/>
      <c r="I28" s="871"/>
      <c r="J28" s="871"/>
      <c r="K28" s="871"/>
      <c r="L28" s="871"/>
      <c r="M28" s="871"/>
      <c r="N28" s="871"/>
      <c r="O28" s="871"/>
      <c r="P28" s="871"/>
      <c r="Q28" s="871"/>
      <c r="R28" s="871"/>
      <c r="S28" s="871"/>
      <c r="T28" s="871"/>
      <c r="U28" s="871"/>
      <c r="V28" s="871"/>
      <c r="W28" s="871"/>
      <c r="X28" s="871"/>
      <c r="Y28" s="871"/>
      <c r="Z28" s="871"/>
      <c r="AA28" s="871"/>
      <c r="AB28" s="871"/>
      <c r="AC28" s="871"/>
      <c r="AD28" s="871"/>
      <c r="AE28" s="871"/>
      <c r="AF28" s="871"/>
      <c r="AG28" s="871"/>
      <c r="AH28" s="871"/>
      <c r="AI28" s="871"/>
      <c r="AJ28" s="871"/>
      <c r="AK28" s="871"/>
      <c r="AL28" s="202"/>
    </row>
    <row r="29" spans="1:38" s="478" customFormat="1" ht="13">
      <c r="A29" s="633"/>
      <c r="B29" s="202"/>
      <c r="C29" s="203"/>
      <c r="D29" s="490"/>
      <c r="E29" s="490"/>
      <c r="F29" s="490"/>
      <c r="G29" s="490"/>
      <c r="H29" s="490"/>
      <c r="I29" s="490"/>
      <c r="J29" s="490"/>
      <c r="K29" s="490"/>
      <c r="L29" s="490"/>
      <c r="M29" s="490"/>
      <c r="N29" s="490"/>
      <c r="O29" s="490"/>
      <c r="P29" s="490"/>
      <c r="Q29" s="490"/>
      <c r="R29" s="490"/>
      <c r="S29" s="490"/>
      <c r="T29" s="490"/>
      <c r="U29" s="490"/>
      <c r="V29" s="490"/>
      <c r="W29" s="490"/>
      <c r="X29" s="490"/>
      <c r="Y29" s="490"/>
      <c r="Z29" s="490"/>
      <c r="AA29" s="490"/>
      <c r="AB29" s="490"/>
      <c r="AC29" s="490"/>
      <c r="AD29" s="490"/>
      <c r="AE29" s="490"/>
      <c r="AF29" s="490"/>
      <c r="AG29" s="490"/>
      <c r="AH29" s="490"/>
      <c r="AI29" s="490"/>
      <c r="AJ29" s="490"/>
      <c r="AK29" s="490"/>
      <c r="AL29" s="202"/>
    </row>
    <row r="30" spans="1:38" s="478" customFormat="1" ht="13.25" customHeight="1">
      <c r="A30" s="633"/>
      <c r="B30" s="202"/>
      <c r="C30" s="203"/>
      <c r="D30" s="872" t="s">
        <v>10</v>
      </c>
      <c r="E30" s="872"/>
      <c r="F30" s="872"/>
      <c r="G30" s="872"/>
      <c r="H30" s="872"/>
      <c r="I30" s="872"/>
      <c r="J30" s="872"/>
      <c r="K30" s="872"/>
      <c r="L30" s="872"/>
      <c r="M30" s="872"/>
      <c r="N30" s="872"/>
      <c r="O30" s="872"/>
      <c r="P30" s="872"/>
      <c r="Q30" s="872"/>
      <c r="R30" s="872"/>
      <c r="S30" s="872"/>
      <c r="T30" s="872"/>
      <c r="U30" s="872"/>
      <c r="V30" s="872"/>
      <c r="W30" s="872"/>
      <c r="X30" s="872"/>
      <c r="Y30" s="872"/>
      <c r="Z30" s="872"/>
      <c r="AA30" s="872"/>
      <c r="AB30" s="872"/>
      <c r="AC30" s="872"/>
      <c r="AD30" s="872"/>
      <c r="AE30" s="872"/>
      <c r="AF30" s="872"/>
      <c r="AG30" s="872"/>
      <c r="AH30" s="872"/>
      <c r="AI30" s="872"/>
      <c r="AJ30" s="872"/>
      <c r="AK30" s="872"/>
      <c r="AL30" s="202"/>
    </row>
    <row r="31" spans="1:38" s="478" customFormat="1" ht="13">
      <c r="A31" s="633"/>
      <c r="B31" s="202"/>
      <c r="C31" s="203"/>
      <c r="D31" s="490"/>
      <c r="E31" s="878" t="s">
        <v>11</v>
      </c>
      <c r="F31" s="878"/>
      <c r="G31" s="878"/>
      <c r="H31" s="878"/>
      <c r="I31" s="878"/>
      <c r="J31" s="878"/>
      <c r="K31" s="878"/>
      <c r="L31" s="878"/>
      <c r="M31" s="878"/>
      <c r="N31" s="878"/>
      <c r="O31" s="878"/>
      <c r="P31" s="878"/>
      <c r="Q31" s="878"/>
      <c r="R31" s="878"/>
      <c r="S31" s="878"/>
      <c r="T31" s="878"/>
      <c r="U31" s="878"/>
      <c r="V31" s="878"/>
      <c r="W31" s="878"/>
      <c r="X31" s="878"/>
      <c r="Y31" s="878"/>
      <c r="Z31" s="878"/>
      <c r="AA31" s="878"/>
      <c r="AB31" s="878"/>
      <c r="AC31" s="878"/>
      <c r="AD31" s="878"/>
      <c r="AE31" s="878"/>
      <c r="AF31" s="878"/>
      <c r="AG31" s="878"/>
      <c r="AH31" s="878"/>
      <c r="AI31" s="878"/>
      <c r="AJ31" s="878"/>
      <c r="AK31" s="878"/>
      <c r="AL31" s="202"/>
    </row>
    <row r="32" spans="1:38" ht="13">
      <c r="A32" s="4"/>
      <c r="B32" s="478"/>
      <c r="C32" s="3"/>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8"/>
      <c r="AD32" s="478"/>
      <c r="AE32" s="478"/>
      <c r="AF32" s="478"/>
      <c r="AG32" s="478"/>
      <c r="AH32" s="478"/>
      <c r="AI32" s="478"/>
      <c r="AJ32" s="478"/>
      <c r="AK32" s="478"/>
      <c r="AL32" s="478"/>
    </row>
    <row r="33" spans="1:38">
      <c r="A33" s="4"/>
      <c r="B33" s="478"/>
      <c r="C33" s="478"/>
      <c r="D33" s="870" t="s">
        <v>12</v>
      </c>
      <c r="E33" s="870"/>
      <c r="F33" s="870"/>
      <c r="G33" s="870"/>
      <c r="H33" s="870"/>
      <c r="I33" s="870"/>
      <c r="J33" s="870"/>
      <c r="K33" s="870"/>
      <c r="L33" s="870"/>
      <c r="M33" s="870"/>
      <c r="N33" s="870"/>
      <c r="O33" s="870"/>
      <c r="P33" s="870"/>
      <c r="Q33" s="870"/>
      <c r="R33" s="870"/>
      <c r="S33" s="870"/>
      <c r="T33" s="870"/>
      <c r="U33" s="870"/>
      <c r="V33" s="870"/>
      <c r="W33" s="870"/>
      <c r="X33" s="870"/>
      <c r="Y33" s="870"/>
      <c r="Z33" s="870"/>
      <c r="AA33" s="870"/>
      <c r="AB33" s="870"/>
      <c r="AC33" s="870"/>
      <c r="AD33" s="870"/>
      <c r="AE33" s="870"/>
      <c r="AF33" s="870"/>
      <c r="AG33" s="870"/>
      <c r="AH33" s="870"/>
      <c r="AI33" s="870"/>
      <c r="AJ33" s="870"/>
      <c r="AK33" s="870"/>
      <c r="AL33" s="478"/>
    </row>
    <row r="34" spans="1:38">
      <c r="A34" s="4"/>
      <c r="B34" s="478"/>
      <c r="C34" s="478"/>
      <c r="D34" s="870"/>
      <c r="E34" s="870"/>
      <c r="F34" s="870"/>
      <c r="G34" s="870"/>
      <c r="H34" s="870"/>
      <c r="I34" s="870"/>
      <c r="J34" s="870"/>
      <c r="K34" s="870"/>
      <c r="L34" s="870"/>
      <c r="M34" s="870"/>
      <c r="N34" s="870"/>
      <c r="O34" s="870"/>
      <c r="P34" s="870"/>
      <c r="Q34" s="870"/>
      <c r="R34" s="870"/>
      <c r="S34" s="870"/>
      <c r="T34" s="870"/>
      <c r="U34" s="870"/>
      <c r="V34" s="870"/>
      <c r="W34" s="870"/>
      <c r="X34" s="870"/>
      <c r="Y34" s="870"/>
      <c r="Z34" s="870"/>
      <c r="AA34" s="870"/>
      <c r="AB34" s="870"/>
      <c r="AC34" s="870"/>
      <c r="AD34" s="870"/>
      <c r="AE34" s="870"/>
      <c r="AF34" s="870"/>
      <c r="AG34" s="870"/>
      <c r="AH34" s="870"/>
      <c r="AI34" s="870"/>
      <c r="AJ34" s="870"/>
      <c r="AK34" s="870"/>
      <c r="AL34" s="478"/>
    </row>
    <row r="35" spans="1:38" ht="13">
      <c r="A35" s="4"/>
      <c r="B35" s="478"/>
      <c r="C35" s="478"/>
      <c r="D35" s="171"/>
      <c r="E35" s="877" t="s">
        <v>13</v>
      </c>
      <c r="F35" s="877"/>
      <c r="G35" s="877"/>
      <c r="H35" s="877"/>
      <c r="I35" s="877"/>
      <c r="J35" s="877"/>
      <c r="K35" s="877"/>
      <c r="L35" s="877"/>
      <c r="M35" s="877"/>
      <c r="N35" s="877"/>
      <c r="O35" s="877"/>
      <c r="P35" s="877"/>
      <c r="Q35" s="877"/>
      <c r="R35" s="877"/>
      <c r="S35" s="877"/>
      <c r="T35" s="877"/>
      <c r="U35" s="877"/>
      <c r="V35" s="877"/>
      <c r="W35" s="877"/>
      <c r="X35" s="877"/>
      <c r="Y35" s="877"/>
      <c r="Z35" s="877"/>
      <c r="AA35" s="877"/>
      <c r="AB35" s="877"/>
      <c r="AC35" s="877"/>
      <c r="AD35" s="877"/>
      <c r="AE35" s="877"/>
      <c r="AF35" s="877"/>
      <c r="AG35" s="877"/>
      <c r="AH35" s="877"/>
      <c r="AI35" s="877"/>
      <c r="AJ35" s="877"/>
      <c r="AK35" s="877"/>
      <c r="AL35" s="478"/>
    </row>
    <row r="36" spans="1:38" ht="13">
      <c r="A36" s="4"/>
      <c r="B36" s="478"/>
      <c r="C36" s="478"/>
      <c r="D36" s="171"/>
      <c r="E36" s="877" t="s">
        <v>14</v>
      </c>
      <c r="F36" s="877"/>
      <c r="G36" s="877"/>
      <c r="H36" s="877"/>
      <c r="I36" s="877"/>
      <c r="J36" s="877"/>
      <c r="K36" s="877"/>
      <c r="L36" s="877"/>
      <c r="M36" s="877"/>
      <c r="N36" s="877"/>
      <c r="O36" s="877"/>
      <c r="P36" s="877"/>
      <c r="Q36" s="877"/>
      <c r="R36" s="877"/>
      <c r="S36" s="877"/>
      <c r="T36" s="877"/>
      <c r="U36" s="877"/>
      <c r="V36" s="877"/>
      <c r="W36" s="877"/>
      <c r="X36" s="877"/>
      <c r="Y36" s="877"/>
      <c r="Z36" s="877"/>
      <c r="AA36" s="877"/>
      <c r="AB36" s="877"/>
      <c r="AC36" s="877"/>
      <c r="AD36" s="877"/>
      <c r="AE36" s="877"/>
      <c r="AF36" s="877"/>
      <c r="AG36" s="877"/>
      <c r="AH36" s="877"/>
      <c r="AI36" s="877"/>
      <c r="AJ36" s="877"/>
      <c r="AK36" s="877"/>
      <c r="AL36" s="478"/>
    </row>
    <row r="37" spans="1:38" ht="13">
      <c r="A37" s="4"/>
      <c r="B37" s="478"/>
      <c r="C37" s="3"/>
      <c r="D37" s="3"/>
      <c r="E37" s="4"/>
      <c r="F37" s="4"/>
      <c r="G37" s="4"/>
      <c r="H37" s="4"/>
      <c r="I37" s="4"/>
      <c r="J37" s="4"/>
      <c r="K37" s="4"/>
      <c r="L37" s="4"/>
      <c r="M37" s="4"/>
      <c r="N37" s="4"/>
      <c r="O37" s="4"/>
      <c r="P37" s="4"/>
      <c r="Q37" s="4"/>
      <c r="R37" s="4"/>
      <c r="S37" s="4"/>
      <c r="T37" s="4"/>
      <c r="U37" s="4"/>
      <c r="V37" s="4"/>
      <c r="W37" s="4"/>
      <c r="X37" s="4"/>
      <c r="Y37" s="4"/>
      <c r="Z37" s="4"/>
      <c r="AA37" s="4"/>
      <c r="AB37" s="4"/>
      <c r="AC37" s="478"/>
      <c r="AD37" s="478"/>
      <c r="AE37" s="478"/>
      <c r="AF37" s="478"/>
      <c r="AG37" s="478"/>
      <c r="AH37" s="478"/>
      <c r="AI37" s="478"/>
      <c r="AJ37" s="478"/>
      <c r="AK37" s="478"/>
      <c r="AL37" s="478"/>
    </row>
    <row r="38" spans="1:38" ht="13">
      <c r="A38" s="4"/>
      <c r="B38" s="478"/>
      <c r="C38" s="3" t="s">
        <v>15</v>
      </c>
      <c r="D38" s="3" t="s">
        <v>16</v>
      </c>
      <c r="E38" s="478"/>
      <c r="F38" s="4"/>
      <c r="G38" s="4"/>
      <c r="H38" s="4"/>
      <c r="I38" s="4"/>
      <c r="J38" s="4"/>
      <c r="K38" s="4"/>
      <c r="L38" s="4"/>
      <c r="M38" s="4"/>
      <c r="N38" s="4"/>
      <c r="O38" s="4"/>
      <c r="P38" s="4"/>
      <c r="Q38" s="4"/>
      <c r="R38" s="4"/>
      <c r="S38" s="4"/>
      <c r="T38" s="4"/>
      <c r="U38" s="4"/>
      <c r="V38" s="4"/>
      <c r="W38" s="4"/>
      <c r="X38" s="4"/>
      <c r="Y38" s="4"/>
      <c r="Z38" s="4"/>
      <c r="AA38" s="4"/>
      <c r="AB38" s="4"/>
      <c r="AC38" s="478"/>
      <c r="AD38" s="478"/>
      <c r="AE38" s="478"/>
      <c r="AF38" s="478"/>
      <c r="AG38" s="478"/>
      <c r="AH38" s="478"/>
      <c r="AI38" s="478"/>
      <c r="AJ38" s="478"/>
      <c r="AK38" s="478"/>
      <c r="AL38" s="478"/>
    </row>
    <row r="39" spans="1:38">
      <c r="A39" s="4"/>
      <c r="B39" s="4"/>
      <c r="C39" s="4"/>
      <c r="D39" s="346" t="s">
        <v>17</v>
      </c>
      <c r="E39" s="4" t="s">
        <v>18</v>
      </c>
      <c r="F39" s="4"/>
      <c r="G39" s="4"/>
      <c r="H39" s="4"/>
      <c r="I39" s="4"/>
      <c r="J39" s="4"/>
      <c r="K39" s="4"/>
      <c r="L39" s="4"/>
      <c r="M39" s="4"/>
      <c r="N39" s="4"/>
      <c r="O39" s="4"/>
      <c r="P39" s="4"/>
      <c r="Q39" s="4"/>
      <c r="R39" s="4"/>
      <c r="S39" s="4"/>
      <c r="T39" s="4"/>
      <c r="U39" s="4"/>
      <c r="V39" s="4"/>
      <c r="W39" s="4"/>
      <c r="X39" s="4"/>
      <c r="Y39" s="4"/>
      <c r="Z39" s="4"/>
      <c r="AA39" s="4"/>
      <c r="AB39" s="4"/>
      <c r="AC39" s="478"/>
      <c r="AD39" s="478"/>
      <c r="AE39" s="478"/>
      <c r="AF39" s="478"/>
      <c r="AG39" s="478"/>
      <c r="AH39" s="478"/>
      <c r="AI39" s="478"/>
      <c r="AJ39" s="478"/>
      <c r="AK39" s="478"/>
      <c r="AL39" s="478"/>
    </row>
    <row r="40" spans="1:38" s="871" customFormat="1" ht="13.25" customHeight="1">
      <c r="A40" s="4"/>
      <c r="B40" s="478"/>
      <c r="C40" s="3"/>
      <c r="D40" s="4"/>
      <c r="E40" s="4" t="s">
        <v>19</v>
      </c>
      <c r="F40" s="871" t="s">
        <v>20</v>
      </c>
    </row>
    <row r="41" spans="1:38" s="871" customFormat="1" ht="13.25" customHeight="1">
      <c r="A41" s="4"/>
      <c r="B41" s="478"/>
      <c r="C41" s="3"/>
      <c r="D41" s="4"/>
      <c r="E41" s="4"/>
    </row>
    <row r="42" spans="1:38" ht="13">
      <c r="A42" s="4"/>
      <c r="B42" s="478"/>
      <c r="C42" s="3"/>
      <c r="D42" s="4"/>
      <c r="E42" s="4"/>
      <c r="F42" s="803" t="s">
        <v>21</v>
      </c>
      <c r="G42" s="4" t="s">
        <v>22</v>
      </c>
      <c r="H42" s="490"/>
      <c r="I42" s="490"/>
      <c r="J42" s="490"/>
      <c r="K42" s="490"/>
      <c r="L42" s="490"/>
      <c r="M42" s="490"/>
      <c r="N42" s="490"/>
      <c r="O42" s="490"/>
      <c r="P42" s="490"/>
      <c r="Q42" s="490"/>
      <c r="R42" s="490"/>
      <c r="S42" s="490"/>
      <c r="T42" s="490"/>
      <c r="U42" s="490"/>
      <c r="V42" s="490"/>
      <c r="W42" s="490"/>
      <c r="X42" s="490"/>
      <c r="Y42" s="490"/>
      <c r="Z42" s="490"/>
      <c r="AA42" s="490"/>
      <c r="AB42" s="490"/>
      <c r="AC42" s="490"/>
      <c r="AD42" s="490"/>
      <c r="AE42" s="490"/>
      <c r="AF42" s="490"/>
      <c r="AG42" s="490"/>
      <c r="AH42" s="490"/>
      <c r="AI42" s="490"/>
      <c r="AJ42" s="490"/>
      <c r="AK42" s="490"/>
      <c r="AL42" s="478"/>
    </row>
    <row r="43" spans="1:38" s="510" customFormat="1" ht="13.25" customHeight="1">
      <c r="A43" s="4"/>
      <c r="B43" s="478"/>
      <c r="C43" s="3"/>
      <c r="D43" s="4"/>
      <c r="E43" s="4" t="s">
        <v>23</v>
      </c>
      <c r="F43" s="882" t="s">
        <v>24</v>
      </c>
      <c r="G43" s="882"/>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2"/>
      <c r="AK43" s="882"/>
      <c r="AL43" s="882"/>
    </row>
    <row r="44" spans="1:38" s="510" customFormat="1" ht="13">
      <c r="A44" s="4"/>
      <c r="B44" s="478"/>
      <c r="C44" s="3"/>
      <c r="D44" s="4"/>
      <c r="E44" s="4"/>
      <c r="F44" s="882"/>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2"/>
      <c r="AJ44" s="882"/>
      <c r="AK44" s="882"/>
      <c r="AL44" s="882"/>
    </row>
    <row r="45" spans="1:38" s="510" customFormat="1" ht="13.25" customHeight="1">
      <c r="A45" s="4"/>
      <c r="B45" s="478"/>
      <c r="C45" s="3"/>
      <c r="D45" s="4"/>
      <c r="E45" s="4"/>
      <c r="F45" s="882"/>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c r="AG45" s="882"/>
      <c r="AH45" s="882"/>
      <c r="AI45" s="882"/>
      <c r="AJ45" s="882"/>
      <c r="AK45" s="882"/>
      <c r="AL45" s="882"/>
    </row>
    <row r="46" spans="1:38" ht="13">
      <c r="A46" s="4"/>
      <c r="B46" s="478"/>
      <c r="C46" s="3"/>
      <c r="D46" s="4"/>
      <c r="E46" s="4"/>
      <c r="F46" s="803" t="s">
        <v>21</v>
      </c>
      <c r="G46" s="4" t="s">
        <v>25</v>
      </c>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3"/>
      <c r="AG46" s="513"/>
      <c r="AH46" s="513"/>
      <c r="AI46" s="513"/>
      <c r="AJ46" s="513"/>
      <c r="AK46" s="513"/>
      <c r="AL46" s="513"/>
    </row>
    <row r="47" spans="1:38" s="478" customFormat="1" ht="13">
      <c r="A47" s="4"/>
      <c r="C47" s="3"/>
      <c r="D47" s="4"/>
      <c r="E47" s="4"/>
      <c r="F47" s="803" t="s">
        <v>26</v>
      </c>
      <c r="G47" s="4" t="s">
        <v>27</v>
      </c>
      <c r="I47" s="4"/>
      <c r="J47" s="4"/>
      <c r="K47" s="4"/>
      <c r="L47" s="4"/>
      <c r="O47" s="4"/>
      <c r="P47" s="4"/>
      <c r="Q47" s="4"/>
      <c r="R47" s="4"/>
      <c r="S47" s="4"/>
      <c r="T47" s="4"/>
      <c r="U47" s="4"/>
      <c r="V47" s="4"/>
      <c r="W47" s="4"/>
      <c r="X47" s="4"/>
      <c r="Y47" s="4"/>
      <c r="Z47" s="4"/>
      <c r="AA47" s="4"/>
      <c r="AB47" s="4"/>
    </row>
    <row r="48" spans="1:38" s="478" customFormat="1" ht="13">
      <c r="A48" s="4"/>
      <c r="C48" s="3"/>
      <c r="D48" s="4"/>
      <c r="E48" s="4" t="s">
        <v>28</v>
      </c>
      <c r="F48" s="871" t="s">
        <v>29</v>
      </c>
      <c r="G48" s="871"/>
      <c r="H48" s="871"/>
      <c r="I48" s="871"/>
      <c r="J48" s="871"/>
      <c r="K48" s="871"/>
      <c r="L48" s="871"/>
      <c r="M48" s="871"/>
      <c r="N48" s="871"/>
      <c r="O48" s="871"/>
      <c r="P48" s="871"/>
      <c r="Q48" s="871"/>
      <c r="R48" s="871"/>
      <c r="S48" s="871"/>
      <c r="T48" s="871"/>
      <c r="U48" s="871"/>
      <c r="V48" s="871"/>
      <c r="W48" s="871"/>
      <c r="X48" s="871"/>
      <c r="Y48" s="871"/>
      <c r="Z48" s="871"/>
      <c r="AA48" s="871"/>
      <c r="AB48" s="871"/>
      <c r="AC48" s="871"/>
      <c r="AD48" s="871"/>
      <c r="AE48" s="871"/>
      <c r="AF48" s="871"/>
      <c r="AG48" s="871"/>
      <c r="AH48" s="871"/>
      <c r="AI48" s="871"/>
      <c r="AJ48" s="871"/>
      <c r="AK48" s="871"/>
    </row>
    <row r="49" spans="1:38" ht="13">
      <c r="A49" s="4"/>
      <c r="B49" s="478"/>
      <c r="C49" s="3"/>
      <c r="D49" s="4"/>
      <c r="E49" s="4"/>
      <c r="F49" s="871"/>
      <c r="G49" s="871"/>
      <c r="H49" s="871"/>
      <c r="I49" s="871"/>
      <c r="J49" s="871"/>
      <c r="K49" s="871"/>
      <c r="L49" s="871"/>
      <c r="M49" s="871"/>
      <c r="N49" s="871"/>
      <c r="O49" s="871"/>
      <c r="P49" s="871"/>
      <c r="Q49" s="871"/>
      <c r="R49" s="871"/>
      <c r="S49" s="871"/>
      <c r="T49" s="871"/>
      <c r="U49" s="871"/>
      <c r="V49" s="871"/>
      <c r="W49" s="871"/>
      <c r="X49" s="871"/>
      <c r="Y49" s="871"/>
      <c r="Z49" s="871"/>
      <c r="AA49" s="871"/>
      <c r="AB49" s="871"/>
      <c r="AC49" s="871"/>
      <c r="AD49" s="871"/>
      <c r="AE49" s="871"/>
      <c r="AF49" s="871"/>
      <c r="AG49" s="871"/>
      <c r="AH49" s="871"/>
      <c r="AI49" s="871"/>
      <c r="AJ49" s="871"/>
      <c r="AK49" s="871"/>
      <c r="AL49" s="478"/>
    </row>
    <row r="50" spans="1:38" ht="13">
      <c r="A50" s="4"/>
      <c r="B50" s="478"/>
      <c r="C50" s="3"/>
      <c r="D50" s="4"/>
      <c r="E50" s="478"/>
      <c r="F50" s="871"/>
      <c r="G50" s="871"/>
      <c r="H50" s="871"/>
      <c r="I50" s="871"/>
      <c r="J50" s="871"/>
      <c r="K50" s="871"/>
      <c r="L50" s="871"/>
      <c r="M50" s="871"/>
      <c r="N50" s="871"/>
      <c r="O50" s="871"/>
      <c r="P50" s="871"/>
      <c r="Q50" s="871"/>
      <c r="R50" s="871"/>
      <c r="S50" s="871"/>
      <c r="T50" s="871"/>
      <c r="U50" s="871"/>
      <c r="V50" s="871"/>
      <c r="W50" s="871"/>
      <c r="X50" s="871"/>
      <c r="Y50" s="871"/>
      <c r="Z50" s="871"/>
      <c r="AA50" s="871"/>
      <c r="AB50" s="871"/>
      <c r="AC50" s="871"/>
      <c r="AD50" s="871"/>
      <c r="AE50" s="871"/>
      <c r="AF50" s="871"/>
      <c r="AG50" s="871"/>
      <c r="AH50" s="871"/>
      <c r="AI50" s="871"/>
      <c r="AJ50" s="871"/>
      <c r="AK50" s="871"/>
      <c r="AL50" s="478"/>
    </row>
    <row r="51" spans="1:38" ht="13">
      <c r="A51" s="4"/>
      <c r="B51" s="478"/>
      <c r="C51" s="3"/>
      <c r="D51" s="4"/>
      <c r="E51" s="4"/>
      <c r="F51" s="4"/>
      <c r="G51" s="4"/>
      <c r="H51" s="4"/>
      <c r="I51" s="4"/>
      <c r="J51" s="4"/>
      <c r="K51" s="4"/>
      <c r="L51" s="4"/>
      <c r="M51" s="4"/>
      <c r="N51" s="4"/>
      <c r="O51" s="4"/>
      <c r="P51" s="4"/>
      <c r="Q51" s="4"/>
      <c r="R51" s="4"/>
      <c r="S51" s="4"/>
      <c r="T51" s="4"/>
      <c r="U51" s="4"/>
      <c r="V51" s="4"/>
      <c r="W51" s="4"/>
      <c r="X51" s="4"/>
      <c r="Y51" s="4"/>
      <c r="Z51" s="4"/>
      <c r="AA51" s="4"/>
      <c r="AB51" s="4"/>
      <c r="AC51" s="478"/>
      <c r="AD51" s="478"/>
      <c r="AE51" s="478"/>
      <c r="AF51" s="478"/>
      <c r="AG51" s="478"/>
      <c r="AH51" s="478"/>
      <c r="AI51" s="478"/>
      <c r="AJ51" s="478"/>
      <c r="AK51" s="478"/>
      <c r="AL51" s="478"/>
    </row>
    <row r="52" spans="1:38" ht="13">
      <c r="A52" s="4"/>
      <c r="B52" s="478"/>
      <c r="C52" s="3"/>
      <c r="D52" s="4" t="s">
        <v>30</v>
      </c>
      <c r="E52" s="4" t="s">
        <v>31</v>
      </c>
      <c r="F52" s="4"/>
      <c r="G52" s="4"/>
      <c r="H52" s="4"/>
      <c r="I52" s="4"/>
      <c r="J52" s="634"/>
      <c r="K52" s="634"/>
      <c r="L52" s="634"/>
      <c r="M52" s="634"/>
      <c r="N52" s="634"/>
      <c r="O52" s="128"/>
      <c r="P52" s="128"/>
      <c r="Q52" s="128"/>
      <c r="R52" s="128"/>
      <c r="S52" s="128"/>
      <c r="T52" s="128"/>
      <c r="U52" s="4"/>
      <c r="V52" s="4"/>
      <c r="W52" s="4"/>
      <c r="X52" s="4"/>
      <c r="Y52" s="4"/>
      <c r="Z52" s="4"/>
      <c r="AA52" s="4"/>
      <c r="AB52" s="4"/>
      <c r="AC52" s="478"/>
      <c r="AD52" s="478"/>
      <c r="AE52" s="478"/>
      <c r="AF52" s="478"/>
      <c r="AG52" s="478"/>
      <c r="AH52" s="478"/>
      <c r="AI52" s="478"/>
      <c r="AJ52" s="478"/>
      <c r="AK52" s="478"/>
      <c r="AL52" s="478"/>
    </row>
    <row r="53" spans="1:38" ht="13">
      <c r="A53" s="4"/>
      <c r="B53" s="478"/>
      <c r="C53" s="3"/>
      <c r="D53" s="3"/>
      <c r="E53" s="4" t="s">
        <v>19</v>
      </c>
      <c r="F53" s="4" t="s">
        <v>32</v>
      </c>
      <c r="G53" s="3"/>
      <c r="H53" s="128"/>
      <c r="I53" s="128"/>
      <c r="J53" s="478"/>
      <c r="K53" s="478"/>
      <c r="L53" s="128"/>
      <c r="M53" s="128"/>
      <c r="N53" s="128"/>
      <c r="O53" s="128"/>
      <c r="P53" s="128"/>
      <c r="Q53" s="128"/>
      <c r="R53" s="128"/>
      <c r="S53" s="128"/>
      <c r="T53" s="128"/>
      <c r="U53" s="128"/>
      <c r="V53" s="128"/>
      <c r="W53" s="128"/>
      <c r="X53" s="128"/>
      <c r="Y53" s="128"/>
      <c r="Z53" s="128"/>
      <c r="AA53" s="128"/>
      <c r="AB53" s="128"/>
      <c r="AC53" s="128"/>
      <c r="AD53" s="128"/>
      <c r="AE53" s="128"/>
      <c r="AF53" s="128"/>
      <c r="AG53" s="3"/>
      <c r="AH53" s="478"/>
      <c r="AI53" s="478"/>
      <c r="AJ53" s="478"/>
      <c r="AK53" s="478"/>
      <c r="AL53" s="478"/>
    </row>
    <row r="54" spans="1:38" ht="13.25" customHeight="1">
      <c r="A54" s="633"/>
      <c r="B54" s="202"/>
      <c r="C54" s="203"/>
      <c r="D54" s="203"/>
      <c r="E54" s="633"/>
      <c r="F54" s="206" t="s">
        <v>21</v>
      </c>
      <c r="G54" s="873" t="s">
        <v>33</v>
      </c>
      <c r="H54" s="873"/>
      <c r="I54" s="873"/>
      <c r="J54" s="873"/>
      <c r="K54" s="873"/>
      <c r="L54" s="873"/>
      <c r="M54" s="873"/>
      <c r="N54" s="873"/>
      <c r="O54" s="873"/>
      <c r="P54" s="873"/>
      <c r="Q54" s="873"/>
      <c r="R54" s="873"/>
      <c r="S54" s="873"/>
      <c r="T54" s="873"/>
      <c r="U54" s="873"/>
      <c r="V54" s="873"/>
      <c r="W54" s="873"/>
      <c r="X54" s="873"/>
      <c r="Y54" s="873"/>
      <c r="Z54" s="873"/>
      <c r="AA54" s="873"/>
      <c r="AB54" s="873"/>
      <c r="AC54" s="873"/>
      <c r="AD54" s="873"/>
      <c r="AE54" s="873"/>
      <c r="AF54" s="873"/>
      <c r="AG54" s="873"/>
      <c r="AH54" s="873"/>
      <c r="AI54" s="873"/>
      <c r="AJ54" s="873"/>
      <c r="AK54" s="873"/>
      <c r="AL54" s="202"/>
    </row>
    <row r="55" spans="1:38" s="478" customFormat="1" ht="13.25" customHeight="1">
      <c r="A55" s="633"/>
      <c r="B55" s="202"/>
      <c r="C55" s="203"/>
      <c r="D55" s="203"/>
      <c r="E55" s="633"/>
      <c r="F55" s="206"/>
      <c r="G55" s="515" t="s">
        <v>34</v>
      </c>
      <c r="H55" s="796"/>
      <c r="I55" s="796"/>
      <c r="J55" s="796"/>
      <c r="K55" s="796"/>
      <c r="L55" s="796"/>
      <c r="M55" s="796"/>
      <c r="N55" s="796"/>
      <c r="O55" s="796"/>
      <c r="P55" s="796"/>
      <c r="Q55" s="796"/>
      <c r="R55" s="796"/>
      <c r="S55" s="796"/>
      <c r="T55" s="796"/>
      <c r="U55" s="796"/>
      <c r="V55" s="796"/>
      <c r="W55" s="796"/>
      <c r="X55" s="796"/>
      <c r="Y55" s="796"/>
      <c r="Z55" s="796"/>
      <c r="AA55" s="796"/>
      <c r="AB55" s="796"/>
      <c r="AC55" s="796"/>
      <c r="AD55" s="796"/>
      <c r="AE55" s="796"/>
      <c r="AF55" s="796"/>
      <c r="AG55" s="796"/>
      <c r="AH55" s="796"/>
      <c r="AI55" s="796"/>
      <c r="AJ55" s="796"/>
      <c r="AK55" s="796"/>
      <c r="AL55" s="202"/>
    </row>
    <row r="56" spans="1:38" s="2" customFormat="1" ht="13">
      <c r="A56" s="633"/>
      <c r="B56" s="202"/>
      <c r="C56" s="203"/>
      <c r="D56" s="203"/>
      <c r="E56" s="633"/>
      <c r="F56" s="206"/>
      <c r="G56" s="873" t="s">
        <v>35</v>
      </c>
      <c r="H56" s="873"/>
      <c r="I56" s="873"/>
      <c r="J56" s="488"/>
      <c r="K56" s="488"/>
      <c r="L56" s="488"/>
      <c r="M56" s="488"/>
      <c r="N56" s="488"/>
      <c r="O56" s="488"/>
      <c r="P56" s="488"/>
      <c r="Q56" s="488"/>
      <c r="R56" s="488"/>
      <c r="S56" s="488"/>
      <c r="T56" s="488"/>
      <c r="U56" s="488"/>
      <c r="V56" s="488"/>
      <c r="W56" s="488"/>
      <c r="X56" s="488"/>
      <c r="Y56" s="488"/>
      <c r="Z56" s="488"/>
      <c r="AA56" s="488"/>
      <c r="AB56" s="488"/>
      <c r="AC56" s="488"/>
      <c r="AD56" s="488"/>
      <c r="AE56" s="488"/>
      <c r="AF56" s="488"/>
      <c r="AG56" s="488"/>
      <c r="AH56" s="488"/>
      <c r="AI56" s="488"/>
      <c r="AJ56" s="488"/>
      <c r="AK56" s="488"/>
      <c r="AL56" s="202"/>
    </row>
    <row r="57" spans="1:38" s="2" customFormat="1" ht="13.25" customHeight="1">
      <c r="A57" s="633"/>
      <c r="B57" s="203"/>
      <c r="C57" s="203"/>
      <c r="D57" s="203"/>
      <c r="E57" s="633"/>
      <c r="F57" s="206" t="s">
        <v>26</v>
      </c>
      <c r="G57" s="881" t="s">
        <v>36</v>
      </c>
      <c r="H57" s="881"/>
      <c r="I57" s="881"/>
      <c r="J57" s="881"/>
      <c r="K57" s="881"/>
      <c r="L57" s="881"/>
      <c r="M57" s="881"/>
      <c r="N57" s="881"/>
      <c r="O57" s="881"/>
      <c r="P57" s="881"/>
      <c r="Q57" s="881"/>
      <c r="R57" s="881"/>
      <c r="S57" s="881"/>
      <c r="T57" s="881"/>
      <c r="U57" s="881"/>
      <c r="V57" s="881"/>
      <c r="W57" s="881"/>
      <c r="X57" s="881"/>
      <c r="Y57" s="881"/>
      <c r="Z57" s="881"/>
      <c r="AA57" s="881"/>
      <c r="AB57" s="881"/>
      <c r="AC57" s="881"/>
      <c r="AD57" s="881"/>
      <c r="AE57" s="881"/>
      <c r="AF57" s="881"/>
      <c r="AG57" s="881"/>
      <c r="AH57" s="881"/>
      <c r="AI57" s="881"/>
      <c r="AJ57" s="881"/>
      <c r="AK57" s="881"/>
      <c r="AL57" s="881"/>
    </row>
    <row r="58" spans="1:38" s="2" customFormat="1" ht="13">
      <c r="A58" s="633"/>
      <c r="B58" s="202"/>
      <c r="C58" s="203"/>
      <c r="D58" s="203"/>
      <c r="E58" s="633"/>
      <c r="F58" s="206"/>
      <c r="G58" s="881"/>
      <c r="H58" s="881"/>
      <c r="I58" s="881"/>
      <c r="J58" s="881"/>
      <c r="K58" s="881"/>
      <c r="L58" s="881"/>
      <c r="M58" s="881"/>
      <c r="N58" s="881"/>
      <c r="O58" s="881"/>
      <c r="P58" s="881"/>
      <c r="Q58" s="881"/>
      <c r="R58" s="881"/>
      <c r="S58" s="881"/>
      <c r="T58" s="881"/>
      <c r="U58" s="881"/>
      <c r="V58" s="881"/>
      <c r="W58" s="881"/>
      <c r="X58" s="881"/>
      <c r="Y58" s="881"/>
      <c r="Z58" s="881"/>
      <c r="AA58" s="881"/>
      <c r="AB58" s="881"/>
      <c r="AC58" s="881"/>
      <c r="AD58" s="881"/>
      <c r="AE58" s="881"/>
      <c r="AF58" s="881"/>
      <c r="AG58" s="881"/>
      <c r="AH58" s="881"/>
      <c r="AI58" s="881"/>
      <c r="AJ58" s="881"/>
      <c r="AK58" s="881"/>
      <c r="AL58" s="881"/>
    </row>
    <row r="59" spans="1:38" ht="13">
      <c r="A59" s="635"/>
      <c r="B59" s="204"/>
      <c r="C59" s="205"/>
      <c r="D59" s="205"/>
      <c r="E59" s="635"/>
      <c r="F59" s="207"/>
      <c r="G59" s="516" t="s">
        <v>37</v>
      </c>
      <c r="H59" s="514"/>
      <c r="I59" s="514"/>
      <c r="J59" s="514"/>
      <c r="K59" s="514"/>
      <c r="L59" s="514"/>
      <c r="M59" s="514"/>
      <c r="N59" s="514"/>
      <c r="O59" s="514"/>
      <c r="P59" s="514"/>
      <c r="Q59" s="514"/>
      <c r="R59" s="514"/>
      <c r="S59" s="514"/>
      <c r="T59" s="514"/>
      <c r="U59" s="514"/>
      <c r="V59" s="514"/>
      <c r="W59" s="514"/>
      <c r="X59" s="514"/>
      <c r="Y59" s="514"/>
      <c r="Z59" s="514"/>
      <c r="AA59" s="514"/>
      <c r="AB59" s="514"/>
      <c r="AC59" s="514"/>
      <c r="AD59" s="514"/>
      <c r="AE59" s="514"/>
      <c r="AF59" s="514"/>
      <c r="AG59" s="514"/>
      <c r="AH59" s="514"/>
      <c r="AI59" s="514"/>
      <c r="AJ59" s="514"/>
      <c r="AK59" s="514"/>
      <c r="AL59" s="204"/>
    </row>
    <row r="60" spans="1:38" ht="13">
      <c r="A60" s="461"/>
      <c r="B60" s="460"/>
      <c r="C60" s="124"/>
      <c r="D60" s="124"/>
      <c r="E60" s="461"/>
      <c r="F60" s="124"/>
      <c r="G60" s="124"/>
      <c r="H60" s="460"/>
      <c r="I60" s="124"/>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460"/>
      <c r="AI60" s="460"/>
      <c r="AJ60" s="460"/>
      <c r="AK60" s="460"/>
      <c r="AL60" s="460"/>
    </row>
    <row r="61" spans="1:38" ht="13">
      <c r="A61" s="4"/>
      <c r="B61" s="4"/>
      <c r="C61" s="4"/>
      <c r="D61" s="4" t="s">
        <v>38</v>
      </c>
      <c r="E61" s="4" t="s">
        <v>39</v>
      </c>
      <c r="F61" s="4"/>
      <c r="G61" s="4"/>
      <c r="H61" s="4"/>
      <c r="I61" s="4"/>
      <c r="J61" s="4"/>
      <c r="K61" s="4"/>
      <c r="L61" s="4"/>
      <c r="M61" s="4"/>
      <c r="N61" s="4"/>
      <c r="O61" s="4"/>
      <c r="P61" s="4"/>
      <c r="Q61" s="4"/>
      <c r="R61" s="4"/>
      <c r="S61" s="4"/>
      <c r="T61" s="4"/>
      <c r="U61" s="128"/>
      <c r="V61" s="128"/>
      <c r="W61" s="128"/>
      <c r="X61" s="128"/>
      <c r="Y61" s="128"/>
      <c r="Z61" s="128"/>
      <c r="AA61" s="128"/>
      <c r="AB61" s="128"/>
      <c r="AC61" s="128"/>
      <c r="AD61" s="128"/>
      <c r="AE61" s="128"/>
      <c r="AF61" s="128"/>
      <c r="AG61" s="3"/>
      <c r="AH61" s="478"/>
      <c r="AI61" s="478"/>
      <c r="AJ61" s="478"/>
      <c r="AK61" s="478"/>
      <c r="AL61" s="478"/>
    </row>
    <row r="62" spans="1:38" ht="13">
      <c r="A62" s="4"/>
      <c r="B62" s="478"/>
      <c r="C62" s="3"/>
      <c r="D62" s="478"/>
      <c r="E62" s="4" t="s">
        <v>40</v>
      </c>
      <c r="F62" s="478"/>
      <c r="G62" s="4"/>
      <c r="H62" s="4"/>
      <c r="I62" s="4"/>
      <c r="J62" s="4"/>
      <c r="K62" s="4"/>
      <c r="L62" s="4"/>
      <c r="M62" s="4"/>
      <c r="N62" s="4"/>
      <c r="O62" s="4"/>
      <c r="P62" s="4"/>
      <c r="Q62" s="4"/>
      <c r="R62" s="4"/>
      <c r="S62" s="4"/>
      <c r="T62" s="4"/>
      <c r="U62" s="4"/>
      <c r="V62" s="4"/>
      <c r="W62" s="4"/>
      <c r="X62" s="4"/>
      <c r="Y62" s="4"/>
      <c r="Z62" s="4"/>
      <c r="AA62" s="4"/>
      <c r="AB62" s="4"/>
      <c r="AC62" s="478"/>
      <c r="AD62" s="478"/>
      <c r="AE62" s="478"/>
      <c r="AF62" s="478"/>
      <c r="AG62" s="478"/>
      <c r="AH62" s="478"/>
      <c r="AI62" s="478"/>
      <c r="AJ62" s="478"/>
      <c r="AK62" s="478"/>
      <c r="AL62" s="478"/>
    </row>
    <row r="63" spans="1:38" ht="13">
      <c r="A63" s="4"/>
      <c r="B63" s="478"/>
      <c r="C63" s="3"/>
      <c r="D63" s="4"/>
      <c r="E63" s="4" t="s">
        <v>19</v>
      </c>
      <c r="F63" s="4" t="s">
        <v>2</v>
      </c>
      <c r="G63" s="4"/>
      <c r="H63" s="4"/>
      <c r="I63" s="4"/>
      <c r="J63" s="4"/>
      <c r="K63" s="4"/>
      <c r="L63" s="4"/>
      <c r="M63" s="4"/>
      <c r="N63" s="478"/>
      <c r="O63" s="478"/>
      <c r="P63" s="4"/>
      <c r="Q63" s="4"/>
      <c r="R63" s="4"/>
      <c r="S63" s="4"/>
      <c r="T63" s="4"/>
      <c r="U63" s="4"/>
      <c r="V63" s="4"/>
      <c r="W63" s="4"/>
      <c r="X63" s="4"/>
      <c r="Y63" s="4"/>
      <c r="Z63" s="4"/>
      <c r="AA63" s="4"/>
      <c r="AB63" s="4"/>
      <c r="AC63" s="478"/>
      <c r="AD63" s="478"/>
      <c r="AE63" s="478"/>
      <c r="AF63" s="478"/>
      <c r="AG63" s="478"/>
      <c r="AH63" s="478"/>
      <c r="AI63" s="478"/>
      <c r="AJ63" s="478"/>
      <c r="AK63" s="478"/>
      <c r="AL63" s="478"/>
    </row>
    <row r="64" spans="1:38" ht="13">
      <c r="A64" s="4"/>
      <c r="B64" s="478"/>
      <c r="C64" s="3"/>
      <c r="D64" s="4"/>
      <c r="E64" s="4"/>
      <c r="F64" s="7" t="s">
        <v>21</v>
      </c>
      <c r="G64" s="871" t="s">
        <v>41</v>
      </c>
      <c r="H64" s="871"/>
      <c r="I64" s="871"/>
      <c r="J64" s="871"/>
      <c r="K64" s="871"/>
      <c r="L64" s="871"/>
      <c r="M64" s="871"/>
      <c r="N64" s="871"/>
      <c r="O64" s="871"/>
      <c r="P64" s="871"/>
      <c r="Q64" s="871"/>
      <c r="R64" s="871"/>
      <c r="S64" s="871"/>
      <c r="T64" s="871"/>
      <c r="U64" s="871"/>
      <c r="V64" s="871"/>
      <c r="W64" s="871"/>
      <c r="X64" s="871"/>
      <c r="Y64" s="871"/>
      <c r="Z64" s="871"/>
      <c r="AA64" s="871"/>
      <c r="AB64" s="871"/>
      <c r="AC64" s="871"/>
      <c r="AD64" s="871"/>
      <c r="AE64" s="871"/>
      <c r="AF64" s="871"/>
      <c r="AG64" s="871"/>
      <c r="AH64" s="871"/>
      <c r="AI64" s="871"/>
      <c r="AJ64" s="871"/>
      <c r="AK64" s="871"/>
      <c r="AL64" s="478"/>
    </row>
    <row r="65" spans="1:37" ht="13">
      <c r="A65" s="4"/>
      <c r="B65" s="478"/>
      <c r="C65" s="3"/>
      <c r="D65" s="4"/>
      <c r="E65" s="4"/>
      <c r="F65" s="7"/>
      <c r="G65" s="871"/>
      <c r="H65" s="871"/>
      <c r="I65" s="871"/>
      <c r="J65" s="871"/>
      <c r="K65" s="871"/>
      <c r="L65" s="871"/>
      <c r="M65" s="871"/>
      <c r="N65" s="871"/>
      <c r="O65" s="871"/>
      <c r="P65" s="871"/>
      <c r="Q65" s="871"/>
      <c r="R65" s="871"/>
      <c r="S65" s="871"/>
      <c r="T65" s="871"/>
      <c r="U65" s="871"/>
      <c r="V65" s="871"/>
      <c r="W65" s="871"/>
      <c r="X65" s="871"/>
      <c r="Y65" s="871"/>
      <c r="Z65" s="871"/>
      <c r="AA65" s="871"/>
      <c r="AB65" s="871"/>
      <c r="AC65" s="871"/>
      <c r="AD65" s="871"/>
      <c r="AE65" s="871"/>
      <c r="AF65" s="871"/>
      <c r="AG65" s="871"/>
      <c r="AH65" s="871"/>
      <c r="AI65" s="871"/>
      <c r="AJ65" s="871"/>
      <c r="AK65" s="871"/>
    </row>
    <row r="66" spans="1:37" ht="13">
      <c r="A66" s="4"/>
      <c r="B66" s="478"/>
      <c r="C66" s="3"/>
      <c r="D66" s="4"/>
      <c r="E66" s="4"/>
      <c r="F66" s="7"/>
      <c r="G66" s="871"/>
      <c r="H66" s="871"/>
      <c r="I66" s="871"/>
      <c r="J66" s="871"/>
      <c r="K66" s="871"/>
      <c r="L66" s="871"/>
      <c r="M66" s="871"/>
      <c r="N66" s="871"/>
      <c r="O66" s="871"/>
      <c r="P66" s="871"/>
      <c r="Q66" s="871"/>
      <c r="R66" s="871"/>
      <c r="S66" s="871"/>
      <c r="T66" s="871"/>
      <c r="U66" s="871"/>
      <c r="V66" s="871"/>
      <c r="W66" s="871"/>
      <c r="X66" s="871"/>
      <c r="Y66" s="871"/>
      <c r="Z66" s="871"/>
      <c r="AA66" s="871"/>
      <c r="AB66" s="871"/>
      <c r="AC66" s="871"/>
      <c r="AD66" s="871"/>
      <c r="AE66" s="871"/>
      <c r="AF66" s="871"/>
      <c r="AG66" s="871"/>
      <c r="AH66" s="871"/>
      <c r="AI66" s="871"/>
      <c r="AJ66" s="871"/>
      <c r="AK66" s="871"/>
    </row>
    <row r="67" spans="1:37" ht="13.25" customHeight="1">
      <c r="A67" s="4"/>
      <c r="B67" s="478"/>
      <c r="C67" s="3"/>
      <c r="D67" s="4"/>
      <c r="E67" s="4"/>
      <c r="F67" s="7" t="s">
        <v>26</v>
      </c>
      <c r="G67" s="871" t="s">
        <v>42</v>
      </c>
      <c r="H67" s="871"/>
      <c r="I67" s="871"/>
      <c r="J67" s="871"/>
      <c r="K67" s="871"/>
      <c r="L67" s="871"/>
      <c r="M67" s="871"/>
      <c r="N67" s="871"/>
      <c r="O67" s="871"/>
      <c r="P67" s="871"/>
      <c r="Q67" s="871"/>
      <c r="R67" s="871"/>
      <c r="S67" s="871"/>
      <c r="T67" s="871"/>
      <c r="U67" s="871"/>
      <c r="V67" s="871"/>
      <c r="W67" s="871"/>
      <c r="X67" s="871"/>
      <c r="Y67" s="871"/>
      <c r="Z67" s="871"/>
      <c r="AA67" s="871"/>
      <c r="AB67" s="871"/>
      <c r="AC67" s="871"/>
      <c r="AD67" s="871"/>
      <c r="AE67" s="871"/>
      <c r="AF67" s="871"/>
      <c r="AG67" s="871"/>
      <c r="AH67" s="871"/>
      <c r="AI67" s="871"/>
      <c r="AJ67" s="871"/>
      <c r="AK67" s="871"/>
    </row>
    <row r="68" spans="1:37" ht="13">
      <c r="A68" s="4"/>
      <c r="B68" s="478"/>
      <c r="C68" s="3"/>
      <c r="D68" s="4"/>
      <c r="E68" s="4"/>
      <c r="F68" s="243"/>
      <c r="G68" s="871"/>
      <c r="H68" s="871"/>
      <c r="I68" s="871"/>
      <c r="J68" s="871"/>
      <c r="K68" s="871"/>
      <c r="L68" s="871"/>
      <c r="M68" s="871"/>
      <c r="N68" s="871"/>
      <c r="O68" s="871"/>
      <c r="P68" s="871"/>
      <c r="Q68" s="871"/>
      <c r="R68" s="871"/>
      <c r="S68" s="871"/>
      <c r="T68" s="871"/>
      <c r="U68" s="871"/>
      <c r="V68" s="871"/>
      <c r="W68" s="871"/>
      <c r="X68" s="871"/>
      <c r="Y68" s="871"/>
      <c r="Z68" s="871"/>
      <c r="AA68" s="871"/>
      <c r="AB68" s="871"/>
      <c r="AC68" s="871"/>
      <c r="AD68" s="871"/>
      <c r="AE68" s="871"/>
      <c r="AF68" s="871"/>
      <c r="AG68" s="871"/>
      <c r="AH68" s="871"/>
      <c r="AI68" s="871"/>
      <c r="AJ68" s="871"/>
      <c r="AK68" s="871"/>
    </row>
    <row r="69" spans="1:37" ht="13">
      <c r="A69" s="4"/>
      <c r="B69" s="478"/>
      <c r="C69" s="3"/>
      <c r="D69" s="4"/>
      <c r="E69" s="4" t="s">
        <v>23</v>
      </c>
      <c r="F69" s="4" t="s">
        <v>43</v>
      </c>
      <c r="G69" s="490"/>
      <c r="H69" s="490"/>
      <c r="I69" s="490"/>
      <c r="J69" s="490"/>
      <c r="K69" s="490"/>
      <c r="L69" s="490"/>
      <c r="M69" s="490"/>
      <c r="N69" s="490"/>
      <c r="O69" s="490"/>
      <c r="P69" s="490"/>
      <c r="Q69" s="490"/>
      <c r="R69" s="490"/>
      <c r="S69" s="490"/>
      <c r="T69" s="490"/>
      <c r="U69" s="490"/>
      <c r="V69" s="490"/>
      <c r="W69" s="490"/>
      <c r="X69" s="490"/>
      <c r="Y69" s="490"/>
      <c r="Z69" s="490"/>
      <c r="AA69" s="490"/>
      <c r="AB69" s="490"/>
      <c r="AC69" s="490"/>
      <c r="AD69" s="490"/>
      <c r="AE69" s="490"/>
      <c r="AF69" s="490"/>
      <c r="AG69" s="490"/>
      <c r="AH69" s="490"/>
      <c r="AI69" s="490"/>
      <c r="AJ69" s="490"/>
      <c r="AK69" s="490"/>
    </row>
    <row r="70" spans="1:37" ht="13">
      <c r="A70" s="4"/>
      <c r="B70" s="478"/>
      <c r="C70" s="3"/>
      <c r="D70" s="4"/>
      <c r="E70" s="4"/>
      <c r="F70" s="170" t="s">
        <v>21</v>
      </c>
      <c r="G70" s="871" t="s">
        <v>44</v>
      </c>
      <c r="H70" s="871"/>
      <c r="I70" s="871"/>
      <c r="J70" s="871"/>
      <c r="K70" s="871"/>
      <c r="L70" s="871"/>
      <c r="M70" s="871"/>
      <c r="N70" s="871"/>
      <c r="O70" s="871"/>
      <c r="P70" s="871"/>
      <c r="Q70" s="871"/>
      <c r="R70" s="871"/>
      <c r="S70" s="871"/>
      <c r="T70" s="871"/>
      <c r="U70" s="871"/>
      <c r="V70" s="871"/>
      <c r="W70" s="871"/>
      <c r="X70" s="871"/>
      <c r="Y70" s="871"/>
      <c r="Z70" s="871"/>
      <c r="AA70" s="871"/>
      <c r="AB70" s="871"/>
      <c r="AC70" s="871"/>
      <c r="AD70" s="871"/>
      <c r="AE70" s="871"/>
      <c r="AF70" s="871"/>
      <c r="AG70" s="871"/>
      <c r="AH70" s="871"/>
      <c r="AI70" s="871"/>
      <c r="AJ70" s="871"/>
      <c r="AK70" s="871"/>
    </row>
    <row r="71" spans="1:37" ht="13">
      <c r="A71" s="4"/>
      <c r="B71" s="478"/>
      <c r="C71" s="3"/>
      <c r="D71" s="4"/>
      <c r="E71" s="4"/>
      <c r="F71" s="170"/>
      <c r="G71" s="871"/>
      <c r="H71" s="871"/>
      <c r="I71" s="871"/>
      <c r="J71" s="871"/>
      <c r="K71" s="871"/>
      <c r="L71" s="871"/>
      <c r="M71" s="871"/>
      <c r="N71" s="871"/>
      <c r="O71" s="871"/>
      <c r="P71" s="871"/>
      <c r="Q71" s="871"/>
      <c r="R71" s="871"/>
      <c r="S71" s="871"/>
      <c r="T71" s="871"/>
      <c r="U71" s="871"/>
      <c r="V71" s="871"/>
      <c r="W71" s="871"/>
      <c r="X71" s="871"/>
      <c r="Y71" s="871"/>
      <c r="Z71" s="871"/>
      <c r="AA71" s="871"/>
      <c r="AB71" s="871"/>
      <c r="AC71" s="871"/>
      <c r="AD71" s="871"/>
      <c r="AE71" s="871"/>
      <c r="AF71" s="871"/>
      <c r="AG71" s="871"/>
      <c r="AH71" s="871"/>
      <c r="AI71" s="871"/>
      <c r="AJ71" s="871"/>
      <c r="AK71" s="871"/>
    </row>
    <row r="72" spans="1:37" ht="13">
      <c r="A72" s="4"/>
      <c r="B72" s="478"/>
      <c r="C72" s="3"/>
      <c r="D72" s="4"/>
      <c r="E72" s="4"/>
      <c r="F72" s="170" t="s">
        <v>26</v>
      </c>
      <c r="G72" s="871" t="s">
        <v>45</v>
      </c>
      <c r="H72" s="871"/>
      <c r="I72" s="871"/>
      <c r="J72" s="871"/>
      <c r="K72" s="871"/>
      <c r="L72" s="871"/>
      <c r="M72" s="871"/>
      <c r="N72" s="871"/>
      <c r="O72" s="871"/>
      <c r="P72" s="871"/>
      <c r="Q72" s="871"/>
      <c r="R72" s="871"/>
      <c r="S72" s="871"/>
      <c r="T72" s="871"/>
      <c r="U72" s="871"/>
      <c r="V72" s="871"/>
      <c r="W72" s="871"/>
      <c r="X72" s="871"/>
      <c r="Y72" s="871"/>
      <c r="Z72" s="871"/>
      <c r="AA72" s="871"/>
      <c r="AB72" s="871"/>
      <c r="AC72" s="871"/>
      <c r="AD72" s="871"/>
      <c r="AE72" s="871"/>
      <c r="AF72" s="871"/>
      <c r="AG72" s="871"/>
      <c r="AH72" s="871"/>
      <c r="AI72" s="871"/>
      <c r="AJ72" s="871"/>
      <c r="AK72" s="871"/>
    </row>
    <row r="73" spans="1:37" ht="13">
      <c r="A73" s="4"/>
      <c r="B73" s="478"/>
      <c r="C73" s="3"/>
      <c r="D73" s="4"/>
      <c r="E73" s="4"/>
      <c r="F73" s="170"/>
      <c r="G73" s="871"/>
      <c r="H73" s="871"/>
      <c r="I73" s="871"/>
      <c r="J73" s="871"/>
      <c r="K73" s="871"/>
      <c r="L73" s="871"/>
      <c r="M73" s="871"/>
      <c r="N73" s="871"/>
      <c r="O73" s="871"/>
      <c r="P73" s="871"/>
      <c r="Q73" s="871"/>
      <c r="R73" s="871"/>
      <c r="S73" s="871"/>
      <c r="T73" s="871"/>
      <c r="U73" s="871"/>
      <c r="V73" s="871"/>
      <c r="W73" s="871"/>
      <c r="X73" s="871"/>
      <c r="Y73" s="871"/>
      <c r="Z73" s="871"/>
      <c r="AA73" s="871"/>
      <c r="AB73" s="871"/>
      <c r="AC73" s="871"/>
      <c r="AD73" s="871"/>
      <c r="AE73" s="871"/>
      <c r="AF73" s="871"/>
      <c r="AG73" s="871"/>
      <c r="AH73" s="871"/>
      <c r="AI73" s="871"/>
      <c r="AJ73" s="871"/>
      <c r="AK73" s="871"/>
    </row>
    <row r="74" spans="1:37" ht="13">
      <c r="A74" s="4"/>
      <c r="B74" s="478"/>
      <c r="C74" s="3"/>
      <c r="D74" s="4"/>
      <c r="E74" s="4"/>
      <c r="F74" s="170"/>
      <c r="G74" s="128" t="s">
        <v>46</v>
      </c>
      <c r="H74" s="4"/>
      <c r="I74" s="478"/>
      <c r="J74" s="128"/>
      <c r="K74" s="128"/>
      <c r="L74" s="128"/>
      <c r="M74" s="478"/>
      <c r="N74" s="478"/>
      <c r="O74" s="478"/>
      <c r="P74" s="4"/>
      <c r="Q74" s="4"/>
      <c r="R74" s="4"/>
      <c r="S74" s="4"/>
      <c r="T74" s="4"/>
      <c r="U74" s="4"/>
      <c r="V74" s="4"/>
      <c r="W74" s="4"/>
      <c r="X74" s="4"/>
      <c r="Y74" s="4"/>
      <c r="Z74" s="4"/>
      <c r="AA74" s="4"/>
      <c r="AB74" s="4"/>
      <c r="AC74" s="478"/>
      <c r="AD74" s="478"/>
      <c r="AE74" s="478"/>
      <c r="AF74" s="478"/>
      <c r="AG74" s="478"/>
      <c r="AH74" s="478"/>
      <c r="AI74" s="478"/>
      <c r="AJ74" s="478"/>
      <c r="AK74" s="478"/>
    </row>
    <row r="75" spans="1:37" ht="13">
      <c r="A75" s="4"/>
      <c r="B75" s="478"/>
      <c r="C75" s="3"/>
      <c r="D75" s="4"/>
      <c r="E75" s="4"/>
      <c r="F75" s="170"/>
      <c r="G75" s="128" t="s">
        <v>47</v>
      </c>
      <c r="H75" s="478"/>
      <c r="I75" s="478"/>
      <c r="J75" s="128"/>
      <c r="K75" s="128"/>
      <c r="L75" s="128"/>
      <c r="M75" s="478"/>
      <c r="N75" s="478"/>
      <c r="O75" s="478"/>
      <c r="P75" s="4"/>
      <c r="Q75" s="4"/>
      <c r="R75" s="4"/>
      <c r="S75" s="4"/>
      <c r="T75" s="4"/>
      <c r="U75" s="4"/>
      <c r="V75" s="4"/>
      <c r="W75" s="4"/>
      <c r="X75" s="4"/>
      <c r="Y75" s="4"/>
      <c r="Z75" s="4"/>
      <c r="AA75" s="4"/>
      <c r="AB75" s="4"/>
      <c r="AC75" s="478"/>
      <c r="AD75" s="478"/>
      <c r="AE75" s="478"/>
      <c r="AF75" s="478"/>
      <c r="AG75" s="478"/>
      <c r="AH75" s="478"/>
      <c r="AI75" s="478"/>
      <c r="AJ75" s="478"/>
      <c r="AK75" s="478"/>
    </row>
    <row r="76" spans="1:37" ht="13">
      <c r="A76" s="4"/>
      <c r="B76" s="478"/>
      <c r="C76" s="3"/>
      <c r="D76" s="4"/>
      <c r="E76" s="4"/>
      <c r="F76" s="170" t="s">
        <v>48</v>
      </c>
      <c r="G76" s="4" t="s">
        <v>49</v>
      </c>
      <c r="H76" s="4"/>
      <c r="I76" s="4"/>
      <c r="J76" s="478"/>
      <c r="K76" s="4"/>
      <c r="L76" s="4"/>
      <c r="M76" s="4"/>
      <c r="N76" s="478"/>
      <c r="O76" s="478"/>
      <c r="P76" s="4"/>
      <c r="Q76" s="4"/>
      <c r="R76" s="4"/>
      <c r="S76" s="4"/>
      <c r="T76" s="4"/>
      <c r="U76" s="4"/>
      <c r="V76" s="4"/>
      <c r="W76" s="4"/>
      <c r="X76" s="4"/>
      <c r="Y76" s="4"/>
      <c r="Z76" s="4"/>
      <c r="AA76" s="4"/>
      <c r="AB76" s="4"/>
      <c r="AC76" s="478"/>
      <c r="AD76" s="478"/>
      <c r="AE76" s="478"/>
      <c r="AF76" s="478"/>
      <c r="AG76" s="478"/>
      <c r="AH76" s="478"/>
      <c r="AI76" s="478"/>
      <c r="AJ76" s="478"/>
      <c r="AK76" s="478"/>
    </row>
    <row r="77" spans="1:37" ht="13">
      <c r="A77" s="4"/>
      <c r="B77" s="478"/>
      <c r="C77" s="3"/>
      <c r="D77" s="4"/>
      <c r="E77" s="4"/>
      <c r="F77" s="4"/>
      <c r="G77" s="4" t="s">
        <v>50</v>
      </c>
      <c r="H77" s="4" t="s">
        <v>51</v>
      </c>
      <c r="I77" s="478"/>
      <c r="J77" s="478"/>
      <c r="K77" s="4"/>
      <c r="L77" s="4"/>
      <c r="M77" s="4"/>
      <c r="N77" s="478"/>
      <c r="O77" s="478"/>
      <c r="P77" s="4"/>
      <c r="Q77" s="4"/>
      <c r="R77" s="4"/>
      <c r="S77" s="4"/>
      <c r="T77" s="4"/>
      <c r="U77" s="4"/>
      <c r="V77" s="4"/>
      <c r="W77" s="4"/>
      <c r="X77" s="4"/>
      <c r="Y77" s="4"/>
      <c r="Z77" s="4"/>
      <c r="AA77" s="4"/>
      <c r="AB77" s="4"/>
      <c r="AC77" s="478"/>
      <c r="AD77" s="478"/>
      <c r="AE77" s="478"/>
      <c r="AF77" s="478"/>
      <c r="AG77" s="478"/>
      <c r="AH77" s="478"/>
      <c r="AI77" s="478"/>
      <c r="AJ77" s="478"/>
      <c r="AK77" s="478"/>
    </row>
    <row r="78" spans="1:37" ht="13">
      <c r="A78" s="4"/>
      <c r="B78" s="478"/>
      <c r="C78" s="3"/>
      <c r="D78" s="4"/>
      <c r="E78" s="4"/>
      <c r="F78" s="4"/>
      <c r="G78" s="4" t="s">
        <v>52</v>
      </c>
      <c r="H78" s="4" t="s">
        <v>53</v>
      </c>
      <c r="I78" s="478"/>
      <c r="J78" s="478"/>
      <c r="K78" s="4"/>
      <c r="L78" s="4"/>
      <c r="M78" s="4"/>
      <c r="N78" s="478"/>
      <c r="O78" s="478"/>
      <c r="P78" s="4"/>
      <c r="Q78" s="4"/>
      <c r="R78" s="4"/>
      <c r="S78" s="4"/>
      <c r="T78" s="4"/>
      <c r="U78" s="4"/>
      <c r="V78" s="4"/>
      <c r="W78" s="4"/>
      <c r="X78" s="4"/>
      <c r="Y78" s="4"/>
      <c r="Z78" s="4"/>
      <c r="AA78" s="4"/>
      <c r="AB78" s="4"/>
      <c r="AC78" s="478"/>
      <c r="AD78" s="478"/>
      <c r="AE78" s="478"/>
      <c r="AF78" s="478"/>
      <c r="AG78" s="478"/>
      <c r="AH78" s="478"/>
      <c r="AI78" s="478"/>
      <c r="AJ78" s="478"/>
      <c r="AK78" s="478"/>
    </row>
    <row r="79" spans="1:37" ht="13">
      <c r="A79" s="4"/>
      <c r="B79" s="478"/>
      <c r="C79" s="3"/>
      <c r="D79" s="4"/>
      <c r="E79" s="4" t="s">
        <v>28</v>
      </c>
      <c r="F79" s="4" t="s">
        <v>54</v>
      </c>
      <c r="G79" s="4"/>
      <c r="H79" s="4"/>
      <c r="I79" s="4"/>
      <c r="J79" s="4"/>
      <c r="K79" s="4"/>
      <c r="L79" s="4"/>
      <c r="M79" s="4"/>
      <c r="N79" s="478"/>
      <c r="O79" s="478"/>
      <c r="P79" s="4"/>
      <c r="Q79" s="4"/>
      <c r="R79" s="4"/>
      <c r="S79" s="4"/>
      <c r="T79" s="4"/>
      <c r="U79" s="4"/>
      <c r="V79" s="4"/>
      <c r="W79" s="4"/>
      <c r="X79" s="4"/>
      <c r="Y79" s="4"/>
      <c r="Z79" s="4"/>
      <c r="AA79" s="4"/>
      <c r="AB79" s="4"/>
      <c r="AC79" s="478"/>
      <c r="AD79" s="478"/>
      <c r="AE79" s="478"/>
      <c r="AF79" s="478"/>
      <c r="AG79" s="478"/>
      <c r="AH79" s="478"/>
      <c r="AI79" s="478"/>
      <c r="AJ79" s="478"/>
      <c r="AK79" s="478"/>
    </row>
    <row r="80" spans="1:37" ht="13">
      <c r="A80" s="4"/>
      <c r="B80" s="478"/>
      <c r="C80" s="3"/>
      <c r="D80" s="4"/>
      <c r="E80" s="4"/>
      <c r="F80" s="170"/>
      <c r="G80" s="871" t="s">
        <v>55</v>
      </c>
      <c r="H80" s="871"/>
      <c r="I80" s="871"/>
      <c r="J80" s="871"/>
      <c r="K80" s="871"/>
      <c r="L80" s="871"/>
      <c r="M80" s="871"/>
      <c r="N80" s="871"/>
      <c r="O80" s="871"/>
      <c r="P80" s="871"/>
      <c r="Q80" s="871"/>
      <c r="R80" s="871"/>
      <c r="S80" s="871"/>
      <c r="T80" s="871"/>
      <c r="U80" s="871"/>
      <c r="V80" s="871"/>
      <c r="W80" s="871"/>
      <c r="X80" s="871"/>
      <c r="Y80" s="871"/>
      <c r="Z80" s="871"/>
      <c r="AA80" s="871"/>
      <c r="AB80" s="871"/>
      <c r="AC80" s="871"/>
      <c r="AD80" s="871"/>
      <c r="AE80" s="871"/>
      <c r="AF80" s="871"/>
      <c r="AG80" s="871"/>
      <c r="AH80" s="871"/>
      <c r="AI80" s="871"/>
      <c r="AJ80" s="871"/>
      <c r="AK80" s="871"/>
    </row>
    <row r="81" spans="1:38" ht="13">
      <c r="A81" s="4"/>
      <c r="B81" s="478"/>
      <c r="C81" s="3"/>
      <c r="D81" s="4"/>
      <c r="E81" s="4"/>
      <c r="F81" s="4"/>
      <c r="G81" s="871"/>
      <c r="H81" s="871"/>
      <c r="I81" s="871"/>
      <c r="J81" s="871"/>
      <c r="K81" s="871"/>
      <c r="L81" s="871"/>
      <c r="M81" s="871"/>
      <c r="N81" s="871"/>
      <c r="O81" s="871"/>
      <c r="P81" s="871"/>
      <c r="Q81" s="871"/>
      <c r="R81" s="871"/>
      <c r="S81" s="871"/>
      <c r="T81" s="871"/>
      <c r="U81" s="871"/>
      <c r="V81" s="871"/>
      <c r="W81" s="871"/>
      <c r="X81" s="871"/>
      <c r="Y81" s="871"/>
      <c r="Z81" s="871"/>
      <c r="AA81" s="871"/>
      <c r="AB81" s="871"/>
      <c r="AC81" s="871"/>
      <c r="AD81" s="871"/>
      <c r="AE81" s="871"/>
      <c r="AF81" s="871"/>
      <c r="AG81" s="871"/>
      <c r="AH81" s="871"/>
      <c r="AI81" s="871"/>
      <c r="AJ81" s="871"/>
      <c r="AK81" s="871"/>
      <c r="AL81" s="478"/>
    </row>
    <row r="82" spans="1:38" s="478" customFormat="1" ht="13">
      <c r="A82" s="4"/>
      <c r="C82" s="3"/>
      <c r="D82" s="4"/>
      <c r="E82" s="4"/>
      <c r="F82" s="4"/>
      <c r="G82" s="871"/>
      <c r="H82" s="871"/>
      <c r="I82" s="871"/>
      <c r="J82" s="871"/>
      <c r="K82" s="871"/>
      <c r="L82" s="871"/>
      <c r="M82" s="871"/>
      <c r="N82" s="871"/>
      <c r="O82" s="871"/>
      <c r="P82" s="871"/>
      <c r="Q82" s="871"/>
      <c r="R82" s="871"/>
      <c r="S82" s="871"/>
      <c r="T82" s="871"/>
      <c r="U82" s="871"/>
      <c r="V82" s="871"/>
      <c r="W82" s="871"/>
      <c r="X82" s="871"/>
      <c r="Y82" s="871"/>
      <c r="Z82" s="871"/>
      <c r="AA82" s="871"/>
      <c r="AB82" s="871"/>
      <c r="AC82" s="871"/>
      <c r="AD82" s="871"/>
      <c r="AE82" s="871"/>
      <c r="AF82" s="871"/>
      <c r="AG82" s="871"/>
      <c r="AH82" s="871"/>
      <c r="AI82" s="871"/>
      <c r="AJ82" s="871"/>
      <c r="AK82" s="871"/>
    </row>
    <row r="83" spans="1:38" ht="13">
      <c r="A83" s="4"/>
      <c r="B83" s="478"/>
      <c r="C83" s="3"/>
      <c r="D83" s="4"/>
      <c r="E83" s="4" t="s">
        <v>56</v>
      </c>
      <c r="F83" s="4" t="s">
        <v>57</v>
      </c>
      <c r="G83" s="4"/>
      <c r="H83" s="4"/>
      <c r="I83" s="4"/>
      <c r="J83" s="4"/>
      <c r="K83" s="4"/>
      <c r="L83" s="4"/>
      <c r="M83" s="4"/>
      <c r="N83" s="478"/>
      <c r="O83" s="478"/>
      <c r="P83" s="4"/>
      <c r="Q83" s="4"/>
      <c r="R83" s="4"/>
      <c r="S83" s="4"/>
      <c r="T83" s="4"/>
      <c r="U83" s="4"/>
      <c r="V83" s="4"/>
      <c r="W83" s="4"/>
      <c r="X83" s="4"/>
      <c r="Y83" s="4"/>
      <c r="Z83" s="4"/>
      <c r="AA83" s="4"/>
      <c r="AB83" s="4"/>
      <c r="AC83" s="478"/>
      <c r="AD83" s="478"/>
      <c r="AE83" s="478"/>
      <c r="AF83" s="478"/>
      <c r="AG83" s="478"/>
      <c r="AH83" s="478"/>
      <c r="AI83" s="478"/>
      <c r="AJ83" s="478"/>
      <c r="AK83" s="478"/>
      <c r="AL83" s="478"/>
    </row>
    <row r="84" spans="1:38" ht="13">
      <c r="A84" s="4"/>
      <c r="B84" s="478"/>
      <c r="C84" s="3"/>
      <c r="D84" s="4"/>
      <c r="E84" s="4"/>
      <c r="F84" s="170"/>
      <c r="G84" s="871" t="s">
        <v>58</v>
      </c>
      <c r="H84" s="871"/>
      <c r="I84" s="871"/>
      <c r="J84" s="871"/>
      <c r="K84" s="871"/>
      <c r="L84" s="871"/>
      <c r="M84" s="871"/>
      <c r="N84" s="871"/>
      <c r="O84" s="871"/>
      <c r="P84" s="871"/>
      <c r="Q84" s="871"/>
      <c r="R84" s="871"/>
      <c r="S84" s="871"/>
      <c r="T84" s="871"/>
      <c r="U84" s="871"/>
      <c r="V84" s="871"/>
      <c r="W84" s="871"/>
      <c r="X84" s="871"/>
      <c r="Y84" s="871"/>
      <c r="Z84" s="871"/>
      <c r="AA84" s="871"/>
      <c r="AB84" s="871"/>
      <c r="AC84" s="871"/>
      <c r="AD84" s="871"/>
      <c r="AE84" s="871"/>
      <c r="AF84" s="871"/>
      <c r="AG84" s="871"/>
      <c r="AH84" s="871"/>
      <c r="AI84" s="871"/>
      <c r="AJ84" s="871"/>
      <c r="AK84" s="871"/>
      <c r="AL84" s="478"/>
    </row>
    <row r="85" spans="1:38" ht="13">
      <c r="A85" s="4"/>
      <c r="B85" s="478"/>
      <c r="C85" s="3"/>
      <c r="D85" s="4"/>
      <c r="E85" s="4"/>
      <c r="F85" s="4"/>
      <c r="G85" s="871"/>
      <c r="H85" s="871"/>
      <c r="I85" s="871"/>
      <c r="J85" s="871"/>
      <c r="K85" s="871"/>
      <c r="L85" s="871"/>
      <c r="M85" s="871"/>
      <c r="N85" s="871"/>
      <c r="O85" s="871"/>
      <c r="P85" s="871"/>
      <c r="Q85" s="871"/>
      <c r="R85" s="871"/>
      <c r="S85" s="871"/>
      <c r="T85" s="871"/>
      <c r="U85" s="871"/>
      <c r="V85" s="871"/>
      <c r="W85" s="871"/>
      <c r="X85" s="871"/>
      <c r="Y85" s="871"/>
      <c r="Z85" s="871"/>
      <c r="AA85" s="871"/>
      <c r="AB85" s="871"/>
      <c r="AC85" s="871"/>
      <c r="AD85" s="871"/>
      <c r="AE85" s="871"/>
      <c r="AF85" s="871"/>
      <c r="AG85" s="871"/>
      <c r="AH85" s="871"/>
      <c r="AI85" s="871"/>
      <c r="AJ85" s="871"/>
      <c r="AK85" s="871"/>
      <c r="AL85" s="478"/>
    </row>
    <row r="86" spans="1:38" ht="13">
      <c r="A86" s="4"/>
      <c r="B86" s="478"/>
      <c r="C86" s="3"/>
      <c r="D86" s="4"/>
      <c r="E86" s="4"/>
      <c r="F86" s="478"/>
      <c r="G86" s="871"/>
      <c r="H86" s="871"/>
      <c r="I86" s="871"/>
      <c r="J86" s="871"/>
      <c r="K86" s="871"/>
      <c r="L86" s="871"/>
      <c r="M86" s="871"/>
      <c r="N86" s="871"/>
      <c r="O86" s="871"/>
      <c r="P86" s="871"/>
      <c r="Q86" s="871"/>
      <c r="R86" s="871"/>
      <c r="S86" s="871"/>
      <c r="T86" s="871"/>
      <c r="U86" s="871"/>
      <c r="V86" s="871"/>
      <c r="W86" s="871"/>
      <c r="X86" s="871"/>
      <c r="Y86" s="871"/>
      <c r="Z86" s="871"/>
      <c r="AA86" s="871"/>
      <c r="AB86" s="871"/>
      <c r="AC86" s="871"/>
      <c r="AD86" s="871"/>
      <c r="AE86" s="871"/>
      <c r="AF86" s="871"/>
      <c r="AG86" s="871"/>
      <c r="AH86" s="871"/>
      <c r="AI86" s="871"/>
      <c r="AJ86" s="871"/>
      <c r="AK86" s="871"/>
      <c r="AL86" s="478"/>
    </row>
    <row r="87" spans="1:38" ht="13">
      <c r="A87" s="4"/>
      <c r="B87" s="478"/>
      <c r="C87" s="3"/>
      <c r="D87" s="4"/>
      <c r="E87" s="4" t="s">
        <v>59</v>
      </c>
      <c r="F87" s="478" t="s">
        <v>60</v>
      </c>
      <c r="G87" s="4"/>
      <c r="H87" s="478"/>
      <c r="I87" s="478"/>
      <c r="J87" s="478"/>
      <c r="K87" s="478"/>
      <c r="L87" s="4"/>
      <c r="M87" s="4"/>
      <c r="N87" s="478"/>
      <c r="O87" s="478"/>
      <c r="P87" s="4"/>
      <c r="Q87" s="4"/>
      <c r="R87" s="4"/>
      <c r="S87" s="4"/>
      <c r="T87" s="4"/>
      <c r="U87" s="4"/>
      <c r="V87" s="4"/>
      <c r="W87" s="4"/>
      <c r="X87" s="4"/>
      <c r="Y87" s="4"/>
      <c r="Z87" s="4"/>
      <c r="AA87" s="4"/>
      <c r="AB87" s="4"/>
      <c r="AC87" s="478"/>
      <c r="AD87" s="478"/>
      <c r="AE87" s="478"/>
      <c r="AF87" s="478"/>
      <c r="AG87" s="478"/>
      <c r="AH87" s="478"/>
      <c r="AI87" s="478"/>
      <c r="AJ87" s="478"/>
      <c r="AK87" s="478"/>
      <c r="AL87" s="478"/>
    </row>
    <row r="88" spans="1:38" ht="13">
      <c r="A88" s="4"/>
      <c r="B88" s="478"/>
      <c r="C88" s="3"/>
      <c r="D88" s="4"/>
      <c r="E88" s="4"/>
      <c r="F88" s="478"/>
      <c r="G88" s="879" t="s">
        <v>61</v>
      </c>
      <c r="H88" s="879"/>
      <c r="I88" s="879"/>
      <c r="J88" s="879"/>
      <c r="K88" s="879"/>
      <c r="L88" s="879"/>
      <c r="M88" s="879"/>
      <c r="N88" s="879"/>
      <c r="O88" s="879"/>
      <c r="P88" s="879"/>
      <c r="Q88" s="879"/>
      <c r="R88" s="879"/>
      <c r="S88" s="879"/>
      <c r="T88" s="879"/>
      <c r="U88" s="879"/>
      <c r="V88" s="879"/>
      <c r="W88" s="879"/>
      <c r="X88" s="879"/>
      <c r="Y88" s="879"/>
      <c r="Z88" s="879"/>
      <c r="AA88" s="879"/>
      <c r="AB88" s="879"/>
      <c r="AC88" s="879"/>
      <c r="AD88" s="879"/>
      <c r="AE88" s="879"/>
      <c r="AF88" s="879"/>
      <c r="AG88" s="879"/>
      <c r="AH88" s="879"/>
      <c r="AI88" s="879"/>
      <c r="AJ88" s="879"/>
      <c r="AK88" s="879"/>
      <c r="AL88" s="478"/>
    </row>
    <row r="89" spans="1:38" s="478" customFormat="1" ht="13">
      <c r="A89" s="4"/>
      <c r="C89" s="3"/>
      <c r="D89" s="4"/>
      <c r="E89" s="4"/>
      <c r="G89" s="879"/>
      <c r="H89" s="879"/>
      <c r="I89" s="879"/>
      <c r="J89" s="879"/>
      <c r="K89" s="879"/>
      <c r="L89" s="879"/>
      <c r="M89" s="879"/>
      <c r="N89" s="879"/>
      <c r="O89" s="879"/>
      <c r="P89" s="879"/>
      <c r="Q89" s="879"/>
      <c r="R89" s="879"/>
      <c r="S89" s="879"/>
      <c r="T89" s="879"/>
      <c r="U89" s="879"/>
      <c r="V89" s="879"/>
      <c r="W89" s="879"/>
      <c r="X89" s="879"/>
      <c r="Y89" s="879"/>
      <c r="Z89" s="879"/>
      <c r="AA89" s="879"/>
      <c r="AB89" s="879"/>
      <c r="AC89" s="879"/>
      <c r="AD89" s="879"/>
      <c r="AE89" s="879"/>
      <c r="AF89" s="879"/>
      <c r="AG89" s="879"/>
      <c r="AH89" s="879"/>
      <c r="AI89" s="879"/>
      <c r="AJ89" s="879"/>
      <c r="AK89" s="879"/>
    </row>
    <row r="90" spans="1:38" ht="13">
      <c r="A90" s="4"/>
      <c r="B90" s="478"/>
      <c r="C90" s="3"/>
      <c r="D90" s="4"/>
      <c r="E90" s="4"/>
      <c r="F90" s="478"/>
      <c r="G90" s="879"/>
      <c r="H90" s="879"/>
      <c r="I90" s="879"/>
      <c r="J90" s="879"/>
      <c r="K90" s="879"/>
      <c r="L90" s="879"/>
      <c r="M90" s="879"/>
      <c r="N90" s="879"/>
      <c r="O90" s="879"/>
      <c r="P90" s="879"/>
      <c r="Q90" s="879"/>
      <c r="R90" s="879"/>
      <c r="S90" s="879"/>
      <c r="T90" s="879"/>
      <c r="U90" s="879"/>
      <c r="V90" s="879"/>
      <c r="W90" s="879"/>
      <c r="X90" s="879"/>
      <c r="Y90" s="879"/>
      <c r="Z90" s="879"/>
      <c r="AA90" s="879"/>
      <c r="AB90" s="879"/>
      <c r="AC90" s="879"/>
      <c r="AD90" s="879"/>
      <c r="AE90" s="879"/>
      <c r="AF90" s="879"/>
      <c r="AG90" s="879"/>
      <c r="AH90" s="879"/>
      <c r="AI90" s="879"/>
      <c r="AJ90" s="879"/>
      <c r="AK90" s="879"/>
      <c r="AL90" s="478"/>
    </row>
    <row r="91" spans="1:38" ht="13">
      <c r="A91" s="4"/>
      <c r="B91" s="478"/>
      <c r="C91" s="3"/>
      <c r="D91" s="4"/>
      <c r="E91" s="4" t="s">
        <v>62</v>
      </c>
      <c r="F91" s="4" t="s">
        <v>63</v>
      </c>
      <c r="G91" s="4"/>
      <c r="H91" s="4"/>
      <c r="I91" s="4"/>
      <c r="J91" s="4"/>
      <c r="K91" s="4"/>
      <c r="L91" s="4"/>
      <c r="M91" s="4"/>
      <c r="N91" s="478"/>
      <c r="O91" s="478"/>
      <c r="P91" s="4"/>
      <c r="Q91" s="4"/>
      <c r="R91" s="4"/>
      <c r="S91" s="4"/>
      <c r="T91" s="4"/>
      <c r="U91" s="4"/>
      <c r="V91" s="4"/>
      <c r="W91" s="4"/>
      <c r="X91" s="4"/>
      <c r="Y91" s="4"/>
      <c r="Z91" s="4"/>
      <c r="AA91" s="4"/>
      <c r="AB91" s="4"/>
      <c r="AC91" s="478"/>
      <c r="AD91" s="478"/>
      <c r="AE91" s="478"/>
      <c r="AF91" s="478"/>
      <c r="AG91" s="478"/>
      <c r="AH91" s="478"/>
      <c r="AI91" s="478"/>
      <c r="AJ91" s="478"/>
      <c r="AK91" s="478"/>
      <c r="AL91" s="478"/>
    </row>
    <row r="92" spans="1:38" ht="13">
      <c r="A92" s="4"/>
      <c r="B92" s="478"/>
      <c r="C92" s="3"/>
      <c r="D92" s="4"/>
      <c r="E92" s="4"/>
      <c r="F92" s="4"/>
      <c r="G92" s="871" t="s">
        <v>64</v>
      </c>
      <c r="H92" s="871"/>
      <c r="I92" s="871"/>
      <c r="J92" s="871"/>
      <c r="K92" s="871"/>
      <c r="L92" s="871"/>
      <c r="M92" s="871"/>
      <c r="N92" s="871"/>
      <c r="O92" s="871"/>
      <c r="P92" s="871"/>
      <c r="Q92" s="871"/>
      <c r="R92" s="871"/>
      <c r="S92" s="871"/>
      <c r="T92" s="871"/>
      <c r="U92" s="871"/>
      <c r="V92" s="871"/>
      <c r="W92" s="871"/>
      <c r="X92" s="871"/>
      <c r="Y92" s="871"/>
      <c r="Z92" s="871"/>
      <c r="AA92" s="871"/>
      <c r="AB92" s="871"/>
      <c r="AC92" s="871"/>
      <c r="AD92" s="871"/>
      <c r="AE92" s="871"/>
      <c r="AF92" s="871"/>
      <c r="AG92" s="871"/>
      <c r="AH92" s="871"/>
      <c r="AI92" s="871"/>
      <c r="AJ92" s="871"/>
      <c r="AK92" s="871"/>
      <c r="AL92" s="478"/>
    </row>
    <row r="93" spans="1:38" ht="13">
      <c r="A93" s="4"/>
      <c r="B93" s="478"/>
      <c r="C93" s="3"/>
      <c r="D93" s="4"/>
      <c r="E93" s="4"/>
      <c r="F93" s="478"/>
      <c r="G93" s="871"/>
      <c r="H93" s="871"/>
      <c r="I93" s="871"/>
      <c r="J93" s="871"/>
      <c r="K93" s="871"/>
      <c r="L93" s="871"/>
      <c r="M93" s="871"/>
      <c r="N93" s="871"/>
      <c r="O93" s="871"/>
      <c r="P93" s="871"/>
      <c r="Q93" s="871"/>
      <c r="R93" s="871"/>
      <c r="S93" s="871"/>
      <c r="T93" s="871"/>
      <c r="U93" s="871"/>
      <c r="V93" s="871"/>
      <c r="W93" s="871"/>
      <c r="X93" s="871"/>
      <c r="Y93" s="871"/>
      <c r="Z93" s="871"/>
      <c r="AA93" s="871"/>
      <c r="AB93" s="871"/>
      <c r="AC93" s="871"/>
      <c r="AD93" s="871"/>
      <c r="AE93" s="871"/>
      <c r="AF93" s="871"/>
      <c r="AG93" s="871"/>
      <c r="AH93" s="871"/>
      <c r="AI93" s="871"/>
      <c r="AJ93" s="871"/>
      <c r="AK93" s="871"/>
      <c r="AL93" s="478"/>
    </row>
    <row r="94" spans="1:38" ht="13">
      <c r="A94" s="4"/>
      <c r="B94" s="478"/>
      <c r="C94" s="3"/>
      <c r="D94" s="4"/>
      <c r="E94" s="4" t="s">
        <v>65</v>
      </c>
      <c r="F94" s="633" t="s">
        <v>66</v>
      </c>
      <c r="G94" s="633"/>
      <c r="H94" s="478"/>
      <c r="I94" s="478"/>
      <c r="J94" s="478"/>
      <c r="K94" s="478"/>
      <c r="L94" s="4"/>
      <c r="M94" s="4"/>
      <c r="N94" s="478"/>
      <c r="O94" s="478"/>
      <c r="P94" s="4"/>
      <c r="Q94" s="4"/>
      <c r="R94" s="4"/>
      <c r="S94" s="4"/>
      <c r="T94" s="4"/>
      <c r="U94" s="4"/>
      <c r="V94" s="4"/>
      <c r="W94" s="4"/>
      <c r="X94" s="4"/>
      <c r="Y94" s="4"/>
      <c r="Z94" s="4"/>
      <c r="AA94" s="4"/>
      <c r="AB94" s="4"/>
      <c r="AC94" s="478"/>
      <c r="AD94" s="478"/>
      <c r="AE94" s="478"/>
      <c r="AF94" s="478"/>
      <c r="AG94" s="478"/>
      <c r="AH94" s="478"/>
      <c r="AI94" s="478"/>
      <c r="AJ94" s="478"/>
      <c r="AK94" s="478"/>
      <c r="AL94" s="478"/>
    </row>
    <row r="95" spans="1:38" ht="13">
      <c r="A95" s="4"/>
      <c r="B95" s="478"/>
      <c r="C95" s="3"/>
      <c r="D95" s="4"/>
      <c r="E95" s="4"/>
      <c r="F95" s="478"/>
      <c r="G95" s="871" t="s">
        <v>67</v>
      </c>
      <c r="H95" s="871"/>
      <c r="I95" s="871"/>
      <c r="J95" s="871"/>
      <c r="K95" s="871"/>
      <c r="L95" s="871"/>
      <c r="M95" s="871"/>
      <c r="N95" s="871"/>
      <c r="O95" s="871"/>
      <c r="P95" s="871"/>
      <c r="Q95" s="871"/>
      <c r="R95" s="871"/>
      <c r="S95" s="871"/>
      <c r="T95" s="871"/>
      <c r="U95" s="871"/>
      <c r="V95" s="871"/>
      <c r="W95" s="871"/>
      <c r="X95" s="871"/>
      <c r="Y95" s="871"/>
      <c r="Z95" s="871"/>
      <c r="AA95" s="871"/>
      <c r="AB95" s="871"/>
      <c r="AC95" s="871"/>
      <c r="AD95" s="871"/>
      <c r="AE95" s="871"/>
      <c r="AF95" s="871"/>
      <c r="AG95" s="871"/>
      <c r="AH95" s="871"/>
      <c r="AI95" s="871"/>
      <c r="AJ95" s="871"/>
      <c r="AK95" s="871"/>
      <c r="AL95" s="478"/>
    </row>
    <row r="96" spans="1:38" ht="13">
      <c r="A96" s="4"/>
      <c r="B96" s="478"/>
      <c r="C96" s="124"/>
      <c r="D96" s="461"/>
      <c r="E96" s="461"/>
      <c r="F96" s="460"/>
      <c r="G96" s="871"/>
      <c r="H96" s="871"/>
      <c r="I96" s="871"/>
      <c r="J96" s="871"/>
      <c r="K96" s="871"/>
      <c r="L96" s="871"/>
      <c r="M96" s="871"/>
      <c r="N96" s="871"/>
      <c r="O96" s="871"/>
      <c r="P96" s="871"/>
      <c r="Q96" s="871"/>
      <c r="R96" s="871"/>
      <c r="S96" s="871"/>
      <c r="T96" s="871"/>
      <c r="U96" s="871"/>
      <c r="V96" s="871"/>
      <c r="W96" s="871"/>
      <c r="X96" s="871"/>
      <c r="Y96" s="871"/>
      <c r="Z96" s="871"/>
      <c r="AA96" s="871"/>
      <c r="AB96" s="871"/>
      <c r="AC96" s="871"/>
      <c r="AD96" s="871"/>
      <c r="AE96" s="871"/>
      <c r="AF96" s="871"/>
      <c r="AG96" s="871"/>
      <c r="AH96" s="871"/>
      <c r="AI96" s="871"/>
      <c r="AJ96" s="871"/>
      <c r="AK96" s="871"/>
      <c r="AL96" s="460"/>
    </row>
    <row r="97" spans="1:38" ht="13">
      <c r="A97" s="4"/>
      <c r="B97" s="478"/>
      <c r="C97" s="124"/>
      <c r="D97" s="461"/>
      <c r="E97" s="461"/>
      <c r="F97" s="460"/>
      <c r="G97" s="871"/>
      <c r="H97" s="871"/>
      <c r="I97" s="871"/>
      <c r="J97" s="871"/>
      <c r="K97" s="871"/>
      <c r="L97" s="871"/>
      <c r="M97" s="871"/>
      <c r="N97" s="871"/>
      <c r="O97" s="871"/>
      <c r="P97" s="871"/>
      <c r="Q97" s="871"/>
      <c r="R97" s="871"/>
      <c r="S97" s="871"/>
      <c r="T97" s="871"/>
      <c r="U97" s="871"/>
      <c r="V97" s="871"/>
      <c r="W97" s="871"/>
      <c r="X97" s="871"/>
      <c r="Y97" s="871"/>
      <c r="Z97" s="871"/>
      <c r="AA97" s="871"/>
      <c r="AB97" s="871"/>
      <c r="AC97" s="871"/>
      <c r="AD97" s="871"/>
      <c r="AE97" s="871"/>
      <c r="AF97" s="871"/>
      <c r="AG97" s="871"/>
      <c r="AH97" s="871"/>
      <c r="AI97" s="871"/>
      <c r="AJ97" s="871"/>
      <c r="AK97" s="871"/>
      <c r="AL97" s="460"/>
    </row>
    <row r="98" spans="1:38" ht="13">
      <c r="A98" s="4"/>
      <c r="B98" s="478"/>
      <c r="C98" s="460"/>
      <c r="D98" s="296"/>
      <c r="E98" s="880" t="s">
        <v>68</v>
      </c>
      <c r="F98" s="880"/>
      <c r="G98" s="880"/>
      <c r="H98" s="880"/>
      <c r="I98" s="880"/>
      <c r="J98" s="880"/>
      <c r="K98" s="880"/>
      <c r="L98" s="880"/>
      <c r="M98" s="880"/>
      <c r="N98" s="880"/>
      <c r="O98" s="880"/>
      <c r="P98" s="880"/>
      <c r="Q98" s="880"/>
      <c r="R98" s="880"/>
      <c r="S98" s="880"/>
      <c r="T98" s="880"/>
      <c r="U98" s="880"/>
      <c r="V98" s="880"/>
      <c r="W98" s="880"/>
      <c r="X98" s="880"/>
      <c r="Y98" s="880"/>
      <c r="Z98" s="880"/>
      <c r="AA98" s="880"/>
      <c r="AB98" s="880"/>
      <c r="AC98" s="880"/>
      <c r="AD98" s="880"/>
      <c r="AE98" s="880"/>
      <c r="AF98" s="880"/>
      <c r="AG98" s="880"/>
      <c r="AH98" s="880"/>
      <c r="AI98" s="880"/>
      <c r="AJ98" s="880"/>
      <c r="AK98" s="880"/>
      <c r="AL98" s="460"/>
    </row>
    <row r="99" spans="1:38" ht="13">
      <c r="A99" s="4"/>
      <c r="B99" s="478"/>
      <c r="C99" s="478"/>
      <c r="D99" s="104"/>
      <c r="E99" s="880"/>
      <c r="F99" s="880"/>
      <c r="G99" s="880"/>
      <c r="H99" s="880"/>
      <c r="I99" s="880"/>
      <c r="J99" s="880"/>
      <c r="K99" s="880"/>
      <c r="L99" s="880"/>
      <c r="M99" s="880"/>
      <c r="N99" s="880"/>
      <c r="O99" s="880"/>
      <c r="P99" s="880"/>
      <c r="Q99" s="880"/>
      <c r="R99" s="880"/>
      <c r="S99" s="880"/>
      <c r="T99" s="880"/>
      <c r="U99" s="880"/>
      <c r="V99" s="880"/>
      <c r="W99" s="880"/>
      <c r="X99" s="880"/>
      <c r="Y99" s="880"/>
      <c r="Z99" s="880"/>
      <c r="AA99" s="880"/>
      <c r="AB99" s="880"/>
      <c r="AC99" s="880"/>
      <c r="AD99" s="880"/>
      <c r="AE99" s="880"/>
      <c r="AF99" s="880"/>
      <c r="AG99" s="880"/>
      <c r="AH99" s="880"/>
      <c r="AI99" s="880"/>
      <c r="AJ99" s="880"/>
      <c r="AK99" s="880"/>
      <c r="AL99" s="478"/>
    </row>
    <row r="100" spans="1:38" ht="13">
      <c r="A100" s="4"/>
      <c r="B100" s="135"/>
      <c r="C100" s="104"/>
      <c r="D100" s="104"/>
      <c r="E100" s="135"/>
      <c r="F100" s="104"/>
      <c r="G100" s="104"/>
      <c r="H100" s="104"/>
      <c r="I100" s="3"/>
      <c r="J100" s="3"/>
      <c r="K100" s="3"/>
      <c r="L100" s="3"/>
      <c r="M100" s="3"/>
      <c r="N100" s="3"/>
      <c r="O100" s="478"/>
      <c r="P100" s="4"/>
      <c r="Q100" s="4"/>
      <c r="R100" s="4"/>
      <c r="S100" s="4"/>
      <c r="T100" s="4"/>
      <c r="U100" s="4"/>
      <c r="V100" s="4"/>
      <c r="W100" s="4"/>
      <c r="X100" s="4"/>
      <c r="Y100" s="4"/>
      <c r="Z100" s="4"/>
      <c r="AA100" s="4"/>
      <c r="AB100" s="4"/>
      <c r="AC100" s="478"/>
      <c r="AD100" s="478"/>
      <c r="AE100" s="478"/>
      <c r="AF100" s="478"/>
      <c r="AG100" s="478"/>
      <c r="AH100" s="478"/>
      <c r="AI100" s="478"/>
      <c r="AJ100" s="478"/>
      <c r="AK100" s="478"/>
      <c r="AL100" s="478"/>
    </row>
    <row r="101" spans="1:38" ht="13">
      <c r="A101" s="6"/>
      <c r="B101" s="14" t="s">
        <v>69</v>
      </c>
      <c r="C101" s="14" t="s">
        <v>43</v>
      </c>
      <c r="D101" s="14"/>
      <c r="E101" s="14"/>
      <c r="F101" s="14"/>
      <c r="G101" s="14"/>
      <c r="H101" s="14"/>
      <c r="I101" s="14"/>
      <c r="J101" s="14"/>
      <c r="K101" s="14"/>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row>
    <row r="102" spans="1:38" ht="13">
      <c r="A102" s="478"/>
      <c r="B102" s="3"/>
      <c r="C102" s="3"/>
      <c r="D102" s="3"/>
      <c r="E102" s="3"/>
      <c r="F102" s="3"/>
      <c r="G102" s="3"/>
      <c r="H102" s="3"/>
      <c r="I102" s="3"/>
      <c r="J102" s="3"/>
      <c r="K102" s="3"/>
      <c r="L102" s="478"/>
      <c r="M102" s="478"/>
      <c r="N102" s="478"/>
      <c r="O102" s="478"/>
      <c r="P102" s="478"/>
      <c r="Q102" s="478"/>
      <c r="R102" s="478"/>
      <c r="S102" s="478"/>
      <c r="T102" s="478"/>
      <c r="U102" s="478"/>
      <c r="V102" s="478"/>
      <c r="W102" s="478"/>
      <c r="X102" s="478"/>
      <c r="Y102" s="478"/>
      <c r="Z102" s="478"/>
      <c r="AA102" s="478"/>
      <c r="AB102" s="478"/>
      <c r="AC102" s="478"/>
      <c r="AD102" s="478"/>
      <c r="AE102" s="478"/>
      <c r="AF102" s="478"/>
      <c r="AG102" s="478"/>
      <c r="AH102" s="478"/>
      <c r="AI102" s="478"/>
      <c r="AJ102" s="478"/>
      <c r="AK102" s="478"/>
      <c r="AL102" s="478"/>
    </row>
    <row r="103" spans="1:38" ht="13">
      <c r="A103" s="1"/>
      <c r="B103" s="137"/>
      <c r="C103" s="3" t="s">
        <v>70</v>
      </c>
      <c r="D103" s="7"/>
      <c r="E103" s="3"/>
      <c r="F103" s="3"/>
      <c r="G103" s="3" t="s">
        <v>71</v>
      </c>
      <c r="H103" s="3"/>
      <c r="I103" s="137"/>
      <c r="J103" s="172"/>
      <c r="K103" s="13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72"/>
    </row>
    <row r="104" spans="1:38" ht="13">
      <c r="A104" s="478"/>
      <c r="B104" s="3"/>
      <c r="C104" s="3"/>
      <c r="D104" s="3" t="s">
        <v>3</v>
      </c>
      <c r="E104" s="3" t="s">
        <v>72</v>
      </c>
      <c r="F104" s="3"/>
      <c r="G104" s="3"/>
      <c r="H104" s="3"/>
      <c r="I104" s="3"/>
      <c r="J104" s="3"/>
      <c r="K104" s="3"/>
      <c r="L104" s="3"/>
      <c r="M104" s="3"/>
      <c r="N104" s="478"/>
      <c r="O104" s="478"/>
      <c r="P104" s="478"/>
      <c r="Q104" s="478"/>
      <c r="R104" s="478"/>
      <c r="S104" s="478"/>
      <c r="T104" s="478"/>
      <c r="U104" s="478"/>
      <c r="V104" s="478"/>
      <c r="W104" s="478"/>
      <c r="X104" s="478"/>
      <c r="Y104" s="478"/>
      <c r="Z104" s="478"/>
      <c r="AA104" s="478"/>
      <c r="AB104" s="478"/>
      <c r="AC104" s="478"/>
      <c r="AD104" s="478"/>
      <c r="AE104" s="478"/>
      <c r="AF104" s="478"/>
      <c r="AG104" s="478"/>
      <c r="AH104" s="478"/>
      <c r="AI104" s="478"/>
      <c r="AJ104" s="478"/>
      <c r="AK104" s="478"/>
      <c r="AL104" s="478"/>
    </row>
    <row r="105" spans="1:38" ht="13">
      <c r="A105" s="478"/>
      <c r="B105" s="3"/>
      <c r="C105" s="3"/>
      <c r="D105" s="478"/>
      <c r="E105" s="4" t="s">
        <v>17</v>
      </c>
      <c r="F105" s="103" t="s">
        <v>73</v>
      </c>
      <c r="G105" s="3"/>
      <c r="H105" s="3"/>
      <c r="I105" s="3"/>
      <c r="J105" s="3"/>
      <c r="K105" s="3"/>
      <c r="L105" s="478"/>
      <c r="M105" s="478"/>
      <c r="N105" s="478"/>
      <c r="O105" s="478"/>
      <c r="P105" s="478"/>
      <c r="Q105" s="478"/>
      <c r="R105" s="478"/>
      <c r="S105" s="478"/>
      <c r="T105" s="478"/>
      <c r="U105" s="478"/>
      <c r="V105" s="478"/>
      <c r="W105" s="478"/>
      <c r="X105" s="478"/>
      <c r="Y105" s="478"/>
      <c r="Z105" s="478"/>
      <c r="AA105" s="478"/>
      <c r="AB105" s="478"/>
      <c r="AC105" s="478"/>
      <c r="AD105" s="478"/>
      <c r="AE105" s="478"/>
      <c r="AF105" s="478"/>
      <c r="AG105" s="478"/>
      <c r="AH105" s="478"/>
      <c r="AI105" s="478"/>
      <c r="AJ105" s="478"/>
      <c r="AK105" s="478"/>
      <c r="AL105" s="478"/>
    </row>
    <row r="106" spans="1:38">
      <c r="A106" s="478"/>
      <c r="B106" s="478"/>
      <c r="C106" s="478"/>
      <c r="D106" s="478"/>
      <c r="E106" s="461"/>
      <c r="F106" s="460" t="s">
        <v>74</v>
      </c>
      <c r="G106" s="460"/>
      <c r="H106" s="460"/>
      <c r="I106" s="460"/>
      <c r="J106" s="460"/>
      <c r="K106" s="460"/>
      <c r="L106" s="460"/>
      <c r="M106" s="460"/>
      <c r="N106" s="478"/>
      <c r="O106" s="478"/>
      <c r="P106" s="478"/>
      <c r="Q106" s="478"/>
      <c r="R106" s="478"/>
      <c r="S106" s="478"/>
      <c r="T106" s="478"/>
      <c r="U106" s="478"/>
      <c r="V106" s="478"/>
      <c r="W106" s="478"/>
      <c r="X106" s="478"/>
      <c r="Y106" s="478"/>
      <c r="Z106" s="478"/>
      <c r="AA106" s="478"/>
      <c r="AB106" s="478"/>
      <c r="AC106" s="478"/>
      <c r="AD106" s="478"/>
      <c r="AE106" s="478"/>
      <c r="AF106" s="478"/>
      <c r="AG106" s="478"/>
      <c r="AH106" s="478"/>
      <c r="AI106" s="478"/>
      <c r="AJ106" s="478"/>
      <c r="AK106" s="478"/>
      <c r="AL106" s="478"/>
    </row>
    <row r="107" spans="1:38">
      <c r="A107" s="478"/>
      <c r="B107" s="478"/>
      <c r="C107" s="478"/>
      <c r="D107" s="478"/>
      <c r="E107" s="4"/>
      <c r="F107" s="478" t="s">
        <v>75</v>
      </c>
      <c r="G107" s="7"/>
      <c r="H107" s="478"/>
      <c r="I107" s="478"/>
      <c r="J107" s="478"/>
      <c r="K107" s="478"/>
      <c r="L107" s="478"/>
      <c r="M107" s="478"/>
      <c r="N107" s="478"/>
      <c r="O107" s="478"/>
      <c r="P107" s="478"/>
      <c r="Q107" s="478"/>
      <c r="R107" s="478"/>
      <c r="S107" s="478"/>
      <c r="T107" s="478"/>
      <c r="U107" s="478"/>
      <c r="V107" s="478"/>
      <c r="W107" s="478"/>
      <c r="X107" s="478"/>
      <c r="Y107" s="478"/>
      <c r="Z107" s="478"/>
      <c r="AA107" s="478"/>
      <c r="AB107" s="478"/>
      <c r="AC107" s="478"/>
      <c r="AD107" s="478"/>
      <c r="AE107" s="478"/>
      <c r="AF107" s="478"/>
      <c r="AG107" s="478"/>
      <c r="AH107" s="478"/>
      <c r="AI107" s="478"/>
      <c r="AJ107" s="478"/>
      <c r="AK107" s="478"/>
      <c r="AL107" s="478"/>
    </row>
    <row r="108" spans="1:38">
      <c r="A108" s="478"/>
      <c r="B108" s="478"/>
      <c r="C108" s="478"/>
      <c r="D108" s="478"/>
      <c r="E108" s="4"/>
      <c r="F108" s="478"/>
      <c r="G108" s="478"/>
      <c r="H108" s="478"/>
      <c r="I108" s="478"/>
      <c r="J108" s="478"/>
      <c r="K108" s="478"/>
      <c r="L108" s="478"/>
      <c r="M108" s="478"/>
      <c r="N108" s="478"/>
      <c r="O108" s="478"/>
      <c r="P108" s="478"/>
      <c r="Q108" s="478"/>
      <c r="R108" s="478"/>
      <c r="S108" s="478"/>
      <c r="T108" s="478"/>
      <c r="U108" s="478"/>
      <c r="V108" s="478"/>
      <c r="W108" s="478"/>
      <c r="X108" s="478"/>
      <c r="Y108" s="478"/>
      <c r="Z108" s="478"/>
      <c r="AA108" s="478"/>
      <c r="AB108" s="478"/>
      <c r="AC108" s="478"/>
      <c r="AD108" s="478"/>
      <c r="AE108" s="478"/>
      <c r="AF108" s="478"/>
      <c r="AG108" s="478"/>
      <c r="AH108" s="478"/>
      <c r="AI108" s="478"/>
      <c r="AJ108" s="478"/>
      <c r="AK108" s="478"/>
      <c r="AL108" s="478"/>
    </row>
    <row r="109" spans="1:38" ht="13">
      <c r="A109" s="478"/>
      <c r="B109" s="478"/>
      <c r="C109" s="478"/>
      <c r="D109" s="478"/>
      <c r="E109" s="4" t="s">
        <v>30</v>
      </c>
      <c r="F109" s="103" t="s">
        <v>76</v>
      </c>
      <c r="G109" s="3"/>
      <c r="H109" s="3"/>
      <c r="I109" s="3"/>
      <c r="J109" s="3"/>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478"/>
      <c r="AL109" s="478"/>
    </row>
    <row r="110" spans="1:38" s="1" customFormat="1">
      <c r="A110" s="478"/>
      <c r="B110" s="478"/>
      <c r="C110" s="478"/>
      <c r="D110" s="478"/>
      <c r="E110" s="4"/>
      <c r="F110" s="478" t="s">
        <v>77</v>
      </c>
      <c r="G110" s="478"/>
      <c r="H110" s="478"/>
      <c r="I110" s="478"/>
      <c r="J110" s="478"/>
      <c r="K110" s="478"/>
      <c r="L110" s="478"/>
      <c r="M110" s="478"/>
      <c r="N110" s="478"/>
      <c r="O110" s="478"/>
      <c r="P110" s="478"/>
      <c r="Q110" s="478"/>
      <c r="R110" s="478"/>
      <c r="S110" s="478"/>
      <c r="T110" s="478"/>
      <c r="U110" s="478"/>
      <c r="V110" s="478"/>
      <c r="W110" s="478"/>
      <c r="X110" s="478"/>
      <c r="Y110" s="478"/>
      <c r="Z110" s="478"/>
      <c r="AA110" s="478"/>
      <c r="AB110" s="478"/>
      <c r="AC110" s="478"/>
      <c r="AD110" s="478"/>
      <c r="AE110" s="478"/>
      <c r="AF110" s="478"/>
      <c r="AG110" s="478"/>
      <c r="AH110" s="478"/>
      <c r="AI110" s="478"/>
      <c r="AJ110" s="478"/>
      <c r="AK110" s="478"/>
      <c r="AL110" s="478"/>
    </row>
    <row r="111" spans="1:38">
      <c r="A111" s="478"/>
      <c r="B111" s="478"/>
      <c r="C111" s="478"/>
      <c r="D111" s="478"/>
      <c r="E111" s="4"/>
      <c r="F111" s="478"/>
      <c r="G111" s="478"/>
      <c r="H111" s="478"/>
      <c r="I111" s="478"/>
      <c r="J111" s="478"/>
      <c r="K111" s="478"/>
      <c r="L111" s="478"/>
      <c r="M111" s="478"/>
      <c r="N111" s="478"/>
      <c r="O111" s="478"/>
      <c r="P111" s="478"/>
      <c r="Q111" s="478"/>
      <c r="R111" s="478"/>
      <c r="S111" s="478"/>
      <c r="T111" s="478"/>
      <c r="U111" s="478"/>
      <c r="V111" s="478"/>
      <c r="W111" s="478"/>
      <c r="X111" s="478"/>
      <c r="Y111" s="478"/>
      <c r="Z111" s="478"/>
      <c r="AA111" s="478"/>
      <c r="AB111" s="478"/>
      <c r="AC111" s="478"/>
      <c r="AD111" s="478"/>
      <c r="AE111" s="478"/>
      <c r="AF111" s="478"/>
      <c r="AG111" s="478"/>
      <c r="AH111" s="478"/>
      <c r="AI111" s="478"/>
      <c r="AJ111" s="478"/>
      <c r="AK111" s="478"/>
      <c r="AL111" s="478"/>
    </row>
    <row r="112" spans="1:38" ht="13">
      <c r="A112" s="478"/>
      <c r="B112" s="478"/>
      <c r="C112" s="478"/>
      <c r="D112" s="478"/>
      <c r="E112" s="4" t="s">
        <v>38</v>
      </c>
      <c r="F112" s="103" t="s">
        <v>78</v>
      </c>
      <c r="G112" s="3"/>
      <c r="H112" s="3"/>
      <c r="I112" s="3"/>
      <c r="J112" s="3"/>
      <c r="K112" s="3"/>
      <c r="L112" s="3"/>
      <c r="M112" s="3"/>
      <c r="N112" s="3"/>
      <c r="O112" s="3"/>
      <c r="P112" s="3"/>
      <c r="Q112" s="478"/>
      <c r="R112" s="478"/>
      <c r="S112" s="478"/>
      <c r="T112" s="478"/>
      <c r="U112" s="478"/>
      <c r="V112" s="478"/>
      <c r="W112" s="478"/>
      <c r="X112" s="478"/>
      <c r="Y112" s="478"/>
      <c r="Z112" s="478"/>
      <c r="AA112" s="478"/>
      <c r="AB112" s="478"/>
      <c r="AC112" s="478"/>
      <c r="AD112" s="478"/>
      <c r="AE112" s="478"/>
      <c r="AF112" s="478"/>
      <c r="AG112" s="478"/>
      <c r="AH112" s="478"/>
      <c r="AI112" s="478"/>
      <c r="AJ112" s="478"/>
      <c r="AK112" s="478"/>
      <c r="AL112" s="478"/>
    </row>
    <row r="113" spans="1:38">
      <c r="A113" s="478"/>
      <c r="B113" s="478"/>
      <c r="C113" s="478"/>
      <c r="D113" s="478"/>
      <c r="E113" s="4"/>
      <c r="F113" s="4" t="s">
        <v>79</v>
      </c>
      <c r="G113" s="478"/>
      <c r="H113" s="478"/>
      <c r="I113" s="478"/>
      <c r="J113" s="478"/>
      <c r="K113" s="478"/>
      <c r="L113" s="478"/>
      <c r="M113" s="478"/>
      <c r="N113" s="478"/>
      <c r="O113" s="478"/>
      <c r="P113" s="478"/>
      <c r="Q113" s="478"/>
      <c r="R113" s="478"/>
      <c r="S113" s="478"/>
      <c r="T113" s="478"/>
      <c r="U113" s="478"/>
      <c r="V113" s="478"/>
      <c r="W113" s="478"/>
      <c r="X113" s="478"/>
      <c r="Y113" s="478"/>
      <c r="Z113" s="478"/>
      <c r="AA113" s="478"/>
      <c r="AB113" s="478"/>
      <c r="AC113" s="478"/>
      <c r="AD113" s="478"/>
      <c r="AE113" s="478"/>
      <c r="AF113" s="478"/>
      <c r="AG113" s="478"/>
      <c r="AH113" s="478"/>
      <c r="AI113" s="478"/>
      <c r="AJ113" s="478"/>
      <c r="AK113" s="478"/>
      <c r="AL113" s="478"/>
    </row>
    <row r="114" spans="1:38" s="7" customFormat="1" ht="12.75" customHeight="1">
      <c r="A114" s="478"/>
      <c r="B114" s="478"/>
      <c r="C114" s="478"/>
      <c r="D114" s="478"/>
      <c r="E114" s="478"/>
      <c r="F114" s="4" t="s">
        <v>80</v>
      </c>
      <c r="G114" s="478"/>
      <c r="H114" s="478"/>
      <c r="I114" s="478"/>
      <c r="J114" s="478"/>
      <c r="K114" s="478"/>
      <c r="L114" s="478"/>
      <c r="M114" s="478"/>
      <c r="N114" s="478"/>
      <c r="O114" s="478"/>
      <c r="P114" s="478"/>
      <c r="Q114" s="478"/>
      <c r="R114" s="478"/>
      <c r="S114" s="478"/>
      <c r="T114" s="478"/>
      <c r="U114" s="478"/>
      <c r="V114" s="478"/>
      <c r="W114" s="478"/>
      <c r="X114" s="478"/>
      <c r="Y114" s="478"/>
      <c r="Z114" s="478"/>
      <c r="AA114" s="478"/>
      <c r="AB114" s="478"/>
      <c r="AC114" s="478"/>
      <c r="AD114" s="478"/>
      <c r="AE114" s="478"/>
      <c r="AF114" s="478"/>
      <c r="AG114" s="478"/>
      <c r="AH114" s="478"/>
      <c r="AI114" s="478"/>
      <c r="AJ114" s="478"/>
      <c r="AK114" s="478"/>
      <c r="AL114" s="478"/>
    </row>
    <row r="115" spans="1:38">
      <c r="A115" s="478"/>
      <c r="B115" s="478"/>
      <c r="C115" s="478"/>
      <c r="D115" s="478"/>
      <c r="E115" s="478"/>
      <c r="F115" s="478"/>
      <c r="G115" s="478"/>
      <c r="H115" s="478"/>
      <c r="I115" s="478"/>
      <c r="J115" s="478"/>
      <c r="K115" s="478"/>
      <c r="L115" s="478"/>
      <c r="M115" s="478"/>
      <c r="N115" s="478"/>
      <c r="O115" s="478"/>
      <c r="P115" s="478"/>
      <c r="Q115" s="478"/>
      <c r="R115" s="478"/>
      <c r="S115" s="478"/>
      <c r="T115" s="478"/>
      <c r="U115" s="478"/>
      <c r="V115" s="478"/>
      <c r="W115" s="478"/>
      <c r="X115" s="478"/>
      <c r="Y115" s="478"/>
      <c r="Z115" s="478"/>
      <c r="AA115" s="478"/>
      <c r="AB115" s="478"/>
      <c r="AC115" s="478"/>
      <c r="AD115" s="478"/>
      <c r="AE115" s="478"/>
      <c r="AF115" s="478"/>
      <c r="AG115" s="478"/>
      <c r="AH115" s="478"/>
      <c r="AI115" s="478"/>
      <c r="AJ115" s="478"/>
      <c r="AK115" s="478"/>
      <c r="AL115" s="478"/>
    </row>
    <row r="116" spans="1:38">
      <c r="A116" s="478"/>
      <c r="B116" s="478"/>
      <c r="C116" s="478"/>
      <c r="D116" s="478"/>
      <c r="E116" s="478" t="s">
        <v>81</v>
      </c>
      <c r="F116" s="103" t="s">
        <v>82</v>
      </c>
      <c r="G116" s="478"/>
      <c r="H116" s="478"/>
      <c r="I116" s="478"/>
      <c r="J116" s="478"/>
      <c r="K116" s="478"/>
      <c r="L116" s="478"/>
      <c r="M116" s="478"/>
      <c r="N116" s="478"/>
      <c r="O116" s="478"/>
      <c r="P116" s="478"/>
      <c r="Q116" s="478"/>
      <c r="R116" s="478"/>
      <c r="S116" s="478"/>
      <c r="T116" s="478"/>
      <c r="U116" s="478"/>
      <c r="V116" s="478"/>
      <c r="W116" s="478"/>
      <c r="X116" s="478"/>
      <c r="Y116" s="478"/>
      <c r="Z116" s="478"/>
      <c r="AA116" s="478"/>
      <c r="AB116" s="478"/>
      <c r="AC116" s="478"/>
      <c r="AD116" s="478"/>
      <c r="AE116" s="478"/>
      <c r="AF116" s="478"/>
      <c r="AG116" s="478"/>
      <c r="AH116" s="478"/>
      <c r="AI116" s="478"/>
      <c r="AJ116" s="478"/>
      <c r="AK116" s="478"/>
      <c r="AL116" s="478"/>
    </row>
    <row r="117" spans="1:38" ht="13">
      <c r="A117" s="478"/>
      <c r="B117" s="478"/>
      <c r="C117" s="478"/>
      <c r="D117" s="478"/>
      <c r="E117" s="478"/>
      <c r="F117" s="4" t="s">
        <v>83</v>
      </c>
      <c r="G117" s="4"/>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8"/>
      <c r="AK117" s="478"/>
      <c r="AL117" s="478"/>
    </row>
    <row r="118" spans="1:38" ht="13">
      <c r="A118" s="478"/>
      <c r="B118" s="478"/>
      <c r="C118" s="478"/>
      <c r="D118" s="478"/>
      <c r="E118" s="478"/>
      <c r="F118" s="104" t="s">
        <v>84</v>
      </c>
      <c r="G118" s="104"/>
      <c r="H118" s="478"/>
      <c r="I118" s="478"/>
      <c r="J118" s="478"/>
      <c r="K118" s="478"/>
      <c r="L118" s="478"/>
      <c r="M118" s="478"/>
      <c r="N118" s="478"/>
      <c r="O118" s="478"/>
      <c r="P118" s="478"/>
      <c r="Q118" s="478"/>
      <c r="R118" s="478"/>
      <c r="S118" s="478"/>
      <c r="T118" s="478"/>
      <c r="U118" s="478"/>
      <c r="V118" s="478"/>
      <c r="W118" s="478"/>
      <c r="X118" s="478"/>
      <c r="Y118" s="478"/>
      <c r="Z118" s="478"/>
      <c r="AA118" s="478"/>
      <c r="AB118" s="478"/>
      <c r="AC118" s="478"/>
      <c r="AD118" s="478"/>
      <c r="AE118" s="478"/>
      <c r="AF118" s="478"/>
      <c r="AG118" s="478"/>
      <c r="AH118" s="478"/>
      <c r="AI118" s="478"/>
      <c r="AJ118" s="478"/>
      <c r="AK118" s="478"/>
      <c r="AL118" s="478"/>
    </row>
    <row r="119" spans="1:38" ht="13">
      <c r="A119" s="478"/>
      <c r="B119" s="478"/>
      <c r="C119" s="478"/>
      <c r="D119" s="478"/>
      <c r="E119" s="478"/>
      <c r="F119" s="478"/>
      <c r="G119" s="104"/>
      <c r="H119" s="478"/>
      <c r="I119" s="478"/>
      <c r="J119" s="478"/>
      <c r="K119" s="478"/>
      <c r="L119" s="478"/>
      <c r="M119" s="478"/>
      <c r="N119" s="478"/>
      <c r="O119" s="478"/>
      <c r="P119" s="478"/>
      <c r="Q119" s="478"/>
      <c r="R119" s="478"/>
      <c r="S119" s="478"/>
      <c r="T119" s="478"/>
      <c r="U119" s="478"/>
      <c r="V119" s="478"/>
      <c r="W119" s="478"/>
      <c r="X119" s="478"/>
      <c r="Y119" s="478"/>
      <c r="Z119" s="478"/>
      <c r="AA119" s="478"/>
      <c r="AB119" s="478"/>
      <c r="AC119" s="478"/>
      <c r="AD119" s="478"/>
      <c r="AE119" s="478"/>
      <c r="AF119" s="478"/>
      <c r="AG119" s="478"/>
      <c r="AH119" s="478"/>
      <c r="AI119" s="478"/>
      <c r="AJ119" s="478"/>
      <c r="AK119" s="478"/>
      <c r="AL119" s="478"/>
    </row>
    <row r="120" spans="1:38">
      <c r="A120" s="478"/>
      <c r="B120" s="478"/>
      <c r="C120" s="478"/>
      <c r="D120" s="478"/>
      <c r="E120" s="4" t="s">
        <v>85</v>
      </c>
      <c r="F120" s="103" t="s">
        <v>86</v>
      </c>
      <c r="G120" s="478"/>
      <c r="H120" s="478"/>
      <c r="I120" s="478"/>
      <c r="J120" s="478"/>
      <c r="K120" s="478"/>
      <c r="L120" s="478"/>
      <c r="M120" s="478"/>
      <c r="N120" s="478"/>
      <c r="O120" s="478"/>
      <c r="P120" s="478"/>
      <c r="Q120" s="478"/>
      <c r="R120" s="478"/>
      <c r="S120" s="478"/>
      <c r="T120" s="478"/>
      <c r="U120" s="478"/>
      <c r="V120" s="478"/>
      <c r="W120" s="478"/>
      <c r="X120" s="478"/>
      <c r="Y120" s="478"/>
      <c r="Z120" s="478"/>
      <c r="AA120" s="478"/>
      <c r="AB120" s="478"/>
      <c r="AC120" s="478"/>
      <c r="AD120" s="478"/>
      <c r="AE120" s="478"/>
      <c r="AF120" s="478"/>
      <c r="AG120" s="478"/>
      <c r="AH120" s="478"/>
      <c r="AI120" s="478"/>
      <c r="AJ120" s="478"/>
      <c r="AK120" s="478"/>
      <c r="AL120" s="478"/>
    </row>
    <row r="121" spans="1:38">
      <c r="A121" s="478"/>
      <c r="B121" s="478"/>
      <c r="C121" s="478"/>
      <c r="D121" s="478"/>
      <c r="E121" s="4"/>
      <c r="F121" s="4" t="s">
        <v>87</v>
      </c>
      <c r="G121" s="478"/>
      <c r="H121" s="478"/>
      <c r="I121" s="478"/>
      <c r="J121" s="478"/>
      <c r="K121" s="478"/>
      <c r="L121" s="478"/>
      <c r="M121" s="478"/>
      <c r="N121" s="478"/>
      <c r="O121" s="478"/>
      <c r="P121" s="478"/>
      <c r="Q121" s="478"/>
      <c r="R121" s="478"/>
      <c r="S121" s="478"/>
      <c r="T121" s="478"/>
      <c r="U121" s="478"/>
      <c r="V121" s="478"/>
      <c r="W121" s="478"/>
      <c r="X121" s="478"/>
      <c r="Y121" s="478"/>
      <c r="Z121" s="478"/>
      <c r="AA121" s="478"/>
      <c r="AB121" s="478"/>
      <c r="AC121" s="478"/>
      <c r="AD121" s="478"/>
      <c r="AE121" s="478"/>
      <c r="AF121" s="478"/>
      <c r="AG121" s="478"/>
      <c r="AH121" s="478"/>
      <c r="AI121" s="478"/>
      <c r="AJ121" s="478"/>
      <c r="AK121" s="478"/>
      <c r="AL121" s="478"/>
    </row>
    <row r="122" spans="1:38" ht="13">
      <c r="A122" s="478"/>
      <c r="B122" s="3"/>
      <c r="C122" s="3"/>
      <c r="D122" s="478"/>
      <c r="E122" s="478"/>
      <c r="F122" s="3"/>
      <c r="G122" s="478"/>
      <c r="H122" s="478"/>
      <c r="I122" s="478"/>
      <c r="J122" s="478"/>
      <c r="K122" s="478"/>
      <c r="L122" s="478"/>
      <c r="M122" s="478"/>
      <c r="N122" s="478"/>
      <c r="O122" s="478"/>
      <c r="P122" s="478"/>
      <c r="Q122" s="478"/>
      <c r="R122" s="478"/>
      <c r="S122" s="478"/>
      <c r="T122" s="478"/>
      <c r="U122" s="478"/>
      <c r="V122" s="478"/>
      <c r="W122" s="478"/>
      <c r="X122" s="478"/>
      <c r="Y122" s="478"/>
      <c r="Z122" s="478"/>
      <c r="AA122" s="478"/>
      <c r="AB122" s="478"/>
      <c r="AC122" s="478"/>
      <c r="AD122" s="478"/>
      <c r="AE122" s="478"/>
      <c r="AF122" s="478"/>
      <c r="AG122" s="478"/>
      <c r="AH122" s="478"/>
      <c r="AI122" s="478"/>
      <c r="AJ122" s="478"/>
      <c r="AK122" s="478"/>
      <c r="AL122" s="478"/>
    </row>
    <row r="123" spans="1:38" ht="13">
      <c r="A123" s="478"/>
      <c r="B123" s="3"/>
      <c r="C123" s="3" t="s">
        <v>88</v>
      </c>
      <c r="D123" s="478"/>
      <c r="E123" s="478"/>
      <c r="F123" s="478"/>
      <c r="G123" s="3" t="s">
        <v>89</v>
      </c>
      <c r="H123" s="478"/>
      <c r="I123" s="478"/>
      <c r="J123" s="478"/>
      <c r="K123" s="478"/>
      <c r="L123" s="478"/>
      <c r="M123" s="478"/>
      <c r="N123" s="478"/>
      <c r="O123" s="478"/>
      <c r="P123" s="478"/>
      <c r="Q123" s="478"/>
      <c r="R123" s="478"/>
      <c r="S123" s="478"/>
      <c r="T123" s="478"/>
      <c r="U123" s="478"/>
      <c r="V123" s="478"/>
      <c r="W123" s="478"/>
      <c r="X123" s="478"/>
      <c r="Y123" s="478"/>
      <c r="Z123" s="478"/>
      <c r="AA123" s="478"/>
      <c r="AB123" s="478"/>
      <c r="AC123" s="478"/>
      <c r="AD123" s="478"/>
      <c r="AE123" s="478"/>
      <c r="AF123" s="478"/>
      <c r="AG123" s="478"/>
      <c r="AH123" s="478"/>
      <c r="AI123" s="478"/>
      <c r="AJ123" s="478"/>
      <c r="AK123" s="478"/>
      <c r="AL123" s="478"/>
    </row>
    <row r="124" spans="1:38" ht="13">
      <c r="A124" s="478"/>
      <c r="B124" s="3"/>
      <c r="C124" s="3"/>
      <c r="D124" s="3" t="s">
        <v>3</v>
      </c>
      <c r="E124" s="105" t="s">
        <v>90</v>
      </c>
      <c r="F124" s="3"/>
      <c r="G124" s="3"/>
      <c r="H124" s="3"/>
      <c r="I124" s="3"/>
      <c r="J124" s="3"/>
      <c r="K124" s="478"/>
      <c r="L124" s="478"/>
      <c r="M124" s="478"/>
      <c r="N124" s="478"/>
      <c r="O124" s="478"/>
      <c r="P124" s="478"/>
      <c r="Q124" s="478"/>
      <c r="R124" s="478"/>
      <c r="S124" s="478"/>
      <c r="T124" s="478"/>
      <c r="U124" s="478"/>
      <c r="V124" s="478"/>
      <c r="W124" s="478"/>
      <c r="X124" s="478"/>
      <c r="Y124" s="478"/>
      <c r="Z124" s="478"/>
      <c r="AA124" s="478"/>
      <c r="AB124" s="478"/>
      <c r="AC124" s="478"/>
      <c r="AD124" s="478"/>
      <c r="AE124" s="478"/>
      <c r="AF124" s="478"/>
      <c r="AG124" s="478"/>
      <c r="AH124" s="478"/>
      <c r="AI124" s="478"/>
      <c r="AJ124" s="478"/>
      <c r="AK124" s="478"/>
      <c r="AL124" s="478"/>
    </row>
    <row r="125" spans="1:38" ht="13">
      <c r="A125" s="478"/>
      <c r="B125" s="3"/>
      <c r="C125" s="3"/>
      <c r="D125" s="478"/>
      <c r="E125" s="4" t="s">
        <v>91</v>
      </c>
      <c r="F125" s="4"/>
      <c r="G125" s="478"/>
      <c r="H125" s="478"/>
      <c r="I125" s="478"/>
      <c r="J125" s="478"/>
      <c r="K125" s="478"/>
      <c r="L125" s="478"/>
      <c r="M125" s="478"/>
      <c r="N125" s="478"/>
      <c r="O125" s="478"/>
      <c r="P125" s="478"/>
      <c r="Q125" s="478"/>
      <c r="R125" s="478"/>
      <c r="S125" s="478"/>
      <c r="T125" s="478"/>
      <c r="U125" s="478"/>
      <c r="V125" s="478"/>
      <c r="W125" s="478"/>
      <c r="X125" s="478"/>
      <c r="Y125" s="478"/>
      <c r="Z125" s="478"/>
      <c r="AA125" s="478"/>
      <c r="AB125" s="478"/>
      <c r="AC125" s="478"/>
      <c r="AD125" s="478"/>
      <c r="AE125" s="478"/>
      <c r="AF125" s="478"/>
      <c r="AG125" s="478"/>
      <c r="AH125" s="478"/>
      <c r="AI125" s="478"/>
      <c r="AJ125" s="478"/>
      <c r="AK125" s="478"/>
      <c r="AL125" s="478"/>
    </row>
    <row r="126" spans="1:38">
      <c r="A126" s="478"/>
      <c r="B126" s="478"/>
      <c r="C126" s="478"/>
      <c r="D126" s="478"/>
      <c r="E126" s="478"/>
      <c r="F126" s="478"/>
      <c r="G126" s="478"/>
      <c r="H126" s="478"/>
      <c r="I126" s="478"/>
      <c r="J126" s="478"/>
      <c r="K126" s="478"/>
      <c r="L126" s="478"/>
      <c r="M126" s="478"/>
      <c r="N126" s="478"/>
      <c r="O126" s="478"/>
      <c r="P126" s="478"/>
      <c r="Q126" s="478"/>
      <c r="R126" s="478"/>
      <c r="S126" s="478"/>
      <c r="T126" s="478"/>
      <c r="U126" s="478"/>
      <c r="V126" s="478"/>
      <c r="W126" s="478"/>
      <c r="X126" s="478"/>
      <c r="Y126" s="478"/>
      <c r="Z126" s="478"/>
      <c r="AA126" s="478"/>
      <c r="AB126" s="478"/>
      <c r="AC126" s="478"/>
      <c r="AD126" s="478"/>
      <c r="AE126" s="478"/>
      <c r="AF126" s="478"/>
      <c r="AG126" s="478"/>
      <c r="AH126" s="478"/>
      <c r="AI126" s="478"/>
      <c r="AJ126" s="478"/>
      <c r="AK126" s="478"/>
      <c r="AL126" s="478"/>
    </row>
    <row r="127" spans="1:38" ht="13">
      <c r="A127" s="478"/>
      <c r="B127" s="478"/>
      <c r="C127" s="478"/>
      <c r="D127" s="3" t="s">
        <v>15</v>
      </c>
      <c r="E127" s="3" t="s">
        <v>92</v>
      </c>
      <c r="F127" s="478"/>
      <c r="G127" s="478"/>
      <c r="H127" s="478"/>
      <c r="I127" s="478"/>
      <c r="J127" s="478"/>
      <c r="K127" s="478"/>
      <c r="L127" s="478"/>
      <c r="M127" s="478"/>
      <c r="N127" s="478"/>
      <c r="O127" s="478"/>
      <c r="P127" s="478"/>
      <c r="Q127" s="478"/>
      <c r="R127" s="478"/>
      <c r="S127" s="478"/>
      <c r="T127" s="478"/>
      <c r="U127" s="478"/>
      <c r="V127" s="478"/>
      <c r="W127" s="478"/>
      <c r="X127" s="478"/>
      <c r="Y127" s="478"/>
      <c r="Z127" s="478"/>
      <c r="AA127" s="478"/>
      <c r="AB127" s="478"/>
      <c r="AC127" s="478"/>
      <c r="AD127" s="478"/>
      <c r="AE127" s="478"/>
      <c r="AF127" s="478"/>
      <c r="AG127" s="478"/>
      <c r="AH127" s="478"/>
      <c r="AI127" s="478"/>
      <c r="AJ127" s="478"/>
      <c r="AK127" s="478"/>
      <c r="AL127" s="478"/>
    </row>
    <row r="128" spans="1:38">
      <c r="A128" s="478"/>
      <c r="B128" s="478"/>
      <c r="C128" s="478"/>
      <c r="D128" s="478"/>
      <c r="E128" s="4" t="s">
        <v>91</v>
      </c>
      <c r="F128" s="4"/>
      <c r="G128" s="478"/>
      <c r="H128" s="478"/>
      <c r="I128" s="478"/>
      <c r="J128" s="478"/>
      <c r="K128" s="478"/>
      <c r="L128" s="478"/>
      <c r="M128" s="478"/>
      <c r="N128" s="478"/>
      <c r="O128" s="478"/>
      <c r="P128" s="478"/>
      <c r="Q128" s="478"/>
      <c r="R128" s="478"/>
      <c r="S128" s="478"/>
      <c r="T128" s="478"/>
      <c r="U128" s="478"/>
      <c r="V128" s="478"/>
      <c r="W128" s="478"/>
      <c r="X128" s="478"/>
      <c r="Y128" s="478"/>
      <c r="Z128" s="478"/>
      <c r="AA128" s="478"/>
      <c r="AB128" s="478"/>
      <c r="AC128" s="478"/>
      <c r="AD128" s="478"/>
      <c r="AE128" s="478"/>
      <c r="AF128" s="478"/>
      <c r="AG128" s="478"/>
      <c r="AH128" s="478"/>
      <c r="AI128" s="478"/>
      <c r="AJ128" s="478"/>
      <c r="AK128" s="478"/>
      <c r="AL128" s="478"/>
    </row>
    <row r="129" spans="4:37">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8"/>
      <c r="Z129" s="478"/>
      <c r="AA129" s="478"/>
      <c r="AB129" s="478"/>
      <c r="AC129" s="478"/>
      <c r="AD129" s="478"/>
      <c r="AE129" s="478"/>
      <c r="AF129" s="478"/>
      <c r="AG129" s="478"/>
      <c r="AH129" s="478"/>
      <c r="AI129" s="478"/>
      <c r="AJ129" s="478"/>
      <c r="AK129" s="478"/>
    </row>
    <row r="130" spans="4:37" ht="13">
      <c r="D130" s="3" t="s">
        <v>93</v>
      </c>
      <c r="E130" s="3" t="s">
        <v>94</v>
      </c>
      <c r="F130" s="478"/>
      <c r="G130" s="3"/>
      <c r="H130" s="3"/>
      <c r="I130" s="3"/>
      <c r="J130" s="3"/>
      <c r="K130" s="3"/>
      <c r="L130" s="3"/>
      <c r="M130" s="3"/>
      <c r="N130" s="3"/>
      <c r="O130" s="478"/>
      <c r="P130" s="478"/>
      <c r="Q130" s="478"/>
      <c r="R130" s="478"/>
      <c r="S130" s="478"/>
      <c r="T130" s="478"/>
      <c r="U130" s="478"/>
      <c r="V130" s="478"/>
      <c r="W130" s="478"/>
      <c r="X130" s="478"/>
      <c r="Y130" s="478"/>
      <c r="Z130" s="478"/>
      <c r="AA130" s="478"/>
      <c r="AB130" s="478"/>
      <c r="AC130" s="478"/>
      <c r="AD130" s="478"/>
      <c r="AE130" s="478"/>
      <c r="AF130" s="478"/>
      <c r="AG130" s="478"/>
      <c r="AH130" s="478"/>
      <c r="AI130" s="478"/>
      <c r="AJ130" s="478"/>
      <c r="AK130" s="478"/>
    </row>
    <row r="131" spans="4:37" s="478" customFormat="1" ht="13">
      <c r="D131" s="3"/>
      <c r="E131" s="610" t="s">
        <v>95</v>
      </c>
      <c r="G131" s="3"/>
      <c r="H131" s="3"/>
      <c r="I131" s="3"/>
      <c r="J131" s="3"/>
      <c r="K131" s="3"/>
      <c r="L131" s="3"/>
      <c r="M131" s="3"/>
      <c r="N131" s="3"/>
    </row>
    <row r="132" spans="4:37" ht="12.75" customHeight="1">
      <c r="D132" s="478"/>
      <c r="E132" s="610" t="s">
        <v>96</v>
      </c>
      <c r="F132" s="490"/>
      <c r="G132" s="490"/>
      <c r="H132" s="490"/>
      <c r="I132" s="490"/>
      <c r="J132" s="490"/>
      <c r="K132" s="490"/>
      <c r="L132" s="490"/>
      <c r="M132" s="490"/>
      <c r="N132" s="490"/>
      <c r="O132" s="490"/>
      <c r="P132" s="490"/>
      <c r="Q132" s="490"/>
      <c r="R132" s="490"/>
      <c r="S132" s="490"/>
      <c r="T132" s="490"/>
      <c r="U132" s="490"/>
      <c r="V132" s="490"/>
      <c r="W132" s="490"/>
      <c r="X132" s="490"/>
      <c r="Y132" s="490"/>
      <c r="Z132" s="490"/>
      <c r="AA132" s="490"/>
      <c r="AB132" s="490"/>
      <c r="AC132" s="490"/>
      <c r="AD132" s="490"/>
      <c r="AE132" s="490"/>
      <c r="AF132" s="490"/>
      <c r="AG132" s="490"/>
      <c r="AH132" s="490"/>
      <c r="AI132" s="490"/>
      <c r="AJ132" s="490"/>
      <c r="AK132" s="490"/>
    </row>
    <row r="133" spans="4:37" s="478" customFormat="1">
      <c r="E133" s="610" t="s">
        <v>97</v>
      </c>
      <c r="F133" s="490"/>
      <c r="G133" s="490"/>
      <c r="H133" s="490"/>
      <c r="I133" s="490"/>
      <c r="J133" s="490"/>
      <c r="K133" s="490"/>
      <c r="L133" s="490"/>
      <c r="M133" s="490"/>
      <c r="N133" s="490"/>
      <c r="O133" s="490"/>
      <c r="P133" s="490"/>
      <c r="Q133" s="490"/>
      <c r="R133" s="490"/>
      <c r="S133" s="490"/>
      <c r="T133" s="490"/>
      <c r="U133" s="490"/>
      <c r="V133" s="490"/>
      <c r="W133" s="490"/>
      <c r="X133" s="490"/>
      <c r="Y133" s="490"/>
      <c r="Z133" s="490"/>
      <c r="AA133" s="490"/>
      <c r="AB133" s="490"/>
      <c r="AC133" s="490"/>
      <c r="AD133" s="490"/>
      <c r="AE133" s="490"/>
      <c r="AF133" s="490"/>
      <c r="AG133" s="490"/>
      <c r="AH133" s="490"/>
      <c r="AI133" s="490"/>
      <c r="AJ133" s="490"/>
      <c r="AK133" s="490"/>
    </row>
    <row r="134" spans="4:37">
      <c r="D134" s="478"/>
      <c r="E134" s="478"/>
      <c r="F134" s="4"/>
      <c r="G134" s="478"/>
      <c r="H134" s="478"/>
      <c r="I134" s="478"/>
      <c r="J134" s="478"/>
      <c r="K134" s="478"/>
      <c r="L134" s="478"/>
      <c r="M134" s="478"/>
      <c r="N134" s="478"/>
      <c r="O134" s="478"/>
      <c r="P134" s="478"/>
      <c r="Q134" s="478"/>
      <c r="R134" s="478"/>
      <c r="S134" s="478"/>
      <c r="T134" s="478"/>
      <c r="U134" s="478"/>
      <c r="V134" s="478"/>
      <c r="W134" s="478"/>
      <c r="X134" s="478"/>
      <c r="Y134" s="478"/>
      <c r="Z134" s="478"/>
      <c r="AA134" s="478"/>
      <c r="AB134" s="478"/>
      <c r="AC134" s="478"/>
      <c r="AD134" s="478"/>
      <c r="AE134" s="478"/>
      <c r="AF134" s="478"/>
      <c r="AG134" s="478"/>
      <c r="AH134" s="478"/>
      <c r="AI134" s="478"/>
      <c r="AJ134" s="478"/>
      <c r="AK134" s="478"/>
    </row>
    <row r="135" spans="4:37" ht="13">
      <c r="D135" s="3" t="s">
        <v>98</v>
      </c>
      <c r="E135" s="3" t="s">
        <v>99</v>
      </c>
      <c r="F135" s="3"/>
      <c r="G135" s="478"/>
      <c r="H135" s="478"/>
      <c r="I135" s="478"/>
      <c r="J135" s="478"/>
      <c r="K135" s="478"/>
      <c r="L135" s="478"/>
      <c r="M135" s="478"/>
      <c r="N135" s="478"/>
      <c r="O135" s="478"/>
      <c r="P135" s="478"/>
      <c r="Q135" s="478"/>
      <c r="R135" s="478"/>
      <c r="S135" s="478"/>
      <c r="T135" s="478"/>
      <c r="U135" s="478"/>
      <c r="V135" s="478"/>
      <c r="W135" s="478"/>
      <c r="X135" s="478"/>
      <c r="Y135" s="478"/>
      <c r="Z135" s="478"/>
      <c r="AA135" s="478"/>
      <c r="AB135" s="478"/>
      <c r="AC135" s="478"/>
      <c r="AD135" s="478"/>
      <c r="AE135" s="478"/>
      <c r="AF135" s="478"/>
      <c r="AG135" s="478"/>
      <c r="AH135" s="478"/>
      <c r="AI135" s="478"/>
      <c r="AJ135" s="478"/>
      <c r="AK135" s="478"/>
    </row>
    <row r="136" spans="4:37">
      <c r="D136" s="478"/>
      <c r="E136" s="609" t="s">
        <v>100</v>
      </c>
      <c r="F136" s="4"/>
      <c r="G136" s="478"/>
      <c r="H136" s="478"/>
      <c r="I136" s="478"/>
      <c r="J136" s="478"/>
      <c r="K136" s="478"/>
      <c r="L136" s="478"/>
      <c r="M136" s="478"/>
      <c r="N136" s="478"/>
      <c r="O136" s="478"/>
      <c r="P136" s="478"/>
      <c r="Q136" s="478"/>
      <c r="R136" s="478"/>
      <c r="S136" s="478"/>
      <c r="T136" s="478"/>
      <c r="U136" s="478"/>
      <c r="V136" s="478"/>
      <c r="W136" s="478"/>
      <c r="X136" s="478"/>
      <c r="Y136" s="478"/>
      <c r="Z136" s="478"/>
      <c r="AA136" s="478"/>
      <c r="AB136" s="478"/>
      <c r="AC136" s="478"/>
      <c r="AD136" s="478"/>
      <c r="AE136" s="478"/>
      <c r="AF136" s="478"/>
      <c r="AG136" s="478"/>
      <c r="AH136" s="478"/>
      <c r="AI136" s="478"/>
      <c r="AJ136" s="478"/>
      <c r="AK136" s="478"/>
    </row>
    <row r="137" spans="4:37">
      <c r="D137" s="478"/>
      <c r="E137" s="478"/>
      <c r="F137" s="4"/>
      <c r="G137" s="478"/>
      <c r="H137" s="478"/>
      <c r="I137" s="478"/>
      <c r="J137" s="478"/>
      <c r="K137" s="478"/>
      <c r="L137" s="478"/>
      <c r="M137" s="478"/>
      <c r="N137" s="478"/>
      <c r="O137" s="478"/>
      <c r="P137" s="478"/>
      <c r="Q137" s="478"/>
      <c r="R137" s="478"/>
      <c r="S137" s="478"/>
      <c r="T137" s="478"/>
      <c r="U137" s="478"/>
      <c r="V137" s="478"/>
      <c r="W137" s="478"/>
      <c r="X137" s="478"/>
      <c r="Y137" s="478"/>
      <c r="Z137" s="478"/>
      <c r="AA137" s="478"/>
      <c r="AB137" s="478"/>
      <c r="AC137" s="478"/>
      <c r="AD137" s="478"/>
      <c r="AE137" s="478"/>
      <c r="AF137" s="478"/>
      <c r="AG137" s="478"/>
      <c r="AH137" s="478"/>
      <c r="AI137" s="478"/>
      <c r="AJ137" s="478"/>
      <c r="AK137" s="478"/>
    </row>
    <row r="138" spans="4:37" ht="13">
      <c r="D138" s="3" t="s">
        <v>101</v>
      </c>
      <c r="E138" s="3" t="s">
        <v>102</v>
      </c>
      <c r="F138" s="3"/>
      <c r="G138" s="3"/>
      <c r="H138" s="3"/>
      <c r="I138" s="478"/>
      <c r="J138" s="478"/>
      <c r="K138" s="478"/>
      <c r="L138" s="478"/>
      <c r="M138" s="478"/>
      <c r="N138" s="478"/>
      <c r="O138" s="478"/>
      <c r="P138" s="478"/>
      <c r="Q138" s="478"/>
      <c r="R138" s="478"/>
      <c r="S138" s="478"/>
      <c r="T138" s="478"/>
      <c r="U138" s="478"/>
      <c r="V138" s="478"/>
      <c r="W138" s="478"/>
      <c r="X138" s="478"/>
      <c r="Y138" s="478"/>
      <c r="Z138" s="478"/>
      <c r="AA138" s="478"/>
      <c r="AB138" s="478"/>
      <c r="AC138" s="478"/>
      <c r="AD138" s="478"/>
      <c r="AE138" s="478"/>
      <c r="AF138" s="478"/>
      <c r="AG138" s="478"/>
      <c r="AH138" s="478"/>
      <c r="AI138" s="478"/>
      <c r="AJ138" s="478"/>
      <c r="AK138" s="478"/>
    </row>
    <row r="139" spans="4:37">
      <c r="D139" s="478"/>
      <c r="E139" s="478" t="s">
        <v>17</v>
      </c>
      <c r="F139" s="478" t="s">
        <v>103</v>
      </c>
      <c r="G139" s="478"/>
      <c r="H139" s="478"/>
      <c r="I139" s="478"/>
      <c r="J139" s="478"/>
      <c r="K139" s="478"/>
      <c r="L139" s="478"/>
      <c r="M139" s="478"/>
      <c r="N139" s="478"/>
      <c r="O139" s="478"/>
      <c r="P139" s="478"/>
      <c r="Q139" s="478"/>
      <c r="R139" s="478"/>
      <c r="S139" s="478"/>
      <c r="T139" s="478"/>
      <c r="U139" s="478"/>
      <c r="V139" s="478"/>
      <c r="W139" s="478"/>
      <c r="X139" s="478"/>
      <c r="Y139" s="478"/>
      <c r="Z139" s="478"/>
      <c r="AA139" s="478"/>
      <c r="AB139" s="478"/>
      <c r="AC139" s="478"/>
      <c r="AD139" s="478"/>
      <c r="AE139" s="478"/>
      <c r="AF139" s="478"/>
      <c r="AG139" s="478"/>
      <c r="AH139" s="478"/>
      <c r="AI139" s="478"/>
      <c r="AJ139" s="478"/>
      <c r="AK139" s="478"/>
    </row>
    <row r="140" spans="4:37">
      <c r="D140" s="478"/>
      <c r="E140" s="478" t="s">
        <v>30</v>
      </c>
      <c r="F140" s="478" t="s">
        <v>104</v>
      </c>
      <c r="G140" s="478"/>
      <c r="H140" s="478"/>
      <c r="I140" s="478"/>
      <c r="J140" s="478"/>
      <c r="K140" s="478"/>
      <c r="L140" s="478"/>
      <c r="M140" s="478"/>
      <c r="N140" s="478"/>
      <c r="O140" s="478"/>
      <c r="P140" s="478"/>
      <c r="Q140" s="478"/>
      <c r="R140" s="478"/>
      <c r="S140" s="478"/>
      <c r="T140" s="478"/>
      <c r="U140" s="478"/>
      <c r="V140" s="478"/>
      <c r="W140" s="478"/>
      <c r="X140" s="478"/>
      <c r="Y140" s="478"/>
      <c r="Z140" s="478"/>
      <c r="AA140" s="478"/>
      <c r="AB140" s="478"/>
      <c r="AC140" s="478"/>
      <c r="AD140" s="478"/>
      <c r="AE140" s="478"/>
      <c r="AF140" s="478"/>
      <c r="AG140" s="478"/>
      <c r="AH140" s="478"/>
      <c r="AI140" s="478"/>
      <c r="AJ140" s="478"/>
      <c r="AK140" s="478"/>
    </row>
    <row r="141" spans="4:37">
      <c r="D141" s="478"/>
      <c r="E141" s="478"/>
      <c r="F141" s="478"/>
      <c r="G141" s="478"/>
      <c r="H141" s="478"/>
      <c r="I141" s="478"/>
      <c r="J141" s="478"/>
      <c r="K141" s="478"/>
      <c r="L141" s="478"/>
      <c r="M141" s="478"/>
      <c r="N141" s="478"/>
      <c r="O141" s="478"/>
      <c r="P141" s="478"/>
      <c r="Q141" s="478"/>
      <c r="R141" s="478"/>
      <c r="S141" s="478"/>
      <c r="T141" s="478"/>
      <c r="U141" s="478"/>
      <c r="V141" s="478"/>
      <c r="W141" s="478"/>
      <c r="X141" s="478"/>
      <c r="Y141" s="478"/>
      <c r="Z141" s="478"/>
      <c r="AA141" s="478"/>
      <c r="AB141" s="478"/>
      <c r="AC141" s="478"/>
      <c r="AD141" s="478"/>
      <c r="AE141" s="478"/>
      <c r="AF141" s="478"/>
      <c r="AG141" s="478"/>
      <c r="AH141" s="478"/>
      <c r="AI141" s="478"/>
      <c r="AJ141" s="478"/>
      <c r="AK141" s="478"/>
    </row>
    <row r="142" spans="4:37" ht="13">
      <c r="D142" s="3" t="s">
        <v>105</v>
      </c>
      <c r="E142" s="3" t="s">
        <v>106</v>
      </c>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478"/>
    </row>
    <row r="143" spans="4:37">
      <c r="D143" s="478"/>
      <c r="E143" s="633" t="s">
        <v>107</v>
      </c>
      <c r="F143" s="633"/>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478"/>
    </row>
    <row r="144" spans="4:37">
      <c r="D144" s="478"/>
      <c r="E144" s="478"/>
      <c r="F144" s="478"/>
      <c r="G144" s="478"/>
      <c r="H144" s="478"/>
      <c r="I144" s="478"/>
      <c r="J144" s="478"/>
      <c r="K144" s="478"/>
      <c r="L144" s="478"/>
      <c r="M144" s="478"/>
      <c r="N144" s="478"/>
      <c r="O144" s="478"/>
      <c r="P144" s="478"/>
      <c r="Q144" s="478"/>
      <c r="R144" s="478"/>
      <c r="S144" s="478"/>
      <c r="T144" s="478"/>
      <c r="U144" s="478"/>
      <c r="V144" s="478"/>
      <c r="W144" s="478"/>
      <c r="X144" s="478"/>
      <c r="Y144" s="478"/>
      <c r="Z144" s="478"/>
      <c r="AA144" s="478"/>
      <c r="AB144" s="478"/>
      <c r="AC144" s="478"/>
      <c r="AD144" s="478"/>
      <c r="AE144" s="478"/>
      <c r="AF144" s="478"/>
      <c r="AG144" s="478"/>
      <c r="AH144" s="478"/>
      <c r="AI144" s="478"/>
      <c r="AJ144" s="478"/>
      <c r="AK144" s="478"/>
    </row>
    <row r="145" spans="3:7" ht="13">
      <c r="C145" s="3" t="s">
        <v>108</v>
      </c>
      <c r="D145" s="478"/>
      <c r="E145" s="478"/>
      <c r="F145" s="478"/>
      <c r="G145" s="3" t="s">
        <v>109</v>
      </c>
    </row>
    <row r="146" spans="3:7" ht="13">
      <c r="C146" s="478"/>
      <c r="D146" s="124" t="s">
        <v>3</v>
      </c>
      <c r="E146" s="124" t="s">
        <v>110</v>
      </c>
      <c r="F146" s="478"/>
      <c r="G146" s="478"/>
    </row>
    <row r="147" spans="3:7">
      <c r="C147" s="478"/>
      <c r="D147" s="460"/>
      <c r="E147" s="478" t="s">
        <v>111</v>
      </c>
      <c r="F147" s="478"/>
      <c r="G147" s="478"/>
    </row>
    <row r="148" spans="3:7">
      <c r="C148" s="478"/>
      <c r="D148" s="460"/>
      <c r="E148" s="460"/>
      <c r="F148" s="478"/>
      <c r="G148" s="478"/>
    </row>
    <row r="149" spans="3:7" ht="13">
      <c r="C149" s="478"/>
      <c r="D149" s="124" t="s">
        <v>15</v>
      </c>
      <c r="E149" s="124" t="s">
        <v>112</v>
      </c>
      <c r="F149" s="3"/>
      <c r="G149" s="478"/>
    </row>
    <row r="150" spans="3:7">
      <c r="C150" s="478"/>
      <c r="D150" s="460"/>
      <c r="E150" s="4" t="s">
        <v>113</v>
      </c>
      <c r="F150" s="4"/>
      <c r="G150" s="478"/>
    </row>
    <row r="151" spans="3:7">
      <c r="C151" s="478"/>
      <c r="D151" s="460"/>
      <c r="E151" s="460"/>
      <c r="F151" s="478"/>
      <c r="G151" s="478"/>
    </row>
    <row r="152" spans="3:7" ht="13">
      <c r="C152" s="478"/>
      <c r="D152" s="124" t="s">
        <v>93</v>
      </c>
      <c r="E152" s="124" t="s">
        <v>114</v>
      </c>
      <c r="F152" s="478"/>
      <c r="G152" s="478"/>
    </row>
    <row r="153" spans="3:7">
      <c r="C153" s="478"/>
      <c r="D153" s="460"/>
      <c r="E153" s="4" t="s">
        <v>115</v>
      </c>
      <c r="F153" s="478"/>
      <c r="G153" s="478"/>
    </row>
    <row r="154" spans="3:7">
      <c r="C154" s="478"/>
      <c r="D154" s="460"/>
      <c r="E154" s="4" t="s">
        <v>116</v>
      </c>
      <c r="F154" s="478"/>
      <c r="G154" s="4"/>
    </row>
    <row r="155" spans="3:7">
      <c r="C155" s="478"/>
      <c r="D155" s="460"/>
      <c r="E155" s="460"/>
      <c r="F155" s="478"/>
      <c r="G155" s="478"/>
    </row>
    <row r="156" spans="3:7" ht="13">
      <c r="C156" s="478"/>
      <c r="D156" s="124" t="s">
        <v>98</v>
      </c>
      <c r="E156" s="39" t="s">
        <v>117</v>
      </c>
      <c r="F156" s="478"/>
      <c r="G156" s="478"/>
    </row>
    <row r="157" spans="3:7">
      <c r="C157" s="478"/>
      <c r="D157" s="460"/>
      <c r="E157" s="460" t="s">
        <v>17</v>
      </c>
      <c r="F157" s="4" t="s">
        <v>118</v>
      </c>
      <c r="G157" s="478"/>
    </row>
    <row r="158" spans="3:7">
      <c r="C158" s="478"/>
      <c r="D158" s="460"/>
      <c r="E158" s="461" t="s">
        <v>30</v>
      </c>
      <c r="F158" s="4" t="s">
        <v>119</v>
      </c>
      <c r="G158" s="478"/>
    </row>
    <row r="159" spans="3:7">
      <c r="C159" s="478"/>
      <c r="D159" s="460"/>
      <c r="E159" s="461" t="s">
        <v>38</v>
      </c>
      <c r="F159" s="478" t="s">
        <v>120</v>
      </c>
      <c r="G159" s="478"/>
    </row>
    <row r="160" spans="3:7">
      <c r="C160" s="478"/>
      <c r="D160" s="460"/>
      <c r="E160" s="460"/>
      <c r="F160" s="478"/>
      <c r="G160" s="478"/>
    </row>
    <row r="161" spans="3:20" ht="13">
      <c r="C161" s="478"/>
      <c r="D161" s="124" t="s">
        <v>101</v>
      </c>
      <c r="E161" s="124" t="s">
        <v>121</v>
      </c>
      <c r="F161" s="478"/>
      <c r="G161" s="478"/>
      <c r="H161" s="478"/>
      <c r="I161" s="478"/>
      <c r="J161" s="478"/>
      <c r="K161" s="478"/>
      <c r="L161" s="478"/>
      <c r="M161" s="478"/>
      <c r="N161" s="478"/>
      <c r="O161" s="478"/>
      <c r="P161" s="478"/>
      <c r="Q161" s="478"/>
      <c r="R161" s="478"/>
      <c r="S161" s="478"/>
      <c r="T161" s="478"/>
    </row>
    <row r="162" spans="3:20">
      <c r="C162" s="478"/>
      <c r="D162" s="460"/>
      <c r="E162" s="4" t="s">
        <v>122</v>
      </c>
      <c r="F162" s="4"/>
      <c r="G162" s="478"/>
      <c r="H162" s="478"/>
      <c r="I162" s="478"/>
      <c r="J162" s="478"/>
      <c r="K162" s="478"/>
      <c r="L162" s="478"/>
      <c r="M162" s="478"/>
      <c r="N162" s="478"/>
      <c r="O162" s="478"/>
      <c r="P162" s="478"/>
      <c r="Q162" s="478"/>
      <c r="R162" s="478"/>
      <c r="S162" s="478"/>
      <c r="T162" s="478"/>
    </row>
    <row r="163" spans="3:20">
      <c r="C163" s="478"/>
      <c r="D163" s="460"/>
      <c r="E163" s="460"/>
      <c r="F163" s="478"/>
      <c r="G163" s="478"/>
      <c r="H163" s="478"/>
      <c r="I163" s="478"/>
      <c r="J163" s="478"/>
      <c r="K163" s="478"/>
      <c r="L163" s="478"/>
      <c r="M163" s="478"/>
      <c r="N163" s="478"/>
      <c r="O163" s="478"/>
      <c r="P163" s="478"/>
      <c r="Q163" s="478"/>
      <c r="R163" s="478"/>
      <c r="S163" s="478"/>
      <c r="T163" s="478"/>
    </row>
    <row r="164" spans="3:20" ht="13">
      <c r="C164" s="478"/>
      <c r="D164" s="124" t="s">
        <v>105</v>
      </c>
      <c r="E164" s="124" t="s">
        <v>123</v>
      </c>
      <c r="F164" s="478"/>
      <c r="G164" s="478"/>
      <c r="H164" s="478"/>
      <c r="I164" s="478"/>
      <c r="J164" s="478"/>
      <c r="K164" s="478"/>
      <c r="L164" s="478"/>
      <c r="M164" s="478"/>
      <c r="N164" s="478"/>
      <c r="O164" s="478"/>
      <c r="P164" s="478"/>
      <c r="Q164" s="478"/>
      <c r="R164" s="478"/>
      <c r="S164" s="478"/>
      <c r="T164" s="478"/>
    </row>
    <row r="165" spans="3:20">
      <c r="C165" s="478"/>
      <c r="D165" s="460"/>
      <c r="E165" s="4" t="s">
        <v>124</v>
      </c>
      <c r="F165" s="478"/>
      <c r="G165" s="478"/>
      <c r="H165" s="478"/>
      <c r="I165" s="478"/>
      <c r="J165" s="478"/>
      <c r="K165" s="478"/>
      <c r="L165" s="478"/>
      <c r="M165" s="478"/>
      <c r="N165" s="478"/>
      <c r="O165" s="478"/>
      <c r="P165" s="478"/>
      <c r="Q165" s="478"/>
      <c r="R165" s="478"/>
      <c r="S165" s="478"/>
      <c r="T165" s="478"/>
    </row>
    <row r="166" spans="3:20">
      <c r="C166" s="478"/>
      <c r="D166" s="460"/>
      <c r="E166" s="4" t="s">
        <v>125</v>
      </c>
      <c r="F166" s="478"/>
      <c r="G166" s="478"/>
      <c r="H166" s="478"/>
      <c r="I166" s="478"/>
      <c r="J166" s="478"/>
      <c r="K166" s="478"/>
      <c r="L166" s="478"/>
      <c r="M166" s="478"/>
      <c r="N166" s="478"/>
      <c r="O166" s="478"/>
      <c r="P166" s="478"/>
      <c r="Q166" s="478"/>
      <c r="R166" s="478"/>
      <c r="S166" s="478"/>
      <c r="T166" s="478"/>
    </row>
    <row r="167" spans="3:20">
      <c r="C167" s="478"/>
      <c r="D167" s="460"/>
      <c r="E167" s="460"/>
      <c r="F167" s="478"/>
      <c r="G167" s="478"/>
      <c r="H167" s="478"/>
      <c r="I167" s="478"/>
      <c r="J167" s="478"/>
      <c r="K167" s="478"/>
      <c r="L167" s="478"/>
      <c r="M167" s="478"/>
      <c r="N167" s="478"/>
      <c r="O167" s="478"/>
      <c r="P167" s="478"/>
      <c r="Q167" s="478"/>
      <c r="R167" s="478"/>
      <c r="S167" s="478"/>
      <c r="T167" s="478"/>
    </row>
    <row r="168" spans="3:20" ht="13">
      <c r="C168" s="478"/>
      <c r="D168" s="124" t="s">
        <v>126</v>
      </c>
      <c r="E168" s="124" t="s">
        <v>127</v>
      </c>
      <c r="F168" s="478"/>
      <c r="G168" s="478"/>
      <c r="H168" s="478"/>
      <c r="I168" s="478"/>
      <c r="J168" s="478"/>
      <c r="K168" s="478"/>
      <c r="L168" s="478"/>
      <c r="M168" s="478"/>
      <c r="N168" s="478"/>
      <c r="O168" s="478"/>
      <c r="P168" s="478"/>
      <c r="Q168" s="478"/>
      <c r="R168" s="478"/>
      <c r="S168" s="478"/>
      <c r="T168" s="478"/>
    </row>
    <row r="169" spans="3:20">
      <c r="C169" s="478"/>
      <c r="D169" s="460"/>
      <c r="E169" s="460" t="s">
        <v>17</v>
      </c>
      <c r="F169" s="478" t="s">
        <v>128</v>
      </c>
      <c r="G169" s="478"/>
      <c r="H169" s="478"/>
      <c r="I169" s="478"/>
      <c r="J169" s="478"/>
      <c r="K169" s="478"/>
      <c r="L169" s="478"/>
      <c r="M169" s="478"/>
      <c r="N169" s="478"/>
      <c r="O169" s="478"/>
      <c r="P169" s="478"/>
      <c r="Q169" s="478"/>
      <c r="R169" s="478"/>
      <c r="S169" s="478"/>
      <c r="T169" s="478"/>
    </row>
    <row r="170" spans="3:20">
      <c r="C170" s="478"/>
      <c r="D170" s="478"/>
      <c r="E170" s="460" t="s">
        <v>30</v>
      </c>
      <c r="F170" s="478" t="s">
        <v>129</v>
      </c>
      <c r="G170" s="478"/>
      <c r="H170" s="478"/>
      <c r="I170" s="478"/>
      <c r="J170" s="478"/>
      <c r="K170" s="478"/>
      <c r="L170" s="478"/>
      <c r="M170" s="478"/>
      <c r="N170" s="478"/>
      <c r="O170" s="478"/>
      <c r="P170" s="478"/>
      <c r="Q170" s="478"/>
      <c r="R170" s="478"/>
      <c r="S170" s="478"/>
      <c r="T170" s="478"/>
    </row>
    <row r="171" spans="3:20">
      <c r="C171" s="478"/>
      <c r="D171" s="478"/>
      <c r="E171" s="478"/>
      <c r="F171" s="4"/>
      <c r="G171" s="478"/>
      <c r="H171" s="478"/>
      <c r="I171" s="478"/>
      <c r="J171" s="478"/>
      <c r="K171" s="478"/>
      <c r="L171" s="478"/>
      <c r="M171" s="478"/>
      <c r="N171" s="478"/>
      <c r="O171" s="478"/>
      <c r="P171" s="478"/>
      <c r="Q171" s="478"/>
      <c r="R171" s="478"/>
      <c r="S171" s="478"/>
      <c r="T171" s="478"/>
    </row>
    <row r="172" spans="3:20" ht="13">
      <c r="C172" s="3" t="s">
        <v>130</v>
      </c>
      <c r="D172" s="478"/>
      <c r="E172" s="4"/>
      <c r="F172" s="478"/>
      <c r="G172" s="3" t="s">
        <v>131</v>
      </c>
      <c r="H172" s="478"/>
      <c r="I172" s="478"/>
      <c r="J172" s="478"/>
      <c r="K172" s="478"/>
      <c r="L172" s="478"/>
      <c r="M172" s="478"/>
      <c r="N172" s="478"/>
      <c r="O172" s="478"/>
      <c r="P172" s="478"/>
      <c r="Q172" s="478"/>
      <c r="R172" s="478"/>
      <c r="S172" s="478"/>
      <c r="T172" s="478"/>
    </row>
    <row r="173" spans="3:20">
      <c r="C173" s="478"/>
      <c r="D173" s="478"/>
      <c r="E173" s="4" t="s">
        <v>132</v>
      </c>
      <c r="F173" s="4"/>
      <c r="G173" s="478"/>
      <c r="H173" s="478"/>
      <c r="I173" s="4"/>
      <c r="J173" s="4"/>
      <c r="K173" s="4"/>
      <c r="L173" s="4"/>
      <c r="M173" s="4"/>
      <c r="N173" s="4"/>
      <c r="O173" s="4"/>
      <c r="P173" s="4"/>
      <c r="Q173" s="4"/>
      <c r="R173" s="4"/>
      <c r="S173" s="4"/>
      <c r="T173" s="4"/>
    </row>
    <row r="174" spans="3:20">
      <c r="C174" s="478"/>
      <c r="D174" s="478"/>
      <c r="E174" s="478"/>
      <c r="F174" s="4"/>
      <c r="G174" s="478"/>
      <c r="H174" s="4"/>
      <c r="I174" s="4"/>
      <c r="J174" s="4"/>
      <c r="K174" s="4"/>
      <c r="L174" s="4"/>
      <c r="M174" s="4"/>
      <c r="N174" s="4"/>
      <c r="O174" s="4"/>
      <c r="P174" s="4"/>
      <c r="Q174" s="4"/>
      <c r="R174" s="4"/>
      <c r="S174" s="4"/>
      <c r="T174" s="4"/>
    </row>
    <row r="175" spans="3:20" ht="13">
      <c r="C175" s="3" t="s">
        <v>133</v>
      </c>
      <c r="D175" s="3"/>
      <c r="E175" s="478"/>
      <c r="F175" s="4"/>
      <c r="G175" s="3" t="s">
        <v>92</v>
      </c>
      <c r="H175" s="478"/>
      <c r="I175" s="478"/>
      <c r="J175" s="478"/>
      <c r="K175" s="478"/>
      <c r="L175" s="478"/>
      <c r="M175" s="478"/>
      <c r="N175" s="478"/>
      <c r="O175" s="478"/>
      <c r="P175" s="478"/>
      <c r="Q175" s="478"/>
      <c r="R175" s="478"/>
      <c r="S175" s="478"/>
      <c r="T175" s="478"/>
    </row>
    <row r="176" spans="3:20" ht="13">
      <c r="C176" s="478"/>
      <c r="D176" s="3" t="s">
        <v>3</v>
      </c>
      <c r="E176" s="3" t="s">
        <v>134</v>
      </c>
      <c r="F176" s="478"/>
      <c r="G176" s="4"/>
      <c r="H176" s="4"/>
      <c r="I176" s="4"/>
      <c r="J176" s="4"/>
      <c r="K176" s="4"/>
      <c r="L176" s="4"/>
      <c r="M176" s="4"/>
      <c r="N176" s="4"/>
      <c r="O176" s="478"/>
      <c r="P176" s="478"/>
      <c r="Q176" s="478"/>
      <c r="R176" s="478"/>
      <c r="S176" s="478"/>
      <c r="T176" s="478"/>
    </row>
    <row r="177" spans="2:19">
      <c r="B177" s="478"/>
      <c r="C177" s="478"/>
      <c r="D177" s="478"/>
      <c r="E177" s="478" t="s">
        <v>17</v>
      </c>
      <c r="F177" s="4" t="s">
        <v>135</v>
      </c>
      <c r="G177" s="478"/>
      <c r="H177" s="478"/>
      <c r="I177" s="478"/>
      <c r="J177" s="478"/>
      <c r="K177" s="478"/>
      <c r="L177" s="478"/>
      <c r="M177" s="478"/>
      <c r="N177" s="478"/>
      <c r="O177" s="478"/>
      <c r="P177" s="478"/>
      <c r="Q177" s="478"/>
      <c r="R177" s="478"/>
      <c r="S177" s="478"/>
    </row>
    <row r="178" spans="2:19" ht="13">
      <c r="B178" s="478"/>
      <c r="C178" s="478"/>
      <c r="D178" s="478"/>
      <c r="E178" s="478"/>
      <c r="F178" s="128" t="s">
        <v>136</v>
      </c>
      <c r="G178" s="478"/>
      <c r="H178" s="478"/>
      <c r="I178" s="128"/>
      <c r="J178" s="478"/>
      <c r="K178" s="478"/>
      <c r="L178" s="478"/>
      <c r="M178" s="478"/>
      <c r="N178" s="478"/>
      <c r="O178" s="478"/>
      <c r="P178" s="478"/>
      <c r="Q178" s="478"/>
      <c r="R178" s="478"/>
      <c r="S178" s="478"/>
    </row>
    <row r="179" spans="2:19" ht="13">
      <c r="B179" s="478"/>
      <c r="C179" s="478"/>
      <c r="D179" s="478"/>
      <c r="E179" s="478"/>
      <c r="F179" s="478"/>
      <c r="G179" s="478"/>
      <c r="H179" s="478"/>
      <c r="I179" s="128"/>
      <c r="J179" s="478"/>
      <c r="K179" s="478"/>
      <c r="L179" s="478"/>
      <c r="M179" s="478"/>
      <c r="N179" s="478"/>
      <c r="O179" s="478"/>
      <c r="P179" s="478"/>
      <c r="Q179" s="478"/>
      <c r="R179" s="478"/>
      <c r="S179" s="478"/>
    </row>
    <row r="180" spans="2:19">
      <c r="B180" s="4"/>
      <c r="C180" s="4"/>
      <c r="D180" s="478"/>
      <c r="E180" s="478" t="s">
        <v>30</v>
      </c>
      <c r="F180" s="4" t="s">
        <v>137</v>
      </c>
      <c r="G180" s="478"/>
      <c r="H180" s="4"/>
      <c r="I180" s="478"/>
      <c r="J180" s="478"/>
      <c r="K180" s="478"/>
      <c r="L180" s="478"/>
      <c r="M180" s="478"/>
      <c r="N180" s="478"/>
      <c r="O180" s="478"/>
      <c r="P180" s="478"/>
      <c r="Q180" s="478"/>
      <c r="R180" s="478"/>
      <c r="S180" s="478"/>
    </row>
    <row r="181" spans="2:19">
      <c r="B181" s="4"/>
      <c r="C181" s="4"/>
      <c r="D181" s="478"/>
      <c r="E181" s="478"/>
      <c r="F181" s="478" t="s">
        <v>19</v>
      </c>
      <c r="G181" s="478" t="s">
        <v>138</v>
      </c>
      <c r="H181" s="4"/>
      <c r="I181" s="478"/>
      <c r="J181" s="478"/>
      <c r="K181" s="478"/>
      <c r="L181" s="478"/>
      <c r="M181" s="478"/>
      <c r="N181" s="478"/>
      <c r="O181" s="4"/>
      <c r="P181" s="4"/>
      <c r="Q181" s="4"/>
      <c r="R181" s="4"/>
      <c r="S181" s="4"/>
    </row>
    <row r="182" spans="2:19">
      <c r="B182" s="4"/>
      <c r="C182" s="4"/>
      <c r="D182" s="478"/>
      <c r="E182" s="478"/>
      <c r="F182" s="478"/>
      <c r="G182" s="478"/>
      <c r="H182" s="4"/>
      <c r="I182" s="478"/>
      <c r="J182" s="478"/>
      <c r="K182" s="478"/>
      <c r="L182" s="478"/>
      <c r="M182" s="478"/>
      <c r="N182" s="478"/>
      <c r="O182" s="4"/>
      <c r="P182" s="4"/>
      <c r="Q182" s="4"/>
      <c r="R182" s="4"/>
      <c r="S182" s="4"/>
    </row>
    <row r="183" spans="2:19" ht="13">
      <c r="B183" s="478"/>
      <c r="C183" s="478"/>
      <c r="D183" s="3" t="s">
        <v>15</v>
      </c>
      <c r="E183" s="39" t="s">
        <v>139</v>
      </c>
      <c r="F183" s="478"/>
      <c r="G183" s="478"/>
      <c r="H183" s="478"/>
      <c r="I183" s="478"/>
      <c r="J183" s="478"/>
      <c r="K183" s="478"/>
      <c r="L183" s="478"/>
      <c r="M183" s="478"/>
      <c r="N183" s="478"/>
      <c r="O183" s="478"/>
      <c r="P183" s="478"/>
      <c r="Q183" s="478"/>
      <c r="R183" s="478"/>
      <c r="S183" s="478"/>
    </row>
    <row r="184" spans="2:19">
      <c r="B184" s="4"/>
      <c r="C184" s="4"/>
      <c r="D184" s="478"/>
      <c r="E184" s="4" t="s">
        <v>140</v>
      </c>
      <c r="F184" s="4"/>
      <c r="G184" s="478"/>
      <c r="H184" s="478"/>
      <c r="I184" s="4"/>
      <c r="J184" s="478"/>
      <c r="K184" s="478"/>
      <c r="L184" s="478"/>
      <c r="M184" s="478"/>
      <c r="N184" s="478"/>
      <c r="O184" s="478"/>
      <c r="P184" s="478"/>
      <c r="Q184" s="478"/>
      <c r="R184" s="478"/>
      <c r="S184" s="478"/>
    </row>
    <row r="185" spans="2:19" ht="13">
      <c r="B185" s="4"/>
      <c r="C185" s="4"/>
      <c r="D185" s="478"/>
      <c r="E185" s="4" t="s">
        <v>141</v>
      </c>
      <c r="F185" s="128"/>
      <c r="G185" s="4"/>
      <c r="H185" s="478"/>
      <c r="I185" s="128"/>
      <c r="J185" s="478"/>
      <c r="K185" s="478"/>
      <c r="L185" s="478"/>
      <c r="M185" s="478"/>
      <c r="N185" s="478"/>
      <c r="O185" s="478"/>
      <c r="P185" s="478"/>
      <c r="Q185" s="478"/>
      <c r="R185" s="478"/>
      <c r="S185" s="478"/>
    </row>
    <row r="186" spans="2:19" ht="13">
      <c r="B186" s="4"/>
      <c r="C186" s="4"/>
      <c r="D186" s="478"/>
      <c r="E186" s="478"/>
      <c r="F186" s="128"/>
      <c r="G186" s="4"/>
      <c r="H186" s="478"/>
      <c r="I186" s="128"/>
      <c r="J186" s="478"/>
      <c r="K186" s="478"/>
      <c r="L186" s="478"/>
      <c r="M186" s="478"/>
      <c r="N186" s="478"/>
      <c r="O186" s="478"/>
      <c r="P186" s="478"/>
      <c r="Q186" s="478"/>
      <c r="R186" s="478"/>
      <c r="S186" s="478"/>
    </row>
    <row r="187" spans="2:19" ht="13">
      <c r="B187" s="4"/>
      <c r="C187" s="4"/>
      <c r="D187" s="3" t="s">
        <v>93</v>
      </c>
      <c r="E187" s="3" t="s">
        <v>142</v>
      </c>
      <c r="F187" s="128"/>
      <c r="G187" s="4"/>
      <c r="H187" s="478"/>
      <c r="I187" s="128"/>
      <c r="J187" s="478"/>
      <c r="K187" s="478"/>
      <c r="L187" s="478"/>
      <c r="M187" s="478"/>
      <c r="N187" s="478"/>
      <c r="O187" s="478"/>
      <c r="P187" s="478"/>
      <c r="Q187" s="478"/>
      <c r="R187" s="478"/>
      <c r="S187" s="478"/>
    </row>
    <row r="188" spans="2:19" ht="13">
      <c r="B188" s="4"/>
      <c r="C188" s="4"/>
      <c r="D188" s="3"/>
      <c r="E188" s="4" t="s">
        <v>143</v>
      </c>
      <c r="F188" s="4"/>
      <c r="G188" s="4"/>
      <c r="H188" s="478"/>
      <c r="I188" s="128"/>
      <c r="J188" s="478"/>
      <c r="K188" s="478"/>
      <c r="L188" s="478"/>
      <c r="M188" s="478"/>
      <c r="N188" s="478"/>
      <c r="O188" s="478"/>
      <c r="P188" s="478"/>
      <c r="Q188" s="478"/>
      <c r="R188" s="478"/>
      <c r="S188" s="478"/>
    </row>
    <row r="189" spans="2:19" ht="13">
      <c r="B189" s="4"/>
      <c r="C189" s="4"/>
      <c r="D189" s="478"/>
      <c r="E189" s="478"/>
      <c r="F189" s="128"/>
      <c r="G189" s="4"/>
      <c r="H189" s="478"/>
      <c r="I189" s="128"/>
      <c r="J189" s="478"/>
      <c r="K189" s="478"/>
      <c r="L189" s="478"/>
      <c r="M189" s="478"/>
      <c r="N189" s="478"/>
      <c r="O189" s="478"/>
      <c r="P189" s="478"/>
      <c r="Q189" s="478"/>
      <c r="R189" s="478"/>
      <c r="S189" s="478"/>
    </row>
    <row r="190" spans="2:19" ht="13">
      <c r="B190" s="478"/>
      <c r="C190" s="478"/>
      <c r="D190" s="3" t="s">
        <v>98</v>
      </c>
      <c r="E190" s="3" t="s">
        <v>144</v>
      </c>
      <c r="F190" s="478"/>
      <c r="G190" s="478"/>
      <c r="H190" s="478"/>
      <c r="I190" s="478"/>
      <c r="J190" s="478"/>
      <c r="K190" s="478"/>
      <c r="L190" s="478"/>
      <c r="M190" s="478"/>
      <c r="N190" s="478"/>
      <c r="O190" s="478"/>
      <c r="P190" s="478"/>
      <c r="Q190" s="478"/>
      <c r="R190" s="478"/>
      <c r="S190" s="478"/>
    </row>
    <row r="191" spans="2:19" ht="13">
      <c r="B191" s="4"/>
      <c r="C191" s="3"/>
      <c r="D191" s="478"/>
      <c r="E191" s="478" t="s">
        <v>17</v>
      </c>
      <c r="F191" s="4" t="s">
        <v>145</v>
      </c>
      <c r="G191" s="4"/>
      <c r="H191" s="4"/>
      <c r="I191" s="4"/>
      <c r="J191" s="478"/>
      <c r="K191" s="478"/>
      <c r="L191" s="478"/>
      <c r="M191" s="478"/>
      <c r="N191" s="478"/>
      <c r="O191" s="478"/>
      <c r="P191" s="478"/>
      <c r="Q191" s="478"/>
      <c r="R191" s="478"/>
      <c r="S191" s="478"/>
    </row>
    <row r="192" spans="2:19" ht="13">
      <c r="B192" s="4"/>
      <c r="C192" s="3"/>
      <c r="D192" s="478"/>
      <c r="E192" s="478"/>
      <c r="F192" s="4" t="s">
        <v>19</v>
      </c>
      <c r="G192" s="4" t="s">
        <v>146</v>
      </c>
      <c r="H192" s="478"/>
      <c r="I192" s="478"/>
      <c r="J192" s="478"/>
      <c r="K192" s="478"/>
      <c r="L192" s="478"/>
      <c r="M192" s="478"/>
      <c r="N192" s="478"/>
      <c r="O192" s="478"/>
      <c r="P192" s="478"/>
      <c r="Q192" s="478"/>
      <c r="R192" s="478"/>
      <c r="S192" s="478"/>
    </row>
    <row r="193" spans="2:37">
      <c r="B193" s="4"/>
      <c r="C193" s="4"/>
      <c r="D193" s="478"/>
      <c r="E193" s="478"/>
      <c r="F193" s="4" t="s">
        <v>23</v>
      </c>
      <c r="G193" s="106" t="s">
        <v>147</v>
      </c>
      <c r="H193" s="478"/>
      <c r="I193" s="4"/>
      <c r="J193" s="4"/>
      <c r="K193" s="478"/>
      <c r="L193" s="478"/>
      <c r="M193" s="4"/>
      <c r="N193" s="4"/>
      <c r="O193" s="4"/>
      <c r="P193" s="4"/>
      <c r="Q193" s="4"/>
      <c r="R193" s="4"/>
      <c r="S193" s="4"/>
      <c r="T193" s="478"/>
      <c r="U193" s="478"/>
      <c r="V193" s="478"/>
      <c r="W193" s="478"/>
      <c r="X193" s="478"/>
      <c r="Y193" s="478"/>
      <c r="Z193" s="478"/>
      <c r="AA193" s="478"/>
      <c r="AB193" s="478"/>
      <c r="AC193" s="478"/>
      <c r="AD193" s="478"/>
      <c r="AE193" s="478"/>
      <c r="AF193" s="478"/>
      <c r="AG193" s="478"/>
      <c r="AH193" s="478"/>
      <c r="AI193" s="478"/>
      <c r="AJ193" s="478"/>
      <c r="AK193" s="478"/>
    </row>
    <row r="194" spans="2:37">
      <c r="B194" s="4"/>
      <c r="C194" s="4"/>
      <c r="D194" s="478"/>
      <c r="E194" s="478"/>
      <c r="F194" s="4" t="s">
        <v>28</v>
      </c>
      <c r="G194" s="4" t="s">
        <v>148</v>
      </c>
      <c r="H194" s="478"/>
      <c r="I194" s="4"/>
      <c r="J194" s="4"/>
      <c r="K194" s="478"/>
      <c r="L194" s="478"/>
      <c r="M194" s="4"/>
      <c r="N194" s="4"/>
      <c r="O194" s="4"/>
      <c r="P194" s="4"/>
      <c r="Q194" s="4"/>
      <c r="R194" s="4"/>
      <c r="S194" s="4"/>
      <c r="T194" s="478"/>
      <c r="U194" s="478"/>
      <c r="V194" s="478"/>
      <c r="W194" s="478"/>
      <c r="X194" s="478"/>
      <c r="Y194" s="478"/>
      <c r="Z194" s="478"/>
      <c r="AA194" s="478"/>
      <c r="AB194" s="478"/>
      <c r="AC194" s="478"/>
      <c r="AD194" s="478"/>
      <c r="AE194" s="478"/>
      <c r="AF194" s="478"/>
      <c r="AG194" s="478"/>
      <c r="AH194" s="478"/>
      <c r="AI194" s="478"/>
      <c r="AJ194" s="478"/>
      <c r="AK194" s="478"/>
    </row>
    <row r="195" spans="2:37">
      <c r="B195" s="4"/>
      <c r="C195" s="4"/>
      <c r="D195" s="478"/>
      <c r="E195" s="478"/>
      <c r="F195" s="4"/>
      <c r="G195" s="4"/>
      <c r="H195" s="478"/>
      <c r="I195" s="4"/>
      <c r="J195" s="4"/>
      <c r="K195" s="478"/>
      <c r="L195" s="478"/>
      <c r="M195" s="4"/>
      <c r="N195" s="4"/>
      <c r="O195" s="4"/>
      <c r="P195" s="4"/>
      <c r="Q195" s="4"/>
      <c r="R195" s="4"/>
      <c r="S195" s="4"/>
      <c r="T195" s="478"/>
      <c r="U195" s="478"/>
      <c r="V195" s="478"/>
      <c r="W195" s="478"/>
      <c r="X195" s="478"/>
      <c r="Y195" s="478"/>
      <c r="Z195" s="478"/>
      <c r="AA195" s="478"/>
      <c r="AB195" s="478"/>
      <c r="AC195" s="478"/>
      <c r="AD195" s="478"/>
      <c r="AE195" s="478"/>
      <c r="AF195" s="478"/>
      <c r="AG195" s="478"/>
      <c r="AH195" s="478"/>
      <c r="AI195" s="478"/>
      <c r="AJ195" s="478"/>
      <c r="AK195" s="478"/>
    </row>
    <row r="196" spans="2:37" ht="13">
      <c r="B196" s="4"/>
      <c r="C196" s="4"/>
      <c r="D196" s="3" t="s">
        <v>101</v>
      </c>
      <c r="E196" s="3" t="s">
        <v>149</v>
      </c>
      <c r="F196" s="478"/>
      <c r="G196" s="4"/>
      <c r="H196" s="4"/>
      <c r="I196" s="4"/>
      <c r="J196" s="4"/>
      <c r="K196" s="478"/>
      <c r="L196" s="478"/>
      <c r="M196" s="4"/>
      <c r="N196" s="4"/>
      <c r="O196" s="4"/>
      <c r="P196" s="4"/>
      <c r="Q196" s="4"/>
      <c r="R196" s="4"/>
      <c r="S196" s="4"/>
      <c r="T196" s="478"/>
      <c r="U196" s="478"/>
      <c r="V196" s="478"/>
      <c r="W196" s="478"/>
      <c r="X196" s="478"/>
      <c r="Y196" s="478"/>
      <c r="Z196" s="478"/>
      <c r="AA196" s="478"/>
      <c r="AB196" s="478"/>
      <c r="AC196" s="478"/>
      <c r="AD196" s="478"/>
      <c r="AE196" s="478"/>
      <c r="AF196" s="478"/>
      <c r="AG196" s="478"/>
      <c r="AH196" s="478"/>
      <c r="AI196" s="478"/>
      <c r="AJ196" s="478"/>
      <c r="AK196" s="478"/>
    </row>
    <row r="197" spans="2:37">
      <c r="B197" s="4"/>
      <c r="C197" s="4"/>
      <c r="D197" s="4"/>
      <c r="E197" s="4" t="s">
        <v>150</v>
      </c>
      <c r="F197" s="4"/>
      <c r="G197" s="4"/>
      <c r="H197" s="4"/>
      <c r="I197" s="4"/>
      <c r="J197" s="4"/>
      <c r="K197" s="478"/>
      <c r="L197" s="478"/>
      <c r="M197" s="4"/>
      <c r="N197" s="4"/>
      <c r="O197" s="4"/>
      <c r="P197" s="4"/>
      <c r="Q197" s="4"/>
      <c r="R197" s="4"/>
      <c r="S197" s="4"/>
      <c r="T197" s="478"/>
      <c r="U197" s="478"/>
      <c r="V197" s="478"/>
      <c r="W197" s="478"/>
      <c r="X197" s="478"/>
      <c r="Y197" s="478"/>
      <c r="Z197" s="478"/>
      <c r="AA197" s="478"/>
      <c r="AB197" s="478"/>
      <c r="AC197" s="478"/>
      <c r="AD197" s="478"/>
      <c r="AE197" s="478"/>
      <c r="AF197" s="478"/>
      <c r="AG197" s="478"/>
      <c r="AH197" s="478"/>
      <c r="AI197" s="478"/>
      <c r="AJ197" s="478"/>
      <c r="AK197" s="478"/>
    </row>
    <row r="198" spans="2:37">
      <c r="B198" s="4"/>
      <c r="C198" s="4"/>
      <c r="D198" s="4"/>
      <c r="E198" s="478"/>
      <c r="F198" s="4"/>
      <c r="G198" s="4"/>
      <c r="H198" s="4"/>
      <c r="I198" s="4"/>
      <c r="J198" s="4"/>
      <c r="K198" s="478"/>
      <c r="L198" s="478"/>
      <c r="M198" s="4"/>
      <c r="N198" s="4"/>
      <c r="O198" s="4"/>
      <c r="P198" s="4"/>
      <c r="Q198" s="4"/>
      <c r="R198" s="4"/>
      <c r="S198" s="4"/>
      <c r="T198" s="478"/>
      <c r="U198" s="478"/>
      <c r="V198" s="478"/>
      <c r="W198" s="478"/>
      <c r="X198" s="478"/>
      <c r="Y198" s="478"/>
      <c r="Z198" s="478"/>
      <c r="AA198" s="478"/>
      <c r="AB198" s="478"/>
      <c r="AC198" s="478"/>
      <c r="AD198" s="478"/>
      <c r="AE198" s="478"/>
      <c r="AF198" s="478"/>
      <c r="AG198" s="478"/>
      <c r="AH198" s="478"/>
      <c r="AI198" s="478"/>
      <c r="AJ198" s="478"/>
      <c r="AK198" s="478"/>
    </row>
    <row r="199" spans="2:37" ht="13">
      <c r="B199" s="4"/>
      <c r="C199" s="4"/>
      <c r="D199" s="3" t="s">
        <v>105</v>
      </c>
      <c r="E199" s="3" t="s">
        <v>151</v>
      </c>
      <c r="F199" s="478"/>
      <c r="G199" s="4"/>
      <c r="H199" s="4"/>
      <c r="I199" s="4"/>
      <c r="J199" s="4"/>
      <c r="K199" s="478"/>
      <c r="L199" s="478"/>
      <c r="M199" s="4"/>
      <c r="N199" s="4"/>
      <c r="O199" s="4"/>
      <c r="P199" s="4"/>
      <c r="Q199" s="4"/>
      <c r="R199" s="4"/>
      <c r="S199" s="4"/>
      <c r="T199" s="478"/>
      <c r="U199" s="478"/>
      <c r="V199" s="478"/>
      <c r="W199" s="478"/>
      <c r="X199" s="478"/>
      <c r="Y199" s="478"/>
      <c r="Z199" s="478"/>
      <c r="AA199" s="478"/>
      <c r="AB199" s="478"/>
      <c r="AC199" s="478"/>
      <c r="AD199" s="478"/>
      <c r="AE199" s="478"/>
      <c r="AF199" s="478"/>
      <c r="AG199" s="478"/>
      <c r="AH199" s="478"/>
      <c r="AI199" s="478"/>
      <c r="AJ199" s="478"/>
      <c r="AK199" s="478"/>
    </row>
    <row r="200" spans="2:37" ht="13">
      <c r="B200" s="4"/>
      <c r="C200" s="4"/>
      <c r="D200" s="3"/>
      <c r="E200" s="4" t="s">
        <v>17</v>
      </c>
      <c r="F200" s="4" t="s">
        <v>152</v>
      </c>
      <c r="G200" s="478"/>
      <c r="H200" s="478"/>
      <c r="I200" s="478"/>
      <c r="J200" s="478"/>
      <c r="K200" s="478"/>
      <c r="L200" s="478"/>
      <c r="M200" s="4"/>
      <c r="N200" s="4"/>
      <c r="O200" s="4"/>
      <c r="P200" s="4"/>
      <c r="Q200" s="4"/>
      <c r="R200" s="4"/>
      <c r="S200" s="4"/>
      <c r="T200" s="478"/>
      <c r="U200" s="478"/>
      <c r="V200" s="478"/>
      <c r="W200" s="478"/>
      <c r="X200" s="478"/>
      <c r="Y200" s="478"/>
      <c r="Z200" s="478"/>
      <c r="AA200" s="478"/>
      <c r="AB200" s="478"/>
      <c r="AC200" s="478"/>
      <c r="AD200" s="478"/>
      <c r="AE200" s="478"/>
      <c r="AF200" s="478"/>
      <c r="AG200" s="478"/>
      <c r="AH200" s="478"/>
      <c r="AI200" s="478"/>
      <c r="AJ200" s="478"/>
      <c r="AK200" s="478"/>
    </row>
    <row r="201" spans="2:37" ht="13">
      <c r="B201" s="4"/>
      <c r="C201" s="4"/>
      <c r="D201" s="3"/>
      <c r="E201" s="4" t="s">
        <v>30</v>
      </c>
      <c r="F201" s="4" t="s">
        <v>153</v>
      </c>
      <c r="G201" s="478"/>
      <c r="H201" s="478"/>
      <c r="I201" s="4"/>
      <c r="J201" s="4"/>
      <c r="K201" s="478"/>
      <c r="L201" s="478"/>
      <c r="M201" s="4"/>
      <c r="N201" s="4"/>
      <c r="O201" s="4"/>
      <c r="P201" s="4"/>
      <c r="Q201" s="4"/>
      <c r="R201" s="4"/>
      <c r="S201" s="4"/>
      <c r="T201" s="4"/>
      <c r="U201" s="4"/>
      <c r="V201" s="4"/>
      <c r="W201" s="4"/>
      <c r="X201" s="4"/>
      <c r="Y201" s="4"/>
      <c r="Z201" s="4"/>
      <c r="AA201" s="4"/>
      <c r="AB201" s="4"/>
      <c r="AC201" s="4"/>
      <c r="AD201" s="4"/>
      <c r="AE201" s="4"/>
      <c r="AF201" s="4"/>
      <c r="AG201" s="4"/>
      <c r="AH201" s="478"/>
      <c r="AI201" s="478"/>
      <c r="AJ201" s="478"/>
      <c r="AK201" s="478"/>
    </row>
    <row r="202" spans="2:37" ht="13">
      <c r="B202" s="4"/>
      <c r="C202" s="4"/>
      <c r="D202" s="3"/>
      <c r="E202" s="4" t="s">
        <v>38</v>
      </c>
      <c r="F202" s="4" t="s">
        <v>154</v>
      </c>
      <c r="G202" s="478"/>
      <c r="H202" s="478"/>
      <c r="I202" s="4"/>
      <c r="J202" s="4"/>
      <c r="K202" s="478"/>
      <c r="L202" s="478"/>
      <c r="M202" s="4"/>
      <c r="N202" s="4"/>
      <c r="O202" s="4"/>
      <c r="P202" s="4"/>
      <c r="Q202" s="4"/>
      <c r="R202" s="4"/>
      <c r="S202" s="4"/>
      <c r="T202" s="4"/>
      <c r="U202" s="4"/>
      <c r="V202" s="4"/>
      <c r="W202" s="4"/>
      <c r="X202" s="4"/>
      <c r="Y202" s="4"/>
      <c r="Z202" s="4"/>
      <c r="AA202" s="4"/>
      <c r="AB202" s="4"/>
      <c r="AC202" s="4"/>
      <c r="AD202" s="4"/>
      <c r="AE202" s="4"/>
      <c r="AF202" s="4"/>
      <c r="AG202" s="4"/>
      <c r="AH202" s="478"/>
      <c r="AI202" s="478"/>
      <c r="AJ202" s="478"/>
      <c r="AK202" s="478"/>
    </row>
    <row r="203" spans="2:37">
      <c r="B203" s="4"/>
      <c r="C203" s="4"/>
      <c r="D203" s="478"/>
      <c r="E203" s="478"/>
      <c r="F203" s="4" t="s">
        <v>19</v>
      </c>
      <c r="G203" s="4" t="s">
        <v>155</v>
      </c>
      <c r="H203" s="478"/>
      <c r="I203" s="4"/>
      <c r="J203" s="4"/>
      <c r="K203" s="478"/>
      <c r="L203" s="478"/>
      <c r="M203" s="4"/>
      <c r="N203" s="4"/>
      <c r="O203" s="4"/>
      <c r="P203" s="4"/>
      <c r="Q203" s="4"/>
      <c r="R203" s="4"/>
      <c r="S203" s="4"/>
      <c r="T203" s="4"/>
      <c r="U203" s="4"/>
      <c r="V203" s="4"/>
      <c r="W203" s="4"/>
      <c r="X203" s="4"/>
      <c r="Y203" s="4"/>
      <c r="Z203" s="478"/>
      <c r="AA203" s="478"/>
      <c r="AB203" s="478"/>
      <c r="AC203" s="478"/>
      <c r="AD203" s="478"/>
      <c r="AE203" s="478"/>
      <c r="AF203" s="478"/>
      <c r="AG203" s="478"/>
      <c r="AH203" s="478"/>
      <c r="AI203" s="478"/>
      <c r="AJ203" s="478"/>
      <c r="AK203" s="478"/>
    </row>
    <row r="204" spans="2:37" ht="13">
      <c r="B204" s="4"/>
      <c r="C204" s="4"/>
      <c r="D204" s="3"/>
      <c r="E204" s="4" t="s">
        <v>81</v>
      </c>
      <c r="F204" s="4" t="s">
        <v>156</v>
      </c>
      <c r="G204" s="478"/>
      <c r="H204" s="478"/>
      <c r="I204" s="478"/>
      <c r="J204" s="478"/>
      <c r="K204" s="478"/>
      <c r="L204" s="478"/>
      <c r="M204" s="4"/>
      <c r="N204" s="4"/>
      <c r="O204" s="4"/>
      <c r="P204" s="4"/>
      <c r="Q204" s="4"/>
      <c r="R204" s="4"/>
      <c r="S204" s="4"/>
      <c r="T204" s="478"/>
      <c r="U204" s="478"/>
      <c r="V204" s="478"/>
      <c r="W204" s="478"/>
      <c r="X204" s="478"/>
      <c r="Y204" s="478"/>
      <c r="Z204" s="478"/>
      <c r="AA204" s="478"/>
      <c r="AB204" s="478"/>
      <c r="AC204" s="478"/>
      <c r="AD204" s="478"/>
      <c r="AE204" s="478"/>
      <c r="AF204" s="478"/>
      <c r="AG204" s="478"/>
      <c r="AH204" s="478"/>
      <c r="AI204" s="478"/>
      <c r="AJ204" s="478"/>
      <c r="AK204" s="478"/>
    </row>
    <row r="205" spans="2:37" ht="13">
      <c r="B205" s="4"/>
      <c r="C205" s="4"/>
      <c r="D205" s="3"/>
      <c r="E205" s="478"/>
      <c r="F205" s="478" t="s">
        <v>19</v>
      </c>
      <c r="G205" s="871" t="s">
        <v>157</v>
      </c>
      <c r="H205" s="871"/>
      <c r="I205" s="871"/>
      <c r="J205" s="871"/>
      <c r="K205" s="871"/>
      <c r="L205" s="871"/>
      <c r="M205" s="871"/>
      <c r="N205" s="871"/>
      <c r="O205" s="871"/>
      <c r="P205" s="871"/>
      <c r="Q205" s="871"/>
      <c r="R205" s="871"/>
      <c r="S205" s="871"/>
      <c r="T205" s="871"/>
      <c r="U205" s="871"/>
      <c r="V205" s="871"/>
      <c r="W205" s="871"/>
      <c r="X205" s="871"/>
      <c r="Y205" s="871"/>
      <c r="Z205" s="871"/>
      <c r="AA205" s="871"/>
      <c r="AB205" s="871"/>
      <c r="AC205" s="871"/>
      <c r="AD205" s="871"/>
      <c r="AE205" s="871"/>
      <c r="AF205" s="871"/>
      <c r="AG205" s="871"/>
      <c r="AH205" s="871"/>
      <c r="AI205" s="871"/>
      <c r="AJ205" s="871"/>
      <c r="AK205" s="871"/>
    </row>
    <row r="206" spans="2:37" ht="13">
      <c r="B206" s="4"/>
      <c r="C206" s="4"/>
      <c r="D206" s="3"/>
      <c r="E206" s="478"/>
      <c r="F206" s="478"/>
      <c r="G206" s="871"/>
      <c r="H206" s="871"/>
      <c r="I206" s="871"/>
      <c r="J206" s="871"/>
      <c r="K206" s="871"/>
      <c r="L206" s="871"/>
      <c r="M206" s="871"/>
      <c r="N206" s="871"/>
      <c r="O206" s="871"/>
      <c r="P206" s="871"/>
      <c r="Q206" s="871"/>
      <c r="R206" s="871"/>
      <c r="S206" s="871"/>
      <c r="T206" s="871"/>
      <c r="U206" s="871"/>
      <c r="V206" s="871"/>
      <c r="W206" s="871"/>
      <c r="X206" s="871"/>
      <c r="Y206" s="871"/>
      <c r="Z206" s="871"/>
      <c r="AA206" s="871"/>
      <c r="AB206" s="871"/>
      <c r="AC206" s="871"/>
      <c r="AD206" s="871"/>
      <c r="AE206" s="871"/>
      <c r="AF206" s="871"/>
      <c r="AG206" s="871"/>
      <c r="AH206" s="871"/>
      <c r="AI206" s="871"/>
      <c r="AJ206" s="871"/>
      <c r="AK206" s="871"/>
    </row>
    <row r="207" spans="2:37" ht="13">
      <c r="B207" s="4"/>
      <c r="C207" s="4"/>
      <c r="D207" s="3"/>
      <c r="E207" s="478"/>
      <c r="F207" s="478"/>
      <c r="G207" s="478"/>
      <c r="H207" s="478"/>
      <c r="I207" s="478"/>
      <c r="J207" s="478"/>
      <c r="K207" s="478"/>
      <c r="L207" s="478"/>
      <c r="M207" s="4"/>
      <c r="N207" s="4"/>
      <c r="O207" s="4"/>
      <c r="P207" s="4"/>
      <c r="Q207" s="4"/>
      <c r="R207" s="4"/>
      <c r="S207" s="4"/>
      <c r="T207" s="478"/>
      <c r="U207" s="478"/>
      <c r="V207" s="478"/>
      <c r="W207" s="478"/>
      <c r="X207" s="478"/>
      <c r="Y207" s="478"/>
      <c r="Z207" s="478"/>
      <c r="AA207" s="478"/>
      <c r="AB207" s="478"/>
      <c r="AC207" s="478"/>
      <c r="AD207" s="478"/>
      <c r="AE207" s="478"/>
      <c r="AF207" s="478"/>
      <c r="AG207" s="478"/>
      <c r="AH207" s="478"/>
      <c r="AI207" s="478"/>
      <c r="AJ207" s="478"/>
      <c r="AK207" s="478"/>
    </row>
    <row r="208" spans="2:37" ht="13">
      <c r="B208" s="4"/>
      <c r="C208" s="4"/>
      <c r="D208" s="3" t="s">
        <v>126</v>
      </c>
      <c r="E208" s="3" t="s">
        <v>158</v>
      </c>
      <c r="F208" s="478"/>
      <c r="G208" s="4"/>
      <c r="H208" s="4"/>
      <c r="I208" s="4"/>
      <c r="J208" s="4"/>
      <c r="K208" s="478"/>
      <c r="L208" s="478"/>
      <c r="M208" s="4"/>
      <c r="N208" s="4"/>
      <c r="O208" s="4"/>
      <c r="P208" s="4"/>
      <c r="Q208" s="4"/>
      <c r="R208" s="4"/>
      <c r="S208" s="4"/>
      <c r="T208" s="4"/>
      <c r="U208" s="4"/>
      <c r="V208" s="4"/>
      <c r="W208" s="4"/>
      <c r="X208" s="478"/>
      <c r="Y208" s="478"/>
      <c r="Z208" s="478"/>
      <c r="AA208" s="478"/>
      <c r="AB208" s="478"/>
      <c r="AC208" s="478"/>
      <c r="AD208" s="478"/>
      <c r="AE208" s="478"/>
      <c r="AF208" s="478"/>
      <c r="AG208" s="478"/>
      <c r="AH208" s="478"/>
      <c r="AI208" s="478"/>
      <c r="AJ208" s="478"/>
      <c r="AK208" s="478"/>
    </row>
    <row r="209" spans="1:38">
      <c r="A209" s="478"/>
      <c r="B209" s="4"/>
      <c r="C209" s="4"/>
      <c r="D209" s="478"/>
      <c r="E209" s="4" t="s">
        <v>159</v>
      </c>
      <c r="F209" s="4"/>
      <c r="G209" s="478"/>
      <c r="H209" s="478"/>
      <c r="I209" s="4"/>
      <c r="J209" s="4"/>
      <c r="K209" s="478"/>
      <c r="L209" s="478"/>
      <c r="M209" s="4"/>
      <c r="N209" s="4"/>
      <c r="O209" s="4"/>
      <c r="P209" s="4"/>
      <c r="Q209" s="4"/>
      <c r="R209" s="4"/>
      <c r="S209" s="4"/>
      <c r="T209" s="4"/>
      <c r="U209" s="4"/>
      <c r="V209" s="4"/>
      <c r="W209" s="4"/>
      <c r="X209" s="478"/>
      <c r="Y209" s="478"/>
      <c r="Z209" s="478"/>
      <c r="AA209" s="478"/>
      <c r="AB209" s="478"/>
      <c r="AC209" s="478"/>
      <c r="AD209" s="478"/>
      <c r="AE209" s="478"/>
      <c r="AF209" s="478"/>
      <c r="AG209" s="478"/>
      <c r="AH209" s="478"/>
      <c r="AI209" s="478"/>
      <c r="AJ209" s="478"/>
      <c r="AK209" s="478"/>
      <c r="AL209" s="478"/>
    </row>
    <row r="210" spans="1:38">
      <c r="A210" s="478"/>
      <c r="B210" s="4"/>
      <c r="C210" s="4"/>
      <c r="D210" s="478"/>
      <c r="E210" s="478"/>
      <c r="F210" s="4"/>
      <c r="G210" s="4"/>
      <c r="H210" s="478"/>
      <c r="I210" s="4"/>
      <c r="J210" s="4"/>
      <c r="K210" s="478"/>
      <c r="L210" s="478"/>
      <c r="M210" s="4"/>
      <c r="N210" s="4"/>
      <c r="O210" s="4"/>
      <c r="P210" s="4"/>
      <c r="Q210" s="4"/>
      <c r="R210" s="4"/>
      <c r="S210" s="4"/>
      <c r="T210" s="4"/>
      <c r="U210" s="4"/>
      <c r="V210" s="4"/>
      <c r="W210" s="4"/>
      <c r="X210" s="478"/>
      <c r="Y210" s="478"/>
      <c r="Z210" s="478"/>
      <c r="AA210" s="478"/>
      <c r="AB210" s="478"/>
      <c r="AC210" s="478"/>
      <c r="AD210" s="478"/>
      <c r="AE210" s="478"/>
      <c r="AF210" s="478"/>
      <c r="AG210" s="478"/>
      <c r="AH210" s="478"/>
      <c r="AI210" s="478"/>
      <c r="AJ210" s="478"/>
      <c r="AK210" s="478"/>
      <c r="AL210" s="478"/>
    </row>
    <row r="211" spans="1:38" ht="13">
      <c r="A211" s="478"/>
      <c r="B211" s="4"/>
      <c r="C211" s="4"/>
      <c r="D211" s="3" t="s">
        <v>160</v>
      </c>
      <c r="E211" s="3" t="s">
        <v>161</v>
      </c>
      <c r="F211" s="4"/>
      <c r="G211" s="4"/>
      <c r="H211" s="478"/>
      <c r="I211" s="4"/>
      <c r="J211" s="4"/>
      <c r="K211" s="478"/>
      <c r="L211" s="478"/>
      <c r="M211" s="4"/>
      <c r="N211" s="4"/>
      <c r="O211" s="4"/>
      <c r="P211" s="4"/>
      <c r="Q211" s="4"/>
      <c r="R211" s="4"/>
      <c r="S211" s="4"/>
      <c r="T211" s="4"/>
      <c r="U211" s="4"/>
      <c r="V211" s="4"/>
      <c r="W211" s="4"/>
      <c r="X211" s="478"/>
      <c r="Y211" s="478"/>
      <c r="Z211" s="478"/>
      <c r="AA211" s="478"/>
      <c r="AB211" s="478"/>
      <c r="AC211" s="478"/>
      <c r="AD211" s="478"/>
      <c r="AE211" s="478"/>
      <c r="AF211" s="478"/>
      <c r="AG211" s="478"/>
      <c r="AH211" s="478"/>
      <c r="AI211" s="478"/>
      <c r="AJ211" s="478"/>
      <c r="AK211" s="478"/>
      <c r="AL211" s="478"/>
    </row>
    <row r="212" spans="1:38" ht="13">
      <c r="A212" s="478"/>
      <c r="B212" s="4"/>
      <c r="C212" s="4"/>
      <c r="D212" s="3"/>
      <c r="E212" s="4" t="s">
        <v>143</v>
      </c>
      <c r="F212" s="4"/>
      <c r="G212" s="4"/>
      <c r="H212" s="478"/>
      <c r="I212" s="4"/>
      <c r="J212" s="4"/>
      <c r="K212" s="478"/>
      <c r="L212" s="478"/>
      <c r="M212" s="4"/>
      <c r="N212" s="4"/>
      <c r="O212" s="4"/>
      <c r="P212" s="4"/>
      <c r="Q212" s="4"/>
      <c r="R212" s="4"/>
      <c r="S212" s="4"/>
      <c r="T212" s="4"/>
      <c r="U212" s="4"/>
      <c r="V212" s="4"/>
      <c r="W212" s="4"/>
      <c r="X212" s="478"/>
      <c r="Y212" s="478"/>
      <c r="Z212" s="478"/>
      <c r="AA212" s="478"/>
      <c r="AB212" s="478"/>
      <c r="AC212" s="478"/>
      <c r="AD212" s="478"/>
      <c r="AE212" s="478"/>
      <c r="AF212" s="478"/>
      <c r="AG212" s="478"/>
      <c r="AH212" s="478"/>
      <c r="AI212" s="478"/>
      <c r="AJ212" s="478"/>
      <c r="AK212" s="478"/>
      <c r="AL212" s="478"/>
    </row>
    <row r="213" spans="1:38" ht="13">
      <c r="A213" s="478"/>
      <c r="B213" s="4"/>
      <c r="C213" s="4"/>
      <c r="D213" s="3"/>
      <c r="E213" s="478"/>
      <c r="F213" s="478"/>
      <c r="G213" s="478"/>
      <c r="H213" s="478"/>
      <c r="I213" s="478"/>
      <c r="J213" s="478"/>
      <c r="K213" s="478"/>
      <c r="L213" s="478"/>
      <c r="M213" s="4"/>
      <c r="N213" s="4"/>
      <c r="O213" s="4"/>
      <c r="P213" s="4"/>
      <c r="Q213" s="4"/>
      <c r="R213" s="4"/>
      <c r="S213" s="4"/>
      <c r="T213" s="478"/>
      <c r="U213" s="478"/>
      <c r="V213" s="478"/>
      <c r="W213" s="478"/>
      <c r="X213" s="478"/>
      <c r="Y213" s="478"/>
      <c r="Z213" s="478"/>
      <c r="AA213" s="478"/>
      <c r="AB213" s="478"/>
      <c r="AC213" s="478"/>
      <c r="AD213" s="478"/>
      <c r="AE213" s="478"/>
      <c r="AF213" s="478"/>
      <c r="AG213" s="478"/>
      <c r="AH213" s="478"/>
      <c r="AI213" s="478"/>
      <c r="AJ213" s="478"/>
      <c r="AK213" s="478"/>
      <c r="AL213" s="478"/>
    </row>
    <row r="214" spans="1:38" ht="13">
      <c r="A214" s="478"/>
      <c r="B214" s="478"/>
      <c r="C214" s="3" t="s">
        <v>162</v>
      </c>
      <c r="D214" s="3"/>
      <c r="E214" s="478"/>
      <c r="F214" s="478"/>
      <c r="G214" s="3" t="s">
        <v>163</v>
      </c>
      <c r="H214" s="478"/>
      <c r="I214" s="478"/>
      <c r="J214" s="478"/>
      <c r="K214" s="478"/>
      <c r="L214" s="478"/>
      <c r="M214" s="4"/>
      <c r="N214" s="4"/>
      <c r="O214" s="4"/>
      <c r="P214" s="4"/>
      <c r="Q214" s="4"/>
      <c r="R214" s="4"/>
      <c r="S214" s="4"/>
      <c r="T214" s="478"/>
      <c r="U214" s="478"/>
      <c r="V214" s="478"/>
      <c r="W214" s="478"/>
      <c r="X214" s="478"/>
      <c r="Y214" s="478"/>
      <c r="Z214" s="478"/>
      <c r="AA214" s="478"/>
      <c r="AB214" s="478"/>
      <c r="AC214" s="478"/>
      <c r="AD214" s="478"/>
      <c r="AE214" s="478"/>
      <c r="AF214" s="478"/>
      <c r="AG214" s="478"/>
      <c r="AH214" s="478"/>
      <c r="AI214" s="478"/>
      <c r="AJ214" s="478"/>
      <c r="AK214" s="478"/>
      <c r="AL214" s="478"/>
    </row>
    <row r="215" spans="1:38">
      <c r="A215" s="478"/>
      <c r="B215" s="4"/>
      <c r="C215" s="4"/>
      <c r="D215" s="478"/>
      <c r="E215" s="478" t="s">
        <v>17</v>
      </c>
      <c r="F215" s="4" t="s">
        <v>164</v>
      </c>
      <c r="G215" s="4"/>
      <c r="H215" s="4"/>
      <c r="I215" s="4"/>
      <c r="J215" s="478"/>
      <c r="K215" s="478"/>
      <c r="L215" s="4"/>
      <c r="M215" s="478"/>
      <c r="N215" s="4"/>
      <c r="O215" s="4"/>
      <c r="P215" s="4"/>
      <c r="Q215" s="4"/>
      <c r="R215" s="4"/>
      <c r="S215" s="4"/>
      <c r="T215" s="478"/>
      <c r="U215" s="478"/>
      <c r="V215" s="478"/>
      <c r="W215" s="478"/>
      <c r="X215" s="478"/>
      <c r="Y215" s="478"/>
      <c r="Z215" s="478"/>
      <c r="AA215" s="478"/>
      <c r="AB215" s="478"/>
      <c r="AC215" s="478"/>
      <c r="AD215" s="478"/>
      <c r="AE215" s="478"/>
      <c r="AF215" s="478"/>
      <c r="AG215" s="478"/>
      <c r="AH215" s="478"/>
      <c r="AI215" s="478"/>
      <c r="AJ215" s="478"/>
      <c r="AK215" s="478"/>
      <c r="AL215" s="478"/>
    </row>
    <row r="216" spans="1:38">
      <c r="A216" s="478"/>
      <c r="B216" s="4"/>
      <c r="C216" s="4"/>
      <c r="D216" s="478"/>
      <c r="E216" s="478"/>
      <c r="F216" s="4" t="s">
        <v>19</v>
      </c>
      <c r="G216" s="4" t="s">
        <v>165</v>
      </c>
      <c r="H216" s="478"/>
      <c r="I216" s="4"/>
      <c r="J216" s="478"/>
      <c r="K216" s="478"/>
      <c r="L216" s="478"/>
      <c r="M216" s="4"/>
      <c r="N216" s="4"/>
      <c r="O216" s="4"/>
      <c r="P216" s="4"/>
      <c r="Q216" s="4"/>
      <c r="R216" s="4"/>
      <c r="S216" s="4"/>
      <c r="T216" s="478"/>
      <c r="U216" s="478"/>
      <c r="V216" s="478"/>
      <c r="W216" s="478"/>
      <c r="X216" s="478"/>
      <c r="Y216" s="478"/>
      <c r="Z216" s="478"/>
      <c r="AA216" s="478"/>
      <c r="AB216" s="478"/>
      <c r="AC216" s="478"/>
      <c r="AD216" s="478"/>
      <c r="AE216" s="478"/>
      <c r="AF216" s="478"/>
      <c r="AG216" s="478"/>
      <c r="AH216" s="478"/>
      <c r="AI216" s="478"/>
      <c r="AJ216" s="478"/>
      <c r="AK216" s="478"/>
      <c r="AL216" s="478"/>
    </row>
    <row r="217" spans="1:38">
      <c r="A217" s="478"/>
      <c r="B217" s="4"/>
      <c r="C217" s="4"/>
      <c r="D217" s="478"/>
      <c r="E217" s="478" t="s">
        <v>30</v>
      </c>
      <c r="F217" s="4" t="s">
        <v>166</v>
      </c>
      <c r="G217" s="4"/>
      <c r="H217" s="4"/>
      <c r="I217" s="4"/>
      <c r="J217" s="478"/>
      <c r="K217" s="478"/>
      <c r="L217" s="478"/>
      <c r="M217" s="4"/>
      <c r="N217" s="4"/>
      <c r="O217" s="4"/>
      <c r="P217" s="4"/>
      <c r="Q217" s="4"/>
      <c r="R217" s="4"/>
      <c r="S217" s="4"/>
      <c r="T217" s="478"/>
      <c r="U217" s="478"/>
      <c r="V217" s="478"/>
      <c r="W217" s="478"/>
      <c r="X217" s="478"/>
      <c r="Y217" s="478"/>
      <c r="Z217" s="478"/>
      <c r="AA217" s="478"/>
      <c r="AB217" s="478"/>
      <c r="AC217" s="478"/>
      <c r="AD217" s="478"/>
      <c r="AE217" s="478"/>
      <c r="AF217" s="478"/>
      <c r="AG217" s="478"/>
      <c r="AH217" s="478"/>
      <c r="AI217" s="478"/>
      <c r="AJ217" s="478"/>
      <c r="AK217" s="478"/>
      <c r="AL217" s="478"/>
    </row>
    <row r="218" spans="1:38">
      <c r="A218" s="478"/>
      <c r="B218" s="4"/>
      <c r="C218" s="4"/>
      <c r="D218" s="478"/>
      <c r="E218" s="478"/>
      <c r="F218" s="4" t="s">
        <v>19</v>
      </c>
      <c r="G218" s="4" t="s">
        <v>167</v>
      </c>
      <c r="H218" s="478"/>
      <c r="I218" s="4"/>
      <c r="J218" s="478"/>
      <c r="K218" s="478"/>
      <c r="L218" s="478"/>
      <c r="M218" s="4"/>
      <c r="N218" s="4"/>
      <c r="O218" s="4"/>
      <c r="P218" s="4"/>
      <c r="Q218" s="4"/>
      <c r="R218" s="4"/>
      <c r="S218" s="4"/>
      <c r="T218" s="478"/>
      <c r="U218" s="478"/>
      <c r="V218" s="478"/>
      <c r="W218" s="478"/>
      <c r="X218" s="478"/>
      <c r="Y218" s="478"/>
      <c r="Z218" s="478"/>
      <c r="AA218" s="478"/>
      <c r="AB218" s="478"/>
      <c r="AC218" s="478"/>
      <c r="AD218" s="478"/>
      <c r="AE218" s="478"/>
      <c r="AF218" s="478"/>
      <c r="AG218" s="478"/>
      <c r="AH218" s="478"/>
      <c r="AI218" s="478"/>
      <c r="AJ218" s="478"/>
      <c r="AK218" s="478"/>
      <c r="AL218" s="478"/>
    </row>
    <row r="219" spans="1:38">
      <c r="A219" s="478"/>
      <c r="B219" s="4"/>
      <c r="C219" s="4"/>
      <c r="D219" s="478"/>
      <c r="E219" s="478"/>
      <c r="F219" s="4"/>
      <c r="G219" s="4" t="s">
        <v>168</v>
      </c>
      <c r="H219" s="478"/>
      <c r="I219" s="4"/>
      <c r="J219" s="478"/>
      <c r="K219" s="478"/>
      <c r="L219" s="478"/>
      <c r="M219" s="4"/>
      <c r="N219" s="4"/>
      <c r="O219" s="4"/>
      <c r="P219" s="4"/>
      <c r="Q219" s="4"/>
      <c r="R219" s="4"/>
      <c r="S219" s="4"/>
      <c r="T219" s="478"/>
      <c r="U219" s="478"/>
      <c r="V219" s="478"/>
      <c r="W219" s="478"/>
      <c r="X219" s="478"/>
      <c r="Y219" s="478"/>
      <c r="Z219" s="478"/>
      <c r="AA219" s="478"/>
      <c r="AB219" s="478"/>
      <c r="AC219" s="478"/>
      <c r="AD219" s="478"/>
      <c r="AE219" s="478"/>
      <c r="AF219" s="478"/>
      <c r="AG219" s="478"/>
      <c r="AH219" s="478"/>
      <c r="AI219" s="478"/>
      <c r="AJ219" s="478"/>
      <c r="AK219" s="478"/>
      <c r="AL219" s="478"/>
    </row>
    <row r="220" spans="1:38">
      <c r="A220" s="478"/>
      <c r="B220" s="4"/>
      <c r="C220" s="4"/>
      <c r="D220" s="478"/>
      <c r="E220" s="478"/>
      <c r="F220" s="4"/>
      <c r="G220" s="478"/>
      <c r="H220" s="478"/>
      <c r="I220" s="478"/>
      <c r="J220" s="478"/>
      <c r="K220" s="4"/>
      <c r="L220" s="478"/>
      <c r="M220" s="4"/>
      <c r="N220" s="4"/>
      <c r="O220" s="4"/>
      <c r="P220" s="4"/>
      <c r="Q220" s="4"/>
      <c r="R220" s="4"/>
      <c r="S220" s="4"/>
      <c r="T220" s="478"/>
      <c r="U220" s="478"/>
      <c r="V220" s="478"/>
      <c r="W220" s="478"/>
      <c r="X220" s="478"/>
      <c r="Y220" s="478"/>
      <c r="Z220" s="478"/>
      <c r="AA220" s="478"/>
      <c r="AB220" s="478"/>
      <c r="AC220" s="478"/>
      <c r="AD220" s="478"/>
      <c r="AE220" s="478"/>
      <c r="AF220" s="478"/>
      <c r="AG220" s="478"/>
      <c r="AH220" s="478"/>
      <c r="AI220" s="478"/>
      <c r="AJ220" s="478"/>
      <c r="AK220" s="478"/>
      <c r="AL220" s="478"/>
    </row>
    <row r="221" spans="1:38" ht="13">
      <c r="A221" s="6"/>
      <c r="B221" s="14" t="s">
        <v>169</v>
      </c>
      <c r="C221" s="14" t="s">
        <v>170</v>
      </c>
      <c r="D221" s="6"/>
      <c r="E221" s="632"/>
      <c r="F221" s="632"/>
      <c r="G221" s="632"/>
      <c r="H221" s="632"/>
      <c r="I221" s="632"/>
      <c r="J221" s="632"/>
      <c r="K221" s="6"/>
      <c r="L221" s="632"/>
      <c r="M221" s="632"/>
      <c r="N221" s="632"/>
      <c r="O221" s="632"/>
      <c r="P221" s="632"/>
      <c r="Q221" s="632"/>
      <c r="R221" s="632"/>
      <c r="S221" s="632"/>
      <c r="T221" s="6"/>
      <c r="U221" s="6"/>
      <c r="V221" s="6"/>
      <c r="W221" s="6"/>
      <c r="X221" s="6"/>
      <c r="Y221" s="6"/>
      <c r="Z221" s="6"/>
      <c r="AA221" s="6"/>
      <c r="AB221" s="6"/>
      <c r="AC221" s="6"/>
      <c r="AD221" s="6"/>
      <c r="AE221" s="6"/>
      <c r="AF221" s="6"/>
      <c r="AG221" s="6"/>
      <c r="AH221" s="6"/>
      <c r="AI221" s="6"/>
      <c r="AJ221" s="6"/>
      <c r="AK221" s="6"/>
      <c r="AL221" s="6"/>
    </row>
    <row r="222" spans="1:38" ht="13">
      <c r="A222" s="478"/>
      <c r="B222" s="3"/>
      <c r="C222" s="478"/>
      <c r="D222" s="3"/>
      <c r="E222" s="4"/>
      <c r="F222" s="4"/>
      <c r="G222" s="4"/>
      <c r="H222" s="4"/>
      <c r="I222" s="4"/>
      <c r="J222" s="4"/>
      <c r="K222" s="478"/>
      <c r="L222" s="4"/>
      <c r="M222" s="4"/>
      <c r="N222" s="4"/>
      <c r="O222" s="4"/>
      <c r="P222" s="4"/>
      <c r="Q222" s="4"/>
      <c r="R222" s="4"/>
      <c r="S222" s="4"/>
      <c r="T222" s="478"/>
      <c r="U222" s="478"/>
      <c r="V222" s="478"/>
      <c r="W222" s="478"/>
      <c r="X222" s="478"/>
      <c r="Y222" s="478"/>
      <c r="Z222" s="478"/>
      <c r="AA222" s="478"/>
      <c r="AB222" s="478"/>
      <c r="AC222" s="478"/>
      <c r="AD222" s="478"/>
      <c r="AE222" s="478"/>
      <c r="AF222" s="478"/>
      <c r="AG222" s="478"/>
      <c r="AH222" s="478"/>
      <c r="AI222" s="478"/>
      <c r="AJ222" s="478"/>
      <c r="AK222" s="478"/>
      <c r="AL222" s="478"/>
    </row>
    <row r="223" spans="1:38" ht="13">
      <c r="A223" s="478"/>
      <c r="B223" s="4"/>
      <c r="C223" s="3" t="s">
        <v>70</v>
      </c>
      <c r="D223" s="4"/>
      <c r="E223" s="4"/>
      <c r="F223" s="4"/>
      <c r="G223" s="3" t="s">
        <v>171</v>
      </c>
      <c r="H223" s="478"/>
      <c r="I223" s="4"/>
      <c r="J223" s="4"/>
      <c r="K223" s="4"/>
      <c r="L223" s="478"/>
      <c r="M223" s="4"/>
      <c r="N223" s="4"/>
      <c r="O223" s="4"/>
      <c r="P223" s="4"/>
      <c r="Q223" s="4"/>
      <c r="R223" s="4"/>
      <c r="S223" s="4"/>
      <c r="T223" s="478"/>
      <c r="U223" s="478"/>
      <c r="V223" s="478"/>
      <c r="W223" s="478"/>
      <c r="X223" s="478"/>
      <c r="Y223" s="478"/>
      <c r="Z223" s="478"/>
      <c r="AA223" s="478"/>
      <c r="AB223" s="478"/>
      <c r="AC223" s="478"/>
      <c r="AD223" s="478"/>
      <c r="AE223" s="478"/>
      <c r="AF223" s="478"/>
      <c r="AG223" s="478"/>
      <c r="AH223" s="478"/>
      <c r="AI223" s="478"/>
      <c r="AJ223" s="478"/>
      <c r="AK223" s="478"/>
      <c r="AL223" s="478"/>
    </row>
    <row r="224" spans="1:38" ht="13">
      <c r="A224" s="478"/>
      <c r="B224" s="3"/>
      <c r="C224" s="478"/>
      <c r="D224" s="478"/>
      <c r="E224" s="4" t="s">
        <v>17</v>
      </c>
      <c r="F224" s="4" t="s">
        <v>172</v>
      </c>
      <c r="G224" s="4"/>
      <c r="H224" s="478"/>
      <c r="I224" s="4"/>
      <c r="J224" s="4"/>
      <c r="K224" s="4"/>
      <c r="L224" s="4"/>
      <c r="M224" s="4"/>
      <c r="N224" s="4"/>
      <c r="O224" s="4"/>
      <c r="P224" s="4"/>
      <c r="Q224" s="4"/>
      <c r="R224" s="4"/>
      <c r="S224" s="4"/>
      <c r="T224" s="478"/>
      <c r="U224" s="478"/>
      <c r="V224" s="478"/>
      <c r="W224" s="478"/>
      <c r="X224" s="478"/>
      <c r="Y224" s="478"/>
      <c r="Z224" s="478"/>
      <c r="AA224" s="478"/>
      <c r="AB224" s="478"/>
      <c r="AC224" s="478"/>
      <c r="AD224" s="478"/>
      <c r="AE224" s="478"/>
      <c r="AF224" s="478"/>
      <c r="AG224" s="478"/>
      <c r="AH224" s="478"/>
      <c r="AI224" s="478"/>
      <c r="AJ224" s="478"/>
      <c r="AK224" s="478"/>
      <c r="AL224" s="478"/>
    </row>
    <row r="225" spans="2:19" ht="13">
      <c r="B225" s="3"/>
      <c r="C225" s="478"/>
      <c r="D225" s="478"/>
      <c r="E225" s="4" t="s">
        <v>30</v>
      </c>
      <c r="F225" s="4" t="s">
        <v>173</v>
      </c>
      <c r="G225" s="4"/>
      <c r="H225" s="478"/>
      <c r="I225" s="4"/>
      <c r="J225" s="4"/>
      <c r="K225" s="4"/>
      <c r="L225" s="4"/>
      <c r="M225" s="4"/>
      <c r="N225" s="4"/>
      <c r="O225" s="4"/>
      <c r="P225" s="4"/>
      <c r="Q225" s="4"/>
      <c r="R225" s="4"/>
      <c r="S225" s="4"/>
    </row>
    <row r="226" spans="2:19" ht="13">
      <c r="B226" s="3"/>
      <c r="C226" s="478"/>
      <c r="D226" s="478"/>
      <c r="E226" s="4"/>
      <c r="F226" s="4"/>
      <c r="G226" s="4"/>
      <c r="H226" s="4"/>
      <c r="I226" s="4"/>
      <c r="J226" s="4"/>
      <c r="K226" s="4"/>
      <c r="L226" s="4"/>
      <c r="M226" s="4"/>
      <c r="N226" s="4"/>
      <c r="O226" s="4"/>
      <c r="P226" s="4"/>
      <c r="Q226" s="4"/>
      <c r="R226" s="4"/>
      <c r="S226" s="4"/>
    </row>
    <row r="227" spans="2:19" ht="13">
      <c r="B227" s="3"/>
      <c r="C227" s="3" t="s">
        <v>88</v>
      </c>
      <c r="D227" s="4"/>
      <c r="E227" s="4"/>
      <c r="F227" s="4"/>
      <c r="G227" s="3" t="s">
        <v>174</v>
      </c>
      <c r="H227" s="478"/>
      <c r="I227" s="4"/>
      <c r="J227" s="4"/>
      <c r="K227" s="4"/>
      <c r="L227" s="4"/>
      <c r="M227" s="4"/>
      <c r="N227" s="4"/>
      <c r="O227" s="4"/>
      <c r="P227" s="4"/>
      <c r="Q227" s="4"/>
      <c r="R227" s="4"/>
      <c r="S227" s="4"/>
    </row>
    <row r="228" spans="2:19" ht="13">
      <c r="B228" s="3"/>
      <c r="C228" s="478"/>
      <c r="D228" s="478"/>
      <c r="E228" s="4" t="s">
        <v>17</v>
      </c>
      <c r="F228" s="4" t="s">
        <v>175</v>
      </c>
      <c r="G228" s="4"/>
      <c r="H228" s="478"/>
      <c r="I228" s="4"/>
      <c r="J228" s="4"/>
      <c r="K228" s="4"/>
      <c r="L228" s="4"/>
      <c r="M228" s="4"/>
      <c r="N228" s="4"/>
      <c r="O228" s="4"/>
      <c r="P228" s="4"/>
      <c r="Q228" s="4"/>
      <c r="R228" s="4"/>
      <c r="S228" s="4"/>
    </row>
    <row r="229" spans="2:19" ht="13">
      <c r="B229" s="3"/>
      <c r="C229" s="478"/>
      <c r="D229" s="478"/>
      <c r="E229" s="4"/>
      <c r="F229" s="4" t="s">
        <v>176</v>
      </c>
      <c r="G229" s="4"/>
      <c r="H229" s="4"/>
      <c r="I229" s="4"/>
      <c r="J229" s="4"/>
      <c r="K229" s="4"/>
      <c r="L229" s="4"/>
      <c r="M229" s="4"/>
      <c r="N229" s="4"/>
      <c r="O229" s="4"/>
      <c r="P229" s="4"/>
      <c r="Q229" s="4"/>
      <c r="R229" s="4"/>
      <c r="S229" s="4"/>
    </row>
    <row r="230" spans="2:19" ht="13">
      <c r="B230" s="3"/>
      <c r="C230" s="478"/>
      <c r="D230" s="4"/>
      <c r="E230" s="4" t="s">
        <v>30</v>
      </c>
      <c r="F230" s="4" t="s">
        <v>173</v>
      </c>
      <c r="G230" s="4"/>
      <c r="H230" s="478"/>
      <c r="I230" s="4"/>
      <c r="J230" s="4"/>
      <c r="K230" s="4"/>
      <c r="L230" s="4"/>
      <c r="M230" s="4"/>
      <c r="N230" s="4"/>
      <c r="O230" s="4"/>
      <c r="P230" s="4"/>
      <c r="Q230" s="4"/>
      <c r="R230" s="4"/>
      <c r="S230" s="4"/>
    </row>
    <row r="231" spans="2:19" ht="13">
      <c r="B231" s="3"/>
      <c r="C231" s="478"/>
      <c r="D231" s="478"/>
      <c r="E231" s="4" t="s">
        <v>38</v>
      </c>
      <c r="F231" s="103" t="s">
        <v>177</v>
      </c>
      <c r="G231" s="4"/>
      <c r="H231" s="478"/>
      <c r="I231" s="4"/>
      <c r="J231" s="4"/>
      <c r="K231" s="4"/>
      <c r="L231" s="4"/>
      <c r="M231" s="4"/>
      <c r="N231" s="4"/>
      <c r="O231" s="4"/>
      <c r="P231" s="4"/>
      <c r="Q231" s="4"/>
      <c r="R231" s="4"/>
      <c r="S231" s="4"/>
    </row>
    <row r="232" spans="2:19" ht="13">
      <c r="B232" s="3"/>
      <c r="C232" s="478"/>
      <c r="D232" s="4"/>
      <c r="E232" s="4"/>
      <c r="F232" s="4"/>
      <c r="G232" s="4"/>
      <c r="H232" s="4"/>
      <c r="I232" s="4"/>
      <c r="J232" s="4"/>
      <c r="K232" s="4"/>
      <c r="L232" s="4"/>
      <c r="M232" s="4"/>
      <c r="N232" s="4"/>
      <c r="O232" s="4"/>
      <c r="P232" s="4"/>
      <c r="Q232" s="4"/>
      <c r="R232" s="4"/>
      <c r="S232" s="4"/>
    </row>
    <row r="233" spans="2:19" ht="13">
      <c r="B233" s="4"/>
      <c r="C233" s="3"/>
      <c r="D233" s="478"/>
      <c r="E233" s="3" t="s">
        <v>178</v>
      </c>
      <c r="F233" s="4"/>
      <c r="G233" s="478"/>
      <c r="H233" s="478"/>
      <c r="I233" s="478"/>
      <c r="J233" s="4"/>
      <c r="K233" s="4"/>
      <c r="L233" s="478"/>
      <c r="M233" s="4"/>
      <c r="N233" s="4"/>
      <c r="O233" s="4"/>
      <c r="P233" s="4"/>
      <c r="Q233" s="4"/>
      <c r="R233" s="4"/>
      <c r="S233" s="4"/>
    </row>
    <row r="234" spans="2:19" ht="13">
      <c r="B234" s="4"/>
      <c r="C234" s="4"/>
      <c r="D234" s="478"/>
      <c r="E234" s="478" t="s">
        <v>17</v>
      </c>
      <c r="F234" s="4" t="s">
        <v>178</v>
      </c>
      <c r="G234" s="3"/>
      <c r="H234" s="3"/>
      <c r="I234" s="3"/>
      <c r="J234" s="478"/>
      <c r="K234" s="478"/>
      <c r="L234" s="3"/>
      <c r="M234" s="3"/>
      <c r="N234" s="3"/>
      <c r="O234" s="3"/>
      <c r="P234" s="3"/>
      <c r="Q234" s="3"/>
      <c r="R234" s="4"/>
      <c r="S234" s="4"/>
    </row>
    <row r="235" spans="2:19">
      <c r="B235" s="4"/>
      <c r="C235" s="4"/>
      <c r="D235" s="478"/>
      <c r="E235" s="478"/>
      <c r="F235" s="4" t="s">
        <v>19</v>
      </c>
      <c r="G235" s="4" t="s">
        <v>179</v>
      </c>
      <c r="H235" s="478"/>
      <c r="I235" s="4"/>
      <c r="J235" s="478"/>
      <c r="K235" s="478"/>
      <c r="L235" s="478"/>
      <c r="M235" s="4"/>
      <c r="N235" s="4"/>
      <c r="O235" s="4"/>
      <c r="P235" s="4"/>
      <c r="Q235" s="4"/>
      <c r="R235" s="4"/>
      <c r="S235" s="4"/>
    </row>
    <row r="236" spans="2:19">
      <c r="B236" s="4"/>
      <c r="C236" s="4"/>
      <c r="D236" s="478"/>
      <c r="E236" s="478"/>
      <c r="F236" s="4"/>
      <c r="G236" s="4" t="s">
        <v>180</v>
      </c>
      <c r="H236" s="478"/>
      <c r="I236" s="4"/>
      <c r="J236" s="478"/>
      <c r="K236" s="478"/>
      <c r="L236" s="478"/>
      <c r="M236" s="4"/>
      <c r="N236" s="4"/>
      <c r="O236" s="4"/>
      <c r="P236" s="4"/>
      <c r="Q236" s="4"/>
      <c r="R236" s="4"/>
      <c r="S236" s="4"/>
    </row>
    <row r="237" spans="2:19" ht="13">
      <c r="B237" s="4"/>
      <c r="C237" s="4"/>
      <c r="D237" s="478"/>
      <c r="E237" s="478" t="s">
        <v>30</v>
      </c>
      <c r="F237" s="636" t="s">
        <v>181</v>
      </c>
      <c r="G237" s="3"/>
      <c r="H237" s="3"/>
      <c r="I237" s="3"/>
      <c r="J237" s="478"/>
      <c r="K237" s="478"/>
      <c r="L237" s="3"/>
      <c r="M237" s="3"/>
      <c r="N237" s="3"/>
      <c r="O237" s="3"/>
      <c r="P237" s="3"/>
      <c r="Q237" s="3"/>
      <c r="R237" s="3"/>
      <c r="S237" s="3"/>
    </row>
    <row r="238" spans="2:19">
      <c r="B238" s="4"/>
      <c r="C238" s="4"/>
      <c r="D238" s="478"/>
      <c r="E238" s="478"/>
      <c r="F238" s="4" t="s">
        <v>19</v>
      </c>
      <c r="G238" s="4" t="s">
        <v>182</v>
      </c>
      <c r="H238" s="478"/>
      <c r="I238" s="4"/>
      <c r="J238" s="478"/>
      <c r="K238" s="478"/>
      <c r="L238" s="478"/>
      <c r="M238" s="4"/>
      <c r="N238" s="4"/>
      <c r="O238" s="4"/>
      <c r="P238" s="4"/>
      <c r="Q238" s="4"/>
      <c r="R238" s="4"/>
      <c r="S238" s="4"/>
    </row>
    <row r="239" spans="2:19">
      <c r="B239" s="4"/>
      <c r="C239" s="4"/>
      <c r="D239" s="478"/>
      <c r="E239" s="478"/>
      <c r="F239" s="4"/>
      <c r="G239" s="4" t="s">
        <v>21</v>
      </c>
      <c r="H239" s="4" t="s">
        <v>183</v>
      </c>
      <c r="I239" s="4"/>
      <c r="J239" s="478"/>
      <c r="K239" s="478"/>
      <c r="L239" s="478"/>
      <c r="M239" s="4"/>
      <c r="N239" s="4"/>
      <c r="O239" s="4"/>
      <c r="P239" s="4"/>
      <c r="Q239" s="4"/>
      <c r="R239" s="4"/>
      <c r="S239" s="4"/>
    </row>
    <row r="240" spans="2:19">
      <c r="B240" s="4"/>
      <c r="C240" s="4"/>
      <c r="D240" s="478"/>
      <c r="E240" s="478"/>
      <c r="F240" s="4" t="s">
        <v>23</v>
      </c>
      <c r="G240" s="637" t="s">
        <v>184</v>
      </c>
      <c r="H240" s="478"/>
      <c r="I240" s="4"/>
      <c r="J240" s="478"/>
      <c r="K240" s="478"/>
      <c r="L240" s="478"/>
      <c r="M240" s="4"/>
      <c r="N240" s="4"/>
      <c r="O240" s="4"/>
      <c r="P240" s="4"/>
      <c r="Q240" s="4"/>
      <c r="R240" s="4"/>
      <c r="S240" s="4"/>
    </row>
    <row r="241" spans="2:21">
      <c r="B241" s="4"/>
      <c r="C241" s="4"/>
      <c r="D241" s="478"/>
      <c r="E241" s="478" t="s">
        <v>38</v>
      </c>
      <c r="F241" s="4" t="s">
        <v>19</v>
      </c>
      <c r="G241" s="637" t="s">
        <v>185</v>
      </c>
      <c r="H241" s="478"/>
      <c r="I241" s="4"/>
      <c r="J241" s="478"/>
      <c r="K241" s="478"/>
      <c r="L241" s="478"/>
      <c r="M241" s="4"/>
      <c r="N241" s="4"/>
      <c r="O241" s="4"/>
      <c r="P241" s="4"/>
      <c r="Q241" s="4"/>
      <c r="R241" s="4"/>
      <c r="S241" s="4"/>
      <c r="T241" s="478"/>
      <c r="U241" s="478"/>
    </row>
    <row r="242" spans="2:21">
      <c r="B242" s="4"/>
      <c r="C242" s="4"/>
      <c r="D242" s="478"/>
      <c r="E242" s="478"/>
      <c r="F242" s="4" t="s">
        <v>23</v>
      </c>
      <c r="G242" s="637" t="s">
        <v>186</v>
      </c>
      <c r="H242" s="478"/>
      <c r="I242" s="4"/>
      <c r="J242" s="478"/>
      <c r="K242" s="478"/>
      <c r="L242" s="478"/>
      <c r="M242" s="4"/>
      <c r="N242" s="4"/>
      <c r="O242" s="4"/>
      <c r="P242" s="4"/>
      <c r="Q242" s="4"/>
      <c r="R242" s="4"/>
      <c r="S242" s="4"/>
      <c r="T242" s="478"/>
      <c r="U242" s="478"/>
    </row>
    <row r="243" spans="2:21">
      <c r="B243" s="4"/>
      <c r="C243" s="4"/>
      <c r="D243" s="478"/>
      <c r="E243" s="478"/>
      <c r="F243" s="4" t="s">
        <v>28</v>
      </c>
      <c r="G243" s="636" t="s">
        <v>187</v>
      </c>
      <c r="H243" s="478"/>
      <c r="I243" s="4"/>
      <c r="J243" s="478"/>
      <c r="K243" s="478"/>
      <c r="L243" s="478"/>
      <c r="M243" s="4"/>
      <c r="N243" s="4"/>
      <c r="O243" s="4"/>
      <c r="P243" s="4"/>
      <c r="Q243" s="4"/>
      <c r="R243" s="4"/>
      <c r="S243" s="4"/>
      <c r="T243" s="478"/>
      <c r="U243" s="478"/>
    </row>
    <row r="244" spans="2:21">
      <c r="B244" s="4"/>
      <c r="C244" s="4"/>
      <c r="D244" s="478"/>
      <c r="E244" s="478"/>
      <c r="F244" s="4"/>
      <c r="G244" s="636" t="s">
        <v>188</v>
      </c>
      <c r="H244" s="478"/>
      <c r="I244" s="4"/>
      <c r="J244" s="478"/>
      <c r="K244" s="478"/>
      <c r="L244" s="478"/>
      <c r="M244" s="4"/>
      <c r="N244" s="4"/>
      <c r="O244" s="4"/>
      <c r="P244" s="4"/>
      <c r="Q244" s="4"/>
      <c r="R244" s="4"/>
      <c r="S244" s="4"/>
      <c r="T244" s="478"/>
      <c r="U244" s="478"/>
    </row>
    <row r="245" spans="2:21" ht="13">
      <c r="B245" s="4"/>
      <c r="C245" s="4"/>
      <c r="D245" s="3"/>
      <c r="E245" s="4" t="s">
        <v>38</v>
      </c>
      <c r="F245" s="4" t="s">
        <v>189</v>
      </c>
      <c r="G245" s="478"/>
      <c r="H245" s="4"/>
      <c r="I245" s="4"/>
      <c r="J245" s="478"/>
      <c r="K245" s="478"/>
      <c r="L245" s="478"/>
      <c r="M245" s="4"/>
      <c r="N245" s="4"/>
      <c r="O245" s="4"/>
      <c r="P245" s="4"/>
      <c r="Q245" s="4"/>
      <c r="R245" s="4"/>
      <c r="S245" s="4"/>
      <c r="T245" s="478"/>
      <c r="U245" s="478"/>
    </row>
    <row r="246" spans="2:21" ht="13">
      <c r="B246" s="4"/>
      <c r="C246" s="4"/>
      <c r="D246" s="3"/>
      <c r="E246" s="3"/>
      <c r="F246" s="478" t="s">
        <v>19</v>
      </c>
      <c r="G246" s="4" t="s">
        <v>190</v>
      </c>
      <c r="H246" s="478"/>
      <c r="I246" s="4"/>
      <c r="J246" s="478"/>
      <c r="K246" s="478"/>
      <c r="L246" s="478"/>
      <c r="M246" s="4"/>
      <c r="N246" s="4"/>
      <c r="O246" s="4"/>
      <c r="P246" s="4"/>
      <c r="Q246" s="4"/>
      <c r="R246" s="4"/>
      <c r="S246" s="4"/>
      <c r="T246" s="478"/>
      <c r="U246" s="478"/>
    </row>
    <row r="247" spans="2:21" ht="13">
      <c r="B247" s="4"/>
      <c r="C247" s="4"/>
      <c r="D247" s="3"/>
      <c r="E247" s="3"/>
      <c r="F247" s="4"/>
      <c r="G247" s="4" t="s">
        <v>191</v>
      </c>
      <c r="H247" s="478"/>
      <c r="I247" s="4"/>
      <c r="J247" s="478"/>
      <c r="K247" s="478"/>
      <c r="L247" s="478"/>
      <c r="M247" s="4"/>
      <c r="N247" s="4"/>
      <c r="O247" s="4"/>
      <c r="P247" s="4"/>
      <c r="Q247" s="4"/>
      <c r="R247" s="4"/>
      <c r="S247" s="4"/>
      <c r="T247" s="478"/>
      <c r="U247" s="478"/>
    </row>
    <row r="248" spans="2:21" ht="13">
      <c r="B248" s="4"/>
      <c r="C248" s="4"/>
      <c r="D248" s="3"/>
      <c r="E248" s="3"/>
      <c r="F248" s="4"/>
      <c r="G248" s="4"/>
      <c r="H248" s="478"/>
      <c r="I248" s="4"/>
      <c r="J248" s="478"/>
      <c r="K248" s="478"/>
      <c r="L248" s="478"/>
      <c r="M248" s="4"/>
      <c r="N248" s="4"/>
      <c r="O248" s="4"/>
      <c r="P248" s="4"/>
      <c r="Q248" s="4"/>
      <c r="R248" s="4"/>
      <c r="S248" s="4"/>
      <c r="T248" s="478"/>
      <c r="U248" s="478"/>
    </row>
    <row r="249" spans="2:21" ht="13">
      <c r="B249" s="3"/>
      <c r="C249" s="3" t="s">
        <v>108</v>
      </c>
      <c r="D249" s="478"/>
      <c r="E249" s="4"/>
      <c r="F249" s="4"/>
      <c r="G249" s="3" t="s">
        <v>192</v>
      </c>
      <c r="H249" s="478"/>
      <c r="I249" s="4"/>
      <c r="J249" s="4"/>
      <c r="K249" s="4"/>
      <c r="L249" s="4"/>
      <c r="M249" s="4"/>
      <c r="N249" s="4"/>
      <c r="O249" s="4"/>
      <c r="P249" s="4"/>
      <c r="Q249" s="4"/>
      <c r="R249" s="4"/>
      <c r="S249" s="4"/>
      <c r="T249" s="478"/>
      <c r="U249" s="478"/>
    </row>
    <row r="250" spans="2:21" ht="13">
      <c r="B250" s="3"/>
      <c r="C250" s="3"/>
      <c r="D250" s="478"/>
      <c r="E250" s="4" t="s">
        <v>17</v>
      </c>
      <c r="F250" s="4" t="s">
        <v>193</v>
      </c>
      <c r="G250" s="4"/>
      <c r="H250" s="478"/>
      <c r="I250" s="4"/>
      <c r="J250" s="4"/>
      <c r="K250" s="4"/>
      <c r="L250" s="4"/>
      <c r="M250" s="4"/>
      <c r="N250" s="4"/>
      <c r="O250" s="4"/>
      <c r="P250" s="4"/>
      <c r="Q250" s="4"/>
      <c r="R250" s="4"/>
      <c r="S250" s="4"/>
      <c r="T250" s="4"/>
      <c r="U250" s="4"/>
    </row>
    <row r="251" spans="2:21" ht="13">
      <c r="B251" s="3"/>
      <c r="C251" s="3"/>
      <c r="D251" s="478"/>
      <c r="E251" s="4"/>
      <c r="F251" s="128" t="s">
        <v>194</v>
      </c>
      <c r="G251" s="4"/>
      <c r="H251" s="478"/>
      <c r="I251" s="128"/>
      <c r="J251" s="4"/>
      <c r="K251" s="4"/>
      <c r="L251" s="4"/>
      <c r="M251" s="4"/>
      <c r="N251" s="4"/>
      <c r="O251" s="4"/>
      <c r="P251" s="4"/>
      <c r="Q251" s="4"/>
      <c r="R251" s="4"/>
      <c r="S251" s="4"/>
      <c r="T251" s="4"/>
      <c r="U251" s="4"/>
    </row>
    <row r="252" spans="2:21" ht="13">
      <c r="B252" s="3"/>
      <c r="C252" s="3"/>
      <c r="D252" s="478"/>
      <c r="E252" s="4" t="s">
        <v>30</v>
      </c>
      <c r="F252" s="4" t="s">
        <v>195</v>
      </c>
      <c r="G252" s="478"/>
      <c r="H252" s="478"/>
      <c r="I252" s="4"/>
      <c r="J252" s="4"/>
      <c r="K252" s="4"/>
      <c r="L252" s="4"/>
      <c r="M252" s="4"/>
      <c r="N252" s="4"/>
      <c r="O252" s="4"/>
      <c r="P252" s="4"/>
      <c r="Q252" s="4"/>
      <c r="R252" s="4"/>
      <c r="S252" s="4"/>
      <c r="T252" s="4"/>
      <c r="U252" s="4"/>
    </row>
    <row r="253" spans="2:21" ht="13">
      <c r="B253" s="3"/>
      <c r="C253" s="3"/>
      <c r="D253" s="478"/>
      <c r="E253" s="4"/>
      <c r="F253" s="633" t="s">
        <v>19</v>
      </c>
      <c r="G253" s="633" t="s">
        <v>196</v>
      </c>
      <c r="H253" s="478"/>
      <c r="I253" s="4"/>
      <c r="J253" s="478"/>
      <c r="K253" s="106"/>
      <c r="L253" s="106"/>
      <c r="M253" s="106"/>
      <c r="N253" s="106"/>
      <c r="O253" s="106"/>
      <c r="P253" s="1"/>
      <c r="Q253" s="4"/>
      <c r="R253" s="4"/>
      <c r="S253" s="4"/>
      <c r="T253" s="4"/>
      <c r="U253" s="4"/>
    </row>
    <row r="254" spans="2:21" ht="13">
      <c r="B254" s="3"/>
      <c r="C254" s="3"/>
      <c r="D254" s="478"/>
      <c r="E254" s="4"/>
      <c r="F254" s="202"/>
      <c r="G254" s="633" t="s">
        <v>197</v>
      </c>
      <c r="H254" s="478"/>
      <c r="I254" s="4"/>
      <c r="J254" s="478"/>
      <c r="K254" s="106"/>
      <c r="L254" s="106"/>
      <c r="M254" s="106"/>
      <c r="N254" s="106"/>
      <c r="O254" s="106"/>
      <c r="P254" s="106"/>
      <c r="Q254" s="478"/>
      <c r="R254" s="478"/>
      <c r="S254" s="478"/>
      <c r="T254" s="478"/>
      <c r="U254" s="478"/>
    </row>
    <row r="255" spans="2:21" ht="13">
      <c r="B255" s="3"/>
      <c r="C255" s="3"/>
      <c r="D255" s="478"/>
      <c r="E255" s="4"/>
      <c r="F255" s="202" t="s">
        <v>23</v>
      </c>
      <c r="G255" s="633" t="s">
        <v>198</v>
      </c>
      <c r="H255" s="478"/>
      <c r="I255" s="4"/>
      <c r="J255" s="478"/>
      <c r="K255" s="4"/>
      <c r="L255" s="4"/>
      <c r="M255" s="4"/>
      <c r="N255" s="4"/>
      <c r="O255" s="4"/>
      <c r="P255" s="106"/>
      <c r="Q255" s="1"/>
      <c r="R255" s="1"/>
      <c r="S255" s="1"/>
      <c r="T255" s="1"/>
      <c r="U255" s="1"/>
    </row>
    <row r="256" spans="2:21" ht="13">
      <c r="B256" s="3"/>
      <c r="C256" s="3"/>
      <c r="D256" s="478"/>
      <c r="E256" s="4"/>
      <c r="F256" s="202"/>
      <c r="G256" s="633" t="s">
        <v>199</v>
      </c>
      <c r="H256" s="478"/>
      <c r="I256" s="4"/>
      <c r="J256" s="478"/>
      <c r="K256" s="4"/>
      <c r="L256" s="4"/>
      <c r="M256" s="4"/>
      <c r="N256" s="4"/>
      <c r="O256" s="4"/>
      <c r="P256" s="4"/>
      <c r="Q256" s="106"/>
      <c r="R256" s="106"/>
      <c r="S256" s="106"/>
      <c r="T256" s="106"/>
      <c r="U256" s="106"/>
    </row>
    <row r="257" spans="2:21" ht="13">
      <c r="B257" s="3"/>
      <c r="C257" s="3"/>
      <c r="D257" s="478"/>
      <c r="E257" s="4"/>
      <c r="F257" s="478"/>
      <c r="G257" s="4"/>
      <c r="H257" s="478"/>
      <c r="I257" s="4"/>
      <c r="J257" s="478"/>
      <c r="K257" s="4"/>
      <c r="L257" s="4"/>
      <c r="M257" s="4"/>
      <c r="N257" s="4"/>
      <c r="O257" s="4"/>
      <c r="P257" s="4"/>
      <c r="Q257" s="106"/>
      <c r="R257" s="106"/>
      <c r="S257" s="106"/>
      <c r="T257" s="106"/>
      <c r="U257" s="106"/>
    </row>
    <row r="258" spans="2:21" ht="13">
      <c r="B258" s="3"/>
      <c r="C258" s="3"/>
      <c r="D258" s="3" t="s">
        <v>3</v>
      </c>
      <c r="E258" s="3" t="s">
        <v>200</v>
      </c>
      <c r="F258" s="478"/>
      <c r="G258" s="4"/>
      <c r="H258" s="4"/>
      <c r="I258" s="4"/>
      <c r="J258" s="4"/>
      <c r="K258" s="4"/>
      <c r="L258" s="4"/>
      <c r="M258" s="4"/>
      <c r="N258" s="4"/>
      <c r="O258" s="4"/>
      <c r="P258" s="4"/>
      <c r="Q258" s="4"/>
      <c r="R258" s="4"/>
      <c r="S258" s="4"/>
      <c r="T258" s="478"/>
      <c r="U258" s="478"/>
    </row>
    <row r="259" spans="2:21" ht="13">
      <c r="B259" s="3"/>
      <c r="C259" s="3"/>
      <c r="D259" s="478"/>
      <c r="E259" s="4" t="s">
        <v>17</v>
      </c>
      <c r="F259" s="4" t="s">
        <v>201</v>
      </c>
      <c r="G259" s="4"/>
      <c r="H259" s="478"/>
      <c r="I259" s="4"/>
      <c r="J259" s="4"/>
      <c r="K259" s="4"/>
      <c r="L259" s="4"/>
      <c r="M259" s="4"/>
      <c r="N259" s="4"/>
      <c r="O259" s="4"/>
      <c r="P259" s="4"/>
      <c r="Q259" s="4"/>
      <c r="R259" s="4"/>
      <c r="S259" s="4"/>
      <c r="T259" s="478"/>
      <c r="U259" s="478"/>
    </row>
    <row r="260" spans="2:21" ht="13">
      <c r="B260" s="3"/>
      <c r="C260" s="3"/>
      <c r="D260" s="478"/>
      <c r="E260" s="4" t="s">
        <v>30</v>
      </c>
      <c r="F260" s="4" t="s">
        <v>202</v>
      </c>
      <c r="G260" s="4"/>
      <c r="H260" s="478"/>
      <c r="I260" s="4"/>
      <c r="J260" s="4"/>
      <c r="K260" s="4"/>
      <c r="L260" s="4"/>
      <c r="M260" s="4"/>
      <c r="N260" s="4"/>
      <c r="O260" s="4"/>
      <c r="P260" s="4"/>
      <c r="Q260" s="4"/>
      <c r="R260" s="4"/>
      <c r="S260" s="4"/>
      <c r="T260" s="478"/>
      <c r="U260" s="478"/>
    </row>
    <row r="261" spans="2:21" ht="13">
      <c r="B261" s="3"/>
      <c r="C261" s="3"/>
      <c r="D261" s="478"/>
      <c r="E261" s="4" t="s">
        <v>38</v>
      </c>
      <c r="F261" s="4" t="s">
        <v>203</v>
      </c>
      <c r="G261" s="478"/>
      <c r="H261" s="478"/>
      <c r="I261" s="4"/>
      <c r="J261" s="4"/>
      <c r="K261" s="4"/>
      <c r="L261" s="4"/>
      <c r="M261" s="4"/>
      <c r="N261" s="4"/>
      <c r="O261" s="4"/>
      <c r="P261" s="4"/>
      <c r="Q261" s="4"/>
      <c r="R261" s="4"/>
      <c r="S261" s="4"/>
      <c r="T261" s="478"/>
      <c r="U261" s="478"/>
    </row>
    <row r="262" spans="2:21" ht="13">
      <c r="B262" s="3"/>
      <c r="C262" s="3"/>
      <c r="D262" s="478"/>
      <c r="E262" s="3"/>
      <c r="F262" s="4" t="s">
        <v>204</v>
      </c>
      <c r="G262" s="478"/>
      <c r="H262" s="478"/>
      <c r="I262" s="4"/>
      <c r="J262" s="4"/>
      <c r="K262" s="4"/>
      <c r="L262" s="4"/>
      <c r="M262" s="4"/>
      <c r="N262" s="4"/>
      <c r="O262" s="4"/>
      <c r="P262" s="4"/>
      <c r="Q262" s="4"/>
      <c r="R262" s="4"/>
      <c r="S262" s="4"/>
      <c r="T262" s="478"/>
      <c r="U262" s="478"/>
    </row>
    <row r="263" spans="2:21" ht="13">
      <c r="B263" s="3"/>
      <c r="C263" s="3"/>
      <c r="D263" s="478"/>
      <c r="E263" s="4" t="s">
        <v>81</v>
      </c>
      <c r="F263" s="633" t="s">
        <v>205</v>
      </c>
      <c r="G263" s="478"/>
      <c r="H263" s="478"/>
      <c r="I263" s="4"/>
      <c r="J263" s="4"/>
      <c r="K263" s="4"/>
      <c r="L263" s="4"/>
      <c r="M263" s="4"/>
      <c r="N263" s="4"/>
      <c r="O263" s="4"/>
      <c r="P263" s="4"/>
      <c r="Q263" s="4"/>
      <c r="R263" s="4"/>
      <c r="S263" s="4"/>
      <c r="T263" s="478"/>
      <c r="U263" s="478"/>
    </row>
    <row r="264" spans="2:21" ht="13">
      <c r="B264" s="3"/>
      <c r="C264" s="3"/>
      <c r="D264" s="478"/>
      <c r="E264" s="3"/>
      <c r="F264" s="4"/>
      <c r="G264" s="478"/>
      <c r="H264" s="4"/>
      <c r="I264" s="4"/>
      <c r="J264" s="4"/>
      <c r="K264" s="4"/>
      <c r="L264" s="4"/>
      <c r="M264" s="4"/>
      <c r="N264" s="4"/>
      <c r="O264" s="4"/>
      <c r="P264" s="4"/>
      <c r="Q264" s="4"/>
      <c r="R264" s="4"/>
      <c r="S264" s="4"/>
      <c r="T264" s="478"/>
      <c r="U264" s="478"/>
    </row>
    <row r="265" spans="2:21" ht="13">
      <c r="B265" s="3"/>
      <c r="C265" s="3"/>
      <c r="D265" s="3" t="s">
        <v>15</v>
      </c>
      <c r="E265" s="3" t="s">
        <v>206</v>
      </c>
      <c r="F265" s="478"/>
      <c r="G265" s="4"/>
      <c r="H265" s="4"/>
      <c r="I265" s="4"/>
      <c r="J265" s="4"/>
      <c r="K265" s="4"/>
      <c r="L265" s="4"/>
      <c r="M265" s="4"/>
      <c r="N265" s="4"/>
      <c r="O265" s="4"/>
      <c r="P265" s="4"/>
      <c r="Q265" s="4"/>
      <c r="R265" s="4"/>
      <c r="S265" s="4"/>
      <c r="T265" s="478"/>
      <c r="U265" s="478"/>
    </row>
    <row r="266" spans="2:21" ht="13">
      <c r="B266" s="3"/>
      <c r="C266" s="3"/>
      <c r="D266" s="478"/>
      <c r="E266" s="4" t="s">
        <v>207</v>
      </c>
      <c r="F266" s="4"/>
      <c r="G266" s="4"/>
      <c r="H266" s="478"/>
      <c r="I266" s="478"/>
      <c r="J266" s="478"/>
      <c r="K266" s="478"/>
      <c r="L266" s="478"/>
      <c r="M266" s="478"/>
      <c r="N266" s="478"/>
      <c r="O266" s="4"/>
      <c r="P266" s="4"/>
      <c r="Q266" s="4"/>
      <c r="R266" s="4"/>
      <c r="S266" s="4"/>
      <c r="T266" s="478"/>
      <c r="U266" s="478"/>
    </row>
    <row r="267" spans="2:21" ht="13">
      <c r="B267" s="3"/>
      <c r="C267" s="3"/>
      <c r="D267" s="478"/>
      <c r="E267" s="3"/>
      <c r="F267" s="478"/>
      <c r="G267" s="4"/>
      <c r="H267" s="4"/>
      <c r="I267" s="478"/>
      <c r="J267" s="478"/>
      <c r="K267" s="478"/>
      <c r="L267" s="478"/>
      <c r="M267" s="478"/>
      <c r="N267" s="478"/>
      <c r="O267" s="4"/>
      <c r="P267" s="4"/>
      <c r="Q267" s="4"/>
      <c r="R267" s="4"/>
      <c r="S267" s="4"/>
      <c r="T267" s="478"/>
      <c r="U267" s="478"/>
    </row>
    <row r="268" spans="2:21" ht="13">
      <c r="B268" s="3"/>
      <c r="C268" s="3"/>
      <c r="D268" s="3" t="s">
        <v>93</v>
      </c>
      <c r="E268" s="3" t="s">
        <v>208</v>
      </c>
      <c r="F268" s="478"/>
      <c r="G268" s="4"/>
      <c r="H268" s="478"/>
      <c r="I268" s="478"/>
      <c r="J268" s="478"/>
      <c r="K268" s="478"/>
      <c r="L268" s="478"/>
      <c r="M268" s="478"/>
      <c r="N268" s="478"/>
      <c r="O268" s="478"/>
      <c r="P268" s="478"/>
      <c r="Q268" s="478"/>
      <c r="R268" s="478"/>
      <c r="S268" s="478"/>
      <c r="T268" s="478"/>
      <c r="U268" s="478"/>
    </row>
    <row r="269" spans="2:21" ht="13">
      <c r="B269" s="3"/>
      <c r="C269" s="3"/>
      <c r="D269" s="478"/>
      <c r="E269" s="4" t="s">
        <v>209</v>
      </c>
      <c r="F269" s="4"/>
      <c r="G269" s="4"/>
      <c r="H269" s="478"/>
      <c r="I269" s="478"/>
      <c r="J269" s="4"/>
      <c r="K269" s="4"/>
      <c r="L269" s="4"/>
      <c r="M269" s="4"/>
      <c r="N269" s="4"/>
      <c r="O269" s="478"/>
      <c r="P269" s="478"/>
      <c r="Q269" s="478"/>
      <c r="R269" s="478"/>
      <c r="S269" s="478"/>
      <c r="T269" s="478"/>
      <c r="U269" s="478"/>
    </row>
    <row r="270" spans="2:21" ht="13">
      <c r="B270" s="3"/>
      <c r="C270" s="3"/>
      <c r="D270" s="478"/>
      <c r="E270" s="4" t="s">
        <v>210</v>
      </c>
      <c r="F270" s="4"/>
      <c r="G270" s="4"/>
      <c r="H270" s="478"/>
      <c r="I270" s="478"/>
      <c r="J270" s="4"/>
      <c r="K270" s="4"/>
      <c r="L270" s="4"/>
      <c r="M270" s="4"/>
      <c r="N270" s="4"/>
      <c r="O270" s="478"/>
      <c r="P270" s="478"/>
      <c r="Q270" s="478"/>
      <c r="R270" s="478"/>
      <c r="S270" s="478"/>
      <c r="T270" s="478"/>
      <c r="U270" s="478"/>
    </row>
    <row r="271" spans="2:21" ht="13">
      <c r="B271" s="3"/>
      <c r="C271" s="3"/>
      <c r="D271" s="478"/>
      <c r="E271" s="3"/>
      <c r="F271" s="478"/>
      <c r="G271" s="4"/>
      <c r="H271" s="4"/>
      <c r="I271" s="478"/>
      <c r="J271" s="4"/>
      <c r="K271" s="4"/>
      <c r="L271" s="4"/>
      <c r="M271" s="4"/>
      <c r="N271" s="4"/>
      <c r="O271" s="4"/>
      <c r="P271" s="4"/>
      <c r="Q271" s="4"/>
      <c r="R271" s="4"/>
      <c r="S271" s="4"/>
      <c r="T271" s="4"/>
      <c r="U271" s="4"/>
    </row>
    <row r="272" spans="2:21" ht="13">
      <c r="B272" s="3"/>
      <c r="C272" s="478"/>
      <c r="D272" s="3" t="s">
        <v>98</v>
      </c>
      <c r="E272" s="3" t="s">
        <v>211</v>
      </c>
      <c r="F272" s="478"/>
      <c r="G272" s="4"/>
      <c r="H272" s="4"/>
      <c r="I272" s="478"/>
      <c r="J272" s="4"/>
      <c r="K272" s="4"/>
      <c r="L272" s="4"/>
      <c r="M272" s="4"/>
      <c r="N272" s="4"/>
      <c r="O272" s="4"/>
      <c r="P272" s="4"/>
      <c r="Q272" s="4"/>
      <c r="R272" s="4"/>
      <c r="S272" s="4"/>
      <c r="T272" s="4"/>
      <c r="U272" s="4"/>
    </row>
    <row r="273" spans="2:23" ht="13">
      <c r="B273" s="3"/>
      <c r="C273" s="478"/>
      <c r="D273" s="4"/>
      <c r="E273" s="4" t="s">
        <v>212</v>
      </c>
      <c r="F273" s="478"/>
      <c r="G273" s="478"/>
      <c r="H273" s="478"/>
      <c r="I273" s="478"/>
      <c r="J273" s="4"/>
      <c r="K273" s="4"/>
      <c r="L273" s="4"/>
      <c r="M273" s="4"/>
      <c r="N273" s="4"/>
      <c r="O273" s="4"/>
      <c r="P273" s="4"/>
      <c r="Q273" s="4"/>
      <c r="R273" s="4"/>
      <c r="S273" s="4"/>
      <c r="T273" s="4"/>
      <c r="U273" s="4"/>
      <c r="V273" s="478"/>
      <c r="W273" s="478"/>
    </row>
    <row r="274" spans="2:23" ht="13">
      <c r="B274" s="3"/>
      <c r="C274" s="478"/>
      <c r="D274" s="4"/>
      <c r="E274" s="4" t="s">
        <v>213</v>
      </c>
      <c r="F274" s="478"/>
      <c r="G274" s="478"/>
      <c r="H274" s="478"/>
      <c r="I274" s="478"/>
      <c r="J274" s="4"/>
      <c r="K274" s="4"/>
      <c r="L274" s="4"/>
      <c r="M274" s="4"/>
      <c r="N274" s="4"/>
      <c r="O274" s="4"/>
      <c r="P274" s="4"/>
      <c r="Q274" s="4"/>
      <c r="R274" s="4"/>
      <c r="S274" s="4"/>
      <c r="T274" s="4"/>
      <c r="U274" s="4"/>
      <c r="V274" s="478"/>
      <c r="W274" s="478"/>
    </row>
    <row r="275" spans="2:23" ht="13">
      <c r="B275" s="3"/>
      <c r="C275" s="478"/>
      <c r="D275" s="4"/>
      <c r="E275" s="4"/>
      <c r="F275" s="478"/>
      <c r="G275" s="478"/>
      <c r="H275" s="478"/>
      <c r="I275" s="478"/>
      <c r="J275" s="4"/>
      <c r="K275" s="4"/>
      <c r="L275" s="4"/>
      <c r="M275" s="4"/>
      <c r="N275" s="4"/>
      <c r="O275" s="4"/>
      <c r="P275" s="4"/>
      <c r="Q275" s="4"/>
      <c r="R275" s="4"/>
      <c r="S275" s="4"/>
      <c r="T275" s="4"/>
      <c r="U275" s="4"/>
      <c r="V275" s="478"/>
      <c r="W275" s="478"/>
    </row>
    <row r="276" spans="2:23" ht="13">
      <c r="B276" s="3"/>
      <c r="C276" s="478"/>
      <c r="D276" s="3" t="s">
        <v>101</v>
      </c>
      <c r="E276" s="3" t="s">
        <v>214</v>
      </c>
      <c r="F276" s="478"/>
      <c r="G276" s="478"/>
      <c r="H276" s="478"/>
      <c r="I276" s="478"/>
      <c r="J276" s="478"/>
      <c r="K276" s="4"/>
      <c r="L276" s="4"/>
      <c r="M276" s="4"/>
      <c r="N276" s="4"/>
      <c r="O276" s="4"/>
      <c r="P276" s="4"/>
      <c r="Q276" s="4"/>
      <c r="R276" s="4"/>
      <c r="S276" s="4"/>
      <c r="T276" s="4"/>
      <c r="U276" s="4"/>
      <c r="V276" s="478"/>
      <c r="W276" s="478"/>
    </row>
    <row r="277" spans="2:23" ht="13">
      <c r="B277" s="3"/>
      <c r="C277" s="478"/>
      <c r="D277" s="3"/>
      <c r="E277" s="478" t="s">
        <v>215</v>
      </c>
      <c r="F277" s="478"/>
      <c r="G277" s="478"/>
      <c r="H277" s="478"/>
      <c r="I277" s="478"/>
      <c r="J277" s="478"/>
      <c r="K277" s="4"/>
      <c r="L277" s="4"/>
      <c r="M277" s="4"/>
      <c r="N277" s="4"/>
      <c r="O277" s="4"/>
      <c r="P277" s="4"/>
      <c r="Q277" s="4"/>
      <c r="R277" s="4"/>
      <c r="S277" s="4"/>
      <c r="T277" s="478"/>
      <c r="U277" s="478"/>
      <c r="V277" s="478"/>
      <c r="W277" s="478"/>
    </row>
    <row r="278" spans="2:23" ht="13">
      <c r="B278" s="3"/>
      <c r="C278" s="478"/>
      <c r="D278" s="4"/>
      <c r="E278" s="4" t="s">
        <v>216</v>
      </c>
      <c r="F278" s="478"/>
      <c r="G278" s="478"/>
      <c r="H278" s="478"/>
      <c r="I278" s="4"/>
      <c r="J278" s="4"/>
      <c r="K278" s="4"/>
      <c r="L278" s="4"/>
      <c r="M278" s="4"/>
      <c r="N278" s="4"/>
      <c r="O278" s="4"/>
      <c r="P278" s="4"/>
      <c r="Q278" s="4"/>
      <c r="R278" s="4"/>
      <c r="S278" s="4"/>
      <c r="T278" s="478"/>
      <c r="U278" s="478"/>
      <c r="V278" s="478"/>
      <c r="W278" s="478"/>
    </row>
    <row r="279" spans="2:23" ht="13">
      <c r="B279" s="3"/>
      <c r="C279" s="478"/>
      <c r="D279" s="4"/>
      <c r="E279" s="4"/>
      <c r="F279" s="478"/>
      <c r="G279" s="478"/>
      <c r="H279" s="478"/>
      <c r="I279" s="4"/>
      <c r="J279" s="4"/>
      <c r="K279" s="4"/>
      <c r="L279" s="4"/>
      <c r="M279" s="4"/>
      <c r="N279" s="4"/>
      <c r="O279" s="4"/>
      <c r="P279" s="4"/>
      <c r="Q279" s="4"/>
      <c r="R279" s="4"/>
      <c r="S279" s="4"/>
      <c r="T279" s="478"/>
      <c r="U279" s="478"/>
      <c r="V279" s="478"/>
      <c r="W279" s="478"/>
    </row>
    <row r="280" spans="2:23" ht="13">
      <c r="B280" s="3"/>
      <c r="C280" s="478"/>
      <c r="D280" s="3" t="s">
        <v>105</v>
      </c>
      <c r="E280" s="3" t="s">
        <v>217</v>
      </c>
      <c r="F280" s="478"/>
      <c r="G280" s="4"/>
      <c r="H280" s="4"/>
      <c r="I280" s="4"/>
      <c r="J280" s="4"/>
      <c r="K280" s="4"/>
      <c r="L280" s="4"/>
      <c r="M280" s="4"/>
      <c r="N280" s="478"/>
      <c r="O280" s="4"/>
      <c r="P280" s="4"/>
      <c r="Q280" s="4"/>
      <c r="R280" s="4"/>
      <c r="S280" s="4"/>
      <c r="T280" s="478"/>
      <c r="U280" s="478"/>
      <c r="V280" s="478"/>
      <c r="W280" s="478"/>
    </row>
    <row r="281" spans="2:23" ht="13">
      <c r="B281" s="3"/>
      <c r="C281" s="478"/>
      <c r="D281" s="3"/>
      <c r="E281" s="478" t="s">
        <v>218</v>
      </c>
      <c r="F281" s="478"/>
      <c r="G281" s="4"/>
      <c r="H281" s="4"/>
      <c r="I281" s="4"/>
      <c r="J281" s="4"/>
      <c r="K281" s="4"/>
      <c r="L281" s="4"/>
      <c r="M281" s="4"/>
      <c r="N281" s="478"/>
      <c r="O281" s="478"/>
      <c r="P281" s="4"/>
      <c r="Q281" s="4"/>
      <c r="R281" s="4"/>
      <c r="S281" s="4"/>
      <c r="T281" s="478"/>
      <c r="U281" s="478"/>
      <c r="V281" s="478"/>
      <c r="W281" s="478"/>
    </row>
    <row r="282" spans="2:23" ht="13">
      <c r="B282" s="3"/>
      <c r="C282" s="478"/>
      <c r="D282" s="3"/>
      <c r="E282" s="478" t="s">
        <v>219</v>
      </c>
      <c r="F282" s="478"/>
      <c r="G282" s="4"/>
      <c r="H282" s="4"/>
      <c r="I282" s="4"/>
      <c r="J282" s="4"/>
      <c r="K282" s="4"/>
      <c r="L282" s="4"/>
      <c r="M282" s="4"/>
      <c r="N282" s="478"/>
      <c r="O282" s="478"/>
      <c r="P282" s="4"/>
      <c r="Q282" s="4"/>
      <c r="R282" s="4"/>
      <c r="S282" s="4"/>
      <c r="T282" s="478"/>
      <c r="U282" s="478"/>
      <c r="V282" s="478"/>
      <c r="W282" s="478"/>
    </row>
    <row r="283" spans="2:23" ht="13">
      <c r="B283" s="3"/>
      <c r="C283" s="478"/>
      <c r="D283" s="3"/>
      <c r="E283" s="128" t="s">
        <v>220</v>
      </c>
      <c r="F283" s="128"/>
      <c r="G283" s="4"/>
      <c r="H283" s="128"/>
      <c r="I283" s="128"/>
      <c r="J283" s="4"/>
      <c r="K283" s="4"/>
      <c r="L283" s="4"/>
      <c r="M283" s="4"/>
      <c r="N283" s="478"/>
      <c r="O283" s="478"/>
      <c r="P283" s="4"/>
      <c r="Q283" s="4"/>
      <c r="R283" s="4"/>
      <c r="S283" s="4"/>
      <c r="T283" s="478"/>
      <c r="U283" s="478"/>
      <c r="V283" s="478"/>
      <c r="W283" s="478"/>
    </row>
    <row r="284" spans="2:23" ht="13">
      <c r="B284" s="3"/>
      <c r="C284" s="478"/>
      <c r="D284" s="3"/>
      <c r="E284" s="485" t="s">
        <v>221</v>
      </c>
      <c r="F284" s="478"/>
      <c r="G284" s="4"/>
      <c r="H284" s="128"/>
      <c r="I284" s="128"/>
      <c r="J284" s="4"/>
      <c r="K284" s="4"/>
      <c r="L284" s="4"/>
      <c r="M284" s="4"/>
      <c r="N284" s="478"/>
      <c r="O284" s="4"/>
      <c r="P284" s="4"/>
      <c r="Q284" s="4"/>
      <c r="R284" s="4"/>
      <c r="S284" s="4"/>
      <c r="T284" s="478"/>
      <c r="U284" s="478"/>
      <c r="V284" s="478"/>
      <c r="W284" s="478"/>
    </row>
    <row r="285" spans="2:23" ht="13">
      <c r="B285" s="3"/>
      <c r="C285" s="478"/>
      <c r="D285" s="3"/>
      <c r="E285" s="4"/>
      <c r="F285" s="4"/>
      <c r="G285" s="4"/>
      <c r="H285" s="4"/>
      <c r="I285" s="4"/>
      <c r="J285" s="4"/>
      <c r="K285" s="4"/>
      <c r="L285" s="4"/>
      <c r="M285" s="4"/>
      <c r="N285" s="478"/>
      <c r="O285" s="478"/>
      <c r="P285" s="478"/>
      <c r="Q285" s="478"/>
      <c r="R285" s="478"/>
      <c r="S285" s="478"/>
      <c r="T285" s="478"/>
      <c r="U285" s="478"/>
      <c r="V285" s="478"/>
      <c r="W285" s="478"/>
    </row>
    <row r="286" spans="2:23" ht="13">
      <c r="B286" s="3"/>
      <c r="C286" s="478"/>
      <c r="D286" s="3" t="s">
        <v>126</v>
      </c>
      <c r="E286" s="3" t="s">
        <v>222</v>
      </c>
      <c r="F286" s="478"/>
      <c r="G286" s="478"/>
      <c r="H286" s="478"/>
      <c r="I286" s="478"/>
      <c r="J286" s="478"/>
      <c r="K286" s="4"/>
      <c r="L286" s="4"/>
      <c r="M286" s="4"/>
      <c r="N286" s="4"/>
      <c r="O286" s="478"/>
      <c r="P286" s="478"/>
      <c r="Q286" s="478"/>
      <c r="R286" s="478"/>
      <c r="S286" s="478"/>
      <c r="T286" s="478"/>
      <c r="U286" s="478"/>
      <c r="V286" s="478"/>
      <c r="W286" s="478"/>
    </row>
    <row r="287" spans="2:23" ht="13">
      <c r="B287" s="3"/>
      <c r="C287" s="478"/>
      <c r="D287" s="4"/>
      <c r="E287" s="4" t="s">
        <v>17</v>
      </c>
      <c r="F287" s="4" t="s">
        <v>223</v>
      </c>
      <c r="G287" s="4"/>
      <c r="H287" s="478"/>
      <c r="I287" s="478"/>
      <c r="J287" s="478"/>
      <c r="K287" s="478"/>
      <c r="L287" s="478"/>
      <c r="M287" s="478"/>
      <c r="N287" s="478"/>
      <c r="O287" s="4"/>
      <c r="P287" s="4"/>
      <c r="Q287" s="4"/>
      <c r="R287" s="4"/>
      <c r="S287" s="4"/>
      <c r="T287" s="4"/>
      <c r="U287" s="4"/>
      <c r="V287" s="4"/>
      <c r="W287" s="4"/>
    </row>
    <row r="288" spans="2:23" ht="13">
      <c r="B288" s="3"/>
      <c r="C288" s="478"/>
      <c r="D288" s="4"/>
      <c r="E288" s="4"/>
      <c r="F288" s="128" t="s">
        <v>224</v>
      </c>
      <c r="G288" s="128"/>
      <c r="H288" s="128"/>
      <c r="I288" s="128"/>
      <c r="J288" s="128"/>
      <c r="K288" s="128"/>
      <c r="L288" s="128"/>
      <c r="M288" s="128"/>
      <c r="N288" s="128"/>
      <c r="O288" s="4"/>
      <c r="P288" s="4"/>
      <c r="Q288" s="4"/>
      <c r="R288" s="4"/>
      <c r="S288" s="4"/>
      <c r="T288" s="4"/>
      <c r="U288" s="4"/>
      <c r="V288" s="4"/>
      <c r="W288" s="4"/>
    </row>
    <row r="289" spans="2:38" ht="13">
      <c r="B289" s="3"/>
      <c r="C289" s="478"/>
      <c r="D289" s="4"/>
      <c r="E289" s="4" t="s">
        <v>30</v>
      </c>
      <c r="F289" s="4" t="s">
        <v>225</v>
      </c>
      <c r="G289" s="4"/>
      <c r="H289" s="478"/>
      <c r="I289" s="478"/>
      <c r="J289" s="478"/>
      <c r="K289" s="478"/>
      <c r="L289" s="4"/>
      <c r="M289" s="4"/>
      <c r="N289" s="4"/>
      <c r="O289" s="4"/>
      <c r="P289" s="4"/>
      <c r="Q289" s="4"/>
      <c r="R289" s="4"/>
      <c r="S289" s="4"/>
      <c r="T289" s="4"/>
      <c r="U289" s="4"/>
      <c r="V289" s="4"/>
      <c r="W289" s="4"/>
      <c r="X289" s="478"/>
      <c r="Y289" s="478"/>
      <c r="Z289" s="478"/>
      <c r="AA289" s="478"/>
      <c r="AB289" s="478"/>
      <c r="AC289" s="478"/>
      <c r="AD289" s="478"/>
      <c r="AE289" s="478"/>
      <c r="AF289" s="478"/>
      <c r="AG289" s="478"/>
      <c r="AH289" s="478"/>
      <c r="AI289" s="478"/>
      <c r="AJ289" s="478"/>
      <c r="AK289" s="478"/>
      <c r="AL289" s="478"/>
    </row>
    <row r="290" spans="2:38" ht="13">
      <c r="B290" s="3"/>
      <c r="C290" s="478"/>
      <c r="D290" s="4"/>
      <c r="E290" s="4" t="s">
        <v>38</v>
      </c>
      <c r="F290" s="4" t="s">
        <v>226</v>
      </c>
      <c r="G290" s="4"/>
      <c r="H290" s="4"/>
      <c r="I290" s="478"/>
      <c r="J290" s="478"/>
      <c r="K290" s="4"/>
      <c r="L290" s="4"/>
      <c r="M290" s="4"/>
      <c r="N290" s="4"/>
      <c r="O290" s="4"/>
      <c r="P290" s="4"/>
      <c r="Q290" s="4"/>
      <c r="R290" s="4"/>
      <c r="S290" s="4"/>
      <c r="T290" s="4"/>
      <c r="U290" s="4"/>
      <c r="V290" s="4"/>
      <c r="W290" s="4"/>
      <c r="X290" s="478"/>
      <c r="Y290" s="478"/>
      <c r="Z290" s="478"/>
      <c r="AA290" s="478"/>
      <c r="AB290" s="478"/>
      <c r="AC290" s="478"/>
      <c r="AD290" s="478"/>
      <c r="AE290" s="478"/>
      <c r="AF290" s="478"/>
      <c r="AG290" s="478"/>
      <c r="AH290" s="478"/>
      <c r="AI290" s="478"/>
      <c r="AJ290" s="478"/>
      <c r="AK290" s="478"/>
      <c r="AL290" s="478"/>
    </row>
    <row r="291" spans="2:38" ht="13">
      <c r="B291" s="3"/>
      <c r="C291" s="478"/>
      <c r="D291" s="4"/>
      <c r="E291" s="4"/>
      <c r="F291" s="4" t="s">
        <v>19</v>
      </c>
      <c r="G291" s="4" t="s">
        <v>227</v>
      </c>
      <c r="H291" s="478"/>
      <c r="I291" s="478"/>
      <c r="J291" s="478"/>
      <c r="K291" s="4"/>
      <c r="L291" s="4"/>
      <c r="M291" s="4"/>
      <c r="N291" s="4"/>
      <c r="O291" s="4"/>
      <c r="P291" s="4"/>
      <c r="Q291" s="4"/>
      <c r="R291" s="4"/>
      <c r="S291" s="4"/>
      <c r="T291" s="4"/>
      <c r="U291" s="4"/>
      <c r="V291" s="4"/>
      <c r="W291" s="4"/>
      <c r="X291" s="478"/>
      <c r="Y291" s="478"/>
      <c r="Z291" s="478"/>
      <c r="AA291" s="478"/>
      <c r="AB291" s="478"/>
      <c r="AC291" s="478"/>
      <c r="AD291" s="478"/>
      <c r="AE291" s="478"/>
      <c r="AF291" s="478"/>
      <c r="AG291" s="478"/>
      <c r="AH291" s="478"/>
      <c r="AI291" s="478"/>
      <c r="AJ291" s="478"/>
      <c r="AK291" s="478"/>
      <c r="AL291" s="478"/>
    </row>
    <row r="292" spans="2:38" ht="13">
      <c r="B292" s="3"/>
      <c r="C292" s="478"/>
      <c r="D292" s="4"/>
      <c r="E292" s="4"/>
      <c r="F292" s="4" t="s">
        <v>23</v>
      </c>
      <c r="G292" s="4" t="s">
        <v>228</v>
      </c>
      <c r="H292" s="4"/>
      <c r="I292" s="478"/>
      <c r="J292" s="478"/>
      <c r="K292" s="4"/>
      <c r="L292" s="4"/>
      <c r="M292" s="4"/>
      <c r="N292" s="4"/>
      <c r="O292" s="4"/>
      <c r="P292" s="4"/>
      <c r="Q292" s="4"/>
      <c r="R292" s="4"/>
      <c r="S292" s="4"/>
      <c r="T292" s="4"/>
      <c r="U292" s="4"/>
      <c r="V292" s="4"/>
      <c r="W292" s="4"/>
      <c r="X292" s="478"/>
      <c r="Y292" s="478"/>
      <c r="Z292" s="478"/>
      <c r="AA292" s="478"/>
      <c r="AB292" s="478"/>
      <c r="AC292" s="478"/>
      <c r="AD292" s="478"/>
      <c r="AE292" s="478"/>
      <c r="AF292" s="478"/>
      <c r="AG292" s="478"/>
      <c r="AH292" s="478"/>
      <c r="AI292" s="478"/>
      <c r="AJ292" s="478"/>
      <c r="AK292" s="478"/>
      <c r="AL292" s="478"/>
    </row>
    <row r="293" spans="2:38" ht="13">
      <c r="B293" s="3"/>
      <c r="C293" s="478"/>
      <c r="D293" s="4"/>
      <c r="E293" s="4"/>
      <c r="F293" s="4" t="s">
        <v>28</v>
      </c>
      <c r="G293" s="4" t="s">
        <v>229</v>
      </c>
      <c r="H293" s="478"/>
      <c r="I293" s="478"/>
      <c r="J293" s="478"/>
      <c r="K293" s="4"/>
      <c r="L293" s="4"/>
      <c r="M293" s="4"/>
      <c r="N293" s="4"/>
      <c r="O293" s="4"/>
      <c r="P293" s="4"/>
      <c r="Q293" s="4"/>
      <c r="R293" s="4"/>
      <c r="S293" s="4"/>
      <c r="T293" s="4"/>
      <c r="U293" s="4"/>
      <c r="V293" s="4"/>
      <c r="W293" s="4"/>
      <c r="X293" s="478"/>
      <c r="Y293" s="478"/>
      <c r="Z293" s="478"/>
      <c r="AA293" s="478"/>
      <c r="AB293" s="478"/>
      <c r="AC293" s="478"/>
      <c r="AD293" s="478"/>
      <c r="AE293" s="478"/>
      <c r="AF293" s="478"/>
      <c r="AG293" s="478"/>
      <c r="AH293" s="478"/>
      <c r="AI293" s="478"/>
      <c r="AJ293" s="478"/>
      <c r="AK293" s="478"/>
      <c r="AL293" s="478"/>
    </row>
    <row r="294" spans="2:38" ht="13">
      <c r="B294" s="3"/>
      <c r="C294" s="478"/>
      <c r="D294" s="4"/>
      <c r="E294" s="4"/>
      <c r="F294" s="4" t="s">
        <v>56</v>
      </c>
      <c r="G294" s="4" t="s">
        <v>230</v>
      </c>
      <c r="H294" s="4"/>
      <c r="I294" s="478"/>
      <c r="J294" s="478"/>
      <c r="K294" s="4"/>
      <c r="L294" s="4"/>
      <c r="M294" s="4"/>
      <c r="N294" s="4"/>
      <c r="O294" s="4"/>
      <c r="P294" s="4"/>
      <c r="Q294" s="4"/>
      <c r="R294" s="4"/>
      <c r="S294" s="4"/>
      <c r="T294" s="4"/>
      <c r="U294" s="4"/>
      <c r="V294" s="4"/>
      <c r="W294" s="4"/>
      <c r="X294" s="478"/>
      <c r="Y294" s="478"/>
      <c r="Z294" s="478"/>
      <c r="AA294" s="478"/>
      <c r="AB294" s="478"/>
      <c r="AC294" s="478"/>
      <c r="AD294" s="478"/>
      <c r="AE294" s="478"/>
      <c r="AF294" s="478"/>
      <c r="AG294" s="478"/>
      <c r="AH294" s="478"/>
      <c r="AI294" s="478"/>
      <c r="AJ294" s="478"/>
      <c r="AK294" s="478"/>
      <c r="AL294" s="478"/>
    </row>
    <row r="295" spans="2:38" ht="13">
      <c r="B295" s="3"/>
      <c r="C295" s="478"/>
      <c r="D295" s="4"/>
      <c r="E295" s="4"/>
      <c r="F295" s="4" t="s">
        <v>59</v>
      </c>
      <c r="G295" s="4" t="s">
        <v>231</v>
      </c>
      <c r="H295" s="478"/>
      <c r="I295" s="478"/>
      <c r="J295" s="478"/>
      <c r="K295" s="4"/>
      <c r="L295" s="4"/>
      <c r="M295" s="4"/>
      <c r="N295" s="4"/>
      <c r="O295" s="4"/>
      <c r="P295" s="4"/>
      <c r="Q295" s="4"/>
      <c r="R295" s="4"/>
      <c r="S295" s="4"/>
      <c r="T295" s="4"/>
      <c r="U295" s="4"/>
      <c r="V295" s="4"/>
      <c r="W295" s="4"/>
      <c r="X295" s="478"/>
      <c r="Y295" s="478"/>
      <c r="Z295" s="478"/>
      <c r="AA295" s="478"/>
      <c r="AB295" s="478"/>
      <c r="AC295" s="478"/>
      <c r="AD295" s="478"/>
      <c r="AE295" s="478"/>
      <c r="AF295" s="478"/>
      <c r="AG295" s="478"/>
      <c r="AH295" s="478"/>
      <c r="AI295" s="478"/>
      <c r="AJ295" s="478"/>
      <c r="AK295" s="478"/>
      <c r="AL295" s="478"/>
    </row>
    <row r="296" spans="2:38" ht="13">
      <c r="B296" s="3"/>
      <c r="C296" s="478"/>
      <c r="D296" s="4"/>
      <c r="E296" s="4"/>
      <c r="F296" s="4" t="s">
        <v>62</v>
      </c>
      <c r="G296" s="4" t="s">
        <v>232</v>
      </c>
      <c r="H296" s="4"/>
      <c r="I296" s="478"/>
      <c r="J296" s="478"/>
      <c r="K296" s="4"/>
      <c r="L296" s="4"/>
      <c r="M296" s="4"/>
      <c r="N296" s="4"/>
      <c r="O296" s="4"/>
      <c r="P296" s="4"/>
      <c r="Q296" s="4"/>
      <c r="R296" s="4"/>
      <c r="S296" s="4"/>
      <c r="T296" s="4"/>
      <c r="U296" s="4"/>
      <c r="V296" s="4"/>
      <c r="W296" s="4"/>
      <c r="X296" s="478"/>
      <c r="Y296" s="478"/>
      <c r="Z296" s="478"/>
      <c r="AA296" s="478"/>
      <c r="AB296" s="478"/>
      <c r="AC296" s="478"/>
      <c r="AD296" s="478"/>
      <c r="AE296" s="478"/>
      <c r="AF296" s="478"/>
      <c r="AG296" s="478"/>
      <c r="AH296" s="478"/>
      <c r="AI296" s="478"/>
      <c r="AJ296" s="478"/>
      <c r="AK296" s="478"/>
      <c r="AL296" s="478"/>
    </row>
    <row r="297" spans="2:38" ht="13">
      <c r="B297" s="3"/>
      <c r="C297" s="478"/>
      <c r="D297" s="4"/>
      <c r="E297" s="4" t="s">
        <v>81</v>
      </c>
      <c r="F297" s="4" t="s">
        <v>233</v>
      </c>
      <c r="G297" s="4"/>
      <c r="H297" s="478"/>
      <c r="I297" s="478"/>
      <c r="J297" s="478"/>
      <c r="K297" s="4"/>
      <c r="L297" s="4"/>
      <c r="M297" s="4"/>
      <c r="N297" s="4"/>
      <c r="O297" s="4"/>
      <c r="P297" s="4"/>
      <c r="Q297" s="4"/>
      <c r="R297" s="4"/>
      <c r="S297" s="4"/>
      <c r="T297" s="4"/>
      <c r="U297" s="4"/>
      <c r="V297" s="4"/>
      <c r="W297" s="4"/>
      <c r="X297" s="478"/>
      <c r="Y297" s="478"/>
      <c r="Z297" s="478"/>
      <c r="AA297" s="478"/>
      <c r="AB297" s="478"/>
      <c r="AC297" s="478"/>
      <c r="AD297" s="478"/>
      <c r="AE297" s="478"/>
      <c r="AF297" s="478"/>
      <c r="AG297" s="478"/>
      <c r="AH297" s="478"/>
      <c r="AI297" s="478"/>
      <c r="AJ297" s="478"/>
      <c r="AK297" s="478"/>
      <c r="AL297" s="478"/>
    </row>
    <row r="298" spans="2:38" ht="13">
      <c r="B298" s="3"/>
      <c r="C298" s="478"/>
      <c r="D298" s="4"/>
      <c r="E298" s="4" t="s">
        <v>85</v>
      </c>
      <c r="F298" s="4" t="s">
        <v>234</v>
      </c>
      <c r="G298" s="4"/>
      <c r="H298" s="478"/>
      <c r="I298" s="478"/>
      <c r="J298" s="478"/>
      <c r="K298" s="4"/>
      <c r="L298" s="4"/>
      <c r="M298" s="4"/>
      <c r="N298" s="4"/>
      <c r="O298" s="4"/>
      <c r="P298" s="4"/>
      <c r="Q298" s="4"/>
      <c r="R298" s="4"/>
      <c r="S298" s="4"/>
      <c r="T298" s="4"/>
      <c r="U298" s="4"/>
      <c r="V298" s="4"/>
      <c r="W298" s="4"/>
      <c r="X298" s="478"/>
      <c r="Y298" s="478"/>
      <c r="Z298" s="478"/>
      <c r="AA298" s="478"/>
      <c r="AB298" s="478"/>
      <c r="AC298" s="478"/>
      <c r="AD298" s="478"/>
      <c r="AE298" s="478"/>
      <c r="AF298" s="478"/>
      <c r="AG298" s="478"/>
      <c r="AH298" s="478"/>
      <c r="AI298" s="478"/>
      <c r="AJ298" s="478"/>
      <c r="AK298" s="478"/>
      <c r="AL298" s="478"/>
    </row>
    <row r="299" spans="2:38" ht="13">
      <c r="B299" s="3"/>
      <c r="C299" s="478"/>
      <c r="D299" s="4"/>
      <c r="E299" s="4"/>
      <c r="F299" s="169" t="s">
        <v>235</v>
      </c>
      <c r="G299" s="128"/>
      <c r="H299" s="128"/>
      <c r="I299" s="169"/>
      <c r="J299" s="169"/>
      <c r="K299" s="169"/>
      <c r="L299" s="169"/>
      <c r="M299" s="461"/>
      <c r="N299" s="461"/>
      <c r="O299" s="461"/>
      <c r="P299" s="461"/>
      <c r="Q299" s="461"/>
      <c r="R299" s="461"/>
      <c r="S299" s="461"/>
      <c r="T299" s="461"/>
      <c r="U299" s="461"/>
      <c r="V299" s="461"/>
      <c r="W299" s="461"/>
      <c r="X299" s="460"/>
      <c r="Y299" s="460"/>
      <c r="Z299" s="460"/>
      <c r="AA299" s="460"/>
      <c r="AB299" s="460"/>
      <c r="AC299" s="460"/>
      <c r="AD299" s="460"/>
      <c r="AE299" s="460"/>
      <c r="AF299" s="460"/>
      <c r="AG299" s="460"/>
      <c r="AH299" s="460"/>
      <c r="AI299" s="460"/>
      <c r="AJ299" s="460"/>
      <c r="AK299" s="460"/>
      <c r="AL299" s="460"/>
    </row>
    <row r="300" spans="2:38" ht="13">
      <c r="B300" s="3"/>
      <c r="C300" s="478"/>
      <c r="D300" s="4"/>
      <c r="E300" s="4"/>
      <c r="F300" s="169" t="s">
        <v>236</v>
      </c>
      <c r="G300" s="128"/>
      <c r="H300" s="128"/>
      <c r="I300" s="169"/>
      <c r="J300" s="169"/>
      <c r="K300" s="169"/>
      <c r="L300" s="169"/>
      <c r="M300" s="461"/>
      <c r="N300" s="461"/>
      <c r="O300" s="461"/>
      <c r="P300" s="461"/>
      <c r="Q300" s="461"/>
      <c r="R300" s="461"/>
      <c r="S300" s="461"/>
      <c r="T300" s="461"/>
      <c r="U300" s="461"/>
      <c r="V300" s="461"/>
      <c r="W300" s="461"/>
      <c r="X300" s="460"/>
      <c r="Y300" s="460"/>
      <c r="Z300" s="460"/>
      <c r="AA300" s="460"/>
      <c r="AB300" s="460"/>
      <c r="AC300" s="460"/>
      <c r="AD300" s="460"/>
      <c r="AE300" s="460"/>
      <c r="AF300" s="460"/>
      <c r="AG300" s="460"/>
      <c r="AH300" s="460"/>
      <c r="AI300" s="460"/>
      <c r="AJ300" s="460"/>
      <c r="AK300" s="460"/>
      <c r="AL300" s="460"/>
    </row>
    <row r="301" spans="2:38" ht="13">
      <c r="B301" s="3"/>
      <c r="C301" s="478"/>
      <c r="D301" s="4"/>
      <c r="E301" s="4"/>
      <c r="F301" s="169" t="s">
        <v>237</v>
      </c>
      <c r="G301" s="128"/>
      <c r="H301" s="128"/>
      <c r="I301" s="169"/>
      <c r="J301" s="169"/>
      <c r="K301" s="169"/>
      <c r="L301" s="169"/>
      <c r="M301" s="461"/>
      <c r="N301" s="461"/>
      <c r="O301" s="461"/>
      <c r="P301" s="461"/>
      <c r="Q301" s="461"/>
      <c r="R301" s="461"/>
      <c r="S301" s="461"/>
      <c r="T301" s="461"/>
      <c r="U301" s="461"/>
      <c r="V301" s="461"/>
      <c r="W301" s="461"/>
      <c r="X301" s="460"/>
      <c r="Y301" s="460"/>
      <c r="Z301" s="460"/>
      <c r="AA301" s="460"/>
      <c r="AB301" s="460"/>
      <c r="AC301" s="460"/>
      <c r="AD301" s="460"/>
      <c r="AE301" s="460"/>
      <c r="AF301" s="460"/>
      <c r="AG301" s="460"/>
      <c r="AH301" s="460"/>
      <c r="AI301" s="460"/>
      <c r="AJ301" s="460"/>
      <c r="AK301" s="460"/>
      <c r="AL301" s="460"/>
    </row>
    <row r="302" spans="2:38" ht="13">
      <c r="B302" s="3"/>
      <c r="C302" s="478"/>
      <c r="D302" s="4"/>
      <c r="E302" s="4"/>
      <c r="F302" s="128"/>
      <c r="G302" s="128"/>
      <c r="H302" s="128"/>
      <c r="I302" s="128"/>
      <c r="J302" s="128"/>
      <c r="K302" s="128"/>
      <c r="L302" s="128"/>
      <c r="M302" s="4"/>
      <c r="N302" s="4"/>
      <c r="O302" s="4"/>
      <c r="P302" s="4"/>
      <c r="Q302" s="4"/>
      <c r="R302" s="4"/>
      <c r="S302" s="4"/>
      <c r="T302" s="4"/>
      <c r="U302" s="4"/>
      <c r="V302" s="4"/>
      <c r="W302" s="4"/>
      <c r="X302" s="478"/>
      <c r="Y302" s="478"/>
      <c r="Z302" s="478"/>
      <c r="AA302" s="478"/>
      <c r="AB302" s="478"/>
      <c r="AC302" s="478"/>
      <c r="AD302" s="478"/>
      <c r="AE302" s="478"/>
      <c r="AF302" s="478"/>
      <c r="AG302" s="478"/>
      <c r="AH302" s="478"/>
      <c r="AI302" s="478"/>
      <c r="AJ302" s="478"/>
      <c r="AK302" s="478"/>
      <c r="AL302" s="478"/>
    </row>
    <row r="303" spans="2:38" ht="13">
      <c r="B303" s="3"/>
      <c r="C303" s="478"/>
      <c r="D303" s="3" t="s">
        <v>160</v>
      </c>
      <c r="E303" s="3" t="s">
        <v>238</v>
      </c>
      <c r="F303" s="478"/>
      <c r="G303" s="4"/>
      <c r="H303" s="4"/>
      <c r="I303" s="4"/>
      <c r="J303" s="4"/>
      <c r="K303" s="4"/>
      <c r="L303" s="4"/>
      <c r="M303" s="4"/>
      <c r="N303" s="4"/>
      <c r="O303" s="4"/>
      <c r="P303" s="4"/>
      <c r="Q303" s="4"/>
      <c r="R303" s="4"/>
      <c r="S303" s="4"/>
      <c r="T303" s="4"/>
      <c r="U303" s="4"/>
      <c r="V303" s="4"/>
      <c r="W303" s="4"/>
      <c r="X303" s="478"/>
      <c r="Y303" s="478"/>
      <c r="Z303" s="478"/>
      <c r="AA303" s="478"/>
      <c r="AB303" s="478"/>
      <c r="AC303" s="478"/>
      <c r="AD303" s="478"/>
      <c r="AE303" s="478"/>
      <c r="AF303" s="478"/>
      <c r="AG303" s="478"/>
      <c r="AH303" s="478"/>
      <c r="AI303" s="478"/>
      <c r="AJ303" s="478"/>
      <c r="AK303" s="478"/>
      <c r="AL303" s="478"/>
    </row>
    <row r="304" spans="2:38" ht="13">
      <c r="B304" s="3"/>
      <c r="C304" s="478"/>
      <c r="D304" s="3"/>
      <c r="E304" s="4" t="s">
        <v>239</v>
      </c>
      <c r="F304" s="4"/>
      <c r="G304" s="478"/>
      <c r="H304" s="478"/>
      <c r="I304" s="478"/>
      <c r="J304" s="478"/>
      <c r="K304" s="4"/>
      <c r="L304" s="4"/>
      <c r="M304" s="4"/>
      <c r="N304" s="4"/>
      <c r="O304" s="4"/>
      <c r="P304" s="4"/>
      <c r="Q304" s="4"/>
      <c r="R304" s="4"/>
      <c r="S304" s="4"/>
      <c r="T304" s="4"/>
      <c r="U304" s="4"/>
      <c r="V304" s="4"/>
      <c r="W304" s="4"/>
      <c r="X304" s="478"/>
      <c r="Y304" s="478"/>
      <c r="Z304" s="478"/>
      <c r="AA304" s="478"/>
      <c r="AB304" s="478"/>
      <c r="AC304" s="478"/>
      <c r="AD304" s="478"/>
      <c r="AE304" s="478"/>
      <c r="AF304" s="478"/>
      <c r="AG304" s="478"/>
      <c r="AH304" s="478"/>
      <c r="AI304" s="478"/>
      <c r="AJ304" s="478"/>
      <c r="AK304" s="478"/>
      <c r="AL304" s="478"/>
    </row>
    <row r="305" spans="2:23" ht="13">
      <c r="B305" s="3"/>
      <c r="C305" s="478"/>
      <c r="D305" s="3"/>
      <c r="E305" s="4" t="s">
        <v>216</v>
      </c>
      <c r="F305" s="4"/>
      <c r="G305" s="478"/>
      <c r="H305" s="478"/>
      <c r="I305" s="4"/>
      <c r="J305" s="4"/>
      <c r="K305" s="4"/>
      <c r="L305" s="4"/>
      <c r="M305" s="4"/>
      <c r="N305" s="4"/>
      <c r="O305" s="4"/>
      <c r="P305" s="4"/>
      <c r="Q305" s="4"/>
      <c r="R305" s="4"/>
      <c r="S305" s="4"/>
      <c r="T305" s="4"/>
      <c r="U305" s="4"/>
      <c r="V305" s="4"/>
      <c r="W305" s="4"/>
    </row>
    <row r="306" spans="2:23" ht="13">
      <c r="B306" s="3"/>
      <c r="C306" s="478"/>
      <c r="D306" s="4"/>
      <c r="E306" s="4"/>
      <c r="F306" s="128"/>
      <c r="G306" s="128"/>
      <c r="H306" s="128"/>
      <c r="I306" s="128"/>
      <c r="J306" s="128"/>
      <c r="K306" s="128"/>
      <c r="L306" s="128"/>
      <c r="M306" s="4"/>
      <c r="N306" s="4"/>
      <c r="O306" s="4"/>
      <c r="P306" s="4"/>
      <c r="Q306" s="4"/>
      <c r="R306" s="4"/>
      <c r="S306" s="4"/>
      <c r="T306" s="4"/>
      <c r="U306" s="4"/>
      <c r="V306" s="4"/>
      <c r="W306" s="4"/>
    </row>
    <row r="307" spans="2:23" ht="13">
      <c r="B307" s="3"/>
      <c r="C307" s="3" t="s">
        <v>130</v>
      </c>
      <c r="D307" s="3"/>
      <c r="E307" s="478"/>
      <c r="F307" s="3"/>
      <c r="G307" s="3" t="s">
        <v>240</v>
      </c>
      <c r="H307" s="478"/>
      <c r="I307" s="4"/>
      <c r="J307" s="4"/>
      <c r="K307" s="4"/>
      <c r="L307" s="4"/>
      <c r="M307" s="4"/>
      <c r="N307" s="4"/>
      <c r="O307" s="4"/>
      <c r="P307" s="4"/>
      <c r="Q307" s="478"/>
      <c r="R307" s="478"/>
      <c r="S307" s="478"/>
      <c r="T307" s="478"/>
      <c r="U307" s="478"/>
      <c r="V307" s="478"/>
      <c r="W307" s="478"/>
    </row>
    <row r="308" spans="2:23" ht="13">
      <c r="B308" s="3"/>
      <c r="C308" s="478"/>
      <c r="D308" s="3" t="s">
        <v>3</v>
      </c>
      <c r="E308" s="3" t="s">
        <v>241</v>
      </c>
      <c r="F308" s="478"/>
      <c r="G308" s="3"/>
      <c r="H308" s="3"/>
      <c r="I308" s="3"/>
      <c r="J308" s="3"/>
      <c r="K308" s="3"/>
      <c r="L308" s="3"/>
      <c r="M308" s="3"/>
      <c r="N308" s="3"/>
      <c r="O308" s="3"/>
      <c r="P308" s="3"/>
      <c r="Q308" s="3"/>
      <c r="R308" s="3"/>
      <c r="S308" s="478"/>
      <c r="T308" s="478"/>
      <c r="U308" s="478"/>
      <c r="V308" s="478"/>
      <c r="W308" s="478"/>
    </row>
    <row r="309" spans="2:23" ht="13">
      <c r="B309" s="3"/>
      <c r="C309" s="478"/>
      <c r="D309" s="3"/>
      <c r="E309" s="478" t="s">
        <v>242</v>
      </c>
      <c r="F309" s="478"/>
      <c r="G309" s="4"/>
      <c r="H309" s="478"/>
      <c r="I309" s="4"/>
      <c r="J309" s="478"/>
      <c r="K309" s="4"/>
      <c r="L309" s="478"/>
      <c r="M309" s="478"/>
      <c r="N309" s="478"/>
      <c r="O309" s="478"/>
      <c r="P309" s="478"/>
      <c r="Q309" s="478"/>
      <c r="R309" s="478"/>
      <c r="S309" s="478"/>
      <c r="T309" s="478"/>
      <c r="U309" s="478"/>
      <c r="V309" s="478"/>
      <c r="W309" s="478"/>
    </row>
    <row r="310" spans="2:23" ht="13">
      <c r="B310" s="3"/>
      <c r="C310" s="478"/>
      <c r="D310" s="3"/>
      <c r="E310" s="4" t="s">
        <v>243</v>
      </c>
      <c r="F310" s="4"/>
      <c r="G310" s="4"/>
      <c r="H310" s="478"/>
      <c r="I310" s="4"/>
      <c r="J310" s="478"/>
      <c r="K310" s="4"/>
      <c r="L310" s="478"/>
      <c r="M310" s="478"/>
      <c r="N310" s="478"/>
      <c r="O310" s="478"/>
      <c r="P310" s="478"/>
      <c r="Q310" s="478"/>
      <c r="R310" s="478"/>
      <c r="S310" s="478"/>
      <c r="T310" s="478"/>
      <c r="U310" s="478"/>
      <c r="V310" s="478"/>
      <c r="W310" s="478"/>
    </row>
    <row r="311" spans="2:23" ht="13">
      <c r="B311" s="3"/>
      <c r="C311" s="478"/>
      <c r="D311" s="3"/>
      <c r="E311" s="4" t="s">
        <v>244</v>
      </c>
      <c r="F311" s="4"/>
      <c r="G311" s="4"/>
      <c r="H311" s="478"/>
      <c r="I311" s="4"/>
      <c r="J311" s="478"/>
      <c r="K311" s="4"/>
      <c r="L311" s="478"/>
      <c r="M311" s="478"/>
      <c r="N311" s="478"/>
      <c r="O311" s="478"/>
      <c r="P311" s="478"/>
      <c r="Q311" s="478"/>
      <c r="R311" s="478"/>
      <c r="S311" s="478"/>
      <c r="T311" s="478"/>
      <c r="U311" s="478"/>
      <c r="V311" s="478"/>
      <c r="W311" s="478"/>
    </row>
    <row r="312" spans="2:23" ht="13">
      <c r="B312" s="3"/>
      <c r="C312" s="478"/>
      <c r="D312" s="3"/>
      <c r="E312" s="4" t="s">
        <v>245</v>
      </c>
      <c r="F312" s="4"/>
      <c r="G312" s="4"/>
      <c r="H312" s="478"/>
      <c r="I312" s="4"/>
      <c r="J312" s="478"/>
      <c r="K312" s="4"/>
      <c r="L312" s="478"/>
      <c r="M312" s="478"/>
      <c r="N312" s="478"/>
      <c r="O312" s="478"/>
      <c r="P312" s="478"/>
      <c r="Q312" s="478"/>
      <c r="R312" s="478"/>
      <c r="S312" s="478"/>
      <c r="T312" s="478"/>
      <c r="U312" s="478"/>
      <c r="V312" s="478"/>
      <c r="W312" s="478"/>
    </row>
    <row r="313" spans="2:23" ht="13">
      <c r="B313" s="3"/>
      <c r="C313" s="478"/>
      <c r="D313" s="3"/>
      <c r="E313" s="478"/>
      <c r="F313" s="478"/>
      <c r="G313" s="4"/>
      <c r="H313" s="478"/>
      <c r="I313" s="4"/>
      <c r="J313" s="478"/>
      <c r="K313" s="4"/>
      <c r="L313" s="478"/>
      <c r="M313" s="478"/>
      <c r="N313" s="478"/>
      <c r="O313" s="478"/>
      <c r="P313" s="478"/>
      <c r="Q313" s="478"/>
      <c r="R313" s="478"/>
      <c r="S313" s="478"/>
      <c r="T313" s="478"/>
      <c r="U313" s="478"/>
      <c r="V313" s="478"/>
      <c r="W313" s="478"/>
    </row>
    <row r="314" spans="2:23" ht="13">
      <c r="B314" s="3"/>
      <c r="C314" s="478"/>
      <c r="D314" s="3" t="s">
        <v>15</v>
      </c>
      <c r="E314" s="3" t="s">
        <v>246</v>
      </c>
      <c r="F314" s="478"/>
      <c r="G314" s="4"/>
      <c r="H314" s="4"/>
      <c r="I314" s="4"/>
      <c r="J314" s="4"/>
      <c r="K314" s="4"/>
      <c r="L314" s="478"/>
      <c r="M314" s="478"/>
      <c r="N314" s="478"/>
      <c r="O314" s="478"/>
      <c r="P314" s="4"/>
      <c r="Q314" s="4"/>
      <c r="R314" s="4"/>
      <c r="S314" s="4"/>
      <c r="T314" s="478"/>
      <c r="U314" s="478"/>
      <c r="V314" s="478"/>
      <c r="W314" s="478"/>
    </row>
    <row r="315" spans="2:23" ht="13">
      <c r="B315" s="3"/>
      <c r="C315" s="478"/>
      <c r="D315" s="3"/>
      <c r="E315" s="478" t="s">
        <v>247</v>
      </c>
      <c r="F315" s="478"/>
      <c r="G315" s="4"/>
      <c r="H315" s="478"/>
      <c r="I315" s="4"/>
      <c r="J315" s="4"/>
      <c r="K315" s="4"/>
      <c r="L315" s="4"/>
      <c r="M315" s="4"/>
      <c r="N315" s="4"/>
      <c r="O315" s="4"/>
      <c r="P315" s="4"/>
      <c r="Q315" s="4"/>
      <c r="R315" s="4"/>
      <c r="S315" s="4"/>
      <c r="T315" s="478"/>
      <c r="U315" s="478"/>
      <c r="V315" s="478"/>
      <c r="W315" s="478"/>
    </row>
    <row r="316" spans="2:23" ht="13">
      <c r="B316" s="3"/>
      <c r="C316" s="478"/>
      <c r="D316" s="3"/>
      <c r="E316" s="478"/>
      <c r="F316" s="478"/>
      <c r="G316" s="4"/>
      <c r="H316" s="478"/>
      <c r="I316" s="4"/>
      <c r="J316" s="4"/>
      <c r="K316" s="4"/>
      <c r="L316" s="4"/>
      <c r="M316" s="4"/>
      <c r="N316" s="4"/>
      <c r="O316" s="4"/>
      <c r="P316" s="4"/>
      <c r="Q316" s="4"/>
      <c r="R316" s="4"/>
      <c r="S316" s="4"/>
      <c r="T316" s="478"/>
      <c r="U316" s="478"/>
      <c r="V316" s="478"/>
      <c r="W316" s="478"/>
    </row>
    <row r="317" spans="2:23" ht="13">
      <c r="B317" s="3"/>
      <c r="C317" s="478"/>
      <c r="D317" s="124" t="s">
        <v>93</v>
      </c>
      <c r="E317" s="124" t="s">
        <v>248</v>
      </c>
      <c r="F317" s="461"/>
      <c r="G317" s="4"/>
      <c r="H317" s="4"/>
      <c r="I317" s="4"/>
      <c r="J317" s="4"/>
      <c r="K317" s="4"/>
      <c r="L317" s="4"/>
      <c r="M317" s="4"/>
      <c r="N317" s="4"/>
      <c r="O317" s="4"/>
      <c r="P317" s="4"/>
      <c r="Q317" s="4"/>
      <c r="R317" s="4"/>
      <c r="S317" s="4"/>
      <c r="T317" s="478"/>
      <c r="U317" s="478"/>
      <c r="V317" s="478"/>
      <c r="W317" s="478"/>
    </row>
    <row r="318" spans="2:23" ht="13">
      <c r="B318" s="3"/>
      <c r="C318" s="478"/>
      <c r="D318" s="478"/>
      <c r="E318" s="478" t="s">
        <v>249</v>
      </c>
      <c r="F318" s="478"/>
      <c r="G318" s="478"/>
      <c r="H318" s="478"/>
      <c r="I318" s="4"/>
      <c r="J318" s="4"/>
      <c r="K318" s="4"/>
      <c r="L318" s="4"/>
      <c r="M318" s="4"/>
      <c r="N318" s="4"/>
      <c r="O318" s="4"/>
      <c r="P318" s="4"/>
      <c r="Q318" s="4"/>
      <c r="R318" s="4"/>
      <c r="S318" s="4"/>
      <c r="T318" s="478"/>
      <c r="U318" s="478"/>
      <c r="V318" s="478"/>
      <c r="W318" s="478"/>
    </row>
    <row r="319" spans="2:23" ht="13">
      <c r="B319" s="3"/>
      <c r="C319" s="478"/>
      <c r="D319" s="478"/>
      <c r="E319" s="478" t="s">
        <v>250</v>
      </c>
      <c r="F319" s="478"/>
      <c r="G319" s="478"/>
      <c r="H319" s="478"/>
      <c r="I319" s="4"/>
      <c r="J319" s="4"/>
      <c r="K319" s="4"/>
      <c r="L319" s="4"/>
      <c r="M319" s="4"/>
      <c r="N319" s="4"/>
      <c r="O319" s="4"/>
      <c r="P319" s="4"/>
      <c r="Q319" s="4"/>
      <c r="R319" s="4"/>
      <c r="S319" s="4"/>
      <c r="T319" s="478"/>
      <c r="U319" s="478"/>
      <c r="V319" s="478"/>
      <c r="W319" s="478"/>
    </row>
    <row r="320" spans="2:23" ht="13">
      <c r="B320" s="3"/>
      <c r="C320" s="478"/>
      <c r="D320" s="478"/>
      <c r="E320" s="478" t="s">
        <v>251</v>
      </c>
      <c r="F320" s="478"/>
      <c r="G320" s="478"/>
      <c r="H320" s="478"/>
      <c r="I320" s="4"/>
      <c r="J320" s="4"/>
      <c r="K320" s="4"/>
      <c r="L320" s="4"/>
      <c r="M320" s="4"/>
      <c r="N320" s="4"/>
      <c r="O320" s="4"/>
      <c r="P320" s="4"/>
      <c r="Q320" s="4"/>
      <c r="R320" s="4"/>
      <c r="S320" s="4"/>
      <c r="T320" s="478"/>
      <c r="U320" s="478"/>
      <c r="V320" s="478"/>
      <c r="W320" s="478"/>
    </row>
    <row r="321" spans="1:38" ht="13">
      <c r="A321" s="478"/>
      <c r="B321" s="3"/>
      <c r="C321" s="478"/>
      <c r="D321" s="478"/>
      <c r="E321" s="478"/>
      <c r="F321" s="478"/>
      <c r="G321" s="478"/>
      <c r="H321" s="478"/>
      <c r="I321" s="4"/>
      <c r="J321" s="4"/>
      <c r="K321" s="4"/>
      <c r="L321" s="4"/>
      <c r="M321" s="4"/>
      <c r="N321" s="4"/>
      <c r="O321" s="4"/>
      <c r="P321" s="4"/>
      <c r="Q321" s="4"/>
      <c r="R321" s="4"/>
      <c r="S321" s="4"/>
      <c r="T321" s="478"/>
      <c r="U321" s="478"/>
      <c r="V321" s="478"/>
      <c r="W321" s="478"/>
      <c r="X321" s="478"/>
      <c r="Y321" s="478"/>
      <c r="Z321" s="478"/>
      <c r="AA321" s="478"/>
      <c r="AB321" s="478"/>
      <c r="AC321" s="478"/>
      <c r="AD321" s="478"/>
      <c r="AE321" s="478"/>
      <c r="AF321" s="478"/>
      <c r="AG321" s="478"/>
      <c r="AH321" s="478"/>
      <c r="AI321" s="478"/>
      <c r="AJ321" s="478"/>
      <c r="AK321" s="478"/>
      <c r="AL321" s="478"/>
    </row>
    <row r="322" spans="1:38" ht="13">
      <c r="A322" s="478"/>
      <c r="B322" s="3"/>
      <c r="C322" s="124" t="s">
        <v>133</v>
      </c>
      <c r="D322" s="478"/>
      <c r="E322" s="478"/>
      <c r="F322" s="478"/>
      <c r="G322" s="124" t="s">
        <v>252</v>
      </c>
      <c r="H322" s="478"/>
      <c r="I322" s="4"/>
      <c r="J322" s="4"/>
      <c r="K322" s="4"/>
      <c r="L322" s="4"/>
      <c r="M322" s="4"/>
      <c r="N322" s="4"/>
      <c r="O322" s="4"/>
      <c r="P322" s="4"/>
      <c r="Q322" s="4"/>
      <c r="R322" s="4"/>
      <c r="S322" s="4"/>
      <c r="T322" s="478"/>
      <c r="U322" s="478"/>
      <c r="V322" s="478"/>
      <c r="W322" s="478"/>
      <c r="X322" s="478"/>
      <c r="Y322" s="478"/>
      <c r="Z322" s="478"/>
      <c r="AA322" s="478"/>
      <c r="AB322" s="478"/>
      <c r="AC322" s="478"/>
      <c r="AD322" s="478"/>
      <c r="AE322" s="478"/>
      <c r="AF322" s="478"/>
      <c r="AG322" s="478"/>
      <c r="AH322" s="478"/>
      <c r="AI322" s="478"/>
      <c r="AJ322" s="478"/>
      <c r="AK322" s="478"/>
      <c r="AL322" s="478"/>
    </row>
    <row r="323" spans="1:38" ht="13">
      <c r="A323" s="478" t="s">
        <v>253</v>
      </c>
      <c r="B323" s="478"/>
      <c r="C323" s="478"/>
      <c r="D323" s="3" t="s">
        <v>3</v>
      </c>
      <c r="E323" s="124" t="s">
        <v>252</v>
      </c>
      <c r="F323" s="478"/>
      <c r="G323" s="478"/>
      <c r="H323" s="478"/>
      <c r="I323" s="478"/>
      <c r="J323" s="124"/>
      <c r="K323" s="124"/>
      <c r="L323" s="124"/>
      <c r="M323" s="461"/>
      <c r="N323" s="461"/>
      <c r="O323" s="461"/>
      <c r="P323" s="461"/>
      <c r="Q323" s="461"/>
      <c r="R323" s="461"/>
      <c r="S323" s="4"/>
      <c r="T323" s="478"/>
      <c r="U323" s="478"/>
      <c r="V323" s="478"/>
      <c r="W323" s="478"/>
      <c r="X323" s="478"/>
      <c r="Y323" s="478"/>
      <c r="Z323" s="478"/>
      <c r="AA323" s="478"/>
      <c r="AB323" s="478"/>
      <c r="AC323" s="478"/>
      <c r="AD323" s="478"/>
      <c r="AE323" s="478"/>
      <c r="AF323" s="478"/>
      <c r="AG323" s="478"/>
      <c r="AH323" s="478"/>
      <c r="AI323" s="478"/>
      <c r="AJ323" s="478"/>
      <c r="AK323" s="478"/>
      <c r="AL323" s="478"/>
    </row>
    <row r="324" spans="1:38">
      <c r="A324" s="478"/>
      <c r="B324" s="478"/>
      <c r="C324" s="478"/>
      <c r="D324" s="478"/>
      <c r="E324" s="478" t="s">
        <v>17</v>
      </c>
      <c r="F324" s="4" t="s">
        <v>254</v>
      </c>
      <c r="G324" s="478"/>
      <c r="H324" s="478"/>
      <c r="I324" s="478"/>
      <c r="J324" s="4"/>
      <c r="K324" s="4"/>
      <c r="L324" s="4"/>
      <c r="M324" s="4"/>
      <c r="N324" s="4"/>
      <c r="O324" s="4"/>
      <c r="P324" s="4"/>
      <c r="Q324" s="4"/>
      <c r="R324" s="4"/>
      <c r="S324" s="4"/>
      <c r="T324" s="478"/>
      <c r="U324" s="478"/>
      <c r="V324" s="478"/>
      <c r="W324" s="478"/>
      <c r="X324" s="478"/>
      <c r="Y324" s="478"/>
      <c r="Z324" s="478"/>
      <c r="AA324" s="478"/>
      <c r="AB324" s="478"/>
      <c r="AC324" s="478"/>
      <c r="AD324" s="478"/>
      <c r="AE324" s="478"/>
      <c r="AF324" s="478"/>
      <c r="AG324" s="478"/>
      <c r="AH324" s="478"/>
      <c r="AI324" s="478"/>
      <c r="AJ324" s="478"/>
      <c r="AK324" s="478"/>
      <c r="AL324" s="478"/>
    </row>
    <row r="325" spans="1:38">
      <c r="A325" s="478"/>
      <c r="B325" s="478"/>
      <c r="C325" s="478"/>
      <c r="D325" s="478"/>
      <c r="E325" s="4" t="s">
        <v>30</v>
      </c>
      <c r="F325" s="478" t="s">
        <v>255</v>
      </c>
      <c r="G325" s="478"/>
      <c r="H325" s="478"/>
      <c r="I325" s="478"/>
      <c r="J325" s="4"/>
      <c r="K325" s="4"/>
      <c r="L325" s="4"/>
      <c r="M325" s="4"/>
      <c r="N325" s="4"/>
      <c r="O325" s="4"/>
      <c r="P325" s="4"/>
      <c r="Q325" s="4"/>
      <c r="R325" s="4"/>
      <c r="S325" s="4"/>
      <c r="T325" s="478"/>
      <c r="U325" s="478"/>
      <c r="V325" s="478"/>
      <c r="W325" s="478"/>
      <c r="X325" s="478"/>
      <c r="Y325" s="478"/>
      <c r="Z325" s="478"/>
      <c r="AA325" s="478"/>
      <c r="AB325" s="478"/>
      <c r="AC325" s="478"/>
      <c r="AD325" s="478"/>
      <c r="AE325" s="478"/>
      <c r="AF325" s="478"/>
      <c r="AG325" s="478"/>
      <c r="AH325" s="478"/>
      <c r="AI325" s="478"/>
      <c r="AJ325" s="478"/>
      <c r="AK325" s="478"/>
      <c r="AL325" s="478"/>
    </row>
    <row r="326" spans="1:38" ht="13">
      <c r="A326" s="478"/>
      <c r="B326" s="478"/>
      <c r="C326" s="478"/>
      <c r="D326" s="478"/>
      <c r="E326" s="478"/>
      <c r="F326" s="128" t="s">
        <v>256</v>
      </c>
      <c r="G326" s="478"/>
      <c r="H326" s="478"/>
      <c r="I326" s="128"/>
      <c r="J326" s="4"/>
      <c r="K326" s="4"/>
      <c r="L326" s="4"/>
      <c r="M326" s="4"/>
      <c r="N326" s="4"/>
      <c r="O326" s="4"/>
      <c r="P326" s="4"/>
      <c r="Q326" s="4"/>
      <c r="R326" s="4"/>
      <c r="S326" s="4"/>
      <c r="T326" s="478"/>
      <c r="U326" s="478"/>
      <c r="V326" s="478"/>
      <c r="W326" s="478"/>
      <c r="X326" s="478"/>
      <c r="Y326" s="478"/>
      <c r="Z326" s="478"/>
      <c r="AA326" s="478"/>
      <c r="AB326" s="478"/>
      <c r="AC326" s="478"/>
      <c r="AD326" s="478"/>
      <c r="AE326" s="478"/>
      <c r="AF326" s="478"/>
      <c r="AG326" s="478"/>
      <c r="AH326" s="478"/>
      <c r="AI326" s="478"/>
      <c r="AJ326" s="478"/>
      <c r="AK326" s="478"/>
      <c r="AL326" s="478"/>
    </row>
    <row r="327" spans="1:38" ht="13">
      <c r="A327" s="478"/>
      <c r="B327" s="478"/>
      <c r="C327" s="478"/>
      <c r="D327" s="478"/>
      <c r="E327" s="478"/>
      <c r="F327" s="128" t="s">
        <v>257</v>
      </c>
      <c r="G327" s="478"/>
      <c r="H327" s="478"/>
      <c r="I327" s="128"/>
      <c r="J327" s="4"/>
      <c r="K327" s="4"/>
      <c r="L327" s="4"/>
      <c r="M327" s="4"/>
      <c r="N327" s="4"/>
      <c r="O327" s="4"/>
      <c r="P327" s="4"/>
      <c r="Q327" s="4"/>
      <c r="R327" s="4"/>
      <c r="S327" s="4"/>
      <c r="T327" s="478"/>
      <c r="U327" s="478"/>
      <c r="V327" s="478"/>
      <c r="W327" s="478"/>
      <c r="X327" s="478"/>
      <c r="Y327" s="478"/>
      <c r="Z327" s="478"/>
      <c r="AA327" s="478"/>
      <c r="AB327" s="478"/>
      <c r="AC327" s="478"/>
      <c r="AD327" s="478"/>
      <c r="AE327" s="478"/>
      <c r="AF327" s="478"/>
      <c r="AG327" s="478"/>
      <c r="AH327" s="478"/>
      <c r="AI327" s="478"/>
      <c r="AJ327" s="478"/>
      <c r="AK327" s="478"/>
      <c r="AL327" s="478"/>
    </row>
    <row r="328" spans="1:38">
      <c r="A328" s="478"/>
      <c r="B328" s="478"/>
      <c r="C328" s="478"/>
      <c r="D328" s="478"/>
      <c r="E328" s="478"/>
      <c r="F328" s="478"/>
      <c r="G328" s="478"/>
      <c r="H328" s="478"/>
      <c r="I328" s="478"/>
      <c r="J328" s="4"/>
      <c r="K328" s="4"/>
      <c r="L328" s="4"/>
      <c r="M328" s="4"/>
      <c r="N328" s="4"/>
      <c r="O328" s="4"/>
      <c r="P328" s="4"/>
      <c r="Q328" s="4"/>
      <c r="R328" s="4"/>
      <c r="S328" s="4"/>
      <c r="T328" s="478"/>
      <c r="U328" s="478"/>
      <c r="V328" s="478"/>
      <c r="W328" s="478"/>
      <c r="X328" s="478"/>
      <c r="Y328" s="478"/>
      <c r="Z328" s="478"/>
      <c r="AA328" s="478"/>
      <c r="AB328" s="478"/>
      <c r="AC328" s="478"/>
      <c r="AD328" s="478"/>
      <c r="AE328" s="478"/>
      <c r="AF328" s="478"/>
      <c r="AG328" s="478"/>
      <c r="AH328" s="478"/>
      <c r="AI328" s="478"/>
      <c r="AJ328" s="478"/>
      <c r="AK328" s="478"/>
      <c r="AL328" s="478"/>
    </row>
    <row r="329" spans="1:38" ht="13">
      <c r="A329" s="6"/>
      <c r="B329" s="14" t="s">
        <v>258</v>
      </c>
      <c r="C329" s="136" t="s">
        <v>54</v>
      </c>
      <c r="D329" s="6"/>
      <c r="E329" s="136"/>
      <c r="F329" s="136"/>
      <c r="G329" s="136"/>
      <c r="H329" s="136"/>
      <c r="I329" s="136"/>
      <c r="J329" s="632"/>
      <c r="K329" s="632"/>
      <c r="L329" s="632"/>
      <c r="M329" s="632"/>
      <c r="N329" s="632"/>
      <c r="O329" s="632"/>
      <c r="P329" s="632"/>
      <c r="Q329" s="632"/>
      <c r="R329" s="632"/>
      <c r="S329" s="632"/>
      <c r="T329" s="6"/>
      <c r="U329" s="6"/>
      <c r="V329" s="6"/>
      <c r="W329" s="6"/>
      <c r="X329" s="6"/>
      <c r="Y329" s="6"/>
      <c r="Z329" s="6"/>
      <c r="AA329" s="6"/>
      <c r="AB329" s="6"/>
      <c r="AC329" s="6"/>
      <c r="AD329" s="6"/>
      <c r="AE329" s="6"/>
      <c r="AF329" s="6"/>
      <c r="AG329" s="6"/>
      <c r="AH329" s="6"/>
      <c r="AI329" s="6"/>
      <c r="AJ329" s="6"/>
      <c r="AK329" s="6"/>
      <c r="AL329" s="6"/>
    </row>
    <row r="330" spans="1:38" ht="13">
      <c r="A330" s="1"/>
      <c r="B330" s="137"/>
      <c r="C330" s="1"/>
      <c r="D330" s="138"/>
      <c r="E330" s="138"/>
      <c r="F330" s="138"/>
      <c r="G330" s="138"/>
      <c r="H330" s="138"/>
      <c r="I330" s="138"/>
      <c r="J330" s="106"/>
      <c r="K330" s="106"/>
      <c r="L330" s="106"/>
      <c r="M330" s="106"/>
      <c r="N330" s="106"/>
      <c r="O330" s="106"/>
      <c r="P330" s="106"/>
      <c r="Q330" s="106"/>
      <c r="R330" s="106"/>
      <c r="S330" s="106"/>
      <c r="T330" s="1"/>
      <c r="U330" s="1"/>
      <c r="V330" s="1"/>
      <c r="W330" s="1"/>
      <c r="X330" s="1"/>
      <c r="Y330" s="1"/>
      <c r="Z330" s="1"/>
      <c r="AA330" s="1"/>
      <c r="AB330" s="1"/>
      <c r="AC330" s="1"/>
      <c r="AD330" s="1"/>
      <c r="AE330" s="1"/>
      <c r="AF330" s="1"/>
      <c r="AG330" s="1"/>
      <c r="AH330" s="1"/>
      <c r="AI330" s="1"/>
      <c r="AJ330" s="1"/>
      <c r="AK330" s="1"/>
      <c r="AL330" s="1"/>
    </row>
    <row r="331" spans="1:38" ht="13">
      <c r="A331" s="478"/>
      <c r="B331" s="3"/>
      <c r="C331" s="124" t="s">
        <v>70</v>
      </c>
      <c r="D331" s="478"/>
      <c r="E331" s="478"/>
      <c r="F331" s="478"/>
      <c r="G331" s="138" t="s">
        <v>54</v>
      </c>
      <c r="H331" s="478"/>
      <c r="I331" s="124"/>
      <c r="J331" s="4"/>
      <c r="K331" s="4"/>
      <c r="L331" s="4"/>
      <c r="M331" s="4"/>
      <c r="N331" s="4"/>
      <c r="O331" s="4"/>
      <c r="P331" s="4"/>
      <c r="Q331" s="4"/>
      <c r="R331" s="4"/>
      <c r="S331" s="4"/>
      <c r="T331" s="478"/>
      <c r="U331" s="478"/>
      <c r="V331" s="478"/>
      <c r="W331" s="478"/>
      <c r="X331" s="478"/>
      <c r="Y331" s="478"/>
      <c r="Z331" s="478"/>
      <c r="AA331" s="478"/>
      <c r="AB331" s="478"/>
      <c r="AC331" s="478"/>
      <c r="AD331" s="478"/>
      <c r="AE331" s="478"/>
      <c r="AF331" s="478"/>
      <c r="AG331" s="478"/>
      <c r="AH331" s="478"/>
      <c r="AI331" s="478"/>
      <c r="AJ331" s="478"/>
      <c r="AK331" s="478"/>
      <c r="AL331" s="478"/>
    </row>
    <row r="332" spans="1:38" s="1" customFormat="1" ht="13">
      <c r="A332" s="478"/>
      <c r="B332" s="3"/>
      <c r="C332" s="124"/>
      <c r="D332" s="3" t="s">
        <v>3</v>
      </c>
      <c r="E332" s="3" t="s">
        <v>54</v>
      </c>
      <c r="F332" s="478"/>
      <c r="G332" s="138"/>
      <c r="H332" s="478"/>
      <c r="I332" s="124"/>
      <c r="J332" s="4"/>
      <c r="K332" s="4"/>
      <c r="L332" s="4"/>
      <c r="M332" s="4"/>
      <c r="N332" s="4"/>
      <c r="O332" s="4"/>
      <c r="P332" s="4"/>
      <c r="Q332" s="4"/>
      <c r="R332" s="4"/>
      <c r="S332" s="4"/>
      <c r="T332" s="478"/>
      <c r="U332" s="478"/>
      <c r="V332" s="478"/>
      <c r="W332" s="478"/>
      <c r="X332" s="478"/>
      <c r="Y332" s="478"/>
      <c r="Z332" s="478"/>
      <c r="AA332" s="478"/>
      <c r="AB332" s="478"/>
      <c r="AC332" s="478"/>
      <c r="AD332" s="478"/>
      <c r="AE332" s="478"/>
      <c r="AF332" s="478"/>
      <c r="AG332" s="478"/>
      <c r="AH332" s="478"/>
      <c r="AI332" s="478"/>
      <c r="AJ332" s="478"/>
      <c r="AK332" s="478"/>
      <c r="AL332" s="478"/>
    </row>
    <row r="333" spans="1:38" ht="13">
      <c r="A333" s="478"/>
      <c r="B333" s="3"/>
      <c r="C333" s="478"/>
      <c r="D333" s="478"/>
      <c r="E333" s="478" t="s">
        <v>17</v>
      </c>
      <c r="F333" s="478" t="s">
        <v>259</v>
      </c>
      <c r="G333" s="478"/>
      <c r="H333" s="478"/>
      <c r="I333" s="478"/>
      <c r="J333" s="4"/>
      <c r="K333" s="4"/>
      <c r="L333" s="4"/>
      <c r="M333" s="4"/>
      <c r="N333" s="4"/>
      <c r="O333" s="4"/>
      <c r="P333" s="4"/>
      <c r="Q333" s="4"/>
      <c r="R333" s="4"/>
      <c r="S333" s="4"/>
      <c r="T333" s="478"/>
      <c r="U333" s="478"/>
      <c r="V333" s="478"/>
      <c r="W333" s="478"/>
      <c r="X333" s="478"/>
      <c r="Y333" s="478"/>
      <c r="Z333" s="478"/>
      <c r="AA333" s="478"/>
      <c r="AB333" s="478"/>
      <c r="AC333" s="478"/>
      <c r="AD333" s="478"/>
      <c r="AE333" s="478"/>
      <c r="AF333" s="478"/>
      <c r="AG333" s="478"/>
      <c r="AH333" s="478"/>
      <c r="AI333" s="478"/>
      <c r="AJ333" s="478"/>
      <c r="AK333" s="478"/>
      <c r="AL333" s="478"/>
    </row>
    <row r="334" spans="1:38" ht="13">
      <c r="A334" s="478"/>
      <c r="B334" s="3"/>
      <c r="C334" s="478"/>
      <c r="D334" s="478"/>
      <c r="E334" s="4"/>
      <c r="F334" s="4" t="s">
        <v>260</v>
      </c>
      <c r="G334" s="478"/>
      <c r="H334" s="478"/>
      <c r="I334" s="478"/>
      <c r="J334" s="4"/>
      <c r="K334" s="4"/>
      <c r="L334" s="4"/>
      <c r="M334" s="4"/>
      <c r="N334" s="4"/>
      <c r="O334" s="4"/>
      <c r="P334" s="4"/>
      <c r="Q334" s="4"/>
      <c r="R334" s="4"/>
      <c r="S334" s="4"/>
      <c r="T334" s="478"/>
      <c r="U334" s="478"/>
      <c r="V334" s="478"/>
      <c r="W334" s="478"/>
      <c r="X334" s="478"/>
      <c r="Y334" s="478"/>
      <c r="Z334" s="478"/>
      <c r="AA334" s="478"/>
      <c r="AB334" s="478"/>
      <c r="AC334" s="478"/>
      <c r="AD334" s="478"/>
      <c r="AE334" s="478"/>
      <c r="AF334" s="478"/>
      <c r="AG334" s="478"/>
      <c r="AH334" s="478"/>
      <c r="AI334" s="478"/>
      <c r="AJ334" s="478"/>
      <c r="AK334" s="478"/>
      <c r="AL334" s="478"/>
    </row>
    <row r="335" spans="1:38" ht="13">
      <c r="A335" s="478"/>
      <c r="B335" s="3"/>
      <c r="C335" s="478"/>
      <c r="D335" s="478"/>
      <c r="E335" s="4"/>
      <c r="F335" s="4" t="s">
        <v>261</v>
      </c>
      <c r="G335" s="478"/>
      <c r="H335" s="478"/>
      <c r="I335" s="4"/>
      <c r="J335" s="4"/>
      <c r="K335" s="4"/>
      <c r="L335" s="4"/>
      <c r="M335" s="4"/>
      <c r="N335" s="4"/>
      <c r="O335" s="4"/>
      <c r="P335" s="4"/>
      <c r="Q335" s="4"/>
      <c r="R335" s="4"/>
      <c r="S335" s="4"/>
      <c r="T335" s="478"/>
      <c r="U335" s="478"/>
      <c r="V335" s="478"/>
      <c r="W335" s="478"/>
      <c r="X335" s="478"/>
      <c r="Y335" s="478"/>
      <c r="Z335" s="478"/>
      <c r="AA335" s="478"/>
      <c r="AB335" s="478"/>
      <c r="AC335" s="478"/>
      <c r="AD335" s="478"/>
      <c r="AE335" s="478"/>
      <c r="AF335" s="478"/>
      <c r="AG335" s="478"/>
      <c r="AH335" s="478"/>
      <c r="AI335" s="478"/>
      <c r="AJ335" s="478"/>
      <c r="AK335" s="478"/>
      <c r="AL335" s="478"/>
    </row>
    <row r="336" spans="1:38" ht="13">
      <c r="A336" s="478"/>
      <c r="B336" s="3"/>
      <c r="C336" s="478"/>
      <c r="D336" s="478"/>
      <c r="E336" s="4" t="s">
        <v>30</v>
      </c>
      <c r="F336" s="871" t="s">
        <v>262</v>
      </c>
      <c r="G336" s="871"/>
      <c r="H336" s="871"/>
      <c r="I336" s="871"/>
      <c r="J336" s="871"/>
      <c r="K336" s="871"/>
      <c r="L336" s="871"/>
      <c r="M336" s="871"/>
      <c r="N336" s="871"/>
      <c r="O336" s="871"/>
      <c r="P336" s="871"/>
      <c r="Q336" s="871"/>
      <c r="R336" s="871"/>
      <c r="S336" s="871"/>
      <c r="T336" s="871"/>
      <c r="U336" s="871"/>
      <c r="V336" s="871"/>
      <c r="W336" s="871"/>
      <c r="X336" s="871"/>
      <c r="Y336" s="871"/>
      <c r="Z336" s="871"/>
      <c r="AA336" s="871"/>
      <c r="AB336" s="871"/>
      <c r="AC336" s="871"/>
      <c r="AD336" s="871"/>
      <c r="AE336" s="871"/>
      <c r="AF336" s="871"/>
      <c r="AG336" s="871"/>
      <c r="AH336" s="871"/>
      <c r="AI336" s="871"/>
      <c r="AJ336" s="871"/>
      <c r="AK336" s="871"/>
      <c r="AL336" s="478"/>
    </row>
    <row r="337" spans="2:37" ht="13">
      <c r="B337" s="3"/>
      <c r="C337" s="478"/>
      <c r="D337" s="478"/>
      <c r="E337" s="4"/>
      <c r="F337" s="871"/>
      <c r="G337" s="871"/>
      <c r="H337" s="871"/>
      <c r="I337" s="871"/>
      <c r="J337" s="871"/>
      <c r="K337" s="871"/>
      <c r="L337" s="871"/>
      <c r="M337" s="871"/>
      <c r="N337" s="871"/>
      <c r="O337" s="871"/>
      <c r="P337" s="871"/>
      <c r="Q337" s="871"/>
      <c r="R337" s="871"/>
      <c r="S337" s="871"/>
      <c r="T337" s="871"/>
      <c r="U337" s="871"/>
      <c r="V337" s="871"/>
      <c r="W337" s="871"/>
      <c r="X337" s="871"/>
      <c r="Y337" s="871"/>
      <c r="Z337" s="871"/>
      <c r="AA337" s="871"/>
      <c r="AB337" s="871"/>
      <c r="AC337" s="871"/>
      <c r="AD337" s="871"/>
      <c r="AE337" s="871"/>
      <c r="AF337" s="871"/>
      <c r="AG337" s="871"/>
      <c r="AH337" s="871"/>
      <c r="AI337" s="871"/>
      <c r="AJ337" s="871"/>
      <c r="AK337" s="871"/>
    </row>
    <row r="338" spans="2:37" ht="13">
      <c r="B338" s="3"/>
      <c r="C338" s="478"/>
      <c r="D338" s="478"/>
      <c r="E338" s="4"/>
      <c r="F338" s="871"/>
      <c r="G338" s="871"/>
      <c r="H338" s="871"/>
      <c r="I338" s="871"/>
      <c r="J338" s="871"/>
      <c r="K338" s="871"/>
      <c r="L338" s="871"/>
      <c r="M338" s="871"/>
      <c r="N338" s="871"/>
      <c r="O338" s="871"/>
      <c r="P338" s="871"/>
      <c r="Q338" s="871"/>
      <c r="R338" s="871"/>
      <c r="S338" s="871"/>
      <c r="T338" s="871"/>
      <c r="U338" s="871"/>
      <c r="V338" s="871"/>
      <c r="W338" s="871"/>
      <c r="X338" s="871"/>
      <c r="Y338" s="871"/>
      <c r="Z338" s="871"/>
      <c r="AA338" s="871"/>
      <c r="AB338" s="871"/>
      <c r="AC338" s="871"/>
      <c r="AD338" s="871"/>
      <c r="AE338" s="871"/>
      <c r="AF338" s="871"/>
      <c r="AG338" s="871"/>
      <c r="AH338" s="871"/>
      <c r="AI338" s="871"/>
      <c r="AJ338" s="871"/>
      <c r="AK338" s="871"/>
    </row>
    <row r="339" spans="2:37" ht="13">
      <c r="B339" s="3"/>
      <c r="C339" s="478"/>
      <c r="D339" s="478"/>
      <c r="E339" s="478"/>
      <c r="F339" s="4"/>
      <c r="G339" s="478"/>
      <c r="H339" s="4"/>
      <c r="I339" s="4"/>
      <c r="J339" s="4"/>
      <c r="K339" s="4"/>
      <c r="L339" s="4"/>
      <c r="M339" s="4"/>
      <c r="N339" s="4"/>
      <c r="O339" s="4"/>
      <c r="P339" s="4"/>
      <c r="Q339" s="4"/>
      <c r="R339" s="4"/>
      <c r="S339" s="4"/>
      <c r="T339" s="478"/>
      <c r="U339" s="478"/>
      <c r="V339" s="478"/>
      <c r="W339" s="478"/>
      <c r="X339" s="478"/>
      <c r="Y339" s="478"/>
      <c r="Z339" s="478"/>
      <c r="AA339" s="478"/>
      <c r="AB339" s="478"/>
      <c r="AC339" s="478"/>
      <c r="AD339" s="478"/>
      <c r="AE339" s="478"/>
      <c r="AF339" s="478"/>
      <c r="AG339" s="478"/>
      <c r="AH339" s="478"/>
      <c r="AI339" s="478"/>
      <c r="AJ339" s="478"/>
      <c r="AK339" s="478"/>
    </row>
    <row r="340" spans="2:37" s="478" customFormat="1" ht="13">
      <c r="B340" s="3"/>
      <c r="C340" s="124" t="s">
        <v>88</v>
      </c>
      <c r="G340" s="138" t="s">
        <v>263</v>
      </c>
      <c r="I340" s="124"/>
      <c r="J340" s="4"/>
      <c r="K340" s="4"/>
      <c r="L340" s="4"/>
      <c r="M340" s="4"/>
      <c r="N340" s="4"/>
      <c r="O340" s="4"/>
      <c r="P340" s="4"/>
      <c r="Q340" s="4"/>
      <c r="R340" s="4"/>
      <c r="S340" s="4"/>
    </row>
    <row r="341" spans="2:37" s="478" customFormat="1" ht="13.25" customHeight="1">
      <c r="B341" s="3"/>
      <c r="E341" s="873" t="s">
        <v>264</v>
      </c>
      <c r="F341" s="873"/>
      <c r="G341" s="873"/>
      <c r="H341" s="873"/>
      <c r="I341" s="873"/>
      <c r="J341" s="873"/>
      <c r="K341" s="873"/>
      <c r="L341" s="873"/>
      <c r="M341" s="873"/>
      <c r="N341" s="873"/>
      <c r="O341" s="873"/>
      <c r="P341" s="873"/>
      <c r="Q341" s="873"/>
      <c r="R341" s="873"/>
      <c r="S341" s="873"/>
      <c r="T341" s="873"/>
      <c r="U341" s="873"/>
      <c r="V341" s="873"/>
      <c r="W341" s="873"/>
      <c r="X341" s="873"/>
      <c r="Y341" s="873"/>
      <c r="Z341" s="873"/>
      <c r="AA341" s="873"/>
      <c r="AB341" s="873"/>
      <c r="AC341" s="873"/>
      <c r="AD341" s="873"/>
      <c r="AE341" s="873"/>
      <c r="AF341" s="873"/>
      <c r="AG341" s="873"/>
      <c r="AH341" s="873"/>
      <c r="AI341" s="873"/>
      <c r="AJ341" s="873"/>
      <c r="AK341" s="873"/>
    </row>
    <row r="342" spans="2:37" s="478" customFormat="1" ht="13">
      <c r="B342" s="3"/>
      <c r="E342" s="873"/>
      <c r="F342" s="873"/>
      <c r="G342" s="873"/>
      <c r="H342" s="873"/>
      <c r="I342" s="873"/>
      <c r="J342" s="873"/>
      <c r="K342" s="873"/>
      <c r="L342" s="873"/>
      <c r="M342" s="873"/>
      <c r="N342" s="873"/>
      <c r="O342" s="873"/>
      <c r="P342" s="873"/>
      <c r="Q342" s="873"/>
      <c r="R342" s="873"/>
      <c r="S342" s="873"/>
      <c r="T342" s="873"/>
      <c r="U342" s="873"/>
      <c r="V342" s="873"/>
      <c r="W342" s="873"/>
      <c r="X342" s="873"/>
      <c r="Y342" s="873"/>
      <c r="Z342" s="873"/>
      <c r="AA342" s="873"/>
      <c r="AB342" s="873"/>
      <c r="AC342" s="873"/>
      <c r="AD342" s="873"/>
      <c r="AE342" s="873"/>
      <c r="AF342" s="873"/>
      <c r="AG342" s="873"/>
      <c r="AH342" s="873"/>
      <c r="AI342" s="873"/>
      <c r="AJ342" s="873"/>
      <c r="AK342" s="873"/>
    </row>
    <row r="343" spans="2:37" s="478" customFormat="1" ht="13">
      <c r="B343" s="3"/>
      <c r="E343" s="873"/>
      <c r="F343" s="873"/>
      <c r="G343" s="873"/>
      <c r="H343" s="873"/>
      <c r="I343" s="873"/>
      <c r="J343" s="873"/>
      <c r="K343" s="873"/>
      <c r="L343" s="873"/>
      <c r="M343" s="873"/>
      <c r="N343" s="873"/>
      <c r="O343" s="873"/>
      <c r="P343" s="873"/>
      <c r="Q343" s="873"/>
      <c r="R343" s="873"/>
      <c r="S343" s="873"/>
      <c r="T343" s="873"/>
      <c r="U343" s="873"/>
      <c r="V343" s="873"/>
      <c r="W343" s="873"/>
      <c r="X343" s="873"/>
      <c r="Y343" s="873"/>
      <c r="Z343" s="873"/>
      <c r="AA343" s="873"/>
      <c r="AB343" s="873"/>
      <c r="AC343" s="873"/>
      <c r="AD343" s="873"/>
      <c r="AE343" s="873"/>
      <c r="AF343" s="873"/>
      <c r="AG343" s="873"/>
      <c r="AH343" s="873"/>
      <c r="AI343" s="873"/>
      <c r="AJ343" s="873"/>
      <c r="AK343" s="873"/>
    </row>
    <row r="344" spans="2:37" s="478" customFormat="1" ht="13">
      <c r="B344" s="3"/>
      <c r="E344" s="873"/>
      <c r="F344" s="873"/>
      <c r="G344" s="873"/>
      <c r="H344" s="873"/>
      <c r="I344" s="873"/>
      <c r="J344" s="873"/>
      <c r="K344" s="873"/>
      <c r="L344" s="873"/>
      <c r="M344" s="873"/>
      <c r="N344" s="873"/>
      <c r="O344" s="873"/>
      <c r="P344" s="873"/>
      <c r="Q344" s="873"/>
      <c r="R344" s="873"/>
      <c r="S344" s="873"/>
      <c r="T344" s="873"/>
      <c r="U344" s="873"/>
      <c r="V344" s="873"/>
      <c r="W344" s="873"/>
      <c r="X344" s="873"/>
      <c r="Y344" s="873"/>
      <c r="Z344" s="873"/>
      <c r="AA344" s="873"/>
      <c r="AB344" s="873"/>
      <c r="AC344" s="873"/>
      <c r="AD344" s="873"/>
      <c r="AE344" s="873"/>
      <c r="AF344" s="873"/>
      <c r="AG344" s="873"/>
      <c r="AH344" s="873"/>
      <c r="AI344" s="873"/>
      <c r="AJ344" s="873"/>
      <c r="AK344" s="873"/>
    </row>
    <row r="345" spans="2:37" s="478" customFormat="1" ht="13">
      <c r="B345" s="3"/>
      <c r="E345" s="873"/>
      <c r="F345" s="873"/>
      <c r="G345" s="873"/>
      <c r="H345" s="873"/>
      <c r="I345" s="873"/>
      <c r="J345" s="873"/>
      <c r="K345" s="873"/>
      <c r="L345" s="873"/>
      <c r="M345" s="873"/>
      <c r="N345" s="873"/>
      <c r="O345" s="873"/>
      <c r="P345" s="873"/>
      <c r="Q345" s="873"/>
      <c r="R345" s="873"/>
      <c r="S345" s="873"/>
      <c r="T345" s="873"/>
      <c r="U345" s="873"/>
      <c r="V345" s="873"/>
      <c r="W345" s="873"/>
      <c r="X345" s="873"/>
      <c r="Y345" s="873"/>
      <c r="Z345" s="873"/>
      <c r="AA345" s="873"/>
      <c r="AB345" s="873"/>
      <c r="AC345" s="873"/>
      <c r="AD345" s="873"/>
      <c r="AE345" s="873"/>
      <c r="AF345" s="873"/>
      <c r="AG345" s="873"/>
      <c r="AH345" s="873"/>
      <c r="AI345" s="873"/>
      <c r="AJ345" s="873"/>
      <c r="AK345" s="873"/>
    </row>
    <row r="346" spans="2:37" s="478" customFormat="1" ht="13">
      <c r="B346" s="3"/>
      <c r="E346" s="4" t="s">
        <v>17</v>
      </c>
      <c r="F346" s="871" t="s">
        <v>265</v>
      </c>
      <c r="G346" s="871"/>
      <c r="H346" s="871"/>
      <c r="I346" s="871"/>
      <c r="J346" s="871"/>
      <c r="K346" s="871"/>
      <c r="L346" s="871"/>
      <c r="M346" s="871"/>
      <c r="N346" s="871"/>
      <c r="O346" s="871"/>
      <c r="P346" s="871"/>
      <c r="Q346" s="871"/>
      <c r="R346" s="871"/>
      <c r="S346" s="871"/>
      <c r="T346" s="871"/>
      <c r="U346" s="871"/>
      <c r="V346" s="871"/>
      <c r="W346" s="871"/>
      <c r="X346" s="871"/>
      <c r="Y346" s="871"/>
      <c r="Z346" s="871"/>
      <c r="AA346" s="871"/>
      <c r="AB346" s="871"/>
      <c r="AC346" s="871"/>
      <c r="AD346" s="871"/>
      <c r="AE346" s="871"/>
      <c r="AF346" s="871"/>
      <c r="AG346" s="871"/>
      <c r="AH346" s="871"/>
      <c r="AI346" s="871"/>
      <c r="AJ346" s="871"/>
      <c r="AK346" s="871"/>
    </row>
    <row r="347" spans="2:37" s="478" customFormat="1" ht="13">
      <c r="B347" s="3"/>
      <c r="E347" s="4"/>
      <c r="F347" s="871"/>
      <c r="G347" s="871"/>
      <c r="H347" s="871"/>
      <c r="I347" s="871"/>
      <c r="J347" s="871"/>
      <c r="K347" s="871"/>
      <c r="L347" s="871"/>
      <c r="M347" s="871"/>
      <c r="N347" s="871"/>
      <c r="O347" s="871"/>
      <c r="P347" s="871"/>
      <c r="Q347" s="871"/>
      <c r="R347" s="871"/>
      <c r="S347" s="871"/>
      <c r="T347" s="871"/>
      <c r="U347" s="871"/>
      <c r="V347" s="871"/>
      <c r="W347" s="871"/>
      <c r="X347" s="871"/>
      <c r="Y347" s="871"/>
      <c r="Z347" s="871"/>
      <c r="AA347" s="871"/>
      <c r="AB347" s="871"/>
      <c r="AC347" s="871"/>
      <c r="AD347" s="871"/>
      <c r="AE347" s="871"/>
      <c r="AF347" s="871"/>
      <c r="AG347" s="871"/>
      <c r="AH347" s="871"/>
      <c r="AI347" s="871"/>
      <c r="AJ347" s="871"/>
      <c r="AK347" s="871"/>
    </row>
    <row r="348" spans="2:37" s="478" customFormat="1" ht="13">
      <c r="B348" s="3"/>
      <c r="E348" s="4"/>
      <c r="F348" s="871"/>
      <c r="G348" s="871"/>
      <c r="H348" s="871"/>
      <c r="I348" s="871"/>
      <c r="J348" s="871"/>
      <c r="K348" s="871"/>
      <c r="L348" s="871"/>
      <c r="M348" s="871"/>
      <c r="N348" s="871"/>
      <c r="O348" s="871"/>
      <c r="P348" s="871"/>
      <c r="Q348" s="871"/>
      <c r="R348" s="871"/>
      <c r="S348" s="871"/>
      <c r="T348" s="871"/>
      <c r="U348" s="871"/>
      <c r="V348" s="871"/>
      <c r="W348" s="871"/>
      <c r="X348" s="871"/>
      <c r="Y348" s="871"/>
      <c r="Z348" s="871"/>
      <c r="AA348" s="871"/>
      <c r="AB348" s="871"/>
      <c r="AC348" s="871"/>
      <c r="AD348" s="871"/>
      <c r="AE348" s="871"/>
      <c r="AF348" s="871"/>
      <c r="AG348" s="871"/>
      <c r="AH348" s="871"/>
      <c r="AI348" s="871"/>
      <c r="AJ348" s="871"/>
      <c r="AK348" s="871"/>
    </row>
    <row r="349" spans="2:37" s="478" customFormat="1" ht="13">
      <c r="B349" s="3"/>
      <c r="E349" s="4"/>
      <c r="F349" s="871"/>
      <c r="G349" s="871"/>
      <c r="H349" s="871"/>
      <c r="I349" s="871"/>
      <c r="J349" s="871"/>
      <c r="K349" s="871"/>
      <c r="L349" s="871"/>
      <c r="M349" s="871"/>
      <c r="N349" s="871"/>
      <c r="O349" s="871"/>
      <c r="P349" s="871"/>
      <c r="Q349" s="871"/>
      <c r="R349" s="871"/>
      <c r="S349" s="871"/>
      <c r="T349" s="871"/>
      <c r="U349" s="871"/>
      <c r="V349" s="871"/>
      <c r="W349" s="871"/>
      <c r="X349" s="871"/>
      <c r="Y349" s="871"/>
      <c r="Z349" s="871"/>
      <c r="AA349" s="871"/>
      <c r="AB349" s="871"/>
      <c r="AC349" s="871"/>
      <c r="AD349" s="871"/>
      <c r="AE349" s="871"/>
      <c r="AF349" s="871"/>
      <c r="AG349" s="871"/>
      <c r="AH349" s="871"/>
      <c r="AI349" s="871"/>
      <c r="AJ349" s="871"/>
      <c r="AK349" s="871"/>
    </row>
    <row r="350" spans="2:37" s="478" customFormat="1" ht="13">
      <c r="B350" s="3"/>
      <c r="E350" s="4" t="s">
        <v>30</v>
      </c>
      <c r="F350" s="871" t="s">
        <v>266</v>
      </c>
      <c r="G350" s="871"/>
      <c r="H350" s="871"/>
      <c r="I350" s="871"/>
      <c r="J350" s="871"/>
      <c r="K350" s="871"/>
      <c r="L350" s="871"/>
      <c r="M350" s="871"/>
      <c r="N350" s="871"/>
      <c r="O350" s="871"/>
      <c r="P350" s="871"/>
      <c r="Q350" s="871"/>
      <c r="R350" s="871"/>
      <c r="S350" s="871"/>
      <c r="T350" s="871"/>
      <c r="U350" s="871"/>
      <c r="V350" s="871"/>
      <c r="W350" s="871"/>
      <c r="X350" s="871"/>
      <c r="Y350" s="871"/>
      <c r="Z350" s="871"/>
      <c r="AA350" s="871"/>
      <c r="AB350" s="871"/>
      <c r="AC350" s="871"/>
      <c r="AD350" s="871"/>
      <c r="AE350" s="871"/>
      <c r="AF350" s="871"/>
      <c r="AG350" s="871"/>
      <c r="AH350" s="871"/>
      <c r="AI350" s="871"/>
      <c r="AJ350" s="871"/>
      <c r="AK350" s="871"/>
    </row>
    <row r="351" spans="2:37" s="478" customFormat="1" ht="13">
      <c r="B351" s="3"/>
      <c r="F351" s="871"/>
      <c r="G351" s="871"/>
      <c r="H351" s="871"/>
      <c r="I351" s="871"/>
      <c r="J351" s="871"/>
      <c r="K351" s="871"/>
      <c r="L351" s="871"/>
      <c r="M351" s="871"/>
      <c r="N351" s="871"/>
      <c r="O351" s="871"/>
      <c r="P351" s="871"/>
      <c r="Q351" s="871"/>
      <c r="R351" s="871"/>
      <c r="S351" s="871"/>
      <c r="T351" s="871"/>
      <c r="U351" s="871"/>
      <c r="V351" s="871"/>
      <c r="W351" s="871"/>
      <c r="X351" s="871"/>
      <c r="Y351" s="871"/>
      <c r="Z351" s="871"/>
      <c r="AA351" s="871"/>
      <c r="AB351" s="871"/>
      <c r="AC351" s="871"/>
      <c r="AD351" s="871"/>
      <c r="AE351" s="871"/>
      <c r="AF351" s="871"/>
      <c r="AG351" s="871"/>
      <c r="AH351" s="871"/>
      <c r="AI351" s="871"/>
      <c r="AJ351" s="871"/>
      <c r="AK351" s="871"/>
    </row>
    <row r="352" spans="2:37" s="478" customFormat="1" ht="13">
      <c r="B352" s="3"/>
      <c r="F352" s="871"/>
      <c r="G352" s="871"/>
      <c r="H352" s="871"/>
      <c r="I352" s="871"/>
      <c r="J352" s="871"/>
      <c r="K352" s="871"/>
      <c r="L352" s="871"/>
      <c r="M352" s="871"/>
      <c r="N352" s="871"/>
      <c r="O352" s="871"/>
      <c r="P352" s="871"/>
      <c r="Q352" s="871"/>
      <c r="R352" s="871"/>
      <c r="S352" s="871"/>
      <c r="T352" s="871"/>
      <c r="U352" s="871"/>
      <c r="V352" s="871"/>
      <c r="W352" s="871"/>
      <c r="X352" s="871"/>
      <c r="Y352" s="871"/>
      <c r="Z352" s="871"/>
      <c r="AA352" s="871"/>
      <c r="AB352" s="871"/>
      <c r="AC352" s="871"/>
      <c r="AD352" s="871"/>
      <c r="AE352" s="871"/>
      <c r="AF352" s="871"/>
      <c r="AG352" s="871"/>
      <c r="AH352" s="871"/>
      <c r="AI352" s="871"/>
      <c r="AJ352" s="871"/>
      <c r="AK352" s="871"/>
    </row>
    <row r="353" spans="1:38" s="478" customFormat="1" ht="13">
      <c r="B353" s="3"/>
      <c r="F353" s="4"/>
      <c r="H353" s="4"/>
      <c r="I353" s="4"/>
      <c r="J353" s="4"/>
      <c r="K353" s="4"/>
      <c r="L353" s="4"/>
      <c r="M353" s="4"/>
      <c r="N353" s="4"/>
      <c r="O353" s="4"/>
      <c r="P353" s="4"/>
      <c r="Q353" s="4"/>
      <c r="R353" s="4"/>
      <c r="S353" s="4"/>
    </row>
    <row r="354" spans="1:38" ht="13">
      <c r="A354" s="6"/>
      <c r="B354" s="14" t="s">
        <v>267</v>
      </c>
      <c r="C354" s="14" t="s">
        <v>57</v>
      </c>
      <c r="D354" s="6"/>
      <c r="E354" s="14"/>
      <c r="F354" s="6"/>
      <c r="G354" s="6"/>
      <c r="H354" s="6"/>
      <c r="I354" s="6"/>
      <c r="J354" s="6"/>
      <c r="K354" s="6"/>
      <c r="L354" s="6"/>
      <c r="M354" s="632"/>
      <c r="N354" s="632"/>
      <c r="O354" s="632"/>
      <c r="P354" s="632"/>
      <c r="Q354" s="632"/>
      <c r="R354" s="632"/>
      <c r="S354" s="632"/>
      <c r="T354" s="632"/>
      <c r="U354" s="6"/>
      <c r="V354" s="6"/>
      <c r="W354" s="6"/>
      <c r="X354" s="6"/>
      <c r="Y354" s="6"/>
      <c r="Z354" s="6"/>
      <c r="AA354" s="6"/>
      <c r="AB354" s="6"/>
      <c r="AC354" s="6"/>
      <c r="AD354" s="6"/>
      <c r="AE354" s="6"/>
      <c r="AF354" s="6"/>
      <c r="AG354" s="6"/>
      <c r="AH354" s="6"/>
      <c r="AI354" s="6"/>
      <c r="AJ354" s="6"/>
      <c r="AK354" s="6"/>
      <c r="AL354" s="6"/>
    </row>
    <row r="355" spans="1:38" s="478" customFormat="1" ht="13">
      <c r="A355" s="1"/>
      <c r="B355" s="137"/>
      <c r="D355" s="587"/>
      <c r="E355" s="137"/>
      <c r="F355" s="1"/>
      <c r="G355" s="1"/>
      <c r="H355" s="1"/>
      <c r="I355" s="1"/>
      <c r="J355" s="1"/>
      <c r="K355" s="1"/>
      <c r="L355" s="1"/>
      <c r="M355" s="106"/>
      <c r="N355" s="106"/>
      <c r="O355" s="106"/>
      <c r="P355" s="106"/>
      <c r="Q355" s="106"/>
      <c r="R355" s="106"/>
      <c r="S355" s="106"/>
      <c r="T355" s="106"/>
      <c r="U355" s="1"/>
      <c r="V355" s="1"/>
      <c r="W355" s="1"/>
      <c r="X355" s="1"/>
      <c r="Y355" s="1"/>
      <c r="Z355" s="1"/>
      <c r="AA355" s="1"/>
      <c r="AB355" s="1"/>
      <c r="AC355" s="1"/>
      <c r="AD355" s="1"/>
      <c r="AE355" s="1"/>
      <c r="AF355" s="1"/>
      <c r="AG355" s="1"/>
      <c r="AH355" s="1"/>
      <c r="AI355" s="1"/>
      <c r="AJ355" s="1"/>
      <c r="AK355" s="1"/>
      <c r="AL355" s="1"/>
    </row>
    <row r="356" spans="1:38" s="478" customFormat="1" ht="13.25" customHeight="1">
      <c r="B356" s="3"/>
      <c r="C356" s="14" t="s">
        <v>268</v>
      </c>
      <c r="D356" s="6"/>
      <c r="E356" s="6"/>
      <c r="F356" s="6"/>
      <c r="G356" s="6"/>
      <c r="H356" s="6"/>
      <c r="I356" s="488"/>
      <c r="J356" s="488"/>
      <c r="K356" s="488"/>
      <c r="L356" s="488"/>
      <c r="M356" s="488"/>
      <c r="N356" s="488"/>
      <c r="O356" s="488"/>
      <c r="P356" s="488"/>
      <c r="Q356" s="488"/>
      <c r="R356" s="488"/>
      <c r="S356" s="488"/>
      <c r="T356" s="488"/>
      <c r="U356" s="488"/>
      <c r="V356" s="488"/>
      <c r="W356" s="488"/>
      <c r="X356" s="488"/>
      <c r="Y356" s="488"/>
      <c r="Z356" s="488"/>
      <c r="AA356" s="488"/>
      <c r="AB356" s="488"/>
      <c r="AC356" s="488"/>
      <c r="AD356" s="488"/>
      <c r="AE356" s="488"/>
      <c r="AF356" s="488"/>
      <c r="AG356" s="488"/>
      <c r="AH356" s="488"/>
      <c r="AI356" s="488"/>
      <c r="AJ356" s="488"/>
      <c r="AK356" s="488"/>
    </row>
    <row r="357" spans="1:38" s="478" customFormat="1" ht="13.25" customHeight="1">
      <c r="B357" s="3"/>
      <c r="C357" s="3"/>
      <c r="E357" s="796"/>
      <c r="F357" s="796"/>
      <c r="G357" s="796"/>
      <c r="H357" s="796"/>
      <c r="I357" s="796"/>
      <c r="J357" s="796"/>
      <c r="K357" s="796"/>
      <c r="L357" s="796"/>
      <c r="M357" s="796"/>
      <c r="N357" s="796"/>
      <c r="O357" s="796"/>
      <c r="P357" s="796"/>
      <c r="Q357" s="796"/>
      <c r="R357" s="796"/>
      <c r="S357" s="796"/>
      <c r="T357" s="796"/>
      <c r="U357" s="796"/>
      <c r="V357" s="796"/>
      <c r="W357" s="796"/>
      <c r="X357" s="796"/>
      <c r="Y357" s="796"/>
      <c r="Z357" s="796"/>
      <c r="AA357" s="796"/>
      <c r="AB357" s="796"/>
      <c r="AC357" s="796"/>
      <c r="AD357" s="796"/>
      <c r="AE357" s="796"/>
      <c r="AF357" s="796"/>
      <c r="AG357" s="796"/>
      <c r="AH357" s="796"/>
      <c r="AI357" s="796"/>
      <c r="AJ357" s="796"/>
      <c r="AK357" s="796"/>
    </row>
    <row r="358" spans="1:38" ht="13">
      <c r="A358" s="478"/>
      <c r="B358" s="3"/>
      <c r="C358" s="478"/>
      <c r="D358" s="3" t="s">
        <v>3</v>
      </c>
      <c r="E358" s="3" t="s">
        <v>269</v>
      </c>
      <c r="F358" s="478"/>
      <c r="G358" s="478"/>
      <c r="H358" s="478"/>
      <c r="I358" s="4"/>
      <c r="J358" s="4"/>
      <c r="K358" s="4"/>
      <c r="L358" s="4"/>
      <c r="M358" s="4"/>
      <c r="N358" s="4"/>
      <c r="O358" s="4"/>
      <c r="P358" s="4"/>
      <c r="Q358" s="4"/>
      <c r="R358" s="4"/>
      <c r="S358" s="4"/>
      <c r="T358" s="478"/>
      <c r="U358" s="478"/>
      <c r="V358" s="478"/>
      <c r="W358" s="478"/>
      <c r="X358" s="478"/>
      <c r="Y358" s="478"/>
      <c r="Z358" s="478"/>
      <c r="AA358" s="478"/>
      <c r="AB358" s="478"/>
      <c r="AC358" s="478"/>
      <c r="AD358" s="478"/>
      <c r="AE358" s="478"/>
      <c r="AF358" s="478"/>
      <c r="AG358" s="478"/>
      <c r="AH358" s="478"/>
      <c r="AI358" s="478"/>
      <c r="AJ358" s="478"/>
      <c r="AK358" s="478"/>
      <c r="AL358" s="478"/>
    </row>
    <row r="359" spans="1:38" ht="13">
      <c r="A359" s="478"/>
      <c r="B359" s="3"/>
      <c r="C359" s="478"/>
      <c r="D359" s="478"/>
      <c r="E359" s="478" t="s">
        <v>17</v>
      </c>
      <c r="F359" s="4" t="s">
        <v>270</v>
      </c>
      <c r="G359" s="478"/>
      <c r="H359" s="478"/>
      <c r="I359" s="4"/>
      <c r="J359" s="4"/>
      <c r="K359" s="4"/>
      <c r="L359" s="4"/>
      <c r="M359" s="4"/>
      <c r="N359" s="4"/>
      <c r="O359" s="4"/>
      <c r="P359" s="4"/>
      <c r="Q359" s="4"/>
      <c r="R359" s="4"/>
      <c r="S359" s="4"/>
      <c r="T359" s="478"/>
      <c r="U359" s="478"/>
      <c r="V359" s="478"/>
      <c r="W359" s="478"/>
      <c r="X359" s="478"/>
      <c r="Y359" s="478"/>
      <c r="Z359" s="478"/>
      <c r="AA359" s="478"/>
      <c r="AB359" s="478"/>
      <c r="AC359" s="478"/>
      <c r="AD359" s="478"/>
      <c r="AE359" s="478"/>
      <c r="AF359" s="478"/>
      <c r="AG359" s="478"/>
      <c r="AH359" s="478"/>
      <c r="AI359" s="478"/>
      <c r="AJ359" s="478"/>
      <c r="AK359" s="478"/>
      <c r="AL359" s="478"/>
    </row>
    <row r="360" spans="1:38" ht="13">
      <c r="A360" s="478"/>
      <c r="B360" s="3"/>
      <c r="C360" s="478"/>
      <c r="D360" s="478"/>
      <c r="E360" s="478"/>
      <c r="F360" s="4" t="s">
        <v>271</v>
      </c>
      <c r="G360" s="478"/>
      <c r="H360" s="478"/>
      <c r="I360" s="4"/>
      <c r="J360" s="4"/>
      <c r="K360" s="4"/>
      <c r="L360" s="4"/>
      <c r="M360" s="4"/>
      <c r="N360" s="4"/>
      <c r="O360" s="4"/>
      <c r="P360" s="4"/>
      <c r="Q360" s="4"/>
      <c r="R360" s="4"/>
      <c r="S360" s="4"/>
      <c r="T360" s="478"/>
      <c r="U360" s="478"/>
      <c r="V360" s="478"/>
      <c r="W360" s="478"/>
      <c r="X360" s="478"/>
      <c r="Y360" s="478"/>
      <c r="Z360" s="478"/>
      <c r="AA360" s="478"/>
      <c r="AB360" s="478"/>
      <c r="AC360" s="478"/>
      <c r="AD360" s="478"/>
      <c r="AE360" s="478"/>
      <c r="AF360" s="478"/>
      <c r="AG360" s="478"/>
      <c r="AH360" s="478"/>
      <c r="AI360" s="478"/>
      <c r="AJ360" s="478"/>
      <c r="AK360" s="478"/>
      <c r="AL360" s="478"/>
    </row>
    <row r="361" spans="1:38" ht="13">
      <c r="A361" s="478"/>
      <c r="B361" s="3"/>
      <c r="C361" s="478"/>
      <c r="D361" s="478"/>
      <c r="E361" s="478"/>
      <c r="F361" s="4" t="s">
        <v>272</v>
      </c>
      <c r="G361" s="4"/>
      <c r="H361" s="478"/>
      <c r="I361" s="478"/>
      <c r="J361" s="478"/>
      <c r="K361" s="4"/>
      <c r="L361" s="4"/>
      <c r="M361" s="4"/>
      <c r="N361" s="4"/>
      <c r="O361" s="4"/>
      <c r="P361" s="4"/>
      <c r="Q361" s="4"/>
      <c r="R361" s="4"/>
      <c r="S361" s="4"/>
      <c r="T361" s="478"/>
      <c r="U361" s="478"/>
      <c r="V361" s="478"/>
      <c r="W361" s="478"/>
      <c r="X361" s="478"/>
      <c r="Y361" s="478"/>
      <c r="Z361" s="478"/>
      <c r="AA361" s="478"/>
      <c r="AB361" s="478"/>
      <c r="AC361" s="478"/>
      <c r="AD361" s="478"/>
      <c r="AE361" s="478"/>
      <c r="AF361" s="478"/>
      <c r="AG361" s="478"/>
      <c r="AH361" s="478"/>
      <c r="AI361" s="478"/>
      <c r="AJ361" s="478"/>
      <c r="AK361" s="478"/>
      <c r="AL361" s="478"/>
    </row>
    <row r="362" spans="1:38" ht="13">
      <c r="A362" s="478"/>
      <c r="B362" s="3"/>
      <c r="C362" s="478"/>
      <c r="D362" s="478"/>
      <c r="E362" s="478" t="s">
        <v>30</v>
      </c>
      <c r="F362" s="4" t="s">
        <v>273</v>
      </c>
      <c r="G362" s="478"/>
      <c r="H362" s="478"/>
      <c r="I362" s="4"/>
      <c r="J362" s="4"/>
      <c r="K362" s="4"/>
      <c r="L362" s="4"/>
      <c r="M362" s="106"/>
      <c r="N362" s="106"/>
      <c r="O362" s="106"/>
      <c r="P362" s="106"/>
      <c r="Q362" s="106"/>
      <c r="R362" s="106"/>
      <c r="S362" s="106"/>
      <c r="T362" s="1"/>
      <c r="U362" s="1"/>
      <c r="V362" s="1"/>
      <c r="W362" s="1"/>
      <c r="X362" s="1"/>
      <c r="Y362" s="1"/>
      <c r="Z362" s="1"/>
      <c r="AA362" s="1"/>
      <c r="AB362" s="1"/>
      <c r="AC362" s="1"/>
      <c r="AD362" s="1"/>
      <c r="AE362" s="1"/>
      <c r="AF362" s="1"/>
      <c r="AG362" s="1"/>
      <c r="AH362" s="1"/>
      <c r="AI362" s="1"/>
      <c r="AJ362" s="1"/>
      <c r="AK362" s="1"/>
      <c r="AL362" s="1"/>
    </row>
    <row r="363" spans="1:38" ht="13">
      <c r="A363" s="478"/>
      <c r="B363" s="3"/>
      <c r="C363" s="478"/>
      <c r="D363" s="478"/>
      <c r="E363" s="478" t="s">
        <v>38</v>
      </c>
      <c r="F363" s="4" t="s">
        <v>274</v>
      </c>
      <c r="G363" s="478"/>
      <c r="H363" s="478"/>
      <c r="I363" s="4"/>
      <c r="J363" s="4"/>
      <c r="K363" s="4"/>
      <c r="L363" s="4"/>
      <c r="M363" s="4"/>
      <c r="N363" s="4"/>
      <c r="O363" s="4"/>
      <c r="P363" s="4"/>
      <c r="Q363" s="4"/>
      <c r="R363" s="4"/>
      <c r="S363" s="4"/>
      <c r="T363" s="478"/>
      <c r="U363" s="478"/>
      <c r="V363" s="478"/>
      <c r="W363" s="478"/>
      <c r="X363" s="478"/>
      <c r="Y363" s="478"/>
      <c r="Z363" s="478"/>
      <c r="AA363" s="478"/>
      <c r="AB363" s="478"/>
      <c r="AC363" s="478"/>
      <c r="AD363" s="478"/>
      <c r="AE363" s="478"/>
      <c r="AF363" s="478"/>
      <c r="AG363" s="478"/>
      <c r="AH363" s="478"/>
      <c r="AI363" s="478"/>
      <c r="AJ363" s="478"/>
      <c r="AK363" s="478"/>
      <c r="AL363" s="478"/>
    </row>
    <row r="364" spans="1:38" ht="13">
      <c r="A364" s="478"/>
      <c r="B364" s="3"/>
      <c r="C364" s="478"/>
      <c r="D364" s="478"/>
      <c r="E364" s="478"/>
      <c r="F364" s="4" t="s">
        <v>275</v>
      </c>
      <c r="G364" s="478"/>
      <c r="H364" s="478"/>
      <c r="I364" s="478"/>
      <c r="J364" s="4"/>
      <c r="K364" s="4"/>
      <c r="L364" s="4"/>
      <c r="M364" s="4"/>
      <c r="N364" s="4"/>
      <c r="O364" s="4"/>
      <c r="P364" s="4"/>
      <c r="Q364" s="4"/>
      <c r="R364" s="4"/>
      <c r="S364" s="4"/>
      <c r="T364" s="478"/>
      <c r="U364" s="478"/>
      <c r="V364" s="478"/>
      <c r="W364" s="478"/>
      <c r="X364" s="478"/>
      <c r="Y364" s="478"/>
      <c r="Z364" s="478"/>
      <c r="AA364" s="478"/>
      <c r="AB364" s="478"/>
      <c r="AC364" s="478"/>
      <c r="AD364" s="478"/>
      <c r="AE364" s="478"/>
      <c r="AF364" s="478"/>
      <c r="AG364" s="478"/>
      <c r="AH364" s="478"/>
      <c r="AI364" s="478"/>
      <c r="AJ364" s="478"/>
      <c r="AK364" s="478"/>
      <c r="AL364" s="478"/>
    </row>
    <row r="365" spans="1:38" s="478" customFormat="1" ht="13">
      <c r="B365" s="3"/>
      <c r="E365" s="874" t="s">
        <v>276</v>
      </c>
      <c r="F365" s="874"/>
      <c r="G365" s="874"/>
      <c r="H365" s="874"/>
      <c r="I365" s="874"/>
      <c r="J365" s="874"/>
      <c r="K365" s="874"/>
      <c r="L365" s="874"/>
      <c r="M365" s="874"/>
      <c r="N365" s="874"/>
      <c r="O365" s="874"/>
      <c r="P365" s="874"/>
      <c r="Q365" s="874"/>
      <c r="R365" s="874"/>
      <c r="S365" s="874"/>
      <c r="T365" s="874"/>
      <c r="U365" s="874"/>
      <c r="V365" s="874"/>
      <c r="W365" s="874"/>
      <c r="X365" s="874"/>
      <c r="Y365" s="874"/>
      <c r="Z365" s="874"/>
      <c r="AA365" s="874"/>
      <c r="AB365" s="874"/>
      <c r="AC365" s="874"/>
      <c r="AD365" s="874"/>
      <c r="AE365" s="874"/>
      <c r="AF365" s="874"/>
      <c r="AG365" s="874"/>
      <c r="AH365" s="874"/>
      <c r="AI365" s="874"/>
      <c r="AJ365" s="874"/>
      <c r="AK365" s="874"/>
      <c r="AL365" s="874"/>
    </row>
    <row r="366" spans="1:38" s="478" customFormat="1" ht="13">
      <c r="B366" s="3"/>
      <c r="E366" s="874"/>
      <c r="F366" s="874"/>
      <c r="G366" s="874"/>
      <c r="H366" s="874"/>
      <c r="I366" s="874"/>
      <c r="J366" s="874"/>
      <c r="K366" s="874"/>
      <c r="L366" s="874"/>
      <c r="M366" s="874"/>
      <c r="N366" s="874"/>
      <c r="O366" s="874"/>
      <c r="P366" s="874"/>
      <c r="Q366" s="874"/>
      <c r="R366" s="874"/>
      <c r="S366" s="874"/>
      <c r="T366" s="874"/>
      <c r="U366" s="874"/>
      <c r="V366" s="874"/>
      <c r="W366" s="874"/>
      <c r="X366" s="874"/>
      <c r="Y366" s="874"/>
      <c r="Z366" s="874"/>
      <c r="AA366" s="874"/>
      <c r="AB366" s="874"/>
      <c r="AC366" s="874"/>
      <c r="AD366" s="874"/>
      <c r="AE366" s="874"/>
      <c r="AF366" s="874"/>
      <c r="AG366" s="874"/>
      <c r="AH366" s="874"/>
      <c r="AI366" s="874"/>
      <c r="AJ366" s="874"/>
      <c r="AK366" s="874"/>
      <c r="AL366" s="874"/>
    </row>
    <row r="367" spans="1:38" s="876" customFormat="1" ht="13">
      <c r="A367" s="478"/>
      <c r="B367" s="3"/>
      <c r="C367" s="478"/>
      <c r="D367" s="478"/>
      <c r="E367" s="875" t="s">
        <v>277</v>
      </c>
      <c r="F367" s="875"/>
      <c r="G367" s="875"/>
      <c r="H367" s="875"/>
      <c r="I367" s="875"/>
      <c r="J367" s="875"/>
      <c r="K367" s="875"/>
      <c r="L367" s="875"/>
      <c r="M367" s="875"/>
      <c r="N367" s="875"/>
      <c r="O367" s="875"/>
      <c r="P367" s="875"/>
      <c r="Q367" s="875"/>
      <c r="R367" s="875"/>
      <c r="S367" s="875"/>
      <c r="T367" s="875"/>
      <c r="U367" s="875"/>
      <c r="V367" s="875"/>
      <c r="W367" s="875"/>
      <c r="X367" s="875"/>
      <c r="Y367" s="875"/>
      <c r="Z367" s="875"/>
      <c r="AA367" s="875"/>
      <c r="AB367" s="875"/>
      <c r="AC367" s="875"/>
      <c r="AD367" s="875"/>
      <c r="AE367" s="875"/>
      <c r="AF367" s="875"/>
      <c r="AG367" s="875"/>
      <c r="AH367" s="875"/>
      <c r="AI367" s="875"/>
      <c r="AJ367" s="875"/>
      <c r="AK367" s="875"/>
      <c r="AL367" s="875"/>
    </row>
    <row r="368" spans="1:38" s="876" customFormat="1" ht="13">
      <c r="A368" s="460"/>
      <c r="B368" s="124"/>
      <c r="C368" s="124"/>
      <c r="D368" s="460"/>
      <c r="E368" s="875"/>
      <c r="F368" s="875"/>
      <c r="G368" s="875"/>
      <c r="H368" s="875"/>
      <c r="I368" s="875"/>
      <c r="J368" s="875"/>
      <c r="K368" s="875"/>
      <c r="L368" s="875"/>
      <c r="M368" s="875"/>
      <c r="N368" s="875"/>
      <c r="O368" s="875"/>
      <c r="P368" s="875"/>
      <c r="Q368" s="875"/>
      <c r="R368" s="875"/>
      <c r="S368" s="875"/>
      <c r="T368" s="875"/>
      <c r="U368" s="875"/>
      <c r="V368" s="875"/>
      <c r="W368" s="875"/>
      <c r="X368" s="875"/>
      <c r="Y368" s="875"/>
      <c r="Z368" s="875"/>
      <c r="AA368" s="875"/>
      <c r="AB368" s="875"/>
      <c r="AC368" s="875"/>
      <c r="AD368" s="875"/>
      <c r="AE368" s="875"/>
      <c r="AF368" s="875"/>
      <c r="AG368" s="875"/>
      <c r="AH368" s="875"/>
      <c r="AI368" s="875"/>
      <c r="AJ368" s="875"/>
      <c r="AK368" s="875"/>
      <c r="AL368" s="875"/>
    </row>
    <row r="369" spans="1:38" s="478" customFormat="1" ht="13">
      <c r="A369" s="460"/>
      <c r="B369" s="124"/>
      <c r="C369" s="460"/>
      <c r="D369" s="460"/>
      <c r="E369" s="461"/>
      <c r="F369" s="588"/>
      <c r="G369" s="588"/>
      <c r="H369" s="588"/>
      <c r="I369" s="588"/>
      <c r="J369" s="588"/>
      <c r="K369" s="588"/>
      <c r="L369" s="588"/>
      <c r="M369" s="588"/>
      <c r="N369" s="588"/>
      <c r="O369" s="588"/>
      <c r="P369" s="588"/>
      <c r="Q369" s="588"/>
      <c r="R369" s="588"/>
      <c r="S369" s="588"/>
      <c r="T369" s="588"/>
      <c r="U369" s="588"/>
      <c r="V369" s="588"/>
      <c r="W369" s="588"/>
      <c r="X369" s="588"/>
      <c r="Y369" s="588"/>
      <c r="Z369" s="588"/>
      <c r="AA369" s="588"/>
      <c r="AB369" s="588"/>
      <c r="AC369" s="588"/>
      <c r="AD369" s="588"/>
      <c r="AE369" s="588"/>
      <c r="AF369" s="588"/>
      <c r="AG369" s="588"/>
      <c r="AH369" s="588"/>
      <c r="AI369" s="588"/>
      <c r="AJ369" s="588"/>
      <c r="AK369" s="588"/>
      <c r="AL369" s="460"/>
    </row>
    <row r="370" spans="1:38" s="2" customFormat="1" ht="13">
      <c r="A370" s="478"/>
      <c r="B370" s="3"/>
      <c r="C370" s="478"/>
      <c r="D370" s="3" t="s">
        <v>15</v>
      </c>
      <c r="E370" s="3" t="s">
        <v>278</v>
      </c>
      <c r="F370" s="478"/>
      <c r="G370" s="478"/>
      <c r="H370" s="478"/>
      <c r="I370" s="478"/>
      <c r="J370" s="4"/>
      <c r="K370" s="4"/>
      <c r="L370" s="4"/>
      <c r="M370" s="4"/>
      <c r="N370" s="4"/>
      <c r="O370" s="4"/>
      <c r="P370" s="4"/>
      <c r="Q370" s="4"/>
      <c r="R370" s="4"/>
      <c r="S370" s="4"/>
      <c r="T370" s="478"/>
      <c r="U370" s="478"/>
      <c r="V370" s="478"/>
      <c r="W370" s="478"/>
      <c r="X370" s="478"/>
      <c r="Y370" s="478"/>
      <c r="Z370" s="478"/>
      <c r="AA370" s="478"/>
      <c r="AB370" s="478"/>
      <c r="AC370" s="478"/>
      <c r="AD370" s="478"/>
      <c r="AE370" s="478"/>
      <c r="AF370" s="478"/>
      <c r="AG370" s="478"/>
      <c r="AH370" s="478"/>
      <c r="AI370" s="478"/>
      <c r="AJ370" s="478"/>
      <c r="AK370" s="478"/>
      <c r="AL370" s="478"/>
    </row>
    <row r="371" spans="1:38" s="2" customFormat="1" ht="13">
      <c r="A371" s="478"/>
      <c r="B371" s="3"/>
      <c r="C371" s="478"/>
      <c r="D371" s="478"/>
      <c r="E371" s="4" t="s">
        <v>279</v>
      </c>
      <c r="F371" s="4"/>
      <c r="G371" s="4"/>
      <c r="H371" s="4"/>
      <c r="I371" s="4"/>
      <c r="J371" s="4"/>
      <c r="K371" s="4"/>
      <c r="L371" s="4"/>
      <c r="M371" s="4"/>
      <c r="N371" s="4"/>
      <c r="O371" s="4"/>
      <c r="P371" s="4"/>
      <c r="Q371" s="4"/>
      <c r="R371" s="4"/>
      <c r="S371" s="4"/>
      <c r="T371" s="478"/>
      <c r="U371" s="478"/>
      <c r="V371" s="478"/>
      <c r="W371" s="478"/>
      <c r="X371" s="478"/>
      <c r="Y371" s="478"/>
      <c r="Z371" s="478"/>
      <c r="AA371" s="478"/>
      <c r="AB371" s="478"/>
      <c r="AC371" s="478"/>
      <c r="AD371" s="478"/>
      <c r="AE371" s="478"/>
      <c r="AF371" s="478"/>
      <c r="AG371" s="478"/>
      <c r="AH371" s="478"/>
      <c r="AI371" s="478"/>
      <c r="AJ371" s="478"/>
      <c r="AK371" s="478"/>
      <c r="AL371" s="478"/>
    </row>
    <row r="372" spans="1:38" s="2" customFormat="1" ht="13">
      <c r="A372" s="478"/>
      <c r="B372" s="3"/>
      <c r="C372" s="478"/>
      <c r="D372" s="478"/>
      <c r="E372" s="4" t="s">
        <v>280</v>
      </c>
      <c r="F372" s="4"/>
      <c r="G372" s="4"/>
      <c r="H372" s="4"/>
      <c r="I372" s="4"/>
      <c r="J372" s="4"/>
      <c r="K372" s="4"/>
      <c r="L372" s="4"/>
      <c r="M372" s="4"/>
      <c r="N372" s="4"/>
      <c r="O372" s="4"/>
      <c r="P372" s="4"/>
      <c r="Q372" s="4"/>
      <c r="R372" s="4"/>
      <c r="S372" s="4"/>
      <c r="T372" s="478"/>
      <c r="U372" s="478"/>
      <c r="V372" s="478"/>
      <c r="W372" s="478"/>
      <c r="X372" s="478"/>
      <c r="Y372" s="478"/>
      <c r="Z372" s="478"/>
      <c r="AA372" s="478"/>
      <c r="AB372" s="478"/>
      <c r="AC372" s="478"/>
      <c r="AD372" s="478"/>
      <c r="AE372" s="478"/>
      <c r="AF372" s="478"/>
      <c r="AG372" s="478"/>
      <c r="AH372" s="478"/>
      <c r="AI372" s="478"/>
      <c r="AJ372" s="478"/>
      <c r="AK372" s="478"/>
      <c r="AL372" s="478"/>
    </row>
    <row r="373" spans="1:38" s="2" customFormat="1" ht="13">
      <c r="A373" s="478"/>
      <c r="B373" s="3"/>
      <c r="C373" s="478"/>
      <c r="D373" s="478"/>
      <c r="E373" s="4"/>
      <c r="F373" s="4"/>
      <c r="G373" s="4"/>
      <c r="H373" s="4"/>
      <c r="I373" s="4"/>
      <c r="J373" s="4"/>
      <c r="K373" s="4"/>
      <c r="L373" s="4"/>
      <c r="M373" s="4"/>
      <c r="N373" s="4"/>
      <c r="O373" s="4"/>
      <c r="P373" s="4"/>
      <c r="Q373" s="4"/>
      <c r="R373" s="4"/>
      <c r="S373" s="4"/>
      <c r="T373" s="478"/>
      <c r="U373" s="478"/>
      <c r="V373" s="478"/>
      <c r="W373" s="478"/>
      <c r="X373" s="478"/>
      <c r="Y373" s="478"/>
      <c r="Z373" s="478"/>
      <c r="AA373" s="478"/>
      <c r="AB373" s="478"/>
      <c r="AC373" s="478"/>
      <c r="AD373" s="478"/>
      <c r="AE373" s="478"/>
      <c r="AF373" s="478"/>
      <c r="AG373" s="478"/>
      <c r="AH373" s="478"/>
      <c r="AI373" s="478"/>
      <c r="AJ373" s="478"/>
      <c r="AK373" s="478"/>
      <c r="AL373" s="478"/>
    </row>
    <row r="374" spans="1:38" s="2" customFormat="1" ht="13">
      <c r="A374" s="460"/>
      <c r="B374" s="124"/>
      <c r="C374" s="460"/>
      <c r="D374" s="124" t="s">
        <v>93</v>
      </c>
      <c r="E374" s="124" t="s">
        <v>281</v>
      </c>
      <c r="F374" s="460"/>
      <c r="G374" s="460"/>
      <c r="H374" s="460"/>
      <c r="I374" s="460"/>
      <c r="J374" s="461"/>
      <c r="K374" s="461"/>
      <c r="L374" s="461"/>
      <c r="M374" s="461"/>
      <c r="N374" s="461"/>
      <c r="O374" s="461"/>
      <c r="P374" s="461"/>
      <c r="Q374" s="461"/>
      <c r="R374" s="461"/>
      <c r="S374" s="461"/>
      <c r="T374" s="460"/>
      <c r="U374" s="460"/>
      <c r="V374" s="460"/>
      <c r="W374" s="460"/>
      <c r="X374" s="460"/>
      <c r="Y374" s="460"/>
      <c r="Z374" s="460"/>
      <c r="AA374" s="460"/>
      <c r="AB374" s="460"/>
      <c r="AC374" s="460"/>
      <c r="AD374" s="460"/>
      <c r="AE374" s="460"/>
      <c r="AF374" s="460"/>
      <c r="AG374" s="460"/>
      <c r="AH374" s="460"/>
      <c r="AI374" s="460"/>
      <c r="AJ374" s="460"/>
      <c r="AK374" s="460"/>
      <c r="AL374" s="460"/>
    </row>
    <row r="375" spans="1:38" s="2" customFormat="1" ht="13">
      <c r="A375" s="460"/>
      <c r="B375" s="124"/>
      <c r="C375" s="460"/>
      <c r="D375" s="460"/>
      <c r="E375" s="461" t="s">
        <v>17</v>
      </c>
      <c r="F375" s="461" t="s">
        <v>282</v>
      </c>
      <c r="G375" s="461"/>
      <c r="H375" s="460"/>
      <c r="I375" s="461"/>
      <c r="J375" s="461"/>
      <c r="K375" s="461"/>
      <c r="L375" s="461"/>
      <c r="M375" s="461"/>
      <c r="N375" s="461"/>
      <c r="O375" s="461"/>
      <c r="P375" s="461"/>
      <c r="Q375" s="461"/>
      <c r="R375" s="461"/>
      <c r="S375" s="461"/>
      <c r="T375" s="460"/>
      <c r="U375" s="460"/>
      <c r="V375" s="460"/>
      <c r="W375" s="460"/>
      <c r="X375" s="460"/>
      <c r="Y375" s="460"/>
      <c r="Z375" s="460"/>
      <c r="AA375" s="460"/>
      <c r="AB375" s="460"/>
      <c r="AC375" s="460"/>
      <c r="AD375" s="460"/>
      <c r="AE375" s="460"/>
      <c r="AF375" s="460"/>
      <c r="AG375" s="460"/>
      <c r="AH375" s="460"/>
      <c r="AI375" s="460"/>
      <c r="AJ375" s="460"/>
      <c r="AK375" s="460"/>
      <c r="AL375" s="460"/>
    </row>
    <row r="376" spans="1:38" s="2" customFormat="1" ht="13">
      <c r="A376" s="460"/>
      <c r="B376" s="124"/>
      <c r="C376" s="460"/>
      <c r="D376" s="460"/>
      <c r="E376" s="461"/>
      <c r="F376" s="169" t="s">
        <v>283</v>
      </c>
      <c r="G376" s="461"/>
      <c r="H376" s="460"/>
      <c r="I376" s="169"/>
      <c r="J376" s="461"/>
      <c r="K376" s="461"/>
      <c r="L376" s="461"/>
      <c r="M376" s="461"/>
      <c r="N376" s="461"/>
      <c r="O376" s="461"/>
      <c r="P376" s="461"/>
      <c r="Q376" s="461"/>
      <c r="R376" s="461"/>
      <c r="S376" s="461"/>
      <c r="T376" s="460"/>
      <c r="U376" s="460"/>
      <c r="V376" s="460"/>
      <c r="W376" s="460"/>
      <c r="X376" s="460"/>
      <c r="Y376" s="460"/>
      <c r="Z376" s="460"/>
      <c r="AA376" s="460"/>
      <c r="AB376" s="460"/>
      <c r="AC376" s="460"/>
      <c r="AD376" s="460"/>
      <c r="AE376" s="460"/>
      <c r="AF376" s="460"/>
      <c r="AG376" s="460"/>
      <c r="AH376" s="460"/>
      <c r="AI376" s="460"/>
      <c r="AJ376" s="460"/>
      <c r="AK376" s="460"/>
      <c r="AL376" s="460"/>
    </row>
    <row r="377" spans="1:38" ht="13">
      <c r="A377" s="460"/>
      <c r="B377" s="124"/>
      <c r="C377" s="460"/>
      <c r="D377" s="460"/>
      <c r="E377" s="461" t="s">
        <v>30</v>
      </c>
      <c r="F377" s="461" t="s">
        <v>284</v>
      </c>
      <c r="G377" s="461"/>
      <c r="H377" s="460"/>
      <c r="I377" s="169"/>
      <c r="J377" s="461"/>
      <c r="K377" s="461"/>
      <c r="L377" s="461"/>
      <c r="M377" s="461"/>
      <c r="N377" s="461"/>
      <c r="O377" s="461"/>
      <c r="P377" s="461"/>
      <c r="Q377" s="461"/>
      <c r="R377" s="461"/>
      <c r="S377" s="461"/>
      <c r="T377" s="460"/>
      <c r="U377" s="460"/>
      <c r="V377" s="460"/>
      <c r="W377" s="460"/>
      <c r="X377" s="460"/>
      <c r="Y377" s="460"/>
      <c r="Z377" s="460"/>
      <c r="AA377" s="460"/>
      <c r="AB377" s="460"/>
      <c r="AC377" s="460"/>
      <c r="AD377" s="460"/>
      <c r="AE377" s="460"/>
      <c r="AF377" s="460"/>
      <c r="AG377" s="460"/>
      <c r="AH377" s="460"/>
      <c r="AI377" s="460"/>
      <c r="AJ377" s="460"/>
      <c r="AK377" s="460"/>
      <c r="AL377" s="460"/>
    </row>
    <row r="378" spans="1:38" s="478" customFormat="1" ht="13">
      <c r="A378" s="460"/>
      <c r="B378" s="124"/>
      <c r="C378" s="460"/>
      <c r="D378" s="460"/>
      <c r="E378" s="461"/>
      <c r="F378" s="461"/>
      <c r="G378" s="461"/>
      <c r="H378" s="460"/>
      <c r="I378" s="169"/>
      <c r="J378" s="461"/>
      <c r="K378" s="461"/>
      <c r="L378" s="461"/>
      <c r="M378" s="461"/>
      <c r="N378" s="461"/>
      <c r="O378" s="461"/>
      <c r="P378" s="461"/>
      <c r="Q378" s="461"/>
      <c r="R378" s="461"/>
      <c r="S378" s="461"/>
      <c r="T378" s="460"/>
      <c r="U378" s="460"/>
      <c r="V378" s="460"/>
      <c r="W378" s="460"/>
      <c r="X378" s="460"/>
      <c r="Y378" s="460"/>
      <c r="Z378" s="460"/>
      <c r="AA378" s="460"/>
      <c r="AB378" s="460"/>
      <c r="AC378" s="460"/>
      <c r="AD378" s="460"/>
      <c r="AE378" s="460"/>
      <c r="AF378" s="460"/>
      <c r="AG378" s="460"/>
      <c r="AH378" s="460"/>
      <c r="AI378" s="460"/>
      <c r="AJ378" s="460"/>
      <c r="AK378" s="460"/>
      <c r="AL378" s="460"/>
    </row>
    <row r="379" spans="1:38" s="460" customFormat="1" ht="13">
      <c r="A379" s="478"/>
      <c r="B379" s="3"/>
      <c r="C379" s="478"/>
      <c r="D379" s="3" t="s">
        <v>98</v>
      </c>
      <c r="E379" s="3" t="s">
        <v>285</v>
      </c>
      <c r="F379" s="478"/>
      <c r="G379" s="478"/>
      <c r="H379" s="478"/>
      <c r="I379" s="478"/>
      <c r="J379" s="4"/>
      <c r="K379" s="4"/>
      <c r="L379" s="4"/>
      <c r="M379" s="4"/>
      <c r="N379" s="4"/>
      <c r="O379" s="4"/>
      <c r="P379" s="4"/>
      <c r="Q379" s="4"/>
      <c r="R379" s="4"/>
      <c r="S379" s="4"/>
      <c r="T379" s="478"/>
      <c r="U379" s="478"/>
      <c r="V379" s="478"/>
      <c r="W379" s="478"/>
      <c r="X379" s="478"/>
      <c r="Y379" s="478"/>
      <c r="Z379" s="478"/>
      <c r="AA379" s="478"/>
      <c r="AB379" s="478"/>
      <c r="AC379" s="478"/>
      <c r="AD379" s="478"/>
      <c r="AE379" s="478"/>
      <c r="AF379" s="478"/>
      <c r="AG379" s="478"/>
      <c r="AH379" s="478"/>
      <c r="AI379" s="478"/>
      <c r="AJ379" s="478"/>
      <c r="AK379" s="478"/>
      <c r="AL379" s="478"/>
    </row>
    <row r="380" spans="1:38" s="460" customFormat="1" ht="13">
      <c r="A380" s="478"/>
      <c r="B380" s="3"/>
      <c r="C380" s="478"/>
      <c r="D380" s="3"/>
      <c r="E380" s="4" t="s">
        <v>279</v>
      </c>
      <c r="F380" s="4"/>
      <c r="G380" s="4"/>
      <c r="H380" s="478"/>
      <c r="I380" s="478"/>
      <c r="J380" s="4"/>
      <c r="K380" s="4"/>
      <c r="L380" s="4"/>
      <c r="M380" s="4"/>
      <c r="N380" s="4"/>
      <c r="O380" s="4"/>
      <c r="P380" s="4"/>
      <c r="Q380" s="4"/>
      <c r="R380" s="4"/>
      <c r="S380" s="4"/>
      <c r="T380" s="478"/>
      <c r="U380" s="478"/>
      <c r="V380" s="478"/>
      <c r="W380" s="478"/>
      <c r="X380" s="478"/>
      <c r="Y380" s="478"/>
      <c r="Z380" s="478"/>
      <c r="AA380" s="478"/>
      <c r="AB380" s="478"/>
      <c r="AC380" s="478"/>
      <c r="AD380" s="478"/>
      <c r="AE380" s="478"/>
      <c r="AF380" s="478"/>
      <c r="AG380" s="478"/>
      <c r="AH380" s="478"/>
      <c r="AI380" s="478"/>
      <c r="AJ380" s="478"/>
      <c r="AK380" s="478"/>
      <c r="AL380" s="478"/>
    </row>
    <row r="381" spans="1:38" s="460" customFormat="1" ht="13">
      <c r="A381" s="478"/>
      <c r="B381" s="3"/>
      <c r="C381" s="478"/>
      <c r="D381" s="3"/>
      <c r="E381" s="4" t="s">
        <v>286</v>
      </c>
      <c r="F381" s="4"/>
      <c r="G381" s="4"/>
      <c r="H381" s="478"/>
      <c r="I381" s="478"/>
      <c r="J381" s="4"/>
      <c r="K381" s="4"/>
      <c r="L381" s="4"/>
      <c r="M381" s="4"/>
      <c r="N381" s="4"/>
      <c r="O381" s="4"/>
      <c r="P381" s="4"/>
      <c r="Q381" s="4"/>
      <c r="R381" s="4"/>
      <c r="S381" s="4"/>
      <c r="T381" s="478"/>
      <c r="U381" s="478"/>
      <c r="V381" s="478"/>
      <c r="W381" s="478"/>
      <c r="X381" s="478"/>
      <c r="Y381" s="478"/>
      <c r="Z381" s="478"/>
      <c r="AA381" s="478"/>
      <c r="AB381" s="478"/>
      <c r="AC381" s="478"/>
      <c r="AD381" s="478"/>
      <c r="AE381" s="478"/>
      <c r="AF381" s="478"/>
      <c r="AG381" s="478"/>
      <c r="AH381" s="478"/>
      <c r="AI381" s="478"/>
      <c r="AJ381" s="478"/>
      <c r="AK381" s="478"/>
      <c r="AL381" s="478"/>
    </row>
    <row r="382" spans="1:38" s="460" customFormat="1" ht="13">
      <c r="A382" s="478"/>
      <c r="B382" s="3"/>
      <c r="C382" s="478"/>
      <c r="D382" s="3"/>
      <c r="E382" s="4"/>
      <c r="F382" s="4"/>
      <c r="G382" s="4"/>
      <c r="H382" s="478"/>
      <c r="I382" s="478"/>
      <c r="J382" s="4"/>
      <c r="K382" s="4"/>
      <c r="L382" s="4"/>
      <c r="M382" s="4"/>
      <c r="N382" s="4"/>
      <c r="O382" s="4"/>
      <c r="P382" s="4"/>
      <c r="Q382" s="4"/>
      <c r="R382" s="4"/>
      <c r="S382" s="4"/>
      <c r="T382" s="478"/>
      <c r="U382" s="478"/>
      <c r="V382" s="478"/>
      <c r="W382" s="478"/>
      <c r="X382" s="478"/>
      <c r="Y382" s="478"/>
      <c r="Z382" s="478"/>
      <c r="AA382" s="478"/>
      <c r="AB382" s="478"/>
      <c r="AC382" s="478"/>
      <c r="AD382" s="478"/>
      <c r="AE382" s="478"/>
      <c r="AF382" s="478"/>
      <c r="AG382" s="478"/>
      <c r="AH382" s="478"/>
      <c r="AI382" s="478"/>
      <c r="AJ382" s="478"/>
      <c r="AK382" s="478"/>
      <c r="AL382" s="478"/>
    </row>
    <row r="383" spans="1:38" s="168" customFormat="1" ht="13">
      <c r="A383" s="478"/>
      <c r="B383" s="3"/>
      <c r="C383" s="478"/>
      <c r="D383" s="3" t="s">
        <v>101</v>
      </c>
      <c r="E383" s="3" t="s">
        <v>287</v>
      </c>
      <c r="F383" s="478"/>
      <c r="G383" s="478"/>
      <c r="H383" s="478"/>
      <c r="I383" s="478"/>
      <c r="J383" s="4"/>
      <c r="K383" s="4"/>
      <c r="L383" s="4"/>
      <c r="M383" s="4"/>
      <c r="N383" s="4"/>
      <c r="O383" s="4"/>
      <c r="P383" s="4"/>
      <c r="Q383" s="4"/>
      <c r="R383" s="4"/>
      <c r="S383" s="4"/>
      <c r="T383" s="478"/>
      <c r="U383" s="478"/>
      <c r="V383" s="478"/>
      <c r="W383" s="478"/>
      <c r="X383" s="478"/>
      <c r="Y383" s="478"/>
      <c r="Z383" s="478"/>
      <c r="AA383" s="478"/>
      <c r="AB383" s="478"/>
      <c r="AC383" s="478"/>
      <c r="AD383" s="478"/>
      <c r="AE383" s="478"/>
      <c r="AF383" s="478"/>
      <c r="AG383" s="478"/>
      <c r="AH383" s="478"/>
      <c r="AI383" s="478"/>
      <c r="AJ383" s="478"/>
      <c r="AK383" s="478"/>
      <c r="AL383" s="478"/>
    </row>
    <row r="384" spans="1:38" s="168" customFormat="1" ht="13">
      <c r="A384" s="460"/>
      <c r="B384" s="124"/>
      <c r="C384" s="460"/>
      <c r="D384" s="460"/>
      <c r="E384" s="461" t="s">
        <v>17</v>
      </c>
      <c r="F384" s="461" t="s">
        <v>288</v>
      </c>
      <c r="G384" s="461"/>
      <c r="H384" s="460"/>
      <c r="I384" s="461"/>
      <c r="J384" s="461"/>
      <c r="K384" s="461"/>
      <c r="L384" s="461"/>
      <c r="M384" s="461"/>
      <c r="N384" s="461"/>
      <c r="O384" s="461"/>
      <c r="P384" s="461"/>
      <c r="Q384" s="461"/>
      <c r="R384" s="461"/>
      <c r="S384" s="461"/>
      <c r="T384" s="460"/>
      <c r="U384" s="460"/>
      <c r="V384" s="460"/>
      <c r="W384" s="460"/>
      <c r="X384" s="460"/>
      <c r="Y384" s="460"/>
      <c r="Z384" s="460"/>
      <c r="AA384" s="460"/>
      <c r="AB384" s="460"/>
      <c r="AC384" s="460"/>
      <c r="AD384" s="460"/>
      <c r="AE384" s="460"/>
      <c r="AF384" s="460"/>
      <c r="AG384" s="460"/>
      <c r="AH384" s="460"/>
      <c r="AI384" s="460"/>
      <c r="AJ384" s="460"/>
      <c r="AK384" s="460"/>
      <c r="AL384" s="460"/>
    </row>
    <row r="385" spans="1:38" s="168" customFormat="1" ht="13">
      <c r="A385" s="460"/>
      <c r="B385" s="124"/>
      <c r="C385" s="460"/>
      <c r="D385" s="460"/>
      <c r="E385" s="461"/>
      <c r="F385" s="169" t="s">
        <v>283</v>
      </c>
      <c r="G385" s="4"/>
      <c r="H385" s="478"/>
      <c r="I385" s="4"/>
      <c r="J385" s="4"/>
      <c r="K385" s="461"/>
      <c r="L385" s="461"/>
      <c r="M385" s="461"/>
      <c r="N385" s="461"/>
      <c r="O385" s="461"/>
      <c r="P385" s="461"/>
      <c r="Q385" s="461"/>
      <c r="R385" s="461"/>
      <c r="S385" s="461"/>
      <c r="T385" s="460"/>
      <c r="U385" s="460"/>
      <c r="V385" s="460"/>
      <c r="W385" s="460"/>
      <c r="X385" s="460"/>
      <c r="Y385" s="460"/>
      <c r="Z385" s="460"/>
      <c r="AA385" s="460"/>
      <c r="AB385" s="460"/>
      <c r="AC385" s="460"/>
      <c r="AD385" s="460"/>
      <c r="AE385" s="460"/>
      <c r="AF385" s="460"/>
      <c r="AG385" s="460"/>
      <c r="AH385" s="460"/>
      <c r="AI385" s="460"/>
      <c r="AJ385" s="460"/>
      <c r="AK385" s="460"/>
      <c r="AL385" s="460"/>
    </row>
    <row r="386" spans="1:38" s="478" customFormat="1" ht="13">
      <c r="A386" s="460"/>
      <c r="B386" s="124"/>
      <c r="C386" s="460"/>
      <c r="D386" s="460"/>
      <c r="E386" s="461" t="s">
        <v>30</v>
      </c>
      <c r="F386" s="872" t="s">
        <v>289</v>
      </c>
      <c r="G386" s="872"/>
      <c r="H386" s="872"/>
      <c r="I386" s="872"/>
      <c r="J386" s="872"/>
      <c r="K386" s="872"/>
      <c r="L386" s="872"/>
      <c r="M386" s="872"/>
      <c r="N386" s="872"/>
      <c r="O386" s="872"/>
      <c r="P386" s="872"/>
      <c r="Q386" s="872"/>
      <c r="R386" s="872"/>
      <c r="S386" s="872"/>
      <c r="T386" s="872"/>
      <c r="U386" s="872"/>
      <c r="V386" s="872"/>
      <c r="W386" s="872"/>
      <c r="X386" s="872"/>
      <c r="Y386" s="872"/>
      <c r="Z386" s="872"/>
      <c r="AA386" s="872"/>
      <c r="AB386" s="872"/>
      <c r="AC386" s="872"/>
      <c r="AD386" s="872"/>
      <c r="AE386" s="872"/>
      <c r="AF386" s="872"/>
      <c r="AG386" s="872"/>
      <c r="AH386" s="872"/>
      <c r="AI386" s="872"/>
      <c r="AJ386" s="872"/>
      <c r="AK386" s="872"/>
      <c r="AL386" s="460"/>
    </row>
    <row r="387" spans="1:38" s="478" customFormat="1" ht="13">
      <c r="A387" s="460"/>
      <c r="B387" s="124"/>
      <c r="C387" s="460"/>
      <c r="D387" s="460"/>
      <c r="E387" s="461"/>
      <c r="F387" s="872"/>
      <c r="G387" s="872"/>
      <c r="H387" s="872"/>
      <c r="I387" s="872"/>
      <c r="J387" s="872"/>
      <c r="K387" s="872"/>
      <c r="L387" s="872"/>
      <c r="M387" s="872"/>
      <c r="N387" s="872"/>
      <c r="O387" s="872"/>
      <c r="P387" s="872"/>
      <c r="Q387" s="872"/>
      <c r="R387" s="872"/>
      <c r="S387" s="872"/>
      <c r="T387" s="872"/>
      <c r="U387" s="872"/>
      <c r="V387" s="872"/>
      <c r="W387" s="872"/>
      <c r="X387" s="872"/>
      <c r="Y387" s="872"/>
      <c r="Z387" s="872"/>
      <c r="AA387" s="872"/>
      <c r="AB387" s="872"/>
      <c r="AC387" s="872"/>
      <c r="AD387" s="872"/>
      <c r="AE387" s="872"/>
      <c r="AF387" s="872"/>
      <c r="AG387" s="872"/>
      <c r="AH387" s="872"/>
      <c r="AI387" s="872"/>
      <c r="AJ387" s="872"/>
      <c r="AK387" s="872"/>
      <c r="AL387" s="460"/>
    </row>
    <row r="388" spans="1:38" s="478" customFormat="1" ht="13">
      <c r="A388" s="460"/>
      <c r="B388" s="124"/>
      <c r="C388" s="460"/>
      <c r="D388" s="460"/>
      <c r="E388" s="461"/>
      <c r="F388" s="872"/>
      <c r="G388" s="872"/>
      <c r="H388" s="872"/>
      <c r="I388" s="872"/>
      <c r="J388" s="872"/>
      <c r="K388" s="872"/>
      <c r="L388" s="872"/>
      <c r="M388" s="872"/>
      <c r="N388" s="872"/>
      <c r="O388" s="872"/>
      <c r="P388" s="872"/>
      <c r="Q388" s="872"/>
      <c r="R388" s="872"/>
      <c r="S388" s="872"/>
      <c r="T388" s="872"/>
      <c r="U388" s="872"/>
      <c r="V388" s="872"/>
      <c r="W388" s="872"/>
      <c r="X388" s="872"/>
      <c r="Y388" s="872"/>
      <c r="Z388" s="872"/>
      <c r="AA388" s="872"/>
      <c r="AB388" s="872"/>
      <c r="AC388" s="872"/>
      <c r="AD388" s="872"/>
      <c r="AE388" s="872"/>
      <c r="AF388" s="872"/>
      <c r="AG388" s="872"/>
      <c r="AH388" s="872"/>
      <c r="AI388" s="872"/>
      <c r="AJ388" s="872"/>
      <c r="AK388" s="872"/>
      <c r="AL388" s="460"/>
    </row>
    <row r="389" spans="1:38" s="478" customFormat="1" ht="13">
      <c r="A389" s="460"/>
      <c r="B389" s="124"/>
      <c r="C389" s="460"/>
      <c r="D389" s="460"/>
      <c r="E389" s="461"/>
      <c r="F389" s="794"/>
      <c r="G389" s="794"/>
      <c r="H389" s="794"/>
      <c r="I389" s="794"/>
      <c r="J389" s="794"/>
      <c r="K389" s="794"/>
      <c r="L389" s="794"/>
      <c r="M389" s="794"/>
      <c r="N389" s="794"/>
      <c r="O389" s="794"/>
      <c r="P389" s="794"/>
      <c r="Q389" s="794"/>
      <c r="R389" s="794"/>
      <c r="S389" s="794"/>
      <c r="T389" s="794"/>
      <c r="U389" s="794"/>
      <c r="V389" s="794"/>
      <c r="W389" s="794"/>
      <c r="X389" s="794"/>
      <c r="Y389" s="794"/>
      <c r="Z389" s="794"/>
      <c r="AA389" s="794"/>
      <c r="AB389" s="794"/>
      <c r="AC389" s="794"/>
      <c r="AD389" s="794"/>
      <c r="AE389" s="794"/>
      <c r="AF389" s="794"/>
      <c r="AG389" s="794"/>
      <c r="AH389" s="794"/>
      <c r="AI389" s="794"/>
      <c r="AJ389" s="794"/>
      <c r="AK389" s="794"/>
      <c r="AL389" s="796"/>
    </row>
    <row r="390" spans="1:38" s="478" customFormat="1" ht="13">
      <c r="A390" s="460"/>
      <c r="B390" s="124"/>
      <c r="C390" s="124"/>
      <c r="D390" s="3" t="s">
        <v>105</v>
      </c>
      <c r="E390" s="3" t="s">
        <v>290</v>
      </c>
      <c r="F390" s="461"/>
      <c r="G390" s="124"/>
      <c r="H390" s="460"/>
      <c r="I390" s="169"/>
      <c r="J390" s="461"/>
      <c r="K390" s="461"/>
      <c r="L390" s="461"/>
      <c r="M390" s="461"/>
      <c r="N390" s="461"/>
      <c r="O390" s="461"/>
      <c r="P390" s="461"/>
      <c r="Q390" s="461"/>
      <c r="R390" s="461"/>
      <c r="S390" s="461"/>
      <c r="T390" s="460"/>
      <c r="U390" s="460"/>
      <c r="V390" s="460"/>
      <c r="W390" s="460"/>
      <c r="X390" s="460"/>
      <c r="Y390" s="460"/>
      <c r="Z390" s="460"/>
      <c r="AA390" s="460"/>
      <c r="AB390" s="460"/>
      <c r="AC390" s="460"/>
      <c r="AD390" s="460"/>
      <c r="AE390" s="460"/>
      <c r="AF390" s="460"/>
      <c r="AG390" s="460"/>
      <c r="AH390" s="460"/>
      <c r="AI390" s="460"/>
      <c r="AJ390" s="460"/>
      <c r="AK390" s="460"/>
      <c r="AL390" s="460"/>
    </row>
    <row r="391" spans="1:38" s="478" customFormat="1" ht="13.25" customHeight="1">
      <c r="A391" s="460"/>
      <c r="B391" s="124"/>
      <c r="C391" s="460"/>
      <c r="D391" s="3"/>
      <c r="E391" s="4" t="s">
        <v>291</v>
      </c>
      <c r="F391" s="588"/>
      <c r="G391" s="588"/>
      <c r="H391" s="588"/>
      <c r="I391" s="588"/>
      <c r="J391" s="588"/>
      <c r="K391" s="588"/>
      <c r="L391" s="588"/>
      <c r="M391" s="588"/>
      <c r="N391" s="588"/>
      <c r="O391" s="588"/>
      <c r="P391" s="588"/>
      <c r="Q391" s="588"/>
      <c r="R391" s="588"/>
      <c r="S391" s="588"/>
      <c r="T391" s="588"/>
      <c r="U391" s="588"/>
      <c r="V391" s="588"/>
      <c r="W391" s="588"/>
      <c r="X391" s="588"/>
      <c r="Y391" s="588"/>
      <c r="Z391" s="588"/>
      <c r="AA391" s="588"/>
      <c r="AB391" s="588"/>
      <c r="AC391" s="588"/>
      <c r="AD391" s="588"/>
      <c r="AE391" s="588"/>
      <c r="AF391" s="588"/>
      <c r="AG391" s="588"/>
      <c r="AH391" s="588"/>
      <c r="AI391" s="588"/>
      <c r="AJ391" s="588"/>
      <c r="AK391" s="588"/>
      <c r="AL391" s="460"/>
    </row>
    <row r="392" spans="1:38" ht="13">
      <c r="A392" s="478"/>
      <c r="B392" s="3"/>
      <c r="C392" s="478"/>
      <c r="D392" s="478"/>
      <c r="E392" s="478" t="s">
        <v>286</v>
      </c>
      <c r="F392" s="488"/>
      <c r="G392" s="488"/>
      <c r="H392" s="488"/>
      <c r="I392" s="488"/>
      <c r="J392" s="488"/>
      <c r="K392" s="488"/>
      <c r="L392" s="488"/>
      <c r="M392" s="488"/>
      <c r="N392" s="488"/>
      <c r="O392" s="488"/>
      <c r="P392" s="488"/>
      <c r="Q392" s="488"/>
      <c r="R392" s="488"/>
      <c r="S392" s="488"/>
      <c r="T392" s="488"/>
      <c r="U392" s="488"/>
      <c r="V392" s="488"/>
      <c r="W392" s="488"/>
      <c r="X392" s="488"/>
      <c r="Y392" s="488"/>
      <c r="Z392" s="488"/>
      <c r="AA392" s="488"/>
      <c r="AB392" s="488"/>
      <c r="AC392" s="488"/>
      <c r="AD392" s="488"/>
      <c r="AE392" s="488"/>
      <c r="AF392" s="488"/>
      <c r="AG392" s="488"/>
      <c r="AH392" s="488"/>
      <c r="AI392" s="488"/>
      <c r="AJ392" s="488"/>
      <c r="AK392" s="488"/>
      <c r="AL392" s="488"/>
    </row>
    <row r="393" spans="1:38" s="168" customFormat="1" ht="13">
      <c r="A393" s="478"/>
      <c r="B393" s="3"/>
      <c r="C393" s="478"/>
      <c r="D393" s="478"/>
      <c r="E393" s="478"/>
      <c r="F393" s="478"/>
      <c r="G393" s="478"/>
      <c r="H393" s="478"/>
      <c r="I393" s="478"/>
      <c r="J393" s="478"/>
      <c r="K393" s="478"/>
      <c r="L393" s="478"/>
      <c r="M393" s="478"/>
      <c r="N393" s="478"/>
      <c r="O393" s="478"/>
      <c r="P393" s="478"/>
      <c r="Q393" s="478"/>
      <c r="R393" s="478"/>
      <c r="S393" s="4"/>
      <c r="T393" s="478"/>
      <c r="U393" s="478"/>
      <c r="V393" s="478"/>
      <c r="W393" s="478"/>
      <c r="X393" s="478"/>
      <c r="Y393" s="478"/>
      <c r="Z393" s="478"/>
      <c r="AA393" s="478"/>
      <c r="AB393" s="478"/>
      <c r="AC393" s="478"/>
      <c r="AD393" s="478"/>
      <c r="AE393" s="478"/>
      <c r="AF393" s="478"/>
      <c r="AG393" s="478"/>
      <c r="AH393" s="478"/>
      <c r="AI393" s="478"/>
      <c r="AJ393" s="478"/>
      <c r="AK393" s="478"/>
      <c r="AL393" s="478"/>
    </row>
    <row r="394" spans="1:38" s="168" customFormat="1" ht="13" hidden="1">
      <c r="A394" s="478"/>
      <c r="B394" s="3"/>
      <c r="C394" s="478"/>
      <c r="D394" s="478"/>
      <c r="E394" s="478"/>
      <c r="F394" s="478"/>
      <c r="G394" s="478"/>
      <c r="H394" s="478"/>
      <c r="I394" s="478"/>
      <c r="J394" s="478"/>
      <c r="K394" s="478"/>
      <c r="L394" s="478"/>
      <c r="M394" s="478"/>
      <c r="N394" s="478"/>
      <c r="O394" s="478"/>
      <c r="P394" s="478"/>
      <c r="Q394" s="478"/>
      <c r="R394" s="478"/>
      <c r="S394" s="4"/>
      <c r="T394" s="478"/>
      <c r="U394" s="478"/>
      <c r="V394" s="478"/>
      <c r="W394" s="478"/>
      <c r="X394" s="478"/>
      <c r="Y394" s="478"/>
      <c r="Z394" s="478"/>
      <c r="AA394" s="478"/>
      <c r="AB394" s="478"/>
      <c r="AC394" s="478"/>
      <c r="AD394" s="478"/>
      <c r="AE394" s="478"/>
      <c r="AF394" s="478"/>
      <c r="AG394" s="478"/>
      <c r="AH394" s="478"/>
      <c r="AI394" s="478"/>
      <c r="AJ394" s="478"/>
      <c r="AK394" s="478"/>
      <c r="AL394" s="478"/>
    </row>
    <row r="395" spans="1:38" ht="13" hidden="1">
      <c r="A395" s="478"/>
      <c r="B395" s="3"/>
      <c r="C395" s="478"/>
      <c r="D395" s="478"/>
      <c r="E395" s="478"/>
      <c r="F395" s="478"/>
      <c r="G395" s="478"/>
      <c r="H395" s="478"/>
      <c r="I395" s="478"/>
      <c r="J395" s="478"/>
      <c r="K395" s="478"/>
      <c r="L395" s="478"/>
      <c r="M395" s="478"/>
      <c r="N395" s="478"/>
      <c r="O395" s="478"/>
      <c r="P395" s="478"/>
      <c r="Q395" s="478"/>
      <c r="R395" s="478"/>
      <c r="S395" s="4"/>
      <c r="T395" s="478"/>
      <c r="U395" s="478"/>
      <c r="V395" s="478"/>
      <c r="W395" s="478"/>
      <c r="X395" s="478"/>
      <c r="Y395" s="478"/>
      <c r="Z395" s="478"/>
      <c r="AA395" s="478"/>
      <c r="AB395" s="478"/>
      <c r="AC395" s="478"/>
      <c r="AD395" s="478"/>
      <c r="AE395" s="478"/>
      <c r="AF395" s="478"/>
      <c r="AG395" s="478"/>
      <c r="AH395" s="478"/>
      <c r="AI395" s="478"/>
      <c r="AJ395" s="478"/>
      <c r="AK395" s="478"/>
      <c r="AL395" s="478"/>
    </row>
    <row r="396" spans="1:38" ht="13" hidden="1">
      <c r="A396" s="478"/>
      <c r="B396" s="3"/>
      <c r="C396" s="478"/>
      <c r="D396" s="478"/>
      <c r="E396" s="478"/>
      <c r="F396" s="478"/>
      <c r="G396" s="478"/>
      <c r="H396" s="478"/>
      <c r="I396" s="478"/>
      <c r="J396" s="478"/>
      <c r="K396" s="478"/>
      <c r="L396" s="478"/>
      <c r="M396" s="478"/>
      <c r="N396" s="478"/>
      <c r="O396" s="478"/>
      <c r="P396" s="478"/>
      <c r="Q396" s="478"/>
      <c r="R396" s="478"/>
      <c r="S396" s="4"/>
      <c r="T396" s="478"/>
      <c r="U396" s="478"/>
      <c r="V396" s="478"/>
      <c r="W396" s="478"/>
      <c r="X396" s="478"/>
      <c r="Y396" s="478"/>
      <c r="Z396" s="478"/>
      <c r="AA396" s="478"/>
      <c r="AB396" s="478"/>
      <c r="AC396" s="478"/>
      <c r="AD396" s="478"/>
      <c r="AE396" s="478"/>
      <c r="AF396" s="478"/>
      <c r="AG396" s="478"/>
      <c r="AH396" s="478"/>
      <c r="AI396" s="478"/>
      <c r="AJ396" s="478"/>
      <c r="AK396" s="478"/>
      <c r="AL396" s="478"/>
    </row>
    <row r="397" spans="1:38" ht="13" hidden="1">
      <c r="A397" s="478"/>
      <c r="B397" s="3"/>
      <c r="C397" s="478"/>
      <c r="D397" s="478"/>
      <c r="E397" s="478"/>
      <c r="F397" s="478"/>
      <c r="G397" s="478"/>
      <c r="H397" s="478"/>
      <c r="I397" s="478"/>
      <c r="J397" s="478"/>
      <c r="K397" s="478"/>
      <c r="L397" s="478"/>
      <c r="M397" s="478"/>
      <c r="N397" s="478"/>
      <c r="O397" s="478"/>
      <c r="P397" s="478"/>
      <c r="Q397" s="478"/>
      <c r="R397" s="478"/>
      <c r="S397" s="4"/>
      <c r="T397" s="478"/>
      <c r="U397" s="478"/>
      <c r="V397" s="478"/>
      <c r="W397" s="478"/>
      <c r="X397" s="478"/>
      <c r="Y397" s="478"/>
      <c r="Z397" s="478"/>
      <c r="AA397" s="478"/>
      <c r="AB397" s="478"/>
      <c r="AC397" s="478"/>
      <c r="AD397" s="478"/>
      <c r="AE397" s="478"/>
      <c r="AF397" s="478"/>
      <c r="AG397" s="478"/>
      <c r="AH397" s="478"/>
      <c r="AI397" s="478"/>
      <c r="AJ397" s="478"/>
      <c r="AK397" s="478"/>
      <c r="AL397" s="478"/>
    </row>
    <row r="398" spans="1:38" ht="13" hidden="1">
      <c r="A398" s="478"/>
      <c r="B398" s="3"/>
      <c r="C398" s="478"/>
      <c r="D398" s="478"/>
      <c r="E398" s="478"/>
      <c r="F398" s="478"/>
      <c r="G398" s="478"/>
      <c r="H398" s="478"/>
      <c r="I398" s="478"/>
      <c r="J398" s="478"/>
      <c r="K398" s="478"/>
      <c r="L398" s="478"/>
      <c r="M398" s="478"/>
      <c r="N398" s="478"/>
      <c r="O398" s="478"/>
      <c r="P398" s="478"/>
      <c r="Q398" s="478"/>
      <c r="R398" s="478"/>
      <c r="S398" s="4"/>
      <c r="T398" s="478"/>
      <c r="U398" s="478"/>
      <c r="V398" s="478"/>
      <c r="W398" s="478"/>
      <c r="X398" s="478"/>
      <c r="Y398" s="478"/>
      <c r="Z398" s="478"/>
      <c r="AA398" s="478"/>
      <c r="AB398" s="478"/>
      <c r="AC398" s="478"/>
      <c r="AD398" s="478"/>
      <c r="AE398" s="478"/>
      <c r="AF398" s="478"/>
      <c r="AG398" s="478"/>
      <c r="AH398" s="478"/>
      <c r="AI398" s="478"/>
      <c r="AJ398" s="478"/>
      <c r="AK398" s="478"/>
      <c r="AL398" s="478"/>
    </row>
    <row r="399" spans="1:38" ht="13" hidden="1">
      <c r="A399" s="478"/>
      <c r="B399" s="3"/>
      <c r="C399" s="478"/>
      <c r="D399" s="478"/>
      <c r="E399" s="478"/>
      <c r="F399" s="478"/>
      <c r="G399" s="478"/>
      <c r="H399" s="478"/>
      <c r="I399" s="478"/>
      <c r="J399" s="478"/>
      <c r="K399" s="478"/>
      <c r="L399" s="478"/>
      <c r="M399" s="478"/>
      <c r="N399" s="478"/>
      <c r="O399" s="478"/>
      <c r="P399" s="478"/>
      <c r="Q399" s="478"/>
      <c r="R399" s="478"/>
      <c r="S399" s="4"/>
      <c r="T399" s="478"/>
      <c r="U399" s="478"/>
      <c r="V399" s="478"/>
      <c r="W399" s="478"/>
      <c r="X399" s="478"/>
      <c r="Y399" s="478"/>
      <c r="Z399" s="478"/>
      <c r="AA399" s="478"/>
      <c r="AB399" s="478"/>
      <c r="AC399" s="478"/>
      <c r="AD399" s="478"/>
      <c r="AE399" s="478"/>
      <c r="AF399" s="478"/>
      <c r="AG399" s="478"/>
      <c r="AH399" s="478"/>
      <c r="AI399" s="478"/>
      <c r="AJ399" s="478"/>
      <c r="AK399" s="478"/>
      <c r="AL399" s="478"/>
    </row>
    <row r="400" spans="1:38" ht="13" hidden="1">
      <c r="A400" s="478"/>
      <c r="B400" s="3"/>
      <c r="C400" s="478"/>
      <c r="D400" s="478"/>
      <c r="E400" s="478"/>
      <c r="F400" s="478"/>
      <c r="G400" s="478"/>
      <c r="H400" s="478"/>
      <c r="I400" s="478"/>
      <c r="J400" s="478"/>
      <c r="K400" s="478"/>
      <c r="L400" s="478"/>
      <c r="M400" s="478"/>
      <c r="N400" s="478"/>
      <c r="O400" s="478"/>
      <c r="P400" s="478"/>
      <c r="Q400" s="478"/>
      <c r="R400" s="478"/>
      <c r="S400" s="4"/>
      <c r="T400" s="478"/>
      <c r="U400" s="478"/>
      <c r="V400" s="478"/>
      <c r="W400" s="478"/>
      <c r="X400" s="478"/>
      <c r="Y400" s="478"/>
      <c r="Z400" s="478"/>
      <c r="AA400" s="478"/>
      <c r="AB400" s="478"/>
      <c r="AC400" s="478"/>
      <c r="AD400" s="478"/>
      <c r="AE400" s="478"/>
      <c r="AF400" s="478"/>
      <c r="AG400" s="478"/>
      <c r="AH400" s="478"/>
      <c r="AI400" s="478"/>
      <c r="AJ400" s="478"/>
      <c r="AK400" s="478"/>
      <c r="AL400" s="478"/>
    </row>
    <row r="401" spans="2:19" ht="13" hidden="1">
      <c r="B401" s="3"/>
      <c r="C401" s="478"/>
      <c r="D401" s="478"/>
      <c r="E401" s="478"/>
      <c r="F401" s="478"/>
      <c r="G401" s="478"/>
      <c r="H401" s="478"/>
      <c r="I401" s="478"/>
      <c r="J401" s="478"/>
      <c r="K401" s="478"/>
      <c r="L401" s="478"/>
      <c r="M401" s="478"/>
      <c r="N401" s="478"/>
      <c r="O401" s="478"/>
      <c r="P401" s="478"/>
      <c r="Q401" s="478"/>
      <c r="R401" s="478"/>
      <c r="S401" s="4"/>
    </row>
    <row r="402" spans="2:19" ht="13" hidden="1">
      <c r="B402" s="3"/>
      <c r="C402" s="478"/>
      <c r="D402" s="478"/>
      <c r="E402" s="478"/>
      <c r="F402" s="478"/>
      <c r="G402" s="478"/>
      <c r="H402" s="478"/>
      <c r="I402" s="478"/>
      <c r="J402" s="478"/>
      <c r="K402" s="478"/>
      <c r="L402" s="478"/>
      <c r="M402" s="478"/>
      <c r="N402" s="478"/>
      <c r="O402" s="478"/>
      <c r="P402" s="478"/>
      <c r="Q402" s="478"/>
      <c r="R402" s="478"/>
      <c r="S402" s="4"/>
    </row>
    <row r="403" spans="2:19" ht="13" hidden="1">
      <c r="B403" s="3"/>
      <c r="C403" s="478"/>
      <c r="D403" s="478"/>
      <c r="E403" s="478"/>
      <c r="F403" s="478"/>
      <c r="G403" s="478"/>
      <c r="H403" s="478"/>
      <c r="I403" s="478"/>
      <c r="J403" s="478"/>
      <c r="K403" s="478"/>
      <c r="L403" s="478"/>
      <c r="M403" s="478"/>
      <c r="N403" s="478"/>
      <c r="O403" s="478"/>
      <c r="P403" s="478"/>
      <c r="Q403" s="478"/>
      <c r="R403" s="478"/>
      <c r="S403" s="4"/>
    </row>
    <row r="404" spans="2:19" ht="13" hidden="1">
      <c r="B404" s="3"/>
      <c r="C404" s="478"/>
      <c r="D404" s="478"/>
      <c r="E404" s="478"/>
      <c r="F404" s="478"/>
      <c r="G404" s="478"/>
      <c r="H404" s="478"/>
      <c r="I404" s="478"/>
      <c r="J404" s="478"/>
      <c r="K404" s="478"/>
      <c r="L404" s="478"/>
      <c r="M404" s="478"/>
      <c r="N404" s="478"/>
      <c r="O404" s="478"/>
      <c r="P404" s="478"/>
      <c r="Q404" s="478"/>
      <c r="R404" s="478"/>
      <c r="S404" s="4"/>
    </row>
    <row r="405" spans="2:19" ht="13" hidden="1">
      <c r="B405" s="3"/>
      <c r="C405" s="478"/>
      <c r="D405" s="478"/>
      <c r="E405" s="478"/>
      <c r="F405" s="478"/>
      <c r="G405" s="478"/>
      <c r="H405" s="478"/>
      <c r="I405" s="478"/>
      <c r="J405" s="478"/>
      <c r="K405" s="478"/>
      <c r="L405" s="478"/>
      <c r="M405" s="478"/>
      <c r="N405" s="478"/>
      <c r="O405" s="478"/>
      <c r="P405" s="478"/>
      <c r="Q405" s="478"/>
      <c r="R405" s="478"/>
      <c r="S405" s="4"/>
    </row>
    <row r="406" spans="2:19" ht="13" hidden="1">
      <c r="B406" s="3"/>
      <c r="C406" s="478"/>
      <c r="D406" s="3"/>
      <c r="E406" s="4"/>
      <c r="F406" s="4"/>
      <c r="G406" s="4"/>
      <c r="H406" s="4"/>
      <c r="I406" s="4"/>
      <c r="J406" s="4"/>
      <c r="K406" s="4"/>
      <c r="L406" s="4"/>
      <c r="M406" s="4"/>
      <c r="N406" s="4"/>
      <c r="O406" s="4"/>
      <c r="P406" s="4"/>
      <c r="Q406" s="4"/>
      <c r="R406" s="4"/>
      <c r="S406" s="4"/>
    </row>
    <row r="407" spans="2:19" ht="13" hidden="1">
      <c r="B407" s="3"/>
      <c r="C407" s="478"/>
      <c r="D407" s="3"/>
      <c r="E407" s="4"/>
      <c r="F407" s="4"/>
      <c r="G407" s="4"/>
      <c r="H407" s="4"/>
      <c r="I407" s="4"/>
      <c r="J407" s="4"/>
      <c r="K407" s="4"/>
      <c r="L407" s="4"/>
      <c r="M407" s="4"/>
      <c r="N407" s="4"/>
      <c r="O407" s="4"/>
      <c r="P407" s="4"/>
      <c r="Q407" s="4"/>
      <c r="R407" s="4"/>
      <c r="S407" s="4"/>
    </row>
    <row r="408" spans="2:19" hidden="1">
      <c r="B408" s="478"/>
      <c r="C408" s="478"/>
      <c r="D408" s="478"/>
      <c r="E408" s="478"/>
      <c r="F408" s="478"/>
      <c r="G408" s="478"/>
      <c r="H408" s="478"/>
      <c r="I408" s="478"/>
      <c r="J408" s="4"/>
      <c r="K408" s="4"/>
      <c r="L408" s="4"/>
      <c r="M408" s="4"/>
      <c r="N408" s="4"/>
      <c r="O408" s="4"/>
      <c r="P408" s="4"/>
      <c r="Q408" s="4"/>
      <c r="R408" s="4"/>
      <c r="S408" s="4"/>
    </row>
    <row r="409" spans="2:19" hidden="1">
      <c r="B409" s="478"/>
      <c r="C409" s="478"/>
      <c r="D409" s="478"/>
      <c r="E409" s="478"/>
      <c r="F409" s="478"/>
      <c r="G409" s="478"/>
      <c r="H409" s="478"/>
      <c r="I409" s="478"/>
      <c r="J409" s="4"/>
      <c r="K409" s="4"/>
      <c r="L409" s="4"/>
      <c r="M409" s="4"/>
      <c r="N409" s="4"/>
      <c r="O409" s="4"/>
      <c r="P409" s="4"/>
      <c r="Q409" s="4"/>
      <c r="R409" s="4"/>
      <c r="S409" s="4"/>
    </row>
    <row r="410" spans="2:19" hidden="1">
      <c r="B410" s="478"/>
      <c r="C410" s="478"/>
      <c r="D410" s="478"/>
      <c r="E410" s="478"/>
      <c r="F410" s="478"/>
      <c r="G410" s="478"/>
      <c r="H410" s="478"/>
      <c r="I410" s="478"/>
      <c r="J410" s="4"/>
      <c r="K410" s="4"/>
      <c r="L410" s="4"/>
      <c r="M410" s="4"/>
      <c r="N410" s="4"/>
      <c r="O410" s="4"/>
      <c r="P410" s="4"/>
      <c r="Q410" s="4"/>
      <c r="R410" s="4"/>
      <c r="S410" s="4"/>
    </row>
    <row r="411" spans="2:19" hidden="1">
      <c r="B411" s="478"/>
      <c r="C411" s="478"/>
      <c r="D411" s="478"/>
      <c r="E411" s="478"/>
      <c r="F411" s="478"/>
      <c r="G411" s="478"/>
      <c r="H411" s="478"/>
      <c r="I411" s="478"/>
      <c r="J411" s="4"/>
      <c r="K411" s="4"/>
      <c r="L411" s="4"/>
      <c r="M411" s="4"/>
      <c r="N411" s="4"/>
      <c r="O411" s="4"/>
      <c r="P411" s="4"/>
      <c r="Q411" s="4"/>
      <c r="R411" s="4"/>
      <c r="S411" s="4"/>
    </row>
    <row r="412" spans="2:19" hidden="1">
      <c r="B412" s="478"/>
      <c r="C412" s="478"/>
      <c r="D412" s="478"/>
      <c r="E412" s="478"/>
      <c r="F412" s="478"/>
      <c r="G412" s="478"/>
      <c r="H412" s="478"/>
      <c r="I412" s="478"/>
      <c r="J412" s="4"/>
      <c r="K412" s="4"/>
      <c r="L412" s="4"/>
      <c r="M412" s="4"/>
      <c r="N412" s="4"/>
      <c r="O412" s="4"/>
      <c r="P412" s="4"/>
      <c r="Q412" s="4"/>
      <c r="R412" s="4"/>
      <c r="S412" s="4"/>
    </row>
    <row r="413" spans="2:19" hidden="1">
      <c r="B413" s="478"/>
      <c r="C413" s="478"/>
      <c r="D413" s="478"/>
      <c r="E413" s="478"/>
      <c r="F413" s="478"/>
      <c r="G413" s="478"/>
      <c r="H413" s="478"/>
      <c r="I413" s="478"/>
      <c r="J413" s="4"/>
      <c r="K413" s="4"/>
      <c r="L413" s="4"/>
      <c r="M413" s="4"/>
      <c r="N413" s="4"/>
      <c r="O413" s="4"/>
      <c r="P413" s="4"/>
      <c r="Q413" s="4"/>
      <c r="R413" s="4"/>
      <c r="S413" s="4"/>
    </row>
    <row r="414" spans="2:19" hidden="1">
      <c r="B414" s="478"/>
      <c r="C414" s="478"/>
      <c r="D414" s="478"/>
      <c r="E414" s="478"/>
      <c r="F414" s="478"/>
      <c r="G414" s="478"/>
      <c r="H414" s="478"/>
      <c r="I414" s="478"/>
      <c r="J414" s="4"/>
      <c r="K414" s="4"/>
      <c r="L414" s="4"/>
      <c r="M414" s="4"/>
      <c r="N414" s="4"/>
      <c r="O414" s="4"/>
      <c r="P414" s="4"/>
      <c r="Q414" s="4"/>
      <c r="R414" s="4"/>
      <c r="S414" s="4"/>
    </row>
    <row r="415" spans="2:19" hidden="1">
      <c r="B415" s="478"/>
      <c r="C415" s="478"/>
      <c r="D415" s="478"/>
      <c r="E415" s="478"/>
      <c r="F415" s="478"/>
      <c r="G415" s="478"/>
      <c r="H415" s="478"/>
      <c r="I415" s="478"/>
      <c r="J415" s="4"/>
      <c r="K415" s="4"/>
      <c r="L415" s="4"/>
      <c r="M415" s="4"/>
      <c r="N415" s="4"/>
      <c r="O415" s="4"/>
      <c r="P415" s="4"/>
      <c r="Q415" s="4"/>
      <c r="R415" s="4"/>
      <c r="S415" s="4"/>
    </row>
    <row r="416" spans="2:19" hidden="1">
      <c r="B416" s="478"/>
      <c r="C416" s="478"/>
      <c r="D416" s="478"/>
      <c r="E416" s="478"/>
      <c r="F416" s="478"/>
      <c r="G416" s="478"/>
      <c r="H416" s="478"/>
      <c r="I416" s="478"/>
      <c r="J416" s="4"/>
      <c r="K416" s="4"/>
      <c r="L416" s="4"/>
      <c r="M416" s="4"/>
      <c r="N416" s="4"/>
      <c r="O416" s="4"/>
      <c r="P416" s="4"/>
      <c r="Q416" s="4"/>
      <c r="R416" s="4"/>
      <c r="S416" s="4"/>
    </row>
    <row r="417" spans="2:19" hidden="1">
      <c r="B417" s="478"/>
      <c r="C417" s="478"/>
      <c r="D417" s="478"/>
      <c r="E417" s="478"/>
      <c r="F417" s="478"/>
      <c r="G417" s="478"/>
      <c r="H417" s="478"/>
      <c r="I417" s="478"/>
      <c r="J417" s="478"/>
      <c r="K417" s="478"/>
      <c r="L417" s="4"/>
      <c r="M417" s="4"/>
      <c r="N417" s="4"/>
      <c r="O417" s="4"/>
      <c r="P417" s="4"/>
      <c r="Q417" s="4"/>
      <c r="R417" s="4"/>
      <c r="S417" s="4"/>
    </row>
    <row r="418" spans="2:19" hidden="1">
      <c r="B418" s="478"/>
      <c r="C418" s="478"/>
      <c r="D418" s="478"/>
      <c r="E418" s="478"/>
      <c r="F418" s="478"/>
      <c r="G418" s="478"/>
      <c r="H418" s="478"/>
      <c r="I418" s="478"/>
      <c r="J418" s="4"/>
      <c r="K418" s="4"/>
      <c r="L418" s="4"/>
      <c r="M418" s="4"/>
      <c r="N418" s="4"/>
      <c r="O418" s="4"/>
      <c r="P418" s="4"/>
      <c r="Q418" s="4"/>
      <c r="R418" s="4"/>
      <c r="S418" s="4"/>
    </row>
    <row r="419" spans="2:19" ht="13" hidden="1">
      <c r="B419" s="3"/>
      <c r="C419" s="478"/>
      <c r="D419" s="3"/>
      <c r="E419" s="4"/>
      <c r="F419" s="4"/>
      <c r="G419" s="4"/>
      <c r="H419" s="4"/>
      <c r="I419" s="4"/>
      <c r="J419" s="4"/>
      <c r="K419" s="4"/>
      <c r="L419" s="4"/>
      <c r="M419" s="4"/>
      <c r="N419" s="4"/>
      <c r="O419" s="4"/>
      <c r="P419" s="4"/>
      <c r="Q419" s="4"/>
      <c r="R419" s="4"/>
      <c r="S419" s="4"/>
    </row>
    <row r="420" spans="2:19" ht="13" hidden="1">
      <c r="B420" s="3"/>
      <c r="C420" s="3"/>
      <c r="D420" s="3"/>
      <c r="E420" s="4"/>
      <c r="F420" s="4"/>
      <c r="G420" s="4"/>
      <c r="H420" s="4"/>
      <c r="I420" s="4"/>
      <c r="J420" s="4"/>
      <c r="K420" s="4"/>
      <c r="L420" s="4"/>
      <c r="M420" s="4"/>
      <c r="N420" s="4"/>
      <c r="O420" s="4"/>
      <c r="P420" s="4"/>
      <c r="Q420" s="4"/>
      <c r="R420" s="4"/>
      <c r="S420" s="4"/>
    </row>
    <row r="421" spans="2:19" ht="13" hidden="1">
      <c r="B421" s="478"/>
      <c r="C421" s="478"/>
      <c r="D421" s="3"/>
      <c r="E421" s="478"/>
      <c r="F421" s="478"/>
      <c r="G421" s="478"/>
      <c r="H421" s="478"/>
      <c r="I421" s="478"/>
      <c r="J421" s="478"/>
      <c r="K421" s="478"/>
      <c r="L421" s="478"/>
      <c r="M421" s="478"/>
      <c r="N421" s="478"/>
      <c r="O421" s="478"/>
      <c r="P421" s="478"/>
      <c r="Q421" s="478"/>
      <c r="R421" s="478"/>
      <c r="S421" s="478"/>
    </row>
    <row r="422" spans="2:19" hidden="1">
      <c r="B422" s="478"/>
      <c r="C422" s="478"/>
      <c r="D422" s="478"/>
      <c r="E422" s="478"/>
      <c r="F422" s="478"/>
      <c r="G422" s="478"/>
      <c r="H422" s="478"/>
      <c r="I422" s="478"/>
      <c r="J422" s="478"/>
      <c r="K422" s="478"/>
      <c r="L422" s="478"/>
      <c r="M422" s="478"/>
      <c r="N422" s="478"/>
      <c r="O422" s="478"/>
      <c r="P422" s="478"/>
      <c r="Q422" s="478"/>
      <c r="R422" s="478"/>
      <c r="S422" s="478"/>
    </row>
    <row r="423" spans="2:19" hidden="1">
      <c r="B423" s="478"/>
      <c r="C423" s="478"/>
      <c r="D423" s="478"/>
      <c r="E423" s="478"/>
      <c r="F423" s="478"/>
      <c r="G423" s="478"/>
      <c r="H423" s="478"/>
      <c r="I423" s="478"/>
      <c r="J423" s="478"/>
      <c r="K423" s="478"/>
      <c r="L423" s="478"/>
      <c r="M423" s="478"/>
      <c r="N423" s="478"/>
      <c r="O423" s="478"/>
      <c r="P423" s="478"/>
      <c r="Q423" s="478"/>
      <c r="R423" s="478"/>
      <c r="S423" s="478"/>
    </row>
    <row r="424" spans="2:19" hidden="1">
      <c r="B424" s="478"/>
      <c r="C424" s="478"/>
      <c r="D424" s="478"/>
      <c r="E424" s="478"/>
      <c r="F424" s="478"/>
      <c r="G424" s="478"/>
      <c r="H424" s="478"/>
      <c r="I424" s="478"/>
      <c r="J424" s="478"/>
      <c r="K424" s="478"/>
      <c r="L424" s="478"/>
      <c r="M424" s="478"/>
      <c r="N424" s="478"/>
      <c r="O424" s="478"/>
      <c r="P424" s="478"/>
      <c r="Q424" s="478"/>
      <c r="R424" s="478"/>
      <c r="S424" s="478"/>
    </row>
    <row r="425" spans="2:19" hidden="1">
      <c r="B425" s="478"/>
      <c r="C425" s="478"/>
      <c r="D425" s="478"/>
      <c r="E425" s="478"/>
      <c r="F425" s="478"/>
      <c r="G425" s="478"/>
      <c r="H425" s="478"/>
      <c r="I425" s="478"/>
      <c r="J425" s="478"/>
      <c r="K425" s="478"/>
      <c r="L425" s="478"/>
      <c r="M425" s="478"/>
      <c r="N425" s="478"/>
      <c r="O425" s="478"/>
      <c r="P425" s="478"/>
      <c r="Q425" s="478"/>
      <c r="R425" s="478"/>
      <c r="S425" s="478"/>
    </row>
    <row r="426" spans="2:19" hidden="1">
      <c r="B426" s="478"/>
      <c r="C426" s="478"/>
      <c r="D426" s="478"/>
      <c r="E426" s="478"/>
      <c r="F426" s="478"/>
      <c r="G426" s="478"/>
      <c r="H426" s="478"/>
      <c r="I426" s="478"/>
      <c r="J426" s="478"/>
      <c r="K426" s="478"/>
      <c r="L426" s="478"/>
      <c r="M426" s="478"/>
      <c r="N426" s="478"/>
      <c r="O426" s="478"/>
      <c r="P426" s="478"/>
      <c r="Q426" s="478"/>
      <c r="R426" s="478"/>
      <c r="S426" s="478"/>
    </row>
    <row r="427" spans="2:19" hidden="1">
      <c r="B427" s="478"/>
      <c r="C427" s="478"/>
      <c r="D427" s="478"/>
      <c r="E427" s="478"/>
      <c r="F427" s="478"/>
      <c r="G427" s="478"/>
      <c r="H427" s="478"/>
      <c r="I427" s="478"/>
      <c r="J427" s="478"/>
      <c r="K427" s="478"/>
      <c r="L427" s="478"/>
      <c r="M427" s="478"/>
      <c r="N427" s="478"/>
      <c r="O427" s="478"/>
      <c r="P427" s="478"/>
      <c r="Q427" s="478"/>
      <c r="R427" s="478"/>
      <c r="S427" s="478"/>
    </row>
    <row r="428" spans="2:19" hidden="1">
      <c r="B428" s="478"/>
      <c r="C428" s="478"/>
      <c r="D428" s="478"/>
      <c r="E428" s="478"/>
      <c r="F428" s="478"/>
      <c r="G428" s="478"/>
      <c r="H428" s="478"/>
      <c r="I428" s="478"/>
      <c r="J428" s="478"/>
      <c r="K428" s="478"/>
      <c r="L428" s="478"/>
      <c r="M428" s="478"/>
      <c r="N428" s="478"/>
      <c r="O428" s="478"/>
      <c r="P428" s="478"/>
      <c r="Q428" s="478"/>
      <c r="R428" s="478"/>
      <c r="S428" s="478"/>
    </row>
    <row r="429" spans="2:19" hidden="1">
      <c r="B429" s="478"/>
      <c r="C429" s="478"/>
      <c r="D429" s="478"/>
      <c r="E429" s="478"/>
      <c r="F429" s="478"/>
      <c r="G429" s="478"/>
      <c r="H429" s="478"/>
      <c r="I429" s="478"/>
      <c r="J429" s="478"/>
      <c r="K429" s="478"/>
      <c r="L429" s="478"/>
      <c r="M429" s="478"/>
      <c r="N429" s="478"/>
      <c r="O429" s="478"/>
      <c r="P429" s="478"/>
      <c r="Q429" s="478"/>
      <c r="R429" s="478"/>
      <c r="S429" s="478"/>
    </row>
    <row r="430" spans="2:19" hidden="1">
      <c r="B430" s="478"/>
      <c r="C430" s="478"/>
      <c r="D430" s="478"/>
      <c r="E430" s="478"/>
      <c r="F430" s="478"/>
      <c r="G430" s="478"/>
      <c r="H430" s="478"/>
      <c r="I430" s="478"/>
      <c r="J430" s="478"/>
      <c r="K430" s="478"/>
      <c r="L430" s="478"/>
      <c r="M430" s="478"/>
      <c r="N430" s="478"/>
      <c r="O430" s="478"/>
      <c r="P430" s="478"/>
      <c r="Q430" s="478"/>
      <c r="R430" s="478"/>
      <c r="S430" s="478"/>
    </row>
    <row r="431" spans="2:19" hidden="1">
      <c r="B431" s="478"/>
      <c r="C431" s="478"/>
      <c r="D431" s="478"/>
      <c r="E431" s="478"/>
      <c r="F431" s="478"/>
      <c r="G431" s="478"/>
      <c r="H431" s="478"/>
      <c r="I431" s="478"/>
      <c r="J431" s="478"/>
      <c r="K431" s="478"/>
      <c r="L431" s="478"/>
      <c r="M431" s="478"/>
      <c r="N431" s="478"/>
      <c r="O431" s="478"/>
      <c r="P431" s="478"/>
      <c r="Q431" s="478"/>
      <c r="R431" s="478"/>
      <c r="S431" s="478"/>
    </row>
    <row r="432" spans="2:19" hidden="1">
      <c r="B432" s="478"/>
      <c r="C432" s="478"/>
      <c r="D432" s="478"/>
      <c r="E432" s="478"/>
      <c r="F432" s="478"/>
      <c r="G432" s="478"/>
      <c r="H432" s="478"/>
      <c r="I432" s="478"/>
      <c r="J432" s="478"/>
      <c r="K432" s="478"/>
      <c r="L432" s="478"/>
      <c r="M432" s="478"/>
      <c r="N432" s="478"/>
      <c r="O432" s="478"/>
      <c r="P432" s="478"/>
      <c r="Q432" s="478"/>
      <c r="R432" s="478"/>
      <c r="S432" s="478"/>
    </row>
    <row r="433" spans="1:37" hidden="1">
      <c r="A433" s="478"/>
      <c r="B433" s="478"/>
      <c r="C433" s="478"/>
      <c r="D433" s="478"/>
      <c r="E433" s="478"/>
      <c r="F433" s="478"/>
      <c r="G433" s="478"/>
      <c r="H433" s="478"/>
      <c r="I433" s="478"/>
      <c r="J433" s="478"/>
      <c r="K433" s="478"/>
      <c r="L433" s="478"/>
      <c r="M433" s="478"/>
      <c r="N433" s="478"/>
      <c r="O433" s="478"/>
      <c r="P433" s="478"/>
      <c r="Q433" s="478"/>
      <c r="R433" s="478"/>
      <c r="S433" s="478"/>
      <c r="T433" s="478"/>
      <c r="U433" s="478"/>
      <c r="V433" s="478"/>
      <c r="W433" s="478"/>
      <c r="X433" s="478"/>
      <c r="Y433" s="478"/>
      <c r="Z433" s="478"/>
      <c r="AA433" s="478"/>
      <c r="AB433" s="478"/>
      <c r="AC433" s="478"/>
      <c r="AD433" s="478"/>
      <c r="AE433" s="478"/>
      <c r="AF433" s="478"/>
      <c r="AG433" s="478"/>
      <c r="AH433" s="478"/>
      <c r="AI433" s="478"/>
      <c r="AJ433" s="478"/>
      <c r="AK433" s="478"/>
    </row>
    <row r="434" spans="1:37" hidden="1">
      <c r="A434" s="478"/>
      <c r="B434" s="478"/>
      <c r="C434" s="478"/>
      <c r="D434" s="478"/>
      <c r="E434" s="478"/>
      <c r="F434" s="478"/>
      <c r="G434" s="478"/>
      <c r="H434" s="478"/>
      <c r="I434" s="478"/>
      <c r="J434" s="478"/>
      <c r="K434" s="478"/>
      <c r="L434" s="478"/>
      <c r="M434" s="478"/>
      <c r="N434" s="478"/>
      <c r="O434" s="478"/>
      <c r="P434" s="478"/>
      <c r="Q434" s="478"/>
      <c r="R434" s="478"/>
      <c r="S434" s="478"/>
      <c r="T434" s="478"/>
      <c r="U434" s="478"/>
      <c r="V434" s="478"/>
      <c r="W434" s="478"/>
      <c r="X434" s="478"/>
      <c r="Y434" s="478"/>
      <c r="Z434" s="478"/>
      <c r="AA434" s="478"/>
      <c r="AB434" s="478"/>
      <c r="AC434" s="478"/>
      <c r="AD434" s="478"/>
      <c r="AE434" s="478"/>
      <c r="AF434" s="478"/>
      <c r="AG434" s="478"/>
      <c r="AH434" s="478"/>
      <c r="AI434" s="478"/>
      <c r="AJ434" s="478"/>
      <c r="AK434" s="478"/>
    </row>
    <row r="435" spans="1:37" hidden="1">
      <c r="A435" s="478"/>
      <c r="B435" s="478"/>
      <c r="C435" s="478"/>
      <c r="D435" s="478"/>
      <c r="E435" s="478"/>
      <c r="F435" s="478"/>
      <c r="G435" s="478"/>
      <c r="H435" s="478"/>
      <c r="I435" s="478"/>
      <c r="J435" s="478"/>
      <c r="K435" s="478"/>
      <c r="L435" s="478"/>
      <c r="M435" s="478"/>
      <c r="N435" s="478"/>
      <c r="O435" s="478"/>
      <c r="P435" s="478"/>
      <c r="Q435" s="478"/>
      <c r="R435" s="478"/>
      <c r="S435" s="478"/>
      <c r="T435" s="478"/>
      <c r="U435" s="478"/>
      <c r="V435" s="478"/>
      <c r="W435" s="478"/>
      <c r="X435" s="478"/>
      <c r="Y435" s="478"/>
      <c r="Z435" s="478"/>
      <c r="AA435" s="478"/>
      <c r="AB435" s="478"/>
      <c r="AC435" s="478"/>
      <c r="AD435" s="478"/>
      <c r="AE435" s="478"/>
      <c r="AF435" s="478"/>
      <c r="AG435" s="478"/>
      <c r="AH435" s="478"/>
      <c r="AI435" s="478"/>
      <c r="AJ435" s="478"/>
      <c r="AK435" s="478"/>
    </row>
    <row r="436" spans="1:37" hidden="1">
      <c r="A436" s="478"/>
      <c r="B436" s="478"/>
      <c r="C436" s="478"/>
      <c r="D436" s="478"/>
      <c r="E436" s="478"/>
      <c r="F436" s="478"/>
      <c r="G436" s="478"/>
      <c r="H436" s="478"/>
      <c r="I436" s="478"/>
      <c r="J436" s="478"/>
      <c r="K436" s="478"/>
      <c r="L436" s="478"/>
      <c r="M436" s="478"/>
      <c r="N436" s="478"/>
      <c r="O436" s="478"/>
      <c r="P436" s="478"/>
      <c r="Q436" s="478"/>
      <c r="R436" s="478"/>
      <c r="S436" s="478"/>
      <c r="T436" s="478"/>
      <c r="U436" s="478"/>
      <c r="V436" s="478"/>
      <c r="W436" s="478"/>
      <c r="X436" s="478"/>
      <c r="Y436" s="478"/>
      <c r="Z436" s="478"/>
      <c r="AA436" s="478"/>
      <c r="AB436" s="478"/>
      <c r="AC436" s="478"/>
      <c r="AD436" s="478"/>
      <c r="AE436" s="478"/>
      <c r="AF436" s="478"/>
      <c r="AG436" s="478"/>
      <c r="AH436" s="478"/>
      <c r="AI436" s="478"/>
      <c r="AJ436" s="478"/>
      <c r="AK436" s="478"/>
    </row>
    <row r="437" spans="1:37" hidden="1">
      <c r="A437" s="7"/>
      <c r="B437" s="7"/>
      <c r="C437" s="478"/>
      <c r="D437" s="478"/>
      <c r="E437" s="478"/>
      <c r="F437" s="478"/>
      <c r="G437" s="478"/>
      <c r="H437" s="478"/>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idden="1">
      <c r="A438" s="478"/>
      <c r="B438" s="478"/>
      <c r="C438" s="478"/>
      <c r="D438" s="478"/>
      <c r="E438" s="478"/>
      <c r="F438" s="478"/>
      <c r="G438" s="478"/>
      <c r="H438" s="478"/>
      <c r="I438" s="478"/>
      <c r="J438" s="478"/>
      <c r="K438" s="478"/>
      <c r="L438" s="478"/>
      <c r="M438" s="478"/>
      <c r="N438" s="478"/>
      <c r="O438" s="478"/>
      <c r="P438" s="478"/>
      <c r="Q438" s="478"/>
      <c r="R438" s="478"/>
      <c r="S438" s="478"/>
      <c r="T438" s="478"/>
      <c r="U438" s="478"/>
      <c r="V438" s="478"/>
      <c r="W438" s="478"/>
      <c r="X438" s="478"/>
      <c r="Y438" s="478"/>
      <c r="Z438" s="478"/>
      <c r="AA438" s="478"/>
      <c r="AB438" s="478"/>
      <c r="AC438" s="478"/>
      <c r="AD438" s="478"/>
      <c r="AE438" s="478"/>
      <c r="AF438" s="478"/>
      <c r="AG438" s="478"/>
      <c r="AH438" s="478"/>
      <c r="AI438" s="478"/>
      <c r="AJ438" s="478"/>
      <c r="AK438" s="478"/>
    </row>
    <row r="439" spans="1:37" hidden="1">
      <c r="A439" s="478"/>
      <c r="B439" s="478"/>
      <c r="C439" s="478"/>
      <c r="D439" s="478"/>
      <c r="E439" s="478"/>
      <c r="F439" s="478"/>
      <c r="G439" s="478"/>
      <c r="H439" s="478"/>
      <c r="I439" s="478"/>
      <c r="J439" s="478"/>
      <c r="K439" s="478"/>
      <c r="L439" s="478"/>
      <c r="M439" s="478"/>
      <c r="N439" s="478"/>
      <c r="O439" s="478"/>
      <c r="P439" s="478"/>
      <c r="Q439" s="478"/>
      <c r="R439" s="478"/>
      <c r="S439" s="478"/>
      <c r="T439" s="478"/>
      <c r="U439" s="478"/>
      <c r="V439" s="478"/>
      <c r="W439" s="478"/>
      <c r="X439" s="478"/>
      <c r="Y439" s="478"/>
      <c r="Z439" s="478"/>
      <c r="AA439" s="478"/>
      <c r="AB439" s="478"/>
      <c r="AC439" s="478"/>
      <c r="AD439" s="478"/>
      <c r="AE439" s="478"/>
      <c r="AF439" s="478"/>
      <c r="AG439" s="478"/>
      <c r="AH439" s="478"/>
      <c r="AI439" s="478"/>
      <c r="AJ439" s="478"/>
      <c r="AK439" s="478"/>
    </row>
    <row r="440" spans="1:37" hidden="1">
      <c r="A440" s="478"/>
      <c r="B440" s="478"/>
      <c r="C440" s="478"/>
      <c r="D440" s="478"/>
      <c r="E440" s="478"/>
      <c r="F440" s="478"/>
      <c r="G440" s="478"/>
      <c r="H440" s="478"/>
      <c r="I440" s="478"/>
      <c r="J440" s="478"/>
      <c r="K440" s="478"/>
      <c r="L440" s="478"/>
      <c r="M440" s="478"/>
      <c r="N440" s="478"/>
      <c r="O440" s="478"/>
      <c r="P440" s="478"/>
      <c r="Q440" s="478"/>
      <c r="R440" s="478"/>
      <c r="S440" s="478"/>
      <c r="T440" s="478"/>
      <c r="U440" s="478"/>
      <c r="V440" s="478"/>
      <c r="W440" s="478"/>
      <c r="X440" s="478"/>
      <c r="Y440" s="478"/>
      <c r="Z440" s="478"/>
      <c r="AA440" s="478"/>
      <c r="AB440" s="478"/>
      <c r="AC440" s="478"/>
      <c r="AD440" s="478"/>
      <c r="AE440" s="478"/>
      <c r="AF440" s="478"/>
      <c r="AG440" s="478"/>
      <c r="AH440" s="478"/>
      <c r="AI440" s="478"/>
      <c r="AJ440" s="478"/>
      <c r="AK440" s="478"/>
    </row>
    <row r="441" spans="1:37" hidden="1">
      <c r="A441" s="478"/>
      <c r="B441" s="478"/>
      <c r="C441" s="478"/>
      <c r="D441" s="478"/>
      <c r="E441" s="478"/>
      <c r="F441" s="478"/>
      <c r="G441" s="478"/>
      <c r="H441" s="478"/>
      <c r="I441" s="478"/>
      <c r="J441" s="478"/>
      <c r="K441" s="478"/>
      <c r="L441" s="478"/>
      <c r="M441" s="478"/>
      <c r="N441" s="478"/>
      <c r="O441" s="478"/>
      <c r="P441" s="478"/>
      <c r="Q441" s="478"/>
      <c r="R441" s="478"/>
      <c r="S441" s="478"/>
      <c r="T441" s="478"/>
      <c r="U441" s="478"/>
      <c r="V441" s="478"/>
      <c r="W441" s="478"/>
      <c r="X441" s="478"/>
      <c r="Y441" s="478"/>
      <c r="Z441" s="478"/>
      <c r="AA441" s="478"/>
      <c r="AB441" s="478"/>
      <c r="AC441" s="478"/>
      <c r="AD441" s="478"/>
      <c r="AE441" s="478"/>
      <c r="AF441" s="478"/>
      <c r="AG441" s="478"/>
      <c r="AH441" s="478"/>
      <c r="AI441" s="478"/>
      <c r="AJ441" s="478"/>
      <c r="AK441" s="478"/>
    </row>
    <row r="442" spans="1:37" hidden="1">
      <c r="A442" s="478"/>
      <c r="B442" s="478"/>
      <c r="C442" s="478"/>
      <c r="D442" s="478"/>
      <c r="E442" s="478"/>
      <c r="F442" s="478"/>
      <c r="G442" s="478"/>
      <c r="H442" s="478"/>
      <c r="I442" s="478"/>
      <c r="J442" s="478"/>
      <c r="K442" s="478"/>
      <c r="L442" s="478"/>
      <c r="M442" s="478"/>
      <c r="N442" s="478"/>
      <c r="O442" s="478"/>
      <c r="P442" s="478"/>
      <c r="Q442" s="478"/>
      <c r="R442" s="478"/>
      <c r="S442" s="478"/>
      <c r="T442" s="478"/>
      <c r="U442" s="478"/>
      <c r="V442" s="478"/>
      <c r="W442" s="478"/>
      <c r="X442" s="478"/>
      <c r="Y442" s="478"/>
      <c r="Z442" s="478"/>
      <c r="AA442" s="478"/>
      <c r="AB442" s="478"/>
      <c r="AC442" s="478"/>
      <c r="AD442" s="478"/>
      <c r="AE442" s="478"/>
      <c r="AF442" s="478"/>
      <c r="AG442" s="478"/>
      <c r="AH442" s="478"/>
      <c r="AI442" s="478"/>
      <c r="AJ442" s="478"/>
      <c r="AK442" s="478"/>
    </row>
    <row r="443" spans="1:37" hidden="1">
      <c r="A443" s="478"/>
      <c r="B443" s="478"/>
      <c r="C443" s="478"/>
      <c r="D443" s="478"/>
      <c r="E443" s="478"/>
      <c r="F443" s="478"/>
      <c r="G443" s="478"/>
      <c r="H443" s="478"/>
      <c r="I443" s="478"/>
      <c r="J443" s="478"/>
      <c r="K443" s="478"/>
      <c r="L443" s="478"/>
      <c r="M443" s="478"/>
      <c r="N443" s="478"/>
      <c r="O443" s="478"/>
      <c r="P443" s="478"/>
      <c r="Q443" s="478"/>
      <c r="R443" s="478"/>
      <c r="S443" s="478"/>
      <c r="T443" s="478"/>
      <c r="U443" s="478"/>
      <c r="V443" s="478"/>
      <c r="W443" s="478"/>
      <c r="X443" s="478"/>
      <c r="Y443" s="478"/>
      <c r="Z443" s="478"/>
      <c r="AA443" s="478"/>
      <c r="AB443" s="478"/>
      <c r="AC443" s="478"/>
      <c r="AD443" s="478"/>
      <c r="AE443" s="478"/>
      <c r="AF443" s="478"/>
      <c r="AG443" s="478"/>
      <c r="AH443" s="478"/>
      <c r="AI443" s="478"/>
      <c r="AJ443" s="478"/>
      <c r="AK443" s="478"/>
    </row>
    <row r="444" spans="1:37" hidden="1">
      <c r="A444" s="478"/>
      <c r="B444" s="478"/>
      <c r="C444" s="478"/>
      <c r="D444" s="478"/>
      <c r="E444" s="478"/>
      <c r="F444" s="478"/>
      <c r="G444" s="478"/>
      <c r="H444" s="478"/>
      <c r="I444" s="478"/>
      <c r="J444" s="478"/>
      <c r="K444" s="478"/>
      <c r="L444" s="478"/>
      <c r="M444" s="478"/>
      <c r="N444" s="478"/>
      <c r="O444" s="478"/>
      <c r="P444" s="478"/>
      <c r="Q444" s="478"/>
      <c r="R444" s="478"/>
      <c r="S444" s="478"/>
      <c r="T444" s="478"/>
      <c r="U444" s="478"/>
      <c r="V444" s="478"/>
      <c r="W444" s="478"/>
      <c r="X444" s="478"/>
      <c r="Y444" s="478"/>
      <c r="Z444" s="478"/>
      <c r="AA444" s="478"/>
      <c r="AB444" s="478"/>
      <c r="AC444" s="478"/>
      <c r="AD444" s="478"/>
      <c r="AE444" s="478"/>
      <c r="AF444" s="478"/>
      <c r="AG444" s="478"/>
      <c r="AH444" s="478"/>
      <c r="AI444" s="478"/>
      <c r="AJ444" s="478"/>
      <c r="AK444" s="478"/>
    </row>
    <row r="445" spans="1:37" hidden="1">
      <c r="A445" s="478"/>
      <c r="B445" s="478"/>
      <c r="C445" s="478"/>
      <c r="D445" s="478"/>
      <c r="E445" s="478"/>
      <c r="F445" s="478"/>
      <c r="G445" s="478"/>
      <c r="H445" s="478"/>
      <c r="I445" s="478"/>
      <c r="J445" s="478"/>
      <c r="K445" s="478"/>
      <c r="L445" s="478"/>
      <c r="M445" s="478"/>
      <c r="N445" s="478"/>
      <c r="O445" s="478"/>
      <c r="P445" s="478"/>
      <c r="Q445" s="478"/>
      <c r="R445" s="478"/>
      <c r="S445" s="478"/>
      <c r="T445" s="478"/>
      <c r="U445" s="478"/>
      <c r="V445" s="478"/>
      <c r="W445" s="478"/>
      <c r="X445" s="478"/>
      <c r="Y445" s="478"/>
      <c r="Z445" s="478"/>
      <c r="AA445" s="478"/>
      <c r="AB445" s="478"/>
      <c r="AC445" s="478"/>
      <c r="AD445" s="478"/>
      <c r="AE445" s="478"/>
      <c r="AF445" s="478"/>
      <c r="AG445" s="478"/>
      <c r="AH445" s="478"/>
      <c r="AI445" s="478"/>
      <c r="AJ445" s="478"/>
      <c r="AK445" s="478"/>
    </row>
    <row r="446" spans="1:37" hidden="1">
      <c r="A446" s="478"/>
      <c r="B446" s="478"/>
      <c r="C446" s="478"/>
      <c r="D446" s="478"/>
      <c r="E446" s="478"/>
      <c r="F446" s="478"/>
      <c r="G446" s="478"/>
      <c r="H446" s="478"/>
      <c r="I446" s="478"/>
      <c r="J446" s="478"/>
      <c r="K446" s="478"/>
      <c r="L446" s="478"/>
      <c r="M446" s="478"/>
      <c r="N446" s="478"/>
      <c r="O446" s="478"/>
      <c r="P446" s="478"/>
      <c r="Q446" s="478"/>
      <c r="R446" s="478"/>
      <c r="S446" s="478"/>
      <c r="T446" s="478"/>
      <c r="U446" s="478"/>
      <c r="V446" s="478"/>
      <c r="W446" s="478"/>
      <c r="X446" s="478"/>
      <c r="Y446" s="478"/>
      <c r="Z446" s="478"/>
      <c r="AA446" s="478"/>
      <c r="AB446" s="478"/>
      <c r="AC446" s="478"/>
      <c r="AD446" s="478"/>
      <c r="AE446" s="478"/>
      <c r="AF446" s="478"/>
      <c r="AG446" s="478"/>
      <c r="AH446" s="478"/>
      <c r="AI446" s="478"/>
      <c r="AJ446" s="478"/>
      <c r="AK446" s="478"/>
    </row>
    <row r="447" spans="1:37" hidden="1">
      <c r="A447" s="478"/>
      <c r="B447" s="478"/>
      <c r="C447" s="478"/>
      <c r="D447" s="478"/>
      <c r="E447" s="478"/>
      <c r="F447" s="478"/>
      <c r="G447" s="478"/>
      <c r="H447" s="478"/>
      <c r="I447" s="478"/>
      <c r="J447" s="478"/>
      <c r="K447" s="478"/>
      <c r="L447" s="478"/>
      <c r="M447" s="478"/>
      <c r="N447" s="478"/>
      <c r="O447" s="478"/>
      <c r="P447" s="478"/>
      <c r="Q447" s="478"/>
      <c r="R447" s="478"/>
      <c r="S447" s="478"/>
      <c r="T447" s="478"/>
      <c r="U447" s="478"/>
      <c r="V447" s="478"/>
      <c r="W447" s="478"/>
      <c r="X447" s="478"/>
      <c r="Y447" s="478"/>
      <c r="Z447" s="478"/>
      <c r="AA447" s="478"/>
      <c r="AB447" s="478"/>
      <c r="AC447" s="478"/>
      <c r="AD447" s="478"/>
      <c r="AE447" s="478"/>
      <c r="AF447" s="478"/>
      <c r="AG447" s="478"/>
      <c r="AH447" s="478"/>
      <c r="AI447" s="478"/>
      <c r="AJ447" s="478"/>
      <c r="AK447" s="478"/>
    </row>
    <row r="448" spans="1:37" hidden="1">
      <c r="A448" s="478"/>
      <c r="B448" s="478"/>
      <c r="C448" s="478"/>
      <c r="D448" s="478"/>
      <c r="E448" s="478"/>
      <c r="F448" s="478"/>
      <c r="G448" s="478"/>
      <c r="H448" s="478"/>
      <c r="I448" s="478"/>
      <c r="J448" s="478"/>
      <c r="K448" s="478"/>
      <c r="L448" s="478"/>
      <c r="M448" s="478"/>
      <c r="N448" s="478"/>
      <c r="O448" s="478"/>
      <c r="P448" s="478"/>
      <c r="Q448" s="478"/>
      <c r="R448" s="478"/>
      <c r="S448" s="478"/>
      <c r="T448" s="478"/>
      <c r="U448" s="478"/>
      <c r="V448" s="478"/>
      <c r="W448" s="478"/>
      <c r="X448" s="478"/>
      <c r="Y448" s="478"/>
      <c r="Z448" s="478"/>
      <c r="AA448" s="478"/>
      <c r="AB448" s="478"/>
      <c r="AC448" s="478"/>
      <c r="AD448" s="478"/>
      <c r="AE448" s="478"/>
      <c r="AF448" s="478"/>
      <c r="AG448" s="478"/>
      <c r="AH448" s="478"/>
      <c r="AI448" s="478"/>
      <c r="AJ448" s="478"/>
      <c r="AK448" s="478"/>
    </row>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C30" sqref="C30"/>
    </sheetView>
  </sheetViews>
  <sheetFormatPr defaultColWidth="0" defaultRowHeight="14" zeroHeight="1"/>
  <cols>
    <col min="1" max="3" width="15.453125" style="279" customWidth="1"/>
    <col min="4" max="4" width="3.453125" style="279" customWidth="1"/>
    <col min="5" max="6" width="15.453125" style="279" customWidth="1"/>
    <col min="7" max="7" width="3.453125" style="279" customWidth="1"/>
    <col min="8" max="9" width="15.453125" style="279" customWidth="1"/>
    <col min="10" max="16" width="15.453125" style="279" hidden="1" customWidth="1"/>
    <col min="17" max="16383" width="9.1796875" style="279" hidden="1"/>
    <col min="16384" max="16384" width="0.453125" style="279" customWidth="1"/>
  </cols>
  <sheetData>
    <row r="1" spans="1:11">
      <c r="A1" s="1579" t="s">
        <v>1749</v>
      </c>
      <c r="B1" s="1579"/>
      <c r="C1" s="1579"/>
      <c r="D1" s="1579"/>
      <c r="E1" s="1579"/>
      <c r="F1" s="1579"/>
      <c r="G1" s="1579"/>
      <c r="H1" s="1579"/>
      <c r="I1" s="1579"/>
      <c r="J1" s="202"/>
      <c r="K1" s="202"/>
    </row>
    <row r="2" spans="1:11">
      <c r="A2" s="441"/>
      <c r="B2" s="441"/>
      <c r="C2" s="441"/>
      <c r="D2" s="441"/>
      <c r="E2" s="441"/>
      <c r="F2" s="441"/>
      <c r="G2" s="441"/>
      <c r="H2" s="441"/>
      <c r="I2" s="441"/>
    </row>
    <row r="3" spans="1:11" ht="84">
      <c r="A3" s="442" t="s">
        <v>1750</v>
      </c>
      <c r="B3" s="442" t="s">
        <v>1751</v>
      </c>
      <c r="C3" s="281" t="s">
        <v>1752</v>
      </c>
      <c r="D3" s="244"/>
      <c r="E3" s="281" t="s">
        <v>1753</v>
      </c>
      <c r="F3" s="442" t="s">
        <v>1754</v>
      </c>
      <c r="G3" s="443"/>
      <c r="H3" s="442" t="s">
        <v>1755</v>
      </c>
      <c r="I3" s="442" t="s">
        <v>1756</v>
      </c>
      <c r="J3" s="202"/>
      <c r="K3" s="280"/>
    </row>
    <row r="4" spans="1:11">
      <c r="A4" s="444" t="str">
        <f>Application!B709</f>
        <v>1 Bedroom</v>
      </c>
      <c r="B4" s="453">
        <f>Application!G709</f>
        <v>6</v>
      </c>
      <c r="C4" s="444">
        <f>Application!K709</f>
        <v>667</v>
      </c>
      <c r="D4" s="445"/>
      <c r="E4" s="283"/>
      <c r="F4" s="446">
        <f>E4*B4</f>
        <v>0</v>
      </c>
      <c r="G4" s="447"/>
      <c r="H4" s="444" t="str">
        <f>IF(E4=0," ",(E4-C4))</f>
        <v xml:space="preserve"> </v>
      </c>
      <c r="I4" s="446" t="str">
        <f>IF(E4=0," ",(H4*B4))</f>
        <v xml:space="preserve"> </v>
      </c>
      <c r="J4" s="202"/>
      <c r="K4" s="280"/>
    </row>
    <row r="5" spans="1:11">
      <c r="A5" s="444" t="str">
        <f>Application!B710</f>
        <v>2 Bedrooms</v>
      </c>
      <c r="B5" s="453">
        <f>Application!G710</f>
        <v>6</v>
      </c>
      <c r="C5" s="444">
        <f>Application!K710</f>
        <v>734</v>
      </c>
      <c r="D5" s="445"/>
      <c r="E5" s="283"/>
      <c r="F5" s="446">
        <f t="shared" ref="F5:F28" si="0">E5*B5</f>
        <v>0</v>
      </c>
      <c r="G5" s="447"/>
      <c r="H5" s="444" t="str">
        <f t="shared" ref="H5:H28" si="1">IF(E5=0," ",(E5-C5))</f>
        <v xml:space="preserve"> </v>
      </c>
      <c r="I5" s="446" t="str">
        <f t="shared" ref="I5:I28" si="2">IF(E5=0," ",(H5*B5))</f>
        <v xml:space="preserve"> </v>
      </c>
      <c r="J5" s="202"/>
      <c r="K5" s="280"/>
    </row>
    <row r="6" spans="1:11">
      <c r="A6" s="444" t="str">
        <f>Application!B711</f>
        <v>3 Bedrooms</v>
      </c>
      <c r="B6" s="453">
        <f>Application!G711</f>
        <v>2</v>
      </c>
      <c r="C6" s="444">
        <f>Application!K711</f>
        <v>800</v>
      </c>
      <c r="D6" s="445"/>
      <c r="E6" s="283"/>
      <c r="F6" s="446">
        <f t="shared" si="0"/>
        <v>0</v>
      </c>
      <c r="G6" s="447"/>
      <c r="H6" s="444" t="str">
        <f t="shared" si="1"/>
        <v xml:space="preserve"> </v>
      </c>
      <c r="I6" s="446" t="str">
        <f t="shared" si="2"/>
        <v xml:space="preserve"> </v>
      </c>
      <c r="J6" s="202"/>
      <c r="K6" s="280"/>
    </row>
    <row r="7" spans="1:11">
      <c r="A7" s="444" t="str">
        <f>Application!B712</f>
        <v>1 Bedroom</v>
      </c>
      <c r="B7" s="453">
        <f>Application!G712</f>
        <v>11</v>
      </c>
      <c r="C7" s="444">
        <f>Application!K712</f>
        <v>923</v>
      </c>
      <c r="D7" s="445"/>
      <c r="E7" s="283"/>
      <c r="F7" s="446">
        <f t="shared" si="0"/>
        <v>0</v>
      </c>
      <c r="G7" s="447"/>
      <c r="H7" s="444" t="str">
        <f t="shared" si="1"/>
        <v xml:space="preserve"> </v>
      </c>
      <c r="I7" s="446" t="str">
        <f t="shared" si="2"/>
        <v xml:space="preserve"> </v>
      </c>
      <c r="J7" s="202"/>
      <c r="K7" s="280"/>
    </row>
    <row r="8" spans="1:11">
      <c r="A8" s="444" t="str">
        <f>Application!B713</f>
        <v>2 Bedrooms</v>
      </c>
      <c r="B8" s="453">
        <f>Application!G713</f>
        <v>9</v>
      </c>
      <c r="C8" s="444">
        <f>Application!K713</f>
        <v>1022</v>
      </c>
      <c r="D8" s="445"/>
      <c r="E8" s="283"/>
      <c r="F8" s="446">
        <f t="shared" si="0"/>
        <v>0</v>
      </c>
      <c r="G8" s="447"/>
      <c r="H8" s="444" t="str">
        <f t="shared" si="1"/>
        <v xml:space="preserve"> </v>
      </c>
      <c r="I8" s="446" t="str">
        <f t="shared" si="2"/>
        <v xml:space="preserve"> </v>
      </c>
      <c r="J8" s="202"/>
      <c r="K8" s="280"/>
    </row>
    <row r="9" spans="1:11">
      <c r="A9" s="444" t="str">
        <f>Application!B714</f>
        <v>3 Bedrooms</v>
      </c>
      <c r="B9" s="453">
        <f>Application!G714</f>
        <v>2</v>
      </c>
      <c r="C9" s="444">
        <f>Application!K714</f>
        <v>1120</v>
      </c>
      <c r="D9" s="445"/>
      <c r="E9" s="283"/>
      <c r="F9" s="446">
        <f t="shared" si="0"/>
        <v>0</v>
      </c>
      <c r="G9" s="447"/>
      <c r="H9" s="444" t="str">
        <f t="shared" si="1"/>
        <v xml:space="preserve"> </v>
      </c>
      <c r="I9" s="446" t="str">
        <f t="shared" si="2"/>
        <v xml:space="preserve"> </v>
      </c>
      <c r="J9" s="202"/>
      <c r="K9" s="280"/>
    </row>
    <row r="10" spans="1:11">
      <c r="A10" s="444" t="str">
        <f>Application!B715</f>
        <v>1 Bedroom</v>
      </c>
      <c r="B10" s="453">
        <f>Application!G715</f>
        <v>16</v>
      </c>
      <c r="C10" s="444">
        <f>Application!K715</f>
        <v>1179</v>
      </c>
      <c r="D10" s="445"/>
      <c r="E10" s="283"/>
      <c r="F10" s="446">
        <f t="shared" si="0"/>
        <v>0</v>
      </c>
      <c r="G10" s="447"/>
      <c r="H10" s="444" t="str">
        <f t="shared" si="1"/>
        <v xml:space="preserve"> </v>
      </c>
      <c r="I10" s="446" t="str">
        <f t="shared" si="2"/>
        <v xml:space="preserve"> </v>
      </c>
      <c r="J10" s="202"/>
      <c r="K10" s="280"/>
    </row>
    <row r="11" spans="1:11">
      <c r="A11" s="444" t="str">
        <f>Application!B716</f>
        <v>2 Bedrooms</v>
      </c>
      <c r="B11" s="453">
        <f>Application!G716</f>
        <v>10</v>
      </c>
      <c r="C11" s="444">
        <f>Application!K716</f>
        <v>1310</v>
      </c>
      <c r="D11" s="445"/>
      <c r="E11" s="283"/>
      <c r="F11" s="446">
        <f t="shared" si="0"/>
        <v>0</v>
      </c>
      <c r="G11" s="447"/>
      <c r="H11" s="444" t="str">
        <f t="shared" si="1"/>
        <v xml:space="preserve"> </v>
      </c>
      <c r="I11" s="446" t="str">
        <f t="shared" si="2"/>
        <v xml:space="preserve"> </v>
      </c>
      <c r="J11" s="202"/>
      <c r="K11" s="280"/>
    </row>
    <row r="12" spans="1:11">
      <c r="A12" s="444" t="str">
        <f>Application!B717</f>
        <v>3 Bedrooms</v>
      </c>
      <c r="B12" s="453">
        <f>Application!G717</f>
        <v>1</v>
      </c>
      <c r="C12" s="444">
        <f>Application!K717</f>
        <v>1440</v>
      </c>
      <c r="D12" s="445"/>
      <c r="E12" s="283"/>
      <c r="F12" s="446">
        <f t="shared" si="0"/>
        <v>0</v>
      </c>
      <c r="G12" s="447"/>
      <c r="H12" s="444" t="str">
        <f t="shared" si="1"/>
        <v xml:space="preserve"> </v>
      </c>
      <c r="I12" s="446" t="str">
        <f t="shared" si="2"/>
        <v xml:space="preserve"> </v>
      </c>
      <c r="J12" s="202"/>
      <c r="K12" s="280"/>
    </row>
    <row r="13" spans="1:11">
      <c r="A13" s="444" t="str">
        <f>Application!B718</f>
        <v>2 Bedrooms</v>
      </c>
      <c r="B13" s="453">
        <f>Application!G718</f>
        <v>11</v>
      </c>
      <c r="C13" s="444">
        <f>Application!K718</f>
        <v>1310</v>
      </c>
      <c r="D13" s="445"/>
      <c r="E13" s="283">
        <v>3308</v>
      </c>
      <c r="F13" s="446">
        <f t="shared" si="0"/>
        <v>36388</v>
      </c>
      <c r="G13" s="447"/>
      <c r="H13" s="444">
        <f t="shared" si="1"/>
        <v>1998</v>
      </c>
      <c r="I13" s="446">
        <f t="shared" si="2"/>
        <v>21978</v>
      </c>
      <c r="J13" s="202"/>
      <c r="K13" s="280"/>
    </row>
    <row r="14" spans="1:11">
      <c r="A14" s="444" t="str">
        <f>Application!B719</f>
        <v>1 Bedroom</v>
      </c>
      <c r="B14" s="453">
        <f>Application!G719</f>
        <v>2</v>
      </c>
      <c r="C14" s="444">
        <f>Application!K719</f>
        <v>1529</v>
      </c>
      <c r="D14" s="445"/>
      <c r="E14" s="283"/>
      <c r="F14" s="446">
        <f t="shared" si="0"/>
        <v>0</v>
      </c>
      <c r="G14" s="447"/>
      <c r="H14" s="444" t="str">
        <f t="shared" si="1"/>
        <v xml:space="preserve"> </v>
      </c>
      <c r="I14" s="446" t="str">
        <f t="shared" si="2"/>
        <v xml:space="preserve"> </v>
      </c>
      <c r="J14" s="202"/>
      <c r="K14" s="280"/>
    </row>
    <row r="15" spans="1:11">
      <c r="A15" s="444" t="str">
        <f>Application!B720</f>
        <v>2 Bedrooms</v>
      </c>
      <c r="B15" s="453">
        <f>Application!G720</f>
        <v>2</v>
      </c>
      <c r="C15" s="444">
        <f>Application!K720</f>
        <v>1743</v>
      </c>
      <c r="D15" s="445"/>
      <c r="E15" s="283"/>
      <c r="F15" s="446">
        <f t="shared" si="0"/>
        <v>0</v>
      </c>
      <c r="G15" s="447"/>
      <c r="H15" s="444" t="str">
        <f t="shared" si="1"/>
        <v xml:space="preserve"> </v>
      </c>
      <c r="I15" s="446" t="str">
        <f t="shared" si="2"/>
        <v xml:space="preserve"> </v>
      </c>
      <c r="J15" s="202"/>
      <c r="K15" s="280"/>
    </row>
    <row r="16" spans="1:11">
      <c r="A16" s="444" t="str">
        <f>Application!B721</f>
        <v>3 Bedrooms</v>
      </c>
      <c r="B16" s="453">
        <f>Application!G721</f>
        <v>1</v>
      </c>
      <c r="C16" s="444">
        <f>Application!K721</f>
        <v>1920</v>
      </c>
      <c r="D16" s="445"/>
      <c r="E16" s="283"/>
      <c r="F16" s="446">
        <f t="shared" si="0"/>
        <v>0</v>
      </c>
      <c r="G16" s="447"/>
      <c r="H16" s="444" t="str">
        <f t="shared" si="1"/>
        <v xml:space="preserve"> </v>
      </c>
      <c r="I16" s="446" t="str">
        <f t="shared" si="2"/>
        <v xml:space="preserve"> </v>
      </c>
      <c r="J16" s="202"/>
      <c r="K16" s="280"/>
    </row>
    <row r="17" spans="1:11">
      <c r="A17" s="444" t="str">
        <f>Application!B722</f>
        <v>1 Bedroom</v>
      </c>
      <c r="B17" s="453">
        <f>Application!G722</f>
        <v>9</v>
      </c>
      <c r="C17" s="444">
        <f>Application!K722</f>
        <v>1529</v>
      </c>
      <c r="D17" s="445"/>
      <c r="E17" s="283">
        <v>2700</v>
      </c>
      <c r="F17" s="446">
        <f t="shared" si="0"/>
        <v>24300</v>
      </c>
      <c r="G17" s="447"/>
      <c r="H17" s="444">
        <f t="shared" si="1"/>
        <v>1171</v>
      </c>
      <c r="I17" s="446">
        <f t="shared" si="2"/>
        <v>10539</v>
      </c>
      <c r="J17" s="202"/>
      <c r="K17" s="280"/>
    </row>
    <row r="18" spans="1:11">
      <c r="A18" s="444" t="str">
        <f>Application!B723</f>
        <v>2 Bedrooms</v>
      </c>
      <c r="B18" s="453">
        <f>Application!G723</f>
        <v>9</v>
      </c>
      <c r="C18" s="444">
        <f>Application!K723</f>
        <v>1743</v>
      </c>
      <c r="D18" s="445"/>
      <c r="E18" s="283">
        <v>3308</v>
      </c>
      <c r="F18" s="446">
        <f t="shared" si="0"/>
        <v>29772</v>
      </c>
      <c r="G18" s="447"/>
      <c r="H18" s="444">
        <f t="shared" si="1"/>
        <v>1565</v>
      </c>
      <c r="I18" s="446">
        <f t="shared" si="2"/>
        <v>14085</v>
      </c>
      <c r="J18" s="202"/>
      <c r="K18" s="280"/>
    </row>
    <row r="19" spans="1:11">
      <c r="A19" s="444" t="str">
        <f>Application!B724</f>
        <v>3 Bedrooms</v>
      </c>
      <c r="B19" s="453">
        <f>Application!G724</f>
        <v>6</v>
      </c>
      <c r="C19" s="444">
        <f>Application!K724</f>
        <v>1920</v>
      </c>
      <c r="D19" s="445"/>
      <c r="E19" s="283">
        <v>4334</v>
      </c>
      <c r="F19" s="446">
        <f t="shared" si="0"/>
        <v>26004</v>
      </c>
      <c r="G19" s="447"/>
      <c r="H19" s="444">
        <f t="shared" si="1"/>
        <v>2414</v>
      </c>
      <c r="I19" s="446">
        <f t="shared" si="2"/>
        <v>14484</v>
      </c>
      <c r="J19" s="202"/>
      <c r="K19" s="280"/>
    </row>
    <row r="20" spans="1:11">
      <c r="A20" s="444" t="str">
        <f>Application!B725</f>
        <v>1 Bedroom</v>
      </c>
      <c r="B20" s="453">
        <f>Application!G725</f>
        <v>14</v>
      </c>
      <c r="C20" s="444">
        <f>Application!K725</f>
        <v>2181</v>
      </c>
      <c r="D20" s="445"/>
      <c r="E20" s="283"/>
      <c r="F20" s="446">
        <f t="shared" si="0"/>
        <v>0</v>
      </c>
      <c r="G20" s="447"/>
      <c r="H20" s="444" t="str">
        <f t="shared" si="1"/>
        <v xml:space="preserve"> </v>
      </c>
      <c r="I20" s="446" t="str">
        <f t="shared" si="2"/>
        <v xml:space="preserve"> </v>
      </c>
      <c r="J20" s="202"/>
      <c r="K20" s="280"/>
    </row>
    <row r="21" spans="1:11">
      <c r="A21" s="444" t="str">
        <f>Application!B726</f>
        <v>2 Bedrooms</v>
      </c>
      <c r="B21" s="453">
        <f>Application!G726</f>
        <v>7</v>
      </c>
      <c r="C21" s="444">
        <f>Application!K726</f>
        <v>2609</v>
      </c>
      <c r="D21" s="445"/>
      <c r="E21" s="283"/>
      <c r="F21" s="446">
        <f t="shared" si="0"/>
        <v>0</v>
      </c>
      <c r="G21" s="447"/>
      <c r="H21" s="444" t="str">
        <f t="shared" si="1"/>
        <v xml:space="preserve"> </v>
      </c>
      <c r="I21" s="446" t="str">
        <f t="shared" si="2"/>
        <v xml:space="preserve"> </v>
      </c>
      <c r="J21" s="202"/>
      <c r="K21" s="280"/>
    </row>
    <row r="22" spans="1:11">
      <c r="A22" s="444" t="str">
        <f>Application!B727</f>
        <v>2 Bedrooms</v>
      </c>
      <c r="B22" s="453">
        <f>Application!G727</f>
        <v>7</v>
      </c>
      <c r="C22" s="444">
        <f>Application!K727</f>
        <v>3001</v>
      </c>
      <c r="D22" s="445"/>
      <c r="E22" s="283"/>
      <c r="F22" s="446">
        <f t="shared" si="0"/>
        <v>0</v>
      </c>
      <c r="G22" s="447"/>
      <c r="H22" s="444" t="str">
        <f t="shared" si="1"/>
        <v xml:space="preserve"> </v>
      </c>
      <c r="I22" s="446" t="str">
        <f t="shared" si="2"/>
        <v xml:space="preserve"> </v>
      </c>
      <c r="J22" s="202"/>
      <c r="K22" s="280"/>
    </row>
    <row r="23" spans="1:11">
      <c r="A23" s="444" t="str">
        <f>Application!B728</f>
        <v>3 Bedrooms</v>
      </c>
      <c r="B23" s="453">
        <f>Application!G728</f>
        <v>4</v>
      </c>
      <c r="C23" s="444">
        <f>Application!K728</f>
        <v>3459</v>
      </c>
      <c r="D23" s="445"/>
      <c r="E23" s="283"/>
      <c r="F23" s="446">
        <f t="shared" si="0"/>
        <v>0</v>
      </c>
      <c r="G23" s="447"/>
      <c r="H23" s="444" t="str">
        <f t="shared" si="1"/>
        <v xml:space="preserve"> </v>
      </c>
      <c r="I23" s="446" t="str">
        <f t="shared" si="2"/>
        <v xml:space="preserve"> </v>
      </c>
      <c r="J23" s="202"/>
      <c r="K23" s="280"/>
    </row>
    <row r="24" spans="1:11">
      <c r="A24" s="444">
        <f>Application!B729</f>
        <v>0</v>
      </c>
      <c r="B24" s="453">
        <f>Application!G729</f>
        <v>0</v>
      </c>
      <c r="C24" s="444">
        <f>Application!K729</f>
        <v>0</v>
      </c>
      <c r="D24" s="445"/>
      <c r="E24" s="283"/>
      <c r="F24" s="446">
        <f t="shared" si="0"/>
        <v>0</v>
      </c>
      <c r="G24" s="447"/>
      <c r="H24" s="444" t="str">
        <f t="shared" si="1"/>
        <v xml:space="preserve"> </v>
      </c>
      <c r="I24" s="446" t="str">
        <f t="shared" si="2"/>
        <v xml:space="preserve"> </v>
      </c>
      <c r="J24" s="202"/>
      <c r="K24" s="280"/>
    </row>
    <row r="25" spans="1:11">
      <c r="A25" s="444">
        <f>Application!B730</f>
        <v>0</v>
      </c>
      <c r="B25" s="453">
        <f>Application!G730</f>
        <v>0</v>
      </c>
      <c r="C25" s="444">
        <f>Application!K730</f>
        <v>0</v>
      </c>
      <c r="D25" s="445"/>
      <c r="E25" s="283"/>
      <c r="F25" s="446">
        <f t="shared" si="0"/>
        <v>0</v>
      </c>
      <c r="G25" s="447"/>
      <c r="H25" s="444" t="str">
        <f t="shared" si="1"/>
        <v xml:space="preserve"> </v>
      </c>
      <c r="I25" s="446" t="str">
        <f t="shared" si="2"/>
        <v xml:space="preserve"> </v>
      </c>
      <c r="J25" s="202"/>
      <c r="K25" s="280"/>
    </row>
    <row r="26" spans="1:11">
      <c r="A26" s="444">
        <f>Application!B731</f>
        <v>0</v>
      </c>
      <c r="B26" s="453">
        <f>Application!G731</f>
        <v>0</v>
      </c>
      <c r="C26" s="444">
        <f>Application!K731</f>
        <v>0</v>
      </c>
      <c r="D26" s="445"/>
      <c r="E26" s="283"/>
      <c r="F26" s="446">
        <f t="shared" si="0"/>
        <v>0</v>
      </c>
      <c r="G26" s="447"/>
      <c r="H26" s="444" t="str">
        <f t="shared" si="1"/>
        <v xml:space="preserve"> </v>
      </c>
      <c r="I26" s="446" t="str">
        <f t="shared" si="2"/>
        <v xml:space="preserve"> </v>
      </c>
      <c r="J26" s="202"/>
      <c r="K26" s="280"/>
    </row>
    <row r="27" spans="1:11">
      <c r="A27" s="444">
        <f>Application!B732</f>
        <v>0</v>
      </c>
      <c r="B27" s="453">
        <f>Application!G732</f>
        <v>0</v>
      </c>
      <c r="C27" s="444">
        <f>Application!K732</f>
        <v>0</v>
      </c>
      <c r="D27" s="445"/>
      <c r="E27" s="283"/>
      <c r="F27" s="446">
        <f t="shared" si="0"/>
        <v>0</v>
      </c>
      <c r="G27" s="447"/>
      <c r="H27" s="444" t="str">
        <f t="shared" si="1"/>
        <v xml:space="preserve"> </v>
      </c>
      <c r="I27" s="446" t="str">
        <f t="shared" si="2"/>
        <v xml:space="preserve"> </v>
      </c>
      <c r="J27" s="202"/>
      <c r="K27" s="280"/>
    </row>
    <row r="28" spans="1:11">
      <c r="A28" s="444">
        <f>Application!B733</f>
        <v>0</v>
      </c>
      <c r="B28" s="453">
        <f>Application!G733</f>
        <v>0</v>
      </c>
      <c r="C28" s="444">
        <f>Application!K733</f>
        <v>0</v>
      </c>
      <c r="D28" s="445"/>
      <c r="E28" s="283"/>
      <c r="F28" s="446">
        <f t="shared" si="0"/>
        <v>0</v>
      </c>
      <c r="G28" s="447"/>
      <c r="H28" s="444" t="str">
        <f t="shared" si="1"/>
        <v xml:space="preserve"> </v>
      </c>
      <c r="I28" s="446" t="str">
        <f t="shared" si="2"/>
        <v xml:space="preserve"> </v>
      </c>
      <c r="J28" s="202"/>
      <c r="K28" s="280"/>
    </row>
    <row r="29" spans="1:11">
      <c r="A29" s="244"/>
      <c r="B29" s="244"/>
      <c r="C29" s="445"/>
      <c r="D29" s="445"/>
      <c r="E29" s="445"/>
      <c r="F29" s="445"/>
      <c r="G29" s="447"/>
      <c r="H29" s="445"/>
      <c r="I29" s="244"/>
      <c r="J29" s="202"/>
      <c r="K29" s="280"/>
    </row>
    <row r="30" spans="1:11">
      <c r="A30" s="448" t="s">
        <v>1757</v>
      </c>
      <c r="B30" s="449"/>
      <c r="C30" s="450">
        <f>Application!P734</f>
        <v>212483</v>
      </c>
      <c r="D30" s="445"/>
      <c r="E30" s="445"/>
      <c r="F30" s="450">
        <f>SUM(F4:F28)*12</f>
        <v>1397568</v>
      </c>
      <c r="G30" s="451"/>
      <c r="H30" s="449"/>
      <c r="I30" s="450">
        <f>SUM(I4:I28)*12</f>
        <v>733032</v>
      </c>
      <c r="J30" s="202"/>
      <c r="K30" s="282"/>
    </row>
    <row r="31" spans="1:11">
      <c r="A31" s="448"/>
      <c r="B31" s="449"/>
      <c r="C31" s="451"/>
      <c r="D31" s="445"/>
      <c r="E31" s="445"/>
      <c r="F31" s="451"/>
      <c r="G31" s="451"/>
      <c r="H31" s="449"/>
      <c r="I31" s="451"/>
      <c r="J31" s="202"/>
      <c r="K31" s="282"/>
    </row>
    <row r="32" spans="1:11">
      <c r="A32" s="452" t="s">
        <v>1758</v>
      </c>
      <c r="B32" s="441"/>
      <c r="C32" s="441"/>
      <c r="D32" s="441"/>
      <c r="E32" s="441"/>
      <c r="F32" s="441"/>
      <c r="G32" s="441"/>
      <c r="H32" s="441"/>
      <c r="I32" s="441"/>
    </row>
    <row r="33" spans="1:9">
      <c r="A33" s="452" t="s">
        <v>1759</v>
      </c>
      <c r="B33" s="441"/>
      <c r="C33" s="441"/>
      <c r="D33" s="441"/>
      <c r="E33" s="441"/>
      <c r="F33" s="441"/>
      <c r="G33" s="441"/>
      <c r="H33" s="441"/>
      <c r="I33" s="441"/>
    </row>
    <row r="34" spans="1:9">
      <c r="A34" s="441" t="s">
        <v>1760</v>
      </c>
      <c r="B34" s="441"/>
      <c r="C34" s="441"/>
      <c r="D34" s="441"/>
      <c r="E34" s="441"/>
      <c r="F34" s="441"/>
      <c r="G34" s="441"/>
      <c r="H34" s="441"/>
      <c r="I34" s="441"/>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election activeCell="A9" sqref="A9"/>
    </sheetView>
  </sheetViews>
  <sheetFormatPr defaultColWidth="0" defaultRowHeight="12.5" zeroHeight="1"/>
  <cols>
    <col min="1" max="1" width="161.453125" customWidth="1"/>
    <col min="2" max="16384" width="8.81640625" hidden="1"/>
  </cols>
  <sheetData>
    <row r="1" spans="1:1" ht="46.5">
      <c r="A1" s="293" t="s">
        <v>1761</v>
      </c>
    </row>
    <row r="2" spans="1:1" ht="15.5">
      <c r="A2" s="294"/>
    </row>
    <row r="3" spans="1:1" ht="15.5">
      <c r="A3" s="295" t="s">
        <v>1762</v>
      </c>
    </row>
    <row r="4" spans="1:1" ht="15.5">
      <c r="A4" s="295" t="s">
        <v>1763</v>
      </c>
    </row>
    <row r="5" spans="1:1" ht="15.5">
      <c r="A5" s="295" t="s">
        <v>1764</v>
      </c>
    </row>
    <row r="6" spans="1:1" ht="15.5">
      <c r="A6" s="295" t="s">
        <v>1765</v>
      </c>
    </row>
    <row r="7" spans="1:1" ht="15.5">
      <c r="A7" s="295" t="s">
        <v>1766</v>
      </c>
    </row>
    <row r="8" spans="1:1" ht="15.5">
      <c r="A8" s="332" t="s">
        <v>1767</v>
      </c>
    </row>
    <row r="9" spans="1:1" ht="15.5">
      <c r="A9" s="295" t="s">
        <v>1768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topLeftCell="A49" zoomScaleNormal="100" zoomScaleSheetLayoutView="100" workbookViewId="0">
      <selection activeCell="B3" sqref="B3"/>
    </sheetView>
  </sheetViews>
  <sheetFormatPr defaultColWidth="0" defaultRowHeight="12.5" zeroHeight="1"/>
  <cols>
    <col min="1" max="1" width="35.453125" style="202" customWidth="1"/>
    <col min="2" max="4" width="14.453125" style="202" customWidth="1"/>
    <col min="5" max="5" width="50.453125" style="202" customWidth="1"/>
    <col min="6" max="6" width="9.1796875" style="202" customWidth="1"/>
    <col min="7" max="253" width="0" style="302" hidden="1" customWidth="1"/>
    <col min="254" max="16384" width="9.1796875" style="302" hidden="1"/>
  </cols>
  <sheetData>
    <row r="1" spans="1:253" s="261" customFormat="1" ht="18" customHeight="1">
      <c r="A1" s="589" t="s">
        <v>1769</v>
      </c>
      <c r="D1" s="263"/>
    </row>
    <row r="2" spans="1:253" s="261" customFormat="1" ht="13">
      <c r="A2" s="251" t="s">
        <v>1770</v>
      </c>
      <c r="B2" s="253"/>
      <c r="C2" s="253"/>
      <c r="D2" s="250"/>
      <c r="E2" s="254"/>
      <c r="F2" s="253"/>
      <c r="HN2" s="337"/>
      <c r="HO2" s="337"/>
      <c r="HP2" s="337"/>
      <c r="HQ2" s="337"/>
      <c r="HR2" s="337"/>
      <c r="HS2" s="337"/>
      <c r="HT2" s="337"/>
      <c r="HU2" s="337"/>
      <c r="HV2" s="337"/>
      <c r="HW2" s="337"/>
      <c r="HX2" s="337"/>
      <c r="HY2" s="337"/>
      <c r="HZ2" s="337"/>
      <c r="IA2" s="337"/>
      <c r="IB2" s="337"/>
      <c r="IC2" s="337"/>
      <c r="ID2" s="337"/>
      <c r="IE2" s="337"/>
      <c r="IF2" s="337"/>
      <c r="IG2" s="337"/>
      <c r="IH2" s="337"/>
      <c r="II2" s="337"/>
      <c r="IJ2" s="337"/>
      <c r="IK2" s="337"/>
      <c r="IL2" s="337"/>
      <c r="IM2" s="337"/>
      <c r="IN2" s="337"/>
      <c r="IO2" s="337"/>
      <c r="IP2" s="337"/>
      <c r="IQ2" s="337"/>
      <c r="IR2" s="337"/>
      <c r="IS2" s="337"/>
    </row>
    <row r="3" spans="1:253" s="339" customFormat="1" ht="80.25" customHeight="1">
      <c r="A3" s="262"/>
      <c r="B3" s="255" t="s">
        <v>1771</v>
      </c>
      <c r="C3" s="255" t="s">
        <v>1772</v>
      </c>
      <c r="D3" s="255" t="s">
        <v>1773</v>
      </c>
      <c r="E3" s="252" t="s">
        <v>1774</v>
      </c>
      <c r="F3" s="252"/>
      <c r="G3" s="344"/>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c r="AX3" s="338"/>
      <c r="AY3" s="338"/>
      <c r="AZ3" s="338"/>
      <c r="BA3" s="338"/>
      <c r="BB3" s="338"/>
      <c r="BC3" s="338"/>
      <c r="BD3" s="338"/>
      <c r="BE3" s="338"/>
      <c r="BF3" s="338"/>
      <c r="BG3" s="338"/>
      <c r="BH3" s="338"/>
      <c r="BI3" s="338"/>
      <c r="BJ3" s="338"/>
      <c r="BK3" s="338"/>
      <c r="BL3" s="338"/>
      <c r="BM3" s="338"/>
      <c r="BN3" s="338"/>
      <c r="BO3" s="338"/>
      <c r="BP3" s="338"/>
      <c r="BQ3" s="338"/>
      <c r="BR3" s="338"/>
      <c r="BS3" s="338"/>
      <c r="BT3" s="338"/>
      <c r="BU3" s="338"/>
      <c r="BV3" s="338"/>
      <c r="BW3" s="338"/>
      <c r="BX3" s="338"/>
      <c r="BY3" s="338"/>
      <c r="BZ3" s="338"/>
      <c r="CA3" s="338"/>
      <c r="CB3" s="338"/>
      <c r="CC3" s="338"/>
      <c r="CD3" s="338"/>
      <c r="CE3" s="338"/>
      <c r="CF3" s="338"/>
      <c r="CG3" s="338"/>
      <c r="CH3" s="338"/>
      <c r="CI3" s="338"/>
      <c r="CJ3" s="338"/>
      <c r="CK3" s="338"/>
      <c r="CL3" s="338"/>
      <c r="CM3" s="338"/>
      <c r="CN3" s="338"/>
      <c r="CO3" s="338"/>
      <c r="CP3" s="338"/>
      <c r="CQ3" s="338"/>
      <c r="CR3" s="338"/>
      <c r="CS3" s="338"/>
      <c r="CT3" s="338"/>
      <c r="CU3" s="338"/>
      <c r="CV3" s="338"/>
      <c r="CW3" s="338"/>
      <c r="CX3" s="338"/>
      <c r="CY3" s="338"/>
      <c r="CZ3" s="338"/>
      <c r="DA3" s="338"/>
      <c r="DB3" s="338"/>
      <c r="DC3" s="338"/>
      <c r="DD3" s="338"/>
      <c r="DE3" s="338"/>
      <c r="DF3" s="338"/>
      <c r="DG3" s="338"/>
      <c r="DH3" s="338"/>
      <c r="DI3" s="338"/>
      <c r="DJ3" s="338"/>
      <c r="DK3" s="338"/>
      <c r="DL3" s="338"/>
      <c r="DM3" s="338"/>
      <c r="DN3" s="338"/>
      <c r="DO3" s="338"/>
      <c r="DP3" s="338"/>
      <c r="DQ3" s="338"/>
      <c r="DR3" s="338"/>
      <c r="DS3" s="338"/>
      <c r="DT3" s="338"/>
      <c r="DU3" s="338"/>
      <c r="DV3" s="338"/>
      <c r="DW3" s="338"/>
      <c r="DX3" s="338"/>
      <c r="DY3" s="338"/>
      <c r="DZ3" s="338"/>
      <c r="EA3" s="338"/>
      <c r="EB3" s="338"/>
      <c r="EC3" s="338"/>
      <c r="ED3" s="338"/>
      <c r="EE3" s="338"/>
      <c r="EF3" s="338"/>
      <c r="EG3" s="338"/>
      <c r="EH3" s="338"/>
      <c r="EI3" s="338"/>
      <c r="EJ3" s="338"/>
      <c r="EK3" s="338"/>
      <c r="EL3" s="338"/>
      <c r="EM3" s="338"/>
      <c r="EN3" s="338"/>
      <c r="EO3" s="338"/>
      <c r="EP3" s="338"/>
      <c r="EQ3" s="338"/>
      <c r="ER3" s="338"/>
      <c r="ES3" s="338"/>
      <c r="ET3" s="338"/>
      <c r="EU3" s="338"/>
      <c r="EV3" s="338"/>
      <c r="EW3" s="338"/>
      <c r="EX3" s="338"/>
      <c r="EY3" s="338"/>
      <c r="EZ3" s="338"/>
      <c r="FA3" s="338"/>
      <c r="FB3" s="338"/>
      <c r="FC3" s="338"/>
      <c r="FD3" s="338"/>
      <c r="FE3" s="338"/>
      <c r="FF3" s="338"/>
      <c r="FG3" s="338"/>
      <c r="FH3" s="338"/>
      <c r="FI3" s="338"/>
      <c r="FJ3" s="338"/>
      <c r="FK3" s="338"/>
      <c r="FL3" s="338"/>
      <c r="FM3" s="338"/>
      <c r="FN3" s="338"/>
      <c r="FO3" s="338"/>
      <c r="FP3" s="338"/>
      <c r="FQ3" s="338"/>
      <c r="FR3" s="338"/>
      <c r="FS3" s="338"/>
      <c r="FT3" s="338"/>
      <c r="FU3" s="338"/>
      <c r="FV3" s="338"/>
      <c r="FW3" s="338"/>
      <c r="FX3" s="338"/>
      <c r="FY3" s="338"/>
      <c r="FZ3" s="338"/>
      <c r="GA3" s="338"/>
      <c r="GB3" s="338"/>
      <c r="GC3" s="338"/>
      <c r="GD3" s="338"/>
      <c r="GE3" s="338"/>
      <c r="GF3" s="338"/>
      <c r="GG3" s="338"/>
      <c r="GH3" s="338"/>
      <c r="GI3" s="338"/>
      <c r="GJ3" s="338"/>
      <c r="GK3" s="338"/>
      <c r="GL3" s="338"/>
      <c r="GM3" s="338"/>
      <c r="GN3" s="338"/>
      <c r="GO3" s="338"/>
      <c r="GP3" s="338"/>
      <c r="GQ3" s="338"/>
      <c r="GR3" s="338"/>
      <c r="GS3" s="338"/>
      <c r="GT3" s="338"/>
      <c r="GU3" s="338"/>
      <c r="GV3" s="338"/>
      <c r="GW3" s="338"/>
      <c r="GX3" s="338"/>
      <c r="GY3" s="338"/>
      <c r="GZ3" s="338"/>
      <c r="HA3" s="338"/>
      <c r="HB3" s="338"/>
      <c r="HC3" s="338"/>
      <c r="HD3" s="338"/>
      <c r="HE3" s="338"/>
      <c r="HF3" s="338"/>
      <c r="HG3" s="338"/>
      <c r="HH3" s="338"/>
      <c r="HI3" s="338"/>
      <c r="HJ3" s="338"/>
      <c r="HK3" s="338"/>
      <c r="HL3" s="338"/>
      <c r="HM3" s="338"/>
      <c r="HN3" s="338"/>
      <c r="HO3" s="338"/>
      <c r="HP3" s="338"/>
      <c r="HQ3" s="338"/>
      <c r="HR3" s="338"/>
      <c r="HS3" s="338"/>
      <c r="HT3" s="338"/>
      <c r="HU3" s="338"/>
      <c r="HV3" s="338"/>
      <c r="HW3" s="338"/>
      <c r="HX3" s="338"/>
      <c r="HY3" s="338"/>
      <c r="HZ3" s="338"/>
      <c r="IA3" s="338"/>
      <c r="IB3" s="338"/>
      <c r="IC3" s="338"/>
      <c r="ID3" s="338"/>
      <c r="IE3" s="338"/>
      <c r="IF3" s="338"/>
      <c r="IG3" s="338"/>
      <c r="IH3" s="338"/>
      <c r="II3" s="338"/>
      <c r="IJ3" s="338"/>
      <c r="IK3" s="338"/>
      <c r="IL3" s="338"/>
      <c r="IM3" s="338"/>
      <c r="IN3" s="338"/>
      <c r="IO3" s="338"/>
      <c r="IP3" s="338"/>
      <c r="IQ3" s="338"/>
      <c r="IR3" s="338"/>
      <c r="IS3" s="338"/>
    </row>
    <row r="4" spans="1:253" s="341" customFormat="1" ht="13">
      <c r="A4" s="256" t="s">
        <v>1517</v>
      </c>
      <c r="B4" s="256"/>
      <c r="C4" s="256"/>
      <c r="D4" s="256"/>
      <c r="E4" s="264"/>
      <c r="F4" s="256"/>
      <c r="G4" s="778"/>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c r="AR4" s="779"/>
      <c r="AS4" s="779"/>
      <c r="AT4" s="779"/>
      <c r="AU4" s="779"/>
      <c r="AV4" s="779"/>
      <c r="AW4" s="779"/>
      <c r="AX4" s="779"/>
      <c r="AY4" s="779"/>
      <c r="AZ4" s="779"/>
      <c r="BA4" s="779"/>
      <c r="BB4" s="779"/>
      <c r="BC4" s="779"/>
      <c r="BD4" s="779"/>
      <c r="BE4" s="779"/>
      <c r="BF4" s="779"/>
      <c r="BG4" s="779"/>
      <c r="BH4" s="779"/>
      <c r="BI4" s="779"/>
      <c r="BJ4" s="779"/>
      <c r="BK4" s="779"/>
      <c r="BL4" s="779"/>
      <c r="BM4" s="779"/>
      <c r="BN4" s="779"/>
      <c r="BO4" s="779"/>
      <c r="BP4" s="779"/>
      <c r="BQ4" s="779"/>
      <c r="BR4" s="779"/>
      <c r="BS4" s="779"/>
      <c r="BT4" s="779"/>
      <c r="BU4" s="779"/>
      <c r="BV4" s="779"/>
      <c r="BW4" s="779"/>
      <c r="BX4" s="779"/>
      <c r="BY4" s="779"/>
      <c r="BZ4" s="779"/>
      <c r="CA4" s="779"/>
      <c r="CB4" s="779"/>
      <c r="CC4" s="779"/>
      <c r="CD4" s="779"/>
      <c r="CE4" s="779"/>
      <c r="CF4" s="779"/>
      <c r="CG4" s="779"/>
      <c r="CH4" s="779"/>
      <c r="CI4" s="779"/>
      <c r="CJ4" s="779"/>
      <c r="CK4" s="779"/>
      <c r="CL4" s="779"/>
      <c r="CM4" s="779"/>
      <c r="CN4" s="779"/>
      <c r="CO4" s="779"/>
      <c r="CP4" s="779"/>
      <c r="CQ4" s="779"/>
      <c r="CR4" s="779"/>
      <c r="CS4" s="779"/>
      <c r="CT4" s="779"/>
      <c r="CU4" s="779"/>
      <c r="CV4" s="779"/>
      <c r="CW4" s="779"/>
      <c r="CX4" s="779"/>
      <c r="CY4" s="779"/>
      <c r="CZ4" s="779"/>
      <c r="DA4" s="779"/>
      <c r="DB4" s="779"/>
      <c r="DC4" s="779"/>
      <c r="DD4" s="779"/>
      <c r="DE4" s="779"/>
      <c r="DF4" s="779"/>
      <c r="DG4" s="779"/>
      <c r="DH4" s="779"/>
      <c r="DI4" s="779"/>
      <c r="DJ4" s="779"/>
      <c r="DK4" s="779"/>
      <c r="DL4" s="779"/>
      <c r="DM4" s="779"/>
      <c r="DN4" s="779"/>
      <c r="DO4" s="779"/>
      <c r="DP4" s="779"/>
      <c r="DQ4" s="779"/>
      <c r="DR4" s="779"/>
      <c r="DS4" s="779"/>
      <c r="DT4" s="779"/>
      <c r="DU4" s="779"/>
      <c r="DV4" s="779"/>
      <c r="DW4" s="779"/>
      <c r="DX4" s="779"/>
      <c r="DY4" s="779"/>
      <c r="DZ4" s="779"/>
      <c r="EA4" s="779"/>
      <c r="EB4" s="779"/>
      <c r="EC4" s="779"/>
      <c r="ED4" s="779"/>
      <c r="EE4" s="779"/>
      <c r="EF4" s="779"/>
      <c r="EG4" s="779"/>
      <c r="EH4" s="779"/>
      <c r="EI4" s="779"/>
      <c r="EJ4" s="779"/>
      <c r="EK4" s="779"/>
      <c r="EL4" s="779"/>
      <c r="EM4" s="779"/>
      <c r="EN4" s="779"/>
      <c r="EO4" s="779"/>
      <c r="EP4" s="779"/>
      <c r="EQ4" s="779"/>
      <c r="ER4" s="779"/>
      <c r="ES4" s="779"/>
      <c r="ET4" s="779"/>
      <c r="EU4" s="779"/>
      <c r="EV4" s="779"/>
      <c r="EW4" s="779"/>
      <c r="EX4" s="779"/>
      <c r="EY4" s="779"/>
      <c r="EZ4" s="779"/>
      <c r="FA4" s="779"/>
      <c r="FB4" s="779"/>
      <c r="FC4" s="779"/>
      <c r="FD4" s="779"/>
      <c r="FE4" s="779"/>
      <c r="FF4" s="779"/>
      <c r="FG4" s="779"/>
      <c r="FH4" s="779"/>
      <c r="FI4" s="779"/>
      <c r="FJ4" s="779"/>
      <c r="FK4" s="779"/>
      <c r="FL4" s="779"/>
      <c r="FM4" s="779"/>
      <c r="FN4" s="779"/>
      <c r="FO4" s="779"/>
      <c r="FP4" s="779"/>
      <c r="FQ4" s="779"/>
      <c r="FR4" s="779"/>
      <c r="FS4" s="779"/>
      <c r="FT4" s="779"/>
      <c r="FU4" s="779"/>
      <c r="FV4" s="779"/>
      <c r="FW4" s="779"/>
      <c r="FX4" s="779"/>
      <c r="FY4" s="779"/>
      <c r="FZ4" s="779"/>
      <c r="GA4" s="779"/>
      <c r="GB4" s="779"/>
      <c r="GC4" s="779"/>
      <c r="GD4" s="779"/>
      <c r="GE4" s="779"/>
      <c r="GF4" s="779"/>
      <c r="GG4" s="779"/>
      <c r="GH4" s="779"/>
      <c r="GI4" s="779"/>
      <c r="GJ4" s="779"/>
      <c r="GK4" s="779"/>
      <c r="GL4" s="779"/>
      <c r="GM4" s="779"/>
      <c r="GN4" s="779"/>
      <c r="GO4" s="779"/>
      <c r="GP4" s="779"/>
      <c r="GQ4" s="779"/>
      <c r="GR4" s="779"/>
      <c r="GS4" s="779"/>
      <c r="GT4" s="779"/>
      <c r="GU4" s="779"/>
      <c r="GV4" s="779"/>
      <c r="GW4" s="779"/>
      <c r="GX4" s="779"/>
      <c r="GY4" s="779"/>
      <c r="GZ4" s="779"/>
      <c r="HA4" s="779"/>
      <c r="HB4" s="779"/>
      <c r="HC4" s="779"/>
      <c r="HD4" s="779"/>
      <c r="HE4" s="779"/>
      <c r="HF4" s="779"/>
      <c r="HG4" s="779"/>
      <c r="HH4" s="779"/>
      <c r="HI4" s="779"/>
      <c r="HJ4" s="779"/>
      <c r="HK4" s="779"/>
      <c r="HL4" s="779"/>
      <c r="HM4" s="779"/>
      <c r="HN4" s="779"/>
      <c r="HO4" s="779"/>
      <c r="HP4" s="779"/>
      <c r="HQ4" s="779"/>
      <c r="HR4" s="779"/>
      <c r="HS4" s="779"/>
      <c r="HT4" s="779"/>
      <c r="HU4" s="779"/>
      <c r="HV4" s="779"/>
      <c r="HW4" s="779"/>
      <c r="HX4" s="779"/>
      <c r="HY4" s="779"/>
      <c r="HZ4" s="779"/>
      <c r="IA4" s="779"/>
      <c r="IB4" s="779"/>
      <c r="IC4" s="779"/>
      <c r="ID4" s="779"/>
      <c r="IE4" s="779"/>
      <c r="IF4" s="779"/>
      <c r="IG4" s="779"/>
      <c r="IH4" s="779"/>
      <c r="II4" s="779"/>
      <c r="IJ4" s="779"/>
      <c r="IK4" s="779"/>
      <c r="IL4" s="779"/>
      <c r="IM4" s="779"/>
      <c r="IN4" s="779"/>
      <c r="IO4" s="779"/>
      <c r="IP4" s="779"/>
      <c r="IQ4" s="779"/>
      <c r="IR4" s="779"/>
      <c r="IS4" s="779"/>
    </row>
    <row r="5" spans="1:253" s="341" customFormat="1">
      <c r="A5" s="585" t="s">
        <v>1518</v>
      </c>
      <c r="B5" s="780">
        <f>'Sources and Uses Budget'!$C4</f>
        <v>0</v>
      </c>
      <c r="C5" s="780">
        <f>'Sources and Uses Budget'!$C4</f>
        <v>0</v>
      </c>
      <c r="D5" s="781">
        <f>C5-B5</f>
        <v>0</v>
      </c>
      <c r="E5" s="782"/>
      <c r="F5" s="783"/>
      <c r="G5" s="778"/>
      <c r="H5" s="779"/>
      <c r="I5" s="779"/>
      <c r="J5" s="779"/>
      <c r="K5" s="779"/>
      <c r="L5" s="779"/>
      <c r="M5" s="779"/>
      <c r="N5" s="779"/>
      <c r="O5" s="779"/>
      <c r="P5" s="779"/>
      <c r="Q5" s="779"/>
      <c r="R5" s="779"/>
      <c r="S5" s="779"/>
      <c r="T5" s="779"/>
      <c r="U5" s="779"/>
      <c r="V5" s="779"/>
      <c r="W5" s="779"/>
      <c r="X5" s="779"/>
      <c r="Y5" s="779"/>
      <c r="Z5" s="779"/>
      <c r="AA5" s="779"/>
      <c r="AB5" s="779"/>
      <c r="AC5" s="779"/>
      <c r="AD5" s="779"/>
      <c r="AE5" s="779"/>
      <c r="AF5" s="779"/>
      <c r="AG5" s="779"/>
      <c r="AH5" s="779"/>
      <c r="AI5" s="779"/>
      <c r="AJ5" s="779"/>
      <c r="AK5" s="779"/>
      <c r="AL5" s="779"/>
      <c r="AM5" s="779"/>
      <c r="AN5" s="779"/>
      <c r="AO5" s="779"/>
      <c r="AP5" s="779"/>
      <c r="AQ5" s="779"/>
      <c r="AR5" s="779"/>
      <c r="AS5" s="779"/>
      <c r="AT5" s="779"/>
      <c r="AU5" s="779"/>
      <c r="AV5" s="779"/>
      <c r="AW5" s="779"/>
      <c r="AX5" s="779"/>
      <c r="AY5" s="779"/>
      <c r="AZ5" s="779"/>
      <c r="BA5" s="779"/>
      <c r="BB5" s="779"/>
      <c r="BC5" s="779"/>
      <c r="BD5" s="779"/>
      <c r="BE5" s="779"/>
      <c r="BF5" s="779"/>
      <c r="BG5" s="779"/>
      <c r="BH5" s="779"/>
      <c r="BI5" s="779"/>
      <c r="BJ5" s="779"/>
      <c r="BK5" s="779"/>
      <c r="BL5" s="779"/>
      <c r="BM5" s="779"/>
      <c r="BN5" s="779"/>
      <c r="BO5" s="779"/>
      <c r="BP5" s="779"/>
      <c r="BQ5" s="779"/>
      <c r="BR5" s="779"/>
      <c r="BS5" s="779"/>
      <c r="BT5" s="779"/>
      <c r="BU5" s="779"/>
      <c r="BV5" s="779"/>
      <c r="BW5" s="779"/>
      <c r="BX5" s="779"/>
      <c r="BY5" s="779"/>
      <c r="BZ5" s="779"/>
      <c r="CA5" s="779"/>
      <c r="CB5" s="779"/>
      <c r="CC5" s="779"/>
      <c r="CD5" s="779"/>
      <c r="CE5" s="779"/>
      <c r="CF5" s="779"/>
      <c r="CG5" s="779"/>
      <c r="CH5" s="779"/>
      <c r="CI5" s="779"/>
      <c r="CJ5" s="779"/>
      <c r="CK5" s="779"/>
      <c r="CL5" s="779"/>
      <c r="CM5" s="779"/>
      <c r="CN5" s="779"/>
      <c r="CO5" s="779"/>
      <c r="CP5" s="779"/>
      <c r="CQ5" s="779"/>
      <c r="CR5" s="779"/>
      <c r="CS5" s="779"/>
      <c r="CT5" s="779"/>
      <c r="CU5" s="779"/>
      <c r="CV5" s="779"/>
      <c r="CW5" s="779"/>
      <c r="CX5" s="779"/>
      <c r="CY5" s="779"/>
      <c r="CZ5" s="779"/>
      <c r="DA5" s="779"/>
      <c r="DB5" s="779"/>
      <c r="DC5" s="779"/>
      <c r="DD5" s="779"/>
      <c r="DE5" s="779"/>
      <c r="DF5" s="779"/>
      <c r="DG5" s="779"/>
      <c r="DH5" s="779"/>
      <c r="DI5" s="779"/>
      <c r="DJ5" s="779"/>
      <c r="DK5" s="779"/>
      <c r="DL5" s="779"/>
      <c r="DM5" s="779"/>
      <c r="DN5" s="779"/>
      <c r="DO5" s="779"/>
      <c r="DP5" s="779"/>
      <c r="DQ5" s="779"/>
      <c r="DR5" s="779"/>
      <c r="DS5" s="779"/>
      <c r="DT5" s="779"/>
      <c r="DU5" s="779"/>
      <c r="DV5" s="779"/>
      <c r="DW5" s="779"/>
      <c r="DX5" s="779"/>
      <c r="DY5" s="779"/>
      <c r="DZ5" s="779"/>
      <c r="EA5" s="779"/>
      <c r="EB5" s="779"/>
      <c r="EC5" s="779"/>
      <c r="ED5" s="779"/>
      <c r="EE5" s="779"/>
      <c r="EF5" s="779"/>
      <c r="EG5" s="779"/>
      <c r="EH5" s="779"/>
      <c r="EI5" s="779"/>
      <c r="EJ5" s="779"/>
      <c r="EK5" s="779"/>
      <c r="EL5" s="779"/>
      <c r="EM5" s="779"/>
      <c r="EN5" s="779"/>
      <c r="EO5" s="779"/>
      <c r="EP5" s="779"/>
      <c r="EQ5" s="779"/>
      <c r="ER5" s="779"/>
      <c r="ES5" s="779"/>
      <c r="ET5" s="779"/>
      <c r="EU5" s="779"/>
      <c r="EV5" s="779"/>
      <c r="EW5" s="779"/>
      <c r="EX5" s="779"/>
      <c r="EY5" s="779"/>
      <c r="EZ5" s="779"/>
      <c r="FA5" s="779"/>
      <c r="FB5" s="779"/>
      <c r="FC5" s="779"/>
      <c r="FD5" s="779"/>
      <c r="FE5" s="779"/>
      <c r="FF5" s="779"/>
      <c r="FG5" s="779"/>
      <c r="FH5" s="779"/>
      <c r="FI5" s="779"/>
      <c r="FJ5" s="779"/>
      <c r="FK5" s="779"/>
      <c r="FL5" s="779"/>
      <c r="FM5" s="779"/>
      <c r="FN5" s="779"/>
      <c r="FO5" s="779"/>
      <c r="FP5" s="779"/>
      <c r="FQ5" s="779"/>
      <c r="FR5" s="779"/>
      <c r="FS5" s="779"/>
      <c r="FT5" s="779"/>
      <c r="FU5" s="779"/>
      <c r="FV5" s="779"/>
      <c r="FW5" s="779"/>
      <c r="FX5" s="779"/>
      <c r="FY5" s="779"/>
      <c r="FZ5" s="779"/>
      <c r="GA5" s="779"/>
      <c r="GB5" s="779"/>
      <c r="GC5" s="779"/>
      <c r="GD5" s="779"/>
      <c r="GE5" s="779"/>
      <c r="GF5" s="779"/>
      <c r="GG5" s="779"/>
      <c r="GH5" s="779"/>
      <c r="GI5" s="779"/>
      <c r="GJ5" s="779"/>
      <c r="GK5" s="779"/>
      <c r="GL5" s="779"/>
      <c r="GM5" s="779"/>
      <c r="GN5" s="779"/>
      <c r="GO5" s="779"/>
      <c r="GP5" s="779"/>
      <c r="GQ5" s="779"/>
      <c r="GR5" s="779"/>
      <c r="GS5" s="779"/>
      <c r="GT5" s="779"/>
      <c r="GU5" s="779"/>
      <c r="GV5" s="779"/>
      <c r="GW5" s="779"/>
      <c r="GX5" s="779"/>
      <c r="GY5" s="779"/>
      <c r="GZ5" s="779"/>
      <c r="HA5" s="779"/>
      <c r="HB5" s="779"/>
      <c r="HC5" s="779"/>
      <c r="HD5" s="779"/>
      <c r="HE5" s="779"/>
      <c r="HF5" s="779"/>
      <c r="HG5" s="779"/>
      <c r="HH5" s="779"/>
      <c r="HI5" s="779"/>
      <c r="HJ5" s="779"/>
      <c r="HK5" s="779"/>
      <c r="HL5" s="779"/>
      <c r="HM5" s="779"/>
      <c r="HN5" s="779"/>
      <c r="HO5" s="779"/>
      <c r="HP5" s="779"/>
      <c r="HQ5" s="779"/>
      <c r="HR5" s="779"/>
      <c r="HS5" s="779"/>
      <c r="HT5" s="779"/>
      <c r="HU5" s="779"/>
      <c r="HV5" s="779"/>
      <c r="HW5" s="779"/>
      <c r="HX5" s="779"/>
      <c r="HY5" s="779"/>
      <c r="HZ5" s="779"/>
      <c r="IA5" s="779"/>
      <c r="IB5" s="779"/>
      <c r="IC5" s="779"/>
      <c r="ID5" s="779"/>
      <c r="IE5" s="779"/>
      <c r="IF5" s="779"/>
      <c r="IG5" s="779"/>
      <c r="IH5" s="779"/>
      <c r="II5" s="779"/>
      <c r="IJ5" s="779"/>
      <c r="IK5" s="779"/>
      <c r="IL5" s="779"/>
      <c r="IM5" s="779"/>
      <c r="IN5" s="779"/>
      <c r="IO5" s="779"/>
      <c r="IP5" s="779"/>
      <c r="IQ5" s="779"/>
      <c r="IR5" s="779"/>
      <c r="IS5" s="779"/>
    </row>
    <row r="6" spans="1:253" s="341" customFormat="1">
      <c r="A6" s="585" t="s">
        <v>1519</v>
      </c>
      <c r="B6" s="780">
        <f>'Sources and Uses Budget'!$C5</f>
        <v>0</v>
      </c>
      <c r="C6" s="780">
        <f>'Sources and Uses Budget'!$C5</f>
        <v>0</v>
      </c>
      <c r="D6" s="781">
        <f t="shared" ref="D6:D74" si="0">C6-B6</f>
        <v>0</v>
      </c>
      <c r="E6" s="782"/>
      <c r="F6" s="783"/>
      <c r="G6" s="778"/>
      <c r="H6" s="779"/>
      <c r="I6" s="779"/>
      <c r="J6" s="779"/>
      <c r="K6" s="779"/>
      <c r="L6" s="779"/>
      <c r="M6" s="779"/>
      <c r="N6" s="779"/>
      <c r="O6" s="779"/>
      <c r="P6" s="779"/>
      <c r="Q6" s="779"/>
      <c r="R6" s="779"/>
      <c r="S6" s="779"/>
      <c r="T6" s="779"/>
      <c r="U6" s="779"/>
      <c r="V6" s="779"/>
      <c r="W6" s="779"/>
      <c r="X6" s="779"/>
      <c r="Y6" s="779"/>
      <c r="Z6" s="779"/>
      <c r="AA6" s="779"/>
      <c r="AB6" s="779"/>
      <c r="AC6" s="779"/>
      <c r="AD6" s="779"/>
      <c r="AE6" s="779"/>
      <c r="AF6" s="779"/>
      <c r="AG6" s="779"/>
      <c r="AH6" s="779"/>
      <c r="AI6" s="779"/>
      <c r="AJ6" s="779"/>
      <c r="AK6" s="779"/>
      <c r="AL6" s="779"/>
      <c r="AM6" s="779"/>
      <c r="AN6" s="779"/>
      <c r="AO6" s="779"/>
      <c r="AP6" s="779"/>
      <c r="AQ6" s="779"/>
      <c r="AR6" s="779"/>
      <c r="AS6" s="779"/>
      <c r="AT6" s="779"/>
      <c r="AU6" s="779"/>
      <c r="AV6" s="779"/>
      <c r="AW6" s="779"/>
      <c r="AX6" s="779"/>
      <c r="AY6" s="779"/>
      <c r="AZ6" s="779"/>
      <c r="BA6" s="779"/>
      <c r="BB6" s="779"/>
      <c r="BC6" s="779"/>
      <c r="BD6" s="779"/>
      <c r="BE6" s="779"/>
      <c r="BF6" s="779"/>
      <c r="BG6" s="779"/>
      <c r="BH6" s="779"/>
      <c r="BI6" s="779"/>
      <c r="BJ6" s="779"/>
      <c r="BK6" s="779"/>
      <c r="BL6" s="779"/>
      <c r="BM6" s="779"/>
      <c r="BN6" s="779"/>
      <c r="BO6" s="779"/>
      <c r="BP6" s="779"/>
      <c r="BQ6" s="779"/>
      <c r="BR6" s="779"/>
      <c r="BS6" s="779"/>
      <c r="BT6" s="779"/>
      <c r="BU6" s="779"/>
      <c r="BV6" s="779"/>
      <c r="BW6" s="779"/>
      <c r="BX6" s="779"/>
      <c r="BY6" s="779"/>
      <c r="BZ6" s="779"/>
      <c r="CA6" s="779"/>
      <c r="CB6" s="779"/>
      <c r="CC6" s="779"/>
      <c r="CD6" s="779"/>
      <c r="CE6" s="779"/>
      <c r="CF6" s="779"/>
      <c r="CG6" s="779"/>
      <c r="CH6" s="779"/>
      <c r="CI6" s="779"/>
      <c r="CJ6" s="779"/>
      <c r="CK6" s="779"/>
      <c r="CL6" s="779"/>
      <c r="CM6" s="779"/>
      <c r="CN6" s="779"/>
      <c r="CO6" s="779"/>
      <c r="CP6" s="779"/>
      <c r="CQ6" s="779"/>
      <c r="CR6" s="779"/>
      <c r="CS6" s="779"/>
      <c r="CT6" s="779"/>
      <c r="CU6" s="779"/>
      <c r="CV6" s="779"/>
      <c r="CW6" s="779"/>
      <c r="CX6" s="779"/>
      <c r="CY6" s="779"/>
      <c r="CZ6" s="779"/>
      <c r="DA6" s="779"/>
      <c r="DB6" s="779"/>
      <c r="DC6" s="779"/>
      <c r="DD6" s="779"/>
      <c r="DE6" s="779"/>
      <c r="DF6" s="779"/>
      <c r="DG6" s="779"/>
      <c r="DH6" s="779"/>
      <c r="DI6" s="779"/>
      <c r="DJ6" s="779"/>
      <c r="DK6" s="779"/>
      <c r="DL6" s="779"/>
      <c r="DM6" s="779"/>
      <c r="DN6" s="779"/>
      <c r="DO6" s="779"/>
      <c r="DP6" s="779"/>
      <c r="DQ6" s="779"/>
      <c r="DR6" s="779"/>
      <c r="DS6" s="779"/>
      <c r="DT6" s="779"/>
      <c r="DU6" s="779"/>
      <c r="DV6" s="779"/>
      <c r="DW6" s="779"/>
      <c r="DX6" s="779"/>
      <c r="DY6" s="779"/>
      <c r="DZ6" s="779"/>
      <c r="EA6" s="779"/>
      <c r="EB6" s="779"/>
      <c r="EC6" s="779"/>
      <c r="ED6" s="779"/>
      <c r="EE6" s="779"/>
      <c r="EF6" s="779"/>
      <c r="EG6" s="779"/>
      <c r="EH6" s="779"/>
      <c r="EI6" s="779"/>
      <c r="EJ6" s="779"/>
      <c r="EK6" s="779"/>
      <c r="EL6" s="779"/>
      <c r="EM6" s="779"/>
      <c r="EN6" s="779"/>
      <c r="EO6" s="779"/>
      <c r="EP6" s="779"/>
      <c r="EQ6" s="779"/>
      <c r="ER6" s="779"/>
      <c r="ES6" s="779"/>
      <c r="ET6" s="779"/>
      <c r="EU6" s="779"/>
      <c r="EV6" s="779"/>
      <c r="EW6" s="779"/>
      <c r="EX6" s="779"/>
      <c r="EY6" s="779"/>
      <c r="EZ6" s="779"/>
      <c r="FA6" s="779"/>
      <c r="FB6" s="779"/>
      <c r="FC6" s="779"/>
      <c r="FD6" s="779"/>
      <c r="FE6" s="779"/>
      <c r="FF6" s="779"/>
      <c r="FG6" s="779"/>
      <c r="FH6" s="779"/>
      <c r="FI6" s="779"/>
      <c r="FJ6" s="779"/>
      <c r="FK6" s="779"/>
      <c r="FL6" s="779"/>
      <c r="FM6" s="779"/>
      <c r="FN6" s="779"/>
      <c r="FO6" s="779"/>
      <c r="FP6" s="779"/>
      <c r="FQ6" s="779"/>
      <c r="FR6" s="779"/>
      <c r="FS6" s="779"/>
      <c r="FT6" s="779"/>
      <c r="FU6" s="779"/>
      <c r="FV6" s="779"/>
      <c r="FW6" s="779"/>
      <c r="FX6" s="779"/>
      <c r="FY6" s="779"/>
      <c r="FZ6" s="779"/>
      <c r="GA6" s="779"/>
      <c r="GB6" s="779"/>
      <c r="GC6" s="779"/>
      <c r="GD6" s="779"/>
      <c r="GE6" s="779"/>
      <c r="GF6" s="779"/>
      <c r="GG6" s="779"/>
      <c r="GH6" s="779"/>
      <c r="GI6" s="779"/>
      <c r="GJ6" s="779"/>
      <c r="GK6" s="779"/>
      <c r="GL6" s="779"/>
      <c r="GM6" s="779"/>
      <c r="GN6" s="779"/>
      <c r="GO6" s="779"/>
      <c r="GP6" s="779"/>
      <c r="GQ6" s="779"/>
      <c r="GR6" s="779"/>
      <c r="GS6" s="779"/>
      <c r="GT6" s="779"/>
      <c r="GU6" s="779"/>
      <c r="GV6" s="779"/>
      <c r="GW6" s="779"/>
      <c r="GX6" s="779"/>
      <c r="GY6" s="779"/>
      <c r="GZ6" s="779"/>
      <c r="HA6" s="779"/>
      <c r="HB6" s="779"/>
      <c r="HC6" s="779"/>
      <c r="HD6" s="779"/>
      <c r="HE6" s="779"/>
      <c r="HF6" s="779"/>
      <c r="HG6" s="779"/>
      <c r="HH6" s="779"/>
      <c r="HI6" s="779"/>
      <c r="HJ6" s="779"/>
      <c r="HK6" s="779"/>
      <c r="HL6" s="779"/>
      <c r="HM6" s="779"/>
      <c r="HN6" s="779"/>
      <c r="HO6" s="779"/>
      <c r="HP6" s="779"/>
      <c r="HQ6" s="779"/>
      <c r="HR6" s="779"/>
      <c r="HS6" s="779"/>
      <c r="HT6" s="779"/>
      <c r="HU6" s="779"/>
      <c r="HV6" s="779"/>
      <c r="HW6" s="779"/>
      <c r="HX6" s="779"/>
      <c r="HY6" s="779"/>
      <c r="HZ6" s="779"/>
      <c r="IA6" s="779"/>
      <c r="IB6" s="779"/>
      <c r="IC6" s="779"/>
      <c r="ID6" s="779"/>
      <c r="IE6" s="779"/>
      <c r="IF6" s="779"/>
      <c r="IG6" s="779"/>
      <c r="IH6" s="779"/>
      <c r="II6" s="779"/>
      <c r="IJ6" s="779"/>
      <c r="IK6" s="779"/>
      <c r="IL6" s="779"/>
      <c r="IM6" s="779"/>
      <c r="IN6" s="779"/>
      <c r="IO6" s="779"/>
      <c r="IP6" s="779"/>
      <c r="IQ6" s="779"/>
      <c r="IR6" s="779"/>
      <c r="IS6" s="779"/>
    </row>
    <row r="7" spans="1:253" s="341" customFormat="1">
      <c r="A7" s="585" t="s">
        <v>1520</v>
      </c>
      <c r="B7" s="780">
        <f>'Sources and Uses Budget'!$C6</f>
        <v>0</v>
      </c>
      <c r="C7" s="780">
        <f>'Sources and Uses Budget'!$C6</f>
        <v>0</v>
      </c>
      <c r="D7" s="781">
        <f t="shared" si="0"/>
        <v>0</v>
      </c>
      <c r="E7" s="782"/>
      <c r="F7" s="783"/>
      <c r="G7" s="778"/>
      <c r="H7" s="779"/>
      <c r="I7" s="779"/>
      <c r="J7" s="779"/>
      <c r="K7" s="779"/>
      <c r="L7" s="779"/>
      <c r="M7" s="779"/>
      <c r="N7" s="779"/>
      <c r="O7" s="779"/>
      <c r="P7" s="779"/>
      <c r="Q7" s="779"/>
      <c r="R7" s="779"/>
      <c r="S7" s="779"/>
      <c r="T7" s="779"/>
      <c r="U7" s="779"/>
      <c r="V7" s="779"/>
      <c r="W7" s="779"/>
      <c r="X7" s="779"/>
      <c r="Y7" s="779"/>
      <c r="Z7" s="779"/>
      <c r="AA7" s="779"/>
      <c r="AB7" s="779"/>
      <c r="AC7" s="779"/>
      <c r="AD7" s="779"/>
      <c r="AE7" s="779"/>
      <c r="AF7" s="779"/>
      <c r="AG7" s="779"/>
      <c r="AH7" s="779"/>
      <c r="AI7" s="779"/>
      <c r="AJ7" s="779"/>
      <c r="AK7" s="779"/>
      <c r="AL7" s="779"/>
      <c r="AM7" s="779"/>
      <c r="AN7" s="779"/>
      <c r="AO7" s="779"/>
      <c r="AP7" s="779"/>
      <c r="AQ7" s="779"/>
      <c r="AR7" s="779"/>
      <c r="AS7" s="779"/>
      <c r="AT7" s="779"/>
      <c r="AU7" s="779"/>
      <c r="AV7" s="779"/>
      <c r="AW7" s="779"/>
      <c r="AX7" s="779"/>
      <c r="AY7" s="779"/>
      <c r="AZ7" s="779"/>
      <c r="BA7" s="779"/>
      <c r="BB7" s="779"/>
      <c r="BC7" s="779"/>
      <c r="BD7" s="779"/>
      <c r="BE7" s="779"/>
      <c r="BF7" s="779"/>
      <c r="BG7" s="779"/>
      <c r="BH7" s="779"/>
      <c r="BI7" s="779"/>
      <c r="BJ7" s="779"/>
      <c r="BK7" s="779"/>
      <c r="BL7" s="779"/>
      <c r="BM7" s="779"/>
      <c r="BN7" s="779"/>
      <c r="BO7" s="779"/>
      <c r="BP7" s="779"/>
      <c r="BQ7" s="779"/>
      <c r="BR7" s="779"/>
      <c r="BS7" s="779"/>
      <c r="BT7" s="779"/>
      <c r="BU7" s="779"/>
      <c r="BV7" s="779"/>
      <c r="BW7" s="779"/>
      <c r="BX7" s="779"/>
      <c r="BY7" s="779"/>
      <c r="BZ7" s="779"/>
      <c r="CA7" s="779"/>
      <c r="CB7" s="779"/>
      <c r="CC7" s="779"/>
      <c r="CD7" s="779"/>
      <c r="CE7" s="779"/>
      <c r="CF7" s="779"/>
      <c r="CG7" s="779"/>
      <c r="CH7" s="779"/>
      <c r="CI7" s="779"/>
      <c r="CJ7" s="779"/>
      <c r="CK7" s="779"/>
      <c r="CL7" s="779"/>
      <c r="CM7" s="779"/>
      <c r="CN7" s="779"/>
      <c r="CO7" s="779"/>
      <c r="CP7" s="779"/>
      <c r="CQ7" s="779"/>
      <c r="CR7" s="779"/>
      <c r="CS7" s="779"/>
      <c r="CT7" s="779"/>
      <c r="CU7" s="779"/>
      <c r="CV7" s="779"/>
      <c r="CW7" s="779"/>
      <c r="CX7" s="779"/>
      <c r="CY7" s="779"/>
      <c r="CZ7" s="779"/>
      <c r="DA7" s="779"/>
      <c r="DB7" s="779"/>
      <c r="DC7" s="779"/>
      <c r="DD7" s="779"/>
      <c r="DE7" s="779"/>
      <c r="DF7" s="779"/>
      <c r="DG7" s="779"/>
      <c r="DH7" s="779"/>
      <c r="DI7" s="779"/>
      <c r="DJ7" s="779"/>
      <c r="DK7" s="779"/>
      <c r="DL7" s="779"/>
      <c r="DM7" s="779"/>
      <c r="DN7" s="779"/>
      <c r="DO7" s="779"/>
      <c r="DP7" s="779"/>
      <c r="DQ7" s="779"/>
      <c r="DR7" s="779"/>
      <c r="DS7" s="779"/>
      <c r="DT7" s="779"/>
      <c r="DU7" s="779"/>
      <c r="DV7" s="779"/>
      <c r="DW7" s="779"/>
      <c r="DX7" s="779"/>
      <c r="DY7" s="779"/>
      <c r="DZ7" s="779"/>
      <c r="EA7" s="779"/>
      <c r="EB7" s="779"/>
      <c r="EC7" s="779"/>
      <c r="ED7" s="779"/>
      <c r="EE7" s="779"/>
      <c r="EF7" s="779"/>
      <c r="EG7" s="779"/>
      <c r="EH7" s="779"/>
      <c r="EI7" s="779"/>
      <c r="EJ7" s="779"/>
      <c r="EK7" s="779"/>
      <c r="EL7" s="779"/>
      <c r="EM7" s="779"/>
      <c r="EN7" s="779"/>
      <c r="EO7" s="779"/>
      <c r="EP7" s="779"/>
      <c r="EQ7" s="779"/>
      <c r="ER7" s="779"/>
      <c r="ES7" s="779"/>
      <c r="ET7" s="779"/>
      <c r="EU7" s="779"/>
      <c r="EV7" s="779"/>
      <c r="EW7" s="779"/>
      <c r="EX7" s="779"/>
      <c r="EY7" s="779"/>
      <c r="EZ7" s="779"/>
      <c r="FA7" s="779"/>
      <c r="FB7" s="779"/>
      <c r="FC7" s="779"/>
      <c r="FD7" s="779"/>
      <c r="FE7" s="779"/>
      <c r="FF7" s="779"/>
      <c r="FG7" s="779"/>
      <c r="FH7" s="779"/>
      <c r="FI7" s="779"/>
      <c r="FJ7" s="779"/>
      <c r="FK7" s="779"/>
      <c r="FL7" s="779"/>
      <c r="FM7" s="779"/>
      <c r="FN7" s="779"/>
      <c r="FO7" s="779"/>
      <c r="FP7" s="779"/>
      <c r="FQ7" s="779"/>
      <c r="FR7" s="779"/>
      <c r="FS7" s="779"/>
      <c r="FT7" s="779"/>
      <c r="FU7" s="779"/>
      <c r="FV7" s="779"/>
      <c r="FW7" s="779"/>
      <c r="FX7" s="779"/>
      <c r="FY7" s="779"/>
      <c r="FZ7" s="779"/>
      <c r="GA7" s="779"/>
      <c r="GB7" s="779"/>
      <c r="GC7" s="779"/>
      <c r="GD7" s="779"/>
      <c r="GE7" s="779"/>
      <c r="GF7" s="779"/>
      <c r="GG7" s="779"/>
      <c r="GH7" s="779"/>
      <c r="GI7" s="779"/>
      <c r="GJ7" s="779"/>
      <c r="GK7" s="779"/>
      <c r="GL7" s="779"/>
      <c r="GM7" s="779"/>
      <c r="GN7" s="779"/>
      <c r="GO7" s="779"/>
      <c r="GP7" s="779"/>
      <c r="GQ7" s="779"/>
      <c r="GR7" s="779"/>
      <c r="GS7" s="779"/>
      <c r="GT7" s="779"/>
      <c r="GU7" s="779"/>
      <c r="GV7" s="779"/>
      <c r="GW7" s="779"/>
      <c r="GX7" s="779"/>
      <c r="GY7" s="779"/>
      <c r="GZ7" s="779"/>
      <c r="HA7" s="779"/>
      <c r="HB7" s="779"/>
      <c r="HC7" s="779"/>
      <c r="HD7" s="779"/>
      <c r="HE7" s="779"/>
      <c r="HF7" s="779"/>
      <c r="HG7" s="779"/>
      <c r="HH7" s="779"/>
      <c r="HI7" s="779"/>
      <c r="HJ7" s="779"/>
      <c r="HK7" s="779"/>
      <c r="HL7" s="779"/>
      <c r="HM7" s="779"/>
      <c r="HN7" s="779"/>
      <c r="HO7" s="779"/>
      <c r="HP7" s="779"/>
      <c r="HQ7" s="779"/>
      <c r="HR7" s="779"/>
      <c r="HS7" s="779"/>
      <c r="HT7" s="779"/>
      <c r="HU7" s="779"/>
      <c r="HV7" s="779"/>
      <c r="HW7" s="779"/>
      <c r="HX7" s="779"/>
      <c r="HY7" s="779"/>
      <c r="HZ7" s="779"/>
      <c r="IA7" s="779"/>
      <c r="IB7" s="779"/>
      <c r="IC7" s="779"/>
      <c r="ID7" s="779"/>
      <c r="IE7" s="779"/>
      <c r="IF7" s="779"/>
      <c r="IG7" s="779"/>
      <c r="IH7" s="779"/>
      <c r="II7" s="779"/>
      <c r="IJ7" s="779"/>
      <c r="IK7" s="779"/>
      <c r="IL7" s="779"/>
      <c r="IM7" s="779"/>
      <c r="IN7" s="779"/>
      <c r="IO7" s="779"/>
      <c r="IP7" s="779"/>
      <c r="IQ7" s="779"/>
      <c r="IR7" s="779"/>
      <c r="IS7" s="779"/>
    </row>
    <row r="8" spans="1:253" s="341" customFormat="1">
      <c r="A8" s="585" t="s">
        <v>1521</v>
      </c>
      <c r="B8" s="780">
        <f>'Sources and Uses Budget'!$C7</f>
        <v>0</v>
      </c>
      <c r="C8" s="780">
        <f>'Sources and Uses Budget'!$C7</f>
        <v>0</v>
      </c>
      <c r="D8" s="781">
        <f t="shared" si="0"/>
        <v>0</v>
      </c>
      <c r="E8" s="782"/>
      <c r="F8" s="783"/>
      <c r="G8" s="778"/>
      <c r="H8" s="779"/>
      <c r="I8" s="779"/>
      <c r="J8" s="779"/>
      <c r="K8" s="779"/>
      <c r="L8" s="779"/>
      <c r="M8" s="779"/>
      <c r="N8" s="779"/>
      <c r="O8" s="779"/>
      <c r="P8" s="779"/>
      <c r="Q8" s="779"/>
      <c r="R8" s="779"/>
      <c r="S8" s="779"/>
      <c r="T8" s="779"/>
      <c r="U8" s="779"/>
      <c r="V8" s="779"/>
      <c r="W8" s="779"/>
      <c r="X8" s="779"/>
      <c r="Y8" s="779"/>
      <c r="Z8" s="779"/>
      <c r="AA8" s="779"/>
      <c r="AB8" s="779"/>
      <c r="AC8" s="779"/>
      <c r="AD8" s="779"/>
      <c r="AE8" s="779"/>
      <c r="AF8" s="779"/>
      <c r="AG8" s="779"/>
      <c r="AH8" s="779"/>
      <c r="AI8" s="779"/>
      <c r="AJ8" s="779"/>
      <c r="AK8" s="779"/>
      <c r="AL8" s="779"/>
      <c r="AM8" s="779"/>
      <c r="AN8" s="779"/>
      <c r="AO8" s="779"/>
      <c r="AP8" s="779"/>
      <c r="AQ8" s="779"/>
      <c r="AR8" s="779"/>
      <c r="AS8" s="779"/>
      <c r="AT8" s="779"/>
      <c r="AU8" s="779"/>
      <c r="AV8" s="779"/>
      <c r="AW8" s="779"/>
      <c r="AX8" s="779"/>
      <c r="AY8" s="779"/>
      <c r="AZ8" s="779"/>
      <c r="BA8" s="779"/>
      <c r="BB8" s="779"/>
      <c r="BC8" s="779"/>
      <c r="BD8" s="779"/>
      <c r="BE8" s="779"/>
      <c r="BF8" s="779"/>
      <c r="BG8" s="779"/>
      <c r="BH8" s="779"/>
      <c r="BI8" s="779"/>
      <c r="BJ8" s="779"/>
      <c r="BK8" s="779"/>
      <c r="BL8" s="779"/>
      <c r="BM8" s="779"/>
      <c r="BN8" s="779"/>
      <c r="BO8" s="779"/>
      <c r="BP8" s="779"/>
      <c r="BQ8" s="779"/>
      <c r="BR8" s="779"/>
      <c r="BS8" s="779"/>
      <c r="BT8" s="779"/>
      <c r="BU8" s="779"/>
      <c r="BV8" s="779"/>
      <c r="BW8" s="779"/>
      <c r="BX8" s="779"/>
      <c r="BY8" s="779"/>
      <c r="BZ8" s="779"/>
      <c r="CA8" s="779"/>
      <c r="CB8" s="779"/>
      <c r="CC8" s="779"/>
      <c r="CD8" s="779"/>
      <c r="CE8" s="779"/>
      <c r="CF8" s="779"/>
      <c r="CG8" s="779"/>
      <c r="CH8" s="779"/>
      <c r="CI8" s="779"/>
      <c r="CJ8" s="779"/>
      <c r="CK8" s="779"/>
      <c r="CL8" s="779"/>
      <c r="CM8" s="779"/>
      <c r="CN8" s="779"/>
      <c r="CO8" s="779"/>
      <c r="CP8" s="779"/>
      <c r="CQ8" s="779"/>
      <c r="CR8" s="779"/>
      <c r="CS8" s="779"/>
      <c r="CT8" s="779"/>
      <c r="CU8" s="779"/>
      <c r="CV8" s="779"/>
      <c r="CW8" s="779"/>
      <c r="CX8" s="779"/>
      <c r="CY8" s="779"/>
      <c r="CZ8" s="779"/>
      <c r="DA8" s="779"/>
      <c r="DB8" s="779"/>
      <c r="DC8" s="779"/>
      <c r="DD8" s="779"/>
      <c r="DE8" s="779"/>
      <c r="DF8" s="779"/>
      <c r="DG8" s="779"/>
      <c r="DH8" s="779"/>
      <c r="DI8" s="779"/>
      <c r="DJ8" s="779"/>
      <c r="DK8" s="779"/>
      <c r="DL8" s="779"/>
      <c r="DM8" s="779"/>
      <c r="DN8" s="779"/>
      <c r="DO8" s="779"/>
      <c r="DP8" s="779"/>
      <c r="DQ8" s="779"/>
      <c r="DR8" s="779"/>
      <c r="DS8" s="779"/>
      <c r="DT8" s="779"/>
      <c r="DU8" s="779"/>
      <c r="DV8" s="779"/>
      <c r="DW8" s="779"/>
      <c r="DX8" s="779"/>
      <c r="DY8" s="779"/>
      <c r="DZ8" s="779"/>
      <c r="EA8" s="779"/>
      <c r="EB8" s="779"/>
      <c r="EC8" s="779"/>
      <c r="ED8" s="779"/>
      <c r="EE8" s="779"/>
      <c r="EF8" s="779"/>
      <c r="EG8" s="779"/>
      <c r="EH8" s="779"/>
      <c r="EI8" s="779"/>
      <c r="EJ8" s="779"/>
      <c r="EK8" s="779"/>
      <c r="EL8" s="779"/>
      <c r="EM8" s="779"/>
      <c r="EN8" s="779"/>
      <c r="EO8" s="779"/>
      <c r="EP8" s="779"/>
      <c r="EQ8" s="779"/>
      <c r="ER8" s="779"/>
      <c r="ES8" s="779"/>
      <c r="ET8" s="779"/>
      <c r="EU8" s="779"/>
      <c r="EV8" s="779"/>
      <c r="EW8" s="779"/>
      <c r="EX8" s="779"/>
      <c r="EY8" s="779"/>
      <c r="EZ8" s="779"/>
      <c r="FA8" s="779"/>
      <c r="FB8" s="779"/>
      <c r="FC8" s="779"/>
      <c r="FD8" s="779"/>
      <c r="FE8" s="779"/>
      <c r="FF8" s="779"/>
      <c r="FG8" s="779"/>
      <c r="FH8" s="779"/>
      <c r="FI8" s="779"/>
      <c r="FJ8" s="779"/>
      <c r="FK8" s="779"/>
      <c r="FL8" s="779"/>
      <c r="FM8" s="779"/>
      <c r="FN8" s="779"/>
      <c r="FO8" s="779"/>
      <c r="FP8" s="779"/>
      <c r="FQ8" s="779"/>
      <c r="FR8" s="779"/>
      <c r="FS8" s="779"/>
      <c r="FT8" s="779"/>
      <c r="FU8" s="779"/>
      <c r="FV8" s="779"/>
      <c r="FW8" s="779"/>
      <c r="FX8" s="779"/>
      <c r="FY8" s="779"/>
      <c r="FZ8" s="779"/>
      <c r="GA8" s="779"/>
      <c r="GB8" s="779"/>
      <c r="GC8" s="779"/>
      <c r="GD8" s="779"/>
      <c r="GE8" s="779"/>
      <c r="GF8" s="779"/>
      <c r="GG8" s="779"/>
      <c r="GH8" s="779"/>
      <c r="GI8" s="779"/>
      <c r="GJ8" s="779"/>
      <c r="GK8" s="779"/>
      <c r="GL8" s="779"/>
      <c r="GM8" s="779"/>
      <c r="GN8" s="779"/>
      <c r="GO8" s="779"/>
      <c r="GP8" s="779"/>
      <c r="GQ8" s="779"/>
      <c r="GR8" s="779"/>
      <c r="GS8" s="779"/>
      <c r="GT8" s="779"/>
      <c r="GU8" s="779"/>
      <c r="GV8" s="779"/>
      <c r="GW8" s="779"/>
      <c r="GX8" s="779"/>
      <c r="GY8" s="779"/>
      <c r="GZ8" s="779"/>
      <c r="HA8" s="779"/>
      <c r="HB8" s="779"/>
      <c r="HC8" s="779"/>
      <c r="HD8" s="779"/>
      <c r="HE8" s="779"/>
      <c r="HF8" s="779"/>
      <c r="HG8" s="779"/>
      <c r="HH8" s="779"/>
      <c r="HI8" s="779"/>
      <c r="HJ8" s="779"/>
      <c r="HK8" s="779"/>
      <c r="HL8" s="779"/>
      <c r="HM8" s="779"/>
      <c r="HN8" s="779"/>
      <c r="HO8" s="779"/>
      <c r="HP8" s="779"/>
      <c r="HQ8" s="779"/>
      <c r="HR8" s="779"/>
      <c r="HS8" s="779"/>
      <c r="HT8" s="779"/>
      <c r="HU8" s="779"/>
      <c r="HV8" s="779"/>
      <c r="HW8" s="779"/>
      <c r="HX8" s="779"/>
      <c r="HY8" s="779"/>
      <c r="HZ8" s="779"/>
      <c r="IA8" s="779"/>
      <c r="IB8" s="779"/>
      <c r="IC8" s="779"/>
      <c r="ID8" s="779"/>
      <c r="IE8" s="779"/>
      <c r="IF8" s="779"/>
      <c r="IG8" s="779"/>
      <c r="IH8" s="779"/>
      <c r="II8" s="779"/>
      <c r="IJ8" s="779"/>
      <c r="IK8" s="779"/>
      <c r="IL8" s="779"/>
      <c r="IM8" s="779"/>
      <c r="IN8" s="779"/>
      <c r="IO8" s="779"/>
      <c r="IP8" s="779"/>
      <c r="IQ8" s="779"/>
      <c r="IR8" s="779"/>
      <c r="IS8" s="779"/>
    </row>
    <row r="9" spans="1:253" s="341" customFormat="1" ht="13">
      <c r="A9" s="257" t="s">
        <v>1522</v>
      </c>
      <c r="B9" s="781">
        <f>SUM(B5:B8)</f>
        <v>0</v>
      </c>
      <c r="C9" s="781">
        <f>SUM(C5:C8)</f>
        <v>0</v>
      </c>
      <c r="D9" s="781">
        <f t="shared" si="0"/>
        <v>0</v>
      </c>
      <c r="E9" s="782"/>
      <c r="F9" s="783"/>
      <c r="G9" s="778"/>
      <c r="H9" s="779"/>
      <c r="I9" s="779"/>
      <c r="J9" s="779"/>
      <c r="K9" s="779"/>
      <c r="L9" s="779"/>
      <c r="M9" s="779"/>
      <c r="N9" s="779"/>
      <c r="O9" s="779"/>
      <c r="P9" s="779"/>
      <c r="Q9" s="779"/>
      <c r="R9" s="779"/>
      <c r="S9" s="779"/>
      <c r="T9" s="779"/>
      <c r="U9" s="779"/>
      <c r="V9" s="779"/>
      <c r="W9" s="779"/>
      <c r="X9" s="779"/>
      <c r="Y9" s="779"/>
      <c r="Z9" s="779"/>
      <c r="AA9" s="779"/>
      <c r="AB9" s="779"/>
      <c r="AC9" s="779"/>
      <c r="AD9" s="779"/>
      <c r="AE9" s="779"/>
      <c r="AF9" s="779"/>
      <c r="AG9" s="779"/>
      <c r="AH9" s="779"/>
      <c r="AI9" s="779"/>
      <c r="AJ9" s="779"/>
      <c r="AK9" s="779"/>
      <c r="AL9" s="779"/>
      <c r="AM9" s="779"/>
      <c r="AN9" s="779"/>
      <c r="AO9" s="779"/>
      <c r="AP9" s="779"/>
      <c r="AQ9" s="779"/>
      <c r="AR9" s="779"/>
      <c r="AS9" s="779"/>
      <c r="AT9" s="779"/>
      <c r="AU9" s="779"/>
      <c r="AV9" s="779"/>
      <c r="AW9" s="779"/>
      <c r="AX9" s="779"/>
      <c r="AY9" s="779"/>
      <c r="AZ9" s="779"/>
      <c r="BA9" s="779"/>
      <c r="BB9" s="779"/>
      <c r="BC9" s="779"/>
      <c r="BD9" s="779"/>
      <c r="BE9" s="779"/>
      <c r="BF9" s="779"/>
      <c r="BG9" s="779"/>
      <c r="BH9" s="779"/>
      <c r="BI9" s="779"/>
      <c r="BJ9" s="779"/>
      <c r="BK9" s="779"/>
      <c r="BL9" s="779"/>
      <c r="BM9" s="779"/>
      <c r="BN9" s="779"/>
      <c r="BO9" s="779"/>
      <c r="BP9" s="779"/>
      <c r="BQ9" s="779"/>
      <c r="BR9" s="779"/>
      <c r="BS9" s="779"/>
      <c r="BT9" s="779"/>
      <c r="BU9" s="779"/>
      <c r="BV9" s="779"/>
      <c r="BW9" s="779"/>
      <c r="BX9" s="779"/>
      <c r="BY9" s="779"/>
      <c r="BZ9" s="779"/>
      <c r="CA9" s="779"/>
      <c r="CB9" s="779"/>
      <c r="CC9" s="779"/>
      <c r="CD9" s="779"/>
      <c r="CE9" s="779"/>
      <c r="CF9" s="779"/>
      <c r="CG9" s="779"/>
      <c r="CH9" s="779"/>
      <c r="CI9" s="779"/>
      <c r="CJ9" s="779"/>
      <c r="CK9" s="779"/>
      <c r="CL9" s="779"/>
      <c r="CM9" s="779"/>
      <c r="CN9" s="779"/>
      <c r="CO9" s="779"/>
      <c r="CP9" s="779"/>
      <c r="CQ9" s="779"/>
      <c r="CR9" s="779"/>
      <c r="CS9" s="779"/>
      <c r="CT9" s="779"/>
      <c r="CU9" s="779"/>
      <c r="CV9" s="779"/>
      <c r="CW9" s="779"/>
      <c r="CX9" s="779"/>
      <c r="CY9" s="779"/>
      <c r="CZ9" s="779"/>
      <c r="DA9" s="779"/>
      <c r="DB9" s="779"/>
      <c r="DC9" s="779"/>
      <c r="DD9" s="779"/>
      <c r="DE9" s="779"/>
      <c r="DF9" s="779"/>
      <c r="DG9" s="779"/>
      <c r="DH9" s="779"/>
      <c r="DI9" s="779"/>
      <c r="DJ9" s="779"/>
      <c r="DK9" s="779"/>
      <c r="DL9" s="779"/>
      <c r="DM9" s="779"/>
      <c r="DN9" s="779"/>
      <c r="DO9" s="779"/>
      <c r="DP9" s="779"/>
      <c r="DQ9" s="779"/>
      <c r="DR9" s="779"/>
      <c r="DS9" s="779"/>
      <c r="DT9" s="779"/>
      <c r="DU9" s="779"/>
      <c r="DV9" s="779"/>
      <c r="DW9" s="779"/>
      <c r="DX9" s="779"/>
      <c r="DY9" s="779"/>
      <c r="DZ9" s="779"/>
      <c r="EA9" s="779"/>
      <c r="EB9" s="779"/>
      <c r="EC9" s="779"/>
      <c r="ED9" s="779"/>
      <c r="EE9" s="779"/>
      <c r="EF9" s="779"/>
      <c r="EG9" s="779"/>
      <c r="EH9" s="779"/>
      <c r="EI9" s="779"/>
      <c r="EJ9" s="779"/>
      <c r="EK9" s="779"/>
      <c r="EL9" s="779"/>
      <c r="EM9" s="779"/>
      <c r="EN9" s="779"/>
      <c r="EO9" s="779"/>
      <c r="EP9" s="779"/>
      <c r="EQ9" s="779"/>
      <c r="ER9" s="779"/>
      <c r="ES9" s="779"/>
      <c r="ET9" s="779"/>
      <c r="EU9" s="779"/>
      <c r="EV9" s="779"/>
      <c r="EW9" s="779"/>
      <c r="EX9" s="779"/>
      <c r="EY9" s="779"/>
      <c r="EZ9" s="779"/>
      <c r="FA9" s="779"/>
      <c r="FB9" s="779"/>
      <c r="FC9" s="779"/>
      <c r="FD9" s="779"/>
      <c r="FE9" s="779"/>
      <c r="FF9" s="779"/>
      <c r="FG9" s="779"/>
      <c r="FH9" s="779"/>
      <c r="FI9" s="779"/>
      <c r="FJ9" s="779"/>
      <c r="FK9" s="779"/>
      <c r="FL9" s="779"/>
      <c r="FM9" s="779"/>
      <c r="FN9" s="779"/>
      <c r="FO9" s="779"/>
      <c r="FP9" s="779"/>
      <c r="FQ9" s="779"/>
      <c r="FR9" s="779"/>
      <c r="FS9" s="779"/>
      <c r="FT9" s="779"/>
      <c r="FU9" s="779"/>
      <c r="FV9" s="779"/>
      <c r="FW9" s="779"/>
      <c r="FX9" s="779"/>
      <c r="FY9" s="779"/>
      <c r="FZ9" s="779"/>
      <c r="GA9" s="779"/>
      <c r="GB9" s="779"/>
      <c r="GC9" s="779"/>
      <c r="GD9" s="779"/>
      <c r="GE9" s="779"/>
      <c r="GF9" s="779"/>
      <c r="GG9" s="779"/>
      <c r="GH9" s="779"/>
      <c r="GI9" s="779"/>
      <c r="GJ9" s="779"/>
      <c r="GK9" s="779"/>
      <c r="GL9" s="779"/>
      <c r="GM9" s="779"/>
      <c r="GN9" s="779"/>
      <c r="GO9" s="779"/>
      <c r="GP9" s="779"/>
      <c r="GQ9" s="779"/>
      <c r="GR9" s="779"/>
      <c r="GS9" s="779"/>
      <c r="GT9" s="779"/>
      <c r="GU9" s="779"/>
      <c r="GV9" s="779"/>
      <c r="GW9" s="779"/>
      <c r="GX9" s="779"/>
      <c r="GY9" s="779"/>
      <c r="GZ9" s="779"/>
      <c r="HA9" s="779"/>
      <c r="HB9" s="779"/>
      <c r="HC9" s="779"/>
      <c r="HD9" s="779"/>
      <c r="HE9" s="779"/>
      <c r="HF9" s="779"/>
      <c r="HG9" s="779"/>
      <c r="HH9" s="779"/>
      <c r="HI9" s="779"/>
      <c r="HJ9" s="779"/>
      <c r="HK9" s="779"/>
      <c r="HL9" s="779"/>
      <c r="HM9" s="779"/>
      <c r="HN9" s="779"/>
      <c r="HO9" s="779"/>
      <c r="HP9" s="779"/>
      <c r="HQ9" s="779"/>
      <c r="HR9" s="779"/>
      <c r="HS9" s="779"/>
      <c r="HT9" s="779"/>
      <c r="HU9" s="779"/>
      <c r="HV9" s="779"/>
      <c r="HW9" s="779"/>
      <c r="HX9" s="779"/>
      <c r="HY9" s="779"/>
      <c r="HZ9" s="779"/>
      <c r="IA9" s="779"/>
      <c r="IB9" s="779"/>
      <c r="IC9" s="779"/>
      <c r="ID9" s="779"/>
      <c r="IE9" s="779"/>
      <c r="IF9" s="779"/>
      <c r="IG9" s="779"/>
      <c r="IH9" s="779"/>
      <c r="II9" s="779"/>
      <c r="IJ9" s="779"/>
      <c r="IK9" s="779"/>
      <c r="IL9" s="779"/>
      <c r="IM9" s="779"/>
      <c r="IN9" s="779"/>
      <c r="IO9" s="779"/>
      <c r="IP9" s="779"/>
      <c r="IQ9" s="779"/>
      <c r="IR9" s="779"/>
      <c r="IS9" s="779"/>
    </row>
    <row r="10" spans="1:253" s="341" customFormat="1">
      <c r="A10" s="585" t="s">
        <v>1523</v>
      </c>
      <c r="B10" s="780">
        <f>'Sources and Uses Budget'!$C9</f>
        <v>0</v>
      </c>
      <c r="C10" s="780">
        <f>'Sources and Uses Budget'!$C9</f>
        <v>0</v>
      </c>
      <c r="D10" s="781">
        <f t="shared" si="0"/>
        <v>0</v>
      </c>
      <c r="E10" s="782"/>
      <c r="F10" s="783"/>
      <c r="G10" s="778"/>
      <c r="H10" s="779"/>
      <c r="I10" s="779"/>
      <c r="J10" s="779"/>
      <c r="K10" s="779"/>
      <c r="L10" s="779"/>
      <c r="M10" s="779"/>
      <c r="N10" s="779"/>
      <c r="O10" s="779"/>
      <c r="P10" s="779"/>
      <c r="Q10" s="779"/>
      <c r="R10" s="779"/>
      <c r="S10" s="779"/>
      <c r="T10" s="779"/>
      <c r="U10" s="779"/>
      <c r="V10" s="779"/>
      <c r="W10" s="779"/>
      <c r="X10" s="779"/>
      <c r="Y10" s="779"/>
      <c r="Z10" s="779"/>
      <c r="AA10" s="779"/>
      <c r="AB10" s="779"/>
      <c r="AC10" s="779"/>
      <c r="AD10" s="779"/>
      <c r="AE10" s="779"/>
      <c r="AF10" s="779"/>
      <c r="AG10" s="779"/>
      <c r="AH10" s="779"/>
      <c r="AI10" s="779"/>
      <c r="AJ10" s="779"/>
      <c r="AK10" s="779"/>
      <c r="AL10" s="779"/>
      <c r="AM10" s="779"/>
      <c r="AN10" s="779"/>
      <c r="AO10" s="779"/>
      <c r="AP10" s="779"/>
      <c r="AQ10" s="779"/>
      <c r="AR10" s="779"/>
      <c r="AS10" s="779"/>
      <c r="AT10" s="779"/>
      <c r="AU10" s="779"/>
      <c r="AV10" s="779"/>
      <c r="AW10" s="779"/>
      <c r="AX10" s="779"/>
      <c r="AY10" s="779"/>
      <c r="AZ10" s="779"/>
      <c r="BA10" s="779"/>
      <c r="BB10" s="779"/>
      <c r="BC10" s="779"/>
      <c r="BD10" s="779"/>
      <c r="BE10" s="779"/>
      <c r="BF10" s="779"/>
      <c r="BG10" s="779"/>
      <c r="BH10" s="779"/>
      <c r="BI10" s="779"/>
      <c r="BJ10" s="779"/>
      <c r="BK10" s="779"/>
      <c r="BL10" s="779"/>
      <c r="BM10" s="779"/>
      <c r="BN10" s="779"/>
      <c r="BO10" s="779"/>
      <c r="BP10" s="779"/>
      <c r="BQ10" s="779"/>
      <c r="BR10" s="779"/>
      <c r="BS10" s="779"/>
      <c r="BT10" s="779"/>
      <c r="BU10" s="779"/>
      <c r="BV10" s="779"/>
      <c r="BW10" s="779"/>
      <c r="BX10" s="779"/>
      <c r="BY10" s="779"/>
      <c r="BZ10" s="779"/>
      <c r="CA10" s="779"/>
      <c r="CB10" s="779"/>
      <c r="CC10" s="779"/>
      <c r="CD10" s="779"/>
      <c r="CE10" s="779"/>
      <c r="CF10" s="779"/>
      <c r="CG10" s="779"/>
      <c r="CH10" s="779"/>
      <c r="CI10" s="779"/>
      <c r="CJ10" s="779"/>
      <c r="CK10" s="779"/>
      <c r="CL10" s="779"/>
      <c r="CM10" s="779"/>
      <c r="CN10" s="779"/>
      <c r="CO10" s="779"/>
      <c r="CP10" s="779"/>
      <c r="CQ10" s="779"/>
      <c r="CR10" s="779"/>
      <c r="CS10" s="779"/>
      <c r="CT10" s="779"/>
      <c r="CU10" s="779"/>
      <c r="CV10" s="779"/>
      <c r="CW10" s="779"/>
      <c r="CX10" s="779"/>
      <c r="CY10" s="779"/>
      <c r="CZ10" s="779"/>
      <c r="DA10" s="779"/>
      <c r="DB10" s="779"/>
      <c r="DC10" s="779"/>
      <c r="DD10" s="779"/>
      <c r="DE10" s="779"/>
      <c r="DF10" s="779"/>
      <c r="DG10" s="779"/>
      <c r="DH10" s="779"/>
      <c r="DI10" s="779"/>
      <c r="DJ10" s="779"/>
      <c r="DK10" s="779"/>
      <c r="DL10" s="779"/>
      <c r="DM10" s="779"/>
      <c r="DN10" s="779"/>
      <c r="DO10" s="779"/>
      <c r="DP10" s="779"/>
      <c r="DQ10" s="779"/>
      <c r="DR10" s="779"/>
      <c r="DS10" s="779"/>
      <c r="DT10" s="779"/>
      <c r="DU10" s="779"/>
      <c r="DV10" s="779"/>
      <c r="DW10" s="779"/>
      <c r="DX10" s="779"/>
      <c r="DY10" s="779"/>
      <c r="DZ10" s="779"/>
      <c r="EA10" s="779"/>
      <c r="EB10" s="779"/>
      <c r="EC10" s="779"/>
      <c r="ED10" s="779"/>
      <c r="EE10" s="779"/>
      <c r="EF10" s="779"/>
      <c r="EG10" s="779"/>
      <c r="EH10" s="779"/>
      <c r="EI10" s="779"/>
      <c r="EJ10" s="779"/>
      <c r="EK10" s="779"/>
      <c r="EL10" s="779"/>
      <c r="EM10" s="779"/>
      <c r="EN10" s="779"/>
      <c r="EO10" s="779"/>
      <c r="EP10" s="779"/>
      <c r="EQ10" s="779"/>
      <c r="ER10" s="779"/>
      <c r="ES10" s="779"/>
      <c r="ET10" s="779"/>
      <c r="EU10" s="779"/>
      <c r="EV10" s="779"/>
      <c r="EW10" s="779"/>
      <c r="EX10" s="779"/>
      <c r="EY10" s="779"/>
      <c r="EZ10" s="779"/>
      <c r="FA10" s="779"/>
      <c r="FB10" s="779"/>
      <c r="FC10" s="779"/>
      <c r="FD10" s="779"/>
      <c r="FE10" s="779"/>
      <c r="FF10" s="779"/>
      <c r="FG10" s="779"/>
      <c r="FH10" s="779"/>
      <c r="FI10" s="779"/>
      <c r="FJ10" s="779"/>
      <c r="FK10" s="779"/>
      <c r="FL10" s="779"/>
      <c r="FM10" s="779"/>
      <c r="FN10" s="779"/>
      <c r="FO10" s="779"/>
      <c r="FP10" s="779"/>
      <c r="FQ10" s="779"/>
      <c r="FR10" s="779"/>
      <c r="FS10" s="779"/>
      <c r="FT10" s="779"/>
      <c r="FU10" s="779"/>
      <c r="FV10" s="779"/>
      <c r="FW10" s="779"/>
      <c r="FX10" s="779"/>
      <c r="FY10" s="779"/>
      <c r="FZ10" s="779"/>
      <c r="GA10" s="779"/>
      <c r="GB10" s="779"/>
      <c r="GC10" s="779"/>
      <c r="GD10" s="779"/>
      <c r="GE10" s="779"/>
      <c r="GF10" s="779"/>
      <c r="GG10" s="779"/>
      <c r="GH10" s="779"/>
      <c r="GI10" s="779"/>
      <c r="GJ10" s="779"/>
      <c r="GK10" s="779"/>
      <c r="GL10" s="779"/>
      <c r="GM10" s="779"/>
      <c r="GN10" s="779"/>
      <c r="GO10" s="779"/>
      <c r="GP10" s="779"/>
      <c r="GQ10" s="779"/>
      <c r="GR10" s="779"/>
      <c r="GS10" s="779"/>
      <c r="GT10" s="779"/>
      <c r="GU10" s="779"/>
      <c r="GV10" s="779"/>
      <c r="GW10" s="779"/>
      <c r="GX10" s="779"/>
      <c r="GY10" s="779"/>
      <c r="GZ10" s="779"/>
      <c r="HA10" s="779"/>
      <c r="HB10" s="779"/>
      <c r="HC10" s="779"/>
      <c r="HD10" s="779"/>
      <c r="HE10" s="779"/>
      <c r="HF10" s="779"/>
      <c r="HG10" s="779"/>
      <c r="HH10" s="779"/>
      <c r="HI10" s="779"/>
      <c r="HJ10" s="779"/>
      <c r="HK10" s="779"/>
      <c r="HL10" s="779"/>
      <c r="HM10" s="779"/>
      <c r="HN10" s="779"/>
      <c r="HO10" s="779"/>
      <c r="HP10" s="779"/>
      <c r="HQ10" s="779"/>
      <c r="HR10" s="779"/>
      <c r="HS10" s="779"/>
      <c r="HT10" s="779"/>
      <c r="HU10" s="779"/>
      <c r="HV10" s="779"/>
      <c r="HW10" s="779"/>
      <c r="HX10" s="779"/>
      <c r="HY10" s="779"/>
      <c r="HZ10" s="779"/>
      <c r="IA10" s="779"/>
      <c r="IB10" s="779"/>
      <c r="IC10" s="779"/>
      <c r="ID10" s="779"/>
      <c r="IE10" s="779"/>
      <c r="IF10" s="779"/>
      <c r="IG10" s="779"/>
      <c r="IH10" s="779"/>
      <c r="II10" s="779"/>
      <c r="IJ10" s="779"/>
      <c r="IK10" s="779"/>
      <c r="IL10" s="779"/>
      <c r="IM10" s="779"/>
      <c r="IN10" s="779"/>
      <c r="IO10" s="779"/>
      <c r="IP10" s="779"/>
      <c r="IQ10" s="779"/>
      <c r="IR10" s="779"/>
      <c r="IS10" s="779"/>
    </row>
    <row r="11" spans="1:253" s="341" customFormat="1">
      <c r="A11" s="585" t="s">
        <v>1524</v>
      </c>
      <c r="B11" s="780">
        <f>'Sources and Uses Budget'!$C10</f>
        <v>0</v>
      </c>
      <c r="C11" s="780">
        <f>'Sources and Uses Budget'!$C10</f>
        <v>0</v>
      </c>
      <c r="D11" s="781">
        <f t="shared" si="0"/>
        <v>0</v>
      </c>
      <c r="E11" s="782"/>
      <c r="F11" s="783"/>
      <c r="G11" s="778"/>
      <c r="H11" s="779"/>
      <c r="I11" s="779"/>
      <c r="J11" s="779"/>
      <c r="K11" s="779"/>
      <c r="L11" s="779"/>
      <c r="M11" s="779"/>
      <c r="N11" s="779"/>
      <c r="O11" s="779"/>
      <c r="P11" s="779"/>
      <c r="Q11" s="779"/>
      <c r="R11" s="779"/>
      <c r="S11" s="779"/>
      <c r="T11" s="779"/>
      <c r="U11" s="779"/>
      <c r="V11" s="779"/>
      <c r="W11" s="779"/>
      <c r="X11" s="779"/>
      <c r="Y11" s="779"/>
      <c r="Z11" s="779"/>
      <c r="AA11" s="779"/>
      <c r="AB11" s="779"/>
      <c r="AC11" s="779"/>
      <c r="AD11" s="779"/>
      <c r="AE11" s="779"/>
      <c r="AF11" s="779"/>
      <c r="AG11" s="779"/>
      <c r="AH11" s="779"/>
      <c r="AI11" s="779"/>
      <c r="AJ11" s="779"/>
      <c r="AK11" s="779"/>
      <c r="AL11" s="779"/>
      <c r="AM11" s="779"/>
      <c r="AN11" s="779"/>
      <c r="AO11" s="779"/>
      <c r="AP11" s="779"/>
      <c r="AQ11" s="779"/>
      <c r="AR11" s="779"/>
      <c r="AS11" s="779"/>
      <c r="AT11" s="779"/>
      <c r="AU11" s="779"/>
      <c r="AV11" s="779"/>
      <c r="AW11" s="779"/>
      <c r="AX11" s="779"/>
      <c r="AY11" s="779"/>
      <c r="AZ11" s="779"/>
      <c r="BA11" s="779"/>
      <c r="BB11" s="779"/>
      <c r="BC11" s="779"/>
      <c r="BD11" s="779"/>
      <c r="BE11" s="779"/>
      <c r="BF11" s="779"/>
      <c r="BG11" s="779"/>
      <c r="BH11" s="779"/>
      <c r="BI11" s="779"/>
      <c r="BJ11" s="779"/>
      <c r="BK11" s="779"/>
      <c r="BL11" s="779"/>
      <c r="BM11" s="779"/>
      <c r="BN11" s="779"/>
      <c r="BO11" s="779"/>
      <c r="BP11" s="779"/>
      <c r="BQ11" s="779"/>
      <c r="BR11" s="779"/>
      <c r="BS11" s="779"/>
      <c r="BT11" s="779"/>
      <c r="BU11" s="779"/>
      <c r="BV11" s="779"/>
      <c r="BW11" s="779"/>
      <c r="BX11" s="779"/>
      <c r="BY11" s="779"/>
      <c r="BZ11" s="779"/>
      <c r="CA11" s="779"/>
      <c r="CB11" s="779"/>
      <c r="CC11" s="779"/>
      <c r="CD11" s="779"/>
      <c r="CE11" s="779"/>
      <c r="CF11" s="779"/>
      <c r="CG11" s="779"/>
      <c r="CH11" s="779"/>
      <c r="CI11" s="779"/>
      <c r="CJ11" s="779"/>
      <c r="CK11" s="779"/>
      <c r="CL11" s="779"/>
      <c r="CM11" s="779"/>
      <c r="CN11" s="779"/>
      <c r="CO11" s="779"/>
      <c r="CP11" s="779"/>
      <c r="CQ11" s="779"/>
      <c r="CR11" s="779"/>
      <c r="CS11" s="779"/>
      <c r="CT11" s="779"/>
      <c r="CU11" s="779"/>
      <c r="CV11" s="779"/>
      <c r="CW11" s="779"/>
      <c r="CX11" s="779"/>
      <c r="CY11" s="779"/>
      <c r="CZ11" s="779"/>
      <c r="DA11" s="779"/>
      <c r="DB11" s="779"/>
      <c r="DC11" s="779"/>
      <c r="DD11" s="779"/>
      <c r="DE11" s="779"/>
      <c r="DF11" s="779"/>
      <c r="DG11" s="779"/>
      <c r="DH11" s="779"/>
      <c r="DI11" s="779"/>
      <c r="DJ11" s="779"/>
      <c r="DK11" s="779"/>
      <c r="DL11" s="779"/>
      <c r="DM11" s="779"/>
      <c r="DN11" s="779"/>
      <c r="DO11" s="779"/>
      <c r="DP11" s="779"/>
      <c r="DQ11" s="779"/>
      <c r="DR11" s="779"/>
      <c r="DS11" s="779"/>
      <c r="DT11" s="779"/>
      <c r="DU11" s="779"/>
      <c r="DV11" s="779"/>
      <c r="DW11" s="779"/>
      <c r="DX11" s="779"/>
      <c r="DY11" s="779"/>
      <c r="DZ11" s="779"/>
      <c r="EA11" s="779"/>
      <c r="EB11" s="779"/>
      <c r="EC11" s="779"/>
      <c r="ED11" s="779"/>
      <c r="EE11" s="779"/>
      <c r="EF11" s="779"/>
      <c r="EG11" s="779"/>
      <c r="EH11" s="779"/>
      <c r="EI11" s="779"/>
      <c r="EJ11" s="779"/>
      <c r="EK11" s="779"/>
      <c r="EL11" s="779"/>
      <c r="EM11" s="779"/>
      <c r="EN11" s="779"/>
      <c r="EO11" s="779"/>
      <c r="EP11" s="779"/>
      <c r="EQ11" s="779"/>
      <c r="ER11" s="779"/>
      <c r="ES11" s="779"/>
      <c r="ET11" s="779"/>
      <c r="EU11" s="779"/>
      <c r="EV11" s="779"/>
      <c r="EW11" s="779"/>
      <c r="EX11" s="779"/>
      <c r="EY11" s="779"/>
      <c r="EZ11" s="779"/>
      <c r="FA11" s="779"/>
      <c r="FB11" s="779"/>
      <c r="FC11" s="779"/>
      <c r="FD11" s="779"/>
      <c r="FE11" s="779"/>
      <c r="FF11" s="779"/>
      <c r="FG11" s="779"/>
      <c r="FH11" s="779"/>
      <c r="FI11" s="779"/>
      <c r="FJ11" s="779"/>
      <c r="FK11" s="779"/>
      <c r="FL11" s="779"/>
      <c r="FM11" s="779"/>
      <c r="FN11" s="779"/>
      <c r="FO11" s="779"/>
      <c r="FP11" s="779"/>
      <c r="FQ11" s="779"/>
      <c r="FR11" s="779"/>
      <c r="FS11" s="779"/>
      <c r="FT11" s="779"/>
      <c r="FU11" s="779"/>
      <c r="FV11" s="779"/>
      <c r="FW11" s="779"/>
      <c r="FX11" s="779"/>
      <c r="FY11" s="779"/>
      <c r="FZ11" s="779"/>
      <c r="GA11" s="779"/>
      <c r="GB11" s="779"/>
      <c r="GC11" s="779"/>
      <c r="GD11" s="779"/>
      <c r="GE11" s="779"/>
      <c r="GF11" s="779"/>
      <c r="GG11" s="779"/>
      <c r="GH11" s="779"/>
      <c r="GI11" s="779"/>
      <c r="GJ11" s="779"/>
      <c r="GK11" s="779"/>
      <c r="GL11" s="779"/>
      <c r="GM11" s="779"/>
      <c r="GN11" s="779"/>
      <c r="GO11" s="779"/>
      <c r="GP11" s="779"/>
      <c r="GQ11" s="779"/>
      <c r="GR11" s="779"/>
      <c r="GS11" s="779"/>
      <c r="GT11" s="779"/>
      <c r="GU11" s="779"/>
      <c r="GV11" s="779"/>
      <c r="GW11" s="779"/>
      <c r="GX11" s="779"/>
      <c r="GY11" s="779"/>
      <c r="GZ11" s="779"/>
      <c r="HA11" s="779"/>
      <c r="HB11" s="779"/>
      <c r="HC11" s="779"/>
      <c r="HD11" s="779"/>
      <c r="HE11" s="779"/>
      <c r="HF11" s="779"/>
      <c r="HG11" s="779"/>
      <c r="HH11" s="779"/>
      <c r="HI11" s="779"/>
      <c r="HJ11" s="779"/>
      <c r="HK11" s="779"/>
      <c r="HL11" s="779"/>
      <c r="HM11" s="779"/>
      <c r="HN11" s="779"/>
      <c r="HO11" s="779"/>
      <c r="HP11" s="779"/>
      <c r="HQ11" s="779"/>
      <c r="HR11" s="779"/>
      <c r="HS11" s="779"/>
      <c r="HT11" s="779"/>
      <c r="HU11" s="779"/>
      <c r="HV11" s="779"/>
      <c r="HW11" s="779"/>
      <c r="HX11" s="779"/>
      <c r="HY11" s="779"/>
      <c r="HZ11" s="779"/>
      <c r="IA11" s="779"/>
      <c r="IB11" s="779"/>
      <c r="IC11" s="779"/>
      <c r="ID11" s="779"/>
      <c r="IE11" s="779"/>
      <c r="IF11" s="779"/>
      <c r="IG11" s="779"/>
      <c r="IH11" s="779"/>
      <c r="II11" s="779"/>
      <c r="IJ11" s="779"/>
      <c r="IK11" s="779"/>
      <c r="IL11" s="779"/>
      <c r="IM11" s="779"/>
      <c r="IN11" s="779"/>
      <c r="IO11" s="779"/>
      <c r="IP11" s="779"/>
      <c r="IQ11" s="779"/>
      <c r="IR11" s="779"/>
      <c r="IS11" s="779"/>
    </row>
    <row r="12" spans="1:253" s="341" customFormat="1" ht="13">
      <c r="A12" s="257" t="s">
        <v>1525</v>
      </c>
      <c r="B12" s="781">
        <f>SUM(B10:B11)</f>
        <v>0</v>
      </c>
      <c r="C12" s="781">
        <f>SUM(C10:C11)</f>
        <v>0</v>
      </c>
      <c r="D12" s="781">
        <f t="shared" si="0"/>
        <v>0</v>
      </c>
      <c r="E12" s="782"/>
      <c r="F12" s="783"/>
      <c r="G12" s="778"/>
      <c r="H12" s="779"/>
      <c r="I12" s="779"/>
      <c r="J12" s="779"/>
      <c r="K12" s="779"/>
      <c r="L12" s="779"/>
      <c r="M12" s="779"/>
      <c r="N12" s="779"/>
      <c r="O12" s="779"/>
      <c r="P12" s="779"/>
      <c r="Q12" s="779"/>
      <c r="R12" s="779"/>
      <c r="S12" s="779"/>
      <c r="T12" s="779"/>
      <c r="U12" s="779"/>
      <c r="V12" s="779"/>
      <c r="W12" s="779"/>
      <c r="X12" s="779"/>
      <c r="Y12" s="779"/>
      <c r="Z12" s="779"/>
      <c r="AA12" s="779"/>
      <c r="AB12" s="779"/>
      <c r="AC12" s="779"/>
      <c r="AD12" s="779"/>
      <c r="AE12" s="779"/>
      <c r="AF12" s="779"/>
      <c r="AG12" s="779"/>
      <c r="AH12" s="779"/>
      <c r="AI12" s="779"/>
      <c r="AJ12" s="779"/>
      <c r="AK12" s="779"/>
      <c r="AL12" s="779"/>
      <c r="AM12" s="779"/>
      <c r="AN12" s="779"/>
      <c r="AO12" s="779"/>
      <c r="AP12" s="779"/>
      <c r="AQ12" s="779"/>
      <c r="AR12" s="779"/>
      <c r="AS12" s="779"/>
      <c r="AT12" s="779"/>
      <c r="AU12" s="779"/>
      <c r="AV12" s="779"/>
      <c r="AW12" s="779"/>
      <c r="AX12" s="779"/>
      <c r="AY12" s="779"/>
      <c r="AZ12" s="779"/>
      <c r="BA12" s="779"/>
      <c r="BB12" s="779"/>
      <c r="BC12" s="779"/>
      <c r="BD12" s="779"/>
      <c r="BE12" s="779"/>
      <c r="BF12" s="779"/>
      <c r="BG12" s="779"/>
      <c r="BH12" s="779"/>
      <c r="BI12" s="779"/>
      <c r="BJ12" s="779"/>
      <c r="BK12" s="779"/>
      <c r="BL12" s="779"/>
      <c r="BM12" s="779"/>
      <c r="BN12" s="779"/>
      <c r="BO12" s="779"/>
      <c r="BP12" s="779"/>
      <c r="BQ12" s="779"/>
      <c r="BR12" s="779"/>
      <c r="BS12" s="779"/>
      <c r="BT12" s="779"/>
      <c r="BU12" s="779"/>
      <c r="BV12" s="779"/>
      <c r="BW12" s="779"/>
      <c r="BX12" s="779"/>
      <c r="BY12" s="779"/>
      <c r="BZ12" s="779"/>
      <c r="CA12" s="779"/>
      <c r="CB12" s="779"/>
      <c r="CC12" s="779"/>
      <c r="CD12" s="779"/>
      <c r="CE12" s="779"/>
      <c r="CF12" s="779"/>
      <c r="CG12" s="779"/>
      <c r="CH12" s="779"/>
      <c r="CI12" s="779"/>
      <c r="CJ12" s="779"/>
      <c r="CK12" s="779"/>
      <c r="CL12" s="779"/>
      <c r="CM12" s="779"/>
      <c r="CN12" s="779"/>
      <c r="CO12" s="779"/>
      <c r="CP12" s="779"/>
      <c r="CQ12" s="779"/>
      <c r="CR12" s="779"/>
      <c r="CS12" s="779"/>
      <c r="CT12" s="779"/>
      <c r="CU12" s="779"/>
      <c r="CV12" s="779"/>
      <c r="CW12" s="779"/>
      <c r="CX12" s="779"/>
      <c r="CY12" s="779"/>
      <c r="CZ12" s="779"/>
      <c r="DA12" s="779"/>
      <c r="DB12" s="779"/>
      <c r="DC12" s="779"/>
      <c r="DD12" s="779"/>
      <c r="DE12" s="779"/>
      <c r="DF12" s="779"/>
      <c r="DG12" s="779"/>
      <c r="DH12" s="779"/>
      <c r="DI12" s="779"/>
      <c r="DJ12" s="779"/>
      <c r="DK12" s="779"/>
      <c r="DL12" s="779"/>
      <c r="DM12" s="779"/>
      <c r="DN12" s="779"/>
      <c r="DO12" s="779"/>
      <c r="DP12" s="779"/>
      <c r="DQ12" s="779"/>
      <c r="DR12" s="779"/>
      <c r="DS12" s="779"/>
      <c r="DT12" s="779"/>
      <c r="DU12" s="779"/>
      <c r="DV12" s="779"/>
      <c r="DW12" s="779"/>
      <c r="DX12" s="779"/>
      <c r="DY12" s="779"/>
      <c r="DZ12" s="779"/>
      <c r="EA12" s="779"/>
      <c r="EB12" s="779"/>
      <c r="EC12" s="779"/>
      <c r="ED12" s="779"/>
      <c r="EE12" s="779"/>
      <c r="EF12" s="779"/>
      <c r="EG12" s="779"/>
      <c r="EH12" s="779"/>
      <c r="EI12" s="779"/>
      <c r="EJ12" s="779"/>
      <c r="EK12" s="779"/>
      <c r="EL12" s="779"/>
      <c r="EM12" s="779"/>
      <c r="EN12" s="779"/>
      <c r="EO12" s="779"/>
      <c r="EP12" s="779"/>
      <c r="EQ12" s="779"/>
      <c r="ER12" s="779"/>
      <c r="ES12" s="779"/>
      <c r="ET12" s="779"/>
      <c r="EU12" s="779"/>
      <c r="EV12" s="779"/>
      <c r="EW12" s="779"/>
      <c r="EX12" s="779"/>
      <c r="EY12" s="779"/>
      <c r="EZ12" s="779"/>
      <c r="FA12" s="779"/>
      <c r="FB12" s="779"/>
      <c r="FC12" s="779"/>
      <c r="FD12" s="779"/>
      <c r="FE12" s="779"/>
      <c r="FF12" s="779"/>
      <c r="FG12" s="779"/>
      <c r="FH12" s="779"/>
      <c r="FI12" s="779"/>
      <c r="FJ12" s="779"/>
      <c r="FK12" s="779"/>
      <c r="FL12" s="779"/>
      <c r="FM12" s="779"/>
      <c r="FN12" s="779"/>
      <c r="FO12" s="779"/>
      <c r="FP12" s="779"/>
      <c r="FQ12" s="779"/>
      <c r="FR12" s="779"/>
      <c r="FS12" s="779"/>
      <c r="FT12" s="779"/>
      <c r="FU12" s="779"/>
      <c r="FV12" s="779"/>
      <c r="FW12" s="779"/>
      <c r="FX12" s="779"/>
      <c r="FY12" s="779"/>
      <c r="FZ12" s="779"/>
      <c r="GA12" s="779"/>
      <c r="GB12" s="779"/>
      <c r="GC12" s="779"/>
      <c r="GD12" s="779"/>
      <c r="GE12" s="779"/>
      <c r="GF12" s="779"/>
      <c r="GG12" s="779"/>
      <c r="GH12" s="779"/>
      <c r="GI12" s="779"/>
      <c r="GJ12" s="779"/>
      <c r="GK12" s="779"/>
      <c r="GL12" s="779"/>
      <c r="GM12" s="779"/>
      <c r="GN12" s="779"/>
      <c r="GO12" s="779"/>
      <c r="GP12" s="779"/>
      <c r="GQ12" s="779"/>
      <c r="GR12" s="779"/>
      <c r="GS12" s="779"/>
      <c r="GT12" s="779"/>
      <c r="GU12" s="779"/>
      <c r="GV12" s="779"/>
      <c r="GW12" s="779"/>
      <c r="GX12" s="779"/>
      <c r="GY12" s="779"/>
      <c r="GZ12" s="779"/>
      <c r="HA12" s="779"/>
      <c r="HB12" s="779"/>
      <c r="HC12" s="779"/>
      <c r="HD12" s="779"/>
      <c r="HE12" s="779"/>
      <c r="HF12" s="779"/>
      <c r="HG12" s="779"/>
      <c r="HH12" s="779"/>
      <c r="HI12" s="779"/>
      <c r="HJ12" s="779"/>
      <c r="HK12" s="779"/>
      <c r="HL12" s="779"/>
      <c r="HM12" s="779"/>
      <c r="HN12" s="779"/>
      <c r="HO12" s="779"/>
      <c r="HP12" s="779"/>
      <c r="HQ12" s="779"/>
      <c r="HR12" s="779"/>
      <c r="HS12" s="779"/>
      <c r="HT12" s="779"/>
      <c r="HU12" s="779"/>
      <c r="HV12" s="779"/>
      <c r="HW12" s="779"/>
      <c r="HX12" s="779"/>
      <c r="HY12" s="779"/>
      <c r="HZ12" s="779"/>
      <c r="IA12" s="779"/>
      <c r="IB12" s="779"/>
      <c r="IC12" s="779"/>
      <c r="ID12" s="779"/>
      <c r="IE12" s="779"/>
      <c r="IF12" s="779"/>
      <c r="IG12" s="779"/>
      <c r="IH12" s="779"/>
      <c r="II12" s="779"/>
      <c r="IJ12" s="779"/>
      <c r="IK12" s="779"/>
      <c r="IL12" s="779"/>
      <c r="IM12" s="779"/>
      <c r="IN12" s="779"/>
      <c r="IO12" s="779"/>
      <c r="IP12" s="779"/>
      <c r="IQ12" s="779"/>
      <c r="IR12" s="779"/>
      <c r="IS12" s="779"/>
    </row>
    <row r="13" spans="1:253" s="341" customFormat="1" ht="13">
      <c r="A13" s="257" t="s">
        <v>1526</v>
      </c>
      <c r="B13" s="781">
        <f>SUM(B9+B12)</f>
        <v>0</v>
      </c>
      <c r="C13" s="781">
        <f>SUM(C9+C12)</f>
        <v>0</v>
      </c>
      <c r="D13" s="781">
        <f t="shared" si="0"/>
        <v>0</v>
      </c>
      <c r="E13" s="782"/>
      <c r="F13" s="783"/>
      <c r="G13" s="778"/>
      <c r="H13" s="779"/>
      <c r="I13" s="779"/>
      <c r="J13" s="779"/>
      <c r="K13" s="779"/>
      <c r="L13" s="779"/>
      <c r="M13" s="779"/>
      <c r="N13" s="779"/>
      <c r="O13" s="779"/>
      <c r="P13" s="779"/>
      <c r="Q13" s="779"/>
      <c r="R13" s="779"/>
      <c r="S13" s="779"/>
      <c r="T13" s="779"/>
      <c r="U13" s="779"/>
      <c r="V13" s="779"/>
      <c r="W13" s="779"/>
      <c r="X13" s="779"/>
      <c r="Y13" s="779"/>
      <c r="Z13" s="779"/>
      <c r="AA13" s="779"/>
      <c r="AB13" s="779"/>
      <c r="AC13" s="779"/>
      <c r="AD13" s="779"/>
      <c r="AE13" s="779"/>
      <c r="AF13" s="779"/>
      <c r="AG13" s="779"/>
      <c r="AH13" s="779"/>
      <c r="AI13" s="779"/>
      <c r="AJ13" s="779"/>
      <c r="AK13" s="779"/>
      <c r="AL13" s="779"/>
      <c r="AM13" s="779"/>
      <c r="AN13" s="779"/>
      <c r="AO13" s="779"/>
      <c r="AP13" s="779"/>
      <c r="AQ13" s="779"/>
      <c r="AR13" s="779"/>
      <c r="AS13" s="779"/>
      <c r="AT13" s="779"/>
      <c r="AU13" s="779"/>
      <c r="AV13" s="779"/>
      <c r="AW13" s="779"/>
      <c r="AX13" s="779"/>
      <c r="AY13" s="779"/>
      <c r="AZ13" s="779"/>
      <c r="BA13" s="779"/>
      <c r="BB13" s="779"/>
      <c r="BC13" s="779"/>
      <c r="BD13" s="779"/>
      <c r="BE13" s="779"/>
      <c r="BF13" s="779"/>
      <c r="BG13" s="779"/>
      <c r="BH13" s="779"/>
      <c r="BI13" s="779"/>
      <c r="BJ13" s="779"/>
      <c r="BK13" s="779"/>
      <c r="BL13" s="779"/>
      <c r="BM13" s="779"/>
      <c r="BN13" s="779"/>
      <c r="BO13" s="779"/>
      <c r="BP13" s="779"/>
      <c r="BQ13" s="779"/>
      <c r="BR13" s="779"/>
      <c r="BS13" s="779"/>
      <c r="BT13" s="779"/>
      <c r="BU13" s="779"/>
      <c r="BV13" s="779"/>
      <c r="BW13" s="779"/>
      <c r="BX13" s="779"/>
      <c r="BY13" s="779"/>
      <c r="BZ13" s="779"/>
      <c r="CA13" s="779"/>
      <c r="CB13" s="779"/>
      <c r="CC13" s="779"/>
      <c r="CD13" s="779"/>
      <c r="CE13" s="779"/>
      <c r="CF13" s="779"/>
      <c r="CG13" s="779"/>
      <c r="CH13" s="779"/>
      <c r="CI13" s="779"/>
      <c r="CJ13" s="779"/>
      <c r="CK13" s="779"/>
      <c r="CL13" s="779"/>
      <c r="CM13" s="779"/>
      <c r="CN13" s="779"/>
      <c r="CO13" s="779"/>
      <c r="CP13" s="779"/>
      <c r="CQ13" s="779"/>
      <c r="CR13" s="779"/>
      <c r="CS13" s="779"/>
      <c r="CT13" s="779"/>
      <c r="CU13" s="779"/>
      <c r="CV13" s="779"/>
      <c r="CW13" s="779"/>
      <c r="CX13" s="779"/>
      <c r="CY13" s="779"/>
      <c r="CZ13" s="779"/>
      <c r="DA13" s="779"/>
      <c r="DB13" s="779"/>
      <c r="DC13" s="779"/>
      <c r="DD13" s="779"/>
      <c r="DE13" s="779"/>
      <c r="DF13" s="779"/>
      <c r="DG13" s="779"/>
      <c r="DH13" s="779"/>
      <c r="DI13" s="779"/>
      <c r="DJ13" s="779"/>
      <c r="DK13" s="779"/>
      <c r="DL13" s="779"/>
      <c r="DM13" s="779"/>
      <c r="DN13" s="779"/>
      <c r="DO13" s="779"/>
      <c r="DP13" s="779"/>
      <c r="DQ13" s="779"/>
      <c r="DR13" s="779"/>
      <c r="DS13" s="779"/>
      <c r="DT13" s="779"/>
      <c r="DU13" s="779"/>
      <c r="DV13" s="779"/>
      <c r="DW13" s="779"/>
      <c r="DX13" s="779"/>
      <c r="DY13" s="779"/>
      <c r="DZ13" s="779"/>
      <c r="EA13" s="779"/>
      <c r="EB13" s="779"/>
      <c r="EC13" s="779"/>
      <c r="ED13" s="779"/>
      <c r="EE13" s="779"/>
      <c r="EF13" s="779"/>
      <c r="EG13" s="779"/>
      <c r="EH13" s="779"/>
      <c r="EI13" s="779"/>
      <c r="EJ13" s="779"/>
      <c r="EK13" s="779"/>
      <c r="EL13" s="779"/>
      <c r="EM13" s="779"/>
      <c r="EN13" s="779"/>
      <c r="EO13" s="779"/>
      <c r="EP13" s="779"/>
      <c r="EQ13" s="779"/>
      <c r="ER13" s="779"/>
      <c r="ES13" s="779"/>
      <c r="ET13" s="779"/>
      <c r="EU13" s="779"/>
      <c r="EV13" s="779"/>
      <c r="EW13" s="779"/>
      <c r="EX13" s="779"/>
      <c r="EY13" s="779"/>
      <c r="EZ13" s="779"/>
      <c r="FA13" s="779"/>
      <c r="FB13" s="779"/>
      <c r="FC13" s="779"/>
      <c r="FD13" s="779"/>
      <c r="FE13" s="779"/>
      <c r="FF13" s="779"/>
      <c r="FG13" s="779"/>
      <c r="FH13" s="779"/>
      <c r="FI13" s="779"/>
      <c r="FJ13" s="779"/>
      <c r="FK13" s="779"/>
      <c r="FL13" s="779"/>
      <c r="FM13" s="779"/>
      <c r="FN13" s="779"/>
      <c r="FO13" s="779"/>
      <c r="FP13" s="779"/>
      <c r="FQ13" s="779"/>
      <c r="FR13" s="779"/>
      <c r="FS13" s="779"/>
      <c r="FT13" s="779"/>
      <c r="FU13" s="779"/>
      <c r="FV13" s="779"/>
      <c r="FW13" s="779"/>
      <c r="FX13" s="779"/>
      <c r="FY13" s="779"/>
      <c r="FZ13" s="779"/>
      <c r="GA13" s="779"/>
      <c r="GB13" s="779"/>
      <c r="GC13" s="779"/>
      <c r="GD13" s="779"/>
      <c r="GE13" s="779"/>
      <c r="GF13" s="779"/>
      <c r="GG13" s="779"/>
      <c r="GH13" s="779"/>
      <c r="GI13" s="779"/>
      <c r="GJ13" s="779"/>
      <c r="GK13" s="779"/>
      <c r="GL13" s="779"/>
      <c r="GM13" s="779"/>
      <c r="GN13" s="779"/>
      <c r="GO13" s="779"/>
      <c r="GP13" s="779"/>
      <c r="GQ13" s="779"/>
      <c r="GR13" s="779"/>
      <c r="GS13" s="779"/>
      <c r="GT13" s="779"/>
      <c r="GU13" s="779"/>
      <c r="GV13" s="779"/>
      <c r="GW13" s="779"/>
      <c r="GX13" s="779"/>
      <c r="GY13" s="779"/>
      <c r="GZ13" s="779"/>
      <c r="HA13" s="779"/>
      <c r="HB13" s="779"/>
      <c r="HC13" s="779"/>
      <c r="HD13" s="779"/>
      <c r="HE13" s="779"/>
      <c r="HF13" s="779"/>
      <c r="HG13" s="779"/>
      <c r="HH13" s="779"/>
      <c r="HI13" s="779"/>
      <c r="HJ13" s="779"/>
      <c r="HK13" s="779"/>
      <c r="HL13" s="779"/>
      <c r="HM13" s="779"/>
      <c r="HN13" s="779"/>
      <c r="HO13" s="779"/>
      <c r="HP13" s="779"/>
      <c r="HQ13" s="779"/>
      <c r="HR13" s="779"/>
      <c r="HS13" s="779"/>
      <c r="HT13" s="779"/>
      <c r="HU13" s="779"/>
      <c r="HV13" s="779"/>
      <c r="HW13" s="779"/>
      <c r="HX13" s="779"/>
      <c r="HY13" s="779"/>
      <c r="HZ13" s="779"/>
      <c r="IA13" s="779"/>
      <c r="IB13" s="779"/>
      <c r="IC13" s="779"/>
      <c r="ID13" s="779"/>
      <c r="IE13" s="779"/>
      <c r="IF13" s="779"/>
      <c r="IG13" s="779"/>
      <c r="IH13" s="779"/>
      <c r="II13" s="779"/>
      <c r="IJ13" s="779"/>
      <c r="IK13" s="779"/>
      <c r="IL13" s="779"/>
      <c r="IM13" s="779"/>
      <c r="IN13" s="779"/>
      <c r="IO13" s="779"/>
      <c r="IP13" s="779"/>
      <c r="IQ13" s="779"/>
      <c r="IR13" s="779"/>
      <c r="IS13" s="779"/>
    </row>
    <row r="14" spans="1:253" s="341" customFormat="1">
      <c r="A14" s="268" t="s">
        <v>1527</v>
      </c>
      <c r="B14" s="780">
        <f>'Sources and Uses Budget'!$C13</f>
        <v>0</v>
      </c>
      <c r="C14" s="780">
        <f>'Sources and Uses Budget'!$C13</f>
        <v>0</v>
      </c>
      <c r="D14" s="781">
        <f t="shared" si="0"/>
        <v>0</v>
      </c>
      <c r="E14" s="782"/>
      <c r="F14" s="783"/>
      <c r="G14" s="778"/>
      <c r="H14" s="779"/>
      <c r="I14" s="779"/>
      <c r="J14" s="779"/>
      <c r="K14" s="779"/>
      <c r="L14" s="779"/>
      <c r="M14" s="779"/>
      <c r="N14" s="779"/>
      <c r="O14" s="779"/>
      <c r="P14" s="779"/>
      <c r="Q14" s="779"/>
      <c r="R14" s="779"/>
      <c r="S14" s="779"/>
      <c r="T14" s="779"/>
      <c r="U14" s="779"/>
      <c r="V14" s="779"/>
      <c r="W14" s="779"/>
      <c r="X14" s="779"/>
      <c r="Y14" s="779"/>
      <c r="Z14" s="779"/>
      <c r="AA14" s="779"/>
      <c r="AB14" s="779"/>
      <c r="AC14" s="779"/>
      <c r="AD14" s="779"/>
      <c r="AE14" s="779"/>
      <c r="AF14" s="779"/>
      <c r="AG14" s="779"/>
      <c r="AH14" s="779"/>
      <c r="AI14" s="779"/>
      <c r="AJ14" s="779"/>
      <c r="AK14" s="779"/>
      <c r="AL14" s="779"/>
      <c r="AM14" s="779"/>
      <c r="AN14" s="779"/>
      <c r="AO14" s="779"/>
      <c r="AP14" s="779"/>
      <c r="AQ14" s="779"/>
      <c r="AR14" s="779"/>
      <c r="AS14" s="779"/>
      <c r="AT14" s="779"/>
      <c r="AU14" s="779"/>
      <c r="AV14" s="779"/>
      <c r="AW14" s="779"/>
      <c r="AX14" s="779"/>
      <c r="AY14" s="779"/>
      <c r="AZ14" s="779"/>
      <c r="BA14" s="779"/>
      <c r="BB14" s="779"/>
      <c r="BC14" s="779"/>
      <c r="BD14" s="779"/>
      <c r="BE14" s="779"/>
      <c r="BF14" s="779"/>
      <c r="BG14" s="779"/>
      <c r="BH14" s="779"/>
      <c r="BI14" s="779"/>
      <c r="BJ14" s="779"/>
      <c r="BK14" s="779"/>
      <c r="BL14" s="779"/>
      <c r="BM14" s="779"/>
      <c r="BN14" s="779"/>
      <c r="BO14" s="779"/>
      <c r="BP14" s="779"/>
      <c r="BQ14" s="779"/>
      <c r="BR14" s="779"/>
      <c r="BS14" s="779"/>
      <c r="BT14" s="779"/>
      <c r="BU14" s="779"/>
      <c r="BV14" s="779"/>
      <c r="BW14" s="779"/>
      <c r="BX14" s="779"/>
      <c r="BY14" s="779"/>
      <c r="BZ14" s="779"/>
      <c r="CA14" s="779"/>
      <c r="CB14" s="779"/>
      <c r="CC14" s="779"/>
      <c r="CD14" s="779"/>
      <c r="CE14" s="779"/>
      <c r="CF14" s="779"/>
      <c r="CG14" s="779"/>
      <c r="CH14" s="779"/>
      <c r="CI14" s="779"/>
      <c r="CJ14" s="779"/>
      <c r="CK14" s="779"/>
      <c r="CL14" s="779"/>
      <c r="CM14" s="779"/>
      <c r="CN14" s="779"/>
      <c r="CO14" s="779"/>
      <c r="CP14" s="779"/>
      <c r="CQ14" s="779"/>
      <c r="CR14" s="779"/>
      <c r="CS14" s="779"/>
      <c r="CT14" s="779"/>
      <c r="CU14" s="779"/>
      <c r="CV14" s="779"/>
      <c r="CW14" s="779"/>
      <c r="CX14" s="779"/>
      <c r="CY14" s="779"/>
      <c r="CZ14" s="779"/>
      <c r="DA14" s="779"/>
      <c r="DB14" s="779"/>
      <c r="DC14" s="779"/>
      <c r="DD14" s="779"/>
      <c r="DE14" s="779"/>
      <c r="DF14" s="779"/>
      <c r="DG14" s="779"/>
      <c r="DH14" s="779"/>
      <c r="DI14" s="779"/>
      <c r="DJ14" s="779"/>
      <c r="DK14" s="779"/>
      <c r="DL14" s="779"/>
      <c r="DM14" s="779"/>
      <c r="DN14" s="779"/>
      <c r="DO14" s="779"/>
      <c r="DP14" s="779"/>
      <c r="DQ14" s="779"/>
      <c r="DR14" s="779"/>
      <c r="DS14" s="779"/>
      <c r="DT14" s="779"/>
      <c r="DU14" s="779"/>
      <c r="DV14" s="779"/>
      <c r="DW14" s="779"/>
      <c r="DX14" s="779"/>
      <c r="DY14" s="779"/>
      <c r="DZ14" s="779"/>
      <c r="EA14" s="779"/>
      <c r="EB14" s="779"/>
      <c r="EC14" s="779"/>
      <c r="ED14" s="779"/>
      <c r="EE14" s="779"/>
      <c r="EF14" s="779"/>
      <c r="EG14" s="779"/>
      <c r="EH14" s="779"/>
      <c r="EI14" s="779"/>
      <c r="EJ14" s="779"/>
      <c r="EK14" s="779"/>
      <c r="EL14" s="779"/>
      <c r="EM14" s="779"/>
      <c r="EN14" s="779"/>
      <c r="EO14" s="779"/>
      <c r="EP14" s="779"/>
      <c r="EQ14" s="779"/>
      <c r="ER14" s="779"/>
      <c r="ES14" s="779"/>
      <c r="ET14" s="779"/>
      <c r="EU14" s="779"/>
      <c r="EV14" s="779"/>
      <c r="EW14" s="779"/>
      <c r="EX14" s="779"/>
      <c r="EY14" s="779"/>
      <c r="EZ14" s="779"/>
      <c r="FA14" s="779"/>
      <c r="FB14" s="779"/>
      <c r="FC14" s="779"/>
      <c r="FD14" s="779"/>
      <c r="FE14" s="779"/>
      <c r="FF14" s="779"/>
      <c r="FG14" s="779"/>
      <c r="FH14" s="779"/>
      <c r="FI14" s="779"/>
      <c r="FJ14" s="779"/>
      <c r="FK14" s="779"/>
      <c r="FL14" s="779"/>
      <c r="FM14" s="779"/>
      <c r="FN14" s="779"/>
      <c r="FO14" s="779"/>
      <c r="FP14" s="779"/>
      <c r="FQ14" s="779"/>
      <c r="FR14" s="779"/>
      <c r="FS14" s="779"/>
      <c r="FT14" s="779"/>
      <c r="FU14" s="779"/>
      <c r="FV14" s="779"/>
      <c r="FW14" s="779"/>
      <c r="FX14" s="779"/>
      <c r="FY14" s="779"/>
      <c r="FZ14" s="779"/>
      <c r="GA14" s="779"/>
      <c r="GB14" s="779"/>
      <c r="GC14" s="779"/>
      <c r="GD14" s="779"/>
      <c r="GE14" s="779"/>
      <c r="GF14" s="779"/>
      <c r="GG14" s="779"/>
      <c r="GH14" s="779"/>
      <c r="GI14" s="779"/>
      <c r="GJ14" s="779"/>
      <c r="GK14" s="779"/>
      <c r="GL14" s="779"/>
      <c r="GM14" s="779"/>
      <c r="GN14" s="779"/>
      <c r="GO14" s="779"/>
      <c r="GP14" s="779"/>
      <c r="GQ14" s="779"/>
      <c r="GR14" s="779"/>
      <c r="GS14" s="779"/>
      <c r="GT14" s="779"/>
      <c r="GU14" s="779"/>
      <c r="GV14" s="779"/>
      <c r="GW14" s="779"/>
      <c r="GX14" s="779"/>
      <c r="GY14" s="779"/>
      <c r="GZ14" s="779"/>
      <c r="HA14" s="779"/>
      <c r="HB14" s="779"/>
      <c r="HC14" s="779"/>
      <c r="HD14" s="779"/>
      <c r="HE14" s="779"/>
      <c r="HF14" s="779"/>
      <c r="HG14" s="779"/>
      <c r="HH14" s="779"/>
      <c r="HI14" s="779"/>
      <c r="HJ14" s="779"/>
      <c r="HK14" s="779"/>
      <c r="HL14" s="779"/>
      <c r="HM14" s="779"/>
      <c r="HN14" s="779"/>
      <c r="HO14" s="779"/>
      <c r="HP14" s="779"/>
      <c r="HQ14" s="779"/>
      <c r="HR14" s="779"/>
      <c r="HS14" s="779"/>
      <c r="HT14" s="779"/>
      <c r="HU14" s="779"/>
      <c r="HV14" s="779"/>
      <c r="HW14" s="779"/>
      <c r="HX14" s="779"/>
      <c r="HY14" s="779"/>
      <c r="HZ14" s="779"/>
      <c r="IA14" s="779"/>
      <c r="IB14" s="779"/>
      <c r="IC14" s="779"/>
      <c r="ID14" s="779"/>
      <c r="IE14" s="779"/>
      <c r="IF14" s="779"/>
      <c r="IG14" s="779"/>
      <c r="IH14" s="779"/>
      <c r="II14" s="779"/>
      <c r="IJ14" s="779"/>
      <c r="IK14" s="779"/>
      <c r="IL14" s="779"/>
      <c r="IM14" s="779"/>
      <c r="IN14" s="779"/>
      <c r="IO14" s="779"/>
      <c r="IP14" s="779"/>
      <c r="IQ14" s="779"/>
      <c r="IR14" s="779"/>
      <c r="IS14" s="779"/>
    </row>
    <row r="15" spans="1:253" s="341" customFormat="1" ht="23">
      <c r="A15" s="269" t="s">
        <v>1528</v>
      </c>
      <c r="B15" s="780">
        <f>'Sources and Uses Budget'!$C14</f>
        <v>0</v>
      </c>
      <c r="C15" s="780">
        <f>'Sources and Uses Budget'!$C14</f>
        <v>0</v>
      </c>
      <c r="D15" s="781">
        <f t="shared" si="0"/>
        <v>0</v>
      </c>
      <c r="E15" s="782"/>
      <c r="F15" s="783"/>
      <c r="G15" s="778"/>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779"/>
      <c r="AG15" s="779"/>
      <c r="AH15" s="779"/>
      <c r="AI15" s="779"/>
      <c r="AJ15" s="779"/>
      <c r="AK15" s="779"/>
      <c r="AL15" s="779"/>
      <c r="AM15" s="779"/>
      <c r="AN15" s="779"/>
      <c r="AO15" s="779"/>
      <c r="AP15" s="779"/>
      <c r="AQ15" s="779"/>
      <c r="AR15" s="779"/>
      <c r="AS15" s="779"/>
      <c r="AT15" s="779"/>
      <c r="AU15" s="779"/>
      <c r="AV15" s="779"/>
      <c r="AW15" s="779"/>
      <c r="AX15" s="779"/>
      <c r="AY15" s="779"/>
      <c r="AZ15" s="779"/>
      <c r="BA15" s="779"/>
      <c r="BB15" s="779"/>
      <c r="BC15" s="779"/>
      <c r="BD15" s="779"/>
      <c r="BE15" s="779"/>
      <c r="BF15" s="779"/>
      <c r="BG15" s="779"/>
      <c r="BH15" s="779"/>
      <c r="BI15" s="779"/>
      <c r="BJ15" s="779"/>
      <c r="BK15" s="779"/>
      <c r="BL15" s="779"/>
      <c r="BM15" s="779"/>
      <c r="BN15" s="779"/>
      <c r="BO15" s="779"/>
      <c r="BP15" s="779"/>
      <c r="BQ15" s="779"/>
      <c r="BR15" s="779"/>
      <c r="BS15" s="779"/>
      <c r="BT15" s="779"/>
      <c r="BU15" s="779"/>
      <c r="BV15" s="779"/>
      <c r="BW15" s="779"/>
      <c r="BX15" s="779"/>
      <c r="BY15" s="779"/>
      <c r="BZ15" s="779"/>
      <c r="CA15" s="779"/>
      <c r="CB15" s="779"/>
      <c r="CC15" s="779"/>
      <c r="CD15" s="779"/>
      <c r="CE15" s="779"/>
      <c r="CF15" s="779"/>
      <c r="CG15" s="779"/>
      <c r="CH15" s="779"/>
      <c r="CI15" s="779"/>
      <c r="CJ15" s="779"/>
      <c r="CK15" s="779"/>
      <c r="CL15" s="779"/>
      <c r="CM15" s="779"/>
      <c r="CN15" s="779"/>
      <c r="CO15" s="779"/>
      <c r="CP15" s="779"/>
      <c r="CQ15" s="779"/>
      <c r="CR15" s="779"/>
      <c r="CS15" s="779"/>
      <c r="CT15" s="779"/>
      <c r="CU15" s="779"/>
      <c r="CV15" s="779"/>
      <c r="CW15" s="779"/>
      <c r="CX15" s="779"/>
      <c r="CY15" s="779"/>
      <c r="CZ15" s="779"/>
      <c r="DA15" s="779"/>
      <c r="DB15" s="779"/>
      <c r="DC15" s="779"/>
      <c r="DD15" s="779"/>
      <c r="DE15" s="779"/>
      <c r="DF15" s="779"/>
      <c r="DG15" s="779"/>
      <c r="DH15" s="779"/>
      <c r="DI15" s="779"/>
      <c r="DJ15" s="779"/>
      <c r="DK15" s="779"/>
      <c r="DL15" s="779"/>
      <c r="DM15" s="779"/>
      <c r="DN15" s="779"/>
      <c r="DO15" s="779"/>
      <c r="DP15" s="779"/>
      <c r="DQ15" s="779"/>
      <c r="DR15" s="779"/>
      <c r="DS15" s="779"/>
      <c r="DT15" s="779"/>
      <c r="DU15" s="779"/>
      <c r="DV15" s="779"/>
      <c r="DW15" s="779"/>
      <c r="DX15" s="779"/>
      <c r="DY15" s="779"/>
      <c r="DZ15" s="779"/>
      <c r="EA15" s="779"/>
      <c r="EB15" s="779"/>
      <c r="EC15" s="779"/>
      <c r="ED15" s="779"/>
      <c r="EE15" s="779"/>
      <c r="EF15" s="779"/>
      <c r="EG15" s="779"/>
      <c r="EH15" s="779"/>
      <c r="EI15" s="779"/>
      <c r="EJ15" s="779"/>
      <c r="EK15" s="779"/>
      <c r="EL15" s="779"/>
      <c r="EM15" s="779"/>
      <c r="EN15" s="779"/>
      <c r="EO15" s="779"/>
      <c r="EP15" s="779"/>
      <c r="EQ15" s="779"/>
      <c r="ER15" s="779"/>
      <c r="ES15" s="779"/>
      <c r="ET15" s="779"/>
      <c r="EU15" s="779"/>
      <c r="EV15" s="779"/>
      <c r="EW15" s="779"/>
      <c r="EX15" s="779"/>
      <c r="EY15" s="779"/>
      <c r="EZ15" s="779"/>
      <c r="FA15" s="779"/>
      <c r="FB15" s="779"/>
      <c r="FC15" s="779"/>
      <c r="FD15" s="779"/>
      <c r="FE15" s="779"/>
      <c r="FF15" s="779"/>
      <c r="FG15" s="779"/>
      <c r="FH15" s="779"/>
      <c r="FI15" s="779"/>
      <c r="FJ15" s="779"/>
      <c r="FK15" s="779"/>
      <c r="FL15" s="779"/>
      <c r="FM15" s="779"/>
      <c r="FN15" s="779"/>
      <c r="FO15" s="779"/>
      <c r="FP15" s="779"/>
      <c r="FQ15" s="779"/>
      <c r="FR15" s="779"/>
      <c r="FS15" s="779"/>
      <c r="FT15" s="779"/>
      <c r="FU15" s="779"/>
      <c r="FV15" s="779"/>
      <c r="FW15" s="779"/>
      <c r="FX15" s="779"/>
      <c r="FY15" s="779"/>
      <c r="FZ15" s="779"/>
      <c r="GA15" s="779"/>
      <c r="GB15" s="779"/>
      <c r="GC15" s="779"/>
      <c r="GD15" s="779"/>
      <c r="GE15" s="779"/>
      <c r="GF15" s="779"/>
      <c r="GG15" s="779"/>
      <c r="GH15" s="779"/>
      <c r="GI15" s="779"/>
      <c r="GJ15" s="779"/>
      <c r="GK15" s="779"/>
      <c r="GL15" s="779"/>
      <c r="GM15" s="779"/>
      <c r="GN15" s="779"/>
      <c r="GO15" s="779"/>
      <c r="GP15" s="779"/>
      <c r="GQ15" s="779"/>
      <c r="GR15" s="779"/>
      <c r="GS15" s="779"/>
      <c r="GT15" s="779"/>
      <c r="GU15" s="779"/>
      <c r="GV15" s="779"/>
      <c r="GW15" s="779"/>
      <c r="GX15" s="779"/>
      <c r="GY15" s="779"/>
      <c r="GZ15" s="779"/>
      <c r="HA15" s="779"/>
      <c r="HB15" s="779"/>
      <c r="HC15" s="779"/>
      <c r="HD15" s="779"/>
      <c r="HE15" s="779"/>
      <c r="HF15" s="779"/>
      <c r="HG15" s="779"/>
      <c r="HH15" s="779"/>
      <c r="HI15" s="779"/>
      <c r="HJ15" s="779"/>
      <c r="HK15" s="779"/>
      <c r="HL15" s="779"/>
      <c r="HM15" s="779"/>
      <c r="HN15" s="779"/>
      <c r="HO15" s="779"/>
      <c r="HP15" s="779"/>
      <c r="HQ15" s="779"/>
      <c r="HR15" s="779"/>
      <c r="HS15" s="779"/>
      <c r="HT15" s="779"/>
      <c r="HU15" s="779"/>
      <c r="HV15" s="779"/>
      <c r="HW15" s="779"/>
      <c r="HX15" s="779"/>
      <c r="HY15" s="779"/>
      <c r="HZ15" s="779"/>
      <c r="IA15" s="779"/>
      <c r="IB15" s="779"/>
      <c r="IC15" s="779"/>
      <c r="ID15" s="779"/>
      <c r="IE15" s="779"/>
      <c r="IF15" s="779"/>
      <c r="IG15" s="779"/>
      <c r="IH15" s="779"/>
      <c r="II15" s="779"/>
      <c r="IJ15" s="779"/>
      <c r="IK15" s="779"/>
      <c r="IL15" s="779"/>
      <c r="IM15" s="779"/>
      <c r="IN15" s="779"/>
      <c r="IO15" s="779"/>
      <c r="IP15" s="779"/>
      <c r="IQ15" s="779"/>
      <c r="IR15" s="779"/>
      <c r="IS15" s="779"/>
    </row>
    <row r="16" spans="1:253" s="341" customFormat="1">
      <c r="A16" s="583" t="s">
        <v>1529</v>
      </c>
      <c r="B16" s="780">
        <f>'Sources and Uses Budget'!$C15</f>
        <v>0</v>
      </c>
      <c r="C16" s="780">
        <f>'Sources and Uses Budget'!$C15</f>
        <v>0</v>
      </c>
      <c r="D16" s="781">
        <f t="shared" si="0"/>
        <v>0</v>
      </c>
      <c r="E16" s="782"/>
      <c r="F16" s="783"/>
      <c r="G16" s="778"/>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779"/>
      <c r="AG16" s="779"/>
      <c r="AH16" s="779"/>
      <c r="AI16" s="779"/>
      <c r="AJ16" s="779"/>
      <c r="AK16" s="779"/>
      <c r="AL16" s="779"/>
      <c r="AM16" s="779"/>
      <c r="AN16" s="779"/>
      <c r="AO16" s="779"/>
      <c r="AP16" s="779"/>
      <c r="AQ16" s="779"/>
      <c r="AR16" s="779"/>
      <c r="AS16" s="779"/>
      <c r="AT16" s="779"/>
      <c r="AU16" s="779"/>
      <c r="AV16" s="779"/>
      <c r="AW16" s="779"/>
      <c r="AX16" s="779"/>
      <c r="AY16" s="779"/>
      <c r="AZ16" s="779"/>
      <c r="BA16" s="779"/>
      <c r="BB16" s="779"/>
      <c r="BC16" s="779"/>
      <c r="BD16" s="779"/>
      <c r="BE16" s="779"/>
      <c r="BF16" s="779"/>
      <c r="BG16" s="779"/>
      <c r="BH16" s="779"/>
      <c r="BI16" s="779"/>
      <c r="BJ16" s="779"/>
      <c r="BK16" s="779"/>
      <c r="BL16" s="779"/>
      <c r="BM16" s="779"/>
      <c r="BN16" s="779"/>
      <c r="BO16" s="779"/>
      <c r="BP16" s="779"/>
      <c r="BQ16" s="779"/>
      <c r="BR16" s="779"/>
      <c r="BS16" s="779"/>
      <c r="BT16" s="779"/>
      <c r="BU16" s="779"/>
      <c r="BV16" s="779"/>
      <c r="BW16" s="779"/>
      <c r="BX16" s="779"/>
      <c r="BY16" s="779"/>
      <c r="BZ16" s="779"/>
      <c r="CA16" s="779"/>
      <c r="CB16" s="779"/>
      <c r="CC16" s="779"/>
      <c r="CD16" s="779"/>
      <c r="CE16" s="779"/>
      <c r="CF16" s="779"/>
      <c r="CG16" s="779"/>
      <c r="CH16" s="779"/>
      <c r="CI16" s="779"/>
      <c r="CJ16" s="779"/>
      <c r="CK16" s="779"/>
      <c r="CL16" s="779"/>
      <c r="CM16" s="779"/>
      <c r="CN16" s="779"/>
      <c r="CO16" s="779"/>
      <c r="CP16" s="779"/>
      <c r="CQ16" s="779"/>
      <c r="CR16" s="779"/>
      <c r="CS16" s="779"/>
      <c r="CT16" s="779"/>
      <c r="CU16" s="779"/>
      <c r="CV16" s="779"/>
      <c r="CW16" s="779"/>
      <c r="CX16" s="779"/>
      <c r="CY16" s="779"/>
      <c r="CZ16" s="779"/>
      <c r="DA16" s="779"/>
      <c r="DB16" s="779"/>
      <c r="DC16" s="779"/>
      <c r="DD16" s="779"/>
      <c r="DE16" s="779"/>
      <c r="DF16" s="779"/>
      <c r="DG16" s="779"/>
      <c r="DH16" s="779"/>
      <c r="DI16" s="779"/>
      <c r="DJ16" s="779"/>
      <c r="DK16" s="779"/>
      <c r="DL16" s="779"/>
      <c r="DM16" s="779"/>
      <c r="DN16" s="779"/>
      <c r="DO16" s="779"/>
      <c r="DP16" s="779"/>
      <c r="DQ16" s="779"/>
      <c r="DR16" s="779"/>
      <c r="DS16" s="779"/>
      <c r="DT16" s="779"/>
      <c r="DU16" s="779"/>
      <c r="DV16" s="779"/>
      <c r="DW16" s="779"/>
      <c r="DX16" s="779"/>
      <c r="DY16" s="779"/>
      <c r="DZ16" s="779"/>
      <c r="EA16" s="779"/>
      <c r="EB16" s="779"/>
      <c r="EC16" s="779"/>
      <c r="ED16" s="779"/>
      <c r="EE16" s="779"/>
      <c r="EF16" s="779"/>
      <c r="EG16" s="779"/>
      <c r="EH16" s="779"/>
      <c r="EI16" s="779"/>
      <c r="EJ16" s="779"/>
      <c r="EK16" s="779"/>
      <c r="EL16" s="779"/>
      <c r="EM16" s="779"/>
      <c r="EN16" s="779"/>
      <c r="EO16" s="779"/>
      <c r="EP16" s="779"/>
      <c r="EQ16" s="779"/>
      <c r="ER16" s="779"/>
      <c r="ES16" s="779"/>
      <c r="ET16" s="779"/>
      <c r="EU16" s="779"/>
      <c r="EV16" s="779"/>
      <c r="EW16" s="779"/>
      <c r="EX16" s="779"/>
      <c r="EY16" s="779"/>
      <c r="EZ16" s="779"/>
      <c r="FA16" s="779"/>
      <c r="FB16" s="779"/>
      <c r="FC16" s="779"/>
      <c r="FD16" s="779"/>
      <c r="FE16" s="779"/>
      <c r="FF16" s="779"/>
      <c r="FG16" s="779"/>
      <c r="FH16" s="779"/>
      <c r="FI16" s="779"/>
      <c r="FJ16" s="779"/>
      <c r="FK16" s="779"/>
      <c r="FL16" s="779"/>
      <c r="FM16" s="779"/>
      <c r="FN16" s="779"/>
      <c r="FO16" s="779"/>
      <c r="FP16" s="779"/>
      <c r="FQ16" s="779"/>
      <c r="FR16" s="779"/>
      <c r="FS16" s="779"/>
      <c r="FT16" s="779"/>
      <c r="FU16" s="779"/>
      <c r="FV16" s="779"/>
      <c r="FW16" s="779"/>
      <c r="FX16" s="779"/>
      <c r="FY16" s="779"/>
      <c r="FZ16" s="779"/>
      <c r="GA16" s="779"/>
      <c r="GB16" s="779"/>
      <c r="GC16" s="779"/>
      <c r="GD16" s="779"/>
      <c r="GE16" s="779"/>
      <c r="GF16" s="779"/>
      <c r="GG16" s="779"/>
      <c r="GH16" s="779"/>
      <c r="GI16" s="779"/>
      <c r="GJ16" s="779"/>
      <c r="GK16" s="779"/>
      <c r="GL16" s="779"/>
      <c r="GM16" s="779"/>
      <c r="GN16" s="779"/>
      <c r="GO16" s="779"/>
      <c r="GP16" s="779"/>
      <c r="GQ16" s="779"/>
      <c r="GR16" s="779"/>
      <c r="GS16" s="779"/>
      <c r="GT16" s="779"/>
      <c r="GU16" s="779"/>
      <c r="GV16" s="779"/>
      <c r="GW16" s="779"/>
      <c r="GX16" s="779"/>
      <c r="GY16" s="779"/>
      <c r="GZ16" s="779"/>
      <c r="HA16" s="779"/>
      <c r="HB16" s="779"/>
      <c r="HC16" s="779"/>
      <c r="HD16" s="779"/>
      <c r="HE16" s="779"/>
      <c r="HF16" s="779"/>
      <c r="HG16" s="779"/>
      <c r="HH16" s="779"/>
      <c r="HI16" s="779"/>
      <c r="HJ16" s="779"/>
      <c r="HK16" s="779"/>
      <c r="HL16" s="779"/>
      <c r="HM16" s="779"/>
      <c r="HN16" s="779"/>
      <c r="HO16" s="779"/>
      <c r="HP16" s="779"/>
      <c r="HQ16" s="779"/>
      <c r="HR16" s="779"/>
      <c r="HS16" s="779"/>
      <c r="HT16" s="779"/>
      <c r="HU16" s="779"/>
      <c r="HV16" s="779"/>
      <c r="HW16" s="779"/>
      <c r="HX16" s="779"/>
      <c r="HY16" s="779"/>
      <c r="HZ16" s="779"/>
      <c r="IA16" s="779"/>
      <c r="IB16" s="779"/>
      <c r="IC16" s="779"/>
      <c r="ID16" s="779"/>
      <c r="IE16" s="779"/>
      <c r="IF16" s="779"/>
      <c r="IG16" s="779"/>
      <c r="IH16" s="779"/>
      <c r="II16" s="779"/>
      <c r="IJ16" s="779"/>
      <c r="IK16" s="779"/>
      <c r="IL16" s="779"/>
      <c r="IM16" s="779"/>
      <c r="IN16" s="779"/>
      <c r="IO16" s="779"/>
      <c r="IP16" s="779"/>
      <c r="IQ16" s="779"/>
      <c r="IR16" s="779"/>
      <c r="IS16" s="779"/>
    </row>
    <row r="17" spans="1:253" s="341" customFormat="1" ht="13">
      <c r="A17" s="256" t="s">
        <v>1530</v>
      </c>
      <c r="B17" s="256"/>
      <c r="C17" s="256"/>
      <c r="D17" s="256"/>
      <c r="E17" s="264"/>
      <c r="F17" s="256"/>
      <c r="G17" s="778"/>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779"/>
      <c r="AG17" s="779"/>
      <c r="AH17" s="779"/>
      <c r="AI17" s="779"/>
      <c r="AJ17" s="779"/>
      <c r="AK17" s="779"/>
      <c r="AL17" s="779"/>
      <c r="AM17" s="779"/>
      <c r="AN17" s="779"/>
      <c r="AO17" s="779"/>
      <c r="AP17" s="779"/>
      <c r="AQ17" s="779"/>
      <c r="AR17" s="779"/>
      <c r="AS17" s="779"/>
      <c r="AT17" s="779"/>
      <c r="AU17" s="779"/>
      <c r="AV17" s="779"/>
      <c r="AW17" s="779"/>
      <c r="AX17" s="779"/>
      <c r="AY17" s="779"/>
      <c r="AZ17" s="779"/>
      <c r="BA17" s="779"/>
      <c r="BB17" s="779"/>
      <c r="BC17" s="779"/>
      <c r="BD17" s="779"/>
      <c r="BE17" s="779"/>
      <c r="BF17" s="779"/>
      <c r="BG17" s="779"/>
      <c r="BH17" s="779"/>
      <c r="BI17" s="779"/>
      <c r="BJ17" s="779"/>
      <c r="BK17" s="779"/>
      <c r="BL17" s="779"/>
      <c r="BM17" s="779"/>
      <c r="BN17" s="779"/>
      <c r="BO17" s="779"/>
      <c r="BP17" s="779"/>
      <c r="BQ17" s="779"/>
      <c r="BR17" s="779"/>
      <c r="BS17" s="779"/>
      <c r="BT17" s="779"/>
      <c r="BU17" s="779"/>
      <c r="BV17" s="779"/>
      <c r="BW17" s="779"/>
      <c r="BX17" s="779"/>
      <c r="BY17" s="779"/>
      <c r="BZ17" s="779"/>
      <c r="CA17" s="779"/>
      <c r="CB17" s="779"/>
      <c r="CC17" s="779"/>
      <c r="CD17" s="779"/>
      <c r="CE17" s="779"/>
      <c r="CF17" s="779"/>
      <c r="CG17" s="779"/>
      <c r="CH17" s="779"/>
      <c r="CI17" s="779"/>
      <c r="CJ17" s="779"/>
      <c r="CK17" s="779"/>
      <c r="CL17" s="779"/>
      <c r="CM17" s="779"/>
      <c r="CN17" s="779"/>
      <c r="CO17" s="779"/>
      <c r="CP17" s="779"/>
      <c r="CQ17" s="779"/>
      <c r="CR17" s="779"/>
      <c r="CS17" s="779"/>
      <c r="CT17" s="779"/>
      <c r="CU17" s="779"/>
      <c r="CV17" s="779"/>
      <c r="CW17" s="779"/>
      <c r="CX17" s="779"/>
      <c r="CY17" s="779"/>
      <c r="CZ17" s="779"/>
      <c r="DA17" s="779"/>
      <c r="DB17" s="779"/>
      <c r="DC17" s="779"/>
      <c r="DD17" s="779"/>
      <c r="DE17" s="779"/>
      <c r="DF17" s="779"/>
      <c r="DG17" s="779"/>
      <c r="DH17" s="779"/>
      <c r="DI17" s="779"/>
      <c r="DJ17" s="779"/>
      <c r="DK17" s="779"/>
      <c r="DL17" s="779"/>
      <c r="DM17" s="779"/>
      <c r="DN17" s="779"/>
      <c r="DO17" s="779"/>
      <c r="DP17" s="779"/>
      <c r="DQ17" s="779"/>
      <c r="DR17" s="779"/>
      <c r="DS17" s="779"/>
      <c r="DT17" s="779"/>
      <c r="DU17" s="779"/>
      <c r="DV17" s="779"/>
      <c r="DW17" s="779"/>
      <c r="DX17" s="779"/>
      <c r="DY17" s="779"/>
      <c r="DZ17" s="779"/>
      <c r="EA17" s="779"/>
      <c r="EB17" s="779"/>
      <c r="EC17" s="779"/>
      <c r="ED17" s="779"/>
      <c r="EE17" s="779"/>
      <c r="EF17" s="779"/>
      <c r="EG17" s="779"/>
      <c r="EH17" s="779"/>
      <c r="EI17" s="779"/>
      <c r="EJ17" s="779"/>
      <c r="EK17" s="779"/>
      <c r="EL17" s="779"/>
      <c r="EM17" s="779"/>
      <c r="EN17" s="779"/>
      <c r="EO17" s="779"/>
      <c r="EP17" s="779"/>
      <c r="EQ17" s="779"/>
      <c r="ER17" s="779"/>
      <c r="ES17" s="779"/>
      <c r="ET17" s="779"/>
      <c r="EU17" s="779"/>
      <c r="EV17" s="779"/>
      <c r="EW17" s="779"/>
      <c r="EX17" s="779"/>
      <c r="EY17" s="779"/>
      <c r="EZ17" s="779"/>
      <c r="FA17" s="779"/>
      <c r="FB17" s="779"/>
      <c r="FC17" s="779"/>
      <c r="FD17" s="779"/>
      <c r="FE17" s="779"/>
      <c r="FF17" s="779"/>
      <c r="FG17" s="779"/>
      <c r="FH17" s="779"/>
      <c r="FI17" s="779"/>
      <c r="FJ17" s="779"/>
      <c r="FK17" s="779"/>
      <c r="FL17" s="779"/>
      <c r="FM17" s="779"/>
      <c r="FN17" s="779"/>
      <c r="FO17" s="779"/>
      <c r="FP17" s="779"/>
      <c r="FQ17" s="779"/>
      <c r="FR17" s="779"/>
      <c r="FS17" s="779"/>
      <c r="FT17" s="779"/>
      <c r="FU17" s="779"/>
      <c r="FV17" s="779"/>
      <c r="FW17" s="779"/>
      <c r="FX17" s="779"/>
      <c r="FY17" s="779"/>
      <c r="FZ17" s="779"/>
      <c r="GA17" s="779"/>
      <c r="GB17" s="779"/>
      <c r="GC17" s="779"/>
      <c r="GD17" s="779"/>
      <c r="GE17" s="779"/>
      <c r="GF17" s="779"/>
      <c r="GG17" s="779"/>
      <c r="GH17" s="779"/>
      <c r="GI17" s="779"/>
      <c r="GJ17" s="779"/>
      <c r="GK17" s="779"/>
      <c r="GL17" s="779"/>
      <c r="GM17" s="779"/>
      <c r="GN17" s="779"/>
      <c r="GO17" s="779"/>
      <c r="GP17" s="779"/>
      <c r="GQ17" s="779"/>
      <c r="GR17" s="779"/>
      <c r="GS17" s="779"/>
      <c r="GT17" s="779"/>
      <c r="GU17" s="779"/>
      <c r="GV17" s="779"/>
      <c r="GW17" s="779"/>
      <c r="GX17" s="779"/>
      <c r="GY17" s="779"/>
      <c r="GZ17" s="779"/>
      <c r="HA17" s="779"/>
      <c r="HB17" s="779"/>
      <c r="HC17" s="779"/>
      <c r="HD17" s="779"/>
      <c r="HE17" s="779"/>
      <c r="HF17" s="779"/>
      <c r="HG17" s="779"/>
      <c r="HH17" s="779"/>
      <c r="HI17" s="779"/>
      <c r="HJ17" s="779"/>
      <c r="HK17" s="779"/>
      <c r="HL17" s="779"/>
      <c r="HM17" s="779"/>
      <c r="HN17" s="779"/>
      <c r="HO17" s="779"/>
      <c r="HP17" s="779"/>
      <c r="HQ17" s="779"/>
      <c r="HR17" s="779"/>
      <c r="HS17" s="779"/>
      <c r="HT17" s="779"/>
      <c r="HU17" s="779"/>
      <c r="HV17" s="779"/>
      <c r="HW17" s="779"/>
      <c r="HX17" s="779"/>
      <c r="HY17" s="779"/>
      <c r="HZ17" s="779"/>
      <c r="IA17" s="779"/>
      <c r="IB17" s="779"/>
      <c r="IC17" s="779"/>
      <c r="ID17" s="779"/>
      <c r="IE17" s="779"/>
      <c r="IF17" s="779"/>
      <c r="IG17" s="779"/>
      <c r="IH17" s="779"/>
      <c r="II17" s="779"/>
      <c r="IJ17" s="779"/>
      <c r="IK17" s="779"/>
      <c r="IL17" s="779"/>
      <c r="IM17" s="779"/>
      <c r="IN17" s="779"/>
      <c r="IO17" s="779"/>
      <c r="IP17" s="779"/>
      <c r="IQ17" s="779"/>
      <c r="IR17" s="779"/>
      <c r="IS17" s="779"/>
    </row>
    <row r="18" spans="1:253" s="341" customFormat="1">
      <c r="A18" s="585" t="s">
        <v>1531</v>
      </c>
      <c r="B18" s="780">
        <f>'Sources and Uses Budget'!$C17</f>
        <v>0</v>
      </c>
      <c r="C18" s="780">
        <f>'Sources and Uses Budget'!$C17</f>
        <v>0</v>
      </c>
      <c r="D18" s="781">
        <f t="shared" si="0"/>
        <v>0</v>
      </c>
      <c r="E18" s="782"/>
      <c r="F18" s="783"/>
      <c r="G18" s="778"/>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79"/>
      <c r="AF18" s="779"/>
      <c r="AG18" s="779"/>
      <c r="AH18" s="779"/>
      <c r="AI18" s="779"/>
      <c r="AJ18" s="779"/>
      <c r="AK18" s="779"/>
      <c r="AL18" s="779"/>
      <c r="AM18" s="779"/>
      <c r="AN18" s="779"/>
      <c r="AO18" s="779"/>
      <c r="AP18" s="779"/>
      <c r="AQ18" s="779"/>
      <c r="AR18" s="779"/>
      <c r="AS18" s="779"/>
      <c r="AT18" s="779"/>
      <c r="AU18" s="779"/>
      <c r="AV18" s="779"/>
      <c r="AW18" s="779"/>
      <c r="AX18" s="779"/>
      <c r="AY18" s="779"/>
      <c r="AZ18" s="779"/>
      <c r="BA18" s="779"/>
      <c r="BB18" s="779"/>
      <c r="BC18" s="779"/>
      <c r="BD18" s="779"/>
      <c r="BE18" s="779"/>
      <c r="BF18" s="779"/>
      <c r="BG18" s="779"/>
      <c r="BH18" s="779"/>
      <c r="BI18" s="779"/>
      <c r="BJ18" s="779"/>
      <c r="BK18" s="779"/>
      <c r="BL18" s="779"/>
      <c r="BM18" s="779"/>
      <c r="BN18" s="779"/>
      <c r="BO18" s="779"/>
      <c r="BP18" s="779"/>
      <c r="BQ18" s="779"/>
      <c r="BR18" s="779"/>
      <c r="BS18" s="779"/>
      <c r="BT18" s="779"/>
      <c r="BU18" s="779"/>
      <c r="BV18" s="779"/>
      <c r="BW18" s="779"/>
      <c r="BX18" s="779"/>
      <c r="BY18" s="779"/>
      <c r="BZ18" s="779"/>
      <c r="CA18" s="779"/>
      <c r="CB18" s="779"/>
      <c r="CC18" s="779"/>
      <c r="CD18" s="779"/>
      <c r="CE18" s="779"/>
      <c r="CF18" s="779"/>
      <c r="CG18" s="779"/>
      <c r="CH18" s="779"/>
      <c r="CI18" s="779"/>
      <c r="CJ18" s="779"/>
      <c r="CK18" s="779"/>
      <c r="CL18" s="779"/>
      <c r="CM18" s="779"/>
      <c r="CN18" s="779"/>
      <c r="CO18" s="779"/>
      <c r="CP18" s="779"/>
      <c r="CQ18" s="779"/>
      <c r="CR18" s="779"/>
      <c r="CS18" s="779"/>
      <c r="CT18" s="779"/>
      <c r="CU18" s="779"/>
      <c r="CV18" s="779"/>
      <c r="CW18" s="779"/>
      <c r="CX18" s="779"/>
      <c r="CY18" s="779"/>
      <c r="CZ18" s="779"/>
      <c r="DA18" s="779"/>
      <c r="DB18" s="779"/>
      <c r="DC18" s="779"/>
      <c r="DD18" s="779"/>
      <c r="DE18" s="779"/>
      <c r="DF18" s="779"/>
      <c r="DG18" s="779"/>
      <c r="DH18" s="779"/>
      <c r="DI18" s="779"/>
      <c r="DJ18" s="779"/>
      <c r="DK18" s="779"/>
      <c r="DL18" s="779"/>
      <c r="DM18" s="779"/>
      <c r="DN18" s="779"/>
      <c r="DO18" s="779"/>
      <c r="DP18" s="779"/>
      <c r="DQ18" s="779"/>
      <c r="DR18" s="779"/>
      <c r="DS18" s="779"/>
      <c r="DT18" s="779"/>
      <c r="DU18" s="779"/>
      <c r="DV18" s="779"/>
      <c r="DW18" s="779"/>
      <c r="DX18" s="779"/>
      <c r="DY18" s="779"/>
      <c r="DZ18" s="779"/>
      <c r="EA18" s="779"/>
      <c r="EB18" s="779"/>
      <c r="EC18" s="779"/>
      <c r="ED18" s="779"/>
      <c r="EE18" s="779"/>
      <c r="EF18" s="779"/>
      <c r="EG18" s="779"/>
      <c r="EH18" s="779"/>
      <c r="EI18" s="779"/>
      <c r="EJ18" s="779"/>
      <c r="EK18" s="779"/>
      <c r="EL18" s="779"/>
      <c r="EM18" s="779"/>
      <c r="EN18" s="779"/>
      <c r="EO18" s="779"/>
      <c r="EP18" s="779"/>
      <c r="EQ18" s="779"/>
      <c r="ER18" s="779"/>
      <c r="ES18" s="779"/>
      <c r="ET18" s="779"/>
      <c r="EU18" s="779"/>
      <c r="EV18" s="779"/>
      <c r="EW18" s="779"/>
      <c r="EX18" s="779"/>
      <c r="EY18" s="779"/>
      <c r="EZ18" s="779"/>
      <c r="FA18" s="779"/>
      <c r="FB18" s="779"/>
      <c r="FC18" s="779"/>
      <c r="FD18" s="779"/>
      <c r="FE18" s="779"/>
      <c r="FF18" s="779"/>
      <c r="FG18" s="779"/>
      <c r="FH18" s="779"/>
      <c r="FI18" s="779"/>
      <c r="FJ18" s="779"/>
      <c r="FK18" s="779"/>
      <c r="FL18" s="779"/>
      <c r="FM18" s="779"/>
      <c r="FN18" s="779"/>
      <c r="FO18" s="779"/>
      <c r="FP18" s="779"/>
      <c r="FQ18" s="779"/>
      <c r="FR18" s="779"/>
      <c r="FS18" s="779"/>
      <c r="FT18" s="779"/>
      <c r="FU18" s="779"/>
      <c r="FV18" s="779"/>
      <c r="FW18" s="779"/>
      <c r="FX18" s="779"/>
      <c r="FY18" s="779"/>
      <c r="FZ18" s="779"/>
      <c r="GA18" s="779"/>
      <c r="GB18" s="779"/>
      <c r="GC18" s="779"/>
      <c r="GD18" s="779"/>
      <c r="GE18" s="779"/>
      <c r="GF18" s="779"/>
      <c r="GG18" s="779"/>
      <c r="GH18" s="779"/>
      <c r="GI18" s="779"/>
      <c r="GJ18" s="779"/>
      <c r="GK18" s="779"/>
      <c r="GL18" s="779"/>
      <c r="GM18" s="779"/>
      <c r="GN18" s="779"/>
      <c r="GO18" s="779"/>
      <c r="GP18" s="779"/>
      <c r="GQ18" s="779"/>
      <c r="GR18" s="779"/>
      <c r="GS18" s="779"/>
      <c r="GT18" s="779"/>
      <c r="GU18" s="779"/>
      <c r="GV18" s="779"/>
      <c r="GW18" s="779"/>
      <c r="GX18" s="779"/>
      <c r="GY18" s="779"/>
      <c r="GZ18" s="779"/>
      <c r="HA18" s="779"/>
      <c r="HB18" s="779"/>
      <c r="HC18" s="779"/>
      <c r="HD18" s="779"/>
      <c r="HE18" s="779"/>
      <c r="HF18" s="779"/>
      <c r="HG18" s="779"/>
      <c r="HH18" s="779"/>
      <c r="HI18" s="779"/>
      <c r="HJ18" s="779"/>
      <c r="HK18" s="779"/>
      <c r="HL18" s="779"/>
      <c r="HM18" s="779"/>
      <c r="HN18" s="779"/>
      <c r="HO18" s="779"/>
      <c r="HP18" s="779"/>
      <c r="HQ18" s="779"/>
      <c r="HR18" s="779"/>
      <c r="HS18" s="779"/>
      <c r="HT18" s="779"/>
      <c r="HU18" s="779"/>
      <c r="HV18" s="779"/>
      <c r="HW18" s="779"/>
      <c r="HX18" s="779"/>
      <c r="HY18" s="779"/>
      <c r="HZ18" s="779"/>
      <c r="IA18" s="779"/>
      <c r="IB18" s="779"/>
      <c r="IC18" s="779"/>
      <c r="ID18" s="779"/>
      <c r="IE18" s="779"/>
      <c r="IF18" s="779"/>
      <c r="IG18" s="779"/>
      <c r="IH18" s="779"/>
      <c r="II18" s="779"/>
      <c r="IJ18" s="779"/>
      <c r="IK18" s="779"/>
      <c r="IL18" s="779"/>
      <c r="IM18" s="779"/>
      <c r="IN18" s="779"/>
      <c r="IO18" s="779"/>
      <c r="IP18" s="779"/>
      <c r="IQ18" s="779"/>
      <c r="IR18" s="779"/>
      <c r="IS18" s="779"/>
    </row>
    <row r="19" spans="1:253" s="341" customFormat="1">
      <c r="A19" s="585" t="s">
        <v>1532</v>
      </c>
      <c r="B19" s="780">
        <f>'Sources and Uses Budget'!$C18</f>
        <v>0</v>
      </c>
      <c r="C19" s="780">
        <f>'Sources and Uses Budget'!$C18</f>
        <v>0</v>
      </c>
      <c r="D19" s="781">
        <f t="shared" si="0"/>
        <v>0</v>
      </c>
      <c r="E19" s="782"/>
      <c r="F19" s="783"/>
      <c r="G19" s="778"/>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779"/>
      <c r="AG19" s="779"/>
      <c r="AH19" s="779"/>
      <c r="AI19" s="779"/>
      <c r="AJ19" s="779"/>
      <c r="AK19" s="779"/>
      <c r="AL19" s="779"/>
      <c r="AM19" s="779"/>
      <c r="AN19" s="779"/>
      <c r="AO19" s="779"/>
      <c r="AP19" s="779"/>
      <c r="AQ19" s="779"/>
      <c r="AR19" s="779"/>
      <c r="AS19" s="779"/>
      <c r="AT19" s="779"/>
      <c r="AU19" s="779"/>
      <c r="AV19" s="779"/>
      <c r="AW19" s="779"/>
      <c r="AX19" s="779"/>
      <c r="AY19" s="779"/>
      <c r="AZ19" s="779"/>
      <c r="BA19" s="779"/>
      <c r="BB19" s="779"/>
      <c r="BC19" s="779"/>
      <c r="BD19" s="779"/>
      <c r="BE19" s="779"/>
      <c r="BF19" s="779"/>
      <c r="BG19" s="779"/>
      <c r="BH19" s="779"/>
      <c r="BI19" s="779"/>
      <c r="BJ19" s="779"/>
      <c r="BK19" s="779"/>
      <c r="BL19" s="779"/>
      <c r="BM19" s="779"/>
      <c r="BN19" s="779"/>
      <c r="BO19" s="779"/>
      <c r="BP19" s="779"/>
      <c r="BQ19" s="779"/>
      <c r="BR19" s="779"/>
      <c r="BS19" s="779"/>
      <c r="BT19" s="779"/>
      <c r="BU19" s="779"/>
      <c r="BV19" s="779"/>
      <c r="BW19" s="779"/>
      <c r="BX19" s="779"/>
      <c r="BY19" s="779"/>
      <c r="BZ19" s="779"/>
      <c r="CA19" s="779"/>
      <c r="CB19" s="779"/>
      <c r="CC19" s="779"/>
      <c r="CD19" s="779"/>
      <c r="CE19" s="779"/>
      <c r="CF19" s="779"/>
      <c r="CG19" s="779"/>
      <c r="CH19" s="779"/>
      <c r="CI19" s="779"/>
      <c r="CJ19" s="779"/>
      <c r="CK19" s="779"/>
      <c r="CL19" s="779"/>
      <c r="CM19" s="779"/>
      <c r="CN19" s="779"/>
      <c r="CO19" s="779"/>
      <c r="CP19" s="779"/>
      <c r="CQ19" s="779"/>
      <c r="CR19" s="779"/>
      <c r="CS19" s="779"/>
      <c r="CT19" s="779"/>
      <c r="CU19" s="779"/>
      <c r="CV19" s="779"/>
      <c r="CW19" s="779"/>
      <c r="CX19" s="779"/>
      <c r="CY19" s="779"/>
      <c r="CZ19" s="779"/>
      <c r="DA19" s="779"/>
      <c r="DB19" s="779"/>
      <c r="DC19" s="779"/>
      <c r="DD19" s="779"/>
      <c r="DE19" s="779"/>
      <c r="DF19" s="779"/>
      <c r="DG19" s="779"/>
      <c r="DH19" s="779"/>
      <c r="DI19" s="779"/>
      <c r="DJ19" s="779"/>
      <c r="DK19" s="779"/>
      <c r="DL19" s="779"/>
      <c r="DM19" s="779"/>
      <c r="DN19" s="779"/>
      <c r="DO19" s="779"/>
      <c r="DP19" s="779"/>
      <c r="DQ19" s="779"/>
      <c r="DR19" s="779"/>
      <c r="DS19" s="779"/>
      <c r="DT19" s="779"/>
      <c r="DU19" s="779"/>
      <c r="DV19" s="779"/>
      <c r="DW19" s="779"/>
      <c r="DX19" s="779"/>
      <c r="DY19" s="779"/>
      <c r="DZ19" s="779"/>
      <c r="EA19" s="779"/>
      <c r="EB19" s="779"/>
      <c r="EC19" s="779"/>
      <c r="ED19" s="779"/>
      <c r="EE19" s="779"/>
      <c r="EF19" s="779"/>
      <c r="EG19" s="779"/>
      <c r="EH19" s="779"/>
      <c r="EI19" s="779"/>
      <c r="EJ19" s="779"/>
      <c r="EK19" s="779"/>
      <c r="EL19" s="779"/>
      <c r="EM19" s="779"/>
      <c r="EN19" s="779"/>
      <c r="EO19" s="779"/>
      <c r="EP19" s="779"/>
      <c r="EQ19" s="779"/>
      <c r="ER19" s="779"/>
      <c r="ES19" s="779"/>
      <c r="ET19" s="779"/>
      <c r="EU19" s="779"/>
      <c r="EV19" s="779"/>
      <c r="EW19" s="779"/>
      <c r="EX19" s="779"/>
      <c r="EY19" s="779"/>
      <c r="EZ19" s="779"/>
      <c r="FA19" s="779"/>
      <c r="FB19" s="779"/>
      <c r="FC19" s="779"/>
      <c r="FD19" s="779"/>
      <c r="FE19" s="779"/>
      <c r="FF19" s="779"/>
      <c r="FG19" s="779"/>
      <c r="FH19" s="779"/>
      <c r="FI19" s="779"/>
      <c r="FJ19" s="779"/>
      <c r="FK19" s="779"/>
      <c r="FL19" s="779"/>
      <c r="FM19" s="779"/>
      <c r="FN19" s="779"/>
      <c r="FO19" s="779"/>
      <c r="FP19" s="779"/>
      <c r="FQ19" s="779"/>
      <c r="FR19" s="779"/>
      <c r="FS19" s="779"/>
      <c r="FT19" s="779"/>
      <c r="FU19" s="779"/>
      <c r="FV19" s="779"/>
      <c r="FW19" s="779"/>
      <c r="FX19" s="779"/>
      <c r="FY19" s="779"/>
      <c r="FZ19" s="779"/>
      <c r="GA19" s="779"/>
      <c r="GB19" s="779"/>
      <c r="GC19" s="779"/>
      <c r="GD19" s="779"/>
      <c r="GE19" s="779"/>
      <c r="GF19" s="779"/>
      <c r="GG19" s="779"/>
      <c r="GH19" s="779"/>
      <c r="GI19" s="779"/>
      <c r="GJ19" s="779"/>
      <c r="GK19" s="779"/>
      <c r="GL19" s="779"/>
      <c r="GM19" s="779"/>
      <c r="GN19" s="779"/>
      <c r="GO19" s="779"/>
      <c r="GP19" s="779"/>
      <c r="GQ19" s="779"/>
      <c r="GR19" s="779"/>
      <c r="GS19" s="779"/>
      <c r="GT19" s="779"/>
      <c r="GU19" s="779"/>
      <c r="GV19" s="779"/>
      <c r="GW19" s="779"/>
      <c r="GX19" s="779"/>
      <c r="GY19" s="779"/>
      <c r="GZ19" s="779"/>
      <c r="HA19" s="779"/>
      <c r="HB19" s="779"/>
      <c r="HC19" s="779"/>
      <c r="HD19" s="779"/>
      <c r="HE19" s="779"/>
      <c r="HF19" s="779"/>
      <c r="HG19" s="779"/>
      <c r="HH19" s="779"/>
      <c r="HI19" s="779"/>
      <c r="HJ19" s="779"/>
      <c r="HK19" s="779"/>
      <c r="HL19" s="779"/>
      <c r="HM19" s="779"/>
      <c r="HN19" s="779"/>
      <c r="HO19" s="779"/>
      <c r="HP19" s="779"/>
      <c r="HQ19" s="779"/>
      <c r="HR19" s="779"/>
      <c r="HS19" s="779"/>
      <c r="HT19" s="779"/>
      <c r="HU19" s="779"/>
      <c r="HV19" s="779"/>
      <c r="HW19" s="779"/>
      <c r="HX19" s="779"/>
      <c r="HY19" s="779"/>
      <c r="HZ19" s="779"/>
      <c r="IA19" s="779"/>
      <c r="IB19" s="779"/>
      <c r="IC19" s="779"/>
      <c r="ID19" s="779"/>
      <c r="IE19" s="779"/>
      <c r="IF19" s="779"/>
      <c r="IG19" s="779"/>
      <c r="IH19" s="779"/>
      <c r="II19" s="779"/>
      <c r="IJ19" s="779"/>
      <c r="IK19" s="779"/>
      <c r="IL19" s="779"/>
      <c r="IM19" s="779"/>
      <c r="IN19" s="779"/>
      <c r="IO19" s="779"/>
      <c r="IP19" s="779"/>
      <c r="IQ19" s="779"/>
      <c r="IR19" s="779"/>
      <c r="IS19" s="779"/>
    </row>
    <row r="20" spans="1:253" s="341" customFormat="1">
      <c r="A20" s="585" t="s">
        <v>1533</v>
      </c>
      <c r="B20" s="780">
        <f>'Sources and Uses Budget'!$C19</f>
        <v>0</v>
      </c>
      <c r="C20" s="780">
        <f>'Sources and Uses Budget'!$C19</f>
        <v>0</v>
      </c>
      <c r="D20" s="781">
        <f t="shared" si="0"/>
        <v>0</v>
      </c>
      <c r="E20" s="782"/>
      <c r="F20" s="783"/>
      <c r="G20" s="778"/>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779"/>
      <c r="AG20" s="779"/>
      <c r="AH20" s="779"/>
      <c r="AI20" s="779"/>
      <c r="AJ20" s="779"/>
      <c r="AK20" s="779"/>
      <c r="AL20" s="779"/>
      <c r="AM20" s="779"/>
      <c r="AN20" s="779"/>
      <c r="AO20" s="779"/>
      <c r="AP20" s="779"/>
      <c r="AQ20" s="779"/>
      <c r="AR20" s="779"/>
      <c r="AS20" s="779"/>
      <c r="AT20" s="779"/>
      <c r="AU20" s="779"/>
      <c r="AV20" s="779"/>
      <c r="AW20" s="779"/>
      <c r="AX20" s="779"/>
      <c r="AY20" s="779"/>
      <c r="AZ20" s="779"/>
      <c r="BA20" s="779"/>
      <c r="BB20" s="779"/>
      <c r="BC20" s="779"/>
      <c r="BD20" s="779"/>
      <c r="BE20" s="779"/>
      <c r="BF20" s="779"/>
      <c r="BG20" s="779"/>
      <c r="BH20" s="779"/>
      <c r="BI20" s="779"/>
      <c r="BJ20" s="779"/>
      <c r="BK20" s="779"/>
      <c r="BL20" s="779"/>
      <c r="BM20" s="779"/>
      <c r="BN20" s="779"/>
      <c r="BO20" s="779"/>
      <c r="BP20" s="779"/>
      <c r="BQ20" s="779"/>
      <c r="BR20" s="779"/>
      <c r="BS20" s="779"/>
      <c r="BT20" s="779"/>
      <c r="BU20" s="779"/>
      <c r="BV20" s="779"/>
      <c r="BW20" s="779"/>
      <c r="BX20" s="779"/>
      <c r="BY20" s="779"/>
      <c r="BZ20" s="779"/>
      <c r="CA20" s="779"/>
      <c r="CB20" s="779"/>
      <c r="CC20" s="779"/>
      <c r="CD20" s="779"/>
      <c r="CE20" s="779"/>
      <c r="CF20" s="779"/>
      <c r="CG20" s="779"/>
      <c r="CH20" s="779"/>
      <c r="CI20" s="779"/>
      <c r="CJ20" s="779"/>
      <c r="CK20" s="779"/>
      <c r="CL20" s="779"/>
      <c r="CM20" s="779"/>
      <c r="CN20" s="779"/>
      <c r="CO20" s="779"/>
      <c r="CP20" s="779"/>
      <c r="CQ20" s="779"/>
      <c r="CR20" s="779"/>
      <c r="CS20" s="779"/>
      <c r="CT20" s="779"/>
      <c r="CU20" s="779"/>
      <c r="CV20" s="779"/>
      <c r="CW20" s="779"/>
      <c r="CX20" s="779"/>
      <c r="CY20" s="779"/>
      <c r="CZ20" s="779"/>
      <c r="DA20" s="779"/>
      <c r="DB20" s="779"/>
      <c r="DC20" s="779"/>
      <c r="DD20" s="779"/>
      <c r="DE20" s="779"/>
      <c r="DF20" s="779"/>
      <c r="DG20" s="779"/>
      <c r="DH20" s="779"/>
      <c r="DI20" s="779"/>
      <c r="DJ20" s="779"/>
      <c r="DK20" s="779"/>
      <c r="DL20" s="779"/>
      <c r="DM20" s="779"/>
      <c r="DN20" s="779"/>
      <c r="DO20" s="779"/>
      <c r="DP20" s="779"/>
      <c r="DQ20" s="779"/>
      <c r="DR20" s="779"/>
      <c r="DS20" s="779"/>
      <c r="DT20" s="779"/>
      <c r="DU20" s="779"/>
      <c r="DV20" s="779"/>
      <c r="DW20" s="779"/>
      <c r="DX20" s="779"/>
      <c r="DY20" s="779"/>
      <c r="DZ20" s="779"/>
      <c r="EA20" s="779"/>
      <c r="EB20" s="779"/>
      <c r="EC20" s="779"/>
      <c r="ED20" s="779"/>
      <c r="EE20" s="779"/>
      <c r="EF20" s="779"/>
      <c r="EG20" s="779"/>
      <c r="EH20" s="779"/>
      <c r="EI20" s="779"/>
      <c r="EJ20" s="779"/>
      <c r="EK20" s="779"/>
      <c r="EL20" s="779"/>
      <c r="EM20" s="779"/>
      <c r="EN20" s="779"/>
      <c r="EO20" s="779"/>
      <c r="EP20" s="779"/>
      <c r="EQ20" s="779"/>
      <c r="ER20" s="779"/>
      <c r="ES20" s="779"/>
      <c r="ET20" s="779"/>
      <c r="EU20" s="779"/>
      <c r="EV20" s="779"/>
      <c r="EW20" s="779"/>
      <c r="EX20" s="779"/>
      <c r="EY20" s="779"/>
      <c r="EZ20" s="779"/>
      <c r="FA20" s="779"/>
      <c r="FB20" s="779"/>
      <c r="FC20" s="779"/>
      <c r="FD20" s="779"/>
      <c r="FE20" s="779"/>
      <c r="FF20" s="779"/>
      <c r="FG20" s="779"/>
      <c r="FH20" s="779"/>
      <c r="FI20" s="779"/>
      <c r="FJ20" s="779"/>
      <c r="FK20" s="779"/>
      <c r="FL20" s="779"/>
      <c r="FM20" s="779"/>
      <c r="FN20" s="779"/>
      <c r="FO20" s="779"/>
      <c r="FP20" s="779"/>
      <c r="FQ20" s="779"/>
      <c r="FR20" s="779"/>
      <c r="FS20" s="779"/>
      <c r="FT20" s="779"/>
      <c r="FU20" s="779"/>
      <c r="FV20" s="779"/>
      <c r="FW20" s="779"/>
      <c r="FX20" s="779"/>
      <c r="FY20" s="779"/>
      <c r="FZ20" s="779"/>
      <c r="GA20" s="779"/>
      <c r="GB20" s="779"/>
      <c r="GC20" s="779"/>
      <c r="GD20" s="779"/>
      <c r="GE20" s="779"/>
      <c r="GF20" s="779"/>
      <c r="GG20" s="779"/>
      <c r="GH20" s="779"/>
      <c r="GI20" s="779"/>
      <c r="GJ20" s="779"/>
      <c r="GK20" s="779"/>
      <c r="GL20" s="779"/>
      <c r="GM20" s="779"/>
      <c r="GN20" s="779"/>
      <c r="GO20" s="779"/>
      <c r="GP20" s="779"/>
      <c r="GQ20" s="779"/>
      <c r="GR20" s="779"/>
      <c r="GS20" s="779"/>
      <c r="GT20" s="779"/>
      <c r="GU20" s="779"/>
      <c r="GV20" s="779"/>
      <c r="GW20" s="779"/>
      <c r="GX20" s="779"/>
      <c r="GY20" s="779"/>
      <c r="GZ20" s="779"/>
      <c r="HA20" s="779"/>
      <c r="HB20" s="779"/>
      <c r="HC20" s="779"/>
      <c r="HD20" s="779"/>
      <c r="HE20" s="779"/>
      <c r="HF20" s="779"/>
      <c r="HG20" s="779"/>
      <c r="HH20" s="779"/>
      <c r="HI20" s="779"/>
      <c r="HJ20" s="779"/>
      <c r="HK20" s="779"/>
      <c r="HL20" s="779"/>
      <c r="HM20" s="779"/>
      <c r="HN20" s="779"/>
      <c r="HO20" s="779"/>
      <c r="HP20" s="779"/>
      <c r="HQ20" s="779"/>
      <c r="HR20" s="779"/>
      <c r="HS20" s="779"/>
      <c r="HT20" s="779"/>
      <c r="HU20" s="779"/>
      <c r="HV20" s="779"/>
      <c r="HW20" s="779"/>
      <c r="HX20" s="779"/>
      <c r="HY20" s="779"/>
      <c r="HZ20" s="779"/>
      <c r="IA20" s="779"/>
      <c r="IB20" s="779"/>
      <c r="IC20" s="779"/>
      <c r="ID20" s="779"/>
      <c r="IE20" s="779"/>
      <c r="IF20" s="779"/>
      <c r="IG20" s="779"/>
      <c r="IH20" s="779"/>
      <c r="II20" s="779"/>
      <c r="IJ20" s="779"/>
      <c r="IK20" s="779"/>
      <c r="IL20" s="779"/>
      <c r="IM20" s="779"/>
      <c r="IN20" s="779"/>
      <c r="IO20" s="779"/>
      <c r="IP20" s="779"/>
      <c r="IQ20" s="779"/>
      <c r="IR20" s="779"/>
      <c r="IS20" s="779"/>
    </row>
    <row r="21" spans="1:253" s="341" customFormat="1">
      <c r="A21" s="585" t="s">
        <v>1534</v>
      </c>
      <c r="B21" s="780">
        <f>'Sources and Uses Budget'!$C20</f>
        <v>0</v>
      </c>
      <c r="C21" s="780">
        <f>'Sources and Uses Budget'!$C20</f>
        <v>0</v>
      </c>
      <c r="D21" s="781">
        <f t="shared" si="0"/>
        <v>0</v>
      </c>
      <c r="E21" s="782"/>
      <c r="F21" s="783"/>
      <c r="G21" s="778"/>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779"/>
      <c r="AG21" s="779"/>
      <c r="AH21" s="779"/>
      <c r="AI21" s="779"/>
      <c r="AJ21" s="779"/>
      <c r="AK21" s="779"/>
      <c r="AL21" s="779"/>
      <c r="AM21" s="779"/>
      <c r="AN21" s="779"/>
      <c r="AO21" s="779"/>
      <c r="AP21" s="779"/>
      <c r="AQ21" s="779"/>
      <c r="AR21" s="779"/>
      <c r="AS21" s="779"/>
      <c r="AT21" s="779"/>
      <c r="AU21" s="779"/>
      <c r="AV21" s="779"/>
      <c r="AW21" s="779"/>
      <c r="AX21" s="779"/>
      <c r="AY21" s="779"/>
      <c r="AZ21" s="779"/>
      <c r="BA21" s="779"/>
      <c r="BB21" s="779"/>
      <c r="BC21" s="779"/>
      <c r="BD21" s="779"/>
      <c r="BE21" s="779"/>
      <c r="BF21" s="779"/>
      <c r="BG21" s="779"/>
      <c r="BH21" s="779"/>
      <c r="BI21" s="779"/>
      <c r="BJ21" s="779"/>
      <c r="BK21" s="779"/>
      <c r="BL21" s="779"/>
      <c r="BM21" s="779"/>
      <c r="BN21" s="779"/>
      <c r="BO21" s="779"/>
      <c r="BP21" s="779"/>
      <c r="BQ21" s="779"/>
      <c r="BR21" s="779"/>
      <c r="BS21" s="779"/>
      <c r="BT21" s="779"/>
      <c r="BU21" s="779"/>
      <c r="BV21" s="779"/>
      <c r="BW21" s="779"/>
      <c r="BX21" s="779"/>
      <c r="BY21" s="779"/>
      <c r="BZ21" s="779"/>
      <c r="CA21" s="779"/>
      <c r="CB21" s="779"/>
      <c r="CC21" s="779"/>
      <c r="CD21" s="779"/>
      <c r="CE21" s="779"/>
      <c r="CF21" s="779"/>
      <c r="CG21" s="779"/>
      <c r="CH21" s="779"/>
      <c r="CI21" s="779"/>
      <c r="CJ21" s="779"/>
      <c r="CK21" s="779"/>
      <c r="CL21" s="779"/>
      <c r="CM21" s="779"/>
      <c r="CN21" s="779"/>
      <c r="CO21" s="779"/>
      <c r="CP21" s="779"/>
      <c r="CQ21" s="779"/>
      <c r="CR21" s="779"/>
      <c r="CS21" s="779"/>
      <c r="CT21" s="779"/>
      <c r="CU21" s="779"/>
      <c r="CV21" s="779"/>
      <c r="CW21" s="779"/>
      <c r="CX21" s="779"/>
      <c r="CY21" s="779"/>
      <c r="CZ21" s="779"/>
      <c r="DA21" s="779"/>
      <c r="DB21" s="779"/>
      <c r="DC21" s="779"/>
      <c r="DD21" s="779"/>
      <c r="DE21" s="779"/>
      <c r="DF21" s="779"/>
      <c r="DG21" s="779"/>
      <c r="DH21" s="779"/>
      <c r="DI21" s="779"/>
      <c r="DJ21" s="779"/>
      <c r="DK21" s="779"/>
      <c r="DL21" s="779"/>
      <c r="DM21" s="779"/>
      <c r="DN21" s="779"/>
      <c r="DO21" s="779"/>
      <c r="DP21" s="779"/>
      <c r="DQ21" s="779"/>
      <c r="DR21" s="779"/>
      <c r="DS21" s="779"/>
      <c r="DT21" s="779"/>
      <c r="DU21" s="779"/>
      <c r="DV21" s="779"/>
      <c r="DW21" s="779"/>
      <c r="DX21" s="779"/>
      <c r="DY21" s="779"/>
      <c r="DZ21" s="779"/>
      <c r="EA21" s="779"/>
      <c r="EB21" s="779"/>
      <c r="EC21" s="779"/>
      <c r="ED21" s="779"/>
      <c r="EE21" s="779"/>
      <c r="EF21" s="779"/>
      <c r="EG21" s="779"/>
      <c r="EH21" s="779"/>
      <c r="EI21" s="779"/>
      <c r="EJ21" s="779"/>
      <c r="EK21" s="779"/>
      <c r="EL21" s="779"/>
      <c r="EM21" s="779"/>
      <c r="EN21" s="779"/>
      <c r="EO21" s="779"/>
      <c r="EP21" s="779"/>
      <c r="EQ21" s="779"/>
      <c r="ER21" s="779"/>
      <c r="ES21" s="779"/>
      <c r="ET21" s="779"/>
      <c r="EU21" s="779"/>
      <c r="EV21" s="779"/>
      <c r="EW21" s="779"/>
      <c r="EX21" s="779"/>
      <c r="EY21" s="779"/>
      <c r="EZ21" s="779"/>
      <c r="FA21" s="779"/>
      <c r="FB21" s="779"/>
      <c r="FC21" s="779"/>
      <c r="FD21" s="779"/>
      <c r="FE21" s="779"/>
      <c r="FF21" s="779"/>
      <c r="FG21" s="779"/>
      <c r="FH21" s="779"/>
      <c r="FI21" s="779"/>
      <c r="FJ21" s="779"/>
      <c r="FK21" s="779"/>
      <c r="FL21" s="779"/>
      <c r="FM21" s="779"/>
      <c r="FN21" s="779"/>
      <c r="FO21" s="779"/>
      <c r="FP21" s="779"/>
      <c r="FQ21" s="779"/>
      <c r="FR21" s="779"/>
      <c r="FS21" s="779"/>
      <c r="FT21" s="779"/>
      <c r="FU21" s="779"/>
      <c r="FV21" s="779"/>
      <c r="FW21" s="779"/>
      <c r="FX21" s="779"/>
      <c r="FY21" s="779"/>
      <c r="FZ21" s="779"/>
      <c r="GA21" s="779"/>
      <c r="GB21" s="779"/>
      <c r="GC21" s="779"/>
      <c r="GD21" s="779"/>
      <c r="GE21" s="779"/>
      <c r="GF21" s="779"/>
      <c r="GG21" s="779"/>
      <c r="GH21" s="779"/>
      <c r="GI21" s="779"/>
      <c r="GJ21" s="779"/>
      <c r="GK21" s="779"/>
      <c r="GL21" s="779"/>
      <c r="GM21" s="779"/>
      <c r="GN21" s="779"/>
      <c r="GO21" s="779"/>
      <c r="GP21" s="779"/>
      <c r="GQ21" s="779"/>
      <c r="GR21" s="779"/>
      <c r="GS21" s="779"/>
      <c r="GT21" s="779"/>
      <c r="GU21" s="779"/>
      <c r="GV21" s="779"/>
      <c r="GW21" s="779"/>
      <c r="GX21" s="779"/>
      <c r="GY21" s="779"/>
      <c r="GZ21" s="779"/>
      <c r="HA21" s="779"/>
      <c r="HB21" s="779"/>
      <c r="HC21" s="779"/>
      <c r="HD21" s="779"/>
      <c r="HE21" s="779"/>
      <c r="HF21" s="779"/>
      <c r="HG21" s="779"/>
      <c r="HH21" s="779"/>
      <c r="HI21" s="779"/>
      <c r="HJ21" s="779"/>
      <c r="HK21" s="779"/>
      <c r="HL21" s="779"/>
      <c r="HM21" s="779"/>
      <c r="HN21" s="779"/>
      <c r="HO21" s="779"/>
      <c r="HP21" s="779"/>
      <c r="HQ21" s="779"/>
      <c r="HR21" s="779"/>
      <c r="HS21" s="779"/>
      <c r="HT21" s="779"/>
      <c r="HU21" s="779"/>
      <c r="HV21" s="779"/>
      <c r="HW21" s="779"/>
      <c r="HX21" s="779"/>
      <c r="HY21" s="779"/>
      <c r="HZ21" s="779"/>
      <c r="IA21" s="779"/>
      <c r="IB21" s="779"/>
      <c r="IC21" s="779"/>
      <c r="ID21" s="779"/>
      <c r="IE21" s="779"/>
      <c r="IF21" s="779"/>
      <c r="IG21" s="779"/>
      <c r="IH21" s="779"/>
      <c r="II21" s="779"/>
      <c r="IJ21" s="779"/>
      <c r="IK21" s="779"/>
      <c r="IL21" s="779"/>
      <c r="IM21" s="779"/>
      <c r="IN21" s="779"/>
      <c r="IO21" s="779"/>
      <c r="IP21" s="779"/>
      <c r="IQ21" s="779"/>
      <c r="IR21" s="779"/>
      <c r="IS21" s="779"/>
    </row>
    <row r="22" spans="1:253" s="341" customFormat="1">
      <c r="A22" s="585" t="s">
        <v>1535</v>
      </c>
      <c r="B22" s="780">
        <f>'Sources and Uses Budget'!$C21</f>
        <v>0</v>
      </c>
      <c r="C22" s="780">
        <f>'Sources and Uses Budget'!$C21</f>
        <v>0</v>
      </c>
      <c r="D22" s="781">
        <f t="shared" si="0"/>
        <v>0</v>
      </c>
      <c r="E22" s="782"/>
      <c r="F22" s="783"/>
      <c r="G22" s="778"/>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779"/>
      <c r="AH22" s="779"/>
      <c r="AI22" s="779"/>
      <c r="AJ22" s="779"/>
      <c r="AK22" s="779"/>
      <c r="AL22" s="779"/>
      <c r="AM22" s="779"/>
      <c r="AN22" s="779"/>
      <c r="AO22" s="779"/>
      <c r="AP22" s="779"/>
      <c r="AQ22" s="779"/>
      <c r="AR22" s="779"/>
      <c r="AS22" s="779"/>
      <c r="AT22" s="779"/>
      <c r="AU22" s="779"/>
      <c r="AV22" s="779"/>
      <c r="AW22" s="779"/>
      <c r="AX22" s="779"/>
      <c r="AY22" s="779"/>
      <c r="AZ22" s="779"/>
      <c r="BA22" s="779"/>
      <c r="BB22" s="779"/>
      <c r="BC22" s="779"/>
      <c r="BD22" s="779"/>
      <c r="BE22" s="779"/>
      <c r="BF22" s="779"/>
      <c r="BG22" s="779"/>
      <c r="BH22" s="779"/>
      <c r="BI22" s="779"/>
      <c r="BJ22" s="779"/>
      <c r="BK22" s="779"/>
      <c r="BL22" s="779"/>
      <c r="BM22" s="779"/>
      <c r="BN22" s="779"/>
      <c r="BO22" s="779"/>
      <c r="BP22" s="779"/>
      <c r="BQ22" s="779"/>
      <c r="BR22" s="779"/>
      <c r="BS22" s="779"/>
      <c r="BT22" s="779"/>
      <c r="BU22" s="779"/>
      <c r="BV22" s="779"/>
      <c r="BW22" s="779"/>
      <c r="BX22" s="779"/>
      <c r="BY22" s="779"/>
      <c r="BZ22" s="779"/>
      <c r="CA22" s="779"/>
      <c r="CB22" s="779"/>
      <c r="CC22" s="779"/>
      <c r="CD22" s="779"/>
      <c r="CE22" s="779"/>
      <c r="CF22" s="779"/>
      <c r="CG22" s="779"/>
      <c r="CH22" s="779"/>
      <c r="CI22" s="779"/>
      <c r="CJ22" s="779"/>
      <c r="CK22" s="779"/>
      <c r="CL22" s="779"/>
      <c r="CM22" s="779"/>
      <c r="CN22" s="779"/>
      <c r="CO22" s="779"/>
      <c r="CP22" s="779"/>
      <c r="CQ22" s="779"/>
      <c r="CR22" s="779"/>
      <c r="CS22" s="779"/>
      <c r="CT22" s="779"/>
      <c r="CU22" s="779"/>
      <c r="CV22" s="779"/>
      <c r="CW22" s="779"/>
      <c r="CX22" s="779"/>
      <c r="CY22" s="779"/>
      <c r="CZ22" s="779"/>
      <c r="DA22" s="779"/>
      <c r="DB22" s="779"/>
      <c r="DC22" s="779"/>
      <c r="DD22" s="779"/>
      <c r="DE22" s="779"/>
      <c r="DF22" s="779"/>
      <c r="DG22" s="779"/>
      <c r="DH22" s="779"/>
      <c r="DI22" s="779"/>
      <c r="DJ22" s="779"/>
      <c r="DK22" s="779"/>
      <c r="DL22" s="779"/>
      <c r="DM22" s="779"/>
      <c r="DN22" s="779"/>
      <c r="DO22" s="779"/>
      <c r="DP22" s="779"/>
      <c r="DQ22" s="779"/>
      <c r="DR22" s="779"/>
      <c r="DS22" s="779"/>
      <c r="DT22" s="779"/>
      <c r="DU22" s="779"/>
      <c r="DV22" s="779"/>
      <c r="DW22" s="779"/>
      <c r="DX22" s="779"/>
      <c r="DY22" s="779"/>
      <c r="DZ22" s="779"/>
      <c r="EA22" s="779"/>
      <c r="EB22" s="779"/>
      <c r="EC22" s="779"/>
      <c r="ED22" s="779"/>
      <c r="EE22" s="779"/>
      <c r="EF22" s="779"/>
      <c r="EG22" s="779"/>
      <c r="EH22" s="779"/>
      <c r="EI22" s="779"/>
      <c r="EJ22" s="779"/>
      <c r="EK22" s="779"/>
      <c r="EL22" s="779"/>
      <c r="EM22" s="779"/>
      <c r="EN22" s="779"/>
      <c r="EO22" s="779"/>
      <c r="EP22" s="779"/>
      <c r="EQ22" s="779"/>
      <c r="ER22" s="779"/>
      <c r="ES22" s="779"/>
      <c r="ET22" s="779"/>
      <c r="EU22" s="779"/>
      <c r="EV22" s="779"/>
      <c r="EW22" s="779"/>
      <c r="EX22" s="779"/>
      <c r="EY22" s="779"/>
      <c r="EZ22" s="779"/>
      <c r="FA22" s="779"/>
      <c r="FB22" s="779"/>
      <c r="FC22" s="779"/>
      <c r="FD22" s="779"/>
      <c r="FE22" s="779"/>
      <c r="FF22" s="779"/>
      <c r="FG22" s="779"/>
      <c r="FH22" s="779"/>
      <c r="FI22" s="779"/>
      <c r="FJ22" s="779"/>
      <c r="FK22" s="779"/>
      <c r="FL22" s="779"/>
      <c r="FM22" s="779"/>
      <c r="FN22" s="779"/>
      <c r="FO22" s="779"/>
      <c r="FP22" s="779"/>
      <c r="FQ22" s="779"/>
      <c r="FR22" s="779"/>
      <c r="FS22" s="779"/>
      <c r="FT22" s="779"/>
      <c r="FU22" s="779"/>
      <c r="FV22" s="779"/>
      <c r="FW22" s="779"/>
      <c r="FX22" s="779"/>
      <c r="FY22" s="779"/>
      <c r="FZ22" s="779"/>
      <c r="GA22" s="779"/>
      <c r="GB22" s="779"/>
      <c r="GC22" s="779"/>
      <c r="GD22" s="779"/>
      <c r="GE22" s="779"/>
      <c r="GF22" s="779"/>
      <c r="GG22" s="779"/>
      <c r="GH22" s="779"/>
      <c r="GI22" s="779"/>
      <c r="GJ22" s="779"/>
      <c r="GK22" s="779"/>
      <c r="GL22" s="779"/>
      <c r="GM22" s="779"/>
      <c r="GN22" s="779"/>
      <c r="GO22" s="779"/>
      <c r="GP22" s="779"/>
      <c r="GQ22" s="779"/>
      <c r="GR22" s="779"/>
      <c r="GS22" s="779"/>
      <c r="GT22" s="779"/>
      <c r="GU22" s="779"/>
      <c r="GV22" s="779"/>
      <c r="GW22" s="779"/>
      <c r="GX22" s="779"/>
      <c r="GY22" s="779"/>
      <c r="GZ22" s="779"/>
      <c r="HA22" s="779"/>
      <c r="HB22" s="779"/>
      <c r="HC22" s="779"/>
      <c r="HD22" s="779"/>
      <c r="HE22" s="779"/>
      <c r="HF22" s="779"/>
      <c r="HG22" s="779"/>
      <c r="HH22" s="779"/>
      <c r="HI22" s="779"/>
      <c r="HJ22" s="779"/>
      <c r="HK22" s="779"/>
      <c r="HL22" s="779"/>
      <c r="HM22" s="779"/>
      <c r="HN22" s="779"/>
      <c r="HO22" s="779"/>
      <c r="HP22" s="779"/>
      <c r="HQ22" s="779"/>
      <c r="HR22" s="779"/>
      <c r="HS22" s="779"/>
      <c r="HT22" s="779"/>
      <c r="HU22" s="779"/>
      <c r="HV22" s="779"/>
      <c r="HW22" s="779"/>
      <c r="HX22" s="779"/>
      <c r="HY22" s="779"/>
      <c r="HZ22" s="779"/>
      <c r="IA22" s="779"/>
      <c r="IB22" s="779"/>
      <c r="IC22" s="779"/>
      <c r="ID22" s="779"/>
      <c r="IE22" s="779"/>
      <c r="IF22" s="779"/>
      <c r="IG22" s="779"/>
      <c r="IH22" s="779"/>
      <c r="II22" s="779"/>
      <c r="IJ22" s="779"/>
      <c r="IK22" s="779"/>
      <c r="IL22" s="779"/>
      <c r="IM22" s="779"/>
      <c r="IN22" s="779"/>
      <c r="IO22" s="779"/>
      <c r="IP22" s="779"/>
      <c r="IQ22" s="779"/>
      <c r="IR22" s="779"/>
      <c r="IS22" s="779"/>
    </row>
    <row r="23" spans="1:253" s="341" customFormat="1">
      <c r="A23" s="585" t="s">
        <v>1536</v>
      </c>
      <c r="B23" s="780">
        <f>'Sources and Uses Budget'!$C22</f>
        <v>0</v>
      </c>
      <c r="C23" s="780">
        <f>'Sources and Uses Budget'!$C22</f>
        <v>0</v>
      </c>
      <c r="D23" s="781">
        <f t="shared" si="0"/>
        <v>0</v>
      </c>
      <c r="E23" s="782"/>
      <c r="F23" s="783"/>
      <c r="G23" s="778"/>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779"/>
      <c r="AH23" s="779"/>
      <c r="AI23" s="779"/>
      <c r="AJ23" s="779"/>
      <c r="AK23" s="779"/>
      <c r="AL23" s="779"/>
      <c r="AM23" s="779"/>
      <c r="AN23" s="779"/>
      <c r="AO23" s="779"/>
      <c r="AP23" s="779"/>
      <c r="AQ23" s="779"/>
      <c r="AR23" s="779"/>
      <c r="AS23" s="779"/>
      <c r="AT23" s="779"/>
      <c r="AU23" s="779"/>
      <c r="AV23" s="779"/>
      <c r="AW23" s="779"/>
      <c r="AX23" s="779"/>
      <c r="AY23" s="779"/>
      <c r="AZ23" s="779"/>
      <c r="BA23" s="779"/>
      <c r="BB23" s="779"/>
      <c r="BC23" s="779"/>
      <c r="BD23" s="779"/>
      <c r="BE23" s="779"/>
      <c r="BF23" s="779"/>
      <c r="BG23" s="779"/>
      <c r="BH23" s="779"/>
      <c r="BI23" s="779"/>
      <c r="BJ23" s="779"/>
      <c r="BK23" s="779"/>
      <c r="BL23" s="779"/>
      <c r="BM23" s="779"/>
      <c r="BN23" s="779"/>
      <c r="BO23" s="779"/>
      <c r="BP23" s="779"/>
      <c r="BQ23" s="779"/>
      <c r="BR23" s="779"/>
      <c r="BS23" s="779"/>
      <c r="BT23" s="779"/>
      <c r="BU23" s="779"/>
      <c r="BV23" s="779"/>
      <c r="BW23" s="779"/>
      <c r="BX23" s="779"/>
      <c r="BY23" s="779"/>
      <c r="BZ23" s="779"/>
      <c r="CA23" s="779"/>
      <c r="CB23" s="779"/>
      <c r="CC23" s="779"/>
      <c r="CD23" s="779"/>
      <c r="CE23" s="779"/>
      <c r="CF23" s="779"/>
      <c r="CG23" s="779"/>
      <c r="CH23" s="779"/>
      <c r="CI23" s="779"/>
      <c r="CJ23" s="779"/>
      <c r="CK23" s="779"/>
      <c r="CL23" s="779"/>
      <c r="CM23" s="779"/>
      <c r="CN23" s="779"/>
      <c r="CO23" s="779"/>
      <c r="CP23" s="779"/>
      <c r="CQ23" s="779"/>
      <c r="CR23" s="779"/>
      <c r="CS23" s="779"/>
      <c r="CT23" s="779"/>
      <c r="CU23" s="779"/>
      <c r="CV23" s="779"/>
      <c r="CW23" s="779"/>
      <c r="CX23" s="779"/>
      <c r="CY23" s="779"/>
      <c r="CZ23" s="779"/>
      <c r="DA23" s="779"/>
      <c r="DB23" s="779"/>
      <c r="DC23" s="779"/>
      <c r="DD23" s="779"/>
      <c r="DE23" s="779"/>
      <c r="DF23" s="779"/>
      <c r="DG23" s="779"/>
      <c r="DH23" s="779"/>
      <c r="DI23" s="779"/>
      <c r="DJ23" s="779"/>
      <c r="DK23" s="779"/>
      <c r="DL23" s="779"/>
      <c r="DM23" s="779"/>
      <c r="DN23" s="779"/>
      <c r="DO23" s="779"/>
      <c r="DP23" s="779"/>
      <c r="DQ23" s="779"/>
      <c r="DR23" s="779"/>
      <c r="DS23" s="779"/>
      <c r="DT23" s="779"/>
      <c r="DU23" s="779"/>
      <c r="DV23" s="779"/>
      <c r="DW23" s="779"/>
      <c r="DX23" s="779"/>
      <c r="DY23" s="779"/>
      <c r="DZ23" s="779"/>
      <c r="EA23" s="779"/>
      <c r="EB23" s="779"/>
      <c r="EC23" s="779"/>
      <c r="ED23" s="779"/>
      <c r="EE23" s="779"/>
      <c r="EF23" s="779"/>
      <c r="EG23" s="779"/>
      <c r="EH23" s="779"/>
      <c r="EI23" s="779"/>
      <c r="EJ23" s="779"/>
      <c r="EK23" s="779"/>
      <c r="EL23" s="779"/>
      <c r="EM23" s="779"/>
      <c r="EN23" s="779"/>
      <c r="EO23" s="779"/>
      <c r="EP23" s="779"/>
      <c r="EQ23" s="779"/>
      <c r="ER23" s="779"/>
      <c r="ES23" s="779"/>
      <c r="ET23" s="779"/>
      <c r="EU23" s="779"/>
      <c r="EV23" s="779"/>
      <c r="EW23" s="779"/>
      <c r="EX23" s="779"/>
      <c r="EY23" s="779"/>
      <c r="EZ23" s="779"/>
      <c r="FA23" s="779"/>
      <c r="FB23" s="779"/>
      <c r="FC23" s="779"/>
      <c r="FD23" s="779"/>
      <c r="FE23" s="779"/>
      <c r="FF23" s="779"/>
      <c r="FG23" s="779"/>
      <c r="FH23" s="779"/>
      <c r="FI23" s="779"/>
      <c r="FJ23" s="779"/>
      <c r="FK23" s="779"/>
      <c r="FL23" s="779"/>
      <c r="FM23" s="779"/>
      <c r="FN23" s="779"/>
      <c r="FO23" s="779"/>
      <c r="FP23" s="779"/>
      <c r="FQ23" s="779"/>
      <c r="FR23" s="779"/>
      <c r="FS23" s="779"/>
      <c r="FT23" s="779"/>
      <c r="FU23" s="779"/>
      <c r="FV23" s="779"/>
      <c r="FW23" s="779"/>
      <c r="FX23" s="779"/>
      <c r="FY23" s="779"/>
      <c r="FZ23" s="779"/>
      <c r="GA23" s="779"/>
      <c r="GB23" s="779"/>
      <c r="GC23" s="779"/>
      <c r="GD23" s="779"/>
      <c r="GE23" s="779"/>
      <c r="GF23" s="779"/>
      <c r="GG23" s="779"/>
      <c r="GH23" s="779"/>
      <c r="GI23" s="779"/>
      <c r="GJ23" s="779"/>
      <c r="GK23" s="779"/>
      <c r="GL23" s="779"/>
      <c r="GM23" s="779"/>
      <c r="GN23" s="779"/>
      <c r="GO23" s="779"/>
      <c r="GP23" s="779"/>
      <c r="GQ23" s="779"/>
      <c r="GR23" s="779"/>
      <c r="GS23" s="779"/>
      <c r="GT23" s="779"/>
      <c r="GU23" s="779"/>
      <c r="GV23" s="779"/>
      <c r="GW23" s="779"/>
      <c r="GX23" s="779"/>
      <c r="GY23" s="779"/>
      <c r="GZ23" s="779"/>
      <c r="HA23" s="779"/>
      <c r="HB23" s="779"/>
      <c r="HC23" s="779"/>
      <c r="HD23" s="779"/>
      <c r="HE23" s="779"/>
      <c r="HF23" s="779"/>
      <c r="HG23" s="779"/>
      <c r="HH23" s="779"/>
      <c r="HI23" s="779"/>
      <c r="HJ23" s="779"/>
      <c r="HK23" s="779"/>
      <c r="HL23" s="779"/>
      <c r="HM23" s="779"/>
      <c r="HN23" s="779"/>
      <c r="HO23" s="779"/>
      <c r="HP23" s="779"/>
      <c r="HQ23" s="779"/>
      <c r="HR23" s="779"/>
      <c r="HS23" s="779"/>
      <c r="HT23" s="779"/>
      <c r="HU23" s="779"/>
      <c r="HV23" s="779"/>
      <c r="HW23" s="779"/>
      <c r="HX23" s="779"/>
      <c r="HY23" s="779"/>
      <c r="HZ23" s="779"/>
      <c r="IA23" s="779"/>
      <c r="IB23" s="779"/>
      <c r="IC23" s="779"/>
      <c r="ID23" s="779"/>
      <c r="IE23" s="779"/>
      <c r="IF23" s="779"/>
      <c r="IG23" s="779"/>
      <c r="IH23" s="779"/>
      <c r="II23" s="779"/>
      <c r="IJ23" s="779"/>
      <c r="IK23" s="779"/>
      <c r="IL23" s="779"/>
      <c r="IM23" s="779"/>
      <c r="IN23" s="779"/>
      <c r="IO23" s="779"/>
      <c r="IP23" s="779"/>
      <c r="IQ23" s="779"/>
      <c r="IR23" s="779"/>
      <c r="IS23" s="779"/>
    </row>
    <row r="24" spans="1:253" s="341" customFormat="1">
      <c r="A24" s="585" t="s">
        <v>1537</v>
      </c>
      <c r="B24" s="780">
        <f>'Sources and Uses Budget'!$C23</f>
        <v>0</v>
      </c>
      <c r="C24" s="780">
        <f>'Sources and Uses Budget'!$C23</f>
        <v>0</v>
      </c>
      <c r="D24" s="781">
        <f t="shared" si="0"/>
        <v>0</v>
      </c>
      <c r="E24" s="782"/>
      <c r="F24" s="783"/>
      <c r="G24" s="778"/>
      <c r="H24" s="779"/>
      <c r="I24" s="779"/>
      <c r="J24" s="779"/>
      <c r="K24" s="779"/>
      <c r="L24" s="779"/>
      <c r="M24" s="779"/>
      <c r="N24" s="779"/>
      <c r="O24" s="779"/>
      <c r="P24" s="779"/>
      <c r="Q24" s="779"/>
      <c r="R24" s="779"/>
      <c r="S24" s="779"/>
      <c r="T24" s="779"/>
      <c r="U24" s="779"/>
      <c r="V24" s="779"/>
      <c r="W24" s="779"/>
      <c r="X24" s="779"/>
      <c r="Y24" s="779"/>
      <c r="Z24" s="779"/>
      <c r="AA24" s="779"/>
      <c r="AB24" s="779"/>
      <c r="AC24" s="779"/>
      <c r="AD24" s="779"/>
      <c r="AE24" s="779"/>
      <c r="AF24" s="779"/>
      <c r="AG24" s="779"/>
      <c r="AH24" s="779"/>
      <c r="AI24" s="779"/>
      <c r="AJ24" s="779"/>
      <c r="AK24" s="779"/>
      <c r="AL24" s="779"/>
      <c r="AM24" s="779"/>
      <c r="AN24" s="779"/>
      <c r="AO24" s="779"/>
      <c r="AP24" s="779"/>
      <c r="AQ24" s="779"/>
      <c r="AR24" s="779"/>
      <c r="AS24" s="779"/>
      <c r="AT24" s="779"/>
      <c r="AU24" s="779"/>
      <c r="AV24" s="779"/>
      <c r="AW24" s="779"/>
      <c r="AX24" s="779"/>
      <c r="AY24" s="779"/>
      <c r="AZ24" s="779"/>
      <c r="BA24" s="779"/>
      <c r="BB24" s="779"/>
      <c r="BC24" s="779"/>
      <c r="BD24" s="779"/>
      <c r="BE24" s="779"/>
      <c r="BF24" s="779"/>
      <c r="BG24" s="779"/>
      <c r="BH24" s="779"/>
      <c r="BI24" s="779"/>
      <c r="BJ24" s="779"/>
      <c r="BK24" s="779"/>
      <c r="BL24" s="779"/>
      <c r="BM24" s="779"/>
      <c r="BN24" s="779"/>
      <c r="BO24" s="779"/>
      <c r="BP24" s="779"/>
      <c r="BQ24" s="779"/>
      <c r="BR24" s="779"/>
      <c r="BS24" s="779"/>
      <c r="BT24" s="779"/>
      <c r="BU24" s="779"/>
      <c r="BV24" s="779"/>
      <c r="BW24" s="779"/>
      <c r="BX24" s="779"/>
      <c r="BY24" s="779"/>
      <c r="BZ24" s="779"/>
      <c r="CA24" s="779"/>
      <c r="CB24" s="779"/>
      <c r="CC24" s="779"/>
      <c r="CD24" s="779"/>
      <c r="CE24" s="779"/>
      <c r="CF24" s="779"/>
      <c r="CG24" s="779"/>
      <c r="CH24" s="779"/>
      <c r="CI24" s="779"/>
      <c r="CJ24" s="779"/>
      <c r="CK24" s="779"/>
      <c r="CL24" s="779"/>
      <c r="CM24" s="779"/>
      <c r="CN24" s="779"/>
      <c r="CO24" s="779"/>
      <c r="CP24" s="779"/>
      <c r="CQ24" s="779"/>
      <c r="CR24" s="779"/>
      <c r="CS24" s="779"/>
      <c r="CT24" s="779"/>
      <c r="CU24" s="779"/>
      <c r="CV24" s="779"/>
      <c r="CW24" s="779"/>
      <c r="CX24" s="779"/>
      <c r="CY24" s="779"/>
      <c r="CZ24" s="779"/>
      <c r="DA24" s="779"/>
      <c r="DB24" s="779"/>
      <c r="DC24" s="779"/>
      <c r="DD24" s="779"/>
      <c r="DE24" s="779"/>
      <c r="DF24" s="779"/>
      <c r="DG24" s="779"/>
      <c r="DH24" s="779"/>
      <c r="DI24" s="779"/>
      <c r="DJ24" s="779"/>
      <c r="DK24" s="779"/>
      <c r="DL24" s="779"/>
      <c r="DM24" s="779"/>
      <c r="DN24" s="779"/>
      <c r="DO24" s="779"/>
      <c r="DP24" s="779"/>
      <c r="DQ24" s="779"/>
      <c r="DR24" s="779"/>
      <c r="DS24" s="779"/>
      <c r="DT24" s="779"/>
      <c r="DU24" s="779"/>
      <c r="DV24" s="779"/>
      <c r="DW24" s="779"/>
      <c r="DX24" s="779"/>
      <c r="DY24" s="779"/>
      <c r="DZ24" s="779"/>
      <c r="EA24" s="779"/>
      <c r="EB24" s="779"/>
      <c r="EC24" s="779"/>
      <c r="ED24" s="779"/>
      <c r="EE24" s="779"/>
      <c r="EF24" s="779"/>
      <c r="EG24" s="779"/>
      <c r="EH24" s="779"/>
      <c r="EI24" s="779"/>
      <c r="EJ24" s="779"/>
      <c r="EK24" s="779"/>
      <c r="EL24" s="779"/>
      <c r="EM24" s="779"/>
      <c r="EN24" s="779"/>
      <c r="EO24" s="779"/>
      <c r="EP24" s="779"/>
      <c r="EQ24" s="779"/>
      <c r="ER24" s="779"/>
      <c r="ES24" s="779"/>
      <c r="ET24" s="779"/>
      <c r="EU24" s="779"/>
      <c r="EV24" s="779"/>
      <c r="EW24" s="779"/>
      <c r="EX24" s="779"/>
      <c r="EY24" s="779"/>
      <c r="EZ24" s="779"/>
      <c r="FA24" s="779"/>
      <c r="FB24" s="779"/>
      <c r="FC24" s="779"/>
      <c r="FD24" s="779"/>
      <c r="FE24" s="779"/>
      <c r="FF24" s="779"/>
      <c r="FG24" s="779"/>
      <c r="FH24" s="779"/>
      <c r="FI24" s="779"/>
      <c r="FJ24" s="779"/>
      <c r="FK24" s="779"/>
      <c r="FL24" s="779"/>
      <c r="FM24" s="779"/>
      <c r="FN24" s="779"/>
      <c r="FO24" s="779"/>
      <c r="FP24" s="779"/>
      <c r="FQ24" s="779"/>
      <c r="FR24" s="779"/>
      <c r="FS24" s="779"/>
      <c r="FT24" s="779"/>
      <c r="FU24" s="779"/>
      <c r="FV24" s="779"/>
      <c r="FW24" s="779"/>
      <c r="FX24" s="779"/>
      <c r="FY24" s="779"/>
      <c r="FZ24" s="779"/>
      <c r="GA24" s="779"/>
      <c r="GB24" s="779"/>
      <c r="GC24" s="779"/>
      <c r="GD24" s="779"/>
      <c r="GE24" s="779"/>
      <c r="GF24" s="779"/>
      <c r="GG24" s="779"/>
      <c r="GH24" s="779"/>
      <c r="GI24" s="779"/>
      <c r="GJ24" s="779"/>
      <c r="GK24" s="779"/>
      <c r="GL24" s="779"/>
      <c r="GM24" s="779"/>
      <c r="GN24" s="779"/>
      <c r="GO24" s="779"/>
      <c r="GP24" s="779"/>
      <c r="GQ24" s="779"/>
      <c r="GR24" s="779"/>
      <c r="GS24" s="779"/>
      <c r="GT24" s="779"/>
      <c r="GU24" s="779"/>
      <c r="GV24" s="779"/>
      <c r="GW24" s="779"/>
      <c r="GX24" s="779"/>
      <c r="GY24" s="779"/>
      <c r="GZ24" s="779"/>
      <c r="HA24" s="779"/>
      <c r="HB24" s="779"/>
      <c r="HC24" s="779"/>
      <c r="HD24" s="779"/>
      <c r="HE24" s="779"/>
      <c r="HF24" s="779"/>
      <c r="HG24" s="779"/>
      <c r="HH24" s="779"/>
      <c r="HI24" s="779"/>
      <c r="HJ24" s="779"/>
      <c r="HK24" s="779"/>
      <c r="HL24" s="779"/>
      <c r="HM24" s="779"/>
      <c r="HN24" s="779"/>
      <c r="HO24" s="779"/>
      <c r="HP24" s="779"/>
      <c r="HQ24" s="779"/>
      <c r="HR24" s="779"/>
      <c r="HS24" s="779"/>
      <c r="HT24" s="779"/>
      <c r="HU24" s="779"/>
      <c r="HV24" s="779"/>
      <c r="HW24" s="779"/>
      <c r="HX24" s="779"/>
      <c r="HY24" s="779"/>
      <c r="HZ24" s="779"/>
      <c r="IA24" s="779"/>
      <c r="IB24" s="779"/>
      <c r="IC24" s="779"/>
      <c r="ID24" s="779"/>
      <c r="IE24" s="779"/>
      <c r="IF24" s="779"/>
      <c r="IG24" s="779"/>
      <c r="IH24" s="779"/>
      <c r="II24" s="779"/>
      <c r="IJ24" s="779"/>
      <c r="IK24" s="779"/>
      <c r="IL24" s="779"/>
      <c r="IM24" s="779"/>
      <c r="IN24" s="779"/>
      <c r="IO24" s="779"/>
      <c r="IP24" s="779"/>
      <c r="IQ24" s="779"/>
      <c r="IR24" s="779"/>
      <c r="IS24" s="779"/>
    </row>
    <row r="25" spans="1:253" s="341" customFormat="1">
      <c r="A25" s="784" t="s">
        <v>1538</v>
      </c>
      <c r="B25" s="780">
        <f>'Sources and Uses Budget'!$C24</f>
        <v>0</v>
      </c>
      <c r="C25" s="780">
        <f>'Sources and Uses Budget'!$C24</f>
        <v>0</v>
      </c>
      <c r="D25" s="781">
        <f t="shared" si="0"/>
        <v>0</v>
      </c>
      <c r="E25" s="782"/>
      <c r="F25" s="783"/>
      <c r="G25" s="778"/>
      <c r="H25" s="779"/>
      <c r="I25" s="779"/>
      <c r="J25" s="779"/>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779"/>
      <c r="BU25" s="779"/>
      <c r="BV25" s="779"/>
      <c r="BW25" s="779"/>
      <c r="BX25" s="779"/>
      <c r="BY25" s="779"/>
      <c r="BZ25" s="779"/>
      <c r="CA25" s="779"/>
      <c r="CB25" s="779"/>
      <c r="CC25" s="779"/>
      <c r="CD25" s="779"/>
      <c r="CE25" s="779"/>
      <c r="CF25" s="779"/>
      <c r="CG25" s="779"/>
      <c r="CH25" s="779"/>
      <c r="CI25" s="779"/>
      <c r="CJ25" s="779"/>
      <c r="CK25" s="779"/>
      <c r="CL25" s="779"/>
      <c r="CM25" s="779"/>
      <c r="CN25" s="779"/>
      <c r="CO25" s="779"/>
      <c r="CP25" s="779"/>
      <c r="CQ25" s="779"/>
      <c r="CR25" s="779"/>
      <c r="CS25" s="779"/>
      <c r="CT25" s="779"/>
      <c r="CU25" s="779"/>
      <c r="CV25" s="779"/>
      <c r="CW25" s="779"/>
      <c r="CX25" s="779"/>
      <c r="CY25" s="779"/>
      <c r="CZ25" s="779"/>
      <c r="DA25" s="779"/>
      <c r="DB25" s="779"/>
      <c r="DC25" s="779"/>
      <c r="DD25" s="779"/>
      <c r="DE25" s="779"/>
      <c r="DF25" s="779"/>
      <c r="DG25" s="779"/>
      <c r="DH25" s="779"/>
      <c r="DI25" s="779"/>
      <c r="DJ25" s="779"/>
      <c r="DK25" s="779"/>
      <c r="DL25" s="779"/>
      <c r="DM25" s="779"/>
      <c r="DN25" s="779"/>
      <c r="DO25" s="779"/>
      <c r="DP25" s="779"/>
      <c r="DQ25" s="779"/>
      <c r="DR25" s="779"/>
      <c r="DS25" s="779"/>
      <c r="DT25" s="779"/>
      <c r="DU25" s="779"/>
      <c r="DV25" s="779"/>
      <c r="DW25" s="779"/>
      <c r="DX25" s="779"/>
      <c r="DY25" s="779"/>
      <c r="DZ25" s="779"/>
      <c r="EA25" s="779"/>
      <c r="EB25" s="779"/>
      <c r="EC25" s="779"/>
      <c r="ED25" s="779"/>
      <c r="EE25" s="779"/>
      <c r="EF25" s="779"/>
      <c r="EG25" s="779"/>
      <c r="EH25" s="779"/>
      <c r="EI25" s="779"/>
      <c r="EJ25" s="779"/>
      <c r="EK25" s="779"/>
      <c r="EL25" s="779"/>
      <c r="EM25" s="779"/>
      <c r="EN25" s="779"/>
      <c r="EO25" s="779"/>
      <c r="EP25" s="779"/>
      <c r="EQ25" s="779"/>
      <c r="ER25" s="779"/>
      <c r="ES25" s="779"/>
      <c r="ET25" s="779"/>
      <c r="EU25" s="779"/>
      <c r="EV25" s="779"/>
      <c r="EW25" s="779"/>
      <c r="EX25" s="779"/>
      <c r="EY25" s="779"/>
      <c r="EZ25" s="779"/>
      <c r="FA25" s="779"/>
      <c r="FB25" s="779"/>
      <c r="FC25" s="779"/>
      <c r="FD25" s="779"/>
      <c r="FE25" s="779"/>
      <c r="FF25" s="779"/>
      <c r="FG25" s="779"/>
      <c r="FH25" s="779"/>
      <c r="FI25" s="779"/>
      <c r="FJ25" s="779"/>
      <c r="FK25" s="779"/>
      <c r="FL25" s="779"/>
      <c r="FM25" s="779"/>
      <c r="FN25" s="779"/>
      <c r="FO25" s="779"/>
      <c r="FP25" s="779"/>
      <c r="FQ25" s="779"/>
      <c r="FR25" s="779"/>
      <c r="FS25" s="779"/>
      <c r="FT25" s="779"/>
      <c r="FU25" s="779"/>
      <c r="FV25" s="779"/>
      <c r="FW25" s="779"/>
      <c r="FX25" s="779"/>
      <c r="FY25" s="779"/>
      <c r="FZ25" s="779"/>
      <c r="GA25" s="779"/>
      <c r="GB25" s="779"/>
      <c r="GC25" s="779"/>
      <c r="GD25" s="779"/>
      <c r="GE25" s="779"/>
      <c r="GF25" s="779"/>
      <c r="GG25" s="779"/>
      <c r="GH25" s="779"/>
      <c r="GI25" s="779"/>
      <c r="GJ25" s="779"/>
      <c r="GK25" s="779"/>
      <c r="GL25" s="779"/>
      <c r="GM25" s="779"/>
      <c r="GN25" s="779"/>
      <c r="GO25" s="779"/>
      <c r="GP25" s="779"/>
      <c r="GQ25" s="779"/>
      <c r="GR25" s="779"/>
      <c r="GS25" s="779"/>
      <c r="GT25" s="779"/>
      <c r="GU25" s="779"/>
      <c r="GV25" s="779"/>
      <c r="GW25" s="779"/>
      <c r="GX25" s="779"/>
      <c r="GY25" s="779"/>
      <c r="GZ25" s="779"/>
      <c r="HA25" s="779"/>
      <c r="HB25" s="779"/>
      <c r="HC25" s="779"/>
      <c r="HD25" s="779"/>
      <c r="HE25" s="779"/>
      <c r="HF25" s="779"/>
      <c r="HG25" s="779"/>
      <c r="HH25" s="779"/>
      <c r="HI25" s="779"/>
      <c r="HJ25" s="779"/>
      <c r="HK25" s="779"/>
      <c r="HL25" s="779"/>
      <c r="HM25" s="779"/>
      <c r="HN25" s="779"/>
      <c r="HO25" s="779"/>
      <c r="HP25" s="779"/>
      <c r="HQ25" s="779"/>
      <c r="HR25" s="779"/>
      <c r="HS25" s="779"/>
      <c r="HT25" s="779"/>
      <c r="HU25" s="779"/>
      <c r="HV25" s="779"/>
      <c r="HW25" s="779"/>
      <c r="HX25" s="779"/>
      <c r="HY25" s="779"/>
      <c r="HZ25" s="779"/>
      <c r="IA25" s="779"/>
      <c r="IB25" s="779"/>
      <c r="IC25" s="779"/>
      <c r="ID25" s="779"/>
      <c r="IE25" s="779"/>
      <c r="IF25" s="779"/>
      <c r="IG25" s="779"/>
      <c r="IH25" s="779"/>
      <c r="II25" s="779"/>
      <c r="IJ25" s="779"/>
      <c r="IK25" s="779"/>
      <c r="IL25" s="779"/>
      <c r="IM25" s="779"/>
      <c r="IN25" s="779"/>
      <c r="IO25" s="779"/>
      <c r="IP25" s="779"/>
      <c r="IQ25" s="779"/>
      <c r="IR25" s="779"/>
      <c r="IS25" s="779"/>
    </row>
    <row r="26" spans="1:253" s="341" customFormat="1" ht="13">
      <c r="A26" s="257" t="s">
        <v>1539</v>
      </c>
      <c r="B26" s="781">
        <f>SUM(B18:B25)</f>
        <v>0</v>
      </c>
      <c r="C26" s="781">
        <f>SUM(C18:C25)</f>
        <v>0</v>
      </c>
      <c r="D26" s="781">
        <f t="shared" si="0"/>
        <v>0</v>
      </c>
      <c r="E26" s="782"/>
      <c r="F26" s="783"/>
      <c r="G26" s="778"/>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779"/>
      <c r="AV26" s="779"/>
      <c r="AW26" s="779"/>
      <c r="AX26" s="779"/>
      <c r="AY26" s="779"/>
      <c r="AZ26" s="779"/>
      <c r="BA26" s="779"/>
      <c r="BB26" s="779"/>
      <c r="BC26" s="779"/>
      <c r="BD26" s="779"/>
      <c r="BE26" s="779"/>
      <c r="BF26" s="779"/>
      <c r="BG26" s="779"/>
      <c r="BH26" s="779"/>
      <c r="BI26" s="779"/>
      <c r="BJ26" s="779"/>
      <c r="BK26" s="779"/>
      <c r="BL26" s="779"/>
      <c r="BM26" s="779"/>
      <c r="BN26" s="779"/>
      <c r="BO26" s="779"/>
      <c r="BP26" s="779"/>
      <c r="BQ26" s="779"/>
      <c r="BR26" s="779"/>
      <c r="BS26" s="779"/>
      <c r="BT26" s="779"/>
      <c r="BU26" s="779"/>
      <c r="BV26" s="779"/>
      <c r="BW26" s="779"/>
      <c r="BX26" s="779"/>
      <c r="BY26" s="779"/>
      <c r="BZ26" s="779"/>
      <c r="CA26" s="779"/>
      <c r="CB26" s="779"/>
      <c r="CC26" s="779"/>
      <c r="CD26" s="779"/>
      <c r="CE26" s="779"/>
      <c r="CF26" s="779"/>
      <c r="CG26" s="779"/>
      <c r="CH26" s="779"/>
      <c r="CI26" s="779"/>
      <c r="CJ26" s="779"/>
      <c r="CK26" s="779"/>
      <c r="CL26" s="779"/>
      <c r="CM26" s="779"/>
      <c r="CN26" s="779"/>
      <c r="CO26" s="779"/>
      <c r="CP26" s="779"/>
      <c r="CQ26" s="779"/>
      <c r="CR26" s="779"/>
      <c r="CS26" s="779"/>
      <c r="CT26" s="779"/>
      <c r="CU26" s="779"/>
      <c r="CV26" s="779"/>
      <c r="CW26" s="779"/>
      <c r="CX26" s="779"/>
      <c r="CY26" s="779"/>
      <c r="CZ26" s="779"/>
      <c r="DA26" s="779"/>
      <c r="DB26" s="779"/>
      <c r="DC26" s="779"/>
      <c r="DD26" s="779"/>
      <c r="DE26" s="779"/>
      <c r="DF26" s="779"/>
      <c r="DG26" s="779"/>
      <c r="DH26" s="779"/>
      <c r="DI26" s="779"/>
      <c r="DJ26" s="779"/>
      <c r="DK26" s="779"/>
      <c r="DL26" s="779"/>
      <c r="DM26" s="779"/>
      <c r="DN26" s="779"/>
      <c r="DO26" s="779"/>
      <c r="DP26" s="779"/>
      <c r="DQ26" s="779"/>
      <c r="DR26" s="779"/>
      <c r="DS26" s="779"/>
      <c r="DT26" s="779"/>
      <c r="DU26" s="779"/>
      <c r="DV26" s="779"/>
      <c r="DW26" s="779"/>
      <c r="DX26" s="779"/>
      <c r="DY26" s="779"/>
      <c r="DZ26" s="779"/>
      <c r="EA26" s="779"/>
      <c r="EB26" s="779"/>
      <c r="EC26" s="779"/>
      <c r="ED26" s="779"/>
      <c r="EE26" s="779"/>
      <c r="EF26" s="779"/>
      <c r="EG26" s="779"/>
      <c r="EH26" s="779"/>
      <c r="EI26" s="779"/>
      <c r="EJ26" s="779"/>
      <c r="EK26" s="779"/>
      <c r="EL26" s="779"/>
      <c r="EM26" s="779"/>
      <c r="EN26" s="779"/>
      <c r="EO26" s="779"/>
      <c r="EP26" s="779"/>
      <c r="EQ26" s="779"/>
      <c r="ER26" s="779"/>
      <c r="ES26" s="779"/>
      <c r="ET26" s="779"/>
      <c r="EU26" s="779"/>
      <c r="EV26" s="779"/>
      <c r="EW26" s="779"/>
      <c r="EX26" s="779"/>
      <c r="EY26" s="779"/>
      <c r="EZ26" s="779"/>
      <c r="FA26" s="779"/>
      <c r="FB26" s="779"/>
      <c r="FC26" s="779"/>
      <c r="FD26" s="779"/>
      <c r="FE26" s="779"/>
      <c r="FF26" s="779"/>
      <c r="FG26" s="779"/>
      <c r="FH26" s="779"/>
      <c r="FI26" s="779"/>
      <c r="FJ26" s="779"/>
      <c r="FK26" s="779"/>
      <c r="FL26" s="779"/>
      <c r="FM26" s="779"/>
      <c r="FN26" s="779"/>
      <c r="FO26" s="779"/>
      <c r="FP26" s="779"/>
      <c r="FQ26" s="779"/>
      <c r="FR26" s="779"/>
      <c r="FS26" s="779"/>
      <c r="FT26" s="779"/>
      <c r="FU26" s="779"/>
      <c r="FV26" s="779"/>
      <c r="FW26" s="779"/>
      <c r="FX26" s="779"/>
      <c r="FY26" s="779"/>
      <c r="FZ26" s="779"/>
      <c r="GA26" s="779"/>
      <c r="GB26" s="779"/>
      <c r="GC26" s="779"/>
      <c r="GD26" s="779"/>
      <c r="GE26" s="779"/>
      <c r="GF26" s="779"/>
      <c r="GG26" s="779"/>
      <c r="GH26" s="779"/>
      <c r="GI26" s="779"/>
      <c r="GJ26" s="779"/>
      <c r="GK26" s="779"/>
      <c r="GL26" s="779"/>
      <c r="GM26" s="779"/>
      <c r="GN26" s="779"/>
      <c r="GO26" s="779"/>
      <c r="GP26" s="779"/>
      <c r="GQ26" s="779"/>
      <c r="GR26" s="779"/>
      <c r="GS26" s="779"/>
      <c r="GT26" s="779"/>
      <c r="GU26" s="779"/>
      <c r="GV26" s="779"/>
      <c r="GW26" s="779"/>
      <c r="GX26" s="779"/>
      <c r="GY26" s="779"/>
      <c r="GZ26" s="779"/>
      <c r="HA26" s="779"/>
      <c r="HB26" s="779"/>
      <c r="HC26" s="779"/>
      <c r="HD26" s="779"/>
      <c r="HE26" s="779"/>
      <c r="HF26" s="779"/>
      <c r="HG26" s="779"/>
      <c r="HH26" s="779"/>
      <c r="HI26" s="779"/>
      <c r="HJ26" s="779"/>
      <c r="HK26" s="779"/>
      <c r="HL26" s="779"/>
      <c r="HM26" s="779"/>
      <c r="HN26" s="779"/>
      <c r="HO26" s="779"/>
      <c r="HP26" s="779"/>
      <c r="HQ26" s="779"/>
      <c r="HR26" s="779"/>
      <c r="HS26" s="779"/>
      <c r="HT26" s="779"/>
      <c r="HU26" s="779"/>
      <c r="HV26" s="779"/>
      <c r="HW26" s="779"/>
      <c r="HX26" s="779"/>
      <c r="HY26" s="779"/>
      <c r="HZ26" s="779"/>
      <c r="IA26" s="779"/>
      <c r="IB26" s="779"/>
      <c r="IC26" s="779"/>
      <c r="ID26" s="779"/>
      <c r="IE26" s="779"/>
      <c r="IF26" s="779"/>
      <c r="IG26" s="779"/>
      <c r="IH26" s="779"/>
      <c r="II26" s="779"/>
      <c r="IJ26" s="779"/>
      <c r="IK26" s="779"/>
      <c r="IL26" s="779"/>
      <c r="IM26" s="779"/>
      <c r="IN26" s="779"/>
      <c r="IO26" s="779"/>
      <c r="IP26" s="779"/>
      <c r="IQ26" s="779"/>
      <c r="IR26" s="779"/>
      <c r="IS26" s="779"/>
    </row>
    <row r="27" spans="1:253" s="341" customFormat="1" ht="13">
      <c r="A27" s="257" t="s">
        <v>1540</v>
      </c>
      <c r="B27" s="780">
        <f>'Sources and Uses Budget'!$C$26</f>
        <v>0</v>
      </c>
      <c r="C27" s="780">
        <f>'Sources and Uses Budget'!$C$26</f>
        <v>0</v>
      </c>
      <c r="D27" s="781">
        <f t="shared" si="0"/>
        <v>0</v>
      </c>
      <c r="E27" s="782"/>
      <c r="F27" s="783"/>
      <c r="G27" s="778"/>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79"/>
      <c r="AG27" s="779"/>
      <c r="AH27" s="779"/>
      <c r="AI27" s="779"/>
      <c r="AJ27" s="779"/>
      <c r="AK27" s="779"/>
      <c r="AL27" s="779"/>
      <c r="AM27" s="779"/>
      <c r="AN27" s="779"/>
      <c r="AO27" s="779"/>
      <c r="AP27" s="779"/>
      <c r="AQ27" s="779"/>
      <c r="AR27" s="779"/>
      <c r="AS27" s="779"/>
      <c r="AT27" s="779"/>
      <c r="AU27" s="779"/>
      <c r="AV27" s="779"/>
      <c r="AW27" s="779"/>
      <c r="AX27" s="779"/>
      <c r="AY27" s="779"/>
      <c r="AZ27" s="779"/>
      <c r="BA27" s="779"/>
      <c r="BB27" s="779"/>
      <c r="BC27" s="779"/>
      <c r="BD27" s="779"/>
      <c r="BE27" s="779"/>
      <c r="BF27" s="779"/>
      <c r="BG27" s="779"/>
      <c r="BH27" s="779"/>
      <c r="BI27" s="779"/>
      <c r="BJ27" s="779"/>
      <c r="BK27" s="779"/>
      <c r="BL27" s="779"/>
      <c r="BM27" s="779"/>
      <c r="BN27" s="779"/>
      <c r="BO27" s="779"/>
      <c r="BP27" s="779"/>
      <c r="BQ27" s="779"/>
      <c r="BR27" s="779"/>
      <c r="BS27" s="779"/>
      <c r="BT27" s="779"/>
      <c r="BU27" s="779"/>
      <c r="BV27" s="779"/>
      <c r="BW27" s="779"/>
      <c r="BX27" s="779"/>
      <c r="BY27" s="779"/>
      <c r="BZ27" s="779"/>
      <c r="CA27" s="779"/>
      <c r="CB27" s="779"/>
      <c r="CC27" s="779"/>
      <c r="CD27" s="779"/>
      <c r="CE27" s="779"/>
      <c r="CF27" s="779"/>
      <c r="CG27" s="779"/>
      <c r="CH27" s="779"/>
      <c r="CI27" s="779"/>
      <c r="CJ27" s="779"/>
      <c r="CK27" s="779"/>
      <c r="CL27" s="779"/>
      <c r="CM27" s="779"/>
      <c r="CN27" s="779"/>
      <c r="CO27" s="779"/>
      <c r="CP27" s="779"/>
      <c r="CQ27" s="779"/>
      <c r="CR27" s="779"/>
      <c r="CS27" s="779"/>
      <c r="CT27" s="779"/>
      <c r="CU27" s="779"/>
      <c r="CV27" s="779"/>
      <c r="CW27" s="779"/>
      <c r="CX27" s="779"/>
      <c r="CY27" s="779"/>
      <c r="CZ27" s="779"/>
      <c r="DA27" s="779"/>
      <c r="DB27" s="779"/>
      <c r="DC27" s="779"/>
      <c r="DD27" s="779"/>
      <c r="DE27" s="779"/>
      <c r="DF27" s="779"/>
      <c r="DG27" s="779"/>
      <c r="DH27" s="779"/>
      <c r="DI27" s="779"/>
      <c r="DJ27" s="779"/>
      <c r="DK27" s="779"/>
      <c r="DL27" s="779"/>
      <c r="DM27" s="779"/>
      <c r="DN27" s="779"/>
      <c r="DO27" s="779"/>
      <c r="DP27" s="779"/>
      <c r="DQ27" s="779"/>
      <c r="DR27" s="779"/>
      <c r="DS27" s="779"/>
      <c r="DT27" s="779"/>
      <c r="DU27" s="779"/>
      <c r="DV27" s="779"/>
      <c r="DW27" s="779"/>
      <c r="DX27" s="779"/>
      <c r="DY27" s="779"/>
      <c r="DZ27" s="779"/>
      <c r="EA27" s="779"/>
      <c r="EB27" s="779"/>
      <c r="EC27" s="779"/>
      <c r="ED27" s="779"/>
      <c r="EE27" s="779"/>
      <c r="EF27" s="779"/>
      <c r="EG27" s="779"/>
      <c r="EH27" s="779"/>
      <c r="EI27" s="779"/>
      <c r="EJ27" s="779"/>
      <c r="EK27" s="779"/>
      <c r="EL27" s="779"/>
      <c r="EM27" s="779"/>
      <c r="EN27" s="779"/>
      <c r="EO27" s="779"/>
      <c r="EP27" s="779"/>
      <c r="EQ27" s="779"/>
      <c r="ER27" s="779"/>
      <c r="ES27" s="779"/>
      <c r="ET27" s="779"/>
      <c r="EU27" s="779"/>
      <c r="EV27" s="779"/>
      <c r="EW27" s="779"/>
      <c r="EX27" s="779"/>
      <c r="EY27" s="779"/>
      <c r="EZ27" s="779"/>
      <c r="FA27" s="779"/>
      <c r="FB27" s="779"/>
      <c r="FC27" s="779"/>
      <c r="FD27" s="779"/>
      <c r="FE27" s="779"/>
      <c r="FF27" s="779"/>
      <c r="FG27" s="779"/>
      <c r="FH27" s="779"/>
      <c r="FI27" s="779"/>
      <c r="FJ27" s="779"/>
      <c r="FK27" s="779"/>
      <c r="FL27" s="779"/>
      <c r="FM27" s="779"/>
      <c r="FN27" s="779"/>
      <c r="FO27" s="779"/>
      <c r="FP27" s="779"/>
      <c r="FQ27" s="779"/>
      <c r="FR27" s="779"/>
      <c r="FS27" s="779"/>
      <c r="FT27" s="779"/>
      <c r="FU27" s="779"/>
      <c r="FV27" s="779"/>
      <c r="FW27" s="779"/>
      <c r="FX27" s="779"/>
      <c r="FY27" s="779"/>
      <c r="FZ27" s="779"/>
      <c r="GA27" s="779"/>
      <c r="GB27" s="779"/>
      <c r="GC27" s="779"/>
      <c r="GD27" s="779"/>
      <c r="GE27" s="779"/>
      <c r="GF27" s="779"/>
      <c r="GG27" s="779"/>
      <c r="GH27" s="779"/>
      <c r="GI27" s="779"/>
      <c r="GJ27" s="779"/>
      <c r="GK27" s="779"/>
      <c r="GL27" s="779"/>
      <c r="GM27" s="779"/>
      <c r="GN27" s="779"/>
      <c r="GO27" s="779"/>
      <c r="GP27" s="779"/>
      <c r="GQ27" s="779"/>
      <c r="GR27" s="779"/>
      <c r="GS27" s="779"/>
      <c r="GT27" s="779"/>
      <c r="GU27" s="779"/>
      <c r="GV27" s="779"/>
      <c r="GW27" s="779"/>
      <c r="GX27" s="779"/>
      <c r="GY27" s="779"/>
      <c r="GZ27" s="779"/>
      <c r="HA27" s="779"/>
      <c r="HB27" s="779"/>
      <c r="HC27" s="779"/>
      <c r="HD27" s="779"/>
      <c r="HE27" s="779"/>
      <c r="HF27" s="779"/>
      <c r="HG27" s="779"/>
      <c r="HH27" s="779"/>
      <c r="HI27" s="779"/>
      <c r="HJ27" s="779"/>
      <c r="HK27" s="779"/>
      <c r="HL27" s="779"/>
      <c r="HM27" s="779"/>
      <c r="HN27" s="779"/>
      <c r="HO27" s="779"/>
      <c r="HP27" s="779"/>
      <c r="HQ27" s="779"/>
      <c r="HR27" s="779"/>
      <c r="HS27" s="779"/>
      <c r="HT27" s="779"/>
      <c r="HU27" s="779"/>
      <c r="HV27" s="779"/>
      <c r="HW27" s="779"/>
      <c r="HX27" s="779"/>
      <c r="HY27" s="779"/>
      <c r="HZ27" s="779"/>
      <c r="IA27" s="779"/>
      <c r="IB27" s="779"/>
      <c r="IC27" s="779"/>
      <c r="ID27" s="779"/>
      <c r="IE27" s="779"/>
      <c r="IF27" s="779"/>
      <c r="IG27" s="779"/>
      <c r="IH27" s="779"/>
      <c r="II27" s="779"/>
      <c r="IJ27" s="779"/>
      <c r="IK27" s="779"/>
      <c r="IL27" s="779"/>
      <c r="IM27" s="779"/>
      <c r="IN27" s="779"/>
      <c r="IO27" s="779"/>
      <c r="IP27" s="779"/>
      <c r="IQ27" s="779"/>
      <c r="IR27" s="779"/>
      <c r="IS27" s="779"/>
    </row>
    <row r="28" spans="1:253" s="341" customFormat="1" ht="13">
      <c r="A28" s="256" t="s">
        <v>1541</v>
      </c>
      <c r="B28" s="256"/>
      <c r="C28" s="256"/>
      <c r="D28" s="256"/>
      <c r="E28" s="264"/>
      <c r="F28" s="256"/>
      <c r="G28" s="778"/>
      <c r="H28" s="779"/>
      <c r="I28" s="779"/>
      <c r="J28" s="779"/>
      <c r="K28" s="779"/>
      <c r="L28" s="779"/>
      <c r="M28" s="779"/>
      <c r="N28" s="779"/>
      <c r="O28" s="779"/>
      <c r="P28" s="779"/>
      <c r="Q28" s="779"/>
      <c r="R28" s="779"/>
      <c r="S28" s="779"/>
      <c r="T28" s="779"/>
      <c r="U28" s="779"/>
      <c r="V28" s="779"/>
      <c r="W28" s="779"/>
      <c r="X28" s="779"/>
      <c r="Y28" s="779"/>
      <c r="Z28" s="779"/>
      <c r="AA28" s="779"/>
      <c r="AB28" s="779"/>
      <c r="AC28" s="779"/>
      <c r="AD28" s="779"/>
      <c r="AE28" s="779"/>
      <c r="AF28" s="779"/>
      <c r="AG28" s="779"/>
      <c r="AH28" s="779"/>
      <c r="AI28" s="779"/>
      <c r="AJ28" s="779"/>
      <c r="AK28" s="779"/>
      <c r="AL28" s="779"/>
      <c r="AM28" s="779"/>
      <c r="AN28" s="779"/>
      <c r="AO28" s="779"/>
      <c r="AP28" s="779"/>
      <c r="AQ28" s="779"/>
      <c r="AR28" s="779"/>
      <c r="AS28" s="779"/>
      <c r="AT28" s="779"/>
      <c r="AU28" s="779"/>
      <c r="AV28" s="779"/>
      <c r="AW28" s="779"/>
      <c r="AX28" s="779"/>
      <c r="AY28" s="779"/>
      <c r="AZ28" s="779"/>
      <c r="BA28" s="779"/>
      <c r="BB28" s="779"/>
      <c r="BC28" s="779"/>
      <c r="BD28" s="779"/>
      <c r="BE28" s="779"/>
      <c r="BF28" s="779"/>
      <c r="BG28" s="779"/>
      <c r="BH28" s="779"/>
      <c r="BI28" s="779"/>
      <c r="BJ28" s="779"/>
      <c r="BK28" s="779"/>
      <c r="BL28" s="779"/>
      <c r="BM28" s="779"/>
      <c r="BN28" s="779"/>
      <c r="BO28" s="779"/>
      <c r="BP28" s="779"/>
      <c r="BQ28" s="779"/>
      <c r="BR28" s="779"/>
      <c r="BS28" s="779"/>
      <c r="BT28" s="779"/>
      <c r="BU28" s="779"/>
      <c r="BV28" s="779"/>
      <c r="BW28" s="779"/>
      <c r="BX28" s="779"/>
      <c r="BY28" s="779"/>
      <c r="BZ28" s="779"/>
      <c r="CA28" s="779"/>
      <c r="CB28" s="779"/>
      <c r="CC28" s="779"/>
      <c r="CD28" s="779"/>
      <c r="CE28" s="779"/>
      <c r="CF28" s="779"/>
      <c r="CG28" s="779"/>
      <c r="CH28" s="779"/>
      <c r="CI28" s="779"/>
      <c r="CJ28" s="779"/>
      <c r="CK28" s="779"/>
      <c r="CL28" s="779"/>
      <c r="CM28" s="779"/>
      <c r="CN28" s="779"/>
      <c r="CO28" s="779"/>
      <c r="CP28" s="779"/>
      <c r="CQ28" s="779"/>
      <c r="CR28" s="779"/>
      <c r="CS28" s="779"/>
      <c r="CT28" s="779"/>
      <c r="CU28" s="779"/>
      <c r="CV28" s="779"/>
      <c r="CW28" s="779"/>
      <c r="CX28" s="779"/>
      <c r="CY28" s="779"/>
      <c r="CZ28" s="779"/>
      <c r="DA28" s="779"/>
      <c r="DB28" s="779"/>
      <c r="DC28" s="779"/>
      <c r="DD28" s="779"/>
      <c r="DE28" s="779"/>
      <c r="DF28" s="779"/>
      <c r="DG28" s="779"/>
      <c r="DH28" s="779"/>
      <c r="DI28" s="779"/>
      <c r="DJ28" s="779"/>
      <c r="DK28" s="779"/>
      <c r="DL28" s="779"/>
      <c r="DM28" s="779"/>
      <c r="DN28" s="779"/>
      <c r="DO28" s="779"/>
      <c r="DP28" s="779"/>
      <c r="DQ28" s="779"/>
      <c r="DR28" s="779"/>
      <c r="DS28" s="779"/>
      <c r="DT28" s="779"/>
      <c r="DU28" s="779"/>
      <c r="DV28" s="779"/>
      <c r="DW28" s="779"/>
      <c r="DX28" s="779"/>
      <c r="DY28" s="779"/>
      <c r="DZ28" s="779"/>
      <c r="EA28" s="779"/>
      <c r="EB28" s="779"/>
      <c r="EC28" s="779"/>
      <c r="ED28" s="779"/>
      <c r="EE28" s="779"/>
      <c r="EF28" s="779"/>
      <c r="EG28" s="779"/>
      <c r="EH28" s="779"/>
      <c r="EI28" s="779"/>
      <c r="EJ28" s="779"/>
      <c r="EK28" s="779"/>
      <c r="EL28" s="779"/>
      <c r="EM28" s="779"/>
      <c r="EN28" s="779"/>
      <c r="EO28" s="779"/>
      <c r="EP28" s="779"/>
      <c r="EQ28" s="779"/>
      <c r="ER28" s="779"/>
      <c r="ES28" s="779"/>
      <c r="ET28" s="779"/>
      <c r="EU28" s="779"/>
      <c r="EV28" s="779"/>
      <c r="EW28" s="779"/>
      <c r="EX28" s="779"/>
      <c r="EY28" s="779"/>
      <c r="EZ28" s="779"/>
      <c r="FA28" s="779"/>
      <c r="FB28" s="779"/>
      <c r="FC28" s="779"/>
      <c r="FD28" s="779"/>
      <c r="FE28" s="779"/>
      <c r="FF28" s="779"/>
      <c r="FG28" s="779"/>
      <c r="FH28" s="779"/>
      <c r="FI28" s="779"/>
      <c r="FJ28" s="779"/>
      <c r="FK28" s="779"/>
      <c r="FL28" s="779"/>
      <c r="FM28" s="779"/>
      <c r="FN28" s="779"/>
      <c r="FO28" s="779"/>
      <c r="FP28" s="779"/>
      <c r="FQ28" s="779"/>
      <c r="FR28" s="779"/>
      <c r="FS28" s="779"/>
      <c r="FT28" s="779"/>
      <c r="FU28" s="779"/>
      <c r="FV28" s="779"/>
      <c r="FW28" s="779"/>
      <c r="FX28" s="779"/>
      <c r="FY28" s="779"/>
      <c r="FZ28" s="779"/>
      <c r="GA28" s="779"/>
      <c r="GB28" s="779"/>
      <c r="GC28" s="779"/>
      <c r="GD28" s="779"/>
      <c r="GE28" s="779"/>
      <c r="GF28" s="779"/>
      <c r="GG28" s="779"/>
      <c r="GH28" s="779"/>
      <c r="GI28" s="779"/>
      <c r="GJ28" s="779"/>
      <c r="GK28" s="779"/>
      <c r="GL28" s="779"/>
      <c r="GM28" s="779"/>
      <c r="GN28" s="779"/>
      <c r="GO28" s="779"/>
      <c r="GP28" s="779"/>
      <c r="GQ28" s="779"/>
      <c r="GR28" s="779"/>
      <c r="GS28" s="779"/>
      <c r="GT28" s="779"/>
      <c r="GU28" s="779"/>
      <c r="GV28" s="779"/>
      <c r="GW28" s="779"/>
      <c r="GX28" s="779"/>
      <c r="GY28" s="779"/>
      <c r="GZ28" s="779"/>
      <c r="HA28" s="779"/>
      <c r="HB28" s="779"/>
      <c r="HC28" s="779"/>
      <c r="HD28" s="779"/>
      <c r="HE28" s="779"/>
      <c r="HF28" s="779"/>
      <c r="HG28" s="779"/>
      <c r="HH28" s="779"/>
      <c r="HI28" s="779"/>
      <c r="HJ28" s="779"/>
      <c r="HK28" s="779"/>
      <c r="HL28" s="779"/>
      <c r="HM28" s="779"/>
      <c r="HN28" s="779"/>
      <c r="HO28" s="779"/>
      <c r="HP28" s="779"/>
      <c r="HQ28" s="779"/>
      <c r="HR28" s="779"/>
      <c r="HS28" s="779"/>
      <c r="HT28" s="779"/>
      <c r="HU28" s="779"/>
      <c r="HV28" s="779"/>
      <c r="HW28" s="779"/>
      <c r="HX28" s="779"/>
      <c r="HY28" s="779"/>
      <c r="HZ28" s="779"/>
      <c r="IA28" s="779"/>
      <c r="IB28" s="779"/>
      <c r="IC28" s="779"/>
      <c r="ID28" s="779"/>
      <c r="IE28" s="779"/>
      <c r="IF28" s="779"/>
      <c r="IG28" s="779"/>
      <c r="IH28" s="779"/>
      <c r="II28" s="779"/>
      <c r="IJ28" s="779"/>
      <c r="IK28" s="779"/>
      <c r="IL28" s="779"/>
      <c r="IM28" s="779"/>
      <c r="IN28" s="779"/>
      <c r="IO28" s="779"/>
      <c r="IP28" s="779"/>
      <c r="IQ28" s="779"/>
      <c r="IR28" s="779"/>
      <c r="IS28" s="779"/>
    </row>
    <row r="29" spans="1:253" s="341" customFormat="1">
      <c r="A29" s="585" t="s">
        <v>1531</v>
      </c>
      <c r="B29" s="780">
        <f>'Sources and Uses Budget'!$C28</f>
        <v>2579054</v>
      </c>
      <c r="C29" s="780">
        <f>'Sources and Uses Budget'!$C28</f>
        <v>2579054</v>
      </c>
      <c r="D29" s="781">
        <f t="shared" si="0"/>
        <v>0</v>
      </c>
      <c r="E29" s="782"/>
      <c r="F29" s="783"/>
      <c r="G29" s="778"/>
      <c r="H29" s="779"/>
      <c r="I29" s="779"/>
      <c r="J29" s="779"/>
      <c r="K29" s="779"/>
      <c r="L29" s="779"/>
      <c r="M29" s="779"/>
      <c r="N29" s="779"/>
      <c r="O29" s="779"/>
      <c r="P29" s="779"/>
      <c r="Q29" s="779"/>
      <c r="R29" s="779"/>
      <c r="S29" s="779"/>
      <c r="T29" s="779"/>
      <c r="U29" s="779"/>
      <c r="V29" s="779"/>
      <c r="W29" s="779"/>
      <c r="X29" s="779"/>
      <c r="Y29" s="779"/>
      <c r="Z29" s="779"/>
      <c r="AA29" s="779"/>
      <c r="AB29" s="779"/>
      <c r="AC29" s="779"/>
      <c r="AD29" s="779"/>
      <c r="AE29" s="779"/>
      <c r="AF29" s="779"/>
      <c r="AG29" s="779"/>
      <c r="AH29" s="779"/>
      <c r="AI29" s="779"/>
      <c r="AJ29" s="779"/>
      <c r="AK29" s="779"/>
      <c r="AL29" s="779"/>
      <c r="AM29" s="779"/>
      <c r="AN29" s="779"/>
      <c r="AO29" s="779"/>
      <c r="AP29" s="779"/>
      <c r="AQ29" s="779"/>
      <c r="AR29" s="779"/>
      <c r="AS29" s="779"/>
      <c r="AT29" s="779"/>
      <c r="AU29" s="779"/>
      <c r="AV29" s="779"/>
      <c r="AW29" s="779"/>
      <c r="AX29" s="779"/>
      <c r="AY29" s="779"/>
      <c r="AZ29" s="779"/>
      <c r="BA29" s="779"/>
      <c r="BB29" s="779"/>
      <c r="BC29" s="779"/>
      <c r="BD29" s="779"/>
      <c r="BE29" s="779"/>
      <c r="BF29" s="779"/>
      <c r="BG29" s="779"/>
      <c r="BH29" s="779"/>
      <c r="BI29" s="779"/>
      <c r="BJ29" s="779"/>
      <c r="BK29" s="779"/>
      <c r="BL29" s="779"/>
      <c r="BM29" s="779"/>
      <c r="BN29" s="779"/>
      <c r="BO29" s="779"/>
      <c r="BP29" s="779"/>
      <c r="BQ29" s="779"/>
      <c r="BR29" s="779"/>
      <c r="BS29" s="779"/>
      <c r="BT29" s="779"/>
      <c r="BU29" s="779"/>
      <c r="BV29" s="779"/>
      <c r="BW29" s="779"/>
      <c r="BX29" s="779"/>
      <c r="BY29" s="779"/>
      <c r="BZ29" s="779"/>
      <c r="CA29" s="779"/>
      <c r="CB29" s="779"/>
      <c r="CC29" s="779"/>
      <c r="CD29" s="779"/>
      <c r="CE29" s="779"/>
      <c r="CF29" s="779"/>
      <c r="CG29" s="779"/>
      <c r="CH29" s="779"/>
      <c r="CI29" s="779"/>
      <c r="CJ29" s="779"/>
      <c r="CK29" s="779"/>
      <c r="CL29" s="779"/>
      <c r="CM29" s="779"/>
      <c r="CN29" s="779"/>
      <c r="CO29" s="779"/>
      <c r="CP29" s="779"/>
      <c r="CQ29" s="779"/>
      <c r="CR29" s="779"/>
      <c r="CS29" s="779"/>
      <c r="CT29" s="779"/>
      <c r="CU29" s="779"/>
      <c r="CV29" s="779"/>
      <c r="CW29" s="779"/>
      <c r="CX29" s="779"/>
      <c r="CY29" s="779"/>
      <c r="CZ29" s="779"/>
      <c r="DA29" s="779"/>
      <c r="DB29" s="779"/>
      <c r="DC29" s="779"/>
      <c r="DD29" s="779"/>
      <c r="DE29" s="779"/>
      <c r="DF29" s="779"/>
      <c r="DG29" s="779"/>
      <c r="DH29" s="779"/>
      <c r="DI29" s="779"/>
      <c r="DJ29" s="779"/>
      <c r="DK29" s="779"/>
      <c r="DL29" s="779"/>
      <c r="DM29" s="779"/>
      <c r="DN29" s="779"/>
      <c r="DO29" s="779"/>
      <c r="DP29" s="779"/>
      <c r="DQ29" s="779"/>
      <c r="DR29" s="779"/>
      <c r="DS29" s="779"/>
      <c r="DT29" s="779"/>
      <c r="DU29" s="779"/>
      <c r="DV29" s="779"/>
      <c r="DW29" s="779"/>
      <c r="DX29" s="779"/>
      <c r="DY29" s="779"/>
      <c r="DZ29" s="779"/>
      <c r="EA29" s="779"/>
      <c r="EB29" s="779"/>
      <c r="EC29" s="779"/>
      <c r="ED29" s="779"/>
      <c r="EE29" s="779"/>
      <c r="EF29" s="779"/>
      <c r="EG29" s="779"/>
      <c r="EH29" s="779"/>
      <c r="EI29" s="779"/>
      <c r="EJ29" s="779"/>
      <c r="EK29" s="779"/>
      <c r="EL29" s="779"/>
      <c r="EM29" s="779"/>
      <c r="EN29" s="779"/>
      <c r="EO29" s="779"/>
      <c r="EP29" s="779"/>
      <c r="EQ29" s="779"/>
      <c r="ER29" s="779"/>
      <c r="ES29" s="779"/>
      <c r="ET29" s="779"/>
      <c r="EU29" s="779"/>
      <c r="EV29" s="779"/>
      <c r="EW29" s="779"/>
      <c r="EX29" s="779"/>
      <c r="EY29" s="779"/>
      <c r="EZ29" s="779"/>
      <c r="FA29" s="779"/>
      <c r="FB29" s="779"/>
      <c r="FC29" s="779"/>
      <c r="FD29" s="779"/>
      <c r="FE29" s="779"/>
      <c r="FF29" s="779"/>
      <c r="FG29" s="779"/>
      <c r="FH29" s="779"/>
      <c r="FI29" s="779"/>
      <c r="FJ29" s="779"/>
      <c r="FK29" s="779"/>
      <c r="FL29" s="779"/>
      <c r="FM29" s="779"/>
      <c r="FN29" s="779"/>
      <c r="FO29" s="779"/>
      <c r="FP29" s="779"/>
      <c r="FQ29" s="779"/>
      <c r="FR29" s="779"/>
      <c r="FS29" s="779"/>
      <c r="FT29" s="779"/>
      <c r="FU29" s="779"/>
      <c r="FV29" s="779"/>
      <c r="FW29" s="779"/>
      <c r="FX29" s="779"/>
      <c r="FY29" s="779"/>
      <c r="FZ29" s="779"/>
      <c r="GA29" s="779"/>
      <c r="GB29" s="779"/>
      <c r="GC29" s="779"/>
      <c r="GD29" s="779"/>
      <c r="GE29" s="779"/>
      <c r="GF29" s="779"/>
      <c r="GG29" s="779"/>
      <c r="GH29" s="779"/>
      <c r="GI29" s="779"/>
      <c r="GJ29" s="779"/>
      <c r="GK29" s="779"/>
      <c r="GL29" s="779"/>
      <c r="GM29" s="779"/>
      <c r="GN29" s="779"/>
      <c r="GO29" s="779"/>
      <c r="GP29" s="779"/>
      <c r="GQ29" s="779"/>
      <c r="GR29" s="779"/>
      <c r="GS29" s="779"/>
      <c r="GT29" s="779"/>
      <c r="GU29" s="779"/>
      <c r="GV29" s="779"/>
      <c r="GW29" s="779"/>
      <c r="GX29" s="779"/>
      <c r="GY29" s="779"/>
      <c r="GZ29" s="779"/>
      <c r="HA29" s="779"/>
      <c r="HB29" s="779"/>
      <c r="HC29" s="779"/>
      <c r="HD29" s="779"/>
      <c r="HE29" s="779"/>
      <c r="HF29" s="779"/>
      <c r="HG29" s="779"/>
      <c r="HH29" s="779"/>
      <c r="HI29" s="779"/>
      <c r="HJ29" s="779"/>
      <c r="HK29" s="779"/>
      <c r="HL29" s="779"/>
      <c r="HM29" s="779"/>
      <c r="HN29" s="779"/>
      <c r="HO29" s="779"/>
      <c r="HP29" s="779"/>
      <c r="HQ29" s="779"/>
      <c r="HR29" s="779"/>
      <c r="HS29" s="779"/>
      <c r="HT29" s="779"/>
      <c r="HU29" s="779"/>
      <c r="HV29" s="779"/>
      <c r="HW29" s="779"/>
      <c r="HX29" s="779"/>
      <c r="HY29" s="779"/>
      <c r="HZ29" s="779"/>
      <c r="IA29" s="779"/>
      <c r="IB29" s="779"/>
      <c r="IC29" s="779"/>
      <c r="ID29" s="779"/>
      <c r="IE29" s="779"/>
      <c r="IF29" s="779"/>
      <c r="IG29" s="779"/>
      <c r="IH29" s="779"/>
      <c r="II29" s="779"/>
      <c r="IJ29" s="779"/>
      <c r="IK29" s="779"/>
      <c r="IL29" s="779"/>
      <c r="IM29" s="779"/>
      <c r="IN29" s="779"/>
      <c r="IO29" s="779"/>
      <c r="IP29" s="779"/>
      <c r="IQ29" s="779"/>
      <c r="IR29" s="779"/>
      <c r="IS29" s="779"/>
    </row>
    <row r="30" spans="1:253" s="341" customFormat="1">
      <c r="A30" s="585" t="s">
        <v>1532</v>
      </c>
      <c r="B30" s="780">
        <f>'Sources and Uses Budget'!$C29</f>
        <v>64892295</v>
      </c>
      <c r="C30" s="780">
        <f>'Sources and Uses Budget'!$C29</f>
        <v>64892295</v>
      </c>
      <c r="D30" s="781">
        <f t="shared" si="0"/>
        <v>0</v>
      </c>
      <c r="E30" s="782"/>
      <c r="F30" s="783"/>
      <c r="G30" s="778"/>
      <c r="H30" s="779"/>
      <c r="I30" s="779"/>
      <c r="J30" s="779"/>
      <c r="K30" s="779"/>
      <c r="L30" s="779"/>
      <c r="M30" s="779"/>
      <c r="N30" s="779"/>
      <c r="O30" s="779"/>
      <c r="P30" s="779"/>
      <c r="Q30" s="779"/>
      <c r="R30" s="779"/>
      <c r="S30" s="779"/>
      <c r="T30" s="779"/>
      <c r="U30" s="779"/>
      <c r="V30" s="779"/>
      <c r="W30" s="779"/>
      <c r="X30" s="779"/>
      <c r="Y30" s="779"/>
      <c r="Z30" s="779"/>
      <c r="AA30" s="779"/>
      <c r="AB30" s="779"/>
      <c r="AC30" s="779"/>
      <c r="AD30" s="779"/>
      <c r="AE30" s="779"/>
      <c r="AF30" s="779"/>
      <c r="AG30" s="779"/>
      <c r="AH30" s="779"/>
      <c r="AI30" s="779"/>
      <c r="AJ30" s="779"/>
      <c r="AK30" s="779"/>
      <c r="AL30" s="779"/>
      <c r="AM30" s="779"/>
      <c r="AN30" s="779"/>
      <c r="AO30" s="779"/>
      <c r="AP30" s="779"/>
      <c r="AQ30" s="779"/>
      <c r="AR30" s="779"/>
      <c r="AS30" s="779"/>
      <c r="AT30" s="779"/>
      <c r="AU30" s="779"/>
      <c r="AV30" s="779"/>
      <c r="AW30" s="779"/>
      <c r="AX30" s="779"/>
      <c r="AY30" s="779"/>
      <c r="AZ30" s="779"/>
      <c r="BA30" s="779"/>
      <c r="BB30" s="779"/>
      <c r="BC30" s="779"/>
      <c r="BD30" s="779"/>
      <c r="BE30" s="779"/>
      <c r="BF30" s="779"/>
      <c r="BG30" s="779"/>
      <c r="BH30" s="779"/>
      <c r="BI30" s="779"/>
      <c r="BJ30" s="779"/>
      <c r="BK30" s="779"/>
      <c r="BL30" s="779"/>
      <c r="BM30" s="779"/>
      <c r="BN30" s="779"/>
      <c r="BO30" s="779"/>
      <c r="BP30" s="779"/>
      <c r="BQ30" s="779"/>
      <c r="BR30" s="779"/>
      <c r="BS30" s="779"/>
      <c r="BT30" s="779"/>
      <c r="BU30" s="779"/>
      <c r="BV30" s="779"/>
      <c r="BW30" s="779"/>
      <c r="BX30" s="779"/>
      <c r="BY30" s="779"/>
      <c r="BZ30" s="779"/>
      <c r="CA30" s="779"/>
      <c r="CB30" s="779"/>
      <c r="CC30" s="779"/>
      <c r="CD30" s="779"/>
      <c r="CE30" s="779"/>
      <c r="CF30" s="779"/>
      <c r="CG30" s="779"/>
      <c r="CH30" s="779"/>
      <c r="CI30" s="779"/>
      <c r="CJ30" s="779"/>
      <c r="CK30" s="779"/>
      <c r="CL30" s="779"/>
      <c r="CM30" s="779"/>
      <c r="CN30" s="779"/>
      <c r="CO30" s="779"/>
      <c r="CP30" s="779"/>
      <c r="CQ30" s="779"/>
      <c r="CR30" s="779"/>
      <c r="CS30" s="779"/>
      <c r="CT30" s="779"/>
      <c r="CU30" s="779"/>
      <c r="CV30" s="779"/>
      <c r="CW30" s="779"/>
      <c r="CX30" s="779"/>
      <c r="CY30" s="779"/>
      <c r="CZ30" s="779"/>
      <c r="DA30" s="779"/>
      <c r="DB30" s="779"/>
      <c r="DC30" s="779"/>
      <c r="DD30" s="779"/>
      <c r="DE30" s="779"/>
      <c r="DF30" s="779"/>
      <c r="DG30" s="779"/>
      <c r="DH30" s="779"/>
      <c r="DI30" s="779"/>
      <c r="DJ30" s="779"/>
      <c r="DK30" s="779"/>
      <c r="DL30" s="779"/>
      <c r="DM30" s="779"/>
      <c r="DN30" s="779"/>
      <c r="DO30" s="779"/>
      <c r="DP30" s="779"/>
      <c r="DQ30" s="779"/>
      <c r="DR30" s="779"/>
      <c r="DS30" s="779"/>
      <c r="DT30" s="779"/>
      <c r="DU30" s="779"/>
      <c r="DV30" s="779"/>
      <c r="DW30" s="779"/>
      <c r="DX30" s="779"/>
      <c r="DY30" s="779"/>
      <c r="DZ30" s="779"/>
      <c r="EA30" s="779"/>
      <c r="EB30" s="779"/>
      <c r="EC30" s="779"/>
      <c r="ED30" s="779"/>
      <c r="EE30" s="779"/>
      <c r="EF30" s="779"/>
      <c r="EG30" s="779"/>
      <c r="EH30" s="779"/>
      <c r="EI30" s="779"/>
      <c r="EJ30" s="779"/>
      <c r="EK30" s="779"/>
      <c r="EL30" s="779"/>
      <c r="EM30" s="779"/>
      <c r="EN30" s="779"/>
      <c r="EO30" s="779"/>
      <c r="EP30" s="779"/>
      <c r="EQ30" s="779"/>
      <c r="ER30" s="779"/>
      <c r="ES30" s="779"/>
      <c r="ET30" s="779"/>
      <c r="EU30" s="779"/>
      <c r="EV30" s="779"/>
      <c r="EW30" s="779"/>
      <c r="EX30" s="779"/>
      <c r="EY30" s="779"/>
      <c r="EZ30" s="779"/>
      <c r="FA30" s="779"/>
      <c r="FB30" s="779"/>
      <c r="FC30" s="779"/>
      <c r="FD30" s="779"/>
      <c r="FE30" s="779"/>
      <c r="FF30" s="779"/>
      <c r="FG30" s="779"/>
      <c r="FH30" s="779"/>
      <c r="FI30" s="779"/>
      <c r="FJ30" s="779"/>
      <c r="FK30" s="779"/>
      <c r="FL30" s="779"/>
      <c r="FM30" s="779"/>
      <c r="FN30" s="779"/>
      <c r="FO30" s="779"/>
      <c r="FP30" s="779"/>
      <c r="FQ30" s="779"/>
      <c r="FR30" s="779"/>
      <c r="FS30" s="779"/>
      <c r="FT30" s="779"/>
      <c r="FU30" s="779"/>
      <c r="FV30" s="779"/>
      <c r="FW30" s="779"/>
      <c r="FX30" s="779"/>
      <c r="FY30" s="779"/>
      <c r="FZ30" s="779"/>
      <c r="GA30" s="779"/>
      <c r="GB30" s="779"/>
      <c r="GC30" s="779"/>
      <c r="GD30" s="779"/>
      <c r="GE30" s="779"/>
      <c r="GF30" s="779"/>
      <c r="GG30" s="779"/>
      <c r="GH30" s="779"/>
      <c r="GI30" s="779"/>
      <c r="GJ30" s="779"/>
      <c r="GK30" s="779"/>
      <c r="GL30" s="779"/>
      <c r="GM30" s="779"/>
      <c r="GN30" s="779"/>
      <c r="GO30" s="779"/>
      <c r="GP30" s="779"/>
      <c r="GQ30" s="779"/>
      <c r="GR30" s="779"/>
      <c r="GS30" s="779"/>
      <c r="GT30" s="779"/>
      <c r="GU30" s="779"/>
      <c r="GV30" s="779"/>
      <c r="GW30" s="779"/>
      <c r="GX30" s="779"/>
      <c r="GY30" s="779"/>
      <c r="GZ30" s="779"/>
      <c r="HA30" s="779"/>
      <c r="HB30" s="779"/>
      <c r="HC30" s="779"/>
      <c r="HD30" s="779"/>
      <c r="HE30" s="779"/>
      <c r="HF30" s="779"/>
      <c r="HG30" s="779"/>
      <c r="HH30" s="779"/>
      <c r="HI30" s="779"/>
      <c r="HJ30" s="779"/>
      <c r="HK30" s="779"/>
      <c r="HL30" s="779"/>
      <c r="HM30" s="779"/>
      <c r="HN30" s="779"/>
      <c r="HO30" s="779"/>
      <c r="HP30" s="779"/>
      <c r="HQ30" s="779"/>
      <c r="HR30" s="779"/>
      <c r="HS30" s="779"/>
      <c r="HT30" s="779"/>
      <c r="HU30" s="779"/>
      <c r="HV30" s="779"/>
      <c r="HW30" s="779"/>
      <c r="HX30" s="779"/>
      <c r="HY30" s="779"/>
      <c r="HZ30" s="779"/>
      <c r="IA30" s="779"/>
      <c r="IB30" s="779"/>
      <c r="IC30" s="779"/>
      <c r="ID30" s="779"/>
      <c r="IE30" s="779"/>
      <c r="IF30" s="779"/>
      <c r="IG30" s="779"/>
      <c r="IH30" s="779"/>
      <c r="II30" s="779"/>
      <c r="IJ30" s="779"/>
      <c r="IK30" s="779"/>
      <c r="IL30" s="779"/>
      <c r="IM30" s="779"/>
      <c r="IN30" s="779"/>
      <c r="IO30" s="779"/>
      <c r="IP30" s="779"/>
      <c r="IQ30" s="779"/>
      <c r="IR30" s="779"/>
      <c r="IS30" s="779"/>
    </row>
    <row r="31" spans="1:253" s="341" customFormat="1">
      <c r="A31" s="585" t="s">
        <v>1533</v>
      </c>
      <c r="B31" s="780">
        <f>'Sources and Uses Budget'!$C30</f>
        <v>4696652</v>
      </c>
      <c r="C31" s="780">
        <f>'Sources and Uses Budget'!$C30</f>
        <v>4696652</v>
      </c>
      <c r="D31" s="781">
        <f t="shared" si="0"/>
        <v>0</v>
      </c>
      <c r="E31" s="782"/>
      <c r="F31" s="783"/>
      <c r="G31" s="778"/>
      <c r="H31" s="779"/>
      <c r="I31" s="779"/>
      <c r="J31" s="779"/>
      <c r="K31" s="779"/>
      <c r="L31" s="779"/>
      <c r="M31" s="779"/>
      <c r="N31" s="779"/>
      <c r="O31" s="779"/>
      <c r="P31" s="779"/>
      <c r="Q31" s="779"/>
      <c r="R31" s="779"/>
      <c r="S31" s="779"/>
      <c r="T31" s="779"/>
      <c r="U31" s="779"/>
      <c r="V31" s="779"/>
      <c r="W31" s="779"/>
      <c r="X31" s="779"/>
      <c r="Y31" s="779"/>
      <c r="Z31" s="779"/>
      <c r="AA31" s="779"/>
      <c r="AB31" s="779"/>
      <c r="AC31" s="779"/>
      <c r="AD31" s="779"/>
      <c r="AE31" s="779"/>
      <c r="AF31" s="779"/>
      <c r="AG31" s="779"/>
      <c r="AH31" s="779"/>
      <c r="AI31" s="779"/>
      <c r="AJ31" s="779"/>
      <c r="AK31" s="779"/>
      <c r="AL31" s="779"/>
      <c r="AM31" s="779"/>
      <c r="AN31" s="779"/>
      <c r="AO31" s="779"/>
      <c r="AP31" s="779"/>
      <c r="AQ31" s="779"/>
      <c r="AR31" s="779"/>
      <c r="AS31" s="779"/>
      <c r="AT31" s="779"/>
      <c r="AU31" s="779"/>
      <c r="AV31" s="779"/>
      <c r="AW31" s="779"/>
      <c r="AX31" s="779"/>
      <c r="AY31" s="779"/>
      <c r="AZ31" s="779"/>
      <c r="BA31" s="779"/>
      <c r="BB31" s="779"/>
      <c r="BC31" s="779"/>
      <c r="BD31" s="779"/>
      <c r="BE31" s="779"/>
      <c r="BF31" s="779"/>
      <c r="BG31" s="779"/>
      <c r="BH31" s="779"/>
      <c r="BI31" s="779"/>
      <c r="BJ31" s="779"/>
      <c r="BK31" s="779"/>
      <c r="BL31" s="779"/>
      <c r="BM31" s="779"/>
      <c r="BN31" s="779"/>
      <c r="BO31" s="779"/>
      <c r="BP31" s="779"/>
      <c r="BQ31" s="779"/>
      <c r="BR31" s="779"/>
      <c r="BS31" s="779"/>
      <c r="BT31" s="779"/>
      <c r="BU31" s="779"/>
      <c r="BV31" s="779"/>
      <c r="BW31" s="779"/>
      <c r="BX31" s="779"/>
      <c r="BY31" s="779"/>
      <c r="BZ31" s="779"/>
      <c r="CA31" s="779"/>
      <c r="CB31" s="779"/>
      <c r="CC31" s="779"/>
      <c r="CD31" s="779"/>
      <c r="CE31" s="779"/>
      <c r="CF31" s="779"/>
      <c r="CG31" s="779"/>
      <c r="CH31" s="779"/>
      <c r="CI31" s="779"/>
      <c r="CJ31" s="779"/>
      <c r="CK31" s="779"/>
      <c r="CL31" s="779"/>
      <c r="CM31" s="779"/>
      <c r="CN31" s="779"/>
      <c r="CO31" s="779"/>
      <c r="CP31" s="779"/>
      <c r="CQ31" s="779"/>
      <c r="CR31" s="779"/>
      <c r="CS31" s="779"/>
      <c r="CT31" s="779"/>
      <c r="CU31" s="779"/>
      <c r="CV31" s="779"/>
      <c r="CW31" s="779"/>
      <c r="CX31" s="779"/>
      <c r="CY31" s="779"/>
      <c r="CZ31" s="779"/>
      <c r="DA31" s="779"/>
      <c r="DB31" s="779"/>
      <c r="DC31" s="779"/>
      <c r="DD31" s="779"/>
      <c r="DE31" s="779"/>
      <c r="DF31" s="779"/>
      <c r="DG31" s="779"/>
      <c r="DH31" s="779"/>
      <c r="DI31" s="779"/>
      <c r="DJ31" s="779"/>
      <c r="DK31" s="779"/>
      <c r="DL31" s="779"/>
      <c r="DM31" s="779"/>
      <c r="DN31" s="779"/>
      <c r="DO31" s="779"/>
      <c r="DP31" s="779"/>
      <c r="DQ31" s="779"/>
      <c r="DR31" s="779"/>
      <c r="DS31" s="779"/>
      <c r="DT31" s="779"/>
      <c r="DU31" s="779"/>
      <c r="DV31" s="779"/>
      <c r="DW31" s="779"/>
      <c r="DX31" s="779"/>
      <c r="DY31" s="779"/>
      <c r="DZ31" s="779"/>
      <c r="EA31" s="779"/>
      <c r="EB31" s="779"/>
      <c r="EC31" s="779"/>
      <c r="ED31" s="779"/>
      <c r="EE31" s="779"/>
      <c r="EF31" s="779"/>
      <c r="EG31" s="779"/>
      <c r="EH31" s="779"/>
      <c r="EI31" s="779"/>
      <c r="EJ31" s="779"/>
      <c r="EK31" s="779"/>
      <c r="EL31" s="779"/>
      <c r="EM31" s="779"/>
      <c r="EN31" s="779"/>
      <c r="EO31" s="779"/>
      <c r="EP31" s="779"/>
      <c r="EQ31" s="779"/>
      <c r="ER31" s="779"/>
      <c r="ES31" s="779"/>
      <c r="ET31" s="779"/>
      <c r="EU31" s="779"/>
      <c r="EV31" s="779"/>
      <c r="EW31" s="779"/>
      <c r="EX31" s="779"/>
      <c r="EY31" s="779"/>
      <c r="EZ31" s="779"/>
      <c r="FA31" s="779"/>
      <c r="FB31" s="779"/>
      <c r="FC31" s="779"/>
      <c r="FD31" s="779"/>
      <c r="FE31" s="779"/>
      <c r="FF31" s="779"/>
      <c r="FG31" s="779"/>
      <c r="FH31" s="779"/>
      <c r="FI31" s="779"/>
      <c r="FJ31" s="779"/>
      <c r="FK31" s="779"/>
      <c r="FL31" s="779"/>
      <c r="FM31" s="779"/>
      <c r="FN31" s="779"/>
      <c r="FO31" s="779"/>
      <c r="FP31" s="779"/>
      <c r="FQ31" s="779"/>
      <c r="FR31" s="779"/>
      <c r="FS31" s="779"/>
      <c r="FT31" s="779"/>
      <c r="FU31" s="779"/>
      <c r="FV31" s="779"/>
      <c r="FW31" s="779"/>
      <c r="FX31" s="779"/>
      <c r="FY31" s="779"/>
      <c r="FZ31" s="779"/>
      <c r="GA31" s="779"/>
      <c r="GB31" s="779"/>
      <c r="GC31" s="779"/>
      <c r="GD31" s="779"/>
      <c r="GE31" s="779"/>
      <c r="GF31" s="779"/>
      <c r="GG31" s="779"/>
      <c r="GH31" s="779"/>
      <c r="GI31" s="779"/>
      <c r="GJ31" s="779"/>
      <c r="GK31" s="779"/>
      <c r="GL31" s="779"/>
      <c r="GM31" s="779"/>
      <c r="GN31" s="779"/>
      <c r="GO31" s="779"/>
      <c r="GP31" s="779"/>
      <c r="GQ31" s="779"/>
      <c r="GR31" s="779"/>
      <c r="GS31" s="779"/>
      <c r="GT31" s="779"/>
      <c r="GU31" s="779"/>
      <c r="GV31" s="779"/>
      <c r="GW31" s="779"/>
      <c r="GX31" s="779"/>
      <c r="GY31" s="779"/>
      <c r="GZ31" s="779"/>
      <c r="HA31" s="779"/>
      <c r="HB31" s="779"/>
      <c r="HC31" s="779"/>
      <c r="HD31" s="779"/>
      <c r="HE31" s="779"/>
      <c r="HF31" s="779"/>
      <c r="HG31" s="779"/>
      <c r="HH31" s="779"/>
      <c r="HI31" s="779"/>
      <c r="HJ31" s="779"/>
      <c r="HK31" s="779"/>
      <c r="HL31" s="779"/>
      <c r="HM31" s="779"/>
      <c r="HN31" s="779"/>
      <c r="HO31" s="779"/>
      <c r="HP31" s="779"/>
      <c r="HQ31" s="779"/>
      <c r="HR31" s="779"/>
      <c r="HS31" s="779"/>
      <c r="HT31" s="779"/>
      <c r="HU31" s="779"/>
      <c r="HV31" s="779"/>
      <c r="HW31" s="779"/>
      <c r="HX31" s="779"/>
      <c r="HY31" s="779"/>
      <c r="HZ31" s="779"/>
      <c r="IA31" s="779"/>
      <c r="IB31" s="779"/>
      <c r="IC31" s="779"/>
      <c r="ID31" s="779"/>
      <c r="IE31" s="779"/>
      <c r="IF31" s="779"/>
      <c r="IG31" s="779"/>
      <c r="IH31" s="779"/>
      <c r="II31" s="779"/>
      <c r="IJ31" s="779"/>
      <c r="IK31" s="779"/>
      <c r="IL31" s="779"/>
      <c r="IM31" s="779"/>
      <c r="IN31" s="779"/>
      <c r="IO31" s="779"/>
      <c r="IP31" s="779"/>
      <c r="IQ31" s="779"/>
      <c r="IR31" s="779"/>
      <c r="IS31" s="779"/>
    </row>
    <row r="32" spans="1:253" s="341" customFormat="1">
      <c r="A32" s="585" t="s">
        <v>1534</v>
      </c>
      <c r="B32" s="780">
        <f>'Sources and Uses Budget'!$C31</f>
        <v>1232370.5</v>
      </c>
      <c r="C32" s="780">
        <f>'Sources and Uses Budget'!$C31</f>
        <v>1232370.5</v>
      </c>
      <c r="D32" s="781">
        <f t="shared" si="0"/>
        <v>0</v>
      </c>
      <c r="E32" s="782"/>
      <c r="F32" s="783"/>
      <c r="G32" s="778"/>
      <c r="H32" s="779"/>
      <c r="I32" s="779"/>
      <c r="J32" s="779"/>
      <c r="K32" s="779"/>
      <c r="L32" s="779"/>
      <c r="M32" s="779"/>
      <c r="N32" s="779"/>
      <c r="O32" s="779"/>
      <c r="P32" s="779"/>
      <c r="Q32" s="779"/>
      <c r="R32" s="779"/>
      <c r="S32" s="779"/>
      <c r="T32" s="779"/>
      <c r="U32" s="779"/>
      <c r="V32" s="779"/>
      <c r="W32" s="779"/>
      <c r="X32" s="779"/>
      <c r="Y32" s="779"/>
      <c r="Z32" s="779"/>
      <c r="AA32" s="779"/>
      <c r="AB32" s="779"/>
      <c r="AC32" s="779"/>
      <c r="AD32" s="779"/>
      <c r="AE32" s="779"/>
      <c r="AF32" s="779"/>
      <c r="AG32" s="779"/>
      <c r="AH32" s="779"/>
      <c r="AI32" s="779"/>
      <c r="AJ32" s="779"/>
      <c r="AK32" s="779"/>
      <c r="AL32" s="779"/>
      <c r="AM32" s="779"/>
      <c r="AN32" s="779"/>
      <c r="AO32" s="779"/>
      <c r="AP32" s="779"/>
      <c r="AQ32" s="779"/>
      <c r="AR32" s="779"/>
      <c r="AS32" s="779"/>
      <c r="AT32" s="779"/>
      <c r="AU32" s="779"/>
      <c r="AV32" s="779"/>
      <c r="AW32" s="779"/>
      <c r="AX32" s="779"/>
      <c r="AY32" s="779"/>
      <c r="AZ32" s="779"/>
      <c r="BA32" s="779"/>
      <c r="BB32" s="779"/>
      <c r="BC32" s="779"/>
      <c r="BD32" s="779"/>
      <c r="BE32" s="779"/>
      <c r="BF32" s="779"/>
      <c r="BG32" s="779"/>
      <c r="BH32" s="779"/>
      <c r="BI32" s="779"/>
      <c r="BJ32" s="779"/>
      <c r="BK32" s="779"/>
      <c r="BL32" s="779"/>
      <c r="BM32" s="779"/>
      <c r="BN32" s="779"/>
      <c r="BO32" s="779"/>
      <c r="BP32" s="779"/>
      <c r="BQ32" s="779"/>
      <c r="BR32" s="779"/>
      <c r="BS32" s="779"/>
      <c r="BT32" s="779"/>
      <c r="BU32" s="779"/>
      <c r="BV32" s="779"/>
      <c r="BW32" s="779"/>
      <c r="BX32" s="779"/>
      <c r="BY32" s="779"/>
      <c r="BZ32" s="779"/>
      <c r="CA32" s="779"/>
      <c r="CB32" s="779"/>
      <c r="CC32" s="779"/>
      <c r="CD32" s="779"/>
      <c r="CE32" s="779"/>
      <c r="CF32" s="779"/>
      <c r="CG32" s="779"/>
      <c r="CH32" s="779"/>
      <c r="CI32" s="779"/>
      <c r="CJ32" s="779"/>
      <c r="CK32" s="779"/>
      <c r="CL32" s="779"/>
      <c r="CM32" s="779"/>
      <c r="CN32" s="779"/>
      <c r="CO32" s="779"/>
      <c r="CP32" s="779"/>
      <c r="CQ32" s="779"/>
      <c r="CR32" s="779"/>
      <c r="CS32" s="779"/>
      <c r="CT32" s="779"/>
      <c r="CU32" s="779"/>
      <c r="CV32" s="779"/>
      <c r="CW32" s="779"/>
      <c r="CX32" s="779"/>
      <c r="CY32" s="779"/>
      <c r="CZ32" s="779"/>
      <c r="DA32" s="779"/>
      <c r="DB32" s="779"/>
      <c r="DC32" s="779"/>
      <c r="DD32" s="779"/>
      <c r="DE32" s="779"/>
      <c r="DF32" s="779"/>
      <c r="DG32" s="779"/>
      <c r="DH32" s="779"/>
      <c r="DI32" s="779"/>
      <c r="DJ32" s="779"/>
      <c r="DK32" s="779"/>
      <c r="DL32" s="779"/>
      <c r="DM32" s="779"/>
      <c r="DN32" s="779"/>
      <c r="DO32" s="779"/>
      <c r="DP32" s="779"/>
      <c r="DQ32" s="779"/>
      <c r="DR32" s="779"/>
      <c r="DS32" s="779"/>
      <c r="DT32" s="779"/>
      <c r="DU32" s="779"/>
      <c r="DV32" s="779"/>
      <c r="DW32" s="779"/>
      <c r="DX32" s="779"/>
      <c r="DY32" s="779"/>
      <c r="DZ32" s="779"/>
      <c r="EA32" s="779"/>
      <c r="EB32" s="779"/>
      <c r="EC32" s="779"/>
      <c r="ED32" s="779"/>
      <c r="EE32" s="779"/>
      <c r="EF32" s="779"/>
      <c r="EG32" s="779"/>
      <c r="EH32" s="779"/>
      <c r="EI32" s="779"/>
      <c r="EJ32" s="779"/>
      <c r="EK32" s="779"/>
      <c r="EL32" s="779"/>
      <c r="EM32" s="779"/>
      <c r="EN32" s="779"/>
      <c r="EO32" s="779"/>
      <c r="EP32" s="779"/>
      <c r="EQ32" s="779"/>
      <c r="ER32" s="779"/>
      <c r="ES32" s="779"/>
      <c r="ET32" s="779"/>
      <c r="EU32" s="779"/>
      <c r="EV32" s="779"/>
      <c r="EW32" s="779"/>
      <c r="EX32" s="779"/>
      <c r="EY32" s="779"/>
      <c r="EZ32" s="779"/>
      <c r="FA32" s="779"/>
      <c r="FB32" s="779"/>
      <c r="FC32" s="779"/>
      <c r="FD32" s="779"/>
      <c r="FE32" s="779"/>
      <c r="FF32" s="779"/>
      <c r="FG32" s="779"/>
      <c r="FH32" s="779"/>
      <c r="FI32" s="779"/>
      <c r="FJ32" s="779"/>
      <c r="FK32" s="779"/>
      <c r="FL32" s="779"/>
      <c r="FM32" s="779"/>
      <c r="FN32" s="779"/>
      <c r="FO32" s="779"/>
      <c r="FP32" s="779"/>
      <c r="FQ32" s="779"/>
      <c r="FR32" s="779"/>
      <c r="FS32" s="779"/>
      <c r="FT32" s="779"/>
      <c r="FU32" s="779"/>
      <c r="FV32" s="779"/>
      <c r="FW32" s="779"/>
      <c r="FX32" s="779"/>
      <c r="FY32" s="779"/>
      <c r="FZ32" s="779"/>
      <c r="GA32" s="779"/>
      <c r="GB32" s="779"/>
      <c r="GC32" s="779"/>
      <c r="GD32" s="779"/>
      <c r="GE32" s="779"/>
      <c r="GF32" s="779"/>
      <c r="GG32" s="779"/>
      <c r="GH32" s="779"/>
      <c r="GI32" s="779"/>
      <c r="GJ32" s="779"/>
      <c r="GK32" s="779"/>
      <c r="GL32" s="779"/>
      <c r="GM32" s="779"/>
      <c r="GN32" s="779"/>
      <c r="GO32" s="779"/>
      <c r="GP32" s="779"/>
      <c r="GQ32" s="779"/>
      <c r="GR32" s="779"/>
      <c r="GS32" s="779"/>
      <c r="GT32" s="779"/>
      <c r="GU32" s="779"/>
      <c r="GV32" s="779"/>
      <c r="GW32" s="779"/>
      <c r="GX32" s="779"/>
      <c r="GY32" s="779"/>
      <c r="GZ32" s="779"/>
      <c r="HA32" s="779"/>
      <c r="HB32" s="779"/>
      <c r="HC32" s="779"/>
      <c r="HD32" s="779"/>
      <c r="HE32" s="779"/>
      <c r="HF32" s="779"/>
      <c r="HG32" s="779"/>
      <c r="HH32" s="779"/>
      <c r="HI32" s="779"/>
      <c r="HJ32" s="779"/>
      <c r="HK32" s="779"/>
      <c r="HL32" s="779"/>
      <c r="HM32" s="779"/>
      <c r="HN32" s="779"/>
      <c r="HO32" s="779"/>
      <c r="HP32" s="779"/>
      <c r="HQ32" s="779"/>
      <c r="HR32" s="779"/>
      <c r="HS32" s="779"/>
      <c r="HT32" s="779"/>
      <c r="HU32" s="779"/>
      <c r="HV32" s="779"/>
      <c r="HW32" s="779"/>
      <c r="HX32" s="779"/>
      <c r="HY32" s="779"/>
      <c r="HZ32" s="779"/>
      <c r="IA32" s="779"/>
      <c r="IB32" s="779"/>
      <c r="IC32" s="779"/>
      <c r="ID32" s="779"/>
      <c r="IE32" s="779"/>
      <c r="IF32" s="779"/>
      <c r="IG32" s="779"/>
      <c r="IH32" s="779"/>
      <c r="II32" s="779"/>
      <c r="IJ32" s="779"/>
      <c r="IK32" s="779"/>
      <c r="IL32" s="779"/>
      <c r="IM32" s="779"/>
      <c r="IN32" s="779"/>
      <c r="IO32" s="779"/>
      <c r="IP32" s="779"/>
      <c r="IQ32" s="779"/>
      <c r="IR32" s="779"/>
      <c r="IS32" s="779"/>
    </row>
    <row r="33" spans="1:253" s="341" customFormat="1">
      <c r="A33" s="585" t="s">
        <v>1535</v>
      </c>
      <c r="B33" s="780">
        <f>'Sources and Uses Budget'!$C32</f>
        <v>1232370.5</v>
      </c>
      <c r="C33" s="780">
        <f>'Sources and Uses Budget'!$C32</f>
        <v>1232370.5</v>
      </c>
      <c r="D33" s="781">
        <f t="shared" si="0"/>
        <v>0</v>
      </c>
      <c r="E33" s="782"/>
      <c r="F33" s="783"/>
      <c r="G33" s="778"/>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79"/>
      <c r="AG33" s="779"/>
      <c r="AH33" s="779"/>
      <c r="AI33" s="779"/>
      <c r="AJ33" s="779"/>
      <c r="AK33" s="779"/>
      <c r="AL33" s="779"/>
      <c r="AM33" s="779"/>
      <c r="AN33" s="779"/>
      <c r="AO33" s="779"/>
      <c r="AP33" s="779"/>
      <c r="AQ33" s="779"/>
      <c r="AR33" s="779"/>
      <c r="AS33" s="779"/>
      <c r="AT33" s="779"/>
      <c r="AU33" s="779"/>
      <c r="AV33" s="779"/>
      <c r="AW33" s="779"/>
      <c r="AX33" s="779"/>
      <c r="AY33" s="779"/>
      <c r="AZ33" s="779"/>
      <c r="BA33" s="779"/>
      <c r="BB33" s="779"/>
      <c r="BC33" s="779"/>
      <c r="BD33" s="779"/>
      <c r="BE33" s="779"/>
      <c r="BF33" s="779"/>
      <c r="BG33" s="779"/>
      <c r="BH33" s="779"/>
      <c r="BI33" s="779"/>
      <c r="BJ33" s="779"/>
      <c r="BK33" s="779"/>
      <c r="BL33" s="779"/>
      <c r="BM33" s="779"/>
      <c r="BN33" s="779"/>
      <c r="BO33" s="779"/>
      <c r="BP33" s="779"/>
      <c r="BQ33" s="779"/>
      <c r="BR33" s="779"/>
      <c r="BS33" s="779"/>
      <c r="BT33" s="779"/>
      <c r="BU33" s="779"/>
      <c r="BV33" s="779"/>
      <c r="BW33" s="779"/>
      <c r="BX33" s="779"/>
      <c r="BY33" s="779"/>
      <c r="BZ33" s="779"/>
      <c r="CA33" s="779"/>
      <c r="CB33" s="779"/>
      <c r="CC33" s="779"/>
      <c r="CD33" s="779"/>
      <c r="CE33" s="779"/>
      <c r="CF33" s="779"/>
      <c r="CG33" s="779"/>
      <c r="CH33" s="779"/>
      <c r="CI33" s="779"/>
      <c r="CJ33" s="779"/>
      <c r="CK33" s="779"/>
      <c r="CL33" s="779"/>
      <c r="CM33" s="779"/>
      <c r="CN33" s="779"/>
      <c r="CO33" s="779"/>
      <c r="CP33" s="779"/>
      <c r="CQ33" s="779"/>
      <c r="CR33" s="779"/>
      <c r="CS33" s="779"/>
      <c r="CT33" s="779"/>
      <c r="CU33" s="779"/>
      <c r="CV33" s="779"/>
      <c r="CW33" s="779"/>
      <c r="CX33" s="779"/>
      <c r="CY33" s="779"/>
      <c r="CZ33" s="779"/>
      <c r="DA33" s="779"/>
      <c r="DB33" s="779"/>
      <c r="DC33" s="779"/>
      <c r="DD33" s="779"/>
      <c r="DE33" s="779"/>
      <c r="DF33" s="779"/>
      <c r="DG33" s="779"/>
      <c r="DH33" s="779"/>
      <c r="DI33" s="779"/>
      <c r="DJ33" s="779"/>
      <c r="DK33" s="779"/>
      <c r="DL33" s="779"/>
      <c r="DM33" s="779"/>
      <c r="DN33" s="779"/>
      <c r="DO33" s="779"/>
      <c r="DP33" s="779"/>
      <c r="DQ33" s="779"/>
      <c r="DR33" s="779"/>
      <c r="DS33" s="779"/>
      <c r="DT33" s="779"/>
      <c r="DU33" s="779"/>
      <c r="DV33" s="779"/>
      <c r="DW33" s="779"/>
      <c r="DX33" s="779"/>
      <c r="DY33" s="779"/>
      <c r="DZ33" s="779"/>
      <c r="EA33" s="779"/>
      <c r="EB33" s="779"/>
      <c r="EC33" s="779"/>
      <c r="ED33" s="779"/>
      <c r="EE33" s="779"/>
      <c r="EF33" s="779"/>
      <c r="EG33" s="779"/>
      <c r="EH33" s="779"/>
      <c r="EI33" s="779"/>
      <c r="EJ33" s="779"/>
      <c r="EK33" s="779"/>
      <c r="EL33" s="779"/>
      <c r="EM33" s="779"/>
      <c r="EN33" s="779"/>
      <c r="EO33" s="779"/>
      <c r="EP33" s="779"/>
      <c r="EQ33" s="779"/>
      <c r="ER33" s="779"/>
      <c r="ES33" s="779"/>
      <c r="ET33" s="779"/>
      <c r="EU33" s="779"/>
      <c r="EV33" s="779"/>
      <c r="EW33" s="779"/>
      <c r="EX33" s="779"/>
      <c r="EY33" s="779"/>
      <c r="EZ33" s="779"/>
      <c r="FA33" s="779"/>
      <c r="FB33" s="779"/>
      <c r="FC33" s="779"/>
      <c r="FD33" s="779"/>
      <c r="FE33" s="779"/>
      <c r="FF33" s="779"/>
      <c r="FG33" s="779"/>
      <c r="FH33" s="779"/>
      <c r="FI33" s="779"/>
      <c r="FJ33" s="779"/>
      <c r="FK33" s="779"/>
      <c r="FL33" s="779"/>
      <c r="FM33" s="779"/>
      <c r="FN33" s="779"/>
      <c r="FO33" s="779"/>
      <c r="FP33" s="779"/>
      <c r="FQ33" s="779"/>
      <c r="FR33" s="779"/>
      <c r="FS33" s="779"/>
      <c r="FT33" s="779"/>
      <c r="FU33" s="779"/>
      <c r="FV33" s="779"/>
      <c r="FW33" s="779"/>
      <c r="FX33" s="779"/>
      <c r="FY33" s="779"/>
      <c r="FZ33" s="779"/>
      <c r="GA33" s="779"/>
      <c r="GB33" s="779"/>
      <c r="GC33" s="779"/>
      <c r="GD33" s="779"/>
      <c r="GE33" s="779"/>
      <c r="GF33" s="779"/>
      <c r="GG33" s="779"/>
      <c r="GH33" s="779"/>
      <c r="GI33" s="779"/>
      <c r="GJ33" s="779"/>
      <c r="GK33" s="779"/>
      <c r="GL33" s="779"/>
      <c r="GM33" s="779"/>
      <c r="GN33" s="779"/>
      <c r="GO33" s="779"/>
      <c r="GP33" s="779"/>
      <c r="GQ33" s="779"/>
      <c r="GR33" s="779"/>
      <c r="GS33" s="779"/>
      <c r="GT33" s="779"/>
      <c r="GU33" s="779"/>
      <c r="GV33" s="779"/>
      <c r="GW33" s="779"/>
      <c r="GX33" s="779"/>
      <c r="GY33" s="779"/>
      <c r="GZ33" s="779"/>
      <c r="HA33" s="779"/>
      <c r="HB33" s="779"/>
      <c r="HC33" s="779"/>
      <c r="HD33" s="779"/>
      <c r="HE33" s="779"/>
      <c r="HF33" s="779"/>
      <c r="HG33" s="779"/>
      <c r="HH33" s="779"/>
      <c r="HI33" s="779"/>
      <c r="HJ33" s="779"/>
      <c r="HK33" s="779"/>
      <c r="HL33" s="779"/>
      <c r="HM33" s="779"/>
      <c r="HN33" s="779"/>
      <c r="HO33" s="779"/>
      <c r="HP33" s="779"/>
      <c r="HQ33" s="779"/>
      <c r="HR33" s="779"/>
      <c r="HS33" s="779"/>
      <c r="HT33" s="779"/>
      <c r="HU33" s="779"/>
      <c r="HV33" s="779"/>
      <c r="HW33" s="779"/>
      <c r="HX33" s="779"/>
      <c r="HY33" s="779"/>
      <c r="HZ33" s="779"/>
      <c r="IA33" s="779"/>
      <c r="IB33" s="779"/>
      <c r="IC33" s="779"/>
      <c r="ID33" s="779"/>
      <c r="IE33" s="779"/>
      <c r="IF33" s="779"/>
      <c r="IG33" s="779"/>
      <c r="IH33" s="779"/>
      <c r="II33" s="779"/>
      <c r="IJ33" s="779"/>
      <c r="IK33" s="779"/>
      <c r="IL33" s="779"/>
      <c r="IM33" s="779"/>
      <c r="IN33" s="779"/>
      <c r="IO33" s="779"/>
      <c r="IP33" s="779"/>
      <c r="IQ33" s="779"/>
      <c r="IR33" s="779"/>
      <c r="IS33" s="779"/>
    </row>
    <row r="34" spans="1:253" s="341" customFormat="1">
      <c r="A34" s="585" t="s">
        <v>1536</v>
      </c>
      <c r="B34" s="780">
        <f>'Sources and Uses Budget'!$C33</f>
        <v>0</v>
      </c>
      <c r="C34" s="780">
        <f>'Sources and Uses Budget'!$C33</f>
        <v>0</v>
      </c>
      <c r="D34" s="781">
        <f t="shared" si="0"/>
        <v>0</v>
      </c>
      <c r="E34" s="782"/>
      <c r="F34" s="783"/>
      <c r="G34" s="778"/>
      <c r="H34" s="779"/>
      <c r="I34" s="779"/>
      <c r="J34" s="779"/>
      <c r="K34" s="779"/>
      <c r="L34" s="779"/>
      <c r="M34" s="779"/>
      <c r="N34" s="779"/>
      <c r="O34" s="779"/>
      <c r="P34" s="779"/>
      <c r="Q34" s="779"/>
      <c r="R34" s="779"/>
      <c r="S34" s="779"/>
      <c r="T34" s="779"/>
      <c r="U34" s="779"/>
      <c r="V34" s="779"/>
      <c r="W34" s="779"/>
      <c r="X34" s="779"/>
      <c r="Y34" s="779"/>
      <c r="Z34" s="779"/>
      <c r="AA34" s="779"/>
      <c r="AB34" s="779"/>
      <c r="AC34" s="779"/>
      <c r="AD34" s="779"/>
      <c r="AE34" s="779"/>
      <c r="AF34" s="779"/>
      <c r="AG34" s="779"/>
      <c r="AH34" s="779"/>
      <c r="AI34" s="779"/>
      <c r="AJ34" s="779"/>
      <c r="AK34" s="779"/>
      <c r="AL34" s="779"/>
      <c r="AM34" s="779"/>
      <c r="AN34" s="779"/>
      <c r="AO34" s="779"/>
      <c r="AP34" s="779"/>
      <c r="AQ34" s="779"/>
      <c r="AR34" s="779"/>
      <c r="AS34" s="779"/>
      <c r="AT34" s="779"/>
      <c r="AU34" s="779"/>
      <c r="AV34" s="779"/>
      <c r="AW34" s="779"/>
      <c r="AX34" s="779"/>
      <c r="AY34" s="779"/>
      <c r="AZ34" s="779"/>
      <c r="BA34" s="779"/>
      <c r="BB34" s="779"/>
      <c r="BC34" s="779"/>
      <c r="BD34" s="779"/>
      <c r="BE34" s="779"/>
      <c r="BF34" s="779"/>
      <c r="BG34" s="779"/>
      <c r="BH34" s="779"/>
      <c r="BI34" s="779"/>
      <c r="BJ34" s="779"/>
      <c r="BK34" s="779"/>
      <c r="BL34" s="779"/>
      <c r="BM34" s="779"/>
      <c r="BN34" s="779"/>
      <c r="BO34" s="779"/>
      <c r="BP34" s="779"/>
      <c r="BQ34" s="779"/>
      <c r="BR34" s="779"/>
      <c r="BS34" s="779"/>
      <c r="BT34" s="779"/>
      <c r="BU34" s="779"/>
      <c r="BV34" s="779"/>
      <c r="BW34" s="779"/>
      <c r="BX34" s="779"/>
      <c r="BY34" s="779"/>
      <c r="BZ34" s="779"/>
      <c r="CA34" s="779"/>
      <c r="CB34" s="779"/>
      <c r="CC34" s="779"/>
      <c r="CD34" s="779"/>
      <c r="CE34" s="779"/>
      <c r="CF34" s="779"/>
      <c r="CG34" s="779"/>
      <c r="CH34" s="779"/>
      <c r="CI34" s="779"/>
      <c r="CJ34" s="779"/>
      <c r="CK34" s="779"/>
      <c r="CL34" s="779"/>
      <c r="CM34" s="779"/>
      <c r="CN34" s="779"/>
      <c r="CO34" s="779"/>
      <c r="CP34" s="779"/>
      <c r="CQ34" s="779"/>
      <c r="CR34" s="779"/>
      <c r="CS34" s="779"/>
      <c r="CT34" s="779"/>
      <c r="CU34" s="779"/>
      <c r="CV34" s="779"/>
      <c r="CW34" s="779"/>
      <c r="CX34" s="779"/>
      <c r="CY34" s="779"/>
      <c r="CZ34" s="779"/>
      <c r="DA34" s="779"/>
      <c r="DB34" s="779"/>
      <c r="DC34" s="779"/>
      <c r="DD34" s="779"/>
      <c r="DE34" s="779"/>
      <c r="DF34" s="779"/>
      <c r="DG34" s="779"/>
      <c r="DH34" s="779"/>
      <c r="DI34" s="779"/>
      <c r="DJ34" s="779"/>
      <c r="DK34" s="779"/>
      <c r="DL34" s="779"/>
      <c r="DM34" s="779"/>
      <c r="DN34" s="779"/>
      <c r="DO34" s="779"/>
      <c r="DP34" s="779"/>
      <c r="DQ34" s="779"/>
      <c r="DR34" s="779"/>
      <c r="DS34" s="779"/>
      <c r="DT34" s="779"/>
      <c r="DU34" s="779"/>
      <c r="DV34" s="779"/>
      <c r="DW34" s="779"/>
      <c r="DX34" s="779"/>
      <c r="DY34" s="779"/>
      <c r="DZ34" s="779"/>
      <c r="EA34" s="779"/>
      <c r="EB34" s="779"/>
      <c r="EC34" s="779"/>
      <c r="ED34" s="779"/>
      <c r="EE34" s="779"/>
      <c r="EF34" s="779"/>
      <c r="EG34" s="779"/>
      <c r="EH34" s="779"/>
      <c r="EI34" s="779"/>
      <c r="EJ34" s="779"/>
      <c r="EK34" s="779"/>
      <c r="EL34" s="779"/>
      <c r="EM34" s="779"/>
      <c r="EN34" s="779"/>
      <c r="EO34" s="779"/>
      <c r="EP34" s="779"/>
      <c r="EQ34" s="779"/>
      <c r="ER34" s="779"/>
      <c r="ES34" s="779"/>
      <c r="ET34" s="779"/>
      <c r="EU34" s="779"/>
      <c r="EV34" s="779"/>
      <c r="EW34" s="779"/>
      <c r="EX34" s="779"/>
      <c r="EY34" s="779"/>
      <c r="EZ34" s="779"/>
      <c r="FA34" s="779"/>
      <c r="FB34" s="779"/>
      <c r="FC34" s="779"/>
      <c r="FD34" s="779"/>
      <c r="FE34" s="779"/>
      <c r="FF34" s="779"/>
      <c r="FG34" s="779"/>
      <c r="FH34" s="779"/>
      <c r="FI34" s="779"/>
      <c r="FJ34" s="779"/>
      <c r="FK34" s="779"/>
      <c r="FL34" s="779"/>
      <c r="FM34" s="779"/>
      <c r="FN34" s="779"/>
      <c r="FO34" s="779"/>
      <c r="FP34" s="779"/>
      <c r="FQ34" s="779"/>
      <c r="FR34" s="779"/>
      <c r="FS34" s="779"/>
      <c r="FT34" s="779"/>
      <c r="FU34" s="779"/>
      <c r="FV34" s="779"/>
      <c r="FW34" s="779"/>
      <c r="FX34" s="779"/>
      <c r="FY34" s="779"/>
      <c r="FZ34" s="779"/>
      <c r="GA34" s="779"/>
      <c r="GB34" s="779"/>
      <c r="GC34" s="779"/>
      <c r="GD34" s="779"/>
      <c r="GE34" s="779"/>
      <c r="GF34" s="779"/>
      <c r="GG34" s="779"/>
      <c r="GH34" s="779"/>
      <c r="GI34" s="779"/>
      <c r="GJ34" s="779"/>
      <c r="GK34" s="779"/>
      <c r="GL34" s="779"/>
      <c r="GM34" s="779"/>
      <c r="GN34" s="779"/>
      <c r="GO34" s="779"/>
      <c r="GP34" s="779"/>
      <c r="GQ34" s="779"/>
      <c r="GR34" s="779"/>
      <c r="GS34" s="779"/>
      <c r="GT34" s="779"/>
      <c r="GU34" s="779"/>
      <c r="GV34" s="779"/>
      <c r="GW34" s="779"/>
      <c r="GX34" s="779"/>
      <c r="GY34" s="779"/>
      <c r="GZ34" s="779"/>
      <c r="HA34" s="779"/>
      <c r="HB34" s="779"/>
      <c r="HC34" s="779"/>
      <c r="HD34" s="779"/>
      <c r="HE34" s="779"/>
      <c r="HF34" s="779"/>
      <c r="HG34" s="779"/>
      <c r="HH34" s="779"/>
      <c r="HI34" s="779"/>
      <c r="HJ34" s="779"/>
      <c r="HK34" s="779"/>
      <c r="HL34" s="779"/>
      <c r="HM34" s="779"/>
      <c r="HN34" s="779"/>
      <c r="HO34" s="779"/>
      <c r="HP34" s="779"/>
      <c r="HQ34" s="779"/>
      <c r="HR34" s="779"/>
      <c r="HS34" s="779"/>
      <c r="HT34" s="779"/>
      <c r="HU34" s="779"/>
      <c r="HV34" s="779"/>
      <c r="HW34" s="779"/>
      <c r="HX34" s="779"/>
      <c r="HY34" s="779"/>
      <c r="HZ34" s="779"/>
      <c r="IA34" s="779"/>
      <c r="IB34" s="779"/>
      <c r="IC34" s="779"/>
      <c r="ID34" s="779"/>
      <c r="IE34" s="779"/>
      <c r="IF34" s="779"/>
      <c r="IG34" s="779"/>
      <c r="IH34" s="779"/>
      <c r="II34" s="779"/>
      <c r="IJ34" s="779"/>
      <c r="IK34" s="779"/>
      <c r="IL34" s="779"/>
      <c r="IM34" s="779"/>
      <c r="IN34" s="779"/>
      <c r="IO34" s="779"/>
      <c r="IP34" s="779"/>
      <c r="IQ34" s="779"/>
      <c r="IR34" s="779"/>
      <c r="IS34" s="779"/>
    </row>
    <row r="35" spans="1:253" s="341" customFormat="1">
      <c r="A35" s="585" t="s">
        <v>1537</v>
      </c>
      <c r="B35" s="780">
        <f>'Sources and Uses Budget'!$C34</f>
        <v>224629</v>
      </c>
      <c r="C35" s="780">
        <f>'Sources and Uses Budget'!$C34</f>
        <v>224629</v>
      </c>
      <c r="D35" s="781">
        <f t="shared" si="0"/>
        <v>0</v>
      </c>
      <c r="E35" s="782"/>
      <c r="F35" s="783"/>
      <c r="G35" s="778"/>
      <c r="H35" s="779"/>
      <c r="I35" s="779"/>
      <c r="J35" s="779"/>
      <c r="K35" s="779"/>
      <c r="L35" s="779"/>
      <c r="M35" s="779"/>
      <c r="N35" s="779"/>
      <c r="O35" s="779"/>
      <c r="P35" s="779"/>
      <c r="Q35" s="779"/>
      <c r="R35" s="779"/>
      <c r="S35" s="779"/>
      <c r="T35" s="779"/>
      <c r="U35" s="779"/>
      <c r="V35" s="779"/>
      <c r="W35" s="779"/>
      <c r="X35" s="779"/>
      <c r="Y35" s="779"/>
      <c r="Z35" s="779"/>
      <c r="AA35" s="779"/>
      <c r="AB35" s="779"/>
      <c r="AC35" s="779"/>
      <c r="AD35" s="779"/>
      <c r="AE35" s="779"/>
      <c r="AF35" s="779"/>
      <c r="AG35" s="779"/>
      <c r="AH35" s="779"/>
      <c r="AI35" s="779"/>
      <c r="AJ35" s="779"/>
      <c r="AK35" s="779"/>
      <c r="AL35" s="779"/>
      <c r="AM35" s="779"/>
      <c r="AN35" s="779"/>
      <c r="AO35" s="779"/>
      <c r="AP35" s="779"/>
      <c r="AQ35" s="779"/>
      <c r="AR35" s="779"/>
      <c r="AS35" s="779"/>
      <c r="AT35" s="779"/>
      <c r="AU35" s="779"/>
      <c r="AV35" s="779"/>
      <c r="AW35" s="779"/>
      <c r="AX35" s="779"/>
      <c r="AY35" s="779"/>
      <c r="AZ35" s="779"/>
      <c r="BA35" s="779"/>
      <c r="BB35" s="779"/>
      <c r="BC35" s="779"/>
      <c r="BD35" s="779"/>
      <c r="BE35" s="779"/>
      <c r="BF35" s="779"/>
      <c r="BG35" s="779"/>
      <c r="BH35" s="779"/>
      <c r="BI35" s="779"/>
      <c r="BJ35" s="779"/>
      <c r="BK35" s="779"/>
      <c r="BL35" s="779"/>
      <c r="BM35" s="779"/>
      <c r="BN35" s="779"/>
      <c r="BO35" s="779"/>
      <c r="BP35" s="779"/>
      <c r="BQ35" s="779"/>
      <c r="BR35" s="779"/>
      <c r="BS35" s="779"/>
      <c r="BT35" s="779"/>
      <c r="BU35" s="779"/>
      <c r="BV35" s="779"/>
      <c r="BW35" s="779"/>
      <c r="BX35" s="779"/>
      <c r="BY35" s="779"/>
      <c r="BZ35" s="779"/>
      <c r="CA35" s="779"/>
      <c r="CB35" s="779"/>
      <c r="CC35" s="779"/>
      <c r="CD35" s="779"/>
      <c r="CE35" s="779"/>
      <c r="CF35" s="779"/>
      <c r="CG35" s="779"/>
      <c r="CH35" s="779"/>
      <c r="CI35" s="779"/>
      <c r="CJ35" s="779"/>
      <c r="CK35" s="779"/>
      <c r="CL35" s="779"/>
      <c r="CM35" s="779"/>
      <c r="CN35" s="779"/>
      <c r="CO35" s="779"/>
      <c r="CP35" s="779"/>
      <c r="CQ35" s="779"/>
      <c r="CR35" s="779"/>
      <c r="CS35" s="779"/>
      <c r="CT35" s="779"/>
      <c r="CU35" s="779"/>
      <c r="CV35" s="779"/>
      <c r="CW35" s="779"/>
      <c r="CX35" s="779"/>
      <c r="CY35" s="779"/>
      <c r="CZ35" s="779"/>
      <c r="DA35" s="779"/>
      <c r="DB35" s="779"/>
      <c r="DC35" s="779"/>
      <c r="DD35" s="779"/>
      <c r="DE35" s="779"/>
      <c r="DF35" s="779"/>
      <c r="DG35" s="779"/>
      <c r="DH35" s="779"/>
      <c r="DI35" s="779"/>
      <c r="DJ35" s="779"/>
      <c r="DK35" s="779"/>
      <c r="DL35" s="779"/>
      <c r="DM35" s="779"/>
      <c r="DN35" s="779"/>
      <c r="DO35" s="779"/>
      <c r="DP35" s="779"/>
      <c r="DQ35" s="779"/>
      <c r="DR35" s="779"/>
      <c r="DS35" s="779"/>
      <c r="DT35" s="779"/>
      <c r="DU35" s="779"/>
      <c r="DV35" s="779"/>
      <c r="DW35" s="779"/>
      <c r="DX35" s="779"/>
      <c r="DY35" s="779"/>
      <c r="DZ35" s="779"/>
      <c r="EA35" s="779"/>
      <c r="EB35" s="779"/>
      <c r="EC35" s="779"/>
      <c r="ED35" s="779"/>
      <c r="EE35" s="779"/>
      <c r="EF35" s="779"/>
      <c r="EG35" s="779"/>
      <c r="EH35" s="779"/>
      <c r="EI35" s="779"/>
      <c r="EJ35" s="779"/>
      <c r="EK35" s="779"/>
      <c r="EL35" s="779"/>
      <c r="EM35" s="779"/>
      <c r="EN35" s="779"/>
      <c r="EO35" s="779"/>
      <c r="EP35" s="779"/>
      <c r="EQ35" s="779"/>
      <c r="ER35" s="779"/>
      <c r="ES35" s="779"/>
      <c r="ET35" s="779"/>
      <c r="EU35" s="779"/>
      <c r="EV35" s="779"/>
      <c r="EW35" s="779"/>
      <c r="EX35" s="779"/>
      <c r="EY35" s="779"/>
      <c r="EZ35" s="779"/>
      <c r="FA35" s="779"/>
      <c r="FB35" s="779"/>
      <c r="FC35" s="779"/>
      <c r="FD35" s="779"/>
      <c r="FE35" s="779"/>
      <c r="FF35" s="779"/>
      <c r="FG35" s="779"/>
      <c r="FH35" s="779"/>
      <c r="FI35" s="779"/>
      <c r="FJ35" s="779"/>
      <c r="FK35" s="779"/>
      <c r="FL35" s="779"/>
      <c r="FM35" s="779"/>
      <c r="FN35" s="779"/>
      <c r="FO35" s="779"/>
      <c r="FP35" s="779"/>
      <c r="FQ35" s="779"/>
      <c r="FR35" s="779"/>
      <c r="FS35" s="779"/>
      <c r="FT35" s="779"/>
      <c r="FU35" s="779"/>
      <c r="FV35" s="779"/>
      <c r="FW35" s="779"/>
      <c r="FX35" s="779"/>
      <c r="FY35" s="779"/>
      <c r="FZ35" s="779"/>
      <c r="GA35" s="779"/>
      <c r="GB35" s="779"/>
      <c r="GC35" s="779"/>
      <c r="GD35" s="779"/>
      <c r="GE35" s="779"/>
      <c r="GF35" s="779"/>
      <c r="GG35" s="779"/>
      <c r="GH35" s="779"/>
      <c r="GI35" s="779"/>
      <c r="GJ35" s="779"/>
      <c r="GK35" s="779"/>
      <c r="GL35" s="779"/>
      <c r="GM35" s="779"/>
      <c r="GN35" s="779"/>
      <c r="GO35" s="779"/>
      <c r="GP35" s="779"/>
      <c r="GQ35" s="779"/>
      <c r="GR35" s="779"/>
      <c r="GS35" s="779"/>
      <c r="GT35" s="779"/>
      <c r="GU35" s="779"/>
      <c r="GV35" s="779"/>
      <c r="GW35" s="779"/>
      <c r="GX35" s="779"/>
      <c r="GY35" s="779"/>
      <c r="GZ35" s="779"/>
      <c r="HA35" s="779"/>
      <c r="HB35" s="779"/>
      <c r="HC35" s="779"/>
      <c r="HD35" s="779"/>
      <c r="HE35" s="779"/>
      <c r="HF35" s="779"/>
      <c r="HG35" s="779"/>
      <c r="HH35" s="779"/>
      <c r="HI35" s="779"/>
      <c r="HJ35" s="779"/>
      <c r="HK35" s="779"/>
      <c r="HL35" s="779"/>
      <c r="HM35" s="779"/>
      <c r="HN35" s="779"/>
      <c r="HO35" s="779"/>
      <c r="HP35" s="779"/>
      <c r="HQ35" s="779"/>
      <c r="HR35" s="779"/>
      <c r="HS35" s="779"/>
      <c r="HT35" s="779"/>
      <c r="HU35" s="779"/>
      <c r="HV35" s="779"/>
      <c r="HW35" s="779"/>
      <c r="HX35" s="779"/>
      <c r="HY35" s="779"/>
      <c r="HZ35" s="779"/>
      <c r="IA35" s="779"/>
      <c r="IB35" s="779"/>
      <c r="IC35" s="779"/>
      <c r="ID35" s="779"/>
      <c r="IE35" s="779"/>
      <c r="IF35" s="779"/>
      <c r="IG35" s="779"/>
      <c r="IH35" s="779"/>
      <c r="II35" s="779"/>
      <c r="IJ35" s="779"/>
      <c r="IK35" s="779"/>
      <c r="IL35" s="779"/>
      <c r="IM35" s="779"/>
      <c r="IN35" s="779"/>
      <c r="IO35" s="779"/>
      <c r="IP35" s="779"/>
      <c r="IQ35" s="779"/>
      <c r="IR35" s="779"/>
      <c r="IS35" s="779"/>
    </row>
    <row r="36" spans="1:253" s="341" customFormat="1">
      <c r="A36" s="784" t="s">
        <v>1538</v>
      </c>
      <c r="B36" s="780">
        <f>'Sources and Uses Budget'!$C35</f>
        <v>726786</v>
      </c>
      <c r="C36" s="780">
        <f>'Sources and Uses Budget'!$C35</f>
        <v>726786</v>
      </c>
      <c r="D36" s="781">
        <f t="shared" si="0"/>
        <v>0</v>
      </c>
      <c r="E36" s="782"/>
      <c r="F36" s="783"/>
      <c r="G36" s="778"/>
      <c r="H36" s="779"/>
      <c r="I36" s="779"/>
      <c r="J36" s="779"/>
      <c r="K36" s="779"/>
      <c r="L36" s="779"/>
      <c r="M36" s="779"/>
      <c r="N36" s="779"/>
      <c r="O36" s="779"/>
      <c r="P36" s="779"/>
      <c r="Q36" s="779"/>
      <c r="R36" s="779"/>
      <c r="S36" s="779"/>
      <c r="T36" s="779"/>
      <c r="U36" s="779"/>
      <c r="V36" s="779"/>
      <c r="W36" s="779"/>
      <c r="X36" s="779"/>
      <c r="Y36" s="779"/>
      <c r="Z36" s="779"/>
      <c r="AA36" s="779"/>
      <c r="AB36" s="779"/>
      <c r="AC36" s="779"/>
      <c r="AD36" s="779"/>
      <c r="AE36" s="779"/>
      <c r="AF36" s="779"/>
      <c r="AG36" s="779"/>
      <c r="AH36" s="779"/>
      <c r="AI36" s="779"/>
      <c r="AJ36" s="779"/>
      <c r="AK36" s="779"/>
      <c r="AL36" s="779"/>
      <c r="AM36" s="779"/>
      <c r="AN36" s="779"/>
      <c r="AO36" s="779"/>
      <c r="AP36" s="779"/>
      <c r="AQ36" s="779"/>
      <c r="AR36" s="779"/>
      <c r="AS36" s="779"/>
      <c r="AT36" s="779"/>
      <c r="AU36" s="779"/>
      <c r="AV36" s="779"/>
      <c r="AW36" s="779"/>
      <c r="AX36" s="779"/>
      <c r="AY36" s="779"/>
      <c r="AZ36" s="779"/>
      <c r="BA36" s="779"/>
      <c r="BB36" s="779"/>
      <c r="BC36" s="779"/>
      <c r="BD36" s="779"/>
      <c r="BE36" s="779"/>
      <c r="BF36" s="779"/>
      <c r="BG36" s="779"/>
      <c r="BH36" s="779"/>
      <c r="BI36" s="779"/>
      <c r="BJ36" s="779"/>
      <c r="BK36" s="779"/>
      <c r="BL36" s="779"/>
      <c r="BM36" s="779"/>
      <c r="BN36" s="779"/>
      <c r="BO36" s="779"/>
      <c r="BP36" s="779"/>
      <c r="BQ36" s="779"/>
      <c r="BR36" s="779"/>
      <c r="BS36" s="779"/>
      <c r="BT36" s="779"/>
      <c r="BU36" s="779"/>
      <c r="BV36" s="779"/>
      <c r="BW36" s="779"/>
      <c r="BX36" s="779"/>
      <c r="BY36" s="779"/>
      <c r="BZ36" s="779"/>
      <c r="CA36" s="779"/>
      <c r="CB36" s="779"/>
      <c r="CC36" s="779"/>
      <c r="CD36" s="779"/>
      <c r="CE36" s="779"/>
      <c r="CF36" s="779"/>
      <c r="CG36" s="779"/>
      <c r="CH36" s="779"/>
      <c r="CI36" s="779"/>
      <c r="CJ36" s="779"/>
      <c r="CK36" s="779"/>
      <c r="CL36" s="779"/>
      <c r="CM36" s="779"/>
      <c r="CN36" s="779"/>
      <c r="CO36" s="779"/>
      <c r="CP36" s="779"/>
      <c r="CQ36" s="779"/>
      <c r="CR36" s="779"/>
      <c r="CS36" s="779"/>
      <c r="CT36" s="779"/>
      <c r="CU36" s="779"/>
      <c r="CV36" s="779"/>
      <c r="CW36" s="779"/>
      <c r="CX36" s="779"/>
      <c r="CY36" s="779"/>
      <c r="CZ36" s="779"/>
      <c r="DA36" s="779"/>
      <c r="DB36" s="779"/>
      <c r="DC36" s="779"/>
      <c r="DD36" s="779"/>
      <c r="DE36" s="779"/>
      <c r="DF36" s="779"/>
      <c r="DG36" s="779"/>
      <c r="DH36" s="779"/>
      <c r="DI36" s="779"/>
      <c r="DJ36" s="779"/>
      <c r="DK36" s="779"/>
      <c r="DL36" s="779"/>
      <c r="DM36" s="779"/>
      <c r="DN36" s="779"/>
      <c r="DO36" s="779"/>
      <c r="DP36" s="779"/>
      <c r="DQ36" s="779"/>
      <c r="DR36" s="779"/>
      <c r="DS36" s="779"/>
      <c r="DT36" s="779"/>
      <c r="DU36" s="779"/>
      <c r="DV36" s="779"/>
      <c r="DW36" s="779"/>
      <c r="DX36" s="779"/>
      <c r="DY36" s="779"/>
      <c r="DZ36" s="779"/>
      <c r="EA36" s="779"/>
      <c r="EB36" s="779"/>
      <c r="EC36" s="779"/>
      <c r="ED36" s="779"/>
      <c r="EE36" s="779"/>
      <c r="EF36" s="779"/>
      <c r="EG36" s="779"/>
      <c r="EH36" s="779"/>
      <c r="EI36" s="779"/>
      <c r="EJ36" s="779"/>
      <c r="EK36" s="779"/>
      <c r="EL36" s="779"/>
      <c r="EM36" s="779"/>
      <c r="EN36" s="779"/>
      <c r="EO36" s="779"/>
      <c r="EP36" s="779"/>
      <c r="EQ36" s="779"/>
      <c r="ER36" s="779"/>
      <c r="ES36" s="779"/>
      <c r="ET36" s="779"/>
      <c r="EU36" s="779"/>
      <c r="EV36" s="779"/>
      <c r="EW36" s="779"/>
      <c r="EX36" s="779"/>
      <c r="EY36" s="779"/>
      <c r="EZ36" s="779"/>
      <c r="FA36" s="779"/>
      <c r="FB36" s="779"/>
      <c r="FC36" s="779"/>
      <c r="FD36" s="779"/>
      <c r="FE36" s="779"/>
      <c r="FF36" s="779"/>
      <c r="FG36" s="779"/>
      <c r="FH36" s="779"/>
      <c r="FI36" s="779"/>
      <c r="FJ36" s="779"/>
      <c r="FK36" s="779"/>
      <c r="FL36" s="779"/>
      <c r="FM36" s="779"/>
      <c r="FN36" s="779"/>
      <c r="FO36" s="779"/>
      <c r="FP36" s="779"/>
      <c r="FQ36" s="779"/>
      <c r="FR36" s="779"/>
      <c r="FS36" s="779"/>
      <c r="FT36" s="779"/>
      <c r="FU36" s="779"/>
      <c r="FV36" s="779"/>
      <c r="FW36" s="779"/>
      <c r="FX36" s="779"/>
      <c r="FY36" s="779"/>
      <c r="FZ36" s="779"/>
      <c r="GA36" s="779"/>
      <c r="GB36" s="779"/>
      <c r="GC36" s="779"/>
      <c r="GD36" s="779"/>
      <c r="GE36" s="779"/>
      <c r="GF36" s="779"/>
      <c r="GG36" s="779"/>
      <c r="GH36" s="779"/>
      <c r="GI36" s="779"/>
      <c r="GJ36" s="779"/>
      <c r="GK36" s="779"/>
      <c r="GL36" s="779"/>
      <c r="GM36" s="779"/>
      <c r="GN36" s="779"/>
      <c r="GO36" s="779"/>
      <c r="GP36" s="779"/>
      <c r="GQ36" s="779"/>
      <c r="GR36" s="779"/>
      <c r="GS36" s="779"/>
      <c r="GT36" s="779"/>
      <c r="GU36" s="779"/>
      <c r="GV36" s="779"/>
      <c r="GW36" s="779"/>
      <c r="GX36" s="779"/>
      <c r="GY36" s="779"/>
      <c r="GZ36" s="779"/>
      <c r="HA36" s="779"/>
      <c r="HB36" s="779"/>
      <c r="HC36" s="779"/>
      <c r="HD36" s="779"/>
      <c r="HE36" s="779"/>
      <c r="HF36" s="779"/>
      <c r="HG36" s="779"/>
      <c r="HH36" s="779"/>
      <c r="HI36" s="779"/>
      <c r="HJ36" s="779"/>
      <c r="HK36" s="779"/>
      <c r="HL36" s="779"/>
      <c r="HM36" s="779"/>
      <c r="HN36" s="779"/>
      <c r="HO36" s="779"/>
      <c r="HP36" s="779"/>
      <c r="HQ36" s="779"/>
      <c r="HR36" s="779"/>
      <c r="HS36" s="779"/>
      <c r="HT36" s="779"/>
      <c r="HU36" s="779"/>
      <c r="HV36" s="779"/>
      <c r="HW36" s="779"/>
      <c r="HX36" s="779"/>
      <c r="HY36" s="779"/>
      <c r="HZ36" s="779"/>
      <c r="IA36" s="779"/>
      <c r="IB36" s="779"/>
      <c r="IC36" s="779"/>
      <c r="ID36" s="779"/>
      <c r="IE36" s="779"/>
      <c r="IF36" s="779"/>
      <c r="IG36" s="779"/>
      <c r="IH36" s="779"/>
      <c r="II36" s="779"/>
      <c r="IJ36" s="779"/>
      <c r="IK36" s="779"/>
      <c r="IL36" s="779"/>
      <c r="IM36" s="779"/>
      <c r="IN36" s="779"/>
      <c r="IO36" s="779"/>
      <c r="IP36" s="779"/>
      <c r="IQ36" s="779"/>
      <c r="IR36" s="779"/>
      <c r="IS36" s="779"/>
    </row>
    <row r="37" spans="1:253" s="341" customFormat="1" ht="13">
      <c r="A37" s="257" t="s">
        <v>1543</v>
      </c>
      <c r="B37" s="781">
        <f>SUM(B29:B36)</f>
        <v>75584157</v>
      </c>
      <c r="C37" s="781">
        <f>SUM(C29:C36)</f>
        <v>75584157</v>
      </c>
      <c r="D37" s="781">
        <f t="shared" si="0"/>
        <v>0</v>
      </c>
      <c r="E37" s="782"/>
      <c r="F37" s="783"/>
      <c r="G37" s="778"/>
      <c r="H37" s="779"/>
      <c r="I37" s="779"/>
      <c r="J37" s="779"/>
      <c r="K37" s="779"/>
      <c r="L37" s="779"/>
      <c r="M37" s="779"/>
      <c r="N37" s="779"/>
      <c r="O37" s="779"/>
      <c r="P37" s="779"/>
      <c r="Q37" s="779"/>
      <c r="R37" s="779"/>
      <c r="S37" s="779"/>
      <c r="T37" s="779"/>
      <c r="U37" s="779"/>
      <c r="V37" s="779"/>
      <c r="W37" s="779"/>
      <c r="X37" s="779"/>
      <c r="Y37" s="779"/>
      <c r="Z37" s="779"/>
      <c r="AA37" s="779"/>
      <c r="AB37" s="779"/>
      <c r="AC37" s="779"/>
      <c r="AD37" s="779"/>
      <c r="AE37" s="779"/>
      <c r="AF37" s="779"/>
      <c r="AG37" s="779"/>
      <c r="AH37" s="779"/>
      <c r="AI37" s="779"/>
      <c r="AJ37" s="779"/>
      <c r="AK37" s="779"/>
      <c r="AL37" s="779"/>
      <c r="AM37" s="779"/>
      <c r="AN37" s="779"/>
      <c r="AO37" s="779"/>
      <c r="AP37" s="779"/>
      <c r="AQ37" s="779"/>
      <c r="AR37" s="779"/>
      <c r="AS37" s="779"/>
      <c r="AT37" s="779"/>
      <c r="AU37" s="779"/>
      <c r="AV37" s="779"/>
      <c r="AW37" s="779"/>
      <c r="AX37" s="779"/>
      <c r="AY37" s="779"/>
      <c r="AZ37" s="779"/>
      <c r="BA37" s="779"/>
      <c r="BB37" s="779"/>
      <c r="BC37" s="779"/>
      <c r="BD37" s="779"/>
      <c r="BE37" s="779"/>
      <c r="BF37" s="779"/>
      <c r="BG37" s="779"/>
      <c r="BH37" s="779"/>
      <c r="BI37" s="779"/>
      <c r="BJ37" s="779"/>
      <c r="BK37" s="779"/>
      <c r="BL37" s="779"/>
      <c r="BM37" s="779"/>
      <c r="BN37" s="779"/>
      <c r="BO37" s="779"/>
      <c r="BP37" s="779"/>
      <c r="BQ37" s="779"/>
      <c r="BR37" s="779"/>
      <c r="BS37" s="779"/>
      <c r="BT37" s="779"/>
      <c r="BU37" s="779"/>
      <c r="BV37" s="779"/>
      <c r="BW37" s="779"/>
      <c r="BX37" s="779"/>
      <c r="BY37" s="779"/>
      <c r="BZ37" s="779"/>
      <c r="CA37" s="779"/>
      <c r="CB37" s="779"/>
      <c r="CC37" s="779"/>
      <c r="CD37" s="779"/>
      <c r="CE37" s="779"/>
      <c r="CF37" s="779"/>
      <c r="CG37" s="779"/>
      <c r="CH37" s="779"/>
      <c r="CI37" s="779"/>
      <c r="CJ37" s="779"/>
      <c r="CK37" s="779"/>
      <c r="CL37" s="779"/>
      <c r="CM37" s="779"/>
      <c r="CN37" s="779"/>
      <c r="CO37" s="779"/>
      <c r="CP37" s="779"/>
      <c r="CQ37" s="779"/>
      <c r="CR37" s="779"/>
      <c r="CS37" s="779"/>
      <c r="CT37" s="779"/>
      <c r="CU37" s="779"/>
      <c r="CV37" s="779"/>
      <c r="CW37" s="779"/>
      <c r="CX37" s="779"/>
      <c r="CY37" s="779"/>
      <c r="CZ37" s="779"/>
      <c r="DA37" s="779"/>
      <c r="DB37" s="779"/>
      <c r="DC37" s="779"/>
      <c r="DD37" s="779"/>
      <c r="DE37" s="779"/>
      <c r="DF37" s="779"/>
      <c r="DG37" s="779"/>
      <c r="DH37" s="779"/>
      <c r="DI37" s="779"/>
      <c r="DJ37" s="779"/>
      <c r="DK37" s="779"/>
      <c r="DL37" s="779"/>
      <c r="DM37" s="779"/>
      <c r="DN37" s="779"/>
      <c r="DO37" s="779"/>
      <c r="DP37" s="779"/>
      <c r="DQ37" s="779"/>
      <c r="DR37" s="779"/>
      <c r="DS37" s="779"/>
      <c r="DT37" s="779"/>
      <c r="DU37" s="779"/>
      <c r="DV37" s="779"/>
      <c r="DW37" s="779"/>
      <c r="DX37" s="779"/>
      <c r="DY37" s="779"/>
      <c r="DZ37" s="779"/>
      <c r="EA37" s="779"/>
      <c r="EB37" s="779"/>
      <c r="EC37" s="779"/>
      <c r="ED37" s="779"/>
      <c r="EE37" s="779"/>
      <c r="EF37" s="779"/>
      <c r="EG37" s="779"/>
      <c r="EH37" s="779"/>
      <c r="EI37" s="779"/>
      <c r="EJ37" s="779"/>
      <c r="EK37" s="779"/>
      <c r="EL37" s="779"/>
      <c r="EM37" s="779"/>
      <c r="EN37" s="779"/>
      <c r="EO37" s="779"/>
      <c r="EP37" s="779"/>
      <c r="EQ37" s="779"/>
      <c r="ER37" s="779"/>
      <c r="ES37" s="779"/>
      <c r="ET37" s="779"/>
      <c r="EU37" s="779"/>
      <c r="EV37" s="779"/>
      <c r="EW37" s="779"/>
      <c r="EX37" s="779"/>
      <c r="EY37" s="779"/>
      <c r="EZ37" s="779"/>
      <c r="FA37" s="779"/>
      <c r="FB37" s="779"/>
      <c r="FC37" s="779"/>
      <c r="FD37" s="779"/>
      <c r="FE37" s="779"/>
      <c r="FF37" s="779"/>
      <c r="FG37" s="779"/>
      <c r="FH37" s="779"/>
      <c r="FI37" s="779"/>
      <c r="FJ37" s="779"/>
      <c r="FK37" s="779"/>
      <c r="FL37" s="779"/>
      <c r="FM37" s="779"/>
      <c r="FN37" s="779"/>
      <c r="FO37" s="779"/>
      <c r="FP37" s="779"/>
      <c r="FQ37" s="779"/>
      <c r="FR37" s="779"/>
      <c r="FS37" s="779"/>
      <c r="FT37" s="779"/>
      <c r="FU37" s="779"/>
      <c r="FV37" s="779"/>
      <c r="FW37" s="779"/>
      <c r="FX37" s="779"/>
      <c r="FY37" s="779"/>
      <c r="FZ37" s="779"/>
      <c r="GA37" s="779"/>
      <c r="GB37" s="779"/>
      <c r="GC37" s="779"/>
      <c r="GD37" s="779"/>
      <c r="GE37" s="779"/>
      <c r="GF37" s="779"/>
      <c r="GG37" s="779"/>
      <c r="GH37" s="779"/>
      <c r="GI37" s="779"/>
      <c r="GJ37" s="779"/>
      <c r="GK37" s="779"/>
      <c r="GL37" s="779"/>
      <c r="GM37" s="779"/>
      <c r="GN37" s="779"/>
      <c r="GO37" s="779"/>
      <c r="GP37" s="779"/>
      <c r="GQ37" s="779"/>
      <c r="GR37" s="779"/>
      <c r="GS37" s="779"/>
      <c r="GT37" s="779"/>
      <c r="GU37" s="779"/>
      <c r="GV37" s="779"/>
      <c r="GW37" s="779"/>
      <c r="GX37" s="779"/>
      <c r="GY37" s="779"/>
      <c r="GZ37" s="779"/>
      <c r="HA37" s="779"/>
      <c r="HB37" s="779"/>
      <c r="HC37" s="779"/>
      <c r="HD37" s="779"/>
      <c r="HE37" s="779"/>
      <c r="HF37" s="779"/>
      <c r="HG37" s="779"/>
      <c r="HH37" s="779"/>
      <c r="HI37" s="779"/>
      <c r="HJ37" s="779"/>
      <c r="HK37" s="779"/>
      <c r="HL37" s="779"/>
      <c r="HM37" s="779"/>
      <c r="HN37" s="779"/>
      <c r="HO37" s="779"/>
      <c r="HP37" s="779"/>
      <c r="HQ37" s="779"/>
      <c r="HR37" s="779"/>
      <c r="HS37" s="779"/>
      <c r="HT37" s="779"/>
      <c r="HU37" s="779"/>
      <c r="HV37" s="779"/>
      <c r="HW37" s="779"/>
      <c r="HX37" s="779"/>
      <c r="HY37" s="779"/>
      <c r="HZ37" s="779"/>
      <c r="IA37" s="779"/>
      <c r="IB37" s="779"/>
      <c r="IC37" s="779"/>
      <c r="ID37" s="779"/>
      <c r="IE37" s="779"/>
      <c r="IF37" s="779"/>
      <c r="IG37" s="779"/>
      <c r="IH37" s="779"/>
      <c r="II37" s="779"/>
      <c r="IJ37" s="779"/>
      <c r="IK37" s="779"/>
      <c r="IL37" s="779"/>
      <c r="IM37" s="779"/>
      <c r="IN37" s="779"/>
      <c r="IO37" s="779"/>
      <c r="IP37" s="779"/>
      <c r="IQ37" s="779"/>
      <c r="IR37" s="779"/>
      <c r="IS37" s="779"/>
    </row>
    <row r="38" spans="1:253" s="341" customFormat="1" ht="13">
      <c r="A38" s="256" t="s">
        <v>1544</v>
      </c>
      <c r="B38" s="256"/>
      <c r="C38" s="256"/>
      <c r="D38" s="256"/>
      <c r="E38" s="264"/>
      <c r="F38" s="256"/>
      <c r="G38" s="778"/>
      <c r="H38" s="779"/>
      <c r="I38" s="779"/>
      <c r="J38" s="779"/>
      <c r="K38" s="779"/>
      <c r="L38" s="779"/>
      <c r="M38" s="779"/>
      <c r="N38" s="779"/>
      <c r="O38" s="779"/>
      <c r="P38" s="779"/>
      <c r="Q38" s="779"/>
      <c r="R38" s="779"/>
      <c r="S38" s="779"/>
      <c r="T38" s="779"/>
      <c r="U38" s="779"/>
      <c r="V38" s="779"/>
      <c r="W38" s="779"/>
      <c r="X38" s="779"/>
      <c r="Y38" s="779"/>
      <c r="Z38" s="779"/>
      <c r="AA38" s="779"/>
      <c r="AB38" s="779"/>
      <c r="AC38" s="779"/>
      <c r="AD38" s="779"/>
      <c r="AE38" s="779"/>
      <c r="AF38" s="779"/>
      <c r="AG38" s="779"/>
      <c r="AH38" s="779"/>
      <c r="AI38" s="779"/>
      <c r="AJ38" s="779"/>
      <c r="AK38" s="779"/>
      <c r="AL38" s="779"/>
      <c r="AM38" s="779"/>
      <c r="AN38" s="779"/>
      <c r="AO38" s="779"/>
      <c r="AP38" s="779"/>
      <c r="AQ38" s="779"/>
      <c r="AR38" s="779"/>
      <c r="AS38" s="779"/>
      <c r="AT38" s="779"/>
      <c r="AU38" s="779"/>
      <c r="AV38" s="779"/>
      <c r="AW38" s="779"/>
      <c r="AX38" s="779"/>
      <c r="AY38" s="779"/>
      <c r="AZ38" s="779"/>
      <c r="BA38" s="779"/>
      <c r="BB38" s="779"/>
      <c r="BC38" s="779"/>
      <c r="BD38" s="779"/>
      <c r="BE38" s="779"/>
      <c r="BF38" s="779"/>
      <c r="BG38" s="779"/>
      <c r="BH38" s="779"/>
      <c r="BI38" s="779"/>
      <c r="BJ38" s="779"/>
      <c r="BK38" s="779"/>
      <c r="BL38" s="779"/>
      <c r="BM38" s="779"/>
      <c r="BN38" s="779"/>
      <c r="BO38" s="779"/>
      <c r="BP38" s="779"/>
      <c r="BQ38" s="779"/>
      <c r="BR38" s="779"/>
      <c r="BS38" s="779"/>
      <c r="BT38" s="779"/>
      <c r="BU38" s="779"/>
      <c r="BV38" s="779"/>
      <c r="BW38" s="779"/>
      <c r="BX38" s="779"/>
      <c r="BY38" s="779"/>
      <c r="BZ38" s="779"/>
      <c r="CA38" s="779"/>
      <c r="CB38" s="779"/>
      <c r="CC38" s="779"/>
      <c r="CD38" s="779"/>
      <c r="CE38" s="779"/>
      <c r="CF38" s="779"/>
      <c r="CG38" s="779"/>
      <c r="CH38" s="779"/>
      <c r="CI38" s="779"/>
      <c r="CJ38" s="779"/>
      <c r="CK38" s="779"/>
      <c r="CL38" s="779"/>
      <c r="CM38" s="779"/>
      <c r="CN38" s="779"/>
      <c r="CO38" s="779"/>
      <c r="CP38" s="779"/>
      <c r="CQ38" s="779"/>
      <c r="CR38" s="779"/>
      <c r="CS38" s="779"/>
      <c r="CT38" s="779"/>
      <c r="CU38" s="779"/>
      <c r="CV38" s="779"/>
      <c r="CW38" s="779"/>
      <c r="CX38" s="779"/>
      <c r="CY38" s="779"/>
      <c r="CZ38" s="779"/>
      <c r="DA38" s="779"/>
      <c r="DB38" s="779"/>
      <c r="DC38" s="779"/>
      <c r="DD38" s="779"/>
      <c r="DE38" s="779"/>
      <c r="DF38" s="779"/>
      <c r="DG38" s="779"/>
      <c r="DH38" s="779"/>
      <c r="DI38" s="779"/>
      <c r="DJ38" s="779"/>
      <c r="DK38" s="779"/>
      <c r="DL38" s="779"/>
      <c r="DM38" s="779"/>
      <c r="DN38" s="779"/>
      <c r="DO38" s="779"/>
      <c r="DP38" s="779"/>
      <c r="DQ38" s="779"/>
      <c r="DR38" s="779"/>
      <c r="DS38" s="779"/>
      <c r="DT38" s="779"/>
      <c r="DU38" s="779"/>
      <c r="DV38" s="779"/>
      <c r="DW38" s="779"/>
      <c r="DX38" s="779"/>
      <c r="DY38" s="779"/>
      <c r="DZ38" s="779"/>
      <c r="EA38" s="779"/>
      <c r="EB38" s="779"/>
      <c r="EC38" s="779"/>
      <c r="ED38" s="779"/>
      <c r="EE38" s="779"/>
      <c r="EF38" s="779"/>
      <c r="EG38" s="779"/>
      <c r="EH38" s="779"/>
      <c r="EI38" s="779"/>
      <c r="EJ38" s="779"/>
      <c r="EK38" s="779"/>
      <c r="EL38" s="779"/>
      <c r="EM38" s="779"/>
      <c r="EN38" s="779"/>
      <c r="EO38" s="779"/>
      <c r="EP38" s="779"/>
      <c r="EQ38" s="779"/>
      <c r="ER38" s="779"/>
      <c r="ES38" s="779"/>
      <c r="ET38" s="779"/>
      <c r="EU38" s="779"/>
      <c r="EV38" s="779"/>
      <c r="EW38" s="779"/>
      <c r="EX38" s="779"/>
      <c r="EY38" s="779"/>
      <c r="EZ38" s="779"/>
      <c r="FA38" s="779"/>
      <c r="FB38" s="779"/>
      <c r="FC38" s="779"/>
      <c r="FD38" s="779"/>
      <c r="FE38" s="779"/>
      <c r="FF38" s="779"/>
      <c r="FG38" s="779"/>
      <c r="FH38" s="779"/>
      <c r="FI38" s="779"/>
      <c r="FJ38" s="779"/>
      <c r="FK38" s="779"/>
      <c r="FL38" s="779"/>
      <c r="FM38" s="779"/>
      <c r="FN38" s="779"/>
      <c r="FO38" s="779"/>
      <c r="FP38" s="779"/>
      <c r="FQ38" s="779"/>
      <c r="FR38" s="779"/>
      <c r="FS38" s="779"/>
      <c r="FT38" s="779"/>
      <c r="FU38" s="779"/>
      <c r="FV38" s="779"/>
      <c r="FW38" s="779"/>
      <c r="FX38" s="779"/>
      <c r="FY38" s="779"/>
      <c r="FZ38" s="779"/>
      <c r="GA38" s="779"/>
      <c r="GB38" s="779"/>
      <c r="GC38" s="779"/>
      <c r="GD38" s="779"/>
      <c r="GE38" s="779"/>
      <c r="GF38" s="779"/>
      <c r="GG38" s="779"/>
      <c r="GH38" s="779"/>
      <c r="GI38" s="779"/>
      <c r="GJ38" s="779"/>
      <c r="GK38" s="779"/>
      <c r="GL38" s="779"/>
      <c r="GM38" s="779"/>
      <c r="GN38" s="779"/>
      <c r="GO38" s="779"/>
      <c r="GP38" s="779"/>
      <c r="GQ38" s="779"/>
      <c r="GR38" s="779"/>
      <c r="GS38" s="779"/>
      <c r="GT38" s="779"/>
      <c r="GU38" s="779"/>
      <c r="GV38" s="779"/>
      <c r="GW38" s="779"/>
      <c r="GX38" s="779"/>
      <c r="GY38" s="779"/>
      <c r="GZ38" s="779"/>
      <c r="HA38" s="779"/>
      <c r="HB38" s="779"/>
      <c r="HC38" s="779"/>
      <c r="HD38" s="779"/>
      <c r="HE38" s="779"/>
      <c r="HF38" s="779"/>
      <c r="HG38" s="779"/>
      <c r="HH38" s="779"/>
      <c r="HI38" s="779"/>
      <c r="HJ38" s="779"/>
      <c r="HK38" s="779"/>
      <c r="HL38" s="779"/>
      <c r="HM38" s="779"/>
      <c r="HN38" s="779"/>
      <c r="HO38" s="779"/>
      <c r="HP38" s="779"/>
      <c r="HQ38" s="779"/>
      <c r="HR38" s="779"/>
      <c r="HS38" s="779"/>
      <c r="HT38" s="779"/>
      <c r="HU38" s="779"/>
      <c r="HV38" s="779"/>
      <c r="HW38" s="779"/>
      <c r="HX38" s="779"/>
      <c r="HY38" s="779"/>
      <c r="HZ38" s="779"/>
      <c r="IA38" s="779"/>
      <c r="IB38" s="779"/>
      <c r="IC38" s="779"/>
      <c r="ID38" s="779"/>
      <c r="IE38" s="779"/>
      <c r="IF38" s="779"/>
      <c r="IG38" s="779"/>
      <c r="IH38" s="779"/>
      <c r="II38" s="779"/>
      <c r="IJ38" s="779"/>
      <c r="IK38" s="779"/>
      <c r="IL38" s="779"/>
      <c r="IM38" s="779"/>
      <c r="IN38" s="779"/>
      <c r="IO38" s="779"/>
      <c r="IP38" s="779"/>
      <c r="IQ38" s="779"/>
      <c r="IR38" s="779"/>
      <c r="IS38" s="779"/>
    </row>
    <row r="39" spans="1:253" s="341" customFormat="1">
      <c r="A39" s="585" t="s">
        <v>1545</v>
      </c>
      <c r="B39" s="780">
        <f>'Sources and Uses Budget'!$C38</f>
        <v>1842119</v>
      </c>
      <c r="C39" s="780">
        <f>'Sources and Uses Budget'!$C38</f>
        <v>1842119</v>
      </c>
      <c r="D39" s="781">
        <f t="shared" si="0"/>
        <v>0</v>
      </c>
      <c r="E39" s="782"/>
      <c r="F39" s="783"/>
      <c r="G39" s="778"/>
      <c r="H39" s="779"/>
      <c r="I39" s="779"/>
      <c r="J39" s="779"/>
      <c r="K39" s="779"/>
      <c r="L39" s="779"/>
      <c r="M39" s="779"/>
      <c r="N39" s="779"/>
      <c r="O39" s="779"/>
      <c r="P39" s="779"/>
      <c r="Q39" s="779"/>
      <c r="R39" s="779"/>
      <c r="S39" s="779"/>
      <c r="T39" s="779"/>
      <c r="U39" s="779"/>
      <c r="V39" s="779"/>
      <c r="W39" s="779"/>
      <c r="X39" s="779"/>
      <c r="Y39" s="779"/>
      <c r="Z39" s="779"/>
      <c r="AA39" s="779"/>
      <c r="AB39" s="779"/>
      <c r="AC39" s="779"/>
      <c r="AD39" s="779"/>
      <c r="AE39" s="779"/>
      <c r="AF39" s="779"/>
      <c r="AG39" s="779"/>
      <c r="AH39" s="779"/>
      <c r="AI39" s="779"/>
      <c r="AJ39" s="779"/>
      <c r="AK39" s="779"/>
      <c r="AL39" s="779"/>
      <c r="AM39" s="779"/>
      <c r="AN39" s="779"/>
      <c r="AO39" s="779"/>
      <c r="AP39" s="779"/>
      <c r="AQ39" s="779"/>
      <c r="AR39" s="779"/>
      <c r="AS39" s="779"/>
      <c r="AT39" s="779"/>
      <c r="AU39" s="779"/>
      <c r="AV39" s="779"/>
      <c r="AW39" s="779"/>
      <c r="AX39" s="779"/>
      <c r="AY39" s="779"/>
      <c r="AZ39" s="779"/>
      <c r="BA39" s="779"/>
      <c r="BB39" s="779"/>
      <c r="BC39" s="779"/>
      <c r="BD39" s="779"/>
      <c r="BE39" s="779"/>
      <c r="BF39" s="779"/>
      <c r="BG39" s="779"/>
      <c r="BH39" s="779"/>
      <c r="BI39" s="779"/>
      <c r="BJ39" s="779"/>
      <c r="BK39" s="779"/>
      <c r="BL39" s="779"/>
      <c r="BM39" s="779"/>
      <c r="BN39" s="779"/>
      <c r="BO39" s="779"/>
      <c r="BP39" s="779"/>
      <c r="BQ39" s="779"/>
      <c r="BR39" s="779"/>
      <c r="BS39" s="779"/>
      <c r="BT39" s="779"/>
      <c r="BU39" s="779"/>
      <c r="BV39" s="779"/>
      <c r="BW39" s="779"/>
      <c r="BX39" s="779"/>
      <c r="BY39" s="779"/>
      <c r="BZ39" s="779"/>
      <c r="CA39" s="779"/>
      <c r="CB39" s="779"/>
      <c r="CC39" s="779"/>
      <c r="CD39" s="779"/>
      <c r="CE39" s="779"/>
      <c r="CF39" s="779"/>
      <c r="CG39" s="779"/>
      <c r="CH39" s="779"/>
      <c r="CI39" s="779"/>
      <c r="CJ39" s="779"/>
      <c r="CK39" s="779"/>
      <c r="CL39" s="779"/>
      <c r="CM39" s="779"/>
      <c r="CN39" s="779"/>
      <c r="CO39" s="779"/>
      <c r="CP39" s="779"/>
      <c r="CQ39" s="779"/>
      <c r="CR39" s="779"/>
      <c r="CS39" s="779"/>
      <c r="CT39" s="779"/>
      <c r="CU39" s="779"/>
      <c r="CV39" s="779"/>
      <c r="CW39" s="779"/>
      <c r="CX39" s="779"/>
      <c r="CY39" s="779"/>
      <c r="CZ39" s="779"/>
      <c r="DA39" s="779"/>
      <c r="DB39" s="779"/>
      <c r="DC39" s="779"/>
      <c r="DD39" s="779"/>
      <c r="DE39" s="779"/>
      <c r="DF39" s="779"/>
      <c r="DG39" s="779"/>
      <c r="DH39" s="779"/>
      <c r="DI39" s="779"/>
      <c r="DJ39" s="779"/>
      <c r="DK39" s="779"/>
      <c r="DL39" s="779"/>
      <c r="DM39" s="779"/>
      <c r="DN39" s="779"/>
      <c r="DO39" s="779"/>
      <c r="DP39" s="779"/>
      <c r="DQ39" s="779"/>
      <c r="DR39" s="779"/>
      <c r="DS39" s="779"/>
      <c r="DT39" s="779"/>
      <c r="DU39" s="779"/>
      <c r="DV39" s="779"/>
      <c r="DW39" s="779"/>
      <c r="DX39" s="779"/>
      <c r="DY39" s="779"/>
      <c r="DZ39" s="779"/>
      <c r="EA39" s="779"/>
      <c r="EB39" s="779"/>
      <c r="EC39" s="779"/>
      <c r="ED39" s="779"/>
      <c r="EE39" s="779"/>
      <c r="EF39" s="779"/>
      <c r="EG39" s="779"/>
      <c r="EH39" s="779"/>
      <c r="EI39" s="779"/>
      <c r="EJ39" s="779"/>
      <c r="EK39" s="779"/>
      <c r="EL39" s="779"/>
      <c r="EM39" s="779"/>
      <c r="EN39" s="779"/>
      <c r="EO39" s="779"/>
      <c r="EP39" s="779"/>
      <c r="EQ39" s="779"/>
      <c r="ER39" s="779"/>
      <c r="ES39" s="779"/>
      <c r="ET39" s="779"/>
      <c r="EU39" s="779"/>
      <c r="EV39" s="779"/>
      <c r="EW39" s="779"/>
      <c r="EX39" s="779"/>
      <c r="EY39" s="779"/>
      <c r="EZ39" s="779"/>
      <c r="FA39" s="779"/>
      <c r="FB39" s="779"/>
      <c r="FC39" s="779"/>
      <c r="FD39" s="779"/>
      <c r="FE39" s="779"/>
      <c r="FF39" s="779"/>
      <c r="FG39" s="779"/>
      <c r="FH39" s="779"/>
      <c r="FI39" s="779"/>
      <c r="FJ39" s="779"/>
      <c r="FK39" s="779"/>
      <c r="FL39" s="779"/>
      <c r="FM39" s="779"/>
      <c r="FN39" s="779"/>
      <c r="FO39" s="779"/>
      <c r="FP39" s="779"/>
      <c r="FQ39" s="779"/>
      <c r="FR39" s="779"/>
      <c r="FS39" s="779"/>
      <c r="FT39" s="779"/>
      <c r="FU39" s="779"/>
      <c r="FV39" s="779"/>
      <c r="FW39" s="779"/>
      <c r="FX39" s="779"/>
      <c r="FY39" s="779"/>
      <c r="FZ39" s="779"/>
      <c r="GA39" s="779"/>
      <c r="GB39" s="779"/>
      <c r="GC39" s="779"/>
      <c r="GD39" s="779"/>
      <c r="GE39" s="779"/>
      <c r="GF39" s="779"/>
      <c r="GG39" s="779"/>
      <c r="GH39" s="779"/>
      <c r="GI39" s="779"/>
      <c r="GJ39" s="779"/>
      <c r="GK39" s="779"/>
      <c r="GL39" s="779"/>
      <c r="GM39" s="779"/>
      <c r="GN39" s="779"/>
      <c r="GO39" s="779"/>
      <c r="GP39" s="779"/>
      <c r="GQ39" s="779"/>
      <c r="GR39" s="779"/>
      <c r="GS39" s="779"/>
      <c r="GT39" s="779"/>
      <c r="GU39" s="779"/>
      <c r="GV39" s="779"/>
      <c r="GW39" s="779"/>
      <c r="GX39" s="779"/>
      <c r="GY39" s="779"/>
      <c r="GZ39" s="779"/>
      <c r="HA39" s="779"/>
      <c r="HB39" s="779"/>
      <c r="HC39" s="779"/>
      <c r="HD39" s="779"/>
      <c r="HE39" s="779"/>
      <c r="HF39" s="779"/>
      <c r="HG39" s="779"/>
      <c r="HH39" s="779"/>
      <c r="HI39" s="779"/>
      <c r="HJ39" s="779"/>
      <c r="HK39" s="779"/>
      <c r="HL39" s="779"/>
      <c r="HM39" s="779"/>
      <c r="HN39" s="779"/>
      <c r="HO39" s="779"/>
      <c r="HP39" s="779"/>
      <c r="HQ39" s="779"/>
      <c r="HR39" s="779"/>
      <c r="HS39" s="779"/>
      <c r="HT39" s="779"/>
      <c r="HU39" s="779"/>
      <c r="HV39" s="779"/>
      <c r="HW39" s="779"/>
      <c r="HX39" s="779"/>
      <c r="HY39" s="779"/>
      <c r="HZ39" s="779"/>
      <c r="IA39" s="779"/>
      <c r="IB39" s="779"/>
      <c r="IC39" s="779"/>
      <c r="ID39" s="779"/>
      <c r="IE39" s="779"/>
      <c r="IF39" s="779"/>
      <c r="IG39" s="779"/>
      <c r="IH39" s="779"/>
      <c r="II39" s="779"/>
      <c r="IJ39" s="779"/>
      <c r="IK39" s="779"/>
      <c r="IL39" s="779"/>
      <c r="IM39" s="779"/>
      <c r="IN39" s="779"/>
      <c r="IO39" s="779"/>
      <c r="IP39" s="779"/>
      <c r="IQ39" s="779"/>
      <c r="IR39" s="779"/>
      <c r="IS39" s="779"/>
    </row>
    <row r="40" spans="1:253" s="341" customFormat="1">
      <c r="A40" s="585" t="s">
        <v>1546</v>
      </c>
      <c r="B40" s="780">
        <f>'Sources and Uses Budget'!$C39</f>
        <v>604198</v>
      </c>
      <c r="C40" s="780">
        <f>'Sources and Uses Budget'!$C39</f>
        <v>604198</v>
      </c>
      <c r="D40" s="781">
        <f t="shared" si="0"/>
        <v>0</v>
      </c>
      <c r="E40" s="782"/>
      <c r="F40" s="783"/>
      <c r="G40" s="778"/>
      <c r="H40" s="779"/>
      <c r="I40" s="779"/>
      <c r="J40" s="779"/>
      <c r="K40" s="779"/>
      <c r="L40" s="779"/>
      <c r="M40" s="779"/>
      <c r="N40" s="779"/>
      <c r="O40" s="779"/>
      <c r="P40" s="779"/>
      <c r="Q40" s="779"/>
      <c r="R40" s="779"/>
      <c r="S40" s="779"/>
      <c r="T40" s="779"/>
      <c r="U40" s="779"/>
      <c r="V40" s="779"/>
      <c r="W40" s="779"/>
      <c r="X40" s="779"/>
      <c r="Y40" s="779"/>
      <c r="Z40" s="779"/>
      <c r="AA40" s="779"/>
      <c r="AB40" s="779"/>
      <c r="AC40" s="779"/>
      <c r="AD40" s="779"/>
      <c r="AE40" s="779"/>
      <c r="AF40" s="779"/>
      <c r="AG40" s="779"/>
      <c r="AH40" s="779"/>
      <c r="AI40" s="779"/>
      <c r="AJ40" s="779"/>
      <c r="AK40" s="779"/>
      <c r="AL40" s="779"/>
      <c r="AM40" s="779"/>
      <c r="AN40" s="779"/>
      <c r="AO40" s="779"/>
      <c r="AP40" s="779"/>
      <c r="AQ40" s="779"/>
      <c r="AR40" s="779"/>
      <c r="AS40" s="779"/>
      <c r="AT40" s="779"/>
      <c r="AU40" s="779"/>
      <c r="AV40" s="779"/>
      <c r="AW40" s="779"/>
      <c r="AX40" s="779"/>
      <c r="AY40" s="779"/>
      <c r="AZ40" s="779"/>
      <c r="BA40" s="779"/>
      <c r="BB40" s="779"/>
      <c r="BC40" s="779"/>
      <c r="BD40" s="779"/>
      <c r="BE40" s="779"/>
      <c r="BF40" s="779"/>
      <c r="BG40" s="779"/>
      <c r="BH40" s="779"/>
      <c r="BI40" s="779"/>
      <c r="BJ40" s="779"/>
      <c r="BK40" s="779"/>
      <c r="BL40" s="779"/>
      <c r="BM40" s="779"/>
      <c r="BN40" s="779"/>
      <c r="BO40" s="779"/>
      <c r="BP40" s="779"/>
      <c r="BQ40" s="779"/>
      <c r="BR40" s="779"/>
      <c r="BS40" s="779"/>
      <c r="BT40" s="779"/>
      <c r="BU40" s="779"/>
      <c r="BV40" s="779"/>
      <c r="BW40" s="779"/>
      <c r="BX40" s="779"/>
      <c r="BY40" s="779"/>
      <c r="BZ40" s="779"/>
      <c r="CA40" s="779"/>
      <c r="CB40" s="779"/>
      <c r="CC40" s="779"/>
      <c r="CD40" s="779"/>
      <c r="CE40" s="779"/>
      <c r="CF40" s="779"/>
      <c r="CG40" s="779"/>
      <c r="CH40" s="779"/>
      <c r="CI40" s="779"/>
      <c r="CJ40" s="779"/>
      <c r="CK40" s="779"/>
      <c r="CL40" s="779"/>
      <c r="CM40" s="779"/>
      <c r="CN40" s="779"/>
      <c r="CO40" s="779"/>
      <c r="CP40" s="779"/>
      <c r="CQ40" s="779"/>
      <c r="CR40" s="779"/>
      <c r="CS40" s="779"/>
      <c r="CT40" s="779"/>
      <c r="CU40" s="779"/>
      <c r="CV40" s="779"/>
      <c r="CW40" s="779"/>
      <c r="CX40" s="779"/>
      <c r="CY40" s="779"/>
      <c r="CZ40" s="779"/>
      <c r="DA40" s="779"/>
      <c r="DB40" s="779"/>
      <c r="DC40" s="779"/>
      <c r="DD40" s="779"/>
      <c r="DE40" s="779"/>
      <c r="DF40" s="779"/>
      <c r="DG40" s="779"/>
      <c r="DH40" s="779"/>
      <c r="DI40" s="779"/>
      <c r="DJ40" s="779"/>
      <c r="DK40" s="779"/>
      <c r="DL40" s="779"/>
      <c r="DM40" s="779"/>
      <c r="DN40" s="779"/>
      <c r="DO40" s="779"/>
      <c r="DP40" s="779"/>
      <c r="DQ40" s="779"/>
      <c r="DR40" s="779"/>
      <c r="DS40" s="779"/>
      <c r="DT40" s="779"/>
      <c r="DU40" s="779"/>
      <c r="DV40" s="779"/>
      <c r="DW40" s="779"/>
      <c r="DX40" s="779"/>
      <c r="DY40" s="779"/>
      <c r="DZ40" s="779"/>
      <c r="EA40" s="779"/>
      <c r="EB40" s="779"/>
      <c r="EC40" s="779"/>
      <c r="ED40" s="779"/>
      <c r="EE40" s="779"/>
      <c r="EF40" s="779"/>
      <c r="EG40" s="779"/>
      <c r="EH40" s="779"/>
      <c r="EI40" s="779"/>
      <c r="EJ40" s="779"/>
      <c r="EK40" s="779"/>
      <c r="EL40" s="779"/>
      <c r="EM40" s="779"/>
      <c r="EN40" s="779"/>
      <c r="EO40" s="779"/>
      <c r="EP40" s="779"/>
      <c r="EQ40" s="779"/>
      <c r="ER40" s="779"/>
      <c r="ES40" s="779"/>
      <c r="ET40" s="779"/>
      <c r="EU40" s="779"/>
      <c r="EV40" s="779"/>
      <c r="EW40" s="779"/>
      <c r="EX40" s="779"/>
      <c r="EY40" s="779"/>
      <c r="EZ40" s="779"/>
      <c r="FA40" s="779"/>
      <c r="FB40" s="779"/>
      <c r="FC40" s="779"/>
      <c r="FD40" s="779"/>
      <c r="FE40" s="779"/>
      <c r="FF40" s="779"/>
      <c r="FG40" s="779"/>
      <c r="FH40" s="779"/>
      <c r="FI40" s="779"/>
      <c r="FJ40" s="779"/>
      <c r="FK40" s="779"/>
      <c r="FL40" s="779"/>
      <c r="FM40" s="779"/>
      <c r="FN40" s="779"/>
      <c r="FO40" s="779"/>
      <c r="FP40" s="779"/>
      <c r="FQ40" s="779"/>
      <c r="FR40" s="779"/>
      <c r="FS40" s="779"/>
      <c r="FT40" s="779"/>
      <c r="FU40" s="779"/>
      <c r="FV40" s="779"/>
      <c r="FW40" s="779"/>
      <c r="FX40" s="779"/>
      <c r="FY40" s="779"/>
      <c r="FZ40" s="779"/>
      <c r="GA40" s="779"/>
      <c r="GB40" s="779"/>
      <c r="GC40" s="779"/>
      <c r="GD40" s="779"/>
      <c r="GE40" s="779"/>
      <c r="GF40" s="779"/>
      <c r="GG40" s="779"/>
      <c r="GH40" s="779"/>
      <c r="GI40" s="779"/>
      <c r="GJ40" s="779"/>
      <c r="GK40" s="779"/>
      <c r="GL40" s="779"/>
      <c r="GM40" s="779"/>
      <c r="GN40" s="779"/>
      <c r="GO40" s="779"/>
      <c r="GP40" s="779"/>
      <c r="GQ40" s="779"/>
      <c r="GR40" s="779"/>
      <c r="GS40" s="779"/>
      <c r="GT40" s="779"/>
      <c r="GU40" s="779"/>
      <c r="GV40" s="779"/>
      <c r="GW40" s="779"/>
      <c r="GX40" s="779"/>
      <c r="GY40" s="779"/>
      <c r="GZ40" s="779"/>
      <c r="HA40" s="779"/>
      <c r="HB40" s="779"/>
      <c r="HC40" s="779"/>
      <c r="HD40" s="779"/>
      <c r="HE40" s="779"/>
      <c r="HF40" s="779"/>
      <c r="HG40" s="779"/>
      <c r="HH40" s="779"/>
      <c r="HI40" s="779"/>
      <c r="HJ40" s="779"/>
      <c r="HK40" s="779"/>
      <c r="HL40" s="779"/>
      <c r="HM40" s="779"/>
      <c r="HN40" s="779"/>
      <c r="HO40" s="779"/>
      <c r="HP40" s="779"/>
      <c r="HQ40" s="779"/>
      <c r="HR40" s="779"/>
      <c r="HS40" s="779"/>
      <c r="HT40" s="779"/>
      <c r="HU40" s="779"/>
      <c r="HV40" s="779"/>
      <c r="HW40" s="779"/>
      <c r="HX40" s="779"/>
      <c r="HY40" s="779"/>
      <c r="HZ40" s="779"/>
      <c r="IA40" s="779"/>
      <c r="IB40" s="779"/>
      <c r="IC40" s="779"/>
      <c r="ID40" s="779"/>
      <c r="IE40" s="779"/>
      <c r="IF40" s="779"/>
      <c r="IG40" s="779"/>
      <c r="IH40" s="779"/>
      <c r="II40" s="779"/>
      <c r="IJ40" s="779"/>
      <c r="IK40" s="779"/>
      <c r="IL40" s="779"/>
      <c r="IM40" s="779"/>
      <c r="IN40" s="779"/>
      <c r="IO40" s="779"/>
      <c r="IP40" s="779"/>
      <c r="IQ40" s="779"/>
      <c r="IR40" s="779"/>
      <c r="IS40" s="779"/>
    </row>
    <row r="41" spans="1:253" s="341" customFormat="1" ht="13">
      <c r="A41" s="257" t="s">
        <v>1547</v>
      </c>
      <c r="B41" s="781">
        <f>SUM(B39:B40)</f>
        <v>2446317</v>
      </c>
      <c r="C41" s="781">
        <f>SUM(C39:C40)</f>
        <v>2446317</v>
      </c>
      <c r="D41" s="781">
        <f t="shared" si="0"/>
        <v>0</v>
      </c>
      <c r="E41" s="782"/>
      <c r="F41" s="783"/>
      <c r="G41" s="778"/>
      <c r="H41" s="779"/>
      <c r="I41" s="779"/>
      <c r="J41" s="779"/>
      <c r="K41" s="779"/>
      <c r="L41" s="779"/>
      <c r="M41" s="779"/>
      <c r="N41" s="779"/>
      <c r="O41" s="779"/>
      <c r="P41" s="779"/>
      <c r="Q41" s="779"/>
      <c r="R41" s="779"/>
      <c r="S41" s="779"/>
      <c r="T41" s="779"/>
      <c r="U41" s="779"/>
      <c r="V41" s="779"/>
      <c r="W41" s="779"/>
      <c r="X41" s="779"/>
      <c r="Y41" s="779"/>
      <c r="Z41" s="779"/>
      <c r="AA41" s="779"/>
      <c r="AB41" s="779"/>
      <c r="AC41" s="779"/>
      <c r="AD41" s="779"/>
      <c r="AE41" s="779"/>
      <c r="AF41" s="779"/>
      <c r="AG41" s="779"/>
      <c r="AH41" s="779"/>
      <c r="AI41" s="779"/>
      <c r="AJ41" s="779"/>
      <c r="AK41" s="779"/>
      <c r="AL41" s="779"/>
      <c r="AM41" s="779"/>
      <c r="AN41" s="779"/>
      <c r="AO41" s="779"/>
      <c r="AP41" s="779"/>
      <c r="AQ41" s="779"/>
      <c r="AR41" s="779"/>
      <c r="AS41" s="779"/>
      <c r="AT41" s="779"/>
      <c r="AU41" s="779"/>
      <c r="AV41" s="779"/>
      <c r="AW41" s="779"/>
      <c r="AX41" s="779"/>
      <c r="AY41" s="779"/>
      <c r="AZ41" s="779"/>
      <c r="BA41" s="779"/>
      <c r="BB41" s="779"/>
      <c r="BC41" s="779"/>
      <c r="BD41" s="779"/>
      <c r="BE41" s="779"/>
      <c r="BF41" s="779"/>
      <c r="BG41" s="779"/>
      <c r="BH41" s="779"/>
      <c r="BI41" s="779"/>
      <c r="BJ41" s="779"/>
      <c r="BK41" s="779"/>
      <c r="BL41" s="779"/>
      <c r="BM41" s="779"/>
      <c r="BN41" s="779"/>
      <c r="BO41" s="779"/>
      <c r="BP41" s="779"/>
      <c r="BQ41" s="779"/>
      <c r="BR41" s="779"/>
      <c r="BS41" s="779"/>
      <c r="BT41" s="779"/>
      <c r="BU41" s="779"/>
      <c r="BV41" s="779"/>
      <c r="BW41" s="779"/>
      <c r="BX41" s="779"/>
      <c r="BY41" s="779"/>
      <c r="BZ41" s="779"/>
      <c r="CA41" s="779"/>
      <c r="CB41" s="779"/>
      <c r="CC41" s="779"/>
      <c r="CD41" s="779"/>
      <c r="CE41" s="779"/>
      <c r="CF41" s="779"/>
      <c r="CG41" s="779"/>
      <c r="CH41" s="779"/>
      <c r="CI41" s="779"/>
      <c r="CJ41" s="779"/>
      <c r="CK41" s="779"/>
      <c r="CL41" s="779"/>
      <c r="CM41" s="779"/>
      <c r="CN41" s="779"/>
      <c r="CO41" s="779"/>
      <c r="CP41" s="779"/>
      <c r="CQ41" s="779"/>
      <c r="CR41" s="779"/>
      <c r="CS41" s="779"/>
      <c r="CT41" s="779"/>
      <c r="CU41" s="779"/>
      <c r="CV41" s="779"/>
      <c r="CW41" s="779"/>
      <c r="CX41" s="779"/>
      <c r="CY41" s="779"/>
      <c r="CZ41" s="779"/>
      <c r="DA41" s="779"/>
      <c r="DB41" s="779"/>
      <c r="DC41" s="779"/>
      <c r="DD41" s="779"/>
      <c r="DE41" s="779"/>
      <c r="DF41" s="779"/>
      <c r="DG41" s="779"/>
      <c r="DH41" s="779"/>
      <c r="DI41" s="779"/>
      <c r="DJ41" s="779"/>
      <c r="DK41" s="779"/>
      <c r="DL41" s="779"/>
      <c r="DM41" s="779"/>
      <c r="DN41" s="779"/>
      <c r="DO41" s="779"/>
      <c r="DP41" s="779"/>
      <c r="DQ41" s="779"/>
      <c r="DR41" s="779"/>
      <c r="DS41" s="779"/>
      <c r="DT41" s="779"/>
      <c r="DU41" s="779"/>
      <c r="DV41" s="779"/>
      <c r="DW41" s="779"/>
      <c r="DX41" s="779"/>
      <c r="DY41" s="779"/>
      <c r="DZ41" s="779"/>
      <c r="EA41" s="779"/>
      <c r="EB41" s="779"/>
      <c r="EC41" s="779"/>
      <c r="ED41" s="779"/>
      <c r="EE41" s="779"/>
      <c r="EF41" s="779"/>
      <c r="EG41" s="779"/>
      <c r="EH41" s="779"/>
      <c r="EI41" s="779"/>
      <c r="EJ41" s="779"/>
      <c r="EK41" s="779"/>
      <c r="EL41" s="779"/>
      <c r="EM41" s="779"/>
      <c r="EN41" s="779"/>
      <c r="EO41" s="779"/>
      <c r="EP41" s="779"/>
      <c r="EQ41" s="779"/>
      <c r="ER41" s="779"/>
      <c r="ES41" s="779"/>
      <c r="ET41" s="779"/>
      <c r="EU41" s="779"/>
      <c r="EV41" s="779"/>
      <c r="EW41" s="779"/>
      <c r="EX41" s="779"/>
      <c r="EY41" s="779"/>
      <c r="EZ41" s="779"/>
      <c r="FA41" s="779"/>
      <c r="FB41" s="779"/>
      <c r="FC41" s="779"/>
      <c r="FD41" s="779"/>
      <c r="FE41" s="779"/>
      <c r="FF41" s="779"/>
      <c r="FG41" s="779"/>
      <c r="FH41" s="779"/>
      <c r="FI41" s="779"/>
      <c r="FJ41" s="779"/>
      <c r="FK41" s="779"/>
      <c r="FL41" s="779"/>
      <c r="FM41" s="779"/>
      <c r="FN41" s="779"/>
      <c r="FO41" s="779"/>
      <c r="FP41" s="779"/>
      <c r="FQ41" s="779"/>
      <c r="FR41" s="779"/>
      <c r="FS41" s="779"/>
      <c r="FT41" s="779"/>
      <c r="FU41" s="779"/>
      <c r="FV41" s="779"/>
      <c r="FW41" s="779"/>
      <c r="FX41" s="779"/>
      <c r="FY41" s="779"/>
      <c r="FZ41" s="779"/>
      <c r="GA41" s="779"/>
      <c r="GB41" s="779"/>
      <c r="GC41" s="779"/>
      <c r="GD41" s="779"/>
      <c r="GE41" s="779"/>
      <c r="GF41" s="779"/>
      <c r="GG41" s="779"/>
      <c r="GH41" s="779"/>
      <c r="GI41" s="779"/>
      <c r="GJ41" s="779"/>
      <c r="GK41" s="779"/>
      <c r="GL41" s="779"/>
      <c r="GM41" s="779"/>
      <c r="GN41" s="779"/>
      <c r="GO41" s="779"/>
      <c r="GP41" s="779"/>
      <c r="GQ41" s="779"/>
      <c r="GR41" s="779"/>
      <c r="GS41" s="779"/>
      <c r="GT41" s="779"/>
      <c r="GU41" s="779"/>
      <c r="GV41" s="779"/>
      <c r="GW41" s="779"/>
      <c r="GX41" s="779"/>
      <c r="GY41" s="779"/>
      <c r="GZ41" s="779"/>
      <c r="HA41" s="779"/>
      <c r="HB41" s="779"/>
      <c r="HC41" s="779"/>
      <c r="HD41" s="779"/>
      <c r="HE41" s="779"/>
      <c r="HF41" s="779"/>
      <c r="HG41" s="779"/>
      <c r="HH41" s="779"/>
      <c r="HI41" s="779"/>
      <c r="HJ41" s="779"/>
      <c r="HK41" s="779"/>
      <c r="HL41" s="779"/>
      <c r="HM41" s="779"/>
      <c r="HN41" s="779"/>
      <c r="HO41" s="779"/>
      <c r="HP41" s="779"/>
      <c r="HQ41" s="779"/>
      <c r="HR41" s="779"/>
      <c r="HS41" s="779"/>
      <c r="HT41" s="779"/>
      <c r="HU41" s="779"/>
      <c r="HV41" s="779"/>
      <c r="HW41" s="779"/>
      <c r="HX41" s="779"/>
      <c r="HY41" s="779"/>
      <c r="HZ41" s="779"/>
      <c r="IA41" s="779"/>
      <c r="IB41" s="779"/>
      <c r="IC41" s="779"/>
      <c r="ID41" s="779"/>
      <c r="IE41" s="779"/>
      <c r="IF41" s="779"/>
      <c r="IG41" s="779"/>
      <c r="IH41" s="779"/>
      <c r="II41" s="779"/>
      <c r="IJ41" s="779"/>
      <c r="IK41" s="779"/>
      <c r="IL41" s="779"/>
      <c r="IM41" s="779"/>
      <c r="IN41" s="779"/>
      <c r="IO41" s="779"/>
      <c r="IP41" s="779"/>
      <c r="IQ41" s="779"/>
      <c r="IR41" s="779"/>
      <c r="IS41" s="779"/>
    </row>
    <row r="42" spans="1:253" s="341" customFormat="1" ht="13">
      <c r="A42" s="257" t="s">
        <v>1548</v>
      </c>
      <c r="B42" s="780">
        <f>'Sources and Uses Budget'!$C41</f>
        <v>870042</v>
      </c>
      <c r="C42" s="780">
        <f>'Sources and Uses Budget'!$C41</f>
        <v>870042</v>
      </c>
      <c r="D42" s="781">
        <f t="shared" si="0"/>
        <v>0</v>
      </c>
      <c r="E42" s="782"/>
      <c r="F42" s="783"/>
      <c r="G42" s="778"/>
      <c r="H42" s="779"/>
      <c r="I42" s="779"/>
      <c r="J42" s="779"/>
      <c r="K42" s="779"/>
      <c r="L42" s="779"/>
      <c r="M42" s="779"/>
      <c r="N42" s="779"/>
      <c r="O42" s="779"/>
      <c r="P42" s="779"/>
      <c r="Q42" s="779"/>
      <c r="R42" s="779"/>
      <c r="S42" s="779"/>
      <c r="T42" s="779"/>
      <c r="U42" s="779"/>
      <c r="V42" s="779"/>
      <c r="W42" s="779"/>
      <c r="X42" s="779"/>
      <c r="Y42" s="779"/>
      <c r="Z42" s="779"/>
      <c r="AA42" s="779"/>
      <c r="AB42" s="779"/>
      <c r="AC42" s="779"/>
      <c r="AD42" s="779"/>
      <c r="AE42" s="779"/>
      <c r="AF42" s="779"/>
      <c r="AG42" s="779"/>
      <c r="AH42" s="779"/>
      <c r="AI42" s="779"/>
      <c r="AJ42" s="779"/>
      <c r="AK42" s="779"/>
      <c r="AL42" s="779"/>
      <c r="AM42" s="779"/>
      <c r="AN42" s="779"/>
      <c r="AO42" s="779"/>
      <c r="AP42" s="779"/>
      <c r="AQ42" s="779"/>
      <c r="AR42" s="779"/>
      <c r="AS42" s="779"/>
      <c r="AT42" s="779"/>
      <c r="AU42" s="779"/>
      <c r="AV42" s="779"/>
      <c r="AW42" s="779"/>
      <c r="AX42" s="779"/>
      <c r="AY42" s="779"/>
      <c r="AZ42" s="779"/>
      <c r="BA42" s="779"/>
      <c r="BB42" s="779"/>
      <c r="BC42" s="779"/>
      <c r="BD42" s="779"/>
      <c r="BE42" s="779"/>
      <c r="BF42" s="779"/>
      <c r="BG42" s="779"/>
      <c r="BH42" s="779"/>
      <c r="BI42" s="779"/>
      <c r="BJ42" s="779"/>
      <c r="BK42" s="779"/>
      <c r="BL42" s="779"/>
      <c r="BM42" s="779"/>
      <c r="BN42" s="779"/>
      <c r="BO42" s="779"/>
      <c r="BP42" s="779"/>
      <c r="BQ42" s="779"/>
      <c r="BR42" s="779"/>
      <c r="BS42" s="779"/>
      <c r="BT42" s="779"/>
      <c r="BU42" s="779"/>
      <c r="BV42" s="779"/>
      <c r="BW42" s="779"/>
      <c r="BX42" s="779"/>
      <c r="BY42" s="779"/>
      <c r="BZ42" s="779"/>
      <c r="CA42" s="779"/>
      <c r="CB42" s="779"/>
      <c r="CC42" s="779"/>
      <c r="CD42" s="779"/>
      <c r="CE42" s="779"/>
      <c r="CF42" s="779"/>
      <c r="CG42" s="779"/>
      <c r="CH42" s="779"/>
      <c r="CI42" s="779"/>
      <c r="CJ42" s="779"/>
      <c r="CK42" s="779"/>
      <c r="CL42" s="779"/>
      <c r="CM42" s="779"/>
      <c r="CN42" s="779"/>
      <c r="CO42" s="779"/>
      <c r="CP42" s="779"/>
      <c r="CQ42" s="779"/>
      <c r="CR42" s="779"/>
      <c r="CS42" s="779"/>
      <c r="CT42" s="779"/>
      <c r="CU42" s="779"/>
      <c r="CV42" s="779"/>
      <c r="CW42" s="779"/>
      <c r="CX42" s="779"/>
      <c r="CY42" s="779"/>
      <c r="CZ42" s="779"/>
      <c r="DA42" s="779"/>
      <c r="DB42" s="779"/>
      <c r="DC42" s="779"/>
      <c r="DD42" s="779"/>
      <c r="DE42" s="779"/>
      <c r="DF42" s="779"/>
      <c r="DG42" s="779"/>
      <c r="DH42" s="779"/>
      <c r="DI42" s="779"/>
      <c r="DJ42" s="779"/>
      <c r="DK42" s="779"/>
      <c r="DL42" s="779"/>
      <c r="DM42" s="779"/>
      <c r="DN42" s="779"/>
      <c r="DO42" s="779"/>
      <c r="DP42" s="779"/>
      <c r="DQ42" s="779"/>
      <c r="DR42" s="779"/>
      <c r="DS42" s="779"/>
      <c r="DT42" s="779"/>
      <c r="DU42" s="779"/>
      <c r="DV42" s="779"/>
      <c r="DW42" s="779"/>
      <c r="DX42" s="779"/>
      <c r="DY42" s="779"/>
      <c r="DZ42" s="779"/>
      <c r="EA42" s="779"/>
      <c r="EB42" s="779"/>
      <c r="EC42" s="779"/>
      <c r="ED42" s="779"/>
      <c r="EE42" s="779"/>
      <c r="EF42" s="779"/>
      <c r="EG42" s="779"/>
      <c r="EH42" s="779"/>
      <c r="EI42" s="779"/>
      <c r="EJ42" s="779"/>
      <c r="EK42" s="779"/>
      <c r="EL42" s="779"/>
      <c r="EM42" s="779"/>
      <c r="EN42" s="779"/>
      <c r="EO42" s="779"/>
      <c r="EP42" s="779"/>
      <c r="EQ42" s="779"/>
      <c r="ER42" s="779"/>
      <c r="ES42" s="779"/>
      <c r="ET42" s="779"/>
      <c r="EU42" s="779"/>
      <c r="EV42" s="779"/>
      <c r="EW42" s="779"/>
      <c r="EX42" s="779"/>
      <c r="EY42" s="779"/>
      <c r="EZ42" s="779"/>
      <c r="FA42" s="779"/>
      <c r="FB42" s="779"/>
      <c r="FC42" s="779"/>
      <c r="FD42" s="779"/>
      <c r="FE42" s="779"/>
      <c r="FF42" s="779"/>
      <c r="FG42" s="779"/>
      <c r="FH42" s="779"/>
      <c r="FI42" s="779"/>
      <c r="FJ42" s="779"/>
      <c r="FK42" s="779"/>
      <c r="FL42" s="779"/>
      <c r="FM42" s="779"/>
      <c r="FN42" s="779"/>
      <c r="FO42" s="779"/>
      <c r="FP42" s="779"/>
      <c r="FQ42" s="779"/>
      <c r="FR42" s="779"/>
      <c r="FS42" s="779"/>
      <c r="FT42" s="779"/>
      <c r="FU42" s="779"/>
      <c r="FV42" s="779"/>
      <c r="FW42" s="779"/>
      <c r="FX42" s="779"/>
      <c r="FY42" s="779"/>
      <c r="FZ42" s="779"/>
      <c r="GA42" s="779"/>
      <c r="GB42" s="779"/>
      <c r="GC42" s="779"/>
      <c r="GD42" s="779"/>
      <c r="GE42" s="779"/>
      <c r="GF42" s="779"/>
      <c r="GG42" s="779"/>
      <c r="GH42" s="779"/>
      <c r="GI42" s="779"/>
      <c r="GJ42" s="779"/>
      <c r="GK42" s="779"/>
      <c r="GL42" s="779"/>
      <c r="GM42" s="779"/>
      <c r="GN42" s="779"/>
      <c r="GO42" s="779"/>
      <c r="GP42" s="779"/>
      <c r="GQ42" s="779"/>
      <c r="GR42" s="779"/>
      <c r="GS42" s="779"/>
      <c r="GT42" s="779"/>
      <c r="GU42" s="779"/>
      <c r="GV42" s="779"/>
      <c r="GW42" s="779"/>
      <c r="GX42" s="779"/>
      <c r="GY42" s="779"/>
      <c r="GZ42" s="779"/>
      <c r="HA42" s="779"/>
      <c r="HB42" s="779"/>
      <c r="HC42" s="779"/>
      <c r="HD42" s="779"/>
      <c r="HE42" s="779"/>
      <c r="HF42" s="779"/>
      <c r="HG42" s="779"/>
      <c r="HH42" s="779"/>
      <c r="HI42" s="779"/>
      <c r="HJ42" s="779"/>
      <c r="HK42" s="779"/>
      <c r="HL42" s="779"/>
      <c r="HM42" s="779"/>
      <c r="HN42" s="779"/>
      <c r="HO42" s="779"/>
      <c r="HP42" s="779"/>
      <c r="HQ42" s="779"/>
      <c r="HR42" s="779"/>
      <c r="HS42" s="779"/>
      <c r="HT42" s="779"/>
      <c r="HU42" s="779"/>
      <c r="HV42" s="779"/>
      <c r="HW42" s="779"/>
      <c r="HX42" s="779"/>
      <c r="HY42" s="779"/>
      <c r="HZ42" s="779"/>
      <c r="IA42" s="779"/>
      <c r="IB42" s="779"/>
      <c r="IC42" s="779"/>
      <c r="ID42" s="779"/>
      <c r="IE42" s="779"/>
      <c r="IF42" s="779"/>
      <c r="IG42" s="779"/>
      <c r="IH42" s="779"/>
      <c r="II42" s="779"/>
      <c r="IJ42" s="779"/>
      <c r="IK42" s="779"/>
      <c r="IL42" s="779"/>
      <c r="IM42" s="779"/>
      <c r="IN42" s="779"/>
      <c r="IO42" s="779"/>
      <c r="IP42" s="779"/>
      <c r="IQ42" s="779"/>
      <c r="IR42" s="779"/>
      <c r="IS42" s="779"/>
    </row>
    <row r="43" spans="1:253" s="341" customFormat="1" ht="12" customHeight="1">
      <c r="A43" s="256" t="s">
        <v>1549</v>
      </c>
      <c r="B43" s="256"/>
      <c r="C43" s="256"/>
      <c r="D43" s="256"/>
      <c r="E43" s="264"/>
      <c r="F43" s="256"/>
      <c r="G43" s="778"/>
      <c r="H43" s="779"/>
      <c r="I43" s="779"/>
      <c r="J43" s="779"/>
      <c r="K43" s="779"/>
      <c r="L43" s="779"/>
      <c r="M43" s="779"/>
      <c r="N43" s="779"/>
      <c r="O43" s="779"/>
      <c r="P43" s="779"/>
      <c r="Q43" s="779"/>
      <c r="R43" s="779"/>
      <c r="S43" s="779"/>
      <c r="T43" s="779"/>
      <c r="U43" s="779"/>
      <c r="V43" s="779"/>
      <c r="W43" s="779"/>
      <c r="X43" s="779"/>
      <c r="Y43" s="779"/>
      <c r="Z43" s="779"/>
      <c r="AA43" s="779"/>
      <c r="AB43" s="779"/>
      <c r="AC43" s="779"/>
      <c r="AD43" s="779"/>
      <c r="AE43" s="779"/>
      <c r="AF43" s="779"/>
      <c r="AG43" s="779"/>
      <c r="AH43" s="779"/>
      <c r="AI43" s="779"/>
      <c r="AJ43" s="779"/>
      <c r="AK43" s="779"/>
      <c r="AL43" s="779"/>
      <c r="AM43" s="779"/>
      <c r="AN43" s="779"/>
      <c r="AO43" s="779"/>
      <c r="AP43" s="779"/>
      <c r="AQ43" s="779"/>
      <c r="AR43" s="779"/>
      <c r="AS43" s="779"/>
      <c r="AT43" s="779"/>
      <c r="AU43" s="779"/>
      <c r="AV43" s="779"/>
      <c r="AW43" s="779"/>
      <c r="AX43" s="779"/>
      <c r="AY43" s="779"/>
      <c r="AZ43" s="779"/>
      <c r="BA43" s="779"/>
      <c r="BB43" s="779"/>
      <c r="BC43" s="779"/>
      <c r="BD43" s="779"/>
      <c r="BE43" s="779"/>
      <c r="BF43" s="779"/>
      <c r="BG43" s="779"/>
      <c r="BH43" s="779"/>
      <c r="BI43" s="779"/>
      <c r="BJ43" s="779"/>
      <c r="BK43" s="779"/>
      <c r="BL43" s="779"/>
      <c r="BM43" s="779"/>
      <c r="BN43" s="779"/>
      <c r="BO43" s="779"/>
      <c r="BP43" s="779"/>
      <c r="BQ43" s="779"/>
      <c r="BR43" s="779"/>
      <c r="BS43" s="779"/>
      <c r="BT43" s="779"/>
      <c r="BU43" s="779"/>
      <c r="BV43" s="779"/>
      <c r="BW43" s="779"/>
      <c r="BX43" s="779"/>
      <c r="BY43" s="779"/>
      <c r="BZ43" s="779"/>
      <c r="CA43" s="779"/>
      <c r="CB43" s="779"/>
      <c r="CC43" s="779"/>
      <c r="CD43" s="779"/>
      <c r="CE43" s="779"/>
      <c r="CF43" s="779"/>
      <c r="CG43" s="779"/>
      <c r="CH43" s="779"/>
      <c r="CI43" s="779"/>
      <c r="CJ43" s="779"/>
      <c r="CK43" s="779"/>
      <c r="CL43" s="779"/>
      <c r="CM43" s="779"/>
      <c r="CN43" s="779"/>
      <c r="CO43" s="779"/>
      <c r="CP43" s="779"/>
      <c r="CQ43" s="779"/>
      <c r="CR43" s="779"/>
      <c r="CS43" s="779"/>
      <c r="CT43" s="779"/>
      <c r="CU43" s="779"/>
      <c r="CV43" s="779"/>
      <c r="CW43" s="779"/>
      <c r="CX43" s="779"/>
      <c r="CY43" s="779"/>
      <c r="CZ43" s="779"/>
      <c r="DA43" s="779"/>
      <c r="DB43" s="779"/>
      <c r="DC43" s="779"/>
      <c r="DD43" s="779"/>
      <c r="DE43" s="779"/>
      <c r="DF43" s="779"/>
      <c r="DG43" s="779"/>
      <c r="DH43" s="779"/>
      <c r="DI43" s="779"/>
      <c r="DJ43" s="779"/>
      <c r="DK43" s="779"/>
      <c r="DL43" s="779"/>
      <c r="DM43" s="779"/>
      <c r="DN43" s="779"/>
      <c r="DO43" s="779"/>
      <c r="DP43" s="779"/>
      <c r="DQ43" s="779"/>
      <c r="DR43" s="779"/>
      <c r="DS43" s="779"/>
      <c r="DT43" s="779"/>
      <c r="DU43" s="779"/>
      <c r="DV43" s="779"/>
      <c r="DW43" s="779"/>
      <c r="DX43" s="779"/>
      <c r="DY43" s="779"/>
      <c r="DZ43" s="779"/>
      <c r="EA43" s="779"/>
      <c r="EB43" s="779"/>
      <c r="EC43" s="779"/>
      <c r="ED43" s="779"/>
      <c r="EE43" s="779"/>
      <c r="EF43" s="779"/>
      <c r="EG43" s="779"/>
      <c r="EH43" s="779"/>
      <c r="EI43" s="779"/>
      <c r="EJ43" s="779"/>
      <c r="EK43" s="779"/>
      <c r="EL43" s="779"/>
      <c r="EM43" s="779"/>
      <c r="EN43" s="779"/>
      <c r="EO43" s="779"/>
      <c r="EP43" s="779"/>
      <c r="EQ43" s="779"/>
      <c r="ER43" s="779"/>
      <c r="ES43" s="779"/>
      <c r="ET43" s="779"/>
      <c r="EU43" s="779"/>
      <c r="EV43" s="779"/>
      <c r="EW43" s="779"/>
      <c r="EX43" s="779"/>
      <c r="EY43" s="779"/>
      <c r="EZ43" s="779"/>
      <c r="FA43" s="779"/>
      <c r="FB43" s="779"/>
      <c r="FC43" s="779"/>
      <c r="FD43" s="779"/>
      <c r="FE43" s="779"/>
      <c r="FF43" s="779"/>
      <c r="FG43" s="779"/>
      <c r="FH43" s="779"/>
      <c r="FI43" s="779"/>
      <c r="FJ43" s="779"/>
      <c r="FK43" s="779"/>
      <c r="FL43" s="779"/>
      <c r="FM43" s="779"/>
      <c r="FN43" s="779"/>
      <c r="FO43" s="779"/>
      <c r="FP43" s="779"/>
      <c r="FQ43" s="779"/>
      <c r="FR43" s="779"/>
      <c r="FS43" s="779"/>
      <c r="FT43" s="779"/>
      <c r="FU43" s="779"/>
      <c r="FV43" s="779"/>
      <c r="FW43" s="779"/>
      <c r="FX43" s="779"/>
      <c r="FY43" s="779"/>
      <c r="FZ43" s="779"/>
      <c r="GA43" s="779"/>
      <c r="GB43" s="779"/>
      <c r="GC43" s="779"/>
      <c r="GD43" s="779"/>
      <c r="GE43" s="779"/>
      <c r="GF43" s="779"/>
      <c r="GG43" s="779"/>
      <c r="GH43" s="779"/>
      <c r="GI43" s="779"/>
      <c r="GJ43" s="779"/>
      <c r="GK43" s="779"/>
      <c r="GL43" s="779"/>
      <c r="GM43" s="779"/>
      <c r="GN43" s="779"/>
      <c r="GO43" s="779"/>
      <c r="GP43" s="779"/>
      <c r="GQ43" s="779"/>
      <c r="GR43" s="779"/>
      <c r="GS43" s="779"/>
      <c r="GT43" s="779"/>
      <c r="GU43" s="779"/>
      <c r="GV43" s="779"/>
      <c r="GW43" s="779"/>
      <c r="GX43" s="779"/>
      <c r="GY43" s="779"/>
      <c r="GZ43" s="779"/>
      <c r="HA43" s="779"/>
      <c r="HB43" s="779"/>
      <c r="HC43" s="779"/>
      <c r="HD43" s="779"/>
      <c r="HE43" s="779"/>
      <c r="HF43" s="779"/>
      <c r="HG43" s="779"/>
      <c r="HH43" s="779"/>
      <c r="HI43" s="779"/>
      <c r="HJ43" s="779"/>
      <c r="HK43" s="779"/>
      <c r="HL43" s="779"/>
      <c r="HM43" s="779"/>
      <c r="HN43" s="779"/>
      <c r="HO43" s="779"/>
      <c r="HP43" s="779"/>
      <c r="HQ43" s="779"/>
      <c r="HR43" s="779"/>
      <c r="HS43" s="779"/>
      <c r="HT43" s="779"/>
      <c r="HU43" s="779"/>
      <c r="HV43" s="779"/>
      <c r="HW43" s="779"/>
      <c r="HX43" s="779"/>
      <c r="HY43" s="779"/>
      <c r="HZ43" s="779"/>
      <c r="IA43" s="779"/>
      <c r="IB43" s="779"/>
      <c r="IC43" s="779"/>
      <c r="ID43" s="779"/>
      <c r="IE43" s="779"/>
      <c r="IF43" s="779"/>
      <c r="IG43" s="779"/>
      <c r="IH43" s="779"/>
      <c r="II43" s="779"/>
      <c r="IJ43" s="779"/>
      <c r="IK43" s="779"/>
      <c r="IL43" s="779"/>
      <c r="IM43" s="779"/>
      <c r="IN43" s="779"/>
      <c r="IO43" s="779"/>
      <c r="IP43" s="779"/>
      <c r="IQ43" s="779"/>
      <c r="IR43" s="779"/>
      <c r="IS43" s="779"/>
    </row>
    <row r="44" spans="1:253" s="341" customFormat="1">
      <c r="A44" s="585" t="s">
        <v>1550</v>
      </c>
      <c r="B44" s="780">
        <f>'Sources and Uses Budget'!$C43</f>
        <v>3716199</v>
      </c>
      <c r="C44" s="780">
        <f>'Sources and Uses Budget'!$C43</f>
        <v>3716199</v>
      </c>
      <c r="D44" s="781">
        <f t="shared" si="0"/>
        <v>0</v>
      </c>
      <c r="E44" s="782"/>
      <c r="F44" s="783"/>
      <c r="G44" s="778"/>
      <c r="H44" s="779"/>
      <c r="I44" s="779"/>
      <c r="J44" s="779"/>
      <c r="K44" s="779"/>
      <c r="L44" s="779"/>
      <c r="M44" s="779"/>
      <c r="N44" s="779"/>
      <c r="O44" s="779"/>
      <c r="P44" s="779"/>
      <c r="Q44" s="779"/>
      <c r="R44" s="779"/>
      <c r="S44" s="779"/>
      <c r="T44" s="779"/>
      <c r="U44" s="779"/>
      <c r="V44" s="779"/>
      <c r="W44" s="779"/>
      <c r="X44" s="779"/>
      <c r="Y44" s="779"/>
      <c r="Z44" s="779"/>
      <c r="AA44" s="779"/>
      <c r="AB44" s="779"/>
      <c r="AC44" s="779"/>
      <c r="AD44" s="779"/>
      <c r="AE44" s="779"/>
      <c r="AF44" s="779"/>
      <c r="AG44" s="779"/>
      <c r="AH44" s="779"/>
      <c r="AI44" s="779"/>
      <c r="AJ44" s="779"/>
      <c r="AK44" s="779"/>
      <c r="AL44" s="779"/>
      <c r="AM44" s="779"/>
      <c r="AN44" s="779"/>
      <c r="AO44" s="779"/>
      <c r="AP44" s="779"/>
      <c r="AQ44" s="779"/>
      <c r="AR44" s="779"/>
      <c r="AS44" s="779"/>
      <c r="AT44" s="779"/>
      <c r="AU44" s="779"/>
      <c r="AV44" s="779"/>
      <c r="AW44" s="779"/>
      <c r="AX44" s="779"/>
      <c r="AY44" s="779"/>
      <c r="AZ44" s="779"/>
      <c r="BA44" s="779"/>
      <c r="BB44" s="779"/>
      <c r="BC44" s="779"/>
      <c r="BD44" s="779"/>
      <c r="BE44" s="779"/>
      <c r="BF44" s="779"/>
      <c r="BG44" s="779"/>
      <c r="BH44" s="779"/>
      <c r="BI44" s="779"/>
      <c r="BJ44" s="779"/>
      <c r="BK44" s="779"/>
      <c r="BL44" s="779"/>
      <c r="BM44" s="779"/>
      <c r="BN44" s="779"/>
      <c r="BO44" s="779"/>
      <c r="BP44" s="779"/>
      <c r="BQ44" s="779"/>
      <c r="BR44" s="779"/>
      <c r="BS44" s="779"/>
      <c r="BT44" s="779"/>
      <c r="BU44" s="779"/>
      <c r="BV44" s="779"/>
      <c r="BW44" s="779"/>
      <c r="BX44" s="779"/>
      <c r="BY44" s="779"/>
      <c r="BZ44" s="779"/>
      <c r="CA44" s="779"/>
      <c r="CB44" s="779"/>
      <c r="CC44" s="779"/>
      <c r="CD44" s="779"/>
      <c r="CE44" s="779"/>
      <c r="CF44" s="779"/>
      <c r="CG44" s="779"/>
      <c r="CH44" s="779"/>
      <c r="CI44" s="779"/>
      <c r="CJ44" s="779"/>
      <c r="CK44" s="779"/>
      <c r="CL44" s="779"/>
      <c r="CM44" s="779"/>
      <c r="CN44" s="779"/>
      <c r="CO44" s="779"/>
      <c r="CP44" s="779"/>
      <c r="CQ44" s="779"/>
      <c r="CR44" s="779"/>
      <c r="CS44" s="779"/>
      <c r="CT44" s="779"/>
      <c r="CU44" s="779"/>
      <c r="CV44" s="779"/>
      <c r="CW44" s="779"/>
      <c r="CX44" s="779"/>
      <c r="CY44" s="779"/>
      <c r="CZ44" s="779"/>
      <c r="DA44" s="779"/>
      <c r="DB44" s="779"/>
      <c r="DC44" s="779"/>
      <c r="DD44" s="779"/>
      <c r="DE44" s="779"/>
      <c r="DF44" s="779"/>
      <c r="DG44" s="779"/>
      <c r="DH44" s="779"/>
      <c r="DI44" s="779"/>
      <c r="DJ44" s="779"/>
      <c r="DK44" s="779"/>
      <c r="DL44" s="779"/>
      <c r="DM44" s="779"/>
      <c r="DN44" s="779"/>
      <c r="DO44" s="779"/>
      <c r="DP44" s="779"/>
      <c r="DQ44" s="779"/>
      <c r="DR44" s="779"/>
      <c r="DS44" s="779"/>
      <c r="DT44" s="779"/>
      <c r="DU44" s="779"/>
      <c r="DV44" s="779"/>
      <c r="DW44" s="779"/>
      <c r="DX44" s="779"/>
      <c r="DY44" s="779"/>
      <c r="DZ44" s="779"/>
      <c r="EA44" s="779"/>
      <c r="EB44" s="779"/>
      <c r="EC44" s="779"/>
      <c r="ED44" s="779"/>
      <c r="EE44" s="779"/>
      <c r="EF44" s="779"/>
      <c r="EG44" s="779"/>
      <c r="EH44" s="779"/>
      <c r="EI44" s="779"/>
      <c r="EJ44" s="779"/>
      <c r="EK44" s="779"/>
      <c r="EL44" s="779"/>
      <c r="EM44" s="779"/>
      <c r="EN44" s="779"/>
      <c r="EO44" s="779"/>
      <c r="EP44" s="779"/>
      <c r="EQ44" s="779"/>
      <c r="ER44" s="779"/>
      <c r="ES44" s="779"/>
      <c r="ET44" s="779"/>
      <c r="EU44" s="779"/>
      <c r="EV44" s="779"/>
      <c r="EW44" s="779"/>
      <c r="EX44" s="779"/>
      <c r="EY44" s="779"/>
      <c r="EZ44" s="779"/>
      <c r="FA44" s="779"/>
      <c r="FB44" s="779"/>
      <c r="FC44" s="779"/>
      <c r="FD44" s="779"/>
      <c r="FE44" s="779"/>
      <c r="FF44" s="779"/>
      <c r="FG44" s="779"/>
      <c r="FH44" s="779"/>
      <c r="FI44" s="779"/>
      <c r="FJ44" s="779"/>
      <c r="FK44" s="779"/>
      <c r="FL44" s="779"/>
      <c r="FM44" s="779"/>
      <c r="FN44" s="779"/>
      <c r="FO44" s="779"/>
      <c r="FP44" s="779"/>
      <c r="FQ44" s="779"/>
      <c r="FR44" s="779"/>
      <c r="FS44" s="779"/>
      <c r="FT44" s="779"/>
      <c r="FU44" s="779"/>
      <c r="FV44" s="779"/>
      <c r="FW44" s="779"/>
      <c r="FX44" s="779"/>
      <c r="FY44" s="779"/>
      <c r="FZ44" s="779"/>
      <c r="GA44" s="779"/>
      <c r="GB44" s="779"/>
      <c r="GC44" s="779"/>
      <c r="GD44" s="779"/>
      <c r="GE44" s="779"/>
      <c r="GF44" s="779"/>
      <c r="GG44" s="779"/>
      <c r="GH44" s="779"/>
      <c r="GI44" s="779"/>
      <c r="GJ44" s="779"/>
      <c r="GK44" s="779"/>
      <c r="GL44" s="779"/>
      <c r="GM44" s="779"/>
      <c r="GN44" s="779"/>
      <c r="GO44" s="779"/>
      <c r="GP44" s="779"/>
      <c r="GQ44" s="779"/>
      <c r="GR44" s="779"/>
      <c r="GS44" s="779"/>
      <c r="GT44" s="779"/>
      <c r="GU44" s="779"/>
      <c r="GV44" s="779"/>
      <c r="GW44" s="779"/>
      <c r="GX44" s="779"/>
      <c r="GY44" s="779"/>
      <c r="GZ44" s="779"/>
      <c r="HA44" s="779"/>
      <c r="HB44" s="779"/>
      <c r="HC44" s="779"/>
      <c r="HD44" s="779"/>
      <c r="HE44" s="779"/>
      <c r="HF44" s="779"/>
      <c r="HG44" s="779"/>
      <c r="HH44" s="779"/>
      <c r="HI44" s="779"/>
      <c r="HJ44" s="779"/>
      <c r="HK44" s="779"/>
      <c r="HL44" s="779"/>
      <c r="HM44" s="779"/>
      <c r="HN44" s="779"/>
      <c r="HO44" s="779"/>
      <c r="HP44" s="779"/>
      <c r="HQ44" s="779"/>
      <c r="HR44" s="779"/>
      <c r="HS44" s="779"/>
      <c r="HT44" s="779"/>
      <c r="HU44" s="779"/>
      <c r="HV44" s="779"/>
      <c r="HW44" s="779"/>
      <c r="HX44" s="779"/>
      <c r="HY44" s="779"/>
      <c r="HZ44" s="779"/>
      <c r="IA44" s="779"/>
      <c r="IB44" s="779"/>
      <c r="IC44" s="779"/>
      <c r="ID44" s="779"/>
      <c r="IE44" s="779"/>
      <c r="IF44" s="779"/>
      <c r="IG44" s="779"/>
      <c r="IH44" s="779"/>
      <c r="II44" s="779"/>
      <c r="IJ44" s="779"/>
      <c r="IK44" s="779"/>
      <c r="IL44" s="779"/>
      <c r="IM44" s="779"/>
      <c r="IN44" s="779"/>
      <c r="IO44" s="779"/>
      <c r="IP44" s="779"/>
      <c r="IQ44" s="779"/>
      <c r="IR44" s="779"/>
      <c r="IS44" s="779"/>
    </row>
    <row r="45" spans="1:253" s="341" customFormat="1">
      <c r="A45" s="585" t="s">
        <v>1551</v>
      </c>
      <c r="B45" s="780">
        <f>'Sources and Uses Budget'!$C44</f>
        <v>253795</v>
      </c>
      <c r="C45" s="780">
        <f>'Sources and Uses Budget'!$C44</f>
        <v>253795</v>
      </c>
      <c r="D45" s="781">
        <f t="shared" si="0"/>
        <v>0</v>
      </c>
      <c r="E45" s="782"/>
      <c r="F45" s="783"/>
      <c r="G45" s="778"/>
      <c r="H45" s="779"/>
      <c r="I45" s="779"/>
      <c r="J45" s="779"/>
      <c r="K45" s="779"/>
      <c r="L45" s="779"/>
      <c r="M45" s="779"/>
      <c r="N45" s="779"/>
      <c r="O45" s="779"/>
      <c r="P45" s="779"/>
      <c r="Q45" s="779"/>
      <c r="R45" s="779"/>
      <c r="S45" s="779"/>
      <c r="T45" s="779"/>
      <c r="U45" s="779"/>
      <c r="V45" s="779"/>
      <c r="W45" s="779"/>
      <c r="X45" s="779"/>
      <c r="Y45" s="779"/>
      <c r="Z45" s="779"/>
      <c r="AA45" s="779"/>
      <c r="AB45" s="779"/>
      <c r="AC45" s="779"/>
      <c r="AD45" s="779"/>
      <c r="AE45" s="779"/>
      <c r="AF45" s="779"/>
      <c r="AG45" s="779"/>
      <c r="AH45" s="779"/>
      <c r="AI45" s="779"/>
      <c r="AJ45" s="779"/>
      <c r="AK45" s="779"/>
      <c r="AL45" s="779"/>
      <c r="AM45" s="779"/>
      <c r="AN45" s="779"/>
      <c r="AO45" s="779"/>
      <c r="AP45" s="779"/>
      <c r="AQ45" s="779"/>
      <c r="AR45" s="779"/>
      <c r="AS45" s="779"/>
      <c r="AT45" s="779"/>
      <c r="AU45" s="779"/>
      <c r="AV45" s="779"/>
      <c r="AW45" s="779"/>
      <c r="AX45" s="779"/>
      <c r="AY45" s="779"/>
      <c r="AZ45" s="779"/>
      <c r="BA45" s="779"/>
      <c r="BB45" s="779"/>
      <c r="BC45" s="779"/>
      <c r="BD45" s="779"/>
      <c r="BE45" s="779"/>
      <c r="BF45" s="779"/>
      <c r="BG45" s="779"/>
      <c r="BH45" s="779"/>
      <c r="BI45" s="779"/>
      <c r="BJ45" s="779"/>
      <c r="BK45" s="779"/>
      <c r="BL45" s="779"/>
      <c r="BM45" s="779"/>
      <c r="BN45" s="779"/>
      <c r="BO45" s="779"/>
      <c r="BP45" s="779"/>
      <c r="BQ45" s="779"/>
      <c r="BR45" s="779"/>
      <c r="BS45" s="779"/>
      <c r="BT45" s="779"/>
      <c r="BU45" s="779"/>
      <c r="BV45" s="779"/>
      <c r="BW45" s="779"/>
      <c r="BX45" s="779"/>
      <c r="BY45" s="779"/>
      <c r="BZ45" s="779"/>
      <c r="CA45" s="779"/>
      <c r="CB45" s="779"/>
      <c r="CC45" s="779"/>
      <c r="CD45" s="779"/>
      <c r="CE45" s="779"/>
      <c r="CF45" s="779"/>
      <c r="CG45" s="779"/>
      <c r="CH45" s="779"/>
      <c r="CI45" s="779"/>
      <c r="CJ45" s="779"/>
      <c r="CK45" s="779"/>
      <c r="CL45" s="779"/>
      <c r="CM45" s="779"/>
      <c r="CN45" s="779"/>
      <c r="CO45" s="779"/>
      <c r="CP45" s="779"/>
      <c r="CQ45" s="779"/>
      <c r="CR45" s="779"/>
      <c r="CS45" s="779"/>
      <c r="CT45" s="779"/>
      <c r="CU45" s="779"/>
      <c r="CV45" s="779"/>
      <c r="CW45" s="779"/>
      <c r="CX45" s="779"/>
      <c r="CY45" s="779"/>
      <c r="CZ45" s="779"/>
      <c r="DA45" s="779"/>
      <c r="DB45" s="779"/>
      <c r="DC45" s="779"/>
      <c r="DD45" s="779"/>
      <c r="DE45" s="779"/>
      <c r="DF45" s="779"/>
      <c r="DG45" s="779"/>
      <c r="DH45" s="779"/>
      <c r="DI45" s="779"/>
      <c r="DJ45" s="779"/>
      <c r="DK45" s="779"/>
      <c r="DL45" s="779"/>
      <c r="DM45" s="779"/>
      <c r="DN45" s="779"/>
      <c r="DO45" s="779"/>
      <c r="DP45" s="779"/>
      <c r="DQ45" s="779"/>
      <c r="DR45" s="779"/>
      <c r="DS45" s="779"/>
      <c r="DT45" s="779"/>
      <c r="DU45" s="779"/>
      <c r="DV45" s="779"/>
      <c r="DW45" s="779"/>
      <c r="DX45" s="779"/>
      <c r="DY45" s="779"/>
      <c r="DZ45" s="779"/>
      <c r="EA45" s="779"/>
      <c r="EB45" s="779"/>
      <c r="EC45" s="779"/>
      <c r="ED45" s="779"/>
      <c r="EE45" s="779"/>
      <c r="EF45" s="779"/>
      <c r="EG45" s="779"/>
      <c r="EH45" s="779"/>
      <c r="EI45" s="779"/>
      <c r="EJ45" s="779"/>
      <c r="EK45" s="779"/>
      <c r="EL45" s="779"/>
      <c r="EM45" s="779"/>
      <c r="EN45" s="779"/>
      <c r="EO45" s="779"/>
      <c r="EP45" s="779"/>
      <c r="EQ45" s="779"/>
      <c r="ER45" s="779"/>
      <c r="ES45" s="779"/>
      <c r="ET45" s="779"/>
      <c r="EU45" s="779"/>
      <c r="EV45" s="779"/>
      <c r="EW45" s="779"/>
      <c r="EX45" s="779"/>
      <c r="EY45" s="779"/>
      <c r="EZ45" s="779"/>
      <c r="FA45" s="779"/>
      <c r="FB45" s="779"/>
      <c r="FC45" s="779"/>
      <c r="FD45" s="779"/>
      <c r="FE45" s="779"/>
      <c r="FF45" s="779"/>
      <c r="FG45" s="779"/>
      <c r="FH45" s="779"/>
      <c r="FI45" s="779"/>
      <c r="FJ45" s="779"/>
      <c r="FK45" s="779"/>
      <c r="FL45" s="779"/>
      <c r="FM45" s="779"/>
      <c r="FN45" s="779"/>
      <c r="FO45" s="779"/>
      <c r="FP45" s="779"/>
      <c r="FQ45" s="779"/>
      <c r="FR45" s="779"/>
      <c r="FS45" s="779"/>
      <c r="FT45" s="779"/>
      <c r="FU45" s="779"/>
      <c r="FV45" s="779"/>
      <c r="FW45" s="779"/>
      <c r="FX45" s="779"/>
      <c r="FY45" s="779"/>
      <c r="FZ45" s="779"/>
      <c r="GA45" s="779"/>
      <c r="GB45" s="779"/>
      <c r="GC45" s="779"/>
      <c r="GD45" s="779"/>
      <c r="GE45" s="779"/>
      <c r="GF45" s="779"/>
      <c r="GG45" s="779"/>
      <c r="GH45" s="779"/>
      <c r="GI45" s="779"/>
      <c r="GJ45" s="779"/>
      <c r="GK45" s="779"/>
      <c r="GL45" s="779"/>
      <c r="GM45" s="779"/>
      <c r="GN45" s="779"/>
      <c r="GO45" s="779"/>
      <c r="GP45" s="779"/>
      <c r="GQ45" s="779"/>
      <c r="GR45" s="779"/>
      <c r="GS45" s="779"/>
      <c r="GT45" s="779"/>
      <c r="GU45" s="779"/>
      <c r="GV45" s="779"/>
      <c r="GW45" s="779"/>
      <c r="GX45" s="779"/>
      <c r="GY45" s="779"/>
      <c r="GZ45" s="779"/>
      <c r="HA45" s="779"/>
      <c r="HB45" s="779"/>
      <c r="HC45" s="779"/>
      <c r="HD45" s="779"/>
      <c r="HE45" s="779"/>
      <c r="HF45" s="779"/>
      <c r="HG45" s="779"/>
      <c r="HH45" s="779"/>
      <c r="HI45" s="779"/>
      <c r="HJ45" s="779"/>
      <c r="HK45" s="779"/>
      <c r="HL45" s="779"/>
      <c r="HM45" s="779"/>
      <c r="HN45" s="779"/>
      <c r="HO45" s="779"/>
      <c r="HP45" s="779"/>
      <c r="HQ45" s="779"/>
      <c r="HR45" s="779"/>
      <c r="HS45" s="779"/>
      <c r="HT45" s="779"/>
      <c r="HU45" s="779"/>
      <c r="HV45" s="779"/>
      <c r="HW45" s="779"/>
      <c r="HX45" s="779"/>
      <c r="HY45" s="779"/>
      <c r="HZ45" s="779"/>
      <c r="IA45" s="779"/>
      <c r="IB45" s="779"/>
      <c r="IC45" s="779"/>
      <c r="ID45" s="779"/>
      <c r="IE45" s="779"/>
      <c r="IF45" s="779"/>
      <c r="IG45" s="779"/>
      <c r="IH45" s="779"/>
      <c r="II45" s="779"/>
      <c r="IJ45" s="779"/>
      <c r="IK45" s="779"/>
      <c r="IL45" s="779"/>
      <c r="IM45" s="779"/>
      <c r="IN45" s="779"/>
      <c r="IO45" s="779"/>
      <c r="IP45" s="779"/>
      <c r="IQ45" s="779"/>
      <c r="IR45" s="779"/>
      <c r="IS45" s="779"/>
    </row>
    <row r="46" spans="1:253" s="341" customFormat="1" ht="12" customHeight="1">
      <c r="A46" s="585" t="s">
        <v>1552</v>
      </c>
      <c r="B46" s="780">
        <f>'Sources and Uses Budget'!$C45</f>
        <v>0</v>
      </c>
      <c r="C46" s="780">
        <f>'Sources and Uses Budget'!$C45</f>
        <v>0</v>
      </c>
      <c r="D46" s="781">
        <f t="shared" si="0"/>
        <v>0</v>
      </c>
      <c r="E46" s="782"/>
      <c r="F46" s="783"/>
      <c r="G46" s="778"/>
      <c r="H46" s="779"/>
      <c r="I46" s="779"/>
      <c r="J46" s="779"/>
      <c r="K46" s="779"/>
      <c r="L46" s="779"/>
      <c r="M46" s="779"/>
      <c r="N46" s="779"/>
      <c r="O46" s="779"/>
      <c r="P46" s="779"/>
      <c r="Q46" s="779"/>
      <c r="R46" s="779"/>
      <c r="S46" s="779"/>
      <c r="T46" s="779"/>
      <c r="U46" s="779"/>
      <c r="V46" s="779"/>
      <c r="W46" s="779"/>
      <c r="X46" s="779"/>
      <c r="Y46" s="779"/>
      <c r="Z46" s="779"/>
      <c r="AA46" s="779"/>
      <c r="AB46" s="779"/>
      <c r="AC46" s="779"/>
      <c r="AD46" s="779"/>
      <c r="AE46" s="779"/>
      <c r="AF46" s="779"/>
      <c r="AG46" s="779"/>
      <c r="AH46" s="779"/>
      <c r="AI46" s="779"/>
      <c r="AJ46" s="779"/>
      <c r="AK46" s="779"/>
      <c r="AL46" s="779"/>
      <c r="AM46" s="779"/>
      <c r="AN46" s="779"/>
      <c r="AO46" s="779"/>
      <c r="AP46" s="779"/>
      <c r="AQ46" s="779"/>
      <c r="AR46" s="779"/>
      <c r="AS46" s="779"/>
      <c r="AT46" s="779"/>
      <c r="AU46" s="779"/>
      <c r="AV46" s="779"/>
      <c r="AW46" s="779"/>
      <c r="AX46" s="779"/>
      <c r="AY46" s="779"/>
      <c r="AZ46" s="779"/>
      <c r="BA46" s="779"/>
      <c r="BB46" s="779"/>
      <c r="BC46" s="779"/>
      <c r="BD46" s="779"/>
      <c r="BE46" s="779"/>
      <c r="BF46" s="779"/>
      <c r="BG46" s="779"/>
      <c r="BH46" s="779"/>
      <c r="BI46" s="779"/>
      <c r="BJ46" s="779"/>
      <c r="BK46" s="779"/>
      <c r="BL46" s="779"/>
      <c r="BM46" s="779"/>
      <c r="BN46" s="779"/>
      <c r="BO46" s="779"/>
      <c r="BP46" s="779"/>
      <c r="BQ46" s="779"/>
      <c r="BR46" s="779"/>
      <c r="BS46" s="779"/>
      <c r="BT46" s="779"/>
      <c r="BU46" s="779"/>
      <c r="BV46" s="779"/>
      <c r="BW46" s="779"/>
      <c r="BX46" s="779"/>
      <c r="BY46" s="779"/>
      <c r="BZ46" s="779"/>
      <c r="CA46" s="779"/>
      <c r="CB46" s="779"/>
      <c r="CC46" s="779"/>
      <c r="CD46" s="779"/>
      <c r="CE46" s="779"/>
      <c r="CF46" s="779"/>
      <c r="CG46" s="779"/>
      <c r="CH46" s="779"/>
      <c r="CI46" s="779"/>
      <c r="CJ46" s="779"/>
      <c r="CK46" s="779"/>
      <c r="CL46" s="779"/>
      <c r="CM46" s="779"/>
      <c r="CN46" s="779"/>
      <c r="CO46" s="779"/>
      <c r="CP46" s="779"/>
      <c r="CQ46" s="779"/>
      <c r="CR46" s="779"/>
      <c r="CS46" s="779"/>
      <c r="CT46" s="779"/>
      <c r="CU46" s="779"/>
      <c r="CV46" s="779"/>
      <c r="CW46" s="779"/>
      <c r="CX46" s="779"/>
      <c r="CY46" s="779"/>
      <c r="CZ46" s="779"/>
      <c r="DA46" s="779"/>
      <c r="DB46" s="779"/>
      <c r="DC46" s="779"/>
      <c r="DD46" s="779"/>
      <c r="DE46" s="779"/>
      <c r="DF46" s="779"/>
      <c r="DG46" s="779"/>
      <c r="DH46" s="779"/>
      <c r="DI46" s="779"/>
      <c r="DJ46" s="779"/>
      <c r="DK46" s="779"/>
      <c r="DL46" s="779"/>
      <c r="DM46" s="779"/>
      <c r="DN46" s="779"/>
      <c r="DO46" s="779"/>
      <c r="DP46" s="779"/>
      <c r="DQ46" s="779"/>
      <c r="DR46" s="779"/>
      <c r="DS46" s="779"/>
      <c r="DT46" s="779"/>
      <c r="DU46" s="779"/>
      <c r="DV46" s="779"/>
      <c r="DW46" s="779"/>
      <c r="DX46" s="779"/>
      <c r="DY46" s="779"/>
      <c r="DZ46" s="779"/>
      <c r="EA46" s="779"/>
      <c r="EB46" s="779"/>
      <c r="EC46" s="779"/>
      <c r="ED46" s="779"/>
      <c r="EE46" s="779"/>
      <c r="EF46" s="779"/>
      <c r="EG46" s="779"/>
      <c r="EH46" s="779"/>
      <c r="EI46" s="779"/>
      <c r="EJ46" s="779"/>
      <c r="EK46" s="779"/>
      <c r="EL46" s="779"/>
      <c r="EM46" s="779"/>
      <c r="EN46" s="779"/>
      <c r="EO46" s="779"/>
      <c r="EP46" s="779"/>
      <c r="EQ46" s="779"/>
      <c r="ER46" s="779"/>
      <c r="ES46" s="779"/>
      <c r="ET46" s="779"/>
      <c r="EU46" s="779"/>
      <c r="EV46" s="779"/>
      <c r="EW46" s="779"/>
      <c r="EX46" s="779"/>
      <c r="EY46" s="779"/>
      <c r="EZ46" s="779"/>
      <c r="FA46" s="779"/>
      <c r="FB46" s="779"/>
      <c r="FC46" s="779"/>
      <c r="FD46" s="779"/>
      <c r="FE46" s="779"/>
      <c r="FF46" s="779"/>
      <c r="FG46" s="779"/>
      <c r="FH46" s="779"/>
      <c r="FI46" s="779"/>
      <c r="FJ46" s="779"/>
      <c r="FK46" s="779"/>
      <c r="FL46" s="779"/>
      <c r="FM46" s="779"/>
      <c r="FN46" s="779"/>
      <c r="FO46" s="779"/>
      <c r="FP46" s="779"/>
      <c r="FQ46" s="779"/>
      <c r="FR46" s="779"/>
      <c r="FS46" s="779"/>
      <c r="FT46" s="779"/>
      <c r="FU46" s="779"/>
      <c r="FV46" s="779"/>
      <c r="FW46" s="779"/>
      <c r="FX46" s="779"/>
      <c r="FY46" s="779"/>
      <c r="FZ46" s="779"/>
      <c r="GA46" s="779"/>
      <c r="GB46" s="779"/>
      <c r="GC46" s="779"/>
      <c r="GD46" s="779"/>
      <c r="GE46" s="779"/>
      <c r="GF46" s="779"/>
      <c r="GG46" s="779"/>
      <c r="GH46" s="779"/>
      <c r="GI46" s="779"/>
      <c r="GJ46" s="779"/>
      <c r="GK46" s="779"/>
      <c r="GL46" s="779"/>
      <c r="GM46" s="779"/>
      <c r="GN46" s="779"/>
      <c r="GO46" s="779"/>
      <c r="GP46" s="779"/>
      <c r="GQ46" s="779"/>
      <c r="GR46" s="779"/>
      <c r="GS46" s="779"/>
      <c r="GT46" s="779"/>
      <c r="GU46" s="779"/>
      <c r="GV46" s="779"/>
      <c r="GW46" s="779"/>
      <c r="GX46" s="779"/>
      <c r="GY46" s="779"/>
      <c r="GZ46" s="779"/>
      <c r="HA46" s="779"/>
      <c r="HB46" s="779"/>
      <c r="HC46" s="779"/>
      <c r="HD46" s="779"/>
      <c r="HE46" s="779"/>
      <c r="HF46" s="779"/>
      <c r="HG46" s="779"/>
      <c r="HH46" s="779"/>
      <c r="HI46" s="779"/>
      <c r="HJ46" s="779"/>
      <c r="HK46" s="779"/>
      <c r="HL46" s="779"/>
      <c r="HM46" s="779"/>
      <c r="HN46" s="779"/>
      <c r="HO46" s="779"/>
      <c r="HP46" s="779"/>
      <c r="HQ46" s="779"/>
      <c r="HR46" s="779"/>
      <c r="HS46" s="779"/>
      <c r="HT46" s="779"/>
      <c r="HU46" s="779"/>
      <c r="HV46" s="779"/>
      <c r="HW46" s="779"/>
      <c r="HX46" s="779"/>
      <c r="HY46" s="779"/>
      <c r="HZ46" s="779"/>
      <c r="IA46" s="779"/>
      <c r="IB46" s="779"/>
      <c r="IC46" s="779"/>
      <c r="ID46" s="779"/>
      <c r="IE46" s="779"/>
      <c r="IF46" s="779"/>
      <c r="IG46" s="779"/>
      <c r="IH46" s="779"/>
      <c r="II46" s="779"/>
      <c r="IJ46" s="779"/>
      <c r="IK46" s="779"/>
      <c r="IL46" s="779"/>
      <c r="IM46" s="779"/>
      <c r="IN46" s="779"/>
      <c r="IO46" s="779"/>
      <c r="IP46" s="779"/>
      <c r="IQ46" s="779"/>
      <c r="IR46" s="779"/>
      <c r="IS46" s="779"/>
    </row>
    <row r="47" spans="1:253" s="341" customFormat="1">
      <c r="A47" s="585" t="s">
        <v>1553</v>
      </c>
      <c r="B47" s="780">
        <f>'Sources and Uses Budget'!$C46</f>
        <v>0</v>
      </c>
      <c r="C47" s="780">
        <f>'Sources and Uses Budget'!$C46</f>
        <v>0</v>
      </c>
      <c r="D47" s="781">
        <f t="shared" si="0"/>
        <v>0</v>
      </c>
      <c r="E47" s="782"/>
      <c r="F47" s="783"/>
      <c r="G47" s="778"/>
      <c r="H47" s="779"/>
      <c r="I47" s="779"/>
      <c r="J47" s="779"/>
      <c r="K47" s="779"/>
      <c r="L47" s="779"/>
      <c r="M47" s="779"/>
      <c r="N47" s="779"/>
      <c r="O47" s="779"/>
      <c r="P47" s="779"/>
      <c r="Q47" s="779"/>
      <c r="R47" s="779"/>
      <c r="S47" s="779"/>
      <c r="T47" s="779"/>
      <c r="U47" s="779"/>
      <c r="V47" s="779"/>
      <c r="W47" s="779"/>
      <c r="X47" s="779"/>
      <c r="Y47" s="779"/>
      <c r="Z47" s="779"/>
      <c r="AA47" s="779"/>
      <c r="AB47" s="779"/>
      <c r="AC47" s="779"/>
      <c r="AD47" s="779"/>
      <c r="AE47" s="779"/>
      <c r="AF47" s="779"/>
      <c r="AG47" s="779"/>
      <c r="AH47" s="779"/>
      <c r="AI47" s="779"/>
      <c r="AJ47" s="779"/>
      <c r="AK47" s="779"/>
      <c r="AL47" s="779"/>
      <c r="AM47" s="779"/>
      <c r="AN47" s="779"/>
      <c r="AO47" s="779"/>
      <c r="AP47" s="779"/>
      <c r="AQ47" s="779"/>
      <c r="AR47" s="779"/>
      <c r="AS47" s="779"/>
      <c r="AT47" s="779"/>
      <c r="AU47" s="779"/>
      <c r="AV47" s="779"/>
      <c r="AW47" s="779"/>
      <c r="AX47" s="779"/>
      <c r="AY47" s="779"/>
      <c r="AZ47" s="779"/>
      <c r="BA47" s="779"/>
      <c r="BB47" s="779"/>
      <c r="BC47" s="779"/>
      <c r="BD47" s="779"/>
      <c r="BE47" s="779"/>
      <c r="BF47" s="779"/>
      <c r="BG47" s="779"/>
      <c r="BH47" s="779"/>
      <c r="BI47" s="779"/>
      <c r="BJ47" s="779"/>
      <c r="BK47" s="779"/>
      <c r="BL47" s="779"/>
      <c r="BM47" s="779"/>
      <c r="BN47" s="779"/>
      <c r="BO47" s="779"/>
      <c r="BP47" s="779"/>
      <c r="BQ47" s="779"/>
      <c r="BR47" s="779"/>
      <c r="BS47" s="779"/>
      <c r="BT47" s="779"/>
      <c r="BU47" s="779"/>
      <c r="BV47" s="779"/>
      <c r="BW47" s="779"/>
      <c r="BX47" s="779"/>
      <c r="BY47" s="779"/>
      <c r="BZ47" s="779"/>
      <c r="CA47" s="779"/>
      <c r="CB47" s="779"/>
      <c r="CC47" s="779"/>
      <c r="CD47" s="779"/>
      <c r="CE47" s="779"/>
      <c r="CF47" s="779"/>
      <c r="CG47" s="779"/>
      <c r="CH47" s="779"/>
      <c r="CI47" s="779"/>
      <c r="CJ47" s="779"/>
      <c r="CK47" s="779"/>
      <c r="CL47" s="779"/>
      <c r="CM47" s="779"/>
      <c r="CN47" s="779"/>
      <c r="CO47" s="779"/>
      <c r="CP47" s="779"/>
      <c r="CQ47" s="779"/>
      <c r="CR47" s="779"/>
      <c r="CS47" s="779"/>
      <c r="CT47" s="779"/>
      <c r="CU47" s="779"/>
      <c r="CV47" s="779"/>
      <c r="CW47" s="779"/>
      <c r="CX47" s="779"/>
      <c r="CY47" s="779"/>
      <c r="CZ47" s="779"/>
      <c r="DA47" s="779"/>
      <c r="DB47" s="779"/>
      <c r="DC47" s="779"/>
      <c r="DD47" s="779"/>
      <c r="DE47" s="779"/>
      <c r="DF47" s="779"/>
      <c r="DG47" s="779"/>
      <c r="DH47" s="779"/>
      <c r="DI47" s="779"/>
      <c r="DJ47" s="779"/>
      <c r="DK47" s="779"/>
      <c r="DL47" s="779"/>
      <c r="DM47" s="779"/>
      <c r="DN47" s="779"/>
      <c r="DO47" s="779"/>
      <c r="DP47" s="779"/>
      <c r="DQ47" s="779"/>
      <c r="DR47" s="779"/>
      <c r="DS47" s="779"/>
      <c r="DT47" s="779"/>
      <c r="DU47" s="779"/>
      <c r="DV47" s="779"/>
      <c r="DW47" s="779"/>
      <c r="DX47" s="779"/>
      <c r="DY47" s="779"/>
      <c r="DZ47" s="779"/>
      <c r="EA47" s="779"/>
      <c r="EB47" s="779"/>
      <c r="EC47" s="779"/>
      <c r="ED47" s="779"/>
      <c r="EE47" s="779"/>
      <c r="EF47" s="779"/>
      <c r="EG47" s="779"/>
      <c r="EH47" s="779"/>
      <c r="EI47" s="779"/>
      <c r="EJ47" s="779"/>
      <c r="EK47" s="779"/>
      <c r="EL47" s="779"/>
      <c r="EM47" s="779"/>
      <c r="EN47" s="779"/>
      <c r="EO47" s="779"/>
      <c r="EP47" s="779"/>
      <c r="EQ47" s="779"/>
      <c r="ER47" s="779"/>
      <c r="ES47" s="779"/>
      <c r="ET47" s="779"/>
      <c r="EU47" s="779"/>
      <c r="EV47" s="779"/>
      <c r="EW47" s="779"/>
      <c r="EX47" s="779"/>
      <c r="EY47" s="779"/>
      <c r="EZ47" s="779"/>
      <c r="FA47" s="779"/>
      <c r="FB47" s="779"/>
      <c r="FC47" s="779"/>
      <c r="FD47" s="779"/>
      <c r="FE47" s="779"/>
      <c r="FF47" s="779"/>
      <c r="FG47" s="779"/>
      <c r="FH47" s="779"/>
      <c r="FI47" s="779"/>
      <c r="FJ47" s="779"/>
      <c r="FK47" s="779"/>
      <c r="FL47" s="779"/>
      <c r="FM47" s="779"/>
      <c r="FN47" s="779"/>
      <c r="FO47" s="779"/>
      <c r="FP47" s="779"/>
      <c r="FQ47" s="779"/>
      <c r="FR47" s="779"/>
      <c r="FS47" s="779"/>
      <c r="FT47" s="779"/>
      <c r="FU47" s="779"/>
      <c r="FV47" s="779"/>
      <c r="FW47" s="779"/>
      <c r="FX47" s="779"/>
      <c r="FY47" s="779"/>
      <c r="FZ47" s="779"/>
      <c r="GA47" s="779"/>
      <c r="GB47" s="779"/>
      <c r="GC47" s="779"/>
      <c r="GD47" s="779"/>
      <c r="GE47" s="779"/>
      <c r="GF47" s="779"/>
      <c r="GG47" s="779"/>
      <c r="GH47" s="779"/>
      <c r="GI47" s="779"/>
      <c r="GJ47" s="779"/>
      <c r="GK47" s="779"/>
      <c r="GL47" s="779"/>
      <c r="GM47" s="779"/>
      <c r="GN47" s="779"/>
      <c r="GO47" s="779"/>
      <c r="GP47" s="779"/>
      <c r="GQ47" s="779"/>
      <c r="GR47" s="779"/>
      <c r="GS47" s="779"/>
      <c r="GT47" s="779"/>
      <c r="GU47" s="779"/>
      <c r="GV47" s="779"/>
      <c r="GW47" s="779"/>
      <c r="GX47" s="779"/>
      <c r="GY47" s="779"/>
      <c r="GZ47" s="779"/>
      <c r="HA47" s="779"/>
      <c r="HB47" s="779"/>
      <c r="HC47" s="779"/>
      <c r="HD47" s="779"/>
      <c r="HE47" s="779"/>
      <c r="HF47" s="779"/>
      <c r="HG47" s="779"/>
      <c r="HH47" s="779"/>
      <c r="HI47" s="779"/>
      <c r="HJ47" s="779"/>
      <c r="HK47" s="779"/>
      <c r="HL47" s="779"/>
      <c r="HM47" s="779"/>
      <c r="HN47" s="779"/>
      <c r="HO47" s="779"/>
      <c r="HP47" s="779"/>
      <c r="HQ47" s="779"/>
      <c r="HR47" s="779"/>
      <c r="HS47" s="779"/>
      <c r="HT47" s="779"/>
      <c r="HU47" s="779"/>
      <c r="HV47" s="779"/>
      <c r="HW47" s="779"/>
      <c r="HX47" s="779"/>
      <c r="HY47" s="779"/>
      <c r="HZ47" s="779"/>
      <c r="IA47" s="779"/>
      <c r="IB47" s="779"/>
      <c r="IC47" s="779"/>
      <c r="ID47" s="779"/>
      <c r="IE47" s="779"/>
      <c r="IF47" s="779"/>
      <c r="IG47" s="779"/>
      <c r="IH47" s="779"/>
      <c r="II47" s="779"/>
      <c r="IJ47" s="779"/>
      <c r="IK47" s="779"/>
      <c r="IL47" s="779"/>
      <c r="IM47" s="779"/>
      <c r="IN47" s="779"/>
      <c r="IO47" s="779"/>
      <c r="IP47" s="779"/>
      <c r="IQ47" s="779"/>
      <c r="IR47" s="779"/>
      <c r="IS47" s="779"/>
    </row>
    <row r="48" spans="1:253" s="341" customFormat="1">
      <c r="A48" s="585" t="s">
        <v>1554</v>
      </c>
      <c r="B48" s="780">
        <f>'Sources and Uses Budget'!$C47</f>
        <v>421839</v>
      </c>
      <c r="C48" s="780">
        <f>'Sources and Uses Budget'!$C47</f>
        <v>421839</v>
      </c>
      <c r="D48" s="781">
        <f t="shared" si="0"/>
        <v>0</v>
      </c>
      <c r="E48" s="782"/>
      <c r="F48" s="783"/>
      <c r="G48" s="778"/>
      <c r="H48" s="779"/>
      <c r="I48" s="779"/>
      <c r="J48" s="779"/>
      <c r="K48" s="779"/>
      <c r="L48" s="779"/>
      <c r="M48" s="779"/>
      <c r="N48" s="779"/>
      <c r="O48" s="779"/>
      <c r="P48" s="779"/>
      <c r="Q48" s="779"/>
      <c r="R48" s="779"/>
      <c r="S48" s="779"/>
      <c r="T48" s="779"/>
      <c r="U48" s="779"/>
      <c r="V48" s="779"/>
      <c r="W48" s="779"/>
      <c r="X48" s="779"/>
      <c r="Y48" s="779"/>
      <c r="Z48" s="779"/>
      <c r="AA48" s="779"/>
      <c r="AB48" s="779"/>
      <c r="AC48" s="779"/>
      <c r="AD48" s="779"/>
      <c r="AE48" s="779"/>
      <c r="AF48" s="779"/>
      <c r="AG48" s="779"/>
      <c r="AH48" s="779"/>
      <c r="AI48" s="779"/>
      <c r="AJ48" s="779"/>
      <c r="AK48" s="779"/>
      <c r="AL48" s="779"/>
      <c r="AM48" s="779"/>
      <c r="AN48" s="779"/>
      <c r="AO48" s="779"/>
      <c r="AP48" s="779"/>
      <c r="AQ48" s="779"/>
      <c r="AR48" s="779"/>
      <c r="AS48" s="779"/>
      <c r="AT48" s="779"/>
      <c r="AU48" s="779"/>
      <c r="AV48" s="779"/>
      <c r="AW48" s="779"/>
      <c r="AX48" s="779"/>
      <c r="AY48" s="779"/>
      <c r="AZ48" s="779"/>
      <c r="BA48" s="779"/>
      <c r="BB48" s="779"/>
      <c r="BC48" s="779"/>
      <c r="BD48" s="779"/>
      <c r="BE48" s="779"/>
      <c r="BF48" s="779"/>
      <c r="BG48" s="779"/>
      <c r="BH48" s="779"/>
      <c r="BI48" s="779"/>
      <c r="BJ48" s="779"/>
      <c r="BK48" s="779"/>
      <c r="BL48" s="779"/>
      <c r="BM48" s="779"/>
      <c r="BN48" s="779"/>
      <c r="BO48" s="779"/>
      <c r="BP48" s="779"/>
      <c r="BQ48" s="779"/>
      <c r="BR48" s="779"/>
      <c r="BS48" s="779"/>
      <c r="BT48" s="779"/>
      <c r="BU48" s="779"/>
      <c r="BV48" s="779"/>
      <c r="BW48" s="779"/>
      <c r="BX48" s="779"/>
      <c r="BY48" s="779"/>
      <c r="BZ48" s="779"/>
      <c r="CA48" s="779"/>
      <c r="CB48" s="779"/>
      <c r="CC48" s="779"/>
      <c r="CD48" s="779"/>
      <c r="CE48" s="779"/>
      <c r="CF48" s="779"/>
      <c r="CG48" s="779"/>
      <c r="CH48" s="779"/>
      <c r="CI48" s="779"/>
      <c r="CJ48" s="779"/>
      <c r="CK48" s="779"/>
      <c r="CL48" s="779"/>
      <c r="CM48" s="779"/>
      <c r="CN48" s="779"/>
      <c r="CO48" s="779"/>
      <c r="CP48" s="779"/>
      <c r="CQ48" s="779"/>
      <c r="CR48" s="779"/>
      <c r="CS48" s="779"/>
      <c r="CT48" s="779"/>
      <c r="CU48" s="779"/>
      <c r="CV48" s="779"/>
      <c r="CW48" s="779"/>
      <c r="CX48" s="779"/>
      <c r="CY48" s="779"/>
      <c r="CZ48" s="779"/>
      <c r="DA48" s="779"/>
      <c r="DB48" s="779"/>
      <c r="DC48" s="779"/>
      <c r="DD48" s="779"/>
      <c r="DE48" s="779"/>
      <c r="DF48" s="779"/>
      <c r="DG48" s="779"/>
      <c r="DH48" s="779"/>
      <c r="DI48" s="779"/>
      <c r="DJ48" s="779"/>
      <c r="DK48" s="779"/>
      <c r="DL48" s="779"/>
      <c r="DM48" s="779"/>
      <c r="DN48" s="779"/>
      <c r="DO48" s="779"/>
      <c r="DP48" s="779"/>
      <c r="DQ48" s="779"/>
      <c r="DR48" s="779"/>
      <c r="DS48" s="779"/>
      <c r="DT48" s="779"/>
      <c r="DU48" s="779"/>
      <c r="DV48" s="779"/>
      <c r="DW48" s="779"/>
      <c r="DX48" s="779"/>
      <c r="DY48" s="779"/>
      <c r="DZ48" s="779"/>
      <c r="EA48" s="779"/>
      <c r="EB48" s="779"/>
      <c r="EC48" s="779"/>
      <c r="ED48" s="779"/>
      <c r="EE48" s="779"/>
      <c r="EF48" s="779"/>
      <c r="EG48" s="779"/>
      <c r="EH48" s="779"/>
      <c r="EI48" s="779"/>
      <c r="EJ48" s="779"/>
      <c r="EK48" s="779"/>
      <c r="EL48" s="779"/>
      <c r="EM48" s="779"/>
      <c r="EN48" s="779"/>
      <c r="EO48" s="779"/>
      <c r="EP48" s="779"/>
      <c r="EQ48" s="779"/>
      <c r="ER48" s="779"/>
      <c r="ES48" s="779"/>
      <c r="ET48" s="779"/>
      <c r="EU48" s="779"/>
      <c r="EV48" s="779"/>
      <c r="EW48" s="779"/>
      <c r="EX48" s="779"/>
      <c r="EY48" s="779"/>
      <c r="EZ48" s="779"/>
      <c r="FA48" s="779"/>
      <c r="FB48" s="779"/>
      <c r="FC48" s="779"/>
      <c r="FD48" s="779"/>
      <c r="FE48" s="779"/>
      <c r="FF48" s="779"/>
      <c r="FG48" s="779"/>
      <c r="FH48" s="779"/>
      <c r="FI48" s="779"/>
      <c r="FJ48" s="779"/>
      <c r="FK48" s="779"/>
      <c r="FL48" s="779"/>
      <c r="FM48" s="779"/>
      <c r="FN48" s="779"/>
      <c r="FO48" s="779"/>
      <c r="FP48" s="779"/>
      <c r="FQ48" s="779"/>
      <c r="FR48" s="779"/>
      <c r="FS48" s="779"/>
      <c r="FT48" s="779"/>
      <c r="FU48" s="779"/>
      <c r="FV48" s="779"/>
      <c r="FW48" s="779"/>
      <c r="FX48" s="779"/>
      <c r="FY48" s="779"/>
      <c r="FZ48" s="779"/>
      <c r="GA48" s="779"/>
      <c r="GB48" s="779"/>
      <c r="GC48" s="779"/>
      <c r="GD48" s="779"/>
      <c r="GE48" s="779"/>
      <c r="GF48" s="779"/>
      <c r="GG48" s="779"/>
      <c r="GH48" s="779"/>
      <c r="GI48" s="779"/>
      <c r="GJ48" s="779"/>
      <c r="GK48" s="779"/>
      <c r="GL48" s="779"/>
      <c r="GM48" s="779"/>
      <c r="GN48" s="779"/>
      <c r="GO48" s="779"/>
      <c r="GP48" s="779"/>
      <c r="GQ48" s="779"/>
      <c r="GR48" s="779"/>
      <c r="GS48" s="779"/>
      <c r="GT48" s="779"/>
      <c r="GU48" s="779"/>
      <c r="GV48" s="779"/>
      <c r="GW48" s="779"/>
      <c r="GX48" s="779"/>
      <c r="GY48" s="779"/>
      <c r="GZ48" s="779"/>
      <c r="HA48" s="779"/>
      <c r="HB48" s="779"/>
      <c r="HC48" s="779"/>
      <c r="HD48" s="779"/>
      <c r="HE48" s="779"/>
      <c r="HF48" s="779"/>
      <c r="HG48" s="779"/>
      <c r="HH48" s="779"/>
      <c r="HI48" s="779"/>
      <c r="HJ48" s="779"/>
      <c r="HK48" s="779"/>
      <c r="HL48" s="779"/>
      <c r="HM48" s="779"/>
      <c r="HN48" s="779"/>
      <c r="HO48" s="779"/>
      <c r="HP48" s="779"/>
      <c r="HQ48" s="779"/>
      <c r="HR48" s="779"/>
      <c r="HS48" s="779"/>
      <c r="HT48" s="779"/>
      <c r="HU48" s="779"/>
      <c r="HV48" s="779"/>
      <c r="HW48" s="779"/>
      <c r="HX48" s="779"/>
      <c r="HY48" s="779"/>
      <c r="HZ48" s="779"/>
      <c r="IA48" s="779"/>
      <c r="IB48" s="779"/>
      <c r="IC48" s="779"/>
      <c r="ID48" s="779"/>
      <c r="IE48" s="779"/>
      <c r="IF48" s="779"/>
      <c r="IG48" s="779"/>
      <c r="IH48" s="779"/>
      <c r="II48" s="779"/>
      <c r="IJ48" s="779"/>
      <c r="IK48" s="779"/>
      <c r="IL48" s="779"/>
      <c r="IM48" s="779"/>
      <c r="IN48" s="779"/>
      <c r="IO48" s="779"/>
      <c r="IP48" s="779"/>
      <c r="IQ48" s="779"/>
      <c r="IR48" s="779"/>
      <c r="IS48" s="779"/>
    </row>
    <row r="49" spans="1:253" s="341" customFormat="1">
      <c r="A49" s="585" t="s">
        <v>1555</v>
      </c>
      <c r="B49" s="780">
        <f>'Sources and Uses Budget'!$C48</f>
        <v>69207</v>
      </c>
      <c r="C49" s="780">
        <f>'Sources and Uses Budget'!$C48</f>
        <v>69207</v>
      </c>
      <c r="D49" s="781">
        <f t="shared" si="0"/>
        <v>0</v>
      </c>
      <c r="E49" s="782"/>
      <c r="F49" s="783"/>
      <c r="G49" s="778"/>
      <c r="H49" s="779"/>
      <c r="I49" s="779"/>
      <c r="J49" s="779"/>
      <c r="K49" s="779"/>
      <c r="L49" s="779"/>
      <c r="M49" s="779"/>
      <c r="N49" s="779"/>
      <c r="O49" s="779"/>
      <c r="P49" s="779"/>
      <c r="Q49" s="779"/>
      <c r="R49" s="779"/>
      <c r="S49" s="779"/>
      <c r="T49" s="779"/>
      <c r="U49" s="779"/>
      <c r="V49" s="779"/>
      <c r="W49" s="779"/>
      <c r="X49" s="779"/>
      <c r="Y49" s="779"/>
      <c r="Z49" s="779"/>
      <c r="AA49" s="779"/>
      <c r="AB49" s="779"/>
      <c r="AC49" s="779"/>
      <c r="AD49" s="779"/>
      <c r="AE49" s="779"/>
      <c r="AF49" s="779"/>
      <c r="AG49" s="779"/>
      <c r="AH49" s="779"/>
      <c r="AI49" s="779"/>
      <c r="AJ49" s="779"/>
      <c r="AK49" s="779"/>
      <c r="AL49" s="779"/>
      <c r="AM49" s="779"/>
      <c r="AN49" s="779"/>
      <c r="AO49" s="779"/>
      <c r="AP49" s="779"/>
      <c r="AQ49" s="779"/>
      <c r="AR49" s="779"/>
      <c r="AS49" s="779"/>
      <c r="AT49" s="779"/>
      <c r="AU49" s="779"/>
      <c r="AV49" s="779"/>
      <c r="AW49" s="779"/>
      <c r="AX49" s="779"/>
      <c r="AY49" s="779"/>
      <c r="AZ49" s="779"/>
      <c r="BA49" s="779"/>
      <c r="BB49" s="779"/>
      <c r="BC49" s="779"/>
      <c r="BD49" s="779"/>
      <c r="BE49" s="779"/>
      <c r="BF49" s="779"/>
      <c r="BG49" s="779"/>
      <c r="BH49" s="779"/>
      <c r="BI49" s="779"/>
      <c r="BJ49" s="779"/>
      <c r="BK49" s="779"/>
      <c r="BL49" s="779"/>
      <c r="BM49" s="779"/>
      <c r="BN49" s="779"/>
      <c r="BO49" s="779"/>
      <c r="BP49" s="779"/>
      <c r="BQ49" s="779"/>
      <c r="BR49" s="779"/>
      <c r="BS49" s="779"/>
      <c r="BT49" s="779"/>
      <c r="BU49" s="779"/>
      <c r="BV49" s="779"/>
      <c r="BW49" s="779"/>
      <c r="BX49" s="779"/>
      <c r="BY49" s="779"/>
      <c r="BZ49" s="779"/>
      <c r="CA49" s="779"/>
      <c r="CB49" s="779"/>
      <c r="CC49" s="779"/>
      <c r="CD49" s="779"/>
      <c r="CE49" s="779"/>
      <c r="CF49" s="779"/>
      <c r="CG49" s="779"/>
      <c r="CH49" s="779"/>
      <c r="CI49" s="779"/>
      <c r="CJ49" s="779"/>
      <c r="CK49" s="779"/>
      <c r="CL49" s="779"/>
      <c r="CM49" s="779"/>
      <c r="CN49" s="779"/>
      <c r="CO49" s="779"/>
      <c r="CP49" s="779"/>
      <c r="CQ49" s="779"/>
      <c r="CR49" s="779"/>
      <c r="CS49" s="779"/>
      <c r="CT49" s="779"/>
      <c r="CU49" s="779"/>
      <c r="CV49" s="779"/>
      <c r="CW49" s="779"/>
      <c r="CX49" s="779"/>
      <c r="CY49" s="779"/>
      <c r="CZ49" s="779"/>
      <c r="DA49" s="779"/>
      <c r="DB49" s="779"/>
      <c r="DC49" s="779"/>
      <c r="DD49" s="779"/>
      <c r="DE49" s="779"/>
      <c r="DF49" s="779"/>
      <c r="DG49" s="779"/>
      <c r="DH49" s="779"/>
      <c r="DI49" s="779"/>
      <c r="DJ49" s="779"/>
      <c r="DK49" s="779"/>
      <c r="DL49" s="779"/>
      <c r="DM49" s="779"/>
      <c r="DN49" s="779"/>
      <c r="DO49" s="779"/>
      <c r="DP49" s="779"/>
      <c r="DQ49" s="779"/>
      <c r="DR49" s="779"/>
      <c r="DS49" s="779"/>
      <c r="DT49" s="779"/>
      <c r="DU49" s="779"/>
      <c r="DV49" s="779"/>
      <c r="DW49" s="779"/>
      <c r="DX49" s="779"/>
      <c r="DY49" s="779"/>
      <c r="DZ49" s="779"/>
      <c r="EA49" s="779"/>
      <c r="EB49" s="779"/>
      <c r="EC49" s="779"/>
      <c r="ED49" s="779"/>
      <c r="EE49" s="779"/>
      <c r="EF49" s="779"/>
      <c r="EG49" s="779"/>
      <c r="EH49" s="779"/>
      <c r="EI49" s="779"/>
      <c r="EJ49" s="779"/>
      <c r="EK49" s="779"/>
      <c r="EL49" s="779"/>
      <c r="EM49" s="779"/>
      <c r="EN49" s="779"/>
      <c r="EO49" s="779"/>
      <c r="EP49" s="779"/>
      <c r="EQ49" s="779"/>
      <c r="ER49" s="779"/>
      <c r="ES49" s="779"/>
      <c r="ET49" s="779"/>
      <c r="EU49" s="779"/>
      <c r="EV49" s="779"/>
      <c r="EW49" s="779"/>
      <c r="EX49" s="779"/>
      <c r="EY49" s="779"/>
      <c r="EZ49" s="779"/>
      <c r="FA49" s="779"/>
      <c r="FB49" s="779"/>
      <c r="FC49" s="779"/>
      <c r="FD49" s="779"/>
      <c r="FE49" s="779"/>
      <c r="FF49" s="779"/>
      <c r="FG49" s="779"/>
      <c r="FH49" s="779"/>
      <c r="FI49" s="779"/>
      <c r="FJ49" s="779"/>
      <c r="FK49" s="779"/>
      <c r="FL49" s="779"/>
      <c r="FM49" s="779"/>
      <c r="FN49" s="779"/>
      <c r="FO49" s="779"/>
      <c r="FP49" s="779"/>
      <c r="FQ49" s="779"/>
      <c r="FR49" s="779"/>
      <c r="FS49" s="779"/>
      <c r="FT49" s="779"/>
      <c r="FU49" s="779"/>
      <c r="FV49" s="779"/>
      <c r="FW49" s="779"/>
      <c r="FX49" s="779"/>
      <c r="FY49" s="779"/>
      <c r="FZ49" s="779"/>
      <c r="GA49" s="779"/>
      <c r="GB49" s="779"/>
      <c r="GC49" s="779"/>
      <c r="GD49" s="779"/>
      <c r="GE49" s="779"/>
      <c r="GF49" s="779"/>
      <c r="GG49" s="779"/>
      <c r="GH49" s="779"/>
      <c r="GI49" s="779"/>
      <c r="GJ49" s="779"/>
      <c r="GK49" s="779"/>
      <c r="GL49" s="779"/>
      <c r="GM49" s="779"/>
      <c r="GN49" s="779"/>
      <c r="GO49" s="779"/>
      <c r="GP49" s="779"/>
      <c r="GQ49" s="779"/>
      <c r="GR49" s="779"/>
      <c r="GS49" s="779"/>
      <c r="GT49" s="779"/>
      <c r="GU49" s="779"/>
      <c r="GV49" s="779"/>
      <c r="GW49" s="779"/>
      <c r="GX49" s="779"/>
      <c r="GY49" s="779"/>
      <c r="GZ49" s="779"/>
      <c r="HA49" s="779"/>
      <c r="HB49" s="779"/>
      <c r="HC49" s="779"/>
      <c r="HD49" s="779"/>
      <c r="HE49" s="779"/>
      <c r="HF49" s="779"/>
      <c r="HG49" s="779"/>
      <c r="HH49" s="779"/>
      <c r="HI49" s="779"/>
      <c r="HJ49" s="779"/>
      <c r="HK49" s="779"/>
      <c r="HL49" s="779"/>
      <c r="HM49" s="779"/>
      <c r="HN49" s="779"/>
      <c r="HO49" s="779"/>
      <c r="HP49" s="779"/>
      <c r="HQ49" s="779"/>
      <c r="HR49" s="779"/>
      <c r="HS49" s="779"/>
      <c r="HT49" s="779"/>
      <c r="HU49" s="779"/>
      <c r="HV49" s="779"/>
      <c r="HW49" s="779"/>
      <c r="HX49" s="779"/>
      <c r="HY49" s="779"/>
      <c r="HZ49" s="779"/>
      <c r="IA49" s="779"/>
      <c r="IB49" s="779"/>
      <c r="IC49" s="779"/>
      <c r="ID49" s="779"/>
      <c r="IE49" s="779"/>
      <c r="IF49" s="779"/>
      <c r="IG49" s="779"/>
      <c r="IH49" s="779"/>
      <c r="II49" s="779"/>
      <c r="IJ49" s="779"/>
      <c r="IK49" s="779"/>
      <c r="IL49" s="779"/>
      <c r="IM49" s="779"/>
      <c r="IN49" s="779"/>
      <c r="IO49" s="779"/>
      <c r="IP49" s="779"/>
      <c r="IQ49" s="779"/>
      <c r="IR49" s="779"/>
      <c r="IS49" s="779"/>
    </row>
    <row r="50" spans="1:253" s="341" customFormat="1">
      <c r="A50" s="585" t="s">
        <v>1556</v>
      </c>
      <c r="B50" s="780">
        <f>'Sources and Uses Budget'!$C49</f>
        <v>308466</v>
      </c>
      <c r="C50" s="780">
        <f>'Sources and Uses Budget'!$C49</f>
        <v>308466</v>
      </c>
      <c r="D50" s="781">
        <f t="shared" si="0"/>
        <v>0</v>
      </c>
      <c r="E50" s="782"/>
      <c r="F50" s="783"/>
      <c r="G50" s="778"/>
      <c r="H50" s="779"/>
      <c r="I50" s="779"/>
      <c r="J50" s="779"/>
      <c r="K50" s="779"/>
      <c r="L50" s="779"/>
      <c r="M50" s="779"/>
      <c r="N50" s="779"/>
      <c r="O50" s="779"/>
      <c r="P50" s="779"/>
      <c r="Q50" s="779"/>
      <c r="R50" s="779"/>
      <c r="S50" s="779"/>
      <c r="T50" s="779"/>
      <c r="U50" s="779"/>
      <c r="V50" s="779"/>
      <c r="W50" s="779"/>
      <c r="X50" s="779"/>
      <c r="Y50" s="779"/>
      <c r="Z50" s="779"/>
      <c r="AA50" s="779"/>
      <c r="AB50" s="779"/>
      <c r="AC50" s="779"/>
      <c r="AD50" s="779"/>
      <c r="AE50" s="779"/>
      <c r="AF50" s="779"/>
      <c r="AG50" s="779"/>
      <c r="AH50" s="779"/>
      <c r="AI50" s="779"/>
      <c r="AJ50" s="779"/>
      <c r="AK50" s="779"/>
      <c r="AL50" s="779"/>
      <c r="AM50" s="779"/>
      <c r="AN50" s="779"/>
      <c r="AO50" s="779"/>
      <c r="AP50" s="779"/>
      <c r="AQ50" s="779"/>
      <c r="AR50" s="779"/>
      <c r="AS50" s="779"/>
      <c r="AT50" s="779"/>
      <c r="AU50" s="779"/>
      <c r="AV50" s="779"/>
      <c r="AW50" s="779"/>
      <c r="AX50" s="779"/>
      <c r="AY50" s="779"/>
      <c r="AZ50" s="779"/>
      <c r="BA50" s="779"/>
      <c r="BB50" s="779"/>
      <c r="BC50" s="779"/>
      <c r="BD50" s="779"/>
      <c r="BE50" s="779"/>
      <c r="BF50" s="779"/>
      <c r="BG50" s="779"/>
      <c r="BH50" s="779"/>
      <c r="BI50" s="779"/>
      <c r="BJ50" s="779"/>
      <c r="BK50" s="779"/>
      <c r="BL50" s="779"/>
      <c r="BM50" s="779"/>
      <c r="BN50" s="779"/>
      <c r="BO50" s="779"/>
      <c r="BP50" s="779"/>
      <c r="BQ50" s="779"/>
      <c r="BR50" s="779"/>
      <c r="BS50" s="779"/>
      <c r="BT50" s="779"/>
      <c r="BU50" s="779"/>
      <c r="BV50" s="779"/>
      <c r="BW50" s="779"/>
      <c r="BX50" s="779"/>
      <c r="BY50" s="779"/>
      <c r="BZ50" s="779"/>
      <c r="CA50" s="779"/>
      <c r="CB50" s="779"/>
      <c r="CC50" s="779"/>
      <c r="CD50" s="779"/>
      <c r="CE50" s="779"/>
      <c r="CF50" s="779"/>
      <c r="CG50" s="779"/>
      <c r="CH50" s="779"/>
      <c r="CI50" s="779"/>
      <c r="CJ50" s="779"/>
      <c r="CK50" s="779"/>
      <c r="CL50" s="779"/>
      <c r="CM50" s="779"/>
      <c r="CN50" s="779"/>
      <c r="CO50" s="779"/>
      <c r="CP50" s="779"/>
      <c r="CQ50" s="779"/>
      <c r="CR50" s="779"/>
      <c r="CS50" s="779"/>
      <c r="CT50" s="779"/>
      <c r="CU50" s="779"/>
      <c r="CV50" s="779"/>
      <c r="CW50" s="779"/>
      <c r="CX50" s="779"/>
      <c r="CY50" s="779"/>
      <c r="CZ50" s="779"/>
      <c r="DA50" s="779"/>
      <c r="DB50" s="779"/>
      <c r="DC50" s="779"/>
      <c r="DD50" s="779"/>
      <c r="DE50" s="779"/>
      <c r="DF50" s="779"/>
      <c r="DG50" s="779"/>
      <c r="DH50" s="779"/>
      <c r="DI50" s="779"/>
      <c r="DJ50" s="779"/>
      <c r="DK50" s="779"/>
      <c r="DL50" s="779"/>
      <c r="DM50" s="779"/>
      <c r="DN50" s="779"/>
      <c r="DO50" s="779"/>
      <c r="DP50" s="779"/>
      <c r="DQ50" s="779"/>
      <c r="DR50" s="779"/>
      <c r="DS50" s="779"/>
      <c r="DT50" s="779"/>
      <c r="DU50" s="779"/>
      <c r="DV50" s="779"/>
      <c r="DW50" s="779"/>
      <c r="DX50" s="779"/>
      <c r="DY50" s="779"/>
      <c r="DZ50" s="779"/>
      <c r="EA50" s="779"/>
      <c r="EB50" s="779"/>
      <c r="EC50" s="779"/>
      <c r="ED50" s="779"/>
      <c r="EE50" s="779"/>
      <c r="EF50" s="779"/>
      <c r="EG50" s="779"/>
      <c r="EH50" s="779"/>
      <c r="EI50" s="779"/>
      <c r="EJ50" s="779"/>
      <c r="EK50" s="779"/>
      <c r="EL50" s="779"/>
      <c r="EM50" s="779"/>
      <c r="EN50" s="779"/>
      <c r="EO50" s="779"/>
      <c r="EP50" s="779"/>
      <c r="EQ50" s="779"/>
      <c r="ER50" s="779"/>
      <c r="ES50" s="779"/>
      <c r="ET50" s="779"/>
      <c r="EU50" s="779"/>
      <c r="EV50" s="779"/>
      <c r="EW50" s="779"/>
      <c r="EX50" s="779"/>
      <c r="EY50" s="779"/>
      <c r="EZ50" s="779"/>
      <c r="FA50" s="779"/>
      <c r="FB50" s="779"/>
      <c r="FC50" s="779"/>
      <c r="FD50" s="779"/>
      <c r="FE50" s="779"/>
      <c r="FF50" s="779"/>
      <c r="FG50" s="779"/>
      <c r="FH50" s="779"/>
      <c r="FI50" s="779"/>
      <c r="FJ50" s="779"/>
      <c r="FK50" s="779"/>
      <c r="FL50" s="779"/>
      <c r="FM50" s="779"/>
      <c r="FN50" s="779"/>
      <c r="FO50" s="779"/>
      <c r="FP50" s="779"/>
      <c r="FQ50" s="779"/>
      <c r="FR50" s="779"/>
      <c r="FS50" s="779"/>
      <c r="FT50" s="779"/>
      <c r="FU50" s="779"/>
      <c r="FV50" s="779"/>
      <c r="FW50" s="779"/>
      <c r="FX50" s="779"/>
      <c r="FY50" s="779"/>
      <c r="FZ50" s="779"/>
      <c r="GA50" s="779"/>
      <c r="GB50" s="779"/>
      <c r="GC50" s="779"/>
      <c r="GD50" s="779"/>
      <c r="GE50" s="779"/>
      <c r="GF50" s="779"/>
      <c r="GG50" s="779"/>
      <c r="GH50" s="779"/>
      <c r="GI50" s="779"/>
      <c r="GJ50" s="779"/>
      <c r="GK50" s="779"/>
      <c r="GL50" s="779"/>
      <c r="GM50" s="779"/>
      <c r="GN50" s="779"/>
      <c r="GO50" s="779"/>
      <c r="GP50" s="779"/>
      <c r="GQ50" s="779"/>
      <c r="GR50" s="779"/>
      <c r="GS50" s="779"/>
      <c r="GT50" s="779"/>
      <c r="GU50" s="779"/>
      <c r="GV50" s="779"/>
      <c r="GW50" s="779"/>
      <c r="GX50" s="779"/>
      <c r="GY50" s="779"/>
      <c r="GZ50" s="779"/>
      <c r="HA50" s="779"/>
      <c r="HB50" s="779"/>
      <c r="HC50" s="779"/>
      <c r="HD50" s="779"/>
      <c r="HE50" s="779"/>
      <c r="HF50" s="779"/>
      <c r="HG50" s="779"/>
      <c r="HH50" s="779"/>
      <c r="HI50" s="779"/>
      <c r="HJ50" s="779"/>
      <c r="HK50" s="779"/>
      <c r="HL50" s="779"/>
      <c r="HM50" s="779"/>
      <c r="HN50" s="779"/>
      <c r="HO50" s="779"/>
      <c r="HP50" s="779"/>
      <c r="HQ50" s="779"/>
      <c r="HR50" s="779"/>
      <c r="HS50" s="779"/>
      <c r="HT50" s="779"/>
      <c r="HU50" s="779"/>
      <c r="HV50" s="779"/>
      <c r="HW50" s="779"/>
      <c r="HX50" s="779"/>
      <c r="HY50" s="779"/>
      <c r="HZ50" s="779"/>
      <c r="IA50" s="779"/>
      <c r="IB50" s="779"/>
      <c r="IC50" s="779"/>
      <c r="ID50" s="779"/>
      <c r="IE50" s="779"/>
      <c r="IF50" s="779"/>
      <c r="IG50" s="779"/>
      <c r="IH50" s="779"/>
      <c r="II50" s="779"/>
      <c r="IJ50" s="779"/>
      <c r="IK50" s="779"/>
      <c r="IL50" s="779"/>
      <c r="IM50" s="779"/>
      <c r="IN50" s="779"/>
      <c r="IO50" s="779"/>
      <c r="IP50" s="779"/>
      <c r="IQ50" s="779"/>
      <c r="IR50" s="779"/>
      <c r="IS50" s="779"/>
    </row>
    <row r="51" spans="1:253" s="341" customFormat="1">
      <c r="A51" s="585" t="s">
        <v>1557</v>
      </c>
      <c r="B51" s="780">
        <f>'Sources and Uses Budget'!$C50</f>
        <v>1149757</v>
      </c>
      <c r="C51" s="780">
        <f>'Sources and Uses Budget'!$C50</f>
        <v>1149757</v>
      </c>
      <c r="D51" s="781">
        <f t="shared" si="0"/>
        <v>0</v>
      </c>
      <c r="E51" s="782"/>
      <c r="F51" s="783"/>
      <c r="G51" s="778"/>
      <c r="H51" s="779"/>
      <c r="I51" s="779"/>
      <c r="J51" s="779"/>
      <c r="K51" s="779"/>
      <c r="L51" s="779"/>
      <c r="M51" s="779"/>
      <c r="N51" s="779"/>
      <c r="O51" s="779"/>
      <c r="P51" s="779"/>
      <c r="Q51" s="779"/>
      <c r="R51" s="779"/>
      <c r="S51" s="779"/>
      <c r="T51" s="779"/>
      <c r="U51" s="779"/>
      <c r="V51" s="779"/>
      <c r="W51" s="779"/>
      <c r="X51" s="779"/>
      <c r="Y51" s="779"/>
      <c r="Z51" s="779"/>
      <c r="AA51" s="779"/>
      <c r="AB51" s="779"/>
      <c r="AC51" s="779"/>
      <c r="AD51" s="779"/>
      <c r="AE51" s="779"/>
      <c r="AF51" s="779"/>
      <c r="AG51" s="779"/>
      <c r="AH51" s="779"/>
      <c r="AI51" s="779"/>
      <c r="AJ51" s="779"/>
      <c r="AK51" s="779"/>
      <c r="AL51" s="779"/>
      <c r="AM51" s="779"/>
      <c r="AN51" s="779"/>
      <c r="AO51" s="779"/>
      <c r="AP51" s="779"/>
      <c r="AQ51" s="779"/>
      <c r="AR51" s="779"/>
      <c r="AS51" s="779"/>
      <c r="AT51" s="779"/>
      <c r="AU51" s="779"/>
      <c r="AV51" s="779"/>
      <c r="AW51" s="779"/>
      <c r="AX51" s="779"/>
      <c r="AY51" s="779"/>
      <c r="AZ51" s="779"/>
      <c r="BA51" s="779"/>
      <c r="BB51" s="779"/>
      <c r="BC51" s="779"/>
      <c r="BD51" s="779"/>
      <c r="BE51" s="779"/>
      <c r="BF51" s="779"/>
      <c r="BG51" s="779"/>
      <c r="BH51" s="779"/>
      <c r="BI51" s="779"/>
      <c r="BJ51" s="779"/>
      <c r="BK51" s="779"/>
      <c r="BL51" s="779"/>
      <c r="BM51" s="779"/>
      <c r="BN51" s="779"/>
      <c r="BO51" s="779"/>
      <c r="BP51" s="779"/>
      <c r="BQ51" s="779"/>
      <c r="BR51" s="779"/>
      <c r="BS51" s="779"/>
      <c r="BT51" s="779"/>
      <c r="BU51" s="779"/>
      <c r="BV51" s="779"/>
      <c r="BW51" s="779"/>
      <c r="BX51" s="779"/>
      <c r="BY51" s="779"/>
      <c r="BZ51" s="779"/>
      <c r="CA51" s="779"/>
      <c r="CB51" s="779"/>
      <c r="CC51" s="779"/>
      <c r="CD51" s="779"/>
      <c r="CE51" s="779"/>
      <c r="CF51" s="779"/>
      <c r="CG51" s="779"/>
      <c r="CH51" s="779"/>
      <c r="CI51" s="779"/>
      <c r="CJ51" s="779"/>
      <c r="CK51" s="779"/>
      <c r="CL51" s="779"/>
      <c r="CM51" s="779"/>
      <c r="CN51" s="779"/>
      <c r="CO51" s="779"/>
      <c r="CP51" s="779"/>
      <c r="CQ51" s="779"/>
      <c r="CR51" s="779"/>
      <c r="CS51" s="779"/>
      <c r="CT51" s="779"/>
      <c r="CU51" s="779"/>
      <c r="CV51" s="779"/>
      <c r="CW51" s="779"/>
      <c r="CX51" s="779"/>
      <c r="CY51" s="779"/>
      <c r="CZ51" s="779"/>
      <c r="DA51" s="779"/>
      <c r="DB51" s="779"/>
      <c r="DC51" s="779"/>
      <c r="DD51" s="779"/>
      <c r="DE51" s="779"/>
      <c r="DF51" s="779"/>
      <c r="DG51" s="779"/>
      <c r="DH51" s="779"/>
      <c r="DI51" s="779"/>
      <c r="DJ51" s="779"/>
      <c r="DK51" s="779"/>
      <c r="DL51" s="779"/>
      <c r="DM51" s="779"/>
      <c r="DN51" s="779"/>
      <c r="DO51" s="779"/>
      <c r="DP51" s="779"/>
      <c r="DQ51" s="779"/>
      <c r="DR51" s="779"/>
      <c r="DS51" s="779"/>
      <c r="DT51" s="779"/>
      <c r="DU51" s="779"/>
      <c r="DV51" s="779"/>
      <c r="DW51" s="779"/>
      <c r="DX51" s="779"/>
      <c r="DY51" s="779"/>
      <c r="DZ51" s="779"/>
      <c r="EA51" s="779"/>
      <c r="EB51" s="779"/>
      <c r="EC51" s="779"/>
      <c r="ED51" s="779"/>
      <c r="EE51" s="779"/>
      <c r="EF51" s="779"/>
      <c r="EG51" s="779"/>
      <c r="EH51" s="779"/>
      <c r="EI51" s="779"/>
      <c r="EJ51" s="779"/>
      <c r="EK51" s="779"/>
      <c r="EL51" s="779"/>
      <c r="EM51" s="779"/>
      <c r="EN51" s="779"/>
      <c r="EO51" s="779"/>
      <c r="EP51" s="779"/>
      <c r="EQ51" s="779"/>
      <c r="ER51" s="779"/>
      <c r="ES51" s="779"/>
      <c r="ET51" s="779"/>
      <c r="EU51" s="779"/>
      <c r="EV51" s="779"/>
      <c r="EW51" s="779"/>
      <c r="EX51" s="779"/>
      <c r="EY51" s="779"/>
      <c r="EZ51" s="779"/>
      <c r="FA51" s="779"/>
      <c r="FB51" s="779"/>
      <c r="FC51" s="779"/>
      <c r="FD51" s="779"/>
      <c r="FE51" s="779"/>
      <c r="FF51" s="779"/>
      <c r="FG51" s="779"/>
      <c r="FH51" s="779"/>
      <c r="FI51" s="779"/>
      <c r="FJ51" s="779"/>
      <c r="FK51" s="779"/>
      <c r="FL51" s="779"/>
      <c r="FM51" s="779"/>
      <c r="FN51" s="779"/>
      <c r="FO51" s="779"/>
      <c r="FP51" s="779"/>
      <c r="FQ51" s="779"/>
      <c r="FR51" s="779"/>
      <c r="FS51" s="779"/>
      <c r="FT51" s="779"/>
      <c r="FU51" s="779"/>
      <c r="FV51" s="779"/>
      <c r="FW51" s="779"/>
      <c r="FX51" s="779"/>
      <c r="FY51" s="779"/>
      <c r="FZ51" s="779"/>
      <c r="GA51" s="779"/>
      <c r="GB51" s="779"/>
      <c r="GC51" s="779"/>
      <c r="GD51" s="779"/>
      <c r="GE51" s="779"/>
      <c r="GF51" s="779"/>
      <c r="GG51" s="779"/>
      <c r="GH51" s="779"/>
      <c r="GI51" s="779"/>
      <c r="GJ51" s="779"/>
      <c r="GK51" s="779"/>
      <c r="GL51" s="779"/>
      <c r="GM51" s="779"/>
      <c r="GN51" s="779"/>
      <c r="GO51" s="779"/>
      <c r="GP51" s="779"/>
      <c r="GQ51" s="779"/>
      <c r="GR51" s="779"/>
      <c r="GS51" s="779"/>
      <c r="GT51" s="779"/>
      <c r="GU51" s="779"/>
      <c r="GV51" s="779"/>
      <c r="GW51" s="779"/>
      <c r="GX51" s="779"/>
      <c r="GY51" s="779"/>
      <c r="GZ51" s="779"/>
      <c r="HA51" s="779"/>
      <c r="HB51" s="779"/>
      <c r="HC51" s="779"/>
      <c r="HD51" s="779"/>
      <c r="HE51" s="779"/>
      <c r="HF51" s="779"/>
      <c r="HG51" s="779"/>
      <c r="HH51" s="779"/>
      <c r="HI51" s="779"/>
      <c r="HJ51" s="779"/>
      <c r="HK51" s="779"/>
      <c r="HL51" s="779"/>
      <c r="HM51" s="779"/>
      <c r="HN51" s="779"/>
      <c r="HO51" s="779"/>
      <c r="HP51" s="779"/>
      <c r="HQ51" s="779"/>
      <c r="HR51" s="779"/>
      <c r="HS51" s="779"/>
      <c r="HT51" s="779"/>
      <c r="HU51" s="779"/>
      <c r="HV51" s="779"/>
      <c r="HW51" s="779"/>
      <c r="HX51" s="779"/>
      <c r="HY51" s="779"/>
      <c r="HZ51" s="779"/>
      <c r="IA51" s="779"/>
      <c r="IB51" s="779"/>
      <c r="IC51" s="779"/>
      <c r="ID51" s="779"/>
      <c r="IE51" s="779"/>
      <c r="IF51" s="779"/>
      <c r="IG51" s="779"/>
      <c r="IH51" s="779"/>
      <c r="II51" s="779"/>
      <c r="IJ51" s="779"/>
      <c r="IK51" s="779"/>
      <c r="IL51" s="779"/>
      <c r="IM51" s="779"/>
      <c r="IN51" s="779"/>
      <c r="IO51" s="779"/>
      <c r="IP51" s="779"/>
      <c r="IQ51" s="779"/>
      <c r="IR51" s="779"/>
      <c r="IS51" s="779"/>
    </row>
    <row r="52" spans="1:253" s="341" customFormat="1">
      <c r="A52" s="784" t="s">
        <v>1538</v>
      </c>
      <c r="B52" s="780">
        <f>'Sources and Uses Budget'!$C51</f>
        <v>39547</v>
      </c>
      <c r="C52" s="780">
        <f>'Sources and Uses Budget'!$C51</f>
        <v>39547</v>
      </c>
      <c r="D52" s="781">
        <f t="shared" si="0"/>
        <v>0</v>
      </c>
      <c r="E52" s="782"/>
      <c r="F52" s="783"/>
      <c r="G52" s="778"/>
      <c r="H52" s="779"/>
      <c r="I52" s="779"/>
      <c r="J52" s="779"/>
      <c r="K52" s="779"/>
      <c r="L52" s="779"/>
      <c r="M52" s="779"/>
      <c r="N52" s="779"/>
      <c r="O52" s="779"/>
      <c r="P52" s="779"/>
      <c r="Q52" s="779"/>
      <c r="R52" s="779"/>
      <c r="S52" s="779"/>
      <c r="T52" s="779"/>
      <c r="U52" s="779"/>
      <c r="V52" s="779"/>
      <c r="W52" s="779"/>
      <c r="X52" s="779"/>
      <c r="Y52" s="779"/>
      <c r="Z52" s="779"/>
      <c r="AA52" s="779"/>
      <c r="AB52" s="779"/>
      <c r="AC52" s="779"/>
      <c r="AD52" s="779"/>
      <c r="AE52" s="779"/>
      <c r="AF52" s="779"/>
      <c r="AG52" s="779"/>
      <c r="AH52" s="779"/>
      <c r="AI52" s="779"/>
      <c r="AJ52" s="779"/>
      <c r="AK52" s="779"/>
      <c r="AL52" s="779"/>
      <c r="AM52" s="779"/>
      <c r="AN52" s="779"/>
      <c r="AO52" s="779"/>
      <c r="AP52" s="779"/>
      <c r="AQ52" s="779"/>
      <c r="AR52" s="779"/>
      <c r="AS52" s="779"/>
      <c r="AT52" s="779"/>
      <c r="AU52" s="779"/>
      <c r="AV52" s="779"/>
      <c r="AW52" s="779"/>
      <c r="AX52" s="779"/>
      <c r="AY52" s="779"/>
      <c r="AZ52" s="779"/>
      <c r="BA52" s="779"/>
      <c r="BB52" s="779"/>
      <c r="BC52" s="779"/>
      <c r="BD52" s="779"/>
      <c r="BE52" s="779"/>
      <c r="BF52" s="779"/>
      <c r="BG52" s="779"/>
      <c r="BH52" s="779"/>
      <c r="BI52" s="779"/>
      <c r="BJ52" s="779"/>
      <c r="BK52" s="779"/>
      <c r="BL52" s="779"/>
      <c r="BM52" s="779"/>
      <c r="BN52" s="779"/>
      <c r="BO52" s="779"/>
      <c r="BP52" s="779"/>
      <c r="BQ52" s="779"/>
      <c r="BR52" s="779"/>
      <c r="BS52" s="779"/>
      <c r="BT52" s="779"/>
      <c r="BU52" s="779"/>
      <c r="BV52" s="779"/>
      <c r="BW52" s="779"/>
      <c r="BX52" s="779"/>
      <c r="BY52" s="779"/>
      <c r="BZ52" s="779"/>
      <c r="CA52" s="779"/>
      <c r="CB52" s="779"/>
      <c r="CC52" s="779"/>
      <c r="CD52" s="779"/>
      <c r="CE52" s="779"/>
      <c r="CF52" s="779"/>
      <c r="CG52" s="779"/>
      <c r="CH52" s="779"/>
      <c r="CI52" s="779"/>
      <c r="CJ52" s="779"/>
      <c r="CK52" s="779"/>
      <c r="CL52" s="779"/>
      <c r="CM52" s="779"/>
      <c r="CN52" s="779"/>
      <c r="CO52" s="779"/>
      <c r="CP52" s="779"/>
      <c r="CQ52" s="779"/>
      <c r="CR52" s="779"/>
      <c r="CS52" s="779"/>
      <c r="CT52" s="779"/>
      <c r="CU52" s="779"/>
      <c r="CV52" s="779"/>
      <c r="CW52" s="779"/>
      <c r="CX52" s="779"/>
      <c r="CY52" s="779"/>
      <c r="CZ52" s="779"/>
      <c r="DA52" s="779"/>
      <c r="DB52" s="779"/>
      <c r="DC52" s="779"/>
      <c r="DD52" s="779"/>
      <c r="DE52" s="779"/>
      <c r="DF52" s="779"/>
      <c r="DG52" s="779"/>
      <c r="DH52" s="779"/>
      <c r="DI52" s="779"/>
      <c r="DJ52" s="779"/>
      <c r="DK52" s="779"/>
      <c r="DL52" s="779"/>
      <c r="DM52" s="779"/>
      <c r="DN52" s="779"/>
      <c r="DO52" s="779"/>
      <c r="DP52" s="779"/>
      <c r="DQ52" s="779"/>
      <c r="DR52" s="779"/>
      <c r="DS52" s="779"/>
      <c r="DT52" s="779"/>
      <c r="DU52" s="779"/>
      <c r="DV52" s="779"/>
      <c r="DW52" s="779"/>
      <c r="DX52" s="779"/>
      <c r="DY52" s="779"/>
      <c r="DZ52" s="779"/>
      <c r="EA52" s="779"/>
      <c r="EB52" s="779"/>
      <c r="EC52" s="779"/>
      <c r="ED52" s="779"/>
      <c r="EE52" s="779"/>
      <c r="EF52" s="779"/>
      <c r="EG52" s="779"/>
      <c r="EH52" s="779"/>
      <c r="EI52" s="779"/>
      <c r="EJ52" s="779"/>
      <c r="EK52" s="779"/>
      <c r="EL52" s="779"/>
      <c r="EM52" s="779"/>
      <c r="EN52" s="779"/>
      <c r="EO52" s="779"/>
      <c r="EP52" s="779"/>
      <c r="EQ52" s="779"/>
      <c r="ER52" s="779"/>
      <c r="ES52" s="779"/>
      <c r="ET52" s="779"/>
      <c r="EU52" s="779"/>
      <c r="EV52" s="779"/>
      <c r="EW52" s="779"/>
      <c r="EX52" s="779"/>
      <c r="EY52" s="779"/>
      <c r="EZ52" s="779"/>
      <c r="FA52" s="779"/>
      <c r="FB52" s="779"/>
      <c r="FC52" s="779"/>
      <c r="FD52" s="779"/>
      <c r="FE52" s="779"/>
      <c r="FF52" s="779"/>
      <c r="FG52" s="779"/>
      <c r="FH52" s="779"/>
      <c r="FI52" s="779"/>
      <c r="FJ52" s="779"/>
      <c r="FK52" s="779"/>
      <c r="FL52" s="779"/>
      <c r="FM52" s="779"/>
      <c r="FN52" s="779"/>
      <c r="FO52" s="779"/>
      <c r="FP52" s="779"/>
      <c r="FQ52" s="779"/>
      <c r="FR52" s="779"/>
      <c r="FS52" s="779"/>
      <c r="FT52" s="779"/>
      <c r="FU52" s="779"/>
      <c r="FV52" s="779"/>
      <c r="FW52" s="779"/>
      <c r="FX52" s="779"/>
      <c r="FY52" s="779"/>
      <c r="FZ52" s="779"/>
      <c r="GA52" s="779"/>
      <c r="GB52" s="779"/>
      <c r="GC52" s="779"/>
      <c r="GD52" s="779"/>
      <c r="GE52" s="779"/>
      <c r="GF52" s="779"/>
      <c r="GG52" s="779"/>
      <c r="GH52" s="779"/>
      <c r="GI52" s="779"/>
      <c r="GJ52" s="779"/>
      <c r="GK52" s="779"/>
      <c r="GL52" s="779"/>
      <c r="GM52" s="779"/>
      <c r="GN52" s="779"/>
      <c r="GO52" s="779"/>
      <c r="GP52" s="779"/>
      <c r="GQ52" s="779"/>
      <c r="GR52" s="779"/>
      <c r="GS52" s="779"/>
      <c r="GT52" s="779"/>
      <c r="GU52" s="779"/>
      <c r="GV52" s="779"/>
      <c r="GW52" s="779"/>
      <c r="GX52" s="779"/>
      <c r="GY52" s="779"/>
      <c r="GZ52" s="779"/>
      <c r="HA52" s="779"/>
      <c r="HB52" s="779"/>
      <c r="HC52" s="779"/>
      <c r="HD52" s="779"/>
      <c r="HE52" s="779"/>
      <c r="HF52" s="779"/>
      <c r="HG52" s="779"/>
      <c r="HH52" s="779"/>
      <c r="HI52" s="779"/>
      <c r="HJ52" s="779"/>
      <c r="HK52" s="779"/>
      <c r="HL52" s="779"/>
      <c r="HM52" s="779"/>
      <c r="HN52" s="779"/>
      <c r="HO52" s="779"/>
      <c r="HP52" s="779"/>
      <c r="HQ52" s="779"/>
      <c r="HR52" s="779"/>
      <c r="HS52" s="779"/>
      <c r="HT52" s="779"/>
      <c r="HU52" s="779"/>
      <c r="HV52" s="779"/>
      <c r="HW52" s="779"/>
      <c r="HX52" s="779"/>
      <c r="HY52" s="779"/>
      <c r="HZ52" s="779"/>
      <c r="IA52" s="779"/>
      <c r="IB52" s="779"/>
      <c r="IC52" s="779"/>
      <c r="ID52" s="779"/>
      <c r="IE52" s="779"/>
      <c r="IF52" s="779"/>
      <c r="IG52" s="779"/>
      <c r="IH52" s="779"/>
      <c r="II52" s="779"/>
      <c r="IJ52" s="779"/>
      <c r="IK52" s="779"/>
      <c r="IL52" s="779"/>
      <c r="IM52" s="779"/>
      <c r="IN52" s="779"/>
      <c r="IO52" s="779"/>
      <c r="IP52" s="779"/>
      <c r="IQ52" s="779"/>
      <c r="IR52" s="779"/>
      <c r="IS52" s="779"/>
    </row>
    <row r="53" spans="1:253" s="341" customFormat="1">
      <c r="A53" s="784" t="s">
        <v>1538</v>
      </c>
      <c r="B53" s="780">
        <f>'Sources and Uses Budget'!$C52</f>
        <v>0</v>
      </c>
      <c r="C53" s="780">
        <f>'Sources and Uses Budget'!$C52</f>
        <v>0</v>
      </c>
      <c r="D53" s="781">
        <f t="shared" si="0"/>
        <v>0</v>
      </c>
      <c r="E53" s="782"/>
      <c r="F53" s="783"/>
      <c r="G53" s="778"/>
      <c r="H53" s="779"/>
      <c r="I53" s="779"/>
      <c r="J53" s="779"/>
      <c r="K53" s="779"/>
      <c r="L53" s="779"/>
      <c r="M53" s="779"/>
      <c r="N53" s="779"/>
      <c r="O53" s="779"/>
      <c r="P53" s="779"/>
      <c r="Q53" s="779"/>
      <c r="R53" s="779"/>
      <c r="S53" s="779"/>
      <c r="T53" s="779"/>
      <c r="U53" s="779"/>
      <c r="V53" s="779"/>
      <c r="W53" s="779"/>
      <c r="X53" s="779"/>
      <c r="Y53" s="779"/>
      <c r="Z53" s="779"/>
      <c r="AA53" s="779"/>
      <c r="AB53" s="779"/>
      <c r="AC53" s="779"/>
      <c r="AD53" s="779"/>
      <c r="AE53" s="779"/>
      <c r="AF53" s="779"/>
      <c r="AG53" s="779"/>
      <c r="AH53" s="779"/>
      <c r="AI53" s="779"/>
      <c r="AJ53" s="779"/>
      <c r="AK53" s="779"/>
      <c r="AL53" s="779"/>
      <c r="AM53" s="779"/>
      <c r="AN53" s="779"/>
      <c r="AO53" s="779"/>
      <c r="AP53" s="779"/>
      <c r="AQ53" s="779"/>
      <c r="AR53" s="779"/>
      <c r="AS53" s="779"/>
      <c r="AT53" s="779"/>
      <c r="AU53" s="779"/>
      <c r="AV53" s="779"/>
      <c r="AW53" s="779"/>
      <c r="AX53" s="779"/>
      <c r="AY53" s="779"/>
      <c r="AZ53" s="779"/>
      <c r="BA53" s="779"/>
      <c r="BB53" s="779"/>
      <c r="BC53" s="779"/>
      <c r="BD53" s="779"/>
      <c r="BE53" s="779"/>
      <c r="BF53" s="779"/>
      <c r="BG53" s="779"/>
      <c r="BH53" s="779"/>
      <c r="BI53" s="779"/>
      <c r="BJ53" s="779"/>
      <c r="BK53" s="779"/>
      <c r="BL53" s="779"/>
      <c r="BM53" s="779"/>
      <c r="BN53" s="779"/>
      <c r="BO53" s="779"/>
      <c r="BP53" s="779"/>
      <c r="BQ53" s="779"/>
      <c r="BR53" s="779"/>
      <c r="BS53" s="779"/>
      <c r="BT53" s="779"/>
      <c r="BU53" s="779"/>
      <c r="BV53" s="779"/>
      <c r="BW53" s="779"/>
      <c r="BX53" s="779"/>
      <c r="BY53" s="779"/>
      <c r="BZ53" s="779"/>
      <c r="CA53" s="779"/>
      <c r="CB53" s="779"/>
      <c r="CC53" s="779"/>
      <c r="CD53" s="779"/>
      <c r="CE53" s="779"/>
      <c r="CF53" s="779"/>
      <c r="CG53" s="779"/>
      <c r="CH53" s="779"/>
      <c r="CI53" s="779"/>
      <c r="CJ53" s="779"/>
      <c r="CK53" s="779"/>
      <c r="CL53" s="779"/>
      <c r="CM53" s="779"/>
      <c r="CN53" s="779"/>
      <c r="CO53" s="779"/>
      <c r="CP53" s="779"/>
      <c r="CQ53" s="779"/>
      <c r="CR53" s="779"/>
      <c r="CS53" s="779"/>
      <c r="CT53" s="779"/>
      <c r="CU53" s="779"/>
      <c r="CV53" s="779"/>
      <c r="CW53" s="779"/>
      <c r="CX53" s="779"/>
      <c r="CY53" s="779"/>
      <c r="CZ53" s="779"/>
      <c r="DA53" s="779"/>
      <c r="DB53" s="779"/>
      <c r="DC53" s="779"/>
      <c r="DD53" s="779"/>
      <c r="DE53" s="779"/>
      <c r="DF53" s="779"/>
      <c r="DG53" s="779"/>
      <c r="DH53" s="779"/>
      <c r="DI53" s="779"/>
      <c r="DJ53" s="779"/>
      <c r="DK53" s="779"/>
      <c r="DL53" s="779"/>
      <c r="DM53" s="779"/>
      <c r="DN53" s="779"/>
      <c r="DO53" s="779"/>
      <c r="DP53" s="779"/>
      <c r="DQ53" s="779"/>
      <c r="DR53" s="779"/>
      <c r="DS53" s="779"/>
      <c r="DT53" s="779"/>
      <c r="DU53" s="779"/>
      <c r="DV53" s="779"/>
      <c r="DW53" s="779"/>
      <c r="DX53" s="779"/>
      <c r="DY53" s="779"/>
      <c r="DZ53" s="779"/>
      <c r="EA53" s="779"/>
      <c r="EB53" s="779"/>
      <c r="EC53" s="779"/>
      <c r="ED53" s="779"/>
      <c r="EE53" s="779"/>
      <c r="EF53" s="779"/>
      <c r="EG53" s="779"/>
      <c r="EH53" s="779"/>
      <c r="EI53" s="779"/>
      <c r="EJ53" s="779"/>
      <c r="EK53" s="779"/>
      <c r="EL53" s="779"/>
      <c r="EM53" s="779"/>
      <c r="EN53" s="779"/>
      <c r="EO53" s="779"/>
      <c r="EP53" s="779"/>
      <c r="EQ53" s="779"/>
      <c r="ER53" s="779"/>
      <c r="ES53" s="779"/>
      <c r="ET53" s="779"/>
      <c r="EU53" s="779"/>
      <c r="EV53" s="779"/>
      <c r="EW53" s="779"/>
      <c r="EX53" s="779"/>
      <c r="EY53" s="779"/>
      <c r="EZ53" s="779"/>
      <c r="FA53" s="779"/>
      <c r="FB53" s="779"/>
      <c r="FC53" s="779"/>
      <c r="FD53" s="779"/>
      <c r="FE53" s="779"/>
      <c r="FF53" s="779"/>
      <c r="FG53" s="779"/>
      <c r="FH53" s="779"/>
      <c r="FI53" s="779"/>
      <c r="FJ53" s="779"/>
      <c r="FK53" s="779"/>
      <c r="FL53" s="779"/>
      <c r="FM53" s="779"/>
      <c r="FN53" s="779"/>
      <c r="FO53" s="779"/>
      <c r="FP53" s="779"/>
      <c r="FQ53" s="779"/>
      <c r="FR53" s="779"/>
      <c r="FS53" s="779"/>
      <c r="FT53" s="779"/>
      <c r="FU53" s="779"/>
      <c r="FV53" s="779"/>
      <c r="FW53" s="779"/>
      <c r="FX53" s="779"/>
      <c r="FY53" s="779"/>
      <c r="FZ53" s="779"/>
      <c r="GA53" s="779"/>
      <c r="GB53" s="779"/>
      <c r="GC53" s="779"/>
      <c r="GD53" s="779"/>
      <c r="GE53" s="779"/>
      <c r="GF53" s="779"/>
      <c r="GG53" s="779"/>
      <c r="GH53" s="779"/>
      <c r="GI53" s="779"/>
      <c r="GJ53" s="779"/>
      <c r="GK53" s="779"/>
      <c r="GL53" s="779"/>
      <c r="GM53" s="779"/>
      <c r="GN53" s="779"/>
      <c r="GO53" s="779"/>
      <c r="GP53" s="779"/>
      <c r="GQ53" s="779"/>
      <c r="GR53" s="779"/>
      <c r="GS53" s="779"/>
      <c r="GT53" s="779"/>
      <c r="GU53" s="779"/>
      <c r="GV53" s="779"/>
      <c r="GW53" s="779"/>
      <c r="GX53" s="779"/>
      <c r="GY53" s="779"/>
      <c r="GZ53" s="779"/>
      <c r="HA53" s="779"/>
      <c r="HB53" s="779"/>
      <c r="HC53" s="779"/>
      <c r="HD53" s="779"/>
      <c r="HE53" s="779"/>
      <c r="HF53" s="779"/>
      <c r="HG53" s="779"/>
      <c r="HH53" s="779"/>
      <c r="HI53" s="779"/>
      <c r="HJ53" s="779"/>
      <c r="HK53" s="779"/>
      <c r="HL53" s="779"/>
      <c r="HM53" s="779"/>
      <c r="HN53" s="779"/>
      <c r="HO53" s="779"/>
      <c r="HP53" s="779"/>
      <c r="HQ53" s="779"/>
      <c r="HR53" s="779"/>
      <c r="HS53" s="779"/>
      <c r="HT53" s="779"/>
      <c r="HU53" s="779"/>
      <c r="HV53" s="779"/>
      <c r="HW53" s="779"/>
      <c r="HX53" s="779"/>
      <c r="HY53" s="779"/>
      <c r="HZ53" s="779"/>
      <c r="IA53" s="779"/>
      <c r="IB53" s="779"/>
      <c r="IC53" s="779"/>
      <c r="ID53" s="779"/>
      <c r="IE53" s="779"/>
      <c r="IF53" s="779"/>
      <c r="IG53" s="779"/>
      <c r="IH53" s="779"/>
      <c r="II53" s="779"/>
      <c r="IJ53" s="779"/>
      <c r="IK53" s="779"/>
      <c r="IL53" s="779"/>
      <c r="IM53" s="779"/>
      <c r="IN53" s="779"/>
      <c r="IO53" s="779"/>
      <c r="IP53" s="779"/>
      <c r="IQ53" s="779"/>
      <c r="IR53" s="779"/>
      <c r="IS53" s="779"/>
    </row>
    <row r="54" spans="1:253" s="343" customFormat="1" ht="13">
      <c r="A54" s="257" t="s">
        <v>1559</v>
      </c>
      <c r="B54" s="258">
        <f>SUM(B44:B53)</f>
        <v>5958810</v>
      </c>
      <c r="C54" s="258">
        <f>SUM(C44:C53)</f>
        <v>5958810</v>
      </c>
      <c r="D54" s="781">
        <f t="shared" si="0"/>
        <v>0</v>
      </c>
      <c r="E54" s="782"/>
      <c r="F54" s="783"/>
      <c r="G54" s="345"/>
      <c r="H54" s="342"/>
      <c r="I54" s="342"/>
      <c r="J54" s="342"/>
      <c r="K54" s="342"/>
      <c r="L54" s="342"/>
      <c r="M54" s="342"/>
      <c r="N54" s="342"/>
      <c r="O54" s="342"/>
      <c r="P54" s="342"/>
      <c r="Q54" s="342"/>
      <c r="R54" s="342"/>
      <c r="S54" s="342"/>
      <c r="T54" s="342"/>
      <c r="U54" s="342"/>
      <c r="V54" s="342"/>
      <c r="W54" s="342"/>
      <c r="X54" s="342"/>
      <c r="Y54" s="342"/>
      <c r="Z54" s="342"/>
      <c r="AA54" s="342"/>
      <c r="AB54" s="342"/>
      <c r="AC54" s="342"/>
      <c r="AD54" s="342"/>
      <c r="AE54" s="342"/>
      <c r="AF54" s="342"/>
      <c r="AG54" s="342"/>
      <c r="AH54" s="342"/>
      <c r="AI54" s="342"/>
      <c r="AJ54" s="342"/>
      <c r="AK54" s="342"/>
      <c r="AL54" s="342"/>
      <c r="AM54" s="342"/>
      <c r="AN54" s="342"/>
      <c r="AO54" s="342"/>
      <c r="AP54" s="342"/>
      <c r="AQ54" s="342"/>
      <c r="AR54" s="342"/>
      <c r="AS54" s="342"/>
      <c r="AT54" s="342"/>
      <c r="AU54" s="342"/>
      <c r="AV54" s="342"/>
      <c r="AW54" s="342"/>
      <c r="AX54" s="342"/>
      <c r="AY54" s="342"/>
      <c r="AZ54" s="342"/>
      <c r="BA54" s="342"/>
      <c r="BB54" s="342"/>
      <c r="BC54" s="342"/>
      <c r="BD54" s="342"/>
      <c r="BE54" s="342"/>
      <c r="BF54" s="342"/>
      <c r="BG54" s="342"/>
      <c r="BH54" s="342"/>
      <c r="BI54" s="342"/>
      <c r="BJ54" s="342"/>
      <c r="BK54" s="342"/>
      <c r="BL54" s="342"/>
      <c r="BM54" s="342"/>
      <c r="BN54" s="342"/>
      <c r="BO54" s="342"/>
      <c r="BP54" s="342"/>
      <c r="BQ54" s="342"/>
      <c r="BR54" s="342"/>
      <c r="BS54" s="342"/>
      <c r="BT54" s="342"/>
      <c r="BU54" s="342"/>
      <c r="BV54" s="342"/>
      <c r="BW54" s="342"/>
      <c r="BX54" s="342"/>
      <c r="BY54" s="342"/>
      <c r="BZ54" s="342"/>
      <c r="CA54" s="342"/>
      <c r="CB54" s="342"/>
      <c r="CC54" s="342"/>
      <c r="CD54" s="342"/>
      <c r="CE54" s="342"/>
      <c r="CF54" s="342"/>
      <c r="CG54" s="342"/>
      <c r="CH54" s="342"/>
      <c r="CI54" s="342"/>
      <c r="CJ54" s="342"/>
      <c r="CK54" s="342"/>
      <c r="CL54" s="342"/>
      <c r="CM54" s="342"/>
      <c r="CN54" s="342"/>
      <c r="CO54" s="342"/>
      <c r="CP54" s="342"/>
      <c r="CQ54" s="342"/>
      <c r="CR54" s="342"/>
      <c r="CS54" s="342"/>
      <c r="CT54" s="342"/>
      <c r="CU54" s="342"/>
      <c r="CV54" s="342"/>
      <c r="CW54" s="342"/>
      <c r="CX54" s="342"/>
      <c r="CY54" s="342"/>
      <c r="CZ54" s="342"/>
      <c r="DA54" s="342"/>
      <c r="DB54" s="342"/>
      <c r="DC54" s="342"/>
      <c r="DD54" s="342"/>
      <c r="DE54" s="342"/>
      <c r="DF54" s="342"/>
      <c r="DG54" s="342"/>
      <c r="DH54" s="342"/>
      <c r="DI54" s="342"/>
      <c r="DJ54" s="342"/>
      <c r="DK54" s="342"/>
      <c r="DL54" s="342"/>
      <c r="DM54" s="342"/>
      <c r="DN54" s="342"/>
      <c r="DO54" s="342"/>
      <c r="DP54" s="342"/>
      <c r="DQ54" s="342"/>
      <c r="DR54" s="342"/>
      <c r="DS54" s="342"/>
      <c r="DT54" s="342"/>
      <c r="DU54" s="342"/>
      <c r="DV54" s="342"/>
      <c r="DW54" s="342"/>
      <c r="DX54" s="342"/>
      <c r="DY54" s="342"/>
      <c r="DZ54" s="342"/>
      <c r="EA54" s="342"/>
      <c r="EB54" s="342"/>
      <c r="EC54" s="342"/>
      <c r="ED54" s="342"/>
      <c r="EE54" s="342"/>
      <c r="EF54" s="342"/>
      <c r="EG54" s="342"/>
      <c r="EH54" s="342"/>
      <c r="EI54" s="342"/>
      <c r="EJ54" s="342"/>
      <c r="EK54" s="342"/>
      <c r="EL54" s="342"/>
      <c r="EM54" s="342"/>
      <c r="EN54" s="342"/>
      <c r="EO54" s="342"/>
      <c r="EP54" s="342"/>
      <c r="EQ54" s="342"/>
      <c r="ER54" s="342"/>
      <c r="ES54" s="342"/>
      <c r="ET54" s="342"/>
      <c r="EU54" s="342"/>
      <c r="EV54" s="342"/>
      <c r="EW54" s="342"/>
      <c r="EX54" s="342"/>
      <c r="EY54" s="342"/>
      <c r="EZ54" s="342"/>
      <c r="FA54" s="342"/>
      <c r="FB54" s="342"/>
      <c r="FC54" s="342"/>
      <c r="FD54" s="342"/>
      <c r="FE54" s="342"/>
      <c r="FF54" s="342"/>
      <c r="FG54" s="342"/>
      <c r="FH54" s="342"/>
      <c r="FI54" s="342"/>
      <c r="FJ54" s="342"/>
      <c r="FK54" s="342"/>
      <c r="FL54" s="342"/>
      <c r="FM54" s="342"/>
      <c r="FN54" s="342"/>
      <c r="FO54" s="342"/>
      <c r="FP54" s="342"/>
      <c r="FQ54" s="342"/>
      <c r="FR54" s="342"/>
      <c r="FS54" s="342"/>
      <c r="FT54" s="342"/>
      <c r="FU54" s="342"/>
      <c r="FV54" s="342"/>
      <c r="FW54" s="342"/>
      <c r="FX54" s="342"/>
      <c r="FY54" s="342"/>
      <c r="FZ54" s="342"/>
      <c r="GA54" s="342"/>
      <c r="GB54" s="342"/>
      <c r="GC54" s="342"/>
      <c r="GD54" s="342"/>
      <c r="GE54" s="342"/>
      <c r="GF54" s="342"/>
      <c r="GG54" s="342"/>
      <c r="GH54" s="342"/>
      <c r="GI54" s="342"/>
      <c r="GJ54" s="342"/>
      <c r="GK54" s="342"/>
      <c r="GL54" s="342"/>
      <c r="GM54" s="342"/>
      <c r="GN54" s="342"/>
      <c r="GO54" s="342"/>
      <c r="GP54" s="342"/>
      <c r="GQ54" s="342"/>
      <c r="GR54" s="342"/>
      <c r="GS54" s="342"/>
      <c r="GT54" s="342"/>
      <c r="GU54" s="342"/>
      <c r="GV54" s="342"/>
      <c r="GW54" s="342"/>
      <c r="GX54" s="342"/>
      <c r="GY54" s="342"/>
      <c r="GZ54" s="342"/>
      <c r="HA54" s="342"/>
      <c r="HB54" s="342"/>
      <c r="HC54" s="342"/>
      <c r="HD54" s="342"/>
      <c r="HE54" s="342"/>
      <c r="HF54" s="342"/>
      <c r="HG54" s="342"/>
      <c r="HH54" s="342"/>
      <c r="HI54" s="342"/>
      <c r="HJ54" s="342"/>
      <c r="HK54" s="342"/>
      <c r="HL54" s="342"/>
      <c r="HM54" s="342"/>
      <c r="HN54" s="342"/>
      <c r="HO54" s="342"/>
      <c r="HP54" s="342"/>
      <c r="HQ54" s="342"/>
      <c r="HR54" s="342"/>
      <c r="HS54" s="342"/>
      <c r="HT54" s="342"/>
      <c r="HU54" s="342"/>
      <c r="HV54" s="342"/>
      <c r="HW54" s="342"/>
      <c r="HX54" s="342"/>
      <c r="HY54" s="342"/>
      <c r="HZ54" s="342"/>
      <c r="IA54" s="342"/>
      <c r="IB54" s="342"/>
      <c r="IC54" s="342"/>
      <c r="ID54" s="342"/>
      <c r="IE54" s="342"/>
      <c r="IF54" s="342"/>
      <c r="IG54" s="342"/>
      <c r="IH54" s="342"/>
      <c r="II54" s="342"/>
      <c r="IJ54" s="342"/>
      <c r="IK54" s="342"/>
      <c r="IL54" s="342"/>
      <c r="IM54" s="342"/>
      <c r="IN54" s="342"/>
      <c r="IO54" s="342"/>
      <c r="IP54" s="342"/>
      <c r="IQ54" s="342"/>
      <c r="IR54" s="342"/>
      <c r="IS54" s="342"/>
    </row>
    <row r="55" spans="1:253" s="341" customFormat="1" ht="13">
      <c r="A55" s="256" t="s">
        <v>1181</v>
      </c>
      <c r="B55" s="256"/>
      <c r="C55" s="256"/>
      <c r="D55" s="256"/>
      <c r="E55" s="264"/>
      <c r="F55" s="256"/>
      <c r="G55" s="778"/>
      <c r="H55" s="779"/>
      <c r="I55" s="779"/>
      <c r="J55" s="779"/>
      <c r="K55" s="779"/>
      <c r="L55" s="779"/>
      <c r="M55" s="779"/>
      <c r="N55" s="779"/>
      <c r="O55" s="779"/>
      <c r="P55" s="779"/>
      <c r="Q55" s="779"/>
      <c r="R55" s="779"/>
      <c r="S55" s="779"/>
      <c r="T55" s="779"/>
      <c r="U55" s="779"/>
      <c r="V55" s="779"/>
      <c r="W55" s="779"/>
      <c r="X55" s="779"/>
      <c r="Y55" s="779"/>
      <c r="Z55" s="779"/>
      <c r="AA55" s="779"/>
      <c r="AB55" s="779"/>
      <c r="AC55" s="779"/>
      <c r="AD55" s="779"/>
      <c r="AE55" s="779"/>
      <c r="AF55" s="779"/>
      <c r="AG55" s="779"/>
      <c r="AH55" s="779"/>
      <c r="AI55" s="779"/>
      <c r="AJ55" s="779"/>
      <c r="AK55" s="779"/>
      <c r="AL55" s="779"/>
      <c r="AM55" s="779"/>
      <c r="AN55" s="779"/>
      <c r="AO55" s="779"/>
      <c r="AP55" s="779"/>
      <c r="AQ55" s="779"/>
      <c r="AR55" s="779"/>
      <c r="AS55" s="779"/>
      <c r="AT55" s="779"/>
      <c r="AU55" s="779"/>
      <c r="AV55" s="779"/>
      <c r="AW55" s="779"/>
      <c r="AX55" s="779"/>
      <c r="AY55" s="779"/>
      <c r="AZ55" s="779"/>
      <c r="BA55" s="779"/>
      <c r="BB55" s="779"/>
      <c r="BC55" s="779"/>
      <c r="BD55" s="779"/>
      <c r="BE55" s="779"/>
      <c r="BF55" s="779"/>
      <c r="BG55" s="779"/>
      <c r="BH55" s="779"/>
      <c r="BI55" s="779"/>
      <c r="BJ55" s="779"/>
      <c r="BK55" s="779"/>
      <c r="BL55" s="779"/>
      <c r="BM55" s="779"/>
      <c r="BN55" s="779"/>
      <c r="BO55" s="779"/>
      <c r="BP55" s="779"/>
      <c r="BQ55" s="779"/>
      <c r="BR55" s="779"/>
      <c r="BS55" s="779"/>
      <c r="BT55" s="779"/>
      <c r="BU55" s="779"/>
      <c r="BV55" s="779"/>
      <c r="BW55" s="779"/>
      <c r="BX55" s="779"/>
      <c r="BY55" s="779"/>
      <c r="BZ55" s="779"/>
      <c r="CA55" s="779"/>
      <c r="CB55" s="779"/>
      <c r="CC55" s="779"/>
      <c r="CD55" s="779"/>
      <c r="CE55" s="779"/>
      <c r="CF55" s="779"/>
      <c r="CG55" s="779"/>
      <c r="CH55" s="779"/>
      <c r="CI55" s="779"/>
      <c r="CJ55" s="779"/>
      <c r="CK55" s="779"/>
      <c r="CL55" s="779"/>
      <c r="CM55" s="779"/>
      <c r="CN55" s="779"/>
      <c r="CO55" s="779"/>
      <c r="CP55" s="779"/>
      <c r="CQ55" s="779"/>
      <c r="CR55" s="779"/>
      <c r="CS55" s="779"/>
      <c r="CT55" s="779"/>
      <c r="CU55" s="779"/>
      <c r="CV55" s="779"/>
      <c r="CW55" s="779"/>
      <c r="CX55" s="779"/>
      <c r="CY55" s="779"/>
      <c r="CZ55" s="779"/>
      <c r="DA55" s="779"/>
      <c r="DB55" s="779"/>
      <c r="DC55" s="779"/>
      <c r="DD55" s="779"/>
      <c r="DE55" s="779"/>
      <c r="DF55" s="779"/>
      <c r="DG55" s="779"/>
      <c r="DH55" s="779"/>
      <c r="DI55" s="779"/>
      <c r="DJ55" s="779"/>
      <c r="DK55" s="779"/>
      <c r="DL55" s="779"/>
      <c r="DM55" s="779"/>
      <c r="DN55" s="779"/>
      <c r="DO55" s="779"/>
      <c r="DP55" s="779"/>
      <c r="DQ55" s="779"/>
      <c r="DR55" s="779"/>
      <c r="DS55" s="779"/>
      <c r="DT55" s="779"/>
      <c r="DU55" s="779"/>
      <c r="DV55" s="779"/>
      <c r="DW55" s="779"/>
      <c r="DX55" s="779"/>
      <c r="DY55" s="779"/>
      <c r="DZ55" s="779"/>
      <c r="EA55" s="779"/>
      <c r="EB55" s="779"/>
      <c r="EC55" s="779"/>
      <c r="ED55" s="779"/>
      <c r="EE55" s="779"/>
      <c r="EF55" s="779"/>
      <c r="EG55" s="779"/>
      <c r="EH55" s="779"/>
      <c r="EI55" s="779"/>
      <c r="EJ55" s="779"/>
      <c r="EK55" s="779"/>
      <c r="EL55" s="779"/>
      <c r="EM55" s="779"/>
      <c r="EN55" s="779"/>
      <c r="EO55" s="779"/>
      <c r="EP55" s="779"/>
      <c r="EQ55" s="779"/>
      <c r="ER55" s="779"/>
      <c r="ES55" s="779"/>
      <c r="ET55" s="779"/>
      <c r="EU55" s="779"/>
      <c r="EV55" s="779"/>
      <c r="EW55" s="779"/>
      <c r="EX55" s="779"/>
      <c r="EY55" s="779"/>
      <c r="EZ55" s="779"/>
      <c r="FA55" s="779"/>
      <c r="FB55" s="779"/>
      <c r="FC55" s="779"/>
      <c r="FD55" s="779"/>
      <c r="FE55" s="779"/>
      <c r="FF55" s="779"/>
      <c r="FG55" s="779"/>
      <c r="FH55" s="779"/>
      <c r="FI55" s="779"/>
      <c r="FJ55" s="779"/>
      <c r="FK55" s="779"/>
      <c r="FL55" s="779"/>
      <c r="FM55" s="779"/>
      <c r="FN55" s="779"/>
      <c r="FO55" s="779"/>
      <c r="FP55" s="779"/>
      <c r="FQ55" s="779"/>
      <c r="FR55" s="779"/>
      <c r="FS55" s="779"/>
      <c r="FT55" s="779"/>
      <c r="FU55" s="779"/>
      <c r="FV55" s="779"/>
      <c r="FW55" s="779"/>
      <c r="FX55" s="779"/>
      <c r="FY55" s="779"/>
      <c r="FZ55" s="779"/>
      <c r="GA55" s="779"/>
      <c r="GB55" s="779"/>
      <c r="GC55" s="779"/>
      <c r="GD55" s="779"/>
      <c r="GE55" s="779"/>
      <c r="GF55" s="779"/>
      <c r="GG55" s="779"/>
      <c r="GH55" s="779"/>
      <c r="GI55" s="779"/>
      <c r="GJ55" s="779"/>
      <c r="GK55" s="779"/>
      <c r="GL55" s="779"/>
      <c r="GM55" s="779"/>
      <c r="GN55" s="779"/>
      <c r="GO55" s="779"/>
      <c r="GP55" s="779"/>
      <c r="GQ55" s="779"/>
      <c r="GR55" s="779"/>
      <c r="GS55" s="779"/>
      <c r="GT55" s="779"/>
      <c r="GU55" s="779"/>
      <c r="GV55" s="779"/>
      <c r="GW55" s="779"/>
      <c r="GX55" s="779"/>
      <c r="GY55" s="779"/>
      <c r="GZ55" s="779"/>
      <c r="HA55" s="779"/>
      <c r="HB55" s="779"/>
      <c r="HC55" s="779"/>
      <c r="HD55" s="779"/>
      <c r="HE55" s="779"/>
      <c r="HF55" s="779"/>
      <c r="HG55" s="779"/>
      <c r="HH55" s="779"/>
      <c r="HI55" s="779"/>
      <c r="HJ55" s="779"/>
      <c r="HK55" s="779"/>
      <c r="HL55" s="779"/>
      <c r="HM55" s="779"/>
      <c r="HN55" s="779"/>
      <c r="HO55" s="779"/>
      <c r="HP55" s="779"/>
      <c r="HQ55" s="779"/>
      <c r="HR55" s="779"/>
      <c r="HS55" s="779"/>
      <c r="HT55" s="779"/>
      <c r="HU55" s="779"/>
      <c r="HV55" s="779"/>
      <c r="HW55" s="779"/>
      <c r="HX55" s="779"/>
      <c r="HY55" s="779"/>
      <c r="HZ55" s="779"/>
      <c r="IA55" s="779"/>
      <c r="IB55" s="779"/>
      <c r="IC55" s="779"/>
      <c r="ID55" s="779"/>
      <c r="IE55" s="779"/>
      <c r="IF55" s="779"/>
      <c r="IG55" s="779"/>
      <c r="IH55" s="779"/>
      <c r="II55" s="779"/>
      <c r="IJ55" s="779"/>
      <c r="IK55" s="779"/>
      <c r="IL55" s="779"/>
      <c r="IM55" s="779"/>
      <c r="IN55" s="779"/>
      <c r="IO55" s="779"/>
      <c r="IP55" s="779"/>
      <c r="IQ55" s="779"/>
      <c r="IR55" s="779"/>
      <c r="IS55" s="779"/>
    </row>
    <row r="56" spans="1:253" s="341" customFormat="1">
      <c r="A56" s="585" t="s">
        <v>1560</v>
      </c>
      <c r="B56" s="780">
        <f>'Sources and Uses Budget'!$C55</f>
        <v>204849</v>
      </c>
      <c r="C56" s="780">
        <f>'Sources and Uses Budget'!$C55</f>
        <v>204849</v>
      </c>
      <c r="D56" s="781">
        <f t="shared" si="0"/>
        <v>0</v>
      </c>
      <c r="E56" s="782"/>
      <c r="F56" s="783"/>
      <c r="G56" s="778"/>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79"/>
      <c r="AY56" s="779"/>
      <c r="AZ56" s="779"/>
      <c r="BA56" s="779"/>
      <c r="BB56" s="779"/>
      <c r="BC56" s="779"/>
      <c r="BD56" s="779"/>
      <c r="BE56" s="779"/>
      <c r="BF56" s="779"/>
      <c r="BG56" s="779"/>
      <c r="BH56" s="779"/>
      <c r="BI56" s="779"/>
      <c r="BJ56" s="779"/>
      <c r="BK56" s="779"/>
      <c r="BL56" s="779"/>
      <c r="BM56" s="779"/>
      <c r="BN56" s="779"/>
      <c r="BO56" s="779"/>
      <c r="BP56" s="779"/>
      <c r="BQ56" s="779"/>
      <c r="BR56" s="779"/>
      <c r="BS56" s="779"/>
      <c r="BT56" s="779"/>
      <c r="BU56" s="779"/>
      <c r="BV56" s="779"/>
      <c r="BW56" s="779"/>
      <c r="BX56" s="779"/>
      <c r="BY56" s="779"/>
      <c r="BZ56" s="779"/>
      <c r="CA56" s="779"/>
      <c r="CB56" s="779"/>
      <c r="CC56" s="779"/>
      <c r="CD56" s="779"/>
      <c r="CE56" s="779"/>
      <c r="CF56" s="779"/>
      <c r="CG56" s="779"/>
      <c r="CH56" s="779"/>
      <c r="CI56" s="779"/>
      <c r="CJ56" s="779"/>
      <c r="CK56" s="779"/>
      <c r="CL56" s="779"/>
      <c r="CM56" s="779"/>
      <c r="CN56" s="779"/>
      <c r="CO56" s="779"/>
      <c r="CP56" s="779"/>
      <c r="CQ56" s="779"/>
      <c r="CR56" s="779"/>
      <c r="CS56" s="779"/>
      <c r="CT56" s="779"/>
      <c r="CU56" s="779"/>
      <c r="CV56" s="779"/>
      <c r="CW56" s="779"/>
      <c r="CX56" s="779"/>
      <c r="CY56" s="779"/>
      <c r="CZ56" s="779"/>
      <c r="DA56" s="779"/>
      <c r="DB56" s="779"/>
      <c r="DC56" s="779"/>
      <c r="DD56" s="779"/>
      <c r="DE56" s="779"/>
      <c r="DF56" s="779"/>
      <c r="DG56" s="779"/>
      <c r="DH56" s="779"/>
      <c r="DI56" s="779"/>
      <c r="DJ56" s="779"/>
      <c r="DK56" s="779"/>
      <c r="DL56" s="779"/>
      <c r="DM56" s="779"/>
      <c r="DN56" s="779"/>
      <c r="DO56" s="779"/>
      <c r="DP56" s="779"/>
      <c r="DQ56" s="779"/>
      <c r="DR56" s="779"/>
      <c r="DS56" s="779"/>
      <c r="DT56" s="779"/>
      <c r="DU56" s="779"/>
      <c r="DV56" s="779"/>
      <c r="DW56" s="779"/>
      <c r="DX56" s="779"/>
      <c r="DY56" s="779"/>
      <c r="DZ56" s="779"/>
      <c r="EA56" s="779"/>
      <c r="EB56" s="779"/>
      <c r="EC56" s="779"/>
      <c r="ED56" s="779"/>
      <c r="EE56" s="779"/>
      <c r="EF56" s="779"/>
      <c r="EG56" s="779"/>
      <c r="EH56" s="779"/>
      <c r="EI56" s="779"/>
      <c r="EJ56" s="779"/>
      <c r="EK56" s="779"/>
      <c r="EL56" s="779"/>
      <c r="EM56" s="779"/>
      <c r="EN56" s="779"/>
      <c r="EO56" s="779"/>
      <c r="EP56" s="779"/>
      <c r="EQ56" s="779"/>
      <c r="ER56" s="779"/>
      <c r="ES56" s="779"/>
      <c r="ET56" s="779"/>
      <c r="EU56" s="779"/>
      <c r="EV56" s="779"/>
      <c r="EW56" s="779"/>
      <c r="EX56" s="779"/>
      <c r="EY56" s="779"/>
      <c r="EZ56" s="779"/>
      <c r="FA56" s="779"/>
      <c r="FB56" s="779"/>
      <c r="FC56" s="779"/>
      <c r="FD56" s="779"/>
      <c r="FE56" s="779"/>
      <c r="FF56" s="779"/>
      <c r="FG56" s="779"/>
      <c r="FH56" s="779"/>
      <c r="FI56" s="779"/>
      <c r="FJ56" s="779"/>
      <c r="FK56" s="779"/>
      <c r="FL56" s="779"/>
      <c r="FM56" s="779"/>
      <c r="FN56" s="779"/>
      <c r="FO56" s="779"/>
      <c r="FP56" s="779"/>
      <c r="FQ56" s="779"/>
      <c r="FR56" s="779"/>
      <c r="FS56" s="779"/>
      <c r="FT56" s="779"/>
      <c r="FU56" s="779"/>
      <c r="FV56" s="779"/>
      <c r="FW56" s="779"/>
      <c r="FX56" s="779"/>
      <c r="FY56" s="779"/>
      <c r="FZ56" s="779"/>
      <c r="GA56" s="779"/>
      <c r="GB56" s="779"/>
      <c r="GC56" s="779"/>
      <c r="GD56" s="779"/>
      <c r="GE56" s="779"/>
      <c r="GF56" s="779"/>
      <c r="GG56" s="779"/>
      <c r="GH56" s="779"/>
      <c r="GI56" s="779"/>
      <c r="GJ56" s="779"/>
      <c r="GK56" s="779"/>
      <c r="GL56" s="779"/>
      <c r="GM56" s="779"/>
      <c r="GN56" s="779"/>
      <c r="GO56" s="779"/>
      <c r="GP56" s="779"/>
      <c r="GQ56" s="779"/>
      <c r="GR56" s="779"/>
      <c r="GS56" s="779"/>
      <c r="GT56" s="779"/>
      <c r="GU56" s="779"/>
      <c r="GV56" s="779"/>
      <c r="GW56" s="779"/>
      <c r="GX56" s="779"/>
      <c r="GY56" s="779"/>
      <c r="GZ56" s="779"/>
      <c r="HA56" s="779"/>
      <c r="HB56" s="779"/>
      <c r="HC56" s="779"/>
      <c r="HD56" s="779"/>
      <c r="HE56" s="779"/>
      <c r="HF56" s="779"/>
      <c r="HG56" s="779"/>
      <c r="HH56" s="779"/>
      <c r="HI56" s="779"/>
      <c r="HJ56" s="779"/>
      <c r="HK56" s="779"/>
      <c r="HL56" s="779"/>
      <c r="HM56" s="779"/>
      <c r="HN56" s="779"/>
      <c r="HO56" s="779"/>
      <c r="HP56" s="779"/>
      <c r="HQ56" s="779"/>
      <c r="HR56" s="779"/>
      <c r="HS56" s="779"/>
      <c r="HT56" s="779"/>
      <c r="HU56" s="779"/>
      <c r="HV56" s="779"/>
      <c r="HW56" s="779"/>
      <c r="HX56" s="779"/>
      <c r="HY56" s="779"/>
      <c r="HZ56" s="779"/>
      <c r="IA56" s="779"/>
      <c r="IB56" s="779"/>
      <c r="IC56" s="779"/>
      <c r="ID56" s="779"/>
      <c r="IE56" s="779"/>
      <c r="IF56" s="779"/>
      <c r="IG56" s="779"/>
      <c r="IH56" s="779"/>
      <c r="II56" s="779"/>
      <c r="IJ56" s="779"/>
      <c r="IK56" s="779"/>
      <c r="IL56" s="779"/>
      <c r="IM56" s="779"/>
      <c r="IN56" s="779"/>
      <c r="IO56" s="779"/>
      <c r="IP56" s="779"/>
      <c r="IQ56" s="779"/>
      <c r="IR56" s="779"/>
      <c r="IS56" s="779"/>
    </row>
    <row r="57" spans="1:253" s="341" customFormat="1" ht="12" customHeight="1">
      <c r="A57" s="585" t="s">
        <v>1552</v>
      </c>
      <c r="B57" s="780">
        <f>'Sources and Uses Budget'!$C56</f>
        <v>0</v>
      </c>
      <c r="C57" s="780">
        <f>'Sources and Uses Budget'!$C56</f>
        <v>0</v>
      </c>
      <c r="D57" s="781">
        <f t="shared" si="0"/>
        <v>0</v>
      </c>
      <c r="E57" s="782"/>
      <c r="F57" s="783"/>
      <c r="G57" s="778"/>
      <c r="H57" s="779"/>
      <c r="I57" s="779"/>
      <c r="J57" s="779"/>
      <c r="K57" s="779"/>
      <c r="L57" s="779"/>
      <c r="M57" s="779"/>
      <c r="N57" s="779"/>
      <c r="O57" s="779"/>
      <c r="P57" s="779"/>
      <c r="Q57" s="779"/>
      <c r="R57" s="779"/>
      <c r="S57" s="779"/>
      <c r="T57" s="779"/>
      <c r="U57" s="779"/>
      <c r="V57" s="779"/>
      <c r="W57" s="779"/>
      <c r="X57" s="779"/>
      <c r="Y57" s="779"/>
      <c r="Z57" s="779"/>
      <c r="AA57" s="779"/>
      <c r="AB57" s="779"/>
      <c r="AC57" s="779"/>
      <c r="AD57" s="779"/>
      <c r="AE57" s="779"/>
      <c r="AF57" s="779"/>
      <c r="AG57" s="779"/>
      <c r="AH57" s="779"/>
      <c r="AI57" s="779"/>
      <c r="AJ57" s="779"/>
      <c r="AK57" s="779"/>
      <c r="AL57" s="779"/>
      <c r="AM57" s="779"/>
      <c r="AN57" s="779"/>
      <c r="AO57" s="779"/>
      <c r="AP57" s="779"/>
      <c r="AQ57" s="779"/>
      <c r="AR57" s="779"/>
      <c r="AS57" s="779"/>
      <c r="AT57" s="779"/>
      <c r="AU57" s="779"/>
      <c r="AV57" s="779"/>
      <c r="AW57" s="779"/>
      <c r="AX57" s="779"/>
      <c r="AY57" s="779"/>
      <c r="AZ57" s="779"/>
      <c r="BA57" s="779"/>
      <c r="BB57" s="779"/>
      <c r="BC57" s="779"/>
      <c r="BD57" s="779"/>
      <c r="BE57" s="779"/>
      <c r="BF57" s="779"/>
      <c r="BG57" s="779"/>
      <c r="BH57" s="779"/>
      <c r="BI57" s="779"/>
      <c r="BJ57" s="779"/>
      <c r="BK57" s="779"/>
      <c r="BL57" s="779"/>
      <c r="BM57" s="779"/>
      <c r="BN57" s="779"/>
      <c r="BO57" s="779"/>
      <c r="BP57" s="779"/>
      <c r="BQ57" s="779"/>
      <c r="BR57" s="779"/>
      <c r="BS57" s="779"/>
      <c r="BT57" s="779"/>
      <c r="BU57" s="779"/>
      <c r="BV57" s="779"/>
      <c r="BW57" s="779"/>
      <c r="BX57" s="779"/>
      <c r="BY57" s="779"/>
      <c r="BZ57" s="779"/>
      <c r="CA57" s="779"/>
      <c r="CB57" s="779"/>
      <c r="CC57" s="779"/>
      <c r="CD57" s="779"/>
      <c r="CE57" s="779"/>
      <c r="CF57" s="779"/>
      <c r="CG57" s="779"/>
      <c r="CH57" s="779"/>
      <c r="CI57" s="779"/>
      <c r="CJ57" s="779"/>
      <c r="CK57" s="779"/>
      <c r="CL57" s="779"/>
      <c r="CM57" s="779"/>
      <c r="CN57" s="779"/>
      <c r="CO57" s="779"/>
      <c r="CP57" s="779"/>
      <c r="CQ57" s="779"/>
      <c r="CR57" s="779"/>
      <c r="CS57" s="779"/>
      <c r="CT57" s="779"/>
      <c r="CU57" s="779"/>
      <c r="CV57" s="779"/>
      <c r="CW57" s="779"/>
      <c r="CX57" s="779"/>
      <c r="CY57" s="779"/>
      <c r="CZ57" s="779"/>
      <c r="DA57" s="779"/>
      <c r="DB57" s="779"/>
      <c r="DC57" s="779"/>
      <c r="DD57" s="779"/>
      <c r="DE57" s="779"/>
      <c r="DF57" s="779"/>
      <c r="DG57" s="779"/>
      <c r="DH57" s="779"/>
      <c r="DI57" s="779"/>
      <c r="DJ57" s="779"/>
      <c r="DK57" s="779"/>
      <c r="DL57" s="779"/>
      <c r="DM57" s="779"/>
      <c r="DN57" s="779"/>
      <c r="DO57" s="779"/>
      <c r="DP57" s="779"/>
      <c r="DQ57" s="779"/>
      <c r="DR57" s="779"/>
      <c r="DS57" s="779"/>
      <c r="DT57" s="779"/>
      <c r="DU57" s="779"/>
      <c r="DV57" s="779"/>
      <c r="DW57" s="779"/>
      <c r="DX57" s="779"/>
      <c r="DY57" s="779"/>
      <c r="DZ57" s="779"/>
      <c r="EA57" s="779"/>
      <c r="EB57" s="779"/>
      <c r="EC57" s="779"/>
      <c r="ED57" s="779"/>
      <c r="EE57" s="779"/>
      <c r="EF57" s="779"/>
      <c r="EG57" s="779"/>
      <c r="EH57" s="779"/>
      <c r="EI57" s="779"/>
      <c r="EJ57" s="779"/>
      <c r="EK57" s="779"/>
      <c r="EL57" s="779"/>
      <c r="EM57" s="779"/>
      <c r="EN57" s="779"/>
      <c r="EO57" s="779"/>
      <c r="EP57" s="779"/>
      <c r="EQ57" s="779"/>
      <c r="ER57" s="779"/>
      <c r="ES57" s="779"/>
      <c r="ET57" s="779"/>
      <c r="EU57" s="779"/>
      <c r="EV57" s="779"/>
      <c r="EW57" s="779"/>
      <c r="EX57" s="779"/>
      <c r="EY57" s="779"/>
      <c r="EZ57" s="779"/>
      <c r="FA57" s="779"/>
      <c r="FB57" s="779"/>
      <c r="FC57" s="779"/>
      <c r="FD57" s="779"/>
      <c r="FE57" s="779"/>
      <c r="FF57" s="779"/>
      <c r="FG57" s="779"/>
      <c r="FH57" s="779"/>
      <c r="FI57" s="779"/>
      <c r="FJ57" s="779"/>
      <c r="FK57" s="779"/>
      <c r="FL57" s="779"/>
      <c r="FM57" s="779"/>
      <c r="FN57" s="779"/>
      <c r="FO57" s="779"/>
      <c r="FP57" s="779"/>
      <c r="FQ57" s="779"/>
      <c r="FR57" s="779"/>
      <c r="FS57" s="779"/>
      <c r="FT57" s="779"/>
      <c r="FU57" s="779"/>
      <c r="FV57" s="779"/>
      <c r="FW57" s="779"/>
      <c r="FX57" s="779"/>
      <c r="FY57" s="779"/>
      <c r="FZ57" s="779"/>
      <c r="GA57" s="779"/>
      <c r="GB57" s="779"/>
      <c r="GC57" s="779"/>
      <c r="GD57" s="779"/>
      <c r="GE57" s="779"/>
      <c r="GF57" s="779"/>
      <c r="GG57" s="779"/>
      <c r="GH57" s="779"/>
      <c r="GI57" s="779"/>
      <c r="GJ57" s="779"/>
      <c r="GK57" s="779"/>
      <c r="GL57" s="779"/>
      <c r="GM57" s="779"/>
      <c r="GN57" s="779"/>
      <c r="GO57" s="779"/>
      <c r="GP57" s="779"/>
      <c r="GQ57" s="779"/>
      <c r="GR57" s="779"/>
      <c r="GS57" s="779"/>
      <c r="GT57" s="779"/>
      <c r="GU57" s="779"/>
      <c r="GV57" s="779"/>
      <c r="GW57" s="779"/>
      <c r="GX57" s="779"/>
      <c r="GY57" s="779"/>
      <c r="GZ57" s="779"/>
      <c r="HA57" s="779"/>
      <c r="HB57" s="779"/>
      <c r="HC57" s="779"/>
      <c r="HD57" s="779"/>
      <c r="HE57" s="779"/>
      <c r="HF57" s="779"/>
      <c r="HG57" s="779"/>
      <c r="HH57" s="779"/>
      <c r="HI57" s="779"/>
      <c r="HJ57" s="779"/>
      <c r="HK57" s="779"/>
      <c r="HL57" s="779"/>
      <c r="HM57" s="779"/>
      <c r="HN57" s="779"/>
      <c r="HO57" s="779"/>
      <c r="HP57" s="779"/>
      <c r="HQ57" s="779"/>
      <c r="HR57" s="779"/>
      <c r="HS57" s="779"/>
      <c r="HT57" s="779"/>
      <c r="HU57" s="779"/>
      <c r="HV57" s="779"/>
      <c r="HW57" s="779"/>
      <c r="HX57" s="779"/>
      <c r="HY57" s="779"/>
      <c r="HZ57" s="779"/>
      <c r="IA57" s="779"/>
      <c r="IB57" s="779"/>
      <c r="IC57" s="779"/>
      <c r="ID57" s="779"/>
      <c r="IE57" s="779"/>
      <c r="IF57" s="779"/>
      <c r="IG57" s="779"/>
      <c r="IH57" s="779"/>
      <c r="II57" s="779"/>
      <c r="IJ57" s="779"/>
      <c r="IK57" s="779"/>
      <c r="IL57" s="779"/>
      <c r="IM57" s="779"/>
      <c r="IN57" s="779"/>
      <c r="IO57" s="779"/>
      <c r="IP57" s="779"/>
      <c r="IQ57" s="779"/>
      <c r="IR57" s="779"/>
      <c r="IS57" s="779"/>
    </row>
    <row r="58" spans="1:253" s="341" customFormat="1">
      <c r="A58" s="585" t="s">
        <v>1555</v>
      </c>
      <c r="B58" s="780">
        <f>'Sources and Uses Budget'!$C57</f>
        <v>19730</v>
      </c>
      <c r="C58" s="780">
        <f>'Sources and Uses Budget'!$C57</f>
        <v>19730</v>
      </c>
      <c r="D58" s="781">
        <f t="shared" si="0"/>
        <v>0</v>
      </c>
      <c r="E58" s="782"/>
      <c r="F58" s="783"/>
      <c r="G58" s="778"/>
      <c r="H58" s="779"/>
      <c r="I58" s="779"/>
      <c r="J58" s="779"/>
      <c r="K58" s="779"/>
      <c r="L58" s="779"/>
      <c r="M58" s="779"/>
      <c r="N58" s="779"/>
      <c r="O58" s="779"/>
      <c r="P58" s="779"/>
      <c r="Q58" s="779"/>
      <c r="R58" s="779"/>
      <c r="S58" s="779"/>
      <c r="T58" s="779"/>
      <c r="U58" s="779"/>
      <c r="V58" s="779"/>
      <c r="W58" s="779"/>
      <c r="X58" s="779"/>
      <c r="Y58" s="779"/>
      <c r="Z58" s="779"/>
      <c r="AA58" s="779"/>
      <c r="AB58" s="779"/>
      <c r="AC58" s="779"/>
      <c r="AD58" s="779"/>
      <c r="AE58" s="779"/>
      <c r="AF58" s="779"/>
      <c r="AG58" s="779"/>
      <c r="AH58" s="779"/>
      <c r="AI58" s="779"/>
      <c r="AJ58" s="779"/>
      <c r="AK58" s="779"/>
      <c r="AL58" s="779"/>
      <c r="AM58" s="779"/>
      <c r="AN58" s="779"/>
      <c r="AO58" s="779"/>
      <c r="AP58" s="779"/>
      <c r="AQ58" s="779"/>
      <c r="AR58" s="779"/>
      <c r="AS58" s="779"/>
      <c r="AT58" s="779"/>
      <c r="AU58" s="779"/>
      <c r="AV58" s="779"/>
      <c r="AW58" s="779"/>
      <c r="AX58" s="779"/>
      <c r="AY58" s="779"/>
      <c r="AZ58" s="779"/>
      <c r="BA58" s="779"/>
      <c r="BB58" s="779"/>
      <c r="BC58" s="779"/>
      <c r="BD58" s="779"/>
      <c r="BE58" s="779"/>
      <c r="BF58" s="779"/>
      <c r="BG58" s="779"/>
      <c r="BH58" s="779"/>
      <c r="BI58" s="779"/>
      <c r="BJ58" s="779"/>
      <c r="BK58" s="779"/>
      <c r="BL58" s="779"/>
      <c r="BM58" s="779"/>
      <c r="BN58" s="779"/>
      <c r="BO58" s="779"/>
      <c r="BP58" s="779"/>
      <c r="BQ58" s="779"/>
      <c r="BR58" s="779"/>
      <c r="BS58" s="779"/>
      <c r="BT58" s="779"/>
      <c r="BU58" s="779"/>
      <c r="BV58" s="779"/>
      <c r="BW58" s="779"/>
      <c r="BX58" s="779"/>
      <c r="BY58" s="779"/>
      <c r="BZ58" s="779"/>
      <c r="CA58" s="779"/>
      <c r="CB58" s="779"/>
      <c r="CC58" s="779"/>
      <c r="CD58" s="779"/>
      <c r="CE58" s="779"/>
      <c r="CF58" s="779"/>
      <c r="CG58" s="779"/>
      <c r="CH58" s="779"/>
      <c r="CI58" s="779"/>
      <c r="CJ58" s="779"/>
      <c r="CK58" s="779"/>
      <c r="CL58" s="779"/>
      <c r="CM58" s="779"/>
      <c r="CN58" s="779"/>
      <c r="CO58" s="779"/>
      <c r="CP58" s="779"/>
      <c r="CQ58" s="779"/>
      <c r="CR58" s="779"/>
      <c r="CS58" s="779"/>
      <c r="CT58" s="779"/>
      <c r="CU58" s="779"/>
      <c r="CV58" s="779"/>
      <c r="CW58" s="779"/>
      <c r="CX58" s="779"/>
      <c r="CY58" s="779"/>
      <c r="CZ58" s="779"/>
      <c r="DA58" s="779"/>
      <c r="DB58" s="779"/>
      <c r="DC58" s="779"/>
      <c r="DD58" s="779"/>
      <c r="DE58" s="779"/>
      <c r="DF58" s="779"/>
      <c r="DG58" s="779"/>
      <c r="DH58" s="779"/>
      <c r="DI58" s="779"/>
      <c r="DJ58" s="779"/>
      <c r="DK58" s="779"/>
      <c r="DL58" s="779"/>
      <c r="DM58" s="779"/>
      <c r="DN58" s="779"/>
      <c r="DO58" s="779"/>
      <c r="DP58" s="779"/>
      <c r="DQ58" s="779"/>
      <c r="DR58" s="779"/>
      <c r="DS58" s="779"/>
      <c r="DT58" s="779"/>
      <c r="DU58" s="779"/>
      <c r="DV58" s="779"/>
      <c r="DW58" s="779"/>
      <c r="DX58" s="779"/>
      <c r="DY58" s="779"/>
      <c r="DZ58" s="779"/>
      <c r="EA58" s="779"/>
      <c r="EB58" s="779"/>
      <c r="EC58" s="779"/>
      <c r="ED58" s="779"/>
      <c r="EE58" s="779"/>
      <c r="EF58" s="779"/>
      <c r="EG58" s="779"/>
      <c r="EH58" s="779"/>
      <c r="EI58" s="779"/>
      <c r="EJ58" s="779"/>
      <c r="EK58" s="779"/>
      <c r="EL58" s="779"/>
      <c r="EM58" s="779"/>
      <c r="EN58" s="779"/>
      <c r="EO58" s="779"/>
      <c r="EP58" s="779"/>
      <c r="EQ58" s="779"/>
      <c r="ER58" s="779"/>
      <c r="ES58" s="779"/>
      <c r="ET58" s="779"/>
      <c r="EU58" s="779"/>
      <c r="EV58" s="779"/>
      <c r="EW58" s="779"/>
      <c r="EX58" s="779"/>
      <c r="EY58" s="779"/>
      <c r="EZ58" s="779"/>
      <c r="FA58" s="779"/>
      <c r="FB58" s="779"/>
      <c r="FC58" s="779"/>
      <c r="FD58" s="779"/>
      <c r="FE58" s="779"/>
      <c r="FF58" s="779"/>
      <c r="FG58" s="779"/>
      <c r="FH58" s="779"/>
      <c r="FI58" s="779"/>
      <c r="FJ58" s="779"/>
      <c r="FK58" s="779"/>
      <c r="FL58" s="779"/>
      <c r="FM58" s="779"/>
      <c r="FN58" s="779"/>
      <c r="FO58" s="779"/>
      <c r="FP58" s="779"/>
      <c r="FQ58" s="779"/>
      <c r="FR58" s="779"/>
      <c r="FS58" s="779"/>
      <c r="FT58" s="779"/>
      <c r="FU58" s="779"/>
      <c r="FV58" s="779"/>
      <c r="FW58" s="779"/>
      <c r="FX58" s="779"/>
      <c r="FY58" s="779"/>
      <c r="FZ58" s="779"/>
      <c r="GA58" s="779"/>
      <c r="GB58" s="779"/>
      <c r="GC58" s="779"/>
      <c r="GD58" s="779"/>
      <c r="GE58" s="779"/>
      <c r="GF58" s="779"/>
      <c r="GG58" s="779"/>
      <c r="GH58" s="779"/>
      <c r="GI58" s="779"/>
      <c r="GJ58" s="779"/>
      <c r="GK58" s="779"/>
      <c r="GL58" s="779"/>
      <c r="GM58" s="779"/>
      <c r="GN58" s="779"/>
      <c r="GO58" s="779"/>
      <c r="GP58" s="779"/>
      <c r="GQ58" s="779"/>
      <c r="GR58" s="779"/>
      <c r="GS58" s="779"/>
      <c r="GT58" s="779"/>
      <c r="GU58" s="779"/>
      <c r="GV58" s="779"/>
      <c r="GW58" s="779"/>
      <c r="GX58" s="779"/>
      <c r="GY58" s="779"/>
      <c r="GZ58" s="779"/>
      <c r="HA58" s="779"/>
      <c r="HB58" s="779"/>
      <c r="HC58" s="779"/>
      <c r="HD58" s="779"/>
      <c r="HE58" s="779"/>
      <c r="HF58" s="779"/>
      <c r="HG58" s="779"/>
      <c r="HH58" s="779"/>
      <c r="HI58" s="779"/>
      <c r="HJ58" s="779"/>
      <c r="HK58" s="779"/>
      <c r="HL58" s="779"/>
      <c r="HM58" s="779"/>
      <c r="HN58" s="779"/>
      <c r="HO58" s="779"/>
      <c r="HP58" s="779"/>
      <c r="HQ58" s="779"/>
      <c r="HR58" s="779"/>
      <c r="HS58" s="779"/>
      <c r="HT58" s="779"/>
      <c r="HU58" s="779"/>
      <c r="HV58" s="779"/>
      <c r="HW58" s="779"/>
      <c r="HX58" s="779"/>
      <c r="HY58" s="779"/>
      <c r="HZ58" s="779"/>
      <c r="IA58" s="779"/>
      <c r="IB58" s="779"/>
      <c r="IC58" s="779"/>
      <c r="ID58" s="779"/>
      <c r="IE58" s="779"/>
      <c r="IF58" s="779"/>
      <c r="IG58" s="779"/>
      <c r="IH58" s="779"/>
      <c r="II58" s="779"/>
      <c r="IJ58" s="779"/>
      <c r="IK58" s="779"/>
      <c r="IL58" s="779"/>
      <c r="IM58" s="779"/>
      <c r="IN58" s="779"/>
      <c r="IO58" s="779"/>
      <c r="IP58" s="779"/>
      <c r="IQ58" s="779"/>
      <c r="IR58" s="779"/>
      <c r="IS58" s="779"/>
    </row>
    <row r="59" spans="1:253" s="341" customFormat="1">
      <c r="A59" s="585" t="s">
        <v>1556</v>
      </c>
      <c r="B59" s="780">
        <f>'Sources and Uses Budget'!$C58</f>
        <v>0</v>
      </c>
      <c r="C59" s="780">
        <f>'Sources and Uses Budget'!$C58</f>
        <v>0</v>
      </c>
      <c r="D59" s="781">
        <f t="shared" si="0"/>
        <v>0</v>
      </c>
      <c r="E59" s="782"/>
      <c r="F59" s="783"/>
      <c r="G59" s="778"/>
      <c r="H59" s="779"/>
      <c r="I59" s="779"/>
      <c r="J59" s="779"/>
      <c r="K59" s="779"/>
      <c r="L59" s="779"/>
      <c r="M59" s="779"/>
      <c r="N59" s="779"/>
      <c r="O59" s="779"/>
      <c r="P59" s="779"/>
      <c r="Q59" s="779"/>
      <c r="R59" s="779"/>
      <c r="S59" s="779"/>
      <c r="T59" s="779"/>
      <c r="U59" s="779"/>
      <c r="V59" s="779"/>
      <c r="W59" s="779"/>
      <c r="X59" s="779"/>
      <c r="Y59" s="779"/>
      <c r="Z59" s="779"/>
      <c r="AA59" s="779"/>
      <c r="AB59" s="779"/>
      <c r="AC59" s="779"/>
      <c r="AD59" s="779"/>
      <c r="AE59" s="779"/>
      <c r="AF59" s="779"/>
      <c r="AG59" s="779"/>
      <c r="AH59" s="779"/>
      <c r="AI59" s="779"/>
      <c r="AJ59" s="779"/>
      <c r="AK59" s="779"/>
      <c r="AL59" s="779"/>
      <c r="AM59" s="779"/>
      <c r="AN59" s="779"/>
      <c r="AO59" s="779"/>
      <c r="AP59" s="779"/>
      <c r="AQ59" s="779"/>
      <c r="AR59" s="779"/>
      <c r="AS59" s="779"/>
      <c r="AT59" s="779"/>
      <c r="AU59" s="779"/>
      <c r="AV59" s="779"/>
      <c r="AW59" s="779"/>
      <c r="AX59" s="779"/>
      <c r="AY59" s="779"/>
      <c r="AZ59" s="779"/>
      <c r="BA59" s="779"/>
      <c r="BB59" s="779"/>
      <c r="BC59" s="779"/>
      <c r="BD59" s="779"/>
      <c r="BE59" s="779"/>
      <c r="BF59" s="779"/>
      <c r="BG59" s="779"/>
      <c r="BH59" s="779"/>
      <c r="BI59" s="779"/>
      <c r="BJ59" s="779"/>
      <c r="BK59" s="779"/>
      <c r="BL59" s="779"/>
      <c r="BM59" s="779"/>
      <c r="BN59" s="779"/>
      <c r="BO59" s="779"/>
      <c r="BP59" s="779"/>
      <c r="BQ59" s="779"/>
      <c r="BR59" s="779"/>
      <c r="BS59" s="779"/>
      <c r="BT59" s="779"/>
      <c r="BU59" s="779"/>
      <c r="BV59" s="779"/>
      <c r="BW59" s="779"/>
      <c r="BX59" s="779"/>
      <c r="BY59" s="779"/>
      <c r="BZ59" s="779"/>
      <c r="CA59" s="779"/>
      <c r="CB59" s="779"/>
      <c r="CC59" s="779"/>
      <c r="CD59" s="779"/>
      <c r="CE59" s="779"/>
      <c r="CF59" s="779"/>
      <c r="CG59" s="779"/>
      <c r="CH59" s="779"/>
      <c r="CI59" s="779"/>
      <c r="CJ59" s="779"/>
      <c r="CK59" s="779"/>
      <c r="CL59" s="779"/>
      <c r="CM59" s="779"/>
      <c r="CN59" s="779"/>
      <c r="CO59" s="779"/>
      <c r="CP59" s="779"/>
      <c r="CQ59" s="779"/>
      <c r="CR59" s="779"/>
      <c r="CS59" s="779"/>
      <c r="CT59" s="779"/>
      <c r="CU59" s="779"/>
      <c r="CV59" s="779"/>
      <c r="CW59" s="779"/>
      <c r="CX59" s="779"/>
      <c r="CY59" s="779"/>
      <c r="CZ59" s="779"/>
      <c r="DA59" s="779"/>
      <c r="DB59" s="779"/>
      <c r="DC59" s="779"/>
      <c r="DD59" s="779"/>
      <c r="DE59" s="779"/>
      <c r="DF59" s="779"/>
      <c r="DG59" s="779"/>
      <c r="DH59" s="779"/>
      <c r="DI59" s="779"/>
      <c r="DJ59" s="779"/>
      <c r="DK59" s="779"/>
      <c r="DL59" s="779"/>
      <c r="DM59" s="779"/>
      <c r="DN59" s="779"/>
      <c r="DO59" s="779"/>
      <c r="DP59" s="779"/>
      <c r="DQ59" s="779"/>
      <c r="DR59" s="779"/>
      <c r="DS59" s="779"/>
      <c r="DT59" s="779"/>
      <c r="DU59" s="779"/>
      <c r="DV59" s="779"/>
      <c r="DW59" s="779"/>
      <c r="DX59" s="779"/>
      <c r="DY59" s="779"/>
      <c r="DZ59" s="779"/>
      <c r="EA59" s="779"/>
      <c r="EB59" s="779"/>
      <c r="EC59" s="779"/>
      <c r="ED59" s="779"/>
      <c r="EE59" s="779"/>
      <c r="EF59" s="779"/>
      <c r="EG59" s="779"/>
      <c r="EH59" s="779"/>
      <c r="EI59" s="779"/>
      <c r="EJ59" s="779"/>
      <c r="EK59" s="779"/>
      <c r="EL59" s="779"/>
      <c r="EM59" s="779"/>
      <c r="EN59" s="779"/>
      <c r="EO59" s="779"/>
      <c r="EP59" s="779"/>
      <c r="EQ59" s="779"/>
      <c r="ER59" s="779"/>
      <c r="ES59" s="779"/>
      <c r="ET59" s="779"/>
      <c r="EU59" s="779"/>
      <c r="EV59" s="779"/>
      <c r="EW59" s="779"/>
      <c r="EX59" s="779"/>
      <c r="EY59" s="779"/>
      <c r="EZ59" s="779"/>
      <c r="FA59" s="779"/>
      <c r="FB59" s="779"/>
      <c r="FC59" s="779"/>
      <c r="FD59" s="779"/>
      <c r="FE59" s="779"/>
      <c r="FF59" s="779"/>
      <c r="FG59" s="779"/>
      <c r="FH59" s="779"/>
      <c r="FI59" s="779"/>
      <c r="FJ59" s="779"/>
      <c r="FK59" s="779"/>
      <c r="FL59" s="779"/>
      <c r="FM59" s="779"/>
      <c r="FN59" s="779"/>
      <c r="FO59" s="779"/>
      <c r="FP59" s="779"/>
      <c r="FQ59" s="779"/>
      <c r="FR59" s="779"/>
      <c r="FS59" s="779"/>
      <c r="FT59" s="779"/>
      <c r="FU59" s="779"/>
      <c r="FV59" s="779"/>
      <c r="FW59" s="779"/>
      <c r="FX59" s="779"/>
      <c r="FY59" s="779"/>
      <c r="FZ59" s="779"/>
      <c r="GA59" s="779"/>
      <c r="GB59" s="779"/>
      <c r="GC59" s="779"/>
      <c r="GD59" s="779"/>
      <c r="GE59" s="779"/>
      <c r="GF59" s="779"/>
      <c r="GG59" s="779"/>
      <c r="GH59" s="779"/>
      <c r="GI59" s="779"/>
      <c r="GJ59" s="779"/>
      <c r="GK59" s="779"/>
      <c r="GL59" s="779"/>
      <c r="GM59" s="779"/>
      <c r="GN59" s="779"/>
      <c r="GO59" s="779"/>
      <c r="GP59" s="779"/>
      <c r="GQ59" s="779"/>
      <c r="GR59" s="779"/>
      <c r="GS59" s="779"/>
      <c r="GT59" s="779"/>
      <c r="GU59" s="779"/>
      <c r="GV59" s="779"/>
      <c r="GW59" s="779"/>
      <c r="GX59" s="779"/>
      <c r="GY59" s="779"/>
      <c r="GZ59" s="779"/>
      <c r="HA59" s="779"/>
      <c r="HB59" s="779"/>
      <c r="HC59" s="779"/>
      <c r="HD59" s="779"/>
      <c r="HE59" s="779"/>
      <c r="HF59" s="779"/>
      <c r="HG59" s="779"/>
      <c r="HH59" s="779"/>
      <c r="HI59" s="779"/>
      <c r="HJ59" s="779"/>
      <c r="HK59" s="779"/>
      <c r="HL59" s="779"/>
      <c r="HM59" s="779"/>
      <c r="HN59" s="779"/>
      <c r="HO59" s="779"/>
      <c r="HP59" s="779"/>
      <c r="HQ59" s="779"/>
      <c r="HR59" s="779"/>
      <c r="HS59" s="779"/>
      <c r="HT59" s="779"/>
      <c r="HU59" s="779"/>
      <c r="HV59" s="779"/>
      <c r="HW59" s="779"/>
      <c r="HX59" s="779"/>
      <c r="HY59" s="779"/>
      <c r="HZ59" s="779"/>
      <c r="IA59" s="779"/>
      <c r="IB59" s="779"/>
      <c r="IC59" s="779"/>
      <c r="ID59" s="779"/>
      <c r="IE59" s="779"/>
      <c r="IF59" s="779"/>
      <c r="IG59" s="779"/>
      <c r="IH59" s="779"/>
      <c r="II59" s="779"/>
      <c r="IJ59" s="779"/>
      <c r="IK59" s="779"/>
      <c r="IL59" s="779"/>
      <c r="IM59" s="779"/>
      <c r="IN59" s="779"/>
      <c r="IO59" s="779"/>
      <c r="IP59" s="779"/>
      <c r="IQ59" s="779"/>
      <c r="IR59" s="779"/>
      <c r="IS59" s="779"/>
    </row>
    <row r="60" spans="1:253" s="341" customFormat="1">
      <c r="A60" s="585" t="s">
        <v>1557</v>
      </c>
      <c r="B60" s="780">
        <f>'Sources and Uses Budget'!$C59</f>
        <v>0</v>
      </c>
      <c r="C60" s="780">
        <f>'Sources and Uses Budget'!$C59</f>
        <v>0</v>
      </c>
      <c r="D60" s="781">
        <f t="shared" si="0"/>
        <v>0</v>
      </c>
      <c r="E60" s="782"/>
      <c r="F60" s="783"/>
      <c r="G60" s="778"/>
      <c r="H60" s="779"/>
      <c r="I60" s="779"/>
      <c r="J60" s="779"/>
      <c r="K60" s="779"/>
      <c r="L60" s="779"/>
      <c r="M60" s="779"/>
      <c r="N60" s="779"/>
      <c r="O60" s="779"/>
      <c r="P60" s="779"/>
      <c r="Q60" s="779"/>
      <c r="R60" s="779"/>
      <c r="S60" s="779"/>
      <c r="T60" s="779"/>
      <c r="U60" s="779"/>
      <c r="V60" s="779"/>
      <c r="W60" s="779"/>
      <c r="X60" s="779"/>
      <c r="Y60" s="779"/>
      <c r="Z60" s="779"/>
      <c r="AA60" s="779"/>
      <c r="AB60" s="779"/>
      <c r="AC60" s="779"/>
      <c r="AD60" s="779"/>
      <c r="AE60" s="779"/>
      <c r="AF60" s="779"/>
      <c r="AG60" s="779"/>
      <c r="AH60" s="779"/>
      <c r="AI60" s="779"/>
      <c r="AJ60" s="779"/>
      <c r="AK60" s="779"/>
      <c r="AL60" s="779"/>
      <c r="AM60" s="779"/>
      <c r="AN60" s="779"/>
      <c r="AO60" s="779"/>
      <c r="AP60" s="779"/>
      <c r="AQ60" s="779"/>
      <c r="AR60" s="779"/>
      <c r="AS60" s="779"/>
      <c r="AT60" s="779"/>
      <c r="AU60" s="779"/>
      <c r="AV60" s="779"/>
      <c r="AW60" s="779"/>
      <c r="AX60" s="779"/>
      <c r="AY60" s="779"/>
      <c r="AZ60" s="779"/>
      <c r="BA60" s="779"/>
      <c r="BB60" s="779"/>
      <c r="BC60" s="779"/>
      <c r="BD60" s="779"/>
      <c r="BE60" s="779"/>
      <c r="BF60" s="779"/>
      <c r="BG60" s="779"/>
      <c r="BH60" s="779"/>
      <c r="BI60" s="779"/>
      <c r="BJ60" s="779"/>
      <c r="BK60" s="779"/>
      <c r="BL60" s="779"/>
      <c r="BM60" s="779"/>
      <c r="BN60" s="779"/>
      <c r="BO60" s="779"/>
      <c r="BP60" s="779"/>
      <c r="BQ60" s="779"/>
      <c r="BR60" s="779"/>
      <c r="BS60" s="779"/>
      <c r="BT60" s="779"/>
      <c r="BU60" s="779"/>
      <c r="BV60" s="779"/>
      <c r="BW60" s="779"/>
      <c r="BX60" s="779"/>
      <c r="BY60" s="779"/>
      <c r="BZ60" s="779"/>
      <c r="CA60" s="779"/>
      <c r="CB60" s="779"/>
      <c r="CC60" s="779"/>
      <c r="CD60" s="779"/>
      <c r="CE60" s="779"/>
      <c r="CF60" s="779"/>
      <c r="CG60" s="779"/>
      <c r="CH60" s="779"/>
      <c r="CI60" s="779"/>
      <c r="CJ60" s="779"/>
      <c r="CK60" s="779"/>
      <c r="CL60" s="779"/>
      <c r="CM60" s="779"/>
      <c r="CN60" s="779"/>
      <c r="CO60" s="779"/>
      <c r="CP60" s="779"/>
      <c r="CQ60" s="779"/>
      <c r="CR60" s="779"/>
      <c r="CS60" s="779"/>
      <c r="CT60" s="779"/>
      <c r="CU60" s="779"/>
      <c r="CV60" s="779"/>
      <c r="CW60" s="779"/>
      <c r="CX60" s="779"/>
      <c r="CY60" s="779"/>
      <c r="CZ60" s="779"/>
      <c r="DA60" s="779"/>
      <c r="DB60" s="779"/>
      <c r="DC60" s="779"/>
      <c r="DD60" s="779"/>
      <c r="DE60" s="779"/>
      <c r="DF60" s="779"/>
      <c r="DG60" s="779"/>
      <c r="DH60" s="779"/>
      <c r="DI60" s="779"/>
      <c r="DJ60" s="779"/>
      <c r="DK60" s="779"/>
      <c r="DL60" s="779"/>
      <c r="DM60" s="779"/>
      <c r="DN60" s="779"/>
      <c r="DO60" s="779"/>
      <c r="DP60" s="779"/>
      <c r="DQ60" s="779"/>
      <c r="DR60" s="779"/>
      <c r="DS60" s="779"/>
      <c r="DT60" s="779"/>
      <c r="DU60" s="779"/>
      <c r="DV60" s="779"/>
      <c r="DW60" s="779"/>
      <c r="DX60" s="779"/>
      <c r="DY60" s="779"/>
      <c r="DZ60" s="779"/>
      <c r="EA60" s="779"/>
      <c r="EB60" s="779"/>
      <c r="EC60" s="779"/>
      <c r="ED60" s="779"/>
      <c r="EE60" s="779"/>
      <c r="EF60" s="779"/>
      <c r="EG60" s="779"/>
      <c r="EH60" s="779"/>
      <c r="EI60" s="779"/>
      <c r="EJ60" s="779"/>
      <c r="EK60" s="779"/>
      <c r="EL60" s="779"/>
      <c r="EM60" s="779"/>
      <c r="EN60" s="779"/>
      <c r="EO60" s="779"/>
      <c r="EP60" s="779"/>
      <c r="EQ60" s="779"/>
      <c r="ER60" s="779"/>
      <c r="ES60" s="779"/>
      <c r="ET60" s="779"/>
      <c r="EU60" s="779"/>
      <c r="EV60" s="779"/>
      <c r="EW60" s="779"/>
      <c r="EX60" s="779"/>
      <c r="EY60" s="779"/>
      <c r="EZ60" s="779"/>
      <c r="FA60" s="779"/>
      <c r="FB60" s="779"/>
      <c r="FC60" s="779"/>
      <c r="FD60" s="779"/>
      <c r="FE60" s="779"/>
      <c r="FF60" s="779"/>
      <c r="FG60" s="779"/>
      <c r="FH60" s="779"/>
      <c r="FI60" s="779"/>
      <c r="FJ60" s="779"/>
      <c r="FK60" s="779"/>
      <c r="FL60" s="779"/>
      <c r="FM60" s="779"/>
      <c r="FN60" s="779"/>
      <c r="FO60" s="779"/>
      <c r="FP60" s="779"/>
      <c r="FQ60" s="779"/>
      <c r="FR60" s="779"/>
      <c r="FS60" s="779"/>
      <c r="FT60" s="779"/>
      <c r="FU60" s="779"/>
      <c r="FV60" s="779"/>
      <c r="FW60" s="779"/>
      <c r="FX60" s="779"/>
      <c r="FY60" s="779"/>
      <c r="FZ60" s="779"/>
      <c r="GA60" s="779"/>
      <c r="GB60" s="779"/>
      <c r="GC60" s="779"/>
      <c r="GD60" s="779"/>
      <c r="GE60" s="779"/>
      <c r="GF60" s="779"/>
      <c r="GG60" s="779"/>
      <c r="GH60" s="779"/>
      <c r="GI60" s="779"/>
      <c r="GJ60" s="779"/>
      <c r="GK60" s="779"/>
      <c r="GL60" s="779"/>
      <c r="GM60" s="779"/>
      <c r="GN60" s="779"/>
      <c r="GO60" s="779"/>
      <c r="GP60" s="779"/>
      <c r="GQ60" s="779"/>
      <c r="GR60" s="779"/>
      <c r="GS60" s="779"/>
      <c r="GT60" s="779"/>
      <c r="GU60" s="779"/>
      <c r="GV60" s="779"/>
      <c r="GW60" s="779"/>
      <c r="GX60" s="779"/>
      <c r="GY60" s="779"/>
      <c r="GZ60" s="779"/>
      <c r="HA60" s="779"/>
      <c r="HB60" s="779"/>
      <c r="HC60" s="779"/>
      <c r="HD60" s="779"/>
      <c r="HE60" s="779"/>
      <c r="HF60" s="779"/>
      <c r="HG60" s="779"/>
      <c r="HH60" s="779"/>
      <c r="HI60" s="779"/>
      <c r="HJ60" s="779"/>
      <c r="HK60" s="779"/>
      <c r="HL60" s="779"/>
      <c r="HM60" s="779"/>
      <c r="HN60" s="779"/>
      <c r="HO60" s="779"/>
      <c r="HP60" s="779"/>
      <c r="HQ60" s="779"/>
      <c r="HR60" s="779"/>
      <c r="HS60" s="779"/>
      <c r="HT60" s="779"/>
      <c r="HU60" s="779"/>
      <c r="HV60" s="779"/>
      <c r="HW60" s="779"/>
      <c r="HX60" s="779"/>
      <c r="HY60" s="779"/>
      <c r="HZ60" s="779"/>
      <c r="IA60" s="779"/>
      <c r="IB60" s="779"/>
      <c r="IC60" s="779"/>
      <c r="ID60" s="779"/>
      <c r="IE60" s="779"/>
      <c r="IF60" s="779"/>
      <c r="IG60" s="779"/>
      <c r="IH60" s="779"/>
      <c r="II60" s="779"/>
      <c r="IJ60" s="779"/>
      <c r="IK60" s="779"/>
      <c r="IL60" s="779"/>
      <c r="IM60" s="779"/>
      <c r="IN60" s="779"/>
      <c r="IO60" s="779"/>
      <c r="IP60" s="779"/>
      <c r="IQ60" s="779"/>
      <c r="IR60" s="779"/>
      <c r="IS60" s="779"/>
    </row>
    <row r="61" spans="1:253" s="341" customFormat="1">
      <c r="A61" s="784" t="s">
        <v>1538</v>
      </c>
      <c r="B61" s="780">
        <f>'Sources and Uses Budget'!$C60</f>
        <v>39460</v>
      </c>
      <c r="C61" s="780">
        <f>'Sources and Uses Budget'!$C60</f>
        <v>39460</v>
      </c>
      <c r="D61" s="781">
        <f t="shared" si="0"/>
        <v>0</v>
      </c>
      <c r="E61" s="782"/>
      <c r="F61" s="783"/>
      <c r="G61" s="778"/>
      <c r="H61" s="779"/>
      <c r="I61" s="779"/>
      <c r="J61" s="779"/>
      <c r="K61" s="779"/>
      <c r="L61" s="779"/>
      <c r="M61" s="779"/>
      <c r="N61" s="779"/>
      <c r="O61" s="779"/>
      <c r="P61" s="779"/>
      <c r="Q61" s="779"/>
      <c r="R61" s="779"/>
      <c r="S61" s="779"/>
      <c r="T61" s="779"/>
      <c r="U61" s="779"/>
      <c r="V61" s="779"/>
      <c r="W61" s="779"/>
      <c r="X61" s="779"/>
      <c r="Y61" s="779"/>
      <c r="Z61" s="779"/>
      <c r="AA61" s="779"/>
      <c r="AB61" s="779"/>
      <c r="AC61" s="779"/>
      <c r="AD61" s="779"/>
      <c r="AE61" s="779"/>
      <c r="AF61" s="779"/>
      <c r="AG61" s="779"/>
      <c r="AH61" s="779"/>
      <c r="AI61" s="779"/>
      <c r="AJ61" s="779"/>
      <c r="AK61" s="779"/>
      <c r="AL61" s="779"/>
      <c r="AM61" s="779"/>
      <c r="AN61" s="779"/>
      <c r="AO61" s="779"/>
      <c r="AP61" s="779"/>
      <c r="AQ61" s="779"/>
      <c r="AR61" s="779"/>
      <c r="AS61" s="779"/>
      <c r="AT61" s="779"/>
      <c r="AU61" s="779"/>
      <c r="AV61" s="779"/>
      <c r="AW61" s="779"/>
      <c r="AX61" s="779"/>
      <c r="AY61" s="779"/>
      <c r="AZ61" s="779"/>
      <c r="BA61" s="779"/>
      <c r="BB61" s="779"/>
      <c r="BC61" s="779"/>
      <c r="BD61" s="779"/>
      <c r="BE61" s="779"/>
      <c r="BF61" s="779"/>
      <c r="BG61" s="779"/>
      <c r="BH61" s="779"/>
      <c r="BI61" s="779"/>
      <c r="BJ61" s="779"/>
      <c r="BK61" s="779"/>
      <c r="BL61" s="779"/>
      <c r="BM61" s="779"/>
      <c r="BN61" s="779"/>
      <c r="BO61" s="779"/>
      <c r="BP61" s="779"/>
      <c r="BQ61" s="779"/>
      <c r="BR61" s="779"/>
      <c r="BS61" s="779"/>
      <c r="BT61" s="779"/>
      <c r="BU61" s="779"/>
      <c r="BV61" s="779"/>
      <c r="BW61" s="779"/>
      <c r="BX61" s="779"/>
      <c r="BY61" s="779"/>
      <c r="BZ61" s="779"/>
      <c r="CA61" s="779"/>
      <c r="CB61" s="779"/>
      <c r="CC61" s="779"/>
      <c r="CD61" s="779"/>
      <c r="CE61" s="779"/>
      <c r="CF61" s="779"/>
      <c r="CG61" s="779"/>
      <c r="CH61" s="779"/>
      <c r="CI61" s="779"/>
      <c r="CJ61" s="779"/>
      <c r="CK61" s="779"/>
      <c r="CL61" s="779"/>
      <c r="CM61" s="779"/>
      <c r="CN61" s="779"/>
      <c r="CO61" s="779"/>
      <c r="CP61" s="779"/>
      <c r="CQ61" s="779"/>
      <c r="CR61" s="779"/>
      <c r="CS61" s="779"/>
      <c r="CT61" s="779"/>
      <c r="CU61" s="779"/>
      <c r="CV61" s="779"/>
      <c r="CW61" s="779"/>
      <c r="CX61" s="779"/>
      <c r="CY61" s="779"/>
      <c r="CZ61" s="779"/>
      <c r="DA61" s="779"/>
      <c r="DB61" s="779"/>
      <c r="DC61" s="779"/>
      <c r="DD61" s="779"/>
      <c r="DE61" s="779"/>
      <c r="DF61" s="779"/>
      <c r="DG61" s="779"/>
      <c r="DH61" s="779"/>
      <c r="DI61" s="779"/>
      <c r="DJ61" s="779"/>
      <c r="DK61" s="779"/>
      <c r="DL61" s="779"/>
      <c r="DM61" s="779"/>
      <c r="DN61" s="779"/>
      <c r="DO61" s="779"/>
      <c r="DP61" s="779"/>
      <c r="DQ61" s="779"/>
      <c r="DR61" s="779"/>
      <c r="DS61" s="779"/>
      <c r="DT61" s="779"/>
      <c r="DU61" s="779"/>
      <c r="DV61" s="779"/>
      <c r="DW61" s="779"/>
      <c r="DX61" s="779"/>
      <c r="DY61" s="779"/>
      <c r="DZ61" s="779"/>
      <c r="EA61" s="779"/>
      <c r="EB61" s="779"/>
      <c r="EC61" s="779"/>
      <c r="ED61" s="779"/>
      <c r="EE61" s="779"/>
      <c r="EF61" s="779"/>
      <c r="EG61" s="779"/>
      <c r="EH61" s="779"/>
      <c r="EI61" s="779"/>
      <c r="EJ61" s="779"/>
      <c r="EK61" s="779"/>
      <c r="EL61" s="779"/>
      <c r="EM61" s="779"/>
      <c r="EN61" s="779"/>
      <c r="EO61" s="779"/>
      <c r="EP61" s="779"/>
      <c r="EQ61" s="779"/>
      <c r="ER61" s="779"/>
      <c r="ES61" s="779"/>
      <c r="ET61" s="779"/>
      <c r="EU61" s="779"/>
      <c r="EV61" s="779"/>
      <c r="EW61" s="779"/>
      <c r="EX61" s="779"/>
      <c r="EY61" s="779"/>
      <c r="EZ61" s="779"/>
      <c r="FA61" s="779"/>
      <c r="FB61" s="779"/>
      <c r="FC61" s="779"/>
      <c r="FD61" s="779"/>
      <c r="FE61" s="779"/>
      <c r="FF61" s="779"/>
      <c r="FG61" s="779"/>
      <c r="FH61" s="779"/>
      <c r="FI61" s="779"/>
      <c r="FJ61" s="779"/>
      <c r="FK61" s="779"/>
      <c r="FL61" s="779"/>
      <c r="FM61" s="779"/>
      <c r="FN61" s="779"/>
      <c r="FO61" s="779"/>
      <c r="FP61" s="779"/>
      <c r="FQ61" s="779"/>
      <c r="FR61" s="779"/>
      <c r="FS61" s="779"/>
      <c r="FT61" s="779"/>
      <c r="FU61" s="779"/>
      <c r="FV61" s="779"/>
      <c r="FW61" s="779"/>
      <c r="FX61" s="779"/>
      <c r="FY61" s="779"/>
      <c r="FZ61" s="779"/>
      <c r="GA61" s="779"/>
      <c r="GB61" s="779"/>
      <c r="GC61" s="779"/>
      <c r="GD61" s="779"/>
      <c r="GE61" s="779"/>
      <c r="GF61" s="779"/>
      <c r="GG61" s="779"/>
      <c r="GH61" s="779"/>
      <c r="GI61" s="779"/>
      <c r="GJ61" s="779"/>
      <c r="GK61" s="779"/>
      <c r="GL61" s="779"/>
      <c r="GM61" s="779"/>
      <c r="GN61" s="779"/>
      <c r="GO61" s="779"/>
      <c r="GP61" s="779"/>
      <c r="GQ61" s="779"/>
      <c r="GR61" s="779"/>
      <c r="GS61" s="779"/>
      <c r="GT61" s="779"/>
      <c r="GU61" s="779"/>
      <c r="GV61" s="779"/>
      <c r="GW61" s="779"/>
      <c r="GX61" s="779"/>
      <c r="GY61" s="779"/>
      <c r="GZ61" s="779"/>
      <c r="HA61" s="779"/>
      <c r="HB61" s="779"/>
      <c r="HC61" s="779"/>
      <c r="HD61" s="779"/>
      <c r="HE61" s="779"/>
      <c r="HF61" s="779"/>
      <c r="HG61" s="779"/>
      <c r="HH61" s="779"/>
      <c r="HI61" s="779"/>
      <c r="HJ61" s="779"/>
      <c r="HK61" s="779"/>
      <c r="HL61" s="779"/>
      <c r="HM61" s="779"/>
      <c r="HN61" s="779"/>
      <c r="HO61" s="779"/>
      <c r="HP61" s="779"/>
      <c r="HQ61" s="779"/>
      <c r="HR61" s="779"/>
      <c r="HS61" s="779"/>
      <c r="HT61" s="779"/>
      <c r="HU61" s="779"/>
      <c r="HV61" s="779"/>
      <c r="HW61" s="779"/>
      <c r="HX61" s="779"/>
      <c r="HY61" s="779"/>
      <c r="HZ61" s="779"/>
      <c r="IA61" s="779"/>
      <c r="IB61" s="779"/>
      <c r="IC61" s="779"/>
      <c r="ID61" s="779"/>
      <c r="IE61" s="779"/>
      <c r="IF61" s="779"/>
      <c r="IG61" s="779"/>
      <c r="IH61" s="779"/>
      <c r="II61" s="779"/>
      <c r="IJ61" s="779"/>
      <c r="IK61" s="779"/>
      <c r="IL61" s="779"/>
      <c r="IM61" s="779"/>
      <c r="IN61" s="779"/>
      <c r="IO61" s="779"/>
      <c r="IP61" s="779"/>
      <c r="IQ61" s="779"/>
      <c r="IR61" s="779"/>
      <c r="IS61" s="779"/>
    </row>
    <row r="62" spans="1:253" s="341" customFormat="1">
      <c r="A62" s="784" t="s">
        <v>1538</v>
      </c>
      <c r="B62" s="780">
        <f>'Sources and Uses Budget'!$C61</f>
        <v>0</v>
      </c>
      <c r="C62" s="780">
        <f>'Sources and Uses Budget'!$C61</f>
        <v>0</v>
      </c>
      <c r="D62" s="781">
        <f t="shared" si="0"/>
        <v>0</v>
      </c>
      <c r="E62" s="782"/>
      <c r="F62" s="783"/>
      <c r="G62" s="778"/>
      <c r="H62" s="779"/>
      <c r="I62" s="779"/>
      <c r="J62" s="779"/>
      <c r="K62" s="779"/>
      <c r="L62" s="779"/>
      <c r="M62" s="779"/>
      <c r="N62" s="779"/>
      <c r="O62" s="779"/>
      <c r="P62" s="779"/>
      <c r="Q62" s="779"/>
      <c r="R62" s="779"/>
      <c r="S62" s="779"/>
      <c r="T62" s="779"/>
      <c r="U62" s="779"/>
      <c r="V62" s="779"/>
      <c r="W62" s="779"/>
      <c r="X62" s="779"/>
      <c r="Y62" s="779"/>
      <c r="Z62" s="779"/>
      <c r="AA62" s="779"/>
      <c r="AB62" s="779"/>
      <c r="AC62" s="779"/>
      <c r="AD62" s="779"/>
      <c r="AE62" s="779"/>
      <c r="AF62" s="779"/>
      <c r="AG62" s="779"/>
      <c r="AH62" s="779"/>
      <c r="AI62" s="779"/>
      <c r="AJ62" s="779"/>
      <c r="AK62" s="779"/>
      <c r="AL62" s="779"/>
      <c r="AM62" s="779"/>
      <c r="AN62" s="779"/>
      <c r="AO62" s="779"/>
      <c r="AP62" s="779"/>
      <c r="AQ62" s="779"/>
      <c r="AR62" s="779"/>
      <c r="AS62" s="779"/>
      <c r="AT62" s="779"/>
      <c r="AU62" s="779"/>
      <c r="AV62" s="779"/>
      <c r="AW62" s="779"/>
      <c r="AX62" s="779"/>
      <c r="AY62" s="779"/>
      <c r="AZ62" s="779"/>
      <c r="BA62" s="779"/>
      <c r="BB62" s="779"/>
      <c r="BC62" s="779"/>
      <c r="BD62" s="779"/>
      <c r="BE62" s="779"/>
      <c r="BF62" s="779"/>
      <c r="BG62" s="779"/>
      <c r="BH62" s="779"/>
      <c r="BI62" s="779"/>
      <c r="BJ62" s="779"/>
      <c r="BK62" s="779"/>
      <c r="BL62" s="779"/>
      <c r="BM62" s="779"/>
      <c r="BN62" s="779"/>
      <c r="BO62" s="779"/>
      <c r="BP62" s="779"/>
      <c r="BQ62" s="779"/>
      <c r="BR62" s="779"/>
      <c r="BS62" s="779"/>
      <c r="BT62" s="779"/>
      <c r="BU62" s="779"/>
      <c r="BV62" s="779"/>
      <c r="BW62" s="779"/>
      <c r="BX62" s="779"/>
      <c r="BY62" s="779"/>
      <c r="BZ62" s="779"/>
      <c r="CA62" s="779"/>
      <c r="CB62" s="779"/>
      <c r="CC62" s="779"/>
      <c r="CD62" s="779"/>
      <c r="CE62" s="779"/>
      <c r="CF62" s="779"/>
      <c r="CG62" s="779"/>
      <c r="CH62" s="779"/>
      <c r="CI62" s="779"/>
      <c r="CJ62" s="779"/>
      <c r="CK62" s="779"/>
      <c r="CL62" s="779"/>
      <c r="CM62" s="779"/>
      <c r="CN62" s="779"/>
      <c r="CO62" s="779"/>
      <c r="CP62" s="779"/>
      <c r="CQ62" s="779"/>
      <c r="CR62" s="779"/>
      <c r="CS62" s="779"/>
      <c r="CT62" s="779"/>
      <c r="CU62" s="779"/>
      <c r="CV62" s="779"/>
      <c r="CW62" s="779"/>
      <c r="CX62" s="779"/>
      <c r="CY62" s="779"/>
      <c r="CZ62" s="779"/>
      <c r="DA62" s="779"/>
      <c r="DB62" s="779"/>
      <c r="DC62" s="779"/>
      <c r="DD62" s="779"/>
      <c r="DE62" s="779"/>
      <c r="DF62" s="779"/>
      <c r="DG62" s="779"/>
      <c r="DH62" s="779"/>
      <c r="DI62" s="779"/>
      <c r="DJ62" s="779"/>
      <c r="DK62" s="779"/>
      <c r="DL62" s="779"/>
      <c r="DM62" s="779"/>
      <c r="DN62" s="779"/>
      <c r="DO62" s="779"/>
      <c r="DP62" s="779"/>
      <c r="DQ62" s="779"/>
      <c r="DR62" s="779"/>
      <c r="DS62" s="779"/>
      <c r="DT62" s="779"/>
      <c r="DU62" s="779"/>
      <c r="DV62" s="779"/>
      <c r="DW62" s="779"/>
      <c r="DX62" s="779"/>
      <c r="DY62" s="779"/>
      <c r="DZ62" s="779"/>
      <c r="EA62" s="779"/>
      <c r="EB62" s="779"/>
      <c r="EC62" s="779"/>
      <c r="ED62" s="779"/>
      <c r="EE62" s="779"/>
      <c r="EF62" s="779"/>
      <c r="EG62" s="779"/>
      <c r="EH62" s="779"/>
      <c r="EI62" s="779"/>
      <c r="EJ62" s="779"/>
      <c r="EK62" s="779"/>
      <c r="EL62" s="779"/>
      <c r="EM62" s="779"/>
      <c r="EN62" s="779"/>
      <c r="EO62" s="779"/>
      <c r="EP62" s="779"/>
      <c r="EQ62" s="779"/>
      <c r="ER62" s="779"/>
      <c r="ES62" s="779"/>
      <c r="ET62" s="779"/>
      <c r="EU62" s="779"/>
      <c r="EV62" s="779"/>
      <c r="EW62" s="779"/>
      <c r="EX62" s="779"/>
      <c r="EY62" s="779"/>
      <c r="EZ62" s="779"/>
      <c r="FA62" s="779"/>
      <c r="FB62" s="779"/>
      <c r="FC62" s="779"/>
      <c r="FD62" s="779"/>
      <c r="FE62" s="779"/>
      <c r="FF62" s="779"/>
      <c r="FG62" s="779"/>
      <c r="FH62" s="779"/>
      <c r="FI62" s="779"/>
      <c r="FJ62" s="779"/>
      <c r="FK62" s="779"/>
      <c r="FL62" s="779"/>
      <c r="FM62" s="779"/>
      <c r="FN62" s="779"/>
      <c r="FO62" s="779"/>
      <c r="FP62" s="779"/>
      <c r="FQ62" s="779"/>
      <c r="FR62" s="779"/>
      <c r="FS62" s="779"/>
      <c r="FT62" s="779"/>
      <c r="FU62" s="779"/>
      <c r="FV62" s="779"/>
      <c r="FW62" s="779"/>
      <c r="FX62" s="779"/>
      <c r="FY62" s="779"/>
      <c r="FZ62" s="779"/>
      <c r="GA62" s="779"/>
      <c r="GB62" s="779"/>
      <c r="GC62" s="779"/>
      <c r="GD62" s="779"/>
      <c r="GE62" s="779"/>
      <c r="GF62" s="779"/>
      <c r="GG62" s="779"/>
      <c r="GH62" s="779"/>
      <c r="GI62" s="779"/>
      <c r="GJ62" s="779"/>
      <c r="GK62" s="779"/>
      <c r="GL62" s="779"/>
      <c r="GM62" s="779"/>
      <c r="GN62" s="779"/>
      <c r="GO62" s="779"/>
      <c r="GP62" s="779"/>
      <c r="GQ62" s="779"/>
      <c r="GR62" s="779"/>
      <c r="GS62" s="779"/>
      <c r="GT62" s="779"/>
      <c r="GU62" s="779"/>
      <c r="GV62" s="779"/>
      <c r="GW62" s="779"/>
      <c r="GX62" s="779"/>
      <c r="GY62" s="779"/>
      <c r="GZ62" s="779"/>
      <c r="HA62" s="779"/>
      <c r="HB62" s="779"/>
      <c r="HC62" s="779"/>
      <c r="HD62" s="779"/>
      <c r="HE62" s="779"/>
      <c r="HF62" s="779"/>
      <c r="HG62" s="779"/>
      <c r="HH62" s="779"/>
      <c r="HI62" s="779"/>
      <c r="HJ62" s="779"/>
      <c r="HK62" s="779"/>
      <c r="HL62" s="779"/>
      <c r="HM62" s="779"/>
      <c r="HN62" s="779"/>
      <c r="HO62" s="779"/>
      <c r="HP62" s="779"/>
      <c r="HQ62" s="779"/>
      <c r="HR62" s="779"/>
      <c r="HS62" s="779"/>
      <c r="HT62" s="779"/>
      <c r="HU62" s="779"/>
      <c r="HV62" s="779"/>
      <c r="HW62" s="779"/>
      <c r="HX62" s="779"/>
      <c r="HY62" s="779"/>
      <c r="HZ62" s="779"/>
      <c r="IA62" s="779"/>
      <c r="IB62" s="779"/>
      <c r="IC62" s="779"/>
      <c r="ID62" s="779"/>
      <c r="IE62" s="779"/>
      <c r="IF62" s="779"/>
      <c r="IG62" s="779"/>
      <c r="IH62" s="779"/>
      <c r="II62" s="779"/>
      <c r="IJ62" s="779"/>
      <c r="IK62" s="779"/>
      <c r="IL62" s="779"/>
      <c r="IM62" s="779"/>
      <c r="IN62" s="779"/>
      <c r="IO62" s="779"/>
      <c r="IP62" s="779"/>
      <c r="IQ62" s="779"/>
      <c r="IR62" s="779"/>
      <c r="IS62" s="779"/>
    </row>
    <row r="63" spans="1:253" s="341" customFormat="1" ht="13.75" customHeight="1">
      <c r="A63" s="257" t="s">
        <v>1562</v>
      </c>
      <c r="B63" s="781">
        <f>SUM(B56:B62)</f>
        <v>264039</v>
      </c>
      <c r="C63" s="781">
        <f>SUM(C56:C62)</f>
        <v>264039</v>
      </c>
      <c r="D63" s="781">
        <f t="shared" si="0"/>
        <v>0</v>
      </c>
      <c r="E63" s="782"/>
      <c r="F63" s="783"/>
      <c r="G63" s="778"/>
      <c r="H63" s="779"/>
      <c r="I63" s="779"/>
      <c r="J63" s="779"/>
      <c r="K63" s="779"/>
      <c r="L63" s="779"/>
      <c r="M63" s="779"/>
      <c r="N63" s="779"/>
      <c r="O63" s="779"/>
      <c r="P63" s="779"/>
      <c r="Q63" s="779"/>
      <c r="R63" s="779"/>
      <c r="S63" s="779"/>
      <c r="T63" s="779"/>
      <c r="U63" s="779"/>
      <c r="V63" s="779"/>
      <c r="W63" s="779"/>
      <c r="X63" s="779"/>
      <c r="Y63" s="779"/>
      <c r="Z63" s="779"/>
      <c r="AA63" s="779"/>
      <c r="AB63" s="779"/>
      <c r="AC63" s="779"/>
      <c r="AD63" s="779"/>
      <c r="AE63" s="779"/>
      <c r="AF63" s="779"/>
      <c r="AG63" s="779"/>
      <c r="AH63" s="779"/>
      <c r="AI63" s="779"/>
      <c r="AJ63" s="779"/>
      <c r="AK63" s="779"/>
      <c r="AL63" s="779"/>
      <c r="AM63" s="779"/>
      <c r="AN63" s="779"/>
      <c r="AO63" s="779"/>
      <c r="AP63" s="779"/>
      <c r="AQ63" s="779"/>
      <c r="AR63" s="779"/>
      <c r="AS63" s="779"/>
      <c r="AT63" s="779"/>
      <c r="AU63" s="779"/>
      <c r="AV63" s="779"/>
      <c r="AW63" s="779"/>
      <c r="AX63" s="779"/>
      <c r="AY63" s="779"/>
      <c r="AZ63" s="779"/>
      <c r="BA63" s="779"/>
      <c r="BB63" s="779"/>
      <c r="BC63" s="779"/>
      <c r="BD63" s="779"/>
      <c r="BE63" s="779"/>
      <c r="BF63" s="779"/>
      <c r="BG63" s="779"/>
      <c r="BH63" s="779"/>
      <c r="BI63" s="779"/>
      <c r="BJ63" s="779"/>
      <c r="BK63" s="779"/>
      <c r="BL63" s="779"/>
      <c r="BM63" s="779"/>
      <c r="BN63" s="779"/>
      <c r="BO63" s="779"/>
      <c r="BP63" s="779"/>
      <c r="BQ63" s="779"/>
      <c r="BR63" s="779"/>
      <c r="BS63" s="779"/>
      <c r="BT63" s="779"/>
      <c r="BU63" s="779"/>
      <c r="BV63" s="779"/>
      <c r="BW63" s="779"/>
      <c r="BX63" s="779"/>
      <c r="BY63" s="779"/>
      <c r="BZ63" s="779"/>
      <c r="CA63" s="779"/>
      <c r="CB63" s="779"/>
      <c r="CC63" s="779"/>
      <c r="CD63" s="779"/>
      <c r="CE63" s="779"/>
      <c r="CF63" s="779"/>
      <c r="CG63" s="779"/>
      <c r="CH63" s="779"/>
      <c r="CI63" s="779"/>
      <c r="CJ63" s="779"/>
      <c r="CK63" s="779"/>
      <c r="CL63" s="779"/>
      <c r="CM63" s="779"/>
      <c r="CN63" s="779"/>
      <c r="CO63" s="779"/>
      <c r="CP63" s="779"/>
      <c r="CQ63" s="779"/>
      <c r="CR63" s="779"/>
      <c r="CS63" s="779"/>
      <c r="CT63" s="779"/>
      <c r="CU63" s="779"/>
      <c r="CV63" s="779"/>
      <c r="CW63" s="779"/>
      <c r="CX63" s="779"/>
      <c r="CY63" s="779"/>
      <c r="CZ63" s="779"/>
      <c r="DA63" s="779"/>
      <c r="DB63" s="779"/>
      <c r="DC63" s="779"/>
      <c r="DD63" s="779"/>
      <c r="DE63" s="779"/>
      <c r="DF63" s="779"/>
      <c r="DG63" s="779"/>
      <c r="DH63" s="779"/>
      <c r="DI63" s="779"/>
      <c r="DJ63" s="779"/>
      <c r="DK63" s="779"/>
      <c r="DL63" s="779"/>
      <c r="DM63" s="779"/>
      <c r="DN63" s="779"/>
      <c r="DO63" s="779"/>
      <c r="DP63" s="779"/>
      <c r="DQ63" s="779"/>
      <c r="DR63" s="779"/>
      <c r="DS63" s="779"/>
      <c r="DT63" s="779"/>
      <c r="DU63" s="779"/>
      <c r="DV63" s="779"/>
      <c r="DW63" s="779"/>
      <c r="DX63" s="779"/>
      <c r="DY63" s="779"/>
      <c r="DZ63" s="779"/>
      <c r="EA63" s="779"/>
      <c r="EB63" s="779"/>
      <c r="EC63" s="779"/>
      <c r="ED63" s="779"/>
      <c r="EE63" s="779"/>
      <c r="EF63" s="779"/>
      <c r="EG63" s="779"/>
      <c r="EH63" s="779"/>
      <c r="EI63" s="779"/>
      <c r="EJ63" s="779"/>
      <c r="EK63" s="779"/>
      <c r="EL63" s="779"/>
      <c r="EM63" s="779"/>
      <c r="EN63" s="779"/>
      <c r="EO63" s="779"/>
      <c r="EP63" s="779"/>
      <c r="EQ63" s="779"/>
      <c r="ER63" s="779"/>
      <c r="ES63" s="779"/>
      <c r="ET63" s="779"/>
      <c r="EU63" s="779"/>
      <c r="EV63" s="779"/>
      <c r="EW63" s="779"/>
      <c r="EX63" s="779"/>
      <c r="EY63" s="779"/>
      <c r="EZ63" s="779"/>
      <c r="FA63" s="779"/>
      <c r="FB63" s="779"/>
      <c r="FC63" s="779"/>
      <c r="FD63" s="779"/>
      <c r="FE63" s="779"/>
      <c r="FF63" s="779"/>
      <c r="FG63" s="779"/>
      <c r="FH63" s="779"/>
      <c r="FI63" s="779"/>
      <c r="FJ63" s="779"/>
      <c r="FK63" s="779"/>
      <c r="FL63" s="779"/>
      <c r="FM63" s="779"/>
      <c r="FN63" s="779"/>
      <c r="FO63" s="779"/>
      <c r="FP63" s="779"/>
      <c r="FQ63" s="779"/>
      <c r="FR63" s="779"/>
      <c r="FS63" s="779"/>
      <c r="FT63" s="779"/>
      <c r="FU63" s="779"/>
      <c r="FV63" s="779"/>
      <c r="FW63" s="779"/>
      <c r="FX63" s="779"/>
      <c r="FY63" s="779"/>
      <c r="FZ63" s="779"/>
      <c r="GA63" s="779"/>
      <c r="GB63" s="779"/>
      <c r="GC63" s="779"/>
      <c r="GD63" s="779"/>
      <c r="GE63" s="779"/>
      <c r="GF63" s="779"/>
      <c r="GG63" s="779"/>
      <c r="GH63" s="779"/>
      <c r="GI63" s="779"/>
      <c r="GJ63" s="779"/>
      <c r="GK63" s="779"/>
      <c r="GL63" s="779"/>
      <c r="GM63" s="779"/>
      <c r="GN63" s="779"/>
      <c r="GO63" s="779"/>
      <c r="GP63" s="779"/>
      <c r="GQ63" s="779"/>
      <c r="GR63" s="779"/>
      <c r="GS63" s="779"/>
      <c r="GT63" s="779"/>
      <c r="GU63" s="779"/>
      <c r="GV63" s="779"/>
      <c r="GW63" s="779"/>
      <c r="GX63" s="779"/>
      <c r="GY63" s="779"/>
      <c r="GZ63" s="779"/>
      <c r="HA63" s="779"/>
      <c r="HB63" s="779"/>
      <c r="HC63" s="779"/>
      <c r="HD63" s="779"/>
      <c r="HE63" s="779"/>
      <c r="HF63" s="779"/>
      <c r="HG63" s="779"/>
      <c r="HH63" s="779"/>
      <c r="HI63" s="779"/>
      <c r="HJ63" s="779"/>
      <c r="HK63" s="779"/>
      <c r="HL63" s="779"/>
      <c r="HM63" s="779"/>
      <c r="HN63" s="779"/>
      <c r="HO63" s="779"/>
      <c r="HP63" s="779"/>
      <c r="HQ63" s="779"/>
      <c r="HR63" s="779"/>
      <c r="HS63" s="779"/>
      <c r="HT63" s="779"/>
      <c r="HU63" s="779"/>
      <c r="HV63" s="779"/>
      <c r="HW63" s="779"/>
      <c r="HX63" s="779"/>
      <c r="HY63" s="779"/>
      <c r="HZ63" s="779"/>
      <c r="IA63" s="779"/>
      <c r="IB63" s="779"/>
      <c r="IC63" s="779"/>
      <c r="ID63" s="779"/>
      <c r="IE63" s="779"/>
      <c r="IF63" s="779"/>
      <c r="IG63" s="779"/>
      <c r="IH63" s="779"/>
      <c r="II63" s="779"/>
      <c r="IJ63" s="779"/>
      <c r="IK63" s="779"/>
      <c r="IL63" s="779"/>
      <c r="IM63" s="779"/>
      <c r="IN63" s="779"/>
      <c r="IO63" s="779"/>
      <c r="IP63" s="779"/>
      <c r="IQ63" s="779"/>
      <c r="IR63" s="779"/>
      <c r="IS63" s="779"/>
    </row>
    <row r="64" spans="1:253" s="341" customFormat="1" ht="13">
      <c r="A64" s="259" t="s">
        <v>1563</v>
      </c>
      <c r="B64" s="781">
        <f>SUM(B9+B12+B14+B15+B17+B26+B27+B37+B41+B42+B54+B63)</f>
        <v>85123365</v>
      </c>
      <c r="C64" s="781">
        <f>SUM(C9+C12+C14+C15+C17+C26+C27+C37+C41+C42+C54+C63)</f>
        <v>85123365</v>
      </c>
      <c r="D64" s="781">
        <f t="shared" si="0"/>
        <v>0</v>
      </c>
      <c r="E64" s="782"/>
      <c r="F64" s="783"/>
      <c r="G64" s="778"/>
      <c r="H64" s="779"/>
      <c r="I64" s="779"/>
      <c r="J64" s="779"/>
      <c r="K64" s="779"/>
      <c r="L64" s="779"/>
      <c r="M64" s="779"/>
      <c r="N64" s="779"/>
      <c r="O64" s="779"/>
      <c r="P64" s="779"/>
      <c r="Q64" s="779"/>
      <c r="R64" s="779"/>
      <c r="S64" s="779"/>
      <c r="T64" s="779"/>
      <c r="U64" s="779"/>
      <c r="V64" s="779"/>
      <c r="W64" s="779"/>
      <c r="X64" s="779"/>
      <c r="Y64" s="779"/>
      <c r="Z64" s="779"/>
      <c r="AA64" s="779"/>
      <c r="AB64" s="779"/>
      <c r="AC64" s="779"/>
      <c r="AD64" s="779"/>
      <c r="AE64" s="779"/>
      <c r="AF64" s="779"/>
      <c r="AG64" s="779"/>
      <c r="AH64" s="779"/>
      <c r="AI64" s="779"/>
      <c r="AJ64" s="779"/>
      <c r="AK64" s="779"/>
      <c r="AL64" s="779"/>
      <c r="AM64" s="779"/>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79"/>
      <c r="BO64" s="779"/>
      <c r="BP64" s="779"/>
      <c r="BQ64" s="779"/>
      <c r="BR64" s="779"/>
      <c r="BS64" s="779"/>
      <c r="BT64" s="779"/>
      <c r="BU64" s="779"/>
      <c r="BV64" s="779"/>
      <c r="BW64" s="779"/>
      <c r="BX64" s="779"/>
      <c r="BY64" s="779"/>
      <c r="BZ64" s="779"/>
      <c r="CA64" s="779"/>
      <c r="CB64" s="779"/>
      <c r="CC64" s="779"/>
      <c r="CD64" s="779"/>
      <c r="CE64" s="779"/>
      <c r="CF64" s="779"/>
      <c r="CG64" s="779"/>
      <c r="CH64" s="779"/>
      <c r="CI64" s="779"/>
      <c r="CJ64" s="779"/>
      <c r="CK64" s="779"/>
      <c r="CL64" s="779"/>
      <c r="CM64" s="779"/>
      <c r="CN64" s="779"/>
      <c r="CO64" s="779"/>
      <c r="CP64" s="779"/>
      <c r="CQ64" s="779"/>
      <c r="CR64" s="779"/>
      <c r="CS64" s="779"/>
      <c r="CT64" s="779"/>
      <c r="CU64" s="779"/>
      <c r="CV64" s="779"/>
      <c r="CW64" s="779"/>
      <c r="CX64" s="779"/>
      <c r="CY64" s="779"/>
      <c r="CZ64" s="779"/>
      <c r="DA64" s="779"/>
      <c r="DB64" s="779"/>
      <c r="DC64" s="779"/>
      <c r="DD64" s="779"/>
      <c r="DE64" s="779"/>
      <c r="DF64" s="779"/>
      <c r="DG64" s="779"/>
      <c r="DH64" s="779"/>
      <c r="DI64" s="779"/>
      <c r="DJ64" s="779"/>
      <c r="DK64" s="779"/>
      <c r="DL64" s="779"/>
      <c r="DM64" s="779"/>
      <c r="DN64" s="779"/>
      <c r="DO64" s="779"/>
      <c r="DP64" s="779"/>
      <c r="DQ64" s="779"/>
      <c r="DR64" s="779"/>
      <c r="DS64" s="779"/>
      <c r="DT64" s="779"/>
      <c r="DU64" s="779"/>
      <c r="DV64" s="779"/>
      <c r="DW64" s="779"/>
      <c r="DX64" s="779"/>
      <c r="DY64" s="779"/>
      <c r="DZ64" s="779"/>
      <c r="EA64" s="779"/>
      <c r="EB64" s="779"/>
      <c r="EC64" s="779"/>
      <c r="ED64" s="779"/>
      <c r="EE64" s="779"/>
      <c r="EF64" s="779"/>
      <c r="EG64" s="779"/>
      <c r="EH64" s="779"/>
      <c r="EI64" s="779"/>
      <c r="EJ64" s="779"/>
      <c r="EK64" s="779"/>
      <c r="EL64" s="779"/>
      <c r="EM64" s="779"/>
      <c r="EN64" s="779"/>
      <c r="EO64" s="779"/>
      <c r="EP64" s="779"/>
      <c r="EQ64" s="779"/>
      <c r="ER64" s="779"/>
      <c r="ES64" s="779"/>
      <c r="ET64" s="779"/>
      <c r="EU64" s="779"/>
      <c r="EV64" s="779"/>
      <c r="EW64" s="779"/>
      <c r="EX64" s="779"/>
      <c r="EY64" s="779"/>
      <c r="EZ64" s="779"/>
      <c r="FA64" s="779"/>
      <c r="FB64" s="779"/>
      <c r="FC64" s="779"/>
      <c r="FD64" s="779"/>
      <c r="FE64" s="779"/>
      <c r="FF64" s="779"/>
      <c r="FG64" s="779"/>
      <c r="FH64" s="779"/>
      <c r="FI64" s="779"/>
      <c r="FJ64" s="779"/>
      <c r="FK64" s="779"/>
      <c r="FL64" s="779"/>
      <c r="FM64" s="779"/>
      <c r="FN64" s="779"/>
      <c r="FO64" s="779"/>
      <c r="FP64" s="779"/>
      <c r="FQ64" s="779"/>
      <c r="FR64" s="779"/>
      <c r="FS64" s="779"/>
      <c r="FT64" s="779"/>
      <c r="FU64" s="779"/>
      <c r="FV64" s="779"/>
      <c r="FW64" s="779"/>
      <c r="FX64" s="779"/>
      <c r="FY64" s="779"/>
      <c r="FZ64" s="779"/>
      <c r="GA64" s="779"/>
      <c r="GB64" s="779"/>
      <c r="GC64" s="779"/>
      <c r="GD64" s="779"/>
      <c r="GE64" s="779"/>
      <c r="GF64" s="779"/>
      <c r="GG64" s="779"/>
      <c r="GH64" s="779"/>
      <c r="GI64" s="779"/>
      <c r="GJ64" s="779"/>
      <c r="GK64" s="779"/>
      <c r="GL64" s="779"/>
      <c r="GM64" s="779"/>
      <c r="GN64" s="779"/>
      <c r="GO64" s="779"/>
      <c r="GP64" s="779"/>
      <c r="GQ64" s="779"/>
      <c r="GR64" s="779"/>
      <c r="GS64" s="779"/>
      <c r="GT64" s="779"/>
      <c r="GU64" s="779"/>
      <c r="GV64" s="779"/>
      <c r="GW64" s="779"/>
      <c r="GX64" s="779"/>
      <c r="GY64" s="779"/>
      <c r="GZ64" s="779"/>
      <c r="HA64" s="779"/>
      <c r="HB64" s="779"/>
      <c r="HC64" s="779"/>
      <c r="HD64" s="779"/>
      <c r="HE64" s="779"/>
      <c r="HF64" s="779"/>
      <c r="HG64" s="779"/>
      <c r="HH64" s="779"/>
      <c r="HI64" s="779"/>
      <c r="HJ64" s="779"/>
      <c r="HK64" s="779"/>
      <c r="HL64" s="779"/>
      <c r="HM64" s="779"/>
      <c r="HN64" s="779"/>
      <c r="HO64" s="779"/>
      <c r="HP64" s="779"/>
      <c r="HQ64" s="779"/>
      <c r="HR64" s="779"/>
      <c r="HS64" s="779"/>
      <c r="HT64" s="779"/>
      <c r="HU64" s="779"/>
      <c r="HV64" s="779"/>
      <c r="HW64" s="779"/>
      <c r="HX64" s="779"/>
      <c r="HY64" s="779"/>
      <c r="HZ64" s="779"/>
      <c r="IA64" s="779"/>
      <c r="IB64" s="779"/>
      <c r="IC64" s="779"/>
      <c r="ID64" s="779"/>
      <c r="IE64" s="779"/>
      <c r="IF64" s="779"/>
      <c r="IG64" s="779"/>
      <c r="IH64" s="779"/>
      <c r="II64" s="779"/>
      <c r="IJ64" s="779"/>
      <c r="IK64" s="779"/>
      <c r="IL64" s="779"/>
      <c r="IM64" s="779"/>
      <c r="IN64" s="779"/>
      <c r="IO64" s="779"/>
      <c r="IP64" s="779"/>
      <c r="IQ64" s="779"/>
      <c r="IR64" s="779"/>
      <c r="IS64" s="779"/>
    </row>
    <row r="65" spans="1:253" s="341" customFormat="1" ht="13">
      <c r="A65" s="256" t="s">
        <v>1564</v>
      </c>
      <c r="B65" s="256"/>
      <c r="C65" s="256"/>
      <c r="D65" s="256"/>
      <c r="E65" s="264"/>
      <c r="F65" s="256"/>
      <c r="G65" s="778"/>
      <c r="H65" s="779"/>
      <c r="I65" s="779"/>
      <c r="J65" s="779"/>
      <c r="K65" s="779"/>
      <c r="L65" s="779"/>
      <c r="M65" s="779"/>
      <c r="N65" s="779"/>
      <c r="O65" s="779"/>
      <c r="P65" s="779"/>
      <c r="Q65" s="779"/>
      <c r="R65" s="779"/>
      <c r="S65" s="779"/>
      <c r="T65" s="779"/>
      <c r="U65" s="779"/>
      <c r="V65" s="779"/>
      <c r="W65" s="779"/>
      <c r="X65" s="779"/>
      <c r="Y65" s="779"/>
      <c r="Z65" s="779"/>
      <c r="AA65" s="779"/>
      <c r="AB65" s="779"/>
      <c r="AC65" s="779"/>
      <c r="AD65" s="779"/>
      <c r="AE65" s="779"/>
      <c r="AF65" s="779"/>
      <c r="AG65" s="779"/>
      <c r="AH65" s="779"/>
      <c r="AI65" s="779"/>
      <c r="AJ65" s="779"/>
      <c r="AK65" s="779"/>
      <c r="AL65" s="779"/>
      <c r="AM65" s="779"/>
      <c r="AN65" s="779"/>
      <c r="AO65" s="779"/>
      <c r="AP65" s="779"/>
      <c r="AQ65" s="779"/>
      <c r="AR65" s="779"/>
      <c r="AS65" s="779"/>
      <c r="AT65" s="779"/>
      <c r="AU65" s="779"/>
      <c r="AV65" s="779"/>
      <c r="AW65" s="779"/>
      <c r="AX65" s="779"/>
      <c r="AY65" s="779"/>
      <c r="AZ65" s="779"/>
      <c r="BA65" s="779"/>
      <c r="BB65" s="779"/>
      <c r="BC65" s="779"/>
      <c r="BD65" s="779"/>
      <c r="BE65" s="779"/>
      <c r="BF65" s="779"/>
      <c r="BG65" s="779"/>
      <c r="BH65" s="779"/>
      <c r="BI65" s="779"/>
      <c r="BJ65" s="779"/>
      <c r="BK65" s="779"/>
      <c r="BL65" s="779"/>
      <c r="BM65" s="779"/>
      <c r="BN65" s="779"/>
      <c r="BO65" s="779"/>
      <c r="BP65" s="779"/>
      <c r="BQ65" s="779"/>
      <c r="BR65" s="779"/>
      <c r="BS65" s="779"/>
      <c r="BT65" s="779"/>
      <c r="BU65" s="779"/>
      <c r="BV65" s="779"/>
      <c r="BW65" s="779"/>
      <c r="BX65" s="779"/>
      <c r="BY65" s="779"/>
      <c r="BZ65" s="779"/>
      <c r="CA65" s="779"/>
      <c r="CB65" s="779"/>
      <c r="CC65" s="779"/>
      <c r="CD65" s="779"/>
      <c r="CE65" s="779"/>
      <c r="CF65" s="779"/>
      <c r="CG65" s="779"/>
      <c r="CH65" s="779"/>
      <c r="CI65" s="779"/>
      <c r="CJ65" s="779"/>
      <c r="CK65" s="779"/>
      <c r="CL65" s="779"/>
      <c r="CM65" s="779"/>
      <c r="CN65" s="779"/>
      <c r="CO65" s="779"/>
      <c r="CP65" s="779"/>
      <c r="CQ65" s="779"/>
      <c r="CR65" s="779"/>
      <c r="CS65" s="779"/>
      <c r="CT65" s="779"/>
      <c r="CU65" s="779"/>
      <c r="CV65" s="779"/>
      <c r="CW65" s="779"/>
      <c r="CX65" s="779"/>
      <c r="CY65" s="779"/>
      <c r="CZ65" s="779"/>
      <c r="DA65" s="779"/>
      <c r="DB65" s="779"/>
      <c r="DC65" s="779"/>
      <c r="DD65" s="779"/>
      <c r="DE65" s="779"/>
      <c r="DF65" s="779"/>
      <c r="DG65" s="779"/>
      <c r="DH65" s="779"/>
      <c r="DI65" s="779"/>
      <c r="DJ65" s="779"/>
      <c r="DK65" s="779"/>
      <c r="DL65" s="779"/>
      <c r="DM65" s="779"/>
      <c r="DN65" s="779"/>
      <c r="DO65" s="779"/>
      <c r="DP65" s="779"/>
      <c r="DQ65" s="779"/>
      <c r="DR65" s="779"/>
      <c r="DS65" s="779"/>
      <c r="DT65" s="779"/>
      <c r="DU65" s="779"/>
      <c r="DV65" s="779"/>
      <c r="DW65" s="779"/>
      <c r="DX65" s="779"/>
      <c r="DY65" s="779"/>
      <c r="DZ65" s="779"/>
      <c r="EA65" s="779"/>
      <c r="EB65" s="779"/>
      <c r="EC65" s="779"/>
      <c r="ED65" s="779"/>
      <c r="EE65" s="779"/>
      <c r="EF65" s="779"/>
      <c r="EG65" s="779"/>
      <c r="EH65" s="779"/>
      <c r="EI65" s="779"/>
      <c r="EJ65" s="779"/>
      <c r="EK65" s="779"/>
      <c r="EL65" s="779"/>
      <c r="EM65" s="779"/>
      <c r="EN65" s="779"/>
      <c r="EO65" s="779"/>
      <c r="EP65" s="779"/>
      <c r="EQ65" s="779"/>
      <c r="ER65" s="779"/>
      <c r="ES65" s="779"/>
      <c r="ET65" s="779"/>
      <c r="EU65" s="779"/>
      <c r="EV65" s="779"/>
      <c r="EW65" s="779"/>
      <c r="EX65" s="779"/>
      <c r="EY65" s="779"/>
      <c r="EZ65" s="779"/>
      <c r="FA65" s="779"/>
      <c r="FB65" s="779"/>
      <c r="FC65" s="779"/>
      <c r="FD65" s="779"/>
      <c r="FE65" s="779"/>
      <c r="FF65" s="779"/>
      <c r="FG65" s="779"/>
      <c r="FH65" s="779"/>
      <c r="FI65" s="779"/>
      <c r="FJ65" s="779"/>
      <c r="FK65" s="779"/>
      <c r="FL65" s="779"/>
      <c r="FM65" s="779"/>
      <c r="FN65" s="779"/>
      <c r="FO65" s="779"/>
      <c r="FP65" s="779"/>
      <c r="FQ65" s="779"/>
      <c r="FR65" s="779"/>
      <c r="FS65" s="779"/>
      <c r="FT65" s="779"/>
      <c r="FU65" s="779"/>
      <c r="FV65" s="779"/>
      <c r="FW65" s="779"/>
      <c r="FX65" s="779"/>
      <c r="FY65" s="779"/>
      <c r="FZ65" s="779"/>
      <c r="GA65" s="779"/>
      <c r="GB65" s="779"/>
      <c r="GC65" s="779"/>
      <c r="GD65" s="779"/>
      <c r="GE65" s="779"/>
      <c r="GF65" s="779"/>
      <c r="GG65" s="779"/>
      <c r="GH65" s="779"/>
      <c r="GI65" s="779"/>
      <c r="GJ65" s="779"/>
      <c r="GK65" s="779"/>
      <c r="GL65" s="779"/>
      <c r="GM65" s="779"/>
      <c r="GN65" s="779"/>
      <c r="GO65" s="779"/>
      <c r="GP65" s="779"/>
      <c r="GQ65" s="779"/>
      <c r="GR65" s="779"/>
      <c r="GS65" s="779"/>
      <c r="GT65" s="779"/>
      <c r="GU65" s="779"/>
      <c r="GV65" s="779"/>
      <c r="GW65" s="779"/>
      <c r="GX65" s="779"/>
      <c r="GY65" s="779"/>
      <c r="GZ65" s="779"/>
      <c r="HA65" s="779"/>
      <c r="HB65" s="779"/>
      <c r="HC65" s="779"/>
      <c r="HD65" s="779"/>
      <c r="HE65" s="779"/>
      <c r="HF65" s="779"/>
      <c r="HG65" s="779"/>
      <c r="HH65" s="779"/>
      <c r="HI65" s="779"/>
      <c r="HJ65" s="779"/>
      <c r="HK65" s="779"/>
      <c r="HL65" s="779"/>
      <c r="HM65" s="779"/>
      <c r="HN65" s="779"/>
      <c r="HO65" s="779"/>
      <c r="HP65" s="779"/>
      <c r="HQ65" s="779"/>
      <c r="HR65" s="779"/>
      <c r="HS65" s="779"/>
      <c r="HT65" s="779"/>
      <c r="HU65" s="779"/>
      <c r="HV65" s="779"/>
      <c r="HW65" s="779"/>
      <c r="HX65" s="779"/>
      <c r="HY65" s="779"/>
      <c r="HZ65" s="779"/>
      <c r="IA65" s="779"/>
      <c r="IB65" s="779"/>
      <c r="IC65" s="779"/>
      <c r="ID65" s="779"/>
      <c r="IE65" s="779"/>
      <c r="IF65" s="779"/>
      <c r="IG65" s="779"/>
      <c r="IH65" s="779"/>
      <c r="II65" s="779"/>
      <c r="IJ65" s="779"/>
      <c r="IK65" s="779"/>
      <c r="IL65" s="779"/>
      <c r="IM65" s="779"/>
      <c r="IN65" s="779"/>
      <c r="IO65" s="779"/>
      <c r="IP65" s="779"/>
      <c r="IQ65" s="779"/>
      <c r="IR65" s="779"/>
      <c r="IS65" s="779"/>
    </row>
    <row r="66" spans="1:253" s="341" customFormat="1">
      <c r="A66" s="585" t="s">
        <v>1565</v>
      </c>
      <c r="B66" s="780">
        <f>'Sources and Uses Budget'!$C65</f>
        <v>79730</v>
      </c>
      <c r="C66" s="780">
        <f>'Sources and Uses Budget'!$C65</f>
        <v>79730</v>
      </c>
      <c r="D66" s="781">
        <f t="shared" si="0"/>
        <v>0</v>
      </c>
      <c r="E66" s="782"/>
      <c r="F66" s="783"/>
      <c r="G66" s="778"/>
      <c r="H66" s="779"/>
      <c r="I66" s="779"/>
      <c r="J66" s="779"/>
      <c r="K66" s="779"/>
      <c r="L66" s="779"/>
      <c r="M66" s="779"/>
      <c r="N66" s="779"/>
      <c r="O66" s="779"/>
      <c r="P66" s="779"/>
      <c r="Q66" s="779"/>
      <c r="R66" s="779"/>
      <c r="S66" s="779"/>
      <c r="T66" s="779"/>
      <c r="U66" s="779"/>
      <c r="V66" s="779"/>
      <c r="W66" s="779"/>
      <c r="X66" s="779"/>
      <c r="Y66" s="779"/>
      <c r="Z66" s="779"/>
      <c r="AA66" s="779"/>
      <c r="AB66" s="779"/>
      <c r="AC66" s="779"/>
      <c r="AD66" s="779"/>
      <c r="AE66" s="779"/>
      <c r="AF66" s="779"/>
      <c r="AG66" s="779"/>
      <c r="AH66" s="779"/>
      <c r="AI66" s="779"/>
      <c r="AJ66" s="779"/>
      <c r="AK66" s="779"/>
      <c r="AL66" s="779"/>
      <c r="AM66" s="779"/>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79"/>
      <c r="BO66" s="779"/>
      <c r="BP66" s="779"/>
      <c r="BQ66" s="779"/>
      <c r="BR66" s="779"/>
      <c r="BS66" s="779"/>
      <c r="BT66" s="779"/>
      <c r="BU66" s="779"/>
      <c r="BV66" s="779"/>
      <c r="BW66" s="779"/>
      <c r="BX66" s="779"/>
      <c r="BY66" s="779"/>
      <c r="BZ66" s="779"/>
      <c r="CA66" s="779"/>
      <c r="CB66" s="779"/>
      <c r="CC66" s="779"/>
      <c r="CD66" s="779"/>
      <c r="CE66" s="779"/>
      <c r="CF66" s="779"/>
      <c r="CG66" s="779"/>
      <c r="CH66" s="779"/>
      <c r="CI66" s="779"/>
      <c r="CJ66" s="779"/>
      <c r="CK66" s="779"/>
      <c r="CL66" s="779"/>
      <c r="CM66" s="779"/>
      <c r="CN66" s="779"/>
      <c r="CO66" s="779"/>
      <c r="CP66" s="779"/>
      <c r="CQ66" s="779"/>
      <c r="CR66" s="779"/>
      <c r="CS66" s="779"/>
      <c r="CT66" s="779"/>
      <c r="CU66" s="779"/>
      <c r="CV66" s="779"/>
      <c r="CW66" s="779"/>
      <c r="CX66" s="779"/>
      <c r="CY66" s="779"/>
      <c r="CZ66" s="779"/>
      <c r="DA66" s="779"/>
      <c r="DB66" s="779"/>
      <c r="DC66" s="779"/>
      <c r="DD66" s="779"/>
      <c r="DE66" s="779"/>
      <c r="DF66" s="779"/>
      <c r="DG66" s="779"/>
      <c r="DH66" s="779"/>
      <c r="DI66" s="779"/>
      <c r="DJ66" s="779"/>
      <c r="DK66" s="779"/>
      <c r="DL66" s="779"/>
      <c r="DM66" s="779"/>
      <c r="DN66" s="779"/>
      <c r="DO66" s="779"/>
      <c r="DP66" s="779"/>
      <c r="DQ66" s="779"/>
      <c r="DR66" s="779"/>
      <c r="DS66" s="779"/>
      <c r="DT66" s="779"/>
      <c r="DU66" s="779"/>
      <c r="DV66" s="779"/>
      <c r="DW66" s="779"/>
      <c r="DX66" s="779"/>
      <c r="DY66" s="779"/>
      <c r="DZ66" s="779"/>
      <c r="EA66" s="779"/>
      <c r="EB66" s="779"/>
      <c r="EC66" s="779"/>
      <c r="ED66" s="779"/>
      <c r="EE66" s="779"/>
      <c r="EF66" s="779"/>
      <c r="EG66" s="779"/>
      <c r="EH66" s="779"/>
      <c r="EI66" s="779"/>
      <c r="EJ66" s="779"/>
      <c r="EK66" s="779"/>
      <c r="EL66" s="779"/>
      <c r="EM66" s="779"/>
      <c r="EN66" s="779"/>
      <c r="EO66" s="779"/>
      <c r="EP66" s="779"/>
      <c r="EQ66" s="779"/>
      <c r="ER66" s="779"/>
      <c r="ES66" s="779"/>
      <c r="ET66" s="779"/>
      <c r="EU66" s="779"/>
      <c r="EV66" s="779"/>
      <c r="EW66" s="779"/>
      <c r="EX66" s="779"/>
      <c r="EY66" s="779"/>
      <c r="EZ66" s="779"/>
      <c r="FA66" s="779"/>
      <c r="FB66" s="779"/>
      <c r="FC66" s="779"/>
      <c r="FD66" s="779"/>
      <c r="FE66" s="779"/>
      <c r="FF66" s="779"/>
      <c r="FG66" s="779"/>
      <c r="FH66" s="779"/>
      <c r="FI66" s="779"/>
      <c r="FJ66" s="779"/>
      <c r="FK66" s="779"/>
      <c r="FL66" s="779"/>
      <c r="FM66" s="779"/>
      <c r="FN66" s="779"/>
      <c r="FO66" s="779"/>
      <c r="FP66" s="779"/>
      <c r="FQ66" s="779"/>
      <c r="FR66" s="779"/>
      <c r="FS66" s="779"/>
      <c r="FT66" s="779"/>
      <c r="FU66" s="779"/>
      <c r="FV66" s="779"/>
      <c r="FW66" s="779"/>
      <c r="FX66" s="779"/>
      <c r="FY66" s="779"/>
      <c r="FZ66" s="779"/>
      <c r="GA66" s="779"/>
      <c r="GB66" s="779"/>
      <c r="GC66" s="779"/>
      <c r="GD66" s="779"/>
      <c r="GE66" s="779"/>
      <c r="GF66" s="779"/>
      <c r="GG66" s="779"/>
      <c r="GH66" s="779"/>
      <c r="GI66" s="779"/>
      <c r="GJ66" s="779"/>
      <c r="GK66" s="779"/>
      <c r="GL66" s="779"/>
      <c r="GM66" s="779"/>
      <c r="GN66" s="779"/>
      <c r="GO66" s="779"/>
      <c r="GP66" s="779"/>
      <c r="GQ66" s="779"/>
      <c r="GR66" s="779"/>
      <c r="GS66" s="779"/>
      <c r="GT66" s="779"/>
      <c r="GU66" s="779"/>
      <c r="GV66" s="779"/>
      <c r="GW66" s="779"/>
      <c r="GX66" s="779"/>
      <c r="GY66" s="779"/>
      <c r="GZ66" s="779"/>
      <c r="HA66" s="779"/>
      <c r="HB66" s="779"/>
      <c r="HC66" s="779"/>
      <c r="HD66" s="779"/>
      <c r="HE66" s="779"/>
      <c r="HF66" s="779"/>
      <c r="HG66" s="779"/>
      <c r="HH66" s="779"/>
      <c r="HI66" s="779"/>
      <c r="HJ66" s="779"/>
      <c r="HK66" s="779"/>
      <c r="HL66" s="779"/>
      <c r="HM66" s="779"/>
      <c r="HN66" s="779"/>
      <c r="HO66" s="779"/>
      <c r="HP66" s="779"/>
      <c r="HQ66" s="779"/>
      <c r="HR66" s="779"/>
      <c r="HS66" s="779"/>
      <c r="HT66" s="779"/>
      <c r="HU66" s="779"/>
      <c r="HV66" s="779"/>
      <c r="HW66" s="779"/>
      <c r="HX66" s="779"/>
      <c r="HY66" s="779"/>
      <c r="HZ66" s="779"/>
      <c r="IA66" s="779"/>
      <c r="IB66" s="779"/>
      <c r="IC66" s="779"/>
      <c r="ID66" s="779"/>
      <c r="IE66" s="779"/>
      <c r="IF66" s="779"/>
      <c r="IG66" s="779"/>
      <c r="IH66" s="779"/>
      <c r="II66" s="779"/>
      <c r="IJ66" s="779"/>
      <c r="IK66" s="779"/>
      <c r="IL66" s="779"/>
      <c r="IM66" s="779"/>
      <c r="IN66" s="779"/>
      <c r="IO66" s="779"/>
      <c r="IP66" s="779"/>
      <c r="IQ66" s="779"/>
      <c r="IR66" s="779"/>
      <c r="IS66" s="779"/>
    </row>
    <row r="67" spans="1:253" s="341" customFormat="1">
      <c r="A67" s="784" t="s">
        <v>1538</v>
      </c>
      <c r="B67" s="780">
        <f>'Sources and Uses Budget'!$C66</f>
        <v>291902</v>
      </c>
      <c r="C67" s="780">
        <f>'Sources and Uses Budget'!$C66</f>
        <v>291902</v>
      </c>
      <c r="D67" s="781">
        <f t="shared" si="0"/>
        <v>0</v>
      </c>
      <c r="E67" s="782"/>
      <c r="F67" s="783"/>
      <c r="G67" s="778"/>
      <c r="H67" s="779"/>
      <c r="I67" s="779"/>
      <c r="J67" s="779"/>
      <c r="K67" s="779"/>
      <c r="L67" s="779"/>
      <c r="M67" s="779"/>
      <c r="N67" s="779"/>
      <c r="O67" s="779"/>
      <c r="P67" s="779"/>
      <c r="Q67" s="779"/>
      <c r="R67" s="779"/>
      <c r="S67" s="779"/>
      <c r="T67" s="779"/>
      <c r="U67" s="779"/>
      <c r="V67" s="779"/>
      <c r="W67" s="779"/>
      <c r="X67" s="779"/>
      <c r="Y67" s="779"/>
      <c r="Z67" s="779"/>
      <c r="AA67" s="779"/>
      <c r="AB67" s="779"/>
      <c r="AC67" s="779"/>
      <c r="AD67" s="779"/>
      <c r="AE67" s="779"/>
      <c r="AF67" s="779"/>
      <c r="AG67" s="779"/>
      <c r="AH67" s="779"/>
      <c r="AI67" s="779"/>
      <c r="AJ67" s="779"/>
      <c r="AK67" s="779"/>
      <c r="AL67" s="779"/>
      <c r="AM67" s="779"/>
      <c r="AN67" s="779"/>
      <c r="AO67" s="779"/>
      <c r="AP67" s="779"/>
      <c r="AQ67" s="779"/>
      <c r="AR67" s="779"/>
      <c r="AS67" s="779"/>
      <c r="AT67" s="779"/>
      <c r="AU67" s="779"/>
      <c r="AV67" s="779"/>
      <c r="AW67" s="779"/>
      <c r="AX67" s="779"/>
      <c r="AY67" s="779"/>
      <c r="AZ67" s="779"/>
      <c r="BA67" s="779"/>
      <c r="BB67" s="779"/>
      <c r="BC67" s="779"/>
      <c r="BD67" s="779"/>
      <c r="BE67" s="779"/>
      <c r="BF67" s="779"/>
      <c r="BG67" s="779"/>
      <c r="BH67" s="779"/>
      <c r="BI67" s="779"/>
      <c r="BJ67" s="779"/>
      <c r="BK67" s="779"/>
      <c r="BL67" s="779"/>
      <c r="BM67" s="779"/>
      <c r="BN67" s="779"/>
      <c r="BO67" s="779"/>
      <c r="BP67" s="779"/>
      <c r="BQ67" s="779"/>
      <c r="BR67" s="779"/>
      <c r="BS67" s="779"/>
      <c r="BT67" s="779"/>
      <c r="BU67" s="779"/>
      <c r="BV67" s="779"/>
      <c r="BW67" s="779"/>
      <c r="BX67" s="779"/>
      <c r="BY67" s="779"/>
      <c r="BZ67" s="779"/>
      <c r="CA67" s="779"/>
      <c r="CB67" s="779"/>
      <c r="CC67" s="779"/>
      <c r="CD67" s="779"/>
      <c r="CE67" s="779"/>
      <c r="CF67" s="779"/>
      <c r="CG67" s="779"/>
      <c r="CH67" s="779"/>
      <c r="CI67" s="779"/>
      <c r="CJ67" s="779"/>
      <c r="CK67" s="779"/>
      <c r="CL67" s="779"/>
      <c r="CM67" s="779"/>
      <c r="CN67" s="779"/>
      <c r="CO67" s="779"/>
      <c r="CP67" s="779"/>
      <c r="CQ67" s="779"/>
      <c r="CR67" s="779"/>
      <c r="CS67" s="779"/>
      <c r="CT67" s="779"/>
      <c r="CU67" s="779"/>
      <c r="CV67" s="779"/>
      <c r="CW67" s="779"/>
      <c r="CX67" s="779"/>
      <c r="CY67" s="779"/>
      <c r="CZ67" s="779"/>
      <c r="DA67" s="779"/>
      <c r="DB67" s="779"/>
      <c r="DC67" s="779"/>
      <c r="DD67" s="779"/>
      <c r="DE67" s="779"/>
      <c r="DF67" s="779"/>
      <c r="DG67" s="779"/>
      <c r="DH67" s="779"/>
      <c r="DI67" s="779"/>
      <c r="DJ67" s="779"/>
      <c r="DK67" s="779"/>
      <c r="DL67" s="779"/>
      <c r="DM67" s="779"/>
      <c r="DN67" s="779"/>
      <c r="DO67" s="779"/>
      <c r="DP67" s="779"/>
      <c r="DQ67" s="779"/>
      <c r="DR67" s="779"/>
      <c r="DS67" s="779"/>
      <c r="DT67" s="779"/>
      <c r="DU67" s="779"/>
      <c r="DV67" s="779"/>
      <c r="DW67" s="779"/>
      <c r="DX67" s="779"/>
      <c r="DY67" s="779"/>
      <c r="DZ67" s="779"/>
      <c r="EA67" s="779"/>
      <c r="EB67" s="779"/>
      <c r="EC67" s="779"/>
      <c r="ED67" s="779"/>
      <c r="EE67" s="779"/>
      <c r="EF67" s="779"/>
      <c r="EG67" s="779"/>
      <c r="EH67" s="779"/>
      <c r="EI67" s="779"/>
      <c r="EJ67" s="779"/>
      <c r="EK67" s="779"/>
      <c r="EL67" s="779"/>
      <c r="EM67" s="779"/>
      <c r="EN67" s="779"/>
      <c r="EO67" s="779"/>
      <c r="EP67" s="779"/>
      <c r="EQ67" s="779"/>
      <c r="ER67" s="779"/>
      <c r="ES67" s="779"/>
      <c r="ET67" s="779"/>
      <c r="EU67" s="779"/>
      <c r="EV67" s="779"/>
      <c r="EW67" s="779"/>
      <c r="EX67" s="779"/>
      <c r="EY67" s="779"/>
      <c r="EZ67" s="779"/>
      <c r="FA67" s="779"/>
      <c r="FB67" s="779"/>
      <c r="FC67" s="779"/>
      <c r="FD67" s="779"/>
      <c r="FE67" s="779"/>
      <c r="FF67" s="779"/>
      <c r="FG67" s="779"/>
      <c r="FH67" s="779"/>
      <c r="FI67" s="779"/>
      <c r="FJ67" s="779"/>
      <c r="FK67" s="779"/>
      <c r="FL67" s="779"/>
      <c r="FM67" s="779"/>
      <c r="FN67" s="779"/>
      <c r="FO67" s="779"/>
      <c r="FP67" s="779"/>
      <c r="FQ67" s="779"/>
      <c r="FR67" s="779"/>
      <c r="FS67" s="779"/>
      <c r="FT67" s="779"/>
      <c r="FU67" s="779"/>
      <c r="FV67" s="779"/>
      <c r="FW67" s="779"/>
      <c r="FX67" s="779"/>
      <c r="FY67" s="779"/>
      <c r="FZ67" s="779"/>
      <c r="GA67" s="779"/>
      <c r="GB67" s="779"/>
      <c r="GC67" s="779"/>
      <c r="GD67" s="779"/>
      <c r="GE67" s="779"/>
      <c r="GF67" s="779"/>
      <c r="GG67" s="779"/>
      <c r="GH67" s="779"/>
      <c r="GI67" s="779"/>
      <c r="GJ67" s="779"/>
      <c r="GK67" s="779"/>
      <c r="GL67" s="779"/>
      <c r="GM67" s="779"/>
      <c r="GN67" s="779"/>
      <c r="GO67" s="779"/>
      <c r="GP67" s="779"/>
      <c r="GQ67" s="779"/>
      <c r="GR67" s="779"/>
      <c r="GS67" s="779"/>
      <c r="GT67" s="779"/>
      <c r="GU67" s="779"/>
      <c r="GV67" s="779"/>
      <c r="GW67" s="779"/>
      <c r="GX67" s="779"/>
      <c r="GY67" s="779"/>
      <c r="GZ67" s="779"/>
      <c r="HA67" s="779"/>
      <c r="HB67" s="779"/>
      <c r="HC67" s="779"/>
      <c r="HD67" s="779"/>
      <c r="HE67" s="779"/>
      <c r="HF67" s="779"/>
      <c r="HG67" s="779"/>
      <c r="HH67" s="779"/>
      <c r="HI67" s="779"/>
      <c r="HJ67" s="779"/>
      <c r="HK67" s="779"/>
      <c r="HL67" s="779"/>
      <c r="HM67" s="779"/>
      <c r="HN67" s="779"/>
      <c r="HO67" s="779"/>
      <c r="HP67" s="779"/>
      <c r="HQ67" s="779"/>
      <c r="HR67" s="779"/>
      <c r="HS67" s="779"/>
      <c r="HT67" s="779"/>
      <c r="HU67" s="779"/>
      <c r="HV67" s="779"/>
      <c r="HW67" s="779"/>
      <c r="HX67" s="779"/>
      <c r="HY67" s="779"/>
      <c r="HZ67" s="779"/>
      <c r="IA67" s="779"/>
      <c r="IB67" s="779"/>
      <c r="IC67" s="779"/>
      <c r="ID67" s="779"/>
      <c r="IE67" s="779"/>
      <c r="IF67" s="779"/>
      <c r="IG67" s="779"/>
      <c r="IH67" s="779"/>
      <c r="II67" s="779"/>
      <c r="IJ67" s="779"/>
      <c r="IK67" s="779"/>
      <c r="IL67" s="779"/>
      <c r="IM67" s="779"/>
      <c r="IN67" s="779"/>
      <c r="IO67" s="779"/>
      <c r="IP67" s="779"/>
      <c r="IQ67" s="779"/>
      <c r="IR67" s="779"/>
      <c r="IS67" s="779"/>
    </row>
    <row r="68" spans="1:253" s="341" customFormat="1" ht="13">
      <c r="A68" s="257" t="s">
        <v>1567</v>
      </c>
      <c r="B68" s="781">
        <f>SUM(B66:B67)</f>
        <v>371632</v>
      </c>
      <c r="C68" s="781">
        <f>SUM(C66:C67)</f>
        <v>371632</v>
      </c>
      <c r="D68" s="781">
        <f t="shared" si="0"/>
        <v>0</v>
      </c>
      <c r="E68" s="782"/>
      <c r="F68" s="783"/>
      <c r="G68" s="778"/>
      <c r="H68" s="779"/>
      <c r="I68" s="779"/>
      <c r="J68" s="779"/>
      <c r="K68" s="779"/>
      <c r="L68" s="779"/>
      <c r="M68" s="779"/>
      <c r="N68" s="779"/>
      <c r="O68" s="779"/>
      <c r="P68" s="779"/>
      <c r="Q68" s="779"/>
      <c r="R68" s="779"/>
      <c r="S68" s="779"/>
      <c r="T68" s="779"/>
      <c r="U68" s="779"/>
      <c r="V68" s="779"/>
      <c r="W68" s="779"/>
      <c r="X68" s="779"/>
      <c r="Y68" s="779"/>
      <c r="Z68" s="779"/>
      <c r="AA68" s="779"/>
      <c r="AB68" s="779"/>
      <c r="AC68" s="779"/>
      <c r="AD68" s="779"/>
      <c r="AE68" s="779"/>
      <c r="AF68" s="779"/>
      <c r="AG68" s="779"/>
      <c r="AH68" s="779"/>
      <c r="AI68" s="779"/>
      <c r="AJ68" s="779"/>
      <c r="AK68" s="779"/>
      <c r="AL68" s="779"/>
      <c r="AM68" s="779"/>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79"/>
      <c r="BO68" s="779"/>
      <c r="BP68" s="779"/>
      <c r="BQ68" s="779"/>
      <c r="BR68" s="779"/>
      <c r="BS68" s="779"/>
      <c r="BT68" s="779"/>
      <c r="BU68" s="779"/>
      <c r="BV68" s="779"/>
      <c r="BW68" s="779"/>
      <c r="BX68" s="779"/>
      <c r="BY68" s="779"/>
      <c r="BZ68" s="779"/>
      <c r="CA68" s="779"/>
      <c r="CB68" s="779"/>
      <c r="CC68" s="779"/>
      <c r="CD68" s="779"/>
      <c r="CE68" s="779"/>
      <c r="CF68" s="779"/>
      <c r="CG68" s="779"/>
      <c r="CH68" s="779"/>
      <c r="CI68" s="779"/>
      <c r="CJ68" s="779"/>
      <c r="CK68" s="779"/>
      <c r="CL68" s="779"/>
      <c r="CM68" s="779"/>
      <c r="CN68" s="779"/>
      <c r="CO68" s="779"/>
      <c r="CP68" s="779"/>
      <c r="CQ68" s="779"/>
      <c r="CR68" s="779"/>
      <c r="CS68" s="779"/>
      <c r="CT68" s="779"/>
      <c r="CU68" s="779"/>
      <c r="CV68" s="779"/>
      <c r="CW68" s="779"/>
      <c r="CX68" s="779"/>
      <c r="CY68" s="779"/>
      <c r="CZ68" s="779"/>
      <c r="DA68" s="779"/>
      <c r="DB68" s="779"/>
      <c r="DC68" s="779"/>
      <c r="DD68" s="779"/>
      <c r="DE68" s="779"/>
      <c r="DF68" s="779"/>
      <c r="DG68" s="779"/>
      <c r="DH68" s="779"/>
      <c r="DI68" s="779"/>
      <c r="DJ68" s="779"/>
      <c r="DK68" s="779"/>
      <c r="DL68" s="779"/>
      <c r="DM68" s="779"/>
      <c r="DN68" s="779"/>
      <c r="DO68" s="779"/>
      <c r="DP68" s="779"/>
      <c r="DQ68" s="779"/>
      <c r="DR68" s="779"/>
      <c r="DS68" s="779"/>
      <c r="DT68" s="779"/>
      <c r="DU68" s="779"/>
      <c r="DV68" s="779"/>
      <c r="DW68" s="779"/>
      <c r="DX68" s="779"/>
      <c r="DY68" s="779"/>
      <c r="DZ68" s="779"/>
      <c r="EA68" s="779"/>
      <c r="EB68" s="779"/>
      <c r="EC68" s="779"/>
      <c r="ED68" s="779"/>
      <c r="EE68" s="779"/>
      <c r="EF68" s="779"/>
      <c r="EG68" s="779"/>
      <c r="EH68" s="779"/>
      <c r="EI68" s="779"/>
      <c r="EJ68" s="779"/>
      <c r="EK68" s="779"/>
      <c r="EL68" s="779"/>
      <c r="EM68" s="779"/>
      <c r="EN68" s="779"/>
      <c r="EO68" s="779"/>
      <c r="EP68" s="779"/>
      <c r="EQ68" s="779"/>
      <c r="ER68" s="779"/>
      <c r="ES68" s="779"/>
      <c r="ET68" s="779"/>
      <c r="EU68" s="779"/>
      <c r="EV68" s="779"/>
      <c r="EW68" s="779"/>
      <c r="EX68" s="779"/>
      <c r="EY68" s="779"/>
      <c r="EZ68" s="779"/>
      <c r="FA68" s="779"/>
      <c r="FB68" s="779"/>
      <c r="FC68" s="779"/>
      <c r="FD68" s="779"/>
      <c r="FE68" s="779"/>
      <c r="FF68" s="779"/>
      <c r="FG68" s="779"/>
      <c r="FH68" s="779"/>
      <c r="FI68" s="779"/>
      <c r="FJ68" s="779"/>
      <c r="FK68" s="779"/>
      <c r="FL68" s="779"/>
      <c r="FM68" s="779"/>
      <c r="FN68" s="779"/>
      <c r="FO68" s="779"/>
      <c r="FP68" s="779"/>
      <c r="FQ68" s="779"/>
      <c r="FR68" s="779"/>
      <c r="FS68" s="779"/>
      <c r="FT68" s="779"/>
      <c r="FU68" s="779"/>
      <c r="FV68" s="779"/>
      <c r="FW68" s="779"/>
      <c r="FX68" s="779"/>
      <c r="FY68" s="779"/>
      <c r="FZ68" s="779"/>
      <c r="GA68" s="779"/>
      <c r="GB68" s="779"/>
      <c r="GC68" s="779"/>
      <c r="GD68" s="779"/>
      <c r="GE68" s="779"/>
      <c r="GF68" s="779"/>
      <c r="GG68" s="779"/>
      <c r="GH68" s="779"/>
      <c r="GI68" s="779"/>
      <c r="GJ68" s="779"/>
      <c r="GK68" s="779"/>
      <c r="GL68" s="779"/>
      <c r="GM68" s="779"/>
      <c r="GN68" s="779"/>
      <c r="GO68" s="779"/>
      <c r="GP68" s="779"/>
      <c r="GQ68" s="779"/>
      <c r="GR68" s="779"/>
      <c r="GS68" s="779"/>
      <c r="GT68" s="779"/>
      <c r="GU68" s="779"/>
      <c r="GV68" s="779"/>
      <c r="GW68" s="779"/>
      <c r="GX68" s="779"/>
      <c r="GY68" s="779"/>
      <c r="GZ68" s="779"/>
      <c r="HA68" s="779"/>
      <c r="HB68" s="779"/>
      <c r="HC68" s="779"/>
      <c r="HD68" s="779"/>
      <c r="HE68" s="779"/>
      <c r="HF68" s="779"/>
      <c r="HG68" s="779"/>
      <c r="HH68" s="779"/>
      <c r="HI68" s="779"/>
      <c r="HJ68" s="779"/>
      <c r="HK68" s="779"/>
      <c r="HL68" s="779"/>
      <c r="HM68" s="779"/>
      <c r="HN68" s="779"/>
      <c r="HO68" s="779"/>
      <c r="HP68" s="779"/>
      <c r="HQ68" s="779"/>
      <c r="HR68" s="779"/>
      <c r="HS68" s="779"/>
      <c r="HT68" s="779"/>
      <c r="HU68" s="779"/>
      <c r="HV68" s="779"/>
      <c r="HW68" s="779"/>
      <c r="HX68" s="779"/>
      <c r="HY68" s="779"/>
      <c r="HZ68" s="779"/>
      <c r="IA68" s="779"/>
      <c r="IB68" s="779"/>
      <c r="IC68" s="779"/>
      <c r="ID68" s="779"/>
      <c r="IE68" s="779"/>
      <c r="IF68" s="779"/>
      <c r="IG68" s="779"/>
      <c r="IH68" s="779"/>
      <c r="II68" s="779"/>
      <c r="IJ68" s="779"/>
      <c r="IK68" s="779"/>
      <c r="IL68" s="779"/>
      <c r="IM68" s="779"/>
      <c r="IN68" s="779"/>
      <c r="IO68" s="779"/>
      <c r="IP68" s="779"/>
      <c r="IQ68" s="779"/>
      <c r="IR68" s="779"/>
      <c r="IS68" s="779"/>
    </row>
    <row r="69" spans="1:253" s="341" customFormat="1" ht="13">
      <c r="A69" s="256" t="s">
        <v>1568</v>
      </c>
      <c r="B69" s="256"/>
      <c r="C69" s="256"/>
      <c r="D69" s="256"/>
      <c r="E69" s="264"/>
      <c r="F69" s="256"/>
      <c r="G69" s="778"/>
      <c r="H69" s="779"/>
      <c r="I69" s="779"/>
      <c r="J69" s="779"/>
      <c r="K69" s="779"/>
      <c r="L69" s="779"/>
      <c r="M69" s="779"/>
      <c r="N69" s="779"/>
      <c r="O69" s="779"/>
      <c r="P69" s="779"/>
      <c r="Q69" s="779"/>
      <c r="R69" s="779"/>
      <c r="S69" s="779"/>
      <c r="T69" s="779"/>
      <c r="U69" s="779"/>
      <c r="V69" s="779"/>
      <c r="W69" s="779"/>
      <c r="X69" s="779"/>
      <c r="Y69" s="779"/>
      <c r="Z69" s="779"/>
      <c r="AA69" s="779"/>
      <c r="AB69" s="779"/>
      <c r="AC69" s="779"/>
      <c r="AD69" s="779"/>
      <c r="AE69" s="779"/>
      <c r="AF69" s="779"/>
      <c r="AG69" s="779"/>
      <c r="AH69" s="779"/>
      <c r="AI69" s="779"/>
      <c r="AJ69" s="779"/>
      <c r="AK69" s="779"/>
      <c r="AL69" s="779"/>
      <c r="AM69" s="779"/>
      <c r="AN69" s="779"/>
      <c r="AO69" s="779"/>
      <c r="AP69" s="779"/>
      <c r="AQ69" s="779"/>
      <c r="AR69" s="779"/>
      <c r="AS69" s="779"/>
      <c r="AT69" s="779"/>
      <c r="AU69" s="779"/>
      <c r="AV69" s="779"/>
      <c r="AW69" s="779"/>
      <c r="AX69" s="779"/>
      <c r="AY69" s="779"/>
      <c r="AZ69" s="779"/>
      <c r="BA69" s="779"/>
      <c r="BB69" s="779"/>
      <c r="BC69" s="779"/>
      <c r="BD69" s="779"/>
      <c r="BE69" s="779"/>
      <c r="BF69" s="779"/>
      <c r="BG69" s="779"/>
      <c r="BH69" s="779"/>
      <c r="BI69" s="779"/>
      <c r="BJ69" s="779"/>
      <c r="BK69" s="779"/>
      <c r="BL69" s="779"/>
      <c r="BM69" s="779"/>
      <c r="BN69" s="779"/>
      <c r="BO69" s="779"/>
      <c r="BP69" s="779"/>
      <c r="BQ69" s="779"/>
      <c r="BR69" s="779"/>
      <c r="BS69" s="779"/>
      <c r="BT69" s="779"/>
      <c r="BU69" s="779"/>
      <c r="BV69" s="779"/>
      <c r="BW69" s="779"/>
      <c r="BX69" s="779"/>
      <c r="BY69" s="779"/>
      <c r="BZ69" s="779"/>
      <c r="CA69" s="779"/>
      <c r="CB69" s="779"/>
      <c r="CC69" s="779"/>
      <c r="CD69" s="779"/>
      <c r="CE69" s="779"/>
      <c r="CF69" s="779"/>
      <c r="CG69" s="779"/>
      <c r="CH69" s="779"/>
      <c r="CI69" s="779"/>
      <c r="CJ69" s="779"/>
      <c r="CK69" s="779"/>
      <c r="CL69" s="779"/>
      <c r="CM69" s="779"/>
      <c r="CN69" s="779"/>
      <c r="CO69" s="779"/>
      <c r="CP69" s="779"/>
      <c r="CQ69" s="779"/>
      <c r="CR69" s="779"/>
      <c r="CS69" s="779"/>
      <c r="CT69" s="779"/>
      <c r="CU69" s="779"/>
      <c r="CV69" s="779"/>
      <c r="CW69" s="779"/>
      <c r="CX69" s="779"/>
      <c r="CY69" s="779"/>
      <c r="CZ69" s="779"/>
      <c r="DA69" s="779"/>
      <c r="DB69" s="779"/>
      <c r="DC69" s="779"/>
      <c r="DD69" s="779"/>
      <c r="DE69" s="779"/>
      <c r="DF69" s="779"/>
      <c r="DG69" s="779"/>
      <c r="DH69" s="779"/>
      <c r="DI69" s="779"/>
      <c r="DJ69" s="779"/>
      <c r="DK69" s="779"/>
      <c r="DL69" s="779"/>
      <c r="DM69" s="779"/>
      <c r="DN69" s="779"/>
      <c r="DO69" s="779"/>
      <c r="DP69" s="779"/>
      <c r="DQ69" s="779"/>
      <c r="DR69" s="779"/>
      <c r="DS69" s="779"/>
      <c r="DT69" s="779"/>
      <c r="DU69" s="779"/>
      <c r="DV69" s="779"/>
      <c r="DW69" s="779"/>
      <c r="DX69" s="779"/>
      <c r="DY69" s="779"/>
      <c r="DZ69" s="779"/>
      <c r="EA69" s="779"/>
      <c r="EB69" s="779"/>
      <c r="EC69" s="779"/>
      <c r="ED69" s="779"/>
      <c r="EE69" s="779"/>
      <c r="EF69" s="779"/>
      <c r="EG69" s="779"/>
      <c r="EH69" s="779"/>
      <c r="EI69" s="779"/>
      <c r="EJ69" s="779"/>
      <c r="EK69" s="779"/>
      <c r="EL69" s="779"/>
      <c r="EM69" s="779"/>
      <c r="EN69" s="779"/>
      <c r="EO69" s="779"/>
      <c r="EP69" s="779"/>
      <c r="EQ69" s="779"/>
      <c r="ER69" s="779"/>
      <c r="ES69" s="779"/>
      <c r="ET69" s="779"/>
      <c r="EU69" s="779"/>
      <c r="EV69" s="779"/>
      <c r="EW69" s="779"/>
      <c r="EX69" s="779"/>
      <c r="EY69" s="779"/>
      <c r="EZ69" s="779"/>
      <c r="FA69" s="779"/>
      <c r="FB69" s="779"/>
      <c r="FC69" s="779"/>
      <c r="FD69" s="779"/>
      <c r="FE69" s="779"/>
      <c r="FF69" s="779"/>
      <c r="FG69" s="779"/>
      <c r="FH69" s="779"/>
      <c r="FI69" s="779"/>
      <c r="FJ69" s="779"/>
      <c r="FK69" s="779"/>
      <c r="FL69" s="779"/>
      <c r="FM69" s="779"/>
      <c r="FN69" s="779"/>
      <c r="FO69" s="779"/>
      <c r="FP69" s="779"/>
      <c r="FQ69" s="779"/>
      <c r="FR69" s="779"/>
      <c r="FS69" s="779"/>
      <c r="FT69" s="779"/>
      <c r="FU69" s="779"/>
      <c r="FV69" s="779"/>
      <c r="FW69" s="779"/>
      <c r="FX69" s="779"/>
      <c r="FY69" s="779"/>
      <c r="FZ69" s="779"/>
      <c r="GA69" s="779"/>
      <c r="GB69" s="779"/>
      <c r="GC69" s="779"/>
      <c r="GD69" s="779"/>
      <c r="GE69" s="779"/>
      <c r="GF69" s="779"/>
      <c r="GG69" s="779"/>
      <c r="GH69" s="779"/>
      <c r="GI69" s="779"/>
      <c r="GJ69" s="779"/>
      <c r="GK69" s="779"/>
      <c r="GL69" s="779"/>
      <c r="GM69" s="779"/>
      <c r="GN69" s="779"/>
      <c r="GO69" s="779"/>
      <c r="GP69" s="779"/>
      <c r="GQ69" s="779"/>
      <c r="GR69" s="779"/>
      <c r="GS69" s="779"/>
      <c r="GT69" s="779"/>
      <c r="GU69" s="779"/>
      <c r="GV69" s="779"/>
      <c r="GW69" s="779"/>
      <c r="GX69" s="779"/>
      <c r="GY69" s="779"/>
      <c r="GZ69" s="779"/>
      <c r="HA69" s="779"/>
      <c r="HB69" s="779"/>
      <c r="HC69" s="779"/>
      <c r="HD69" s="779"/>
      <c r="HE69" s="779"/>
      <c r="HF69" s="779"/>
      <c r="HG69" s="779"/>
      <c r="HH69" s="779"/>
      <c r="HI69" s="779"/>
      <c r="HJ69" s="779"/>
      <c r="HK69" s="779"/>
      <c r="HL69" s="779"/>
      <c r="HM69" s="779"/>
      <c r="HN69" s="779"/>
      <c r="HO69" s="779"/>
      <c r="HP69" s="779"/>
      <c r="HQ69" s="779"/>
      <c r="HR69" s="779"/>
      <c r="HS69" s="779"/>
      <c r="HT69" s="779"/>
      <c r="HU69" s="779"/>
      <c r="HV69" s="779"/>
      <c r="HW69" s="779"/>
      <c r="HX69" s="779"/>
      <c r="HY69" s="779"/>
      <c r="HZ69" s="779"/>
      <c r="IA69" s="779"/>
      <c r="IB69" s="779"/>
      <c r="IC69" s="779"/>
      <c r="ID69" s="779"/>
      <c r="IE69" s="779"/>
      <c r="IF69" s="779"/>
      <c r="IG69" s="779"/>
      <c r="IH69" s="779"/>
      <c r="II69" s="779"/>
      <c r="IJ69" s="779"/>
      <c r="IK69" s="779"/>
      <c r="IL69" s="779"/>
      <c r="IM69" s="779"/>
      <c r="IN69" s="779"/>
      <c r="IO69" s="779"/>
      <c r="IP69" s="779"/>
      <c r="IQ69" s="779"/>
      <c r="IR69" s="779"/>
      <c r="IS69" s="779"/>
    </row>
    <row r="70" spans="1:253" s="341" customFormat="1">
      <c r="A70" s="585" t="s">
        <v>1569</v>
      </c>
      <c r="B70" s="780">
        <f>'Sources and Uses Budget'!$C69</f>
        <v>0</v>
      </c>
      <c r="C70" s="780">
        <f>'Sources and Uses Budget'!$C69</f>
        <v>0</v>
      </c>
      <c r="D70" s="781">
        <f t="shared" si="0"/>
        <v>0</v>
      </c>
      <c r="E70" s="782"/>
      <c r="F70" s="783"/>
      <c r="G70" s="785"/>
      <c r="H70" s="786"/>
      <c r="I70" s="786"/>
      <c r="J70" s="786"/>
      <c r="K70" s="786"/>
      <c r="L70" s="786"/>
      <c r="M70" s="786"/>
      <c r="N70" s="786"/>
      <c r="O70" s="786"/>
      <c r="P70" s="786"/>
      <c r="Q70" s="786"/>
      <c r="R70" s="786"/>
      <c r="S70" s="786"/>
      <c r="T70" s="786"/>
      <c r="U70" s="786"/>
      <c r="V70" s="786"/>
      <c r="W70" s="786"/>
      <c r="X70" s="786"/>
      <c r="Y70" s="786"/>
      <c r="Z70" s="786"/>
      <c r="AA70" s="786"/>
      <c r="AB70" s="786"/>
      <c r="AC70" s="786"/>
      <c r="AD70" s="786"/>
      <c r="AE70" s="786"/>
      <c r="AF70" s="786"/>
      <c r="AG70" s="786"/>
      <c r="AH70" s="786"/>
      <c r="AI70" s="786"/>
      <c r="AJ70" s="786"/>
      <c r="AK70" s="786"/>
      <c r="AL70" s="786"/>
      <c r="AM70" s="786"/>
      <c r="AN70" s="786"/>
      <c r="AO70" s="786"/>
      <c r="AP70" s="786"/>
      <c r="AQ70" s="786"/>
      <c r="AR70" s="786"/>
      <c r="AS70" s="786"/>
      <c r="AT70" s="786"/>
      <c r="AU70" s="786"/>
      <c r="AV70" s="786"/>
      <c r="AW70" s="786"/>
      <c r="AX70" s="786"/>
      <c r="AY70" s="786"/>
      <c r="AZ70" s="786"/>
      <c r="BA70" s="786"/>
      <c r="BB70" s="786"/>
      <c r="BC70" s="786"/>
      <c r="BD70" s="786"/>
      <c r="BE70" s="786"/>
      <c r="BF70" s="786"/>
      <c r="BG70" s="786"/>
      <c r="BH70" s="786"/>
      <c r="BI70" s="786"/>
      <c r="BJ70" s="786"/>
      <c r="BK70" s="786"/>
      <c r="BL70" s="786"/>
      <c r="BM70" s="786"/>
      <c r="BN70" s="786"/>
      <c r="BO70" s="786"/>
      <c r="BP70" s="786"/>
      <c r="BQ70" s="786"/>
      <c r="BR70" s="786"/>
      <c r="BS70" s="786"/>
      <c r="BT70" s="786"/>
      <c r="BU70" s="786"/>
      <c r="BV70" s="786"/>
      <c r="BW70" s="786"/>
      <c r="BX70" s="786"/>
      <c r="BY70" s="786"/>
      <c r="BZ70" s="786"/>
      <c r="CA70" s="786"/>
      <c r="CB70" s="786"/>
      <c r="CC70" s="786"/>
      <c r="CD70" s="786"/>
      <c r="CE70" s="786"/>
      <c r="CF70" s="786"/>
      <c r="CG70" s="786"/>
      <c r="CH70" s="786"/>
      <c r="CI70" s="786"/>
      <c r="CJ70" s="786"/>
      <c r="CK70" s="786"/>
      <c r="CL70" s="786"/>
      <c r="CM70" s="786"/>
      <c r="CN70" s="786"/>
      <c r="CO70" s="786"/>
      <c r="CP70" s="786"/>
      <c r="CQ70" s="786"/>
      <c r="CR70" s="786"/>
      <c r="CS70" s="786"/>
      <c r="CT70" s="786"/>
      <c r="CU70" s="786"/>
      <c r="CV70" s="786"/>
      <c r="CW70" s="786"/>
      <c r="CX70" s="786"/>
      <c r="CY70" s="786"/>
      <c r="CZ70" s="786"/>
      <c r="DA70" s="786"/>
      <c r="DB70" s="786"/>
      <c r="DC70" s="786"/>
      <c r="DD70" s="786"/>
      <c r="DE70" s="786"/>
      <c r="DF70" s="786"/>
      <c r="DG70" s="786"/>
      <c r="DH70" s="786"/>
      <c r="DI70" s="786"/>
      <c r="DJ70" s="786"/>
      <c r="DK70" s="786"/>
      <c r="DL70" s="786"/>
      <c r="DM70" s="786"/>
      <c r="DN70" s="786"/>
      <c r="DO70" s="786"/>
      <c r="DP70" s="786"/>
      <c r="DQ70" s="786"/>
      <c r="DR70" s="786"/>
      <c r="DS70" s="786"/>
      <c r="DT70" s="786"/>
      <c r="DU70" s="786"/>
      <c r="DV70" s="786"/>
      <c r="DW70" s="786"/>
      <c r="DX70" s="786"/>
      <c r="DY70" s="786"/>
      <c r="DZ70" s="786"/>
      <c r="EA70" s="786"/>
      <c r="EB70" s="786"/>
      <c r="EC70" s="786"/>
      <c r="ED70" s="786"/>
      <c r="EE70" s="786"/>
      <c r="EF70" s="786"/>
      <c r="EG70" s="786"/>
      <c r="EH70" s="786"/>
      <c r="EI70" s="786"/>
      <c r="EJ70" s="786"/>
      <c r="EK70" s="786"/>
      <c r="EL70" s="786"/>
      <c r="EM70" s="786"/>
      <c r="EN70" s="786"/>
      <c r="EO70" s="786"/>
      <c r="EP70" s="786"/>
      <c r="EQ70" s="786"/>
      <c r="ER70" s="786"/>
      <c r="ES70" s="786"/>
      <c r="ET70" s="786"/>
      <c r="EU70" s="786"/>
      <c r="EV70" s="786"/>
      <c r="EW70" s="786"/>
      <c r="EX70" s="786"/>
      <c r="EY70" s="786"/>
      <c r="EZ70" s="786"/>
      <c r="FA70" s="786"/>
      <c r="FB70" s="786"/>
      <c r="FC70" s="786"/>
      <c r="FD70" s="786"/>
      <c r="FE70" s="786"/>
      <c r="FF70" s="786"/>
      <c r="FG70" s="786"/>
      <c r="FH70" s="786"/>
      <c r="FI70" s="786"/>
      <c r="FJ70" s="786"/>
      <c r="FK70" s="786"/>
      <c r="FL70" s="786"/>
      <c r="FM70" s="786"/>
      <c r="FN70" s="786"/>
      <c r="FO70" s="786"/>
      <c r="FP70" s="786"/>
      <c r="FQ70" s="786"/>
      <c r="FR70" s="786"/>
      <c r="FS70" s="786"/>
      <c r="FT70" s="786"/>
      <c r="FU70" s="786"/>
      <c r="FV70" s="786"/>
      <c r="FW70" s="786"/>
      <c r="FX70" s="786"/>
      <c r="FY70" s="786"/>
      <c r="FZ70" s="786"/>
      <c r="GA70" s="786"/>
      <c r="GB70" s="786"/>
      <c r="GC70" s="786"/>
      <c r="GD70" s="786"/>
      <c r="GE70" s="786"/>
      <c r="GF70" s="786"/>
      <c r="GG70" s="786"/>
      <c r="GH70" s="786"/>
      <c r="GI70" s="786"/>
      <c r="GJ70" s="786"/>
      <c r="GK70" s="786"/>
      <c r="GL70" s="786"/>
      <c r="GM70" s="786"/>
      <c r="GN70" s="786"/>
      <c r="GO70" s="786"/>
      <c r="GP70" s="786"/>
      <c r="GQ70" s="786"/>
      <c r="GR70" s="786"/>
      <c r="GS70" s="786"/>
      <c r="GT70" s="786"/>
      <c r="GU70" s="786"/>
      <c r="GV70" s="786"/>
      <c r="GW70" s="786"/>
      <c r="GX70" s="786"/>
      <c r="GY70" s="786"/>
      <c r="GZ70" s="786"/>
      <c r="HA70" s="786"/>
      <c r="HB70" s="786"/>
      <c r="HC70" s="786"/>
      <c r="HD70" s="786"/>
      <c r="HE70" s="786"/>
      <c r="HF70" s="786"/>
      <c r="HG70" s="786"/>
      <c r="HH70" s="786"/>
      <c r="HI70" s="786"/>
      <c r="HJ70" s="786"/>
      <c r="HK70" s="786"/>
      <c r="HL70" s="786"/>
      <c r="HM70" s="786"/>
      <c r="HN70" s="786"/>
      <c r="HO70" s="786"/>
      <c r="HP70" s="786"/>
      <c r="HQ70" s="786"/>
      <c r="HR70" s="786"/>
      <c r="HS70" s="786"/>
      <c r="HT70" s="786"/>
      <c r="HU70" s="786"/>
      <c r="HV70" s="786"/>
      <c r="HW70" s="786"/>
      <c r="HX70" s="786"/>
      <c r="HY70" s="786"/>
      <c r="HZ70" s="786"/>
      <c r="IA70" s="786"/>
      <c r="IB70" s="786"/>
      <c r="IC70" s="786"/>
      <c r="ID70" s="786"/>
      <c r="IE70" s="786"/>
      <c r="IF70" s="786"/>
      <c r="IG70" s="786"/>
      <c r="IH70" s="786"/>
      <c r="II70" s="786"/>
      <c r="IJ70" s="786"/>
      <c r="IK70" s="786"/>
      <c r="IL70" s="786"/>
      <c r="IM70" s="786"/>
      <c r="IN70" s="786"/>
      <c r="IO70" s="786"/>
      <c r="IP70" s="786"/>
      <c r="IQ70" s="786"/>
      <c r="IR70" s="786"/>
      <c r="IS70" s="786"/>
    </row>
    <row r="71" spans="1:253" s="341" customFormat="1">
      <c r="A71" s="585" t="s">
        <v>1570</v>
      </c>
      <c r="B71" s="780">
        <f>'Sources and Uses Budget'!$C70</f>
        <v>0</v>
      </c>
      <c r="C71" s="780">
        <f>'Sources and Uses Budget'!$C70</f>
        <v>0</v>
      </c>
      <c r="D71" s="781">
        <f t="shared" si="0"/>
        <v>0</v>
      </c>
      <c r="E71" s="782"/>
      <c r="F71" s="783"/>
      <c r="G71" s="785"/>
      <c r="H71" s="786"/>
      <c r="I71" s="786"/>
      <c r="J71" s="786"/>
      <c r="K71" s="786"/>
      <c r="L71" s="786"/>
      <c r="M71" s="786"/>
      <c r="N71" s="786"/>
      <c r="O71" s="786"/>
      <c r="P71" s="786"/>
      <c r="Q71" s="786"/>
      <c r="R71" s="786"/>
      <c r="S71" s="786"/>
      <c r="T71" s="786"/>
      <c r="U71" s="786"/>
      <c r="V71" s="786"/>
      <c r="W71" s="786"/>
      <c r="X71" s="786"/>
      <c r="Y71" s="786"/>
      <c r="Z71" s="786"/>
      <c r="AA71" s="786"/>
      <c r="AB71" s="786"/>
      <c r="AC71" s="786"/>
      <c r="AD71" s="786"/>
      <c r="AE71" s="786"/>
      <c r="AF71" s="786"/>
      <c r="AG71" s="786"/>
      <c r="AH71" s="786"/>
      <c r="AI71" s="786"/>
      <c r="AJ71" s="786"/>
      <c r="AK71" s="786"/>
      <c r="AL71" s="786"/>
      <c r="AM71" s="786"/>
      <c r="AN71" s="786"/>
      <c r="AO71" s="786"/>
      <c r="AP71" s="786"/>
      <c r="AQ71" s="786"/>
      <c r="AR71" s="786"/>
      <c r="AS71" s="786"/>
      <c r="AT71" s="786"/>
      <c r="AU71" s="786"/>
      <c r="AV71" s="786"/>
      <c r="AW71" s="786"/>
      <c r="AX71" s="786"/>
      <c r="AY71" s="786"/>
      <c r="AZ71" s="786"/>
      <c r="BA71" s="786"/>
      <c r="BB71" s="786"/>
      <c r="BC71" s="786"/>
      <c r="BD71" s="786"/>
      <c r="BE71" s="786"/>
      <c r="BF71" s="786"/>
      <c r="BG71" s="786"/>
      <c r="BH71" s="786"/>
      <c r="BI71" s="786"/>
      <c r="BJ71" s="786"/>
      <c r="BK71" s="786"/>
      <c r="BL71" s="786"/>
      <c r="BM71" s="786"/>
      <c r="BN71" s="786"/>
      <c r="BO71" s="786"/>
      <c r="BP71" s="786"/>
      <c r="BQ71" s="786"/>
      <c r="BR71" s="786"/>
      <c r="BS71" s="786"/>
      <c r="BT71" s="786"/>
      <c r="BU71" s="786"/>
      <c r="BV71" s="786"/>
      <c r="BW71" s="786"/>
      <c r="BX71" s="786"/>
      <c r="BY71" s="786"/>
      <c r="BZ71" s="786"/>
      <c r="CA71" s="786"/>
      <c r="CB71" s="786"/>
      <c r="CC71" s="786"/>
      <c r="CD71" s="786"/>
      <c r="CE71" s="786"/>
      <c r="CF71" s="786"/>
      <c r="CG71" s="786"/>
      <c r="CH71" s="786"/>
      <c r="CI71" s="786"/>
      <c r="CJ71" s="786"/>
      <c r="CK71" s="786"/>
      <c r="CL71" s="786"/>
      <c r="CM71" s="786"/>
      <c r="CN71" s="786"/>
      <c r="CO71" s="786"/>
      <c r="CP71" s="786"/>
      <c r="CQ71" s="786"/>
      <c r="CR71" s="786"/>
      <c r="CS71" s="786"/>
      <c r="CT71" s="786"/>
      <c r="CU71" s="786"/>
      <c r="CV71" s="786"/>
      <c r="CW71" s="786"/>
      <c r="CX71" s="786"/>
      <c r="CY71" s="786"/>
      <c r="CZ71" s="786"/>
      <c r="DA71" s="786"/>
      <c r="DB71" s="786"/>
      <c r="DC71" s="786"/>
      <c r="DD71" s="786"/>
      <c r="DE71" s="786"/>
      <c r="DF71" s="786"/>
      <c r="DG71" s="786"/>
      <c r="DH71" s="786"/>
      <c r="DI71" s="786"/>
      <c r="DJ71" s="786"/>
      <c r="DK71" s="786"/>
      <c r="DL71" s="786"/>
      <c r="DM71" s="786"/>
      <c r="DN71" s="786"/>
      <c r="DO71" s="786"/>
      <c r="DP71" s="786"/>
      <c r="DQ71" s="786"/>
      <c r="DR71" s="786"/>
      <c r="DS71" s="786"/>
      <c r="DT71" s="786"/>
      <c r="DU71" s="786"/>
      <c r="DV71" s="786"/>
      <c r="DW71" s="786"/>
      <c r="DX71" s="786"/>
      <c r="DY71" s="786"/>
      <c r="DZ71" s="786"/>
      <c r="EA71" s="786"/>
      <c r="EB71" s="786"/>
      <c r="EC71" s="786"/>
      <c r="ED71" s="786"/>
      <c r="EE71" s="786"/>
      <c r="EF71" s="786"/>
      <c r="EG71" s="786"/>
      <c r="EH71" s="786"/>
      <c r="EI71" s="786"/>
      <c r="EJ71" s="786"/>
      <c r="EK71" s="786"/>
      <c r="EL71" s="786"/>
      <c r="EM71" s="786"/>
      <c r="EN71" s="786"/>
      <c r="EO71" s="786"/>
      <c r="EP71" s="786"/>
      <c r="EQ71" s="786"/>
      <c r="ER71" s="786"/>
      <c r="ES71" s="786"/>
      <c r="ET71" s="786"/>
      <c r="EU71" s="786"/>
      <c r="EV71" s="786"/>
      <c r="EW71" s="786"/>
      <c r="EX71" s="786"/>
      <c r="EY71" s="786"/>
      <c r="EZ71" s="786"/>
      <c r="FA71" s="786"/>
      <c r="FB71" s="786"/>
      <c r="FC71" s="786"/>
      <c r="FD71" s="786"/>
      <c r="FE71" s="786"/>
      <c r="FF71" s="786"/>
      <c r="FG71" s="786"/>
      <c r="FH71" s="786"/>
      <c r="FI71" s="786"/>
      <c r="FJ71" s="786"/>
      <c r="FK71" s="786"/>
      <c r="FL71" s="786"/>
      <c r="FM71" s="786"/>
      <c r="FN71" s="786"/>
      <c r="FO71" s="786"/>
      <c r="FP71" s="786"/>
      <c r="FQ71" s="786"/>
      <c r="FR71" s="786"/>
      <c r="FS71" s="786"/>
      <c r="FT71" s="786"/>
      <c r="FU71" s="786"/>
      <c r="FV71" s="786"/>
      <c r="FW71" s="786"/>
      <c r="FX71" s="786"/>
      <c r="FY71" s="786"/>
      <c r="FZ71" s="786"/>
      <c r="GA71" s="786"/>
      <c r="GB71" s="786"/>
      <c r="GC71" s="786"/>
      <c r="GD71" s="786"/>
      <c r="GE71" s="786"/>
      <c r="GF71" s="786"/>
      <c r="GG71" s="786"/>
      <c r="GH71" s="786"/>
      <c r="GI71" s="786"/>
      <c r="GJ71" s="786"/>
      <c r="GK71" s="786"/>
      <c r="GL71" s="786"/>
      <c r="GM71" s="786"/>
      <c r="GN71" s="786"/>
      <c r="GO71" s="786"/>
      <c r="GP71" s="786"/>
      <c r="GQ71" s="786"/>
      <c r="GR71" s="786"/>
      <c r="GS71" s="786"/>
      <c r="GT71" s="786"/>
      <c r="GU71" s="786"/>
      <c r="GV71" s="786"/>
      <c r="GW71" s="786"/>
      <c r="GX71" s="786"/>
      <c r="GY71" s="786"/>
      <c r="GZ71" s="786"/>
      <c r="HA71" s="786"/>
      <c r="HB71" s="786"/>
      <c r="HC71" s="786"/>
      <c r="HD71" s="786"/>
      <c r="HE71" s="786"/>
      <c r="HF71" s="786"/>
      <c r="HG71" s="786"/>
      <c r="HH71" s="786"/>
      <c r="HI71" s="786"/>
      <c r="HJ71" s="786"/>
      <c r="HK71" s="786"/>
      <c r="HL71" s="786"/>
      <c r="HM71" s="786"/>
      <c r="HN71" s="786"/>
      <c r="HO71" s="786"/>
      <c r="HP71" s="786"/>
      <c r="HQ71" s="786"/>
      <c r="HR71" s="786"/>
      <c r="HS71" s="786"/>
      <c r="HT71" s="786"/>
      <c r="HU71" s="786"/>
      <c r="HV71" s="786"/>
      <c r="HW71" s="786"/>
      <c r="HX71" s="786"/>
      <c r="HY71" s="786"/>
      <c r="HZ71" s="786"/>
      <c r="IA71" s="786"/>
      <c r="IB71" s="786"/>
      <c r="IC71" s="786"/>
      <c r="ID71" s="786"/>
      <c r="IE71" s="786"/>
      <c r="IF71" s="786"/>
      <c r="IG71" s="786"/>
      <c r="IH71" s="786"/>
      <c r="II71" s="786"/>
      <c r="IJ71" s="786"/>
      <c r="IK71" s="786"/>
      <c r="IL71" s="786"/>
      <c r="IM71" s="786"/>
      <c r="IN71" s="786"/>
      <c r="IO71" s="786"/>
      <c r="IP71" s="786"/>
      <c r="IQ71" s="786"/>
      <c r="IR71" s="786"/>
      <c r="IS71" s="786"/>
    </row>
    <row r="72" spans="1:253" s="341" customFormat="1">
      <c r="A72" s="309" t="s">
        <v>1571</v>
      </c>
      <c r="B72" s="780">
        <f>'Sources and Uses Budget'!$C71</f>
        <v>0</v>
      </c>
      <c r="C72" s="780">
        <f>'Sources and Uses Budget'!$C71</f>
        <v>0</v>
      </c>
      <c r="D72" s="781">
        <f t="shared" si="0"/>
        <v>0</v>
      </c>
      <c r="E72" s="782"/>
      <c r="F72" s="783"/>
      <c r="G72" s="785"/>
      <c r="H72" s="786"/>
      <c r="I72" s="786"/>
      <c r="J72" s="786"/>
      <c r="K72" s="786"/>
      <c r="L72" s="786"/>
      <c r="M72" s="786"/>
      <c r="N72" s="786"/>
      <c r="O72" s="786"/>
      <c r="P72" s="786"/>
      <c r="Q72" s="786"/>
      <c r="R72" s="786"/>
      <c r="S72" s="786"/>
      <c r="T72" s="786"/>
      <c r="U72" s="786"/>
      <c r="V72" s="786"/>
      <c r="W72" s="786"/>
      <c r="X72" s="786"/>
      <c r="Y72" s="786"/>
      <c r="Z72" s="786"/>
      <c r="AA72" s="786"/>
      <c r="AB72" s="786"/>
      <c r="AC72" s="786"/>
      <c r="AD72" s="786"/>
      <c r="AE72" s="786"/>
      <c r="AF72" s="786"/>
      <c r="AG72" s="786"/>
      <c r="AH72" s="786"/>
      <c r="AI72" s="786"/>
      <c r="AJ72" s="786"/>
      <c r="AK72" s="786"/>
      <c r="AL72" s="786"/>
      <c r="AM72" s="786"/>
      <c r="AN72" s="786"/>
      <c r="AO72" s="786"/>
      <c r="AP72" s="786"/>
      <c r="AQ72" s="786"/>
      <c r="AR72" s="786"/>
      <c r="AS72" s="786"/>
      <c r="AT72" s="786"/>
      <c r="AU72" s="786"/>
      <c r="AV72" s="786"/>
      <c r="AW72" s="786"/>
      <c r="AX72" s="786"/>
      <c r="AY72" s="786"/>
      <c r="AZ72" s="786"/>
      <c r="BA72" s="786"/>
      <c r="BB72" s="786"/>
      <c r="BC72" s="786"/>
      <c r="BD72" s="786"/>
      <c r="BE72" s="786"/>
      <c r="BF72" s="786"/>
      <c r="BG72" s="786"/>
      <c r="BH72" s="786"/>
      <c r="BI72" s="786"/>
      <c r="BJ72" s="786"/>
      <c r="BK72" s="786"/>
      <c r="BL72" s="786"/>
      <c r="BM72" s="786"/>
      <c r="BN72" s="786"/>
      <c r="BO72" s="786"/>
      <c r="BP72" s="786"/>
      <c r="BQ72" s="786"/>
      <c r="BR72" s="786"/>
      <c r="BS72" s="786"/>
      <c r="BT72" s="786"/>
      <c r="BU72" s="786"/>
      <c r="BV72" s="786"/>
      <c r="BW72" s="786"/>
      <c r="BX72" s="786"/>
      <c r="BY72" s="786"/>
      <c r="BZ72" s="786"/>
      <c r="CA72" s="786"/>
      <c r="CB72" s="786"/>
      <c r="CC72" s="786"/>
      <c r="CD72" s="786"/>
      <c r="CE72" s="786"/>
      <c r="CF72" s="786"/>
      <c r="CG72" s="786"/>
      <c r="CH72" s="786"/>
      <c r="CI72" s="786"/>
      <c r="CJ72" s="786"/>
      <c r="CK72" s="786"/>
      <c r="CL72" s="786"/>
      <c r="CM72" s="786"/>
      <c r="CN72" s="786"/>
      <c r="CO72" s="786"/>
      <c r="CP72" s="786"/>
      <c r="CQ72" s="786"/>
      <c r="CR72" s="786"/>
      <c r="CS72" s="786"/>
      <c r="CT72" s="786"/>
      <c r="CU72" s="786"/>
      <c r="CV72" s="786"/>
      <c r="CW72" s="786"/>
      <c r="CX72" s="786"/>
      <c r="CY72" s="786"/>
      <c r="CZ72" s="786"/>
      <c r="DA72" s="786"/>
      <c r="DB72" s="786"/>
      <c r="DC72" s="786"/>
      <c r="DD72" s="786"/>
      <c r="DE72" s="786"/>
      <c r="DF72" s="786"/>
      <c r="DG72" s="786"/>
      <c r="DH72" s="786"/>
      <c r="DI72" s="786"/>
      <c r="DJ72" s="786"/>
      <c r="DK72" s="786"/>
      <c r="DL72" s="786"/>
      <c r="DM72" s="786"/>
      <c r="DN72" s="786"/>
      <c r="DO72" s="786"/>
      <c r="DP72" s="786"/>
      <c r="DQ72" s="786"/>
      <c r="DR72" s="786"/>
      <c r="DS72" s="786"/>
      <c r="DT72" s="786"/>
      <c r="DU72" s="786"/>
      <c r="DV72" s="786"/>
      <c r="DW72" s="786"/>
      <c r="DX72" s="786"/>
      <c r="DY72" s="786"/>
      <c r="DZ72" s="786"/>
      <c r="EA72" s="786"/>
      <c r="EB72" s="786"/>
      <c r="EC72" s="786"/>
      <c r="ED72" s="786"/>
      <c r="EE72" s="786"/>
      <c r="EF72" s="786"/>
      <c r="EG72" s="786"/>
      <c r="EH72" s="786"/>
      <c r="EI72" s="786"/>
      <c r="EJ72" s="786"/>
      <c r="EK72" s="786"/>
      <c r="EL72" s="786"/>
      <c r="EM72" s="786"/>
      <c r="EN72" s="786"/>
      <c r="EO72" s="786"/>
      <c r="EP72" s="786"/>
      <c r="EQ72" s="786"/>
      <c r="ER72" s="786"/>
      <c r="ES72" s="786"/>
      <c r="ET72" s="786"/>
      <c r="EU72" s="786"/>
      <c r="EV72" s="786"/>
      <c r="EW72" s="786"/>
      <c r="EX72" s="786"/>
      <c r="EY72" s="786"/>
      <c r="EZ72" s="786"/>
      <c r="FA72" s="786"/>
      <c r="FB72" s="786"/>
      <c r="FC72" s="786"/>
      <c r="FD72" s="786"/>
      <c r="FE72" s="786"/>
      <c r="FF72" s="786"/>
      <c r="FG72" s="786"/>
      <c r="FH72" s="786"/>
      <c r="FI72" s="786"/>
      <c r="FJ72" s="786"/>
      <c r="FK72" s="786"/>
      <c r="FL72" s="786"/>
      <c r="FM72" s="786"/>
      <c r="FN72" s="786"/>
      <c r="FO72" s="786"/>
      <c r="FP72" s="786"/>
      <c r="FQ72" s="786"/>
      <c r="FR72" s="786"/>
      <c r="FS72" s="786"/>
      <c r="FT72" s="786"/>
      <c r="FU72" s="786"/>
      <c r="FV72" s="786"/>
      <c r="FW72" s="786"/>
      <c r="FX72" s="786"/>
      <c r="FY72" s="786"/>
      <c r="FZ72" s="786"/>
      <c r="GA72" s="786"/>
      <c r="GB72" s="786"/>
      <c r="GC72" s="786"/>
      <c r="GD72" s="786"/>
      <c r="GE72" s="786"/>
      <c r="GF72" s="786"/>
      <c r="GG72" s="786"/>
      <c r="GH72" s="786"/>
      <c r="GI72" s="786"/>
      <c r="GJ72" s="786"/>
      <c r="GK72" s="786"/>
      <c r="GL72" s="786"/>
      <c r="GM72" s="786"/>
      <c r="GN72" s="786"/>
      <c r="GO72" s="786"/>
      <c r="GP72" s="786"/>
      <c r="GQ72" s="786"/>
      <c r="GR72" s="786"/>
      <c r="GS72" s="786"/>
      <c r="GT72" s="786"/>
      <c r="GU72" s="786"/>
      <c r="GV72" s="786"/>
      <c r="GW72" s="786"/>
      <c r="GX72" s="786"/>
      <c r="GY72" s="786"/>
      <c r="GZ72" s="786"/>
      <c r="HA72" s="786"/>
      <c r="HB72" s="786"/>
      <c r="HC72" s="786"/>
      <c r="HD72" s="786"/>
      <c r="HE72" s="786"/>
      <c r="HF72" s="786"/>
      <c r="HG72" s="786"/>
      <c r="HH72" s="786"/>
      <c r="HI72" s="786"/>
      <c r="HJ72" s="786"/>
      <c r="HK72" s="786"/>
      <c r="HL72" s="786"/>
      <c r="HM72" s="786"/>
      <c r="HN72" s="786"/>
      <c r="HO72" s="786"/>
      <c r="HP72" s="786"/>
      <c r="HQ72" s="786"/>
      <c r="HR72" s="786"/>
      <c r="HS72" s="786"/>
      <c r="HT72" s="786"/>
      <c r="HU72" s="786"/>
      <c r="HV72" s="786"/>
      <c r="HW72" s="786"/>
      <c r="HX72" s="786"/>
      <c r="HY72" s="786"/>
      <c r="HZ72" s="786"/>
      <c r="IA72" s="786"/>
      <c r="IB72" s="786"/>
      <c r="IC72" s="786"/>
      <c r="ID72" s="786"/>
      <c r="IE72" s="786"/>
      <c r="IF72" s="786"/>
      <c r="IG72" s="786"/>
      <c r="IH72" s="786"/>
      <c r="II72" s="786"/>
      <c r="IJ72" s="786"/>
      <c r="IK72" s="786"/>
      <c r="IL72" s="786"/>
      <c r="IM72" s="786"/>
      <c r="IN72" s="786"/>
      <c r="IO72" s="786"/>
      <c r="IP72" s="786"/>
      <c r="IQ72" s="786"/>
      <c r="IR72" s="786"/>
      <c r="IS72" s="786"/>
    </row>
    <row r="73" spans="1:253" s="341" customFormat="1">
      <c r="A73" s="585" t="s">
        <v>1572</v>
      </c>
      <c r="B73" s="780">
        <f>'Sources and Uses Budget'!$C72</f>
        <v>731969</v>
      </c>
      <c r="C73" s="780">
        <f>'Sources and Uses Budget'!$C72</f>
        <v>731969</v>
      </c>
      <c r="D73" s="781">
        <f t="shared" si="0"/>
        <v>0</v>
      </c>
      <c r="E73" s="782"/>
      <c r="F73" s="783"/>
      <c r="G73" s="785"/>
      <c r="H73" s="786"/>
      <c r="I73" s="786"/>
      <c r="J73" s="786"/>
      <c r="K73" s="786"/>
      <c r="L73" s="786"/>
      <c r="M73" s="786"/>
      <c r="N73" s="786"/>
      <c r="O73" s="786"/>
      <c r="P73" s="786"/>
      <c r="Q73" s="786"/>
      <c r="R73" s="786"/>
      <c r="S73" s="786"/>
      <c r="T73" s="786"/>
      <c r="U73" s="786"/>
      <c r="V73" s="786"/>
      <c r="W73" s="786"/>
      <c r="X73" s="786"/>
      <c r="Y73" s="786"/>
      <c r="Z73" s="786"/>
      <c r="AA73" s="786"/>
      <c r="AB73" s="786"/>
      <c r="AC73" s="786"/>
      <c r="AD73" s="786"/>
      <c r="AE73" s="786"/>
      <c r="AF73" s="786"/>
      <c r="AG73" s="786"/>
      <c r="AH73" s="786"/>
      <c r="AI73" s="786"/>
      <c r="AJ73" s="786"/>
      <c r="AK73" s="786"/>
      <c r="AL73" s="786"/>
      <c r="AM73" s="786"/>
      <c r="AN73" s="786"/>
      <c r="AO73" s="786"/>
      <c r="AP73" s="786"/>
      <c r="AQ73" s="786"/>
      <c r="AR73" s="786"/>
      <c r="AS73" s="786"/>
      <c r="AT73" s="786"/>
      <c r="AU73" s="786"/>
      <c r="AV73" s="786"/>
      <c r="AW73" s="786"/>
      <c r="AX73" s="786"/>
      <c r="AY73" s="786"/>
      <c r="AZ73" s="786"/>
      <c r="BA73" s="786"/>
      <c r="BB73" s="786"/>
      <c r="BC73" s="786"/>
      <c r="BD73" s="786"/>
      <c r="BE73" s="786"/>
      <c r="BF73" s="786"/>
      <c r="BG73" s="786"/>
      <c r="BH73" s="786"/>
      <c r="BI73" s="786"/>
      <c r="BJ73" s="786"/>
      <c r="BK73" s="786"/>
      <c r="BL73" s="786"/>
      <c r="BM73" s="786"/>
      <c r="BN73" s="786"/>
      <c r="BO73" s="786"/>
      <c r="BP73" s="786"/>
      <c r="BQ73" s="786"/>
      <c r="BR73" s="786"/>
      <c r="BS73" s="786"/>
      <c r="BT73" s="786"/>
      <c r="BU73" s="786"/>
      <c r="BV73" s="786"/>
      <c r="BW73" s="786"/>
      <c r="BX73" s="786"/>
      <c r="BY73" s="786"/>
      <c r="BZ73" s="786"/>
      <c r="CA73" s="786"/>
      <c r="CB73" s="786"/>
      <c r="CC73" s="786"/>
      <c r="CD73" s="786"/>
      <c r="CE73" s="786"/>
      <c r="CF73" s="786"/>
      <c r="CG73" s="786"/>
      <c r="CH73" s="786"/>
      <c r="CI73" s="786"/>
      <c r="CJ73" s="786"/>
      <c r="CK73" s="786"/>
      <c r="CL73" s="786"/>
      <c r="CM73" s="786"/>
      <c r="CN73" s="786"/>
      <c r="CO73" s="786"/>
      <c r="CP73" s="786"/>
      <c r="CQ73" s="786"/>
      <c r="CR73" s="786"/>
      <c r="CS73" s="786"/>
      <c r="CT73" s="786"/>
      <c r="CU73" s="786"/>
      <c r="CV73" s="786"/>
      <c r="CW73" s="786"/>
      <c r="CX73" s="786"/>
      <c r="CY73" s="786"/>
      <c r="CZ73" s="786"/>
      <c r="DA73" s="786"/>
      <c r="DB73" s="786"/>
      <c r="DC73" s="786"/>
      <c r="DD73" s="786"/>
      <c r="DE73" s="786"/>
      <c r="DF73" s="786"/>
      <c r="DG73" s="786"/>
      <c r="DH73" s="786"/>
      <c r="DI73" s="786"/>
      <c r="DJ73" s="786"/>
      <c r="DK73" s="786"/>
      <c r="DL73" s="786"/>
      <c r="DM73" s="786"/>
      <c r="DN73" s="786"/>
      <c r="DO73" s="786"/>
      <c r="DP73" s="786"/>
      <c r="DQ73" s="786"/>
      <c r="DR73" s="786"/>
      <c r="DS73" s="786"/>
      <c r="DT73" s="786"/>
      <c r="DU73" s="786"/>
      <c r="DV73" s="786"/>
      <c r="DW73" s="786"/>
      <c r="DX73" s="786"/>
      <c r="DY73" s="786"/>
      <c r="DZ73" s="786"/>
      <c r="EA73" s="786"/>
      <c r="EB73" s="786"/>
      <c r="EC73" s="786"/>
      <c r="ED73" s="786"/>
      <c r="EE73" s="786"/>
      <c r="EF73" s="786"/>
      <c r="EG73" s="786"/>
      <c r="EH73" s="786"/>
      <c r="EI73" s="786"/>
      <c r="EJ73" s="786"/>
      <c r="EK73" s="786"/>
      <c r="EL73" s="786"/>
      <c r="EM73" s="786"/>
      <c r="EN73" s="786"/>
      <c r="EO73" s="786"/>
      <c r="EP73" s="786"/>
      <c r="EQ73" s="786"/>
      <c r="ER73" s="786"/>
      <c r="ES73" s="786"/>
      <c r="ET73" s="786"/>
      <c r="EU73" s="786"/>
      <c r="EV73" s="786"/>
      <c r="EW73" s="786"/>
      <c r="EX73" s="786"/>
      <c r="EY73" s="786"/>
      <c r="EZ73" s="786"/>
      <c r="FA73" s="786"/>
      <c r="FB73" s="786"/>
      <c r="FC73" s="786"/>
      <c r="FD73" s="786"/>
      <c r="FE73" s="786"/>
      <c r="FF73" s="786"/>
      <c r="FG73" s="786"/>
      <c r="FH73" s="786"/>
      <c r="FI73" s="786"/>
      <c r="FJ73" s="786"/>
      <c r="FK73" s="786"/>
      <c r="FL73" s="786"/>
      <c r="FM73" s="786"/>
      <c r="FN73" s="786"/>
      <c r="FO73" s="786"/>
      <c r="FP73" s="786"/>
      <c r="FQ73" s="786"/>
      <c r="FR73" s="786"/>
      <c r="FS73" s="786"/>
      <c r="FT73" s="786"/>
      <c r="FU73" s="786"/>
      <c r="FV73" s="786"/>
      <c r="FW73" s="786"/>
      <c r="FX73" s="786"/>
      <c r="FY73" s="786"/>
      <c r="FZ73" s="786"/>
      <c r="GA73" s="786"/>
      <c r="GB73" s="786"/>
      <c r="GC73" s="786"/>
      <c r="GD73" s="786"/>
      <c r="GE73" s="786"/>
      <c r="GF73" s="786"/>
      <c r="GG73" s="786"/>
      <c r="GH73" s="786"/>
      <c r="GI73" s="786"/>
      <c r="GJ73" s="786"/>
      <c r="GK73" s="786"/>
      <c r="GL73" s="786"/>
      <c r="GM73" s="786"/>
      <c r="GN73" s="786"/>
      <c r="GO73" s="786"/>
      <c r="GP73" s="786"/>
      <c r="GQ73" s="786"/>
      <c r="GR73" s="786"/>
      <c r="GS73" s="786"/>
      <c r="GT73" s="786"/>
      <c r="GU73" s="786"/>
      <c r="GV73" s="786"/>
      <c r="GW73" s="786"/>
      <c r="GX73" s="786"/>
      <c r="GY73" s="786"/>
      <c r="GZ73" s="786"/>
      <c r="HA73" s="786"/>
      <c r="HB73" s="786"/>
      <c r="HC73" s="786"/>
      <c r="HD73" s="786"/>
      <c r="HE73" s="786"/>
      <c r="HF73" s="786"/>
      <c r="HG73" s="786"/>
      <c r="HH73" s="786"/>
      <c r="HI73" s="786"/>
      <c r="HJ73" s="786"/>
      <c r="HK73" s="786"/>
      <c r="HL73" s="786"/>
      <c r="HM73" s="786"/>
      <c r="HN73" s="786"/>
      <c r="HO73" s="786"/>
      <c r="HP73" s="786"/>
      <c r="HQ73" s="786"/>
      <c r="HR73" s="786"/>
      <c r="HS73" s="786"/>
      <c r="HT73" s="786"/>
      <c r="HU73" s="786"/>
      <c r="HV73" s="786"/>
      <c r="HW73" s="786"/>
      <c r="HX73" s="786"/>
      <c r="HY73" s="786"/>
      <c r="HZ73" s="786"/>
      <c r="IA73" s="786"/>
      <c r="IB73" s="786"/>
      <c r="IC73" s="786"/>
      <c r="ID73" s="786"/>
      <c r="IE73" s="786"/>
      <c r="IF73" s="786"/>
      <c r="IG73" s="786"/>
      <c r="IH73" s="786"/>
      <c r="II73" s="786"/>
      <c r="IJ73" s="786"/>
      <c r="IK73" s="786"/>
      <c r="IL73" s="786"/>
      <c r="IM73" s="786"/>
      <c r="IN73" s="786"/>
      <c r="IO73" s="786"/>
      <c r="IP73" s="786"/>
      <c r="IQ73" s="786"/>
      <c r="IR73" s="786"/>
      <c r="IS73" s="786"/>
    </row>
    <row r="74" spans="1:253" s="341" customFormat="1">
      <c r="A74" s="784" t="s">
        <v>1538</v>
      </c>
      <c r="B74" s="780">
        <f>'Sources and Uses Budget'!$C73</f>
        <v>0</v>
      </c>
      <c r="C74" s="780">
        <f>'Sources and Uses Budget'!$C73</f>
        <v>0</v>
      </c>
      <c r="D74" s="781">
        <f t="shared" si="0"/>
        <v>0</v>
      </c>
      <c r="E74" s="782"/>
      <c r="F74" s="783"/>
      <c r="G74" s="785"/>
      <c r="H74" s="786"/>
      <c r="I74" s="786"/>
      <c r="J74" s="786"/>
      <c r="K74" s="786"/>
      <c r="L74" s="786"/>
      <c r="M74" s="786"/>
      <c r="N74" s="786"/>
      <c r="O74" s="786"/>
      <c r="P74" s="786"/>
      <c r="Q74" s="786"/>
      <c r="R74" s="786"/>
      <c r="S74" s="786"/>
      <c r="T74" s="786"/>
      <c r="U74" s="786"/>
      <c r="V74" s="786"/>
      <c r="W74" s="786"/>
      <c r="X74" s="786"/>
      <c r="Y74" s="786"/>
      <c r="Z74" s="786"/>
      <c r="AA74" s="786"/>
      <c r="AB74" s="786"/>
      <c r="AC74" s="786"/>
      <c r="AD74" s="786"/>
      <c r="AE74" s="786"/>
      <c r="AF74" s="786"/>
      <c r="AG74" s="786"/>
      <c r="AH74" s="786"/>
      <c r="AI74" s="786"/>
      <c r="AJ74" s="786"/>
      <c r="AK74" s="786"/>
      <c r="AL74" s="786"/>
      <c r="AM74" s="786"/>
      <c r="AN74" s="786"/>
      <c r="AO74" s="786"/>
      <c r="AP74" s="786"/>
      <c r="AQ74" s="786"/>
      <c r="AR74" s="786"/>
      <c r="AS74" s="786"/>
      <c r="AT74" s="786"/>
      <c r="AU74" s="786"/>
      <c r="AV74" s="786"/>
      <c r="AW74" s="786"/>
      <c r="AX74" s="786"/>
      <c r="AY74" s="786"/>
      <c r="AZ74" s="786"/>
      <c r="BA74" s="786"/>
      <c r="BB74" s="786"/>
      <c r="BC74" s="786"/>
      <c r="BD74" s="786"/>
      <c r="BE74" s="786"/>
      <c r="BF74" s="786"/>
      <c r="BG74" s="786"/>
      <c r="BH74" s="786"/>
      <c r="BI74" s="786"/>
      <c r="BJ74" s="786"/>
      <c r="BK74" s="786"/>
      <c r="BL74" s="786"/>
      <c r="BM74" s="786"/>
      <c r="BN74" s="786"/>
      <c r="BO74" s="786"/>
      <c r="BP74" s="786"/>
      <c r="BQ74" s="786"/>
      <c r="BR74" s="786"/>
      <c r="BS74" s="786"/>
      <c r="BT74" s="786"/>
      <c r="BU74" s="786"/>
      <c r="BV74" s="786"/>
      <c r="BW74" s="786"/>
      <c r="BX74" s="786"/>
      <c r="BY74" s="786"/>
      <c r="BZ74" s="786"/>
      <c r="CA74" s="786"/>
      <c r="CB74" s="786"/>
      <c r="CC74" s="786"/>
      <c r="CD74" s="786"/>
      <c r="CE74" s="786"/>
      <c r="CF74" s="786"/>
      <c r="CG74" s="786"/>
      <c r="CH74" s="786"/>
      <c r="CI74" s="786"/>
      <c r="CJ74" s="786"/>
      <c r="CK74" s="786"/>
      <c r="CL74" s="786"/>
      <c r="CM74" s="786"/>
      <c r="CN74" s="786"/>
      <c r="CO74" s="786"/>
      <c r="CP74" s="786"/>
      <c r="CQ74" s="786"/>
      <c r="CR74" s="786"/>
      <c r="CS74" s="786"/>
      <c r="CT74" s="786"/>
      <c r="CU74" s="786"/>
      <c r="CV74" s="786"/>
      <c r="CW74" s="786"/>
      <c r="CX74" s="786"/>
      <c r="CY74" s="786"/>
      <c r="CZ74" s="786"/>
      <c r="DA74" s="786"/>
      <c r="DB74" s="786"/>
      <c r="DC74" s="786"/>
      <c r="DD74" s="786"/>
      <c r="DE74" s="786"/>
      <c r="DF74" s="786"/>
      <c r="DG74" s="786"/>
      <c r="DH74" s="786"/>
      <c r="DI74" s="786"/>
      <c r="DJ74" s="786"/>
      <c r="DK74" s="786"/>
      <c r="DL74" s="786"/>
      <c r="DM74" s="786"/>
      <c r="DN74" s="786"/>
      <c r="DO74" s="786"/>
      <c r="DP74" s="786"/>
      <c r="DQ74" s="786"/>
      <c r="DR74" s="786"/>
      <c r="DS74" s="786"/>
      <c r="DT74" s="786"/>
      <c r="DU74" s="786"/>
      <c r="DV74" s="786"/>
      <c r="DW74" s="786"/>
      <c r="DX74" s="786"/>
      <c r="DY74" s="786"/>
      <c r="DZ74" s="786"/>
      <c r="EA74" s="786"/>
      <c r="EB74" s="786"/>
      <c r="EC74" s="786"/>
      <c r="ED74" s="786"/>
      <c r="EE74" s="786"/>
      <c r="EF74" s="786"/>
      <c r="EG74" s="786"/>
      <c r="EH74" s="786"/>
      <c r="EI74" s="786"/>
      <c r="EJ74" s="786"/>
      <c r="EK74" s="786"/>
      <c r="EL74" s="786"/>
      <c r="EM74" s="786"/>
      <c r="EN74" s="786"/>
      <c r="EO74" s="786"/>
      <c r="EP74" s="786"/>
      <c r="EQ74" s="786"/>
      <c r="ER74" s="786"/>
      <c r="ES74" s="786"/>
      <c r="ET74" s="786"/>
      <c r="EU74" s="786"/>
      <c r="EV74" s="786"/>
      <c r="EW74" s="786"/>
      <c r="EX74" s="786"/>
      <c r="EY74" s="786"/>
      <c r="EZ74" s="786"/>
      <c r="FA74" s="786"/>
      <c r="FB74" s="786"/>
      <c r="FC74" s="786"/>
      <c r="FD74" s="786"/>
      <c r="FE74" s="786"/>
      <c r="FF74" s="786"/>
      <c r="FG74" s="786"/>
      <c r="FH74" s="786"/>
      <c r="FI74" s="786"/>
      <c r="FJ74" s="786"/>
      <c r="FK74" s="786"/>
      <c r="FL74" s="786"/>
      <c r="FM74" s="786"/>
      <c r="FN74" s="786"/>
      <c r="FO74" s="786"/>
      <c r="FP74" s="786"/>
      <c r="FQ74" s="786"/>
      <c r="FR74" s="786"/>
      <c r="FS74" s="786"/>
      <c r="FT74" s="786"/>
      <c r="FU74" s="786"/>
      <c r="FV74" s="786"/>
      <c r="FW74" s="786"/>
      <c r="FX74" s="786"/>
      <c r="FY74" s="786"/>
      <c r="FZ74" s="786"/>
      <c r="GA74" s="786"/>
      <c r="GB74" s="786"/>
      <c r="GC74" s="786"/>
      <c r="GD74" s="786"/>
      <c r="GE74" s="786"/>
      <c r="GF74" s="786"/>
      <c r="GG74" s="786"/>
      <c r="GH74" s="786"/>
      <c r="GI74" s="786"/>
      <c r="GJ74" s="786"/>
      <c r="GK74" s="786"/>
      <c r="GL74" s="786"/>
      <c r="GM74" s="786"/>
      <c r="GN74" s="786"/>
      <c r="GO74" s="786"/>
      <c r="GP74" s="786"/>
      <c r="GQ74" s="786"/>
      <c r="GR74" s="786"/>
      <c r="GS74" s="786"/>
      <c r="GT74" s="786"/>
      <c r="GU74" s="786"/>
      <c r="GV74" s="786"/>
      <c r="GW74" s="786"/>
      <c r="GX74" s="786"/>
      <c r="GY74" s="786"/>
      <c r="GZ74" s="786"/>
      <c r="HA74" s="786"/>
      <c r="HB74" s="786"/>
      <c r="HC74" s="786"/>
      <c r="HD74" s="786"/>
      <c r="HE74" s="786"/>
      <c r="HF74" s="786"/>
      <c r="HG74" s="786"/>
      <c r="HH74" s="786"/>
      <c r="HI74" s="786"/>
      <c r="HJ74" s="786"/>
      <c r="HK74" s="786"/>
      <c r="HL74" s="786"/>
      <c r="HM74" s="786"/>
      <c r="HN74" s="786"/>
      <c r="HO74" s="786"/>
      <c r="HP74" s="786"/>
      <c r="HQ74" s="786"/>
      <c r="HR74" s="786"/>
      <c r="HS74" s="786"/>
      <c r="HT74" s="786"/>
      <c r="HU74" s="786"/>
      <c r="HV74" s="786"/>
      <c r="HW74" s="786"/>
      <c r="HX74" s="786"/>
      <c r="HY74" s="786"/>
      <c r="HZ74" s="786"/>
      <c r="IA74" s="786"/>
      <c r="IB74" s="786"/>
      <c r="IC74" s="786"/>
      <c r="ID74" s="786"/>
      <c r="IE74" s="786"/>
      <c r="IF74" s="786"/>
      <c r="IG74" s="786"/>
      <c r="IH74" s="786"/>
      <c r="II74" s="786"/>
      <c r="IJ74" s="786"/>
      <c r="IK74" s="786"/>
      <c r="IL74" s="786"/>
      <c r="IM74" s="786"/>
      <c r="IN74" s="786"/>
      <c r="IO74" s="786"/>
      <c r="IP74" s="786"/>
      <c r="IQ74" s="786"/>
      <c r="IR74" s="786"/>
      <c r="IS74" s="786"/>
    </row>
    <row r="75" spans="1:253" s="341" customFormat="1" ht="13">
      <c r="A75" s="257" t="s">
        <v>1573</v>
      </c>
      <c r="B75" s="781">
        <f>SUM(B70:B74)</f>
        <v>731969</v>
      </c>
      <c r="C75" s="781">
        <f>SUM(C70:C74)</f>
        <v>731969</v>
      </c>
      <c r="D75" s="781">
        <f t="shared" ref="D75:D106" si="1">C75-B75</f>
        <v>0</v>
      </c>
      <c r="E75" s="782"/>
      <c r="F75" s="783"/>
      <c r="G75" s="785"/>
      <c r="H75" s="786"/>
      <c r="I75" s="786"/>
      <c r="J75" s="786"/>
      <c r="K75" s="786"/>
      <c r="L75" s="786"/>
      <c r="M75" s="786"/>
      <c r="N75" s="786"/>
      <c r="O75" s="786"/>
      <c r="P75" s="786"/>
      <c r="Q75" s="786"/>
      <c r="R75" s="786"/>
      <c r="S75" s="786"/>
      <c r="T75" s="786"/>
      <c r="U75" s="786"/>
      <c r="V75" s="786"/>
      <c r="W75" s="786"/>
      <c r="X75" s="786"/>
      <c r="Y75" s="786"/>
      <c r="Z75" s="786"/>
      <c r="AA75" s="786"/>
      <c r="AB75" s="786"/>
      <c r="AC75" s="786"/>
      <c r="AD75" s="786"/>
      <c r="AE75" s="786"/>
      <c r="AF75" s="786"/>
      <c r="AG75" s="786"/>
      <c r="AH75" s="786"/>
      <c r="AI75" s="786"/>
      <c r="AJ75" s="786"/>
      <c r="AK75" s="786"/>
      <c r="AL75" s="786"/>
      <c r="AM75" s="786"/>
      <c r="AN75" s="786"/>
      <c r="AO75" s="786"/>
      <c r="AP75" s="786"/>
      <c r="AQ75" s="786"/>
      <c r="AR75" s="786"/>
      <c r="AS75" s="786"/>
      <c r="AT75" s="786"/>
      <c r="AU75" s="786"/>
      <c r="AV75" s="786"/>
      <c r="AW75" s="786"/>
      <c r="AX75" s="786"/>
      <c r="AY75" s="786"/>
      <c r="AZ75" s="786"/>
      <c r="BA75" s="786"/>
      <c r="BB75" s="786"/>
      <c r="BC75" s="786"/>
      <c r="BD75" s="786"/>
      <c r="BE75" s="786"/>
      <c r="BF75" s="786"/>
      <c r="BG75" s="786"/>
      <c r="BH75" s="786"/>
      <c r="BI75" s="786"/>
      <c r="BJ75" s="786"/>
      <c r="BK75" s="786"/>
      <c r="BL75" s="786"/>
      <c r="BM75" s="786"/>
      <c r="BN75" s="786"/>
      <c r="BO75" s="786"/>
      <c r="BP75" s="786"/>
      <c r="BQ75" s="786"/>
      <c r="BR75" s="786"/>
      <c r="BS75" s="786"/>
      <c r="BT75" s="786"/>
      <c r="BU75" s="786"/>
      <c r="BV75" s="786"/>
      <c r="BW75" s="786"/>
      <c r="BX75" s="786"/>
      <c r="BY75" s="786"/>
      <c r="BZ75" s="786"/>
      <c r="CA75" s="786"/>
      <c r="CB75" s="786"/>
      <c r="CC75" s="786"/>
      <c r="CD75" s="786"/>
      <c r="CE75" s="786"/>
      <c r="CF75" s="786"/>
      <c r="CG75" s="786"/>
      <c r="CH75" s="786"/>
      <c r="CI75" s="786"/>
      <c r="CJ75" s="786"/>
      <c r="CK75" s="786"/>
      <c r="CL75" s="786"/>
      <c r="CM75" s="786"/>
      <c r="CN75" s="786"/>
      <c r="CO75" s="786"/>
      <c r="CP75" s="786"/>
      <c r="CQ75" s="786"/>
      <c r="CR75" s="786"/>
      <c r="CS75" s="786"/>
      <c r="CT75" s="786"/>
      <c r="CU75" s="786"/>
      <c r="CV75" s="786"/>
      <c r="CW75" s="786"/>
      <c r="CX75" s="786"/>
      <c r="CY75" s="786"/>
      <c r="CZ75" s="786"/>
      <c r="DA75" s="786"/>
      <c r="DB75" s="786"/>
      <c r="DC75" s="786"/>
      <c r="DD75" s="786"/>
      <c r="DE75" s="786"/>
      <c r="DF75" s="786"/>
      <c r="DG75" s="786"/>
      <c r="DH75" s="786"/>
      <c r="DI75" s="786"/>
      <c r="DJ75" s="786"/>
      <c r="DK75" s="786"/>
      <c r="DL75" s="786"/>
      <c r="DM75" s="786"/>
      <c r="DN75" s="786"/>
      <c r="DO75" s="786"/>
      <c r="DP75" s="786"/>
      <c r="DQ75" s="786"/>
      <c r="DR75" s="786"/>
      <c r="DS75" s="786"/>
      <c r="DT75" s="786"/>
      <c r="DU75" s="786"/>
      <c r="DV75" s="786"/>
      <c r="DW75" s="786"/>
      <c r="DX75" s="786"/>
      <c r="DY75" s="786"/>
      <c r="DZ75" s="786"/>
      <c r="EA75" s="786"/>
      <c r="EB75" s="786"/>
      <c r="EC75" s="786"/>
      <c r="ED75" s="786"/>
      <c r="EE75" s="786"/>
      <c r="EF75" s="786"/>
      <c r="EG75" s="786"/>
      <c r="EH75" s="786"/>
      <c r="EI75" s="786"/>
      <c r="EJ75" s="786"/>
      <c r="EK75" s="786"/>
      <c r="EL75" s="786"/>
      <c r="EM75" s="786"/>
      <c r="EN75" s="786"/>
      <c r="EO75" s="786"/>
      <c r="EP75" s="786"/>
      <c r="EQ75" s="786"/>
      <c r="ER75" s="786"/>
      <c r="ES75" s="786"/>
      <c r="ET75" s="786"/>
      <c r="EU75" s="786"/>
      <c r="EV75" s="786"/>
      <c r="EW75" s="786"/>
      <c r="EX75" s="786"/>
      <c r="EY75" s="786"/>
      <c r="EZ75" s="786"/>
      <c r="FA75" s="786"/>
      <c r="FB75" s="786"/>
      <c r="FC75" s="786"/>
      <c r="FD75" s="786"/>
      <c r="FE75" s="786"/>
      <c r="FF75" s="786"/>
      <c r="FG75" s="786"/>
      <c r="FH75" s="786"/>
      <c r="FI75" s="786"/>
      <c r="FJ75" s="786"/>
      <c r="FK75" s="786"/>
      <c r="FL75" s="786"/>
      <c r="FM75" s="786"/>
      <c r="FN75" s="786"/>
      <c r="FO75" s="786"/>
      <c r="FP75" s="786"/>
      <c r="FQ75" s="786"/>
      <c r="FR75" s="786"/>
      <c r="FS75" s="786"/>
      <c r="FT75" s="786"/>
      <c r="FU75" s="786"/>
      <c r="FV75" s="786"/>
      <c r="FW75" s="786"/>
      <c r="FX75" s="786"/>
      <c r="FY75" s="786"/>
      <c r="FZ75" s="786"/>
      <c r="GA75" s="786"/>
      <c r="GB75" s="786"/>
      <c r="GC75" s="786"/>
      <c r="GD75" s="786"/>
      <c r="GE75" s="786"/>
      <c r="GF75" s="786"/>
      <c r="GG75" s="786"/>
      <c r="GH75" s="786"/>
      <c r="GI75" s="786"/>
      <c r="GJ75" s="786"/>
      <c r="GK75" s="786"/>
      <c r="GL75" s="786"/>
      <c r="GM75" s="786"/>
      <c r="GN75" s="786"/>
      <c r="GO75" s="786"/>
      <c r="GP75" s="786"/>
      <c r="GQ75" s="786"/>
      <c r="GR75" s="786"/>
      <c r="GS75" s="786"/>
      <c r="GT75" s="786"/>
      <c r="GU75" s="786"/>
      <c r="GV75" s="786"/>
      <c r="GW75" s="786"/>
      <c r="GX75" s="786"/>
      <c r="GY75" s="786"/>
      <c r="GZ75" s="786"/>
      <c r="HA75" s="786"/>
      <c r="HB75" s="786"/>
      <c r="HC75" s="786"/>
      <c r="HD75" s="786"/>
      <c r="HE75" s="786"/>
      <c r="HF75" s="786"/>
      <c r="HG75" s="786"/>
      <c r="HH75" s="786"/>
      <c r="HI75" s="786"/>
      <c r="HJ75" s="786"/>
      <c r="HK75" s="786"/>
      <c r="HL75" s="786"/>
      <c r="HM75" s="786"/>
      <c r="HN75" s="786"/>
      <c r="HO75" s="786"/>
      <c r="HP75" s="786"/>
      <c r="HQ75" s="786"/>
      <c r="HR75" s="786"/>
      <c r="HS75" s="786"/>
      <c r="HT75" s="786"/>
      <c r="HU75" s="786"/>
      <c r="HV75" s="786"/>
      <c r="HW75" s="786"/>
      <c r="HX75" s="786"/>
      <c r="HY75" s="786"/>
      <c r="HZ75" s="786"/>
      <c r="IA75" s="786"/>
      <c r="IB75" s="786"/>
      <c r="IC75" s="786"/>
      <c r="ID75" s="786"/>
      <c r="IE75" s="786"/>
      <c r="IF75" s="786"/>
      <c r="IG75" s="786"/>
      <c r="IH75" s="786"/>
      <c r="II75" s="786"/>
      <c r="IJ75" s="786"/>
      <c r="IK75" s="786"/>
      <c r="IL75" s="786"/>
      <c r="IM75" s="786"/>
      <c r="IN75" s="786"/>
      <c r="IO75" s="786"/>
      <c r="IP75" s="786"/>
      <c r="IQ75" s="786"/>
      <c r="IR75" s="786"/>
      <c r="IS75" s="786"/>
    </row>
    <row r="76" spans="1:253" s="341" customFormat="1" ht="13">
      <c r="A76" s="256" t="s">
        <v>1574</v>
      </c>
      <c r="B76" s="256"/>
      <c r="C76" s="256"/>
      <c r="D76" s="256"/>
      <c r="E76" s="264"/>
      <c r="F76" s="256"/>
      <c r="G76" s="785"/>
      <c r="H76" s="786"/>
      <c r="I76" s="786"/>
      <c r="J76" s="786"/>
      <c r="K76" s="786"/>
      <c r="L76" s="786"/>
      <c r="M76" s="786"/>
      <c r="N76" s="786"/>
      <c r="O76" s="786"/>
      <c r="P76" s="786"/>
      <c r="Q76" s="786"/>
      <c r="R76" s="786"/>
      <c r="S76" s="786"/>
      <c r="T76" s="786"/>
      <c r="U76" s="786"/>
      <c r="V76" s="786"/>
      <c r="W76" s="786"/>
      <c r="X76" s="786"/>
      <c r="Y76" s="786"/>
      <c r="Z76" s="786"/>
      <c r="AA76" s="786"/>
      <c r="AB76" s="786"/>
      <c r="AC76" s="786"/>
      <c r="AD76" s="786"/>
      <c r="AE76" s="786"/>
      <c r="AF76" s="786"/>
      <c r="AG76" s="786"/>
      <c r="AH76" s="786"/>
      <c r="AI76" s="786"/>
      <c r="AJ76" s="786"/>
      <c r="AK76" s="786"/>
      <c r="AL76" s="786"/>
      <c r="AM76" s="786"/>
      <c r="AN76" s="786"/>
      <c r="AO76" s="786"/>
      <c r="AP76" s="786"/>
      <c r="AQ76" s="786"/>
      <c r="AR76" s="786"/>
      <c r="AS76" s="786"/>
      <c r="AT76" s="786"/>
      <c r="AU76" s="786"/>
      <c r="AV76" s="786"/>
      <c r="AW76" s="786"/>
      <c r="AX76" s="786"/>
      <c r="AY76" s="786"/>
      <c r="AZ76" s="786"/>
      <c r="BA76" s="786"/>
      <c r="BB76" s="786"/>
      <c r="BC76" s="786"/>
      <c r="BD76" s="786"/>
      <c r="BE76" s="786"/>
      <c r="BF76" s="786"/>
      <c r="BG76" s="786"/>
      <c r="BH76" s="786"/>
      <c r="BI76" s="786"/>
      <c r="BJ76" s="786"/>
      <c r="BK76" s="786"/>
      <c r="BL76" s="786"/>
      <c r="BM76" s="786"/>
      <c r="BN76" s="786"/>
      <c r="BO76" s="786"/>
      <c r="BP76" s="786"/>
      <c r="BQ76" s="786"/>
      <c r="BR76" s="786"/>
      <c r="BS76" s="786"/>
      <c r="BT76" s="786"/>
      <c r="BU76" s="786"/>
      <c r="BV76" s="786"/>
      <c r="BW76" s="786"/>
      <c r="BX76" s="786"/>
      <c r="BY76" s="786"/>
      <c r="BZ76" s="786"/>
      <c r="CA76" s="786"/>
      <c r="CB76" s="786"/>
      <c r="CC76" s="786"/>
      <c r="CD76" s="786"/>
      <c r="CE76" s="786"/>
      <c r="CF76" s="786"/>
      <c r="CG76" s="786"/>
      <c r="CH76" s="786"/>
      <c r="CI76" s="786"/>
      <c r="CJ76" s="786"/>
      <c r="CK76" s="786"/>
      <c r="CL76" s="786"/>
      <c r="CM76" s="786"/>
      <c r="CN76" s="786"/>
      <c r="CO76" s="786"/>
      <c r="CP76" s="786"/>
      <c r="CQ76" s="786"/>
      <c r="CR76" s="786"/>
      <c r="CS76" s="786"/>
      <c r="CT76" s="786"/>
      <c r="CU76" s="786"/>
      <c r="CV76" s="786"/>
      <c r="CW76" s="786"/>
      <c r="CX76" s="786"/>
      <c r="CY76" s="786"/>
      <c r="CZ76" s="786"/>
      <c r="DA76" s="786"/>
      <c r="DB76" s="786"/>
      <c r="DC76" s="786"/>
      <c r="DD76" s="786"/>
      <c r="DE76" s="786"/>
      <c r="DF76" s="786"/>
      <c r="DG76" s="786"/>
      <c r="DH76" s="786"/>
      <c r="DI76" s="786"/>
      <c r="DJ76" s="786"/>
      <c r="DK76" s="786"/>
      <c r="DL76" s="786"/>
      <c r="DM76" s="786"/>
      <c r="DN76" s="786"/>
      <c r="DO76" s="786"/>
      <c r="DP76" s="786"/>
      <c r="DQ76" s="786"/>
      <c r="DR76" s="786"/>
      <c r="DS76" s="786"/>
      <c r="DT76" s="786"/>
      <c r="DU76" s="786"/>
      <c r="DV76" s="786"/>
      <c r="DW76" s="786"/>
      <c r="DX76" s="786"/>
      <c r="DY76" s="786"/>
      <c r="DZ76" s="786"/>
      <c r="EA76" s="786"/>
      <c r="EB76" s="786"/>
      <c r="EC76" s="786"/>
      <c r="ED76" s="786"/>
      <c r="EE76" s="786"/>
      <c r="EF76" s="786"/>
      <c r="EG76" s="786"/>
      <c r="EH76" s="786"/>
      <c r="EI76" s="786"/>
      <c r="EJ76" s="786"/>
      <c r="EK76" s="786"/>
      <c r="EL76" s="786"/>
      <c r="EM76" s="786"/>
      <c r="EN76" s="786"/>
      <c r="EO76" s="786"/>
      <c r="EP76" s="786"/>
      <c r="EQ76" s="786"/>
      <c r="ER76" s="786"/>
      <c r="ES76" s="786"/>
      <c r="ET76" s="786"/>
      <c r="EU76" s="786"/>
      <c r="EV76" s="786"/>
      <c r="EW76" s="786"/>
      <c r="EX76" s="786"/>
      <c r="EY76" s="786"/>
      <c r="EZ76" s="786"/>
      <c r="FA76" s="786"/>
      <c r="FB76" s="786"/>
      <c r="FC76" s="786"/>
      <c r="FD76" s="786"/>
      <c r="FE76" s="786"/>
      <c r="FF76" s="786"/>
      <c r="FG76" s="786"/>
      <c r="FH76" s="786"/>
      <c r="FI76" s="786"/>
      <c r="FJ76" s="786"/>
      <c r="FK76" s="786"/>
      <c r="FL76" s="786"/>
      <c r="FM76" s="786"/>
      <c r="FN76" s="786"/>
      <c r="FO76" s="786"/>
      <c r="FP76" s="786"/>
      <c r="FQ76" s="786"/>
      <c r="FR76" s="786"/>
      <c r="FS76" s="786"/>
      <c r="FT76" s="786"/>
      <c r="FU76" s="786"/>
      <c r="FV76" s="786"/>
      <c r="FW76" s="786"/>
      <c r="FX76" s="786"/>
      <c r="FY76" s="786"/>
      <c r="FZ76" s="786"/>
      <c r="GA76" s="786"/>
      <c r="GB76" s="786"/>
      <c r="GC76" s="786"/>
      <c r="GD76" s="786"/>
      <c r="GE76" s="786"/>
      <c r="GF76" s="786"/>
      <c r="GG76" s="786"/>
      <c r="GH76" s="786"/>
      <c r="GI76" s="786"/>
      <c r="GJ76" s="786"/>
      <c r="GK76" s="786"/>
      <c r="GL76" s="786"/>
      <c r="GM76" s="786"/>
      <c r="GN76" s="786"/>
      <c r="GO76" s="786"/>
      <c r="GP76" s="786"/>
      <c r="GQ76" s="786"/>
      <c r="GR76" s="786"/>
      <c r="GS76" s="786"/>
      <c r="GT76" s="786"/>
      <c r="GU76" s="786"/>
      <c r="GV76" s="786"/>
      <c r="GW76" s="786"/>
      <c r="GX76" s="786"/>
      <c r="GY76" s="786"/>
      <c r="GZ76" s="786"/>
      <c r="HA76" s="786"/>
      <c r="HB76" s="786"/>
      <c r="HC76" s="786"/>
      <c r="HD76" s="786"/>
      <c r="HE76" s="786"/>
      <c r="HF76" s="786"/>
      <c r="HG76" s="786"/>
      <c r="HH76" s="786"/>
      <c r="HI76" s="786"/>
      <c r="HJ76" s="786"/>
      <c r="HK76" s="786"/>
      <c r="HL76" s="786"/>
      <c r="HM76" s="786"/>
      <c r="HN76" s="786"/>
      <c r="HO76" s="786"/>
      <c r="HP76" s="786"/>
      <c r="HQ76" s="786"/>
      <c r="HR76" s="786"/>
      <c r="HS76" s="786"/>
      <c r="HT76" s="786"/>
      <c r="HU76" s="786"/>
      <c r="HV76" s="786"/>
      <c r="HW76" s="786"/>
      <c r="HX76" s="786"/>
      <c r="HY76" s="786"/>
      <c r="HZ76" s="786"/>
      <c r="IA76" s="786"/>
      <c r="IB76" s="786"/>
      <c r="IC76" s="786"/>
      <c r="ID76" s="786"/>
      <c r="IE76" s="786"/>
      <c r="IF76" s="786"/>
      <c r="IG76" s="786"/>
      <c r="IH76" s="786"/>
      <c r="II76" s="786"/>
      <c r="IJ76" s="786"/>
      <c r="IK76" s="786"/>
      <c r="IL76" s="786"/>
      <c r="IM76" s="786"/>
      <c r="IN76" s="786"/>
      <c r="IO76" s="786"/>
      <c r="IP76" s="786"/>
      <c r="IQ76" s="786"/>
      <c r="IR76" s="786"/>
      <c r="IS76" s="786"/>
    </row>
    <row r="77" spans="1:253" s="341" customFormat="1">
      <c r="A77" s="585" t="s">
        <v>1575</v>
      </c>
      <c r="B77" s="780">
        <f>'Sources and Uses Budget'!$C76</f>
        <v>3774871</v>
      </c>
      <c r="C77" s="780">
        <f>'Sources and Uses Budget'!$C76</f>
        <v>3774871</v>
      </c>
      <c r="D77" s="781">
        <f t="shared" si="1"/>
        <v>0</v>
      </c>
      <c r="E77" s="782"/>
      <c r="F77" s="783"/>
      <c r="G77" s="785"/>
      <c r="H77" s="786"/>
      <c r="I77" s="786"/>
      <c r="J77" s="786"/>
      <c r="K77" s="786"/>
      <c r="L77" s="786"/>
      <c r="M77" s="786"/>
      <c r="N77" s="786"/>
      <c r="O77" s="786"/>
      <c r="P77" s="786"/>
      <c r="Q77" s="786"/>
      <c r="R77" s="786"/>
      <c r="S77" s="786"/>
      <c r="T77" s="786"/>
      <c r="U77" s="786"/>
      <c r="V77" s="786"/>
      <c r="W77" s="786"/>
      <c r="X77" s="786"/>
      <c r="Y77" s="786"/>
      <c r="Z77" s="786"/>
      <c r="AA77" s="786"/>
      <c r="AB77" s="786"/>
      <c r="AC77" s="786"/>
      <c r="AD77" s="786"/>
      <c r="AE77" s="786"/>
      <c r="AF77" s="786"/>
      <c r="AG77" s="786"/>
      <c r="AH77" s="786"/>
      <c r="AI77" s="786"/>
      <c r="AJ77" s="786"/>
      <c r="AK77" s="786"/>
      <c r="AL77" s="786"/>
      <c r="AM77" s="786"/>
      <c r="AN77" s="786"/>
      <c r="AO77" s="786"/>
      <c r="AP77" s="786"/>
      <c r="AQ77" s="786"/>
      <c r="AR77" s="786"/>
      <c r="AS77" s="786"/>
      <c r="AT77" s="786"/>
      <c r="AU77" s="786"/>
      <c r="AV77" s="786"/>
      <c r="AW77" s="786"/>
      <c r="AX77" s="786"/>
      <c r="AY77" s="786"/>
      <c r="AZ77" s="786"/>
      <c r="BA77" s="786"/>
      <c r="BB77" s="786"/>
      <c r="BC77" s="786"/>
      <c r="BD77" s="786"/>
      <c r="BE77" s="786"/>
      <c r="BF77" s="786"/>
      <c r="BG77" s="786"/>
      <c r="BH77" s="786"/>
      <c r="BI77" s="786"/>
      <c r="BJ77" s="786"/>
      <c r="BK77" s="786"/>
      <c r="BL77" s="786"/>
      <c r="BM77" s="786"/>
      <c r="BN77" s="786"/>
      <c r="BO77" s="786"/>
      <c r="BP77" s="786"/>
      <c r="BQ77" s="786"/>
      <c r="BR77" s="786"/>
      <c r="BS77" s="786"/>
      <c r="BT77" s="786"/>
      <c r="BU77" s="786"/>
      <c r="BV77" s="786"/>
      <c r="BW77" s="786"/>
      <c r="BX77" s="786"/>
      <c r="BY77" s="786"/>
      <c r="BZ77" s="786"/>
      <c r="CA77" s="786"/>
      <c r="CB77" s="786"/>
      <c r="CC77" s="786"/>
      <c r="CD77" s="786"/>
      <c r="CE77" s="786"/>
      <c r="CF77" s="786"/>
      <c r="CG77" s="786"/>
      <c r="CH77" s="786"/>
      <c r="CI77" s="786"/>
      <c r="CJ77" s="786"/>
      <c r="CK77" s="786"/>
      <c r="CL77" s="786"/>
      <c r="CM77" s="786"/>
      <c r="CN77" s="786"/>
      <c r="CO77" s="786"/>
      <c r="CP77" s="786"/>
      <c r="CQ77" s="786"/>
      <c r="CR77" s="786"/>
      <c r="CS77" s="786"/>
      <c r="CT77" s="786"/>
      <c r="CU77" s="786"/>
      <c r="CV77" s="786"/>
      <c r="CW77" s="786"/>
      <c r="CX77" s="786"/>
      <c r="CY77" s="786"/>
      <c r="CZ77" s="786"/>
      <c r="DA77" s="786"/>
      <c r="DB77" s="786"/>
      <c r="DC77" s="786"/>
      <c r="DD77" s="786"/>
      <c r="DE77" s="786"/>
      <c r="DF77" s="786"/>
      <c r="DG77" s="786"/>
      <c r="DH77" s="786"/>
      <c r="DI77" s="786"/>
      <c r="DJ77" s="786"/>
      <c r="DK77" s="786"/>
      <c r="DL77" s="786"/>
      <c r="DM77" s="786"/>
      <c r="DN77" s="786"/>
      <c r="DO77" s="786"/>
      <c r="DP77" s="786"/>
      <c r="DQ77" s="786"/>
      <c r="DR77" s="786"/>
      <c r="DS77" s="786"/>
      <c r="DT77" s="786"/>
      <c r="DU77" s="786"/>
      <c r="DV77" s="786"/>
      <c r="DW77" s="786"/>
      <c r="DX77" s="786"/>
      <c r="DY77" s="786"/>
      <c r="DZ77" s="786"/>
      <c r="EA77" s="786"/>
      <c r="EB77" s="786"/>
      <c r="EC77" s="786"/>
      <c r="ED77" s="786"/>
      <c r="EE77" s="786"/>
      <c r="EF77" s="786"/>
      <c r="EG77" s="786"/>
      <c r="EH77" s="786"/>
      <c r="EI77" s="786"/>
      <c r="EJ77" s="786"/>
      <c r="EK77" s="786"/>
      <c r="EL77" s="786"/>
      <c r="EM77" s="786"/>
      <c r="EN77" s="786"/>
      <c r="EO77" s="786"/>
      <c r="EP77" s="786"/>
      <c r="EQ77" s="786"/>
      <c r="ER77" s="786"/>
      <c r="ES77" s="786"/>
      <c r="ET77" s="786"/>
      <c r="EU77" s="786"/>
      <c r="EV77" s="786"/>
      <c r="EW77" s="786"/>
      <c r="EX77" s="786"/>
      <c r="EY77" s="786"/>
      <c r="EZ77" s="786"/>
      <c r="FA77" s="786"/>
      <c r="FB77" s="786"/>
      <c r="FC77" s="786"/>
      <c r="FD77" s="786"/>
      <c r="FE77" s="786"/>
      <c r="FF77" s="786"/>
      <c r="FG77" s="786"/>
      <c r="FH77" s="786"/>
      <c r="FI77" s="786"/>
      <c r="FJ77" s="786"/>
      <c r="FK77" s="786"/>
      <c r="FL77" s="786"/>
      <c r="FM77" s="786"/>
      <c r="FN77" s="786"/>
      <c r="FO77" s="786"/>
      <c r="FP77" s="786"/>
      <c r="FQ77" s="786"/>
      <c r="FR77" s="786"/>
      <c r="FS77" s="786"/>
      <c r="FT77" s="786"/>
      <c r="FU77" s="786"/>
      <c r="FV77" s="786"/>
      <c r="FW77" s="786"/>
      <c r="FX77" s="786"/>
      <c r="FY77" s="786"/>
      <c r="FZ77" s="786"/>
      <c r="GA77" s="786"/>
      <c r="GB77" s="786"/>
      <c r="GC77" s="786"/>
      <c r="GD77" s="786"/>
      <c r="GE77" s="786"/>
      <c r="GF77" s="786"/>
      <c r="GG77" s="786"/>
      <c r="GH77" s="786"/>
      <c r="GI77" s="786"/>
      <c r="GJ77" s="786"/>
      <c r="GK77" s="786"/>
      <c r="GL77" s="786"/>
      <c r="GM77" s="786"/>
      <c r="GN77" s="786"/>
      <c r="GO77" s="786"/>
      <c r="GP77" s="786"/>
      <c r="GQ77" s="786"/>
      <c r="GR77" s="786"/>
      <c r="GS77" s="786"/>
      <c r="GT77" s="786"/>
      <c r="GU77" s="786"/>
      <c r="GV77" s="786"/>
      <c r="GW77" s="786"/>
      <c r="GX77" s="786"/>
      <c r="GY77" s="786"/>
      <c r="GZ77" s="786"/>
      <c r="HA77" s="786"/>
      <c r="HB77" s="786"/>
      <c r="HC77" s="786"/>
      <c r="HD77" s="786"/>
      <c r="HE77" s="786"/>
      <c r="HF77" s="786"/>
      <c r="HG77" s="786"/>
      <c r="HH77" s="786"/>
      <c r="HI77" s="786"/>
      <c r="HJ77" s="786"/>
      <c r="HK77" s="786"/>
      <c r="HL77" s="786"/>
      <c r="HM77" s="786"/>
      <c r="HN77" s="786"/>
      <c r="HO77" s="786"/>
      <c r="HP77" s="786"/>
      <c r="HQ77" s="786"/>
      <c r="HR77" s="786"/>
      <c r="HS77" s="786"/>
      <c r="HT77" s="786"/>
      <c r="HU77" s="786"/>
      <c r="HV77" s="786"/>
      <c r="HW77" s="786"/>
      <c r="HX77" s="786"/>
      <c r="HY77" s="786"/>
      <c r="HZ77" s="786"/>
      <c r="IA77" s="786"/>
      <c r="IB77" s="786"/>
      <c r="IC77" s="786"/>
      <c r="ID77" s="786"/>
      <c r="IE77" s="786"/>
      <c r="IF77" s="786"/>
      <c r="IG77" s="786"/>
      <c r="IH77" s="786"/>
      <c r="II77" s="786"/>
      <c r="IJ77" s="786"/>
      <c r="IK77" s="786"/>
      <c r="IL77" s="786"/>
      <c r="IM77" s="786"/>
      <c r="IN77" s="786"/>
      <c r="IO77" s="786"/>
      <c r="IP77" s="786"/>
      <c r="IQ77" s="786"/>
      <c r="IR77" s="786"/>
      <c r="IS77" s="786"/>
    </row>
    <row r="78" spans="1:253" s="341" customFormat="1">
      <c r="A78" s="585" t="s">
        <v>1576</v>
      </c>
      <c r="B78" s="780">
        <f>'Sources and Uses Budget'!$C77</f>
        <v>947259</v>
      </c>
      <c r="C78" s="780">
        <f>'Sources and Uses Budget'!$C77</f>
        <v>947259</v>
      </c>
      <c r="D78" s="781">
        <f t="shared" ref="D78" si="2">C78-B78</f>
        <v>0</v>
      </c>
      <c r="E78" s="782"/>
      <c r="F78" s="783"/>
      <c r="G78" s="785"/>
      <c r="H78" s="786"/>
      <c r="I78" s="786"/>
      <c r="J78" s="786"/>
      <c r="K78" s="786"/>
      <c r="L78" s="786"/>
      <c r="M78" s="786"/>
      <c r="N78" s="786"/>
      <c r="O78" s="786"/>
      <c r="P78" s="786"/>
      <c r="Q78" s="786"/>
      <c r="R78" s="786"/>
      <c r="S78" s="786"/>
      <c r="T78" s="786"/>
      <c r="U78" s="786"/>
      <c r="V78" s="786"/>
      <c r="W78" s="786"/>
      <c r="X78" s="786"/>
      <c r="Y78" s="786"/>
      <c r="Z78" s="786"/>
      <c r="AA78" s="786"/>
      <c r="AB78" s="786"/>
      <c r="AC78" s="786"/>
      <c r="AD78" s="786"/>
      <c r="AE78" s="786"/>
      <c r="AF78" s="786"/>
      <c r="AG78" s="786"/>
      <c r="AH78" s="786"/>
      <c r="AI78" s="786"/>
      <c r="AJ78" s="786"/>
      <c r="AK78" s="786"/>
      <c r="AL78" s="786"/>
      <c r="AM78" s="786"/>
      <c r="AN78" s="786"/>
      <c r="AO78" s="786"/>
      <c r="AP78" s="786"/>
      <c r="AQ78" s="786"/>
      <c r="AR78" s="786"/>
      <c r="AS78" s="786"/>
      <c r="AT78" s="786"/>
      <c r="AU78" s="786"/>
      <c r="AV78" s="786"/>
      <c r="AW78" s="786"/>
      <c r="AX78" s="786"/>
      <c r="AY78" s="786"/>
      <c r="AZ78" s="786"/>
      <c r="BA78" s="786"/>
      <c r="BB78" s="786"/>
      <c r="BC78" s="786"/>
      <c r="BD78" s="786"/>
      <c r="BE78" s="786"/>
      <c r="BF78" s="786"/>
      <c r="BG78" s="786"/>
      <c r="BH78" s="786"/>
      <c r="BI78" s="786"/>
      <c r="BJ78" s="786"/>
      <c r="BK78" s="786"/>
      <c r="BL78" s="786"/>
      <c r="BM78" s="786"/>
      <c r="BN78" s="786"/>
      <c r="BO78" s="786"/>
      <c r="BP78" s="786"/>
      <c r="BQ78" s="786"/>
      <c r="BR78" s="786"/>
      <c r="BS78" s="786"/>
      <c r="BT78" s="786"/>
      <c r="BU78" s="786"/>
      <c r="BV78" s="786"/>
      <c r="BW78" s="786"/>
      <c r="BX78" s="786"/>
      <c r="BY78" s="786"/>
      <c r="BZ78" s="786"/>
      <c r="CA78" s="786"/>
      <c r="CB78" s="786"/>
      <c r="CC78" s="786"/>
      <c r="CD78" s="786"/>
      <c r="CE78" s="786"/>
      <c r="CF78" s="786"/>
      <c r="CG78" s="786"/>
      <c r="CH78" s="786"/>
      <c r="CI78" s="786"/>
      <c r="CJ78" s="786"/>
      <c r="CK78" s="786"/>
      <c r="CL78" s="786"/>
      <c r="CM78" s="786"/>
      <c r="CN78" s="786"/>
      <c r="CO78" s="786"/>
      <c r="CP78" s="786"/>
      <c r="CQ78" s="786"/>
      <c r="CR78" s="786"/>
      <c r="CS78" s="786"/>
      <c r="CT78" s="786"/>
      <c r="CU78" s="786"/>
      <c r="CV78" s="786"/>
      <c r="CW78" s="786"/>
      <c r="CX78" s="786"/>
      <c r="CY78" s="786"/>
      <c r="CZ78" s="786"/>
      <c r="DA78" s="786"/>
      <c r="DB78" s="786"/>
      <c r="DC78" s="786"/>
      <c r="DD78" s="786"/>
      <c r="DE78" s="786"/>
      <c r="DF78" s="786"/>
      <c r="DG78" s="786"/>
      <c r="DH78" s="786"/>
      <c r="DI78" s="786"/>
      <c r="DJ78" s="786"/>
      <c r="DK78" s="786"/>
      <c r="DL78" s="786"/>
      <c r="DM78" s="786"/>
      <c r="DN78" s="786"/>
      <c r="DO78" s="786"/>
      <c r="DP78" s="786"/>
      <c r="DQ78" s="786"/>
      <c r="DR78" s="786"/>
      <c r="DS78" s="786"/>
      <c r="DT78" s="786"/>
      <c r="DU78" s="786"/>
      <c r="DV78" s="786"/>
      <c r="DW78" s="786"/>
      <c r="DX78" s="786"/>
      <c r="DY78" s="786"/>
      <c r="DZ78" s="786"/>
      <c r="EA78" s="786"/>
      <c r="EB78" s="786"/>
      <c r="EC78" s="786"/>
      <c r="ED78" s="786"/>
      <c r="EE78" s="786"/>
      <c r="EF78" s="786"/>
      <c r="EG78" s="786"/>
      <c r="EH78" s="786"/>
      <c r="EI78" s="786"/>
      <c r="EJ78" s="786"/>
      <c r="EK78" s="786"/>
      <c r="EL78" s="786"/>
      <c r="EM78" s="786"/>
      <c r="EN78" s="786"/>
      <c r="EO78" s="786"/>
      <c r="EP78" s="786"/>
      <c r="EQ78" s="786"/>
      <c r="ER78" s="786"/>
      <c r="ES78" s="786"/>
      <c r="ET78" s="786"/>
      <c r="EU78" s="786"/>
      <c r="EV78" s="786"/>
      <c r="EW78" s="786"/>
      <c r="EX78" s="786"/>
      <c r="EY78" s="786"/>
      <c r="EZ78" s="786"/>
      <c r="FA78" s="786"/>
      <c r="FB78" s="786"/>
      <c r="FC78" s="786"/>
      <c r="FD78" s="786"/>
      <c r="FE78" s="786"/>
      <c r="FF78" s="786"/>
      <c r="FG78" s="786"/>
      <c r="FH78" s="786"/>
      <c r="FI78" s="786"/>
      <c r="FJ78" s="786"/>
      <c r="FK78" s="786"/>
      <c r="FL78" s="786"/>
      <c r="FM78" s="786"/>
      <c r="FN78" s="786"/>
      <c r="FO78" s="786"/>
      <c r="FP78" s="786"/>
      <c r="FQ78" s="786"/>
      <c r="FR78" s="786"/>
      <c r="FS78" s="786"/>
      <c r="FT78" s="786"/>
      <c r="FU78" s="786"/>
      <c r="FV78" s="786"/>
      <c r="FW78" s="786"/>
      <c r="FX78" s="786"/>
      <c r="FY78" s="786"/>
      <c r="FZ78" s="786"/>
      <c r="GA78" s="786"/>
      <c r="GB78" s="786"/>
      <c r="GC78" s="786"/>
      <c r="GD78" s="786"/>
      <c r="GE78" s="786"/>
      <c r="GF78" s="786"/>
      <c r="GG78" s="786"/>
      <c r="GH78" s="786"/>
      <c r="GI78" s="786"/>
      <c r="GJ78" s="786"/>
      <c r="GK78" s="786"/>
      <c r="GL78" s="786"/>
      <c r="GM78" s="786"/>
      <c r="GN78" s="786"/>
      <c r="GO78" s="786"/>
      <c r="GP78" s="786"/>
      <c r="GQ78" s="786"/>
      <c r="GR78" s="786"/>
      <c r="GS78" s="786"/>
      <c r="GT78" s="786"/>
      <c r="GU78" s="786"/>
      <c r="GV78" s="786"/>
      <c r="GW78" s="786"/>
      <c r="GX78" s="786"/>
      <c r="GY78" s="786"/>
      <c r="GZ78" s="786"/>
      <c r="HA78" s="786"/>
      <c r="HB78" s="786"/>
      <c r="HC78" s="786"/>
      <c r="HD78" s="786"/>
      <c r="HE78" s="786"/>
      <c r="HF78" s="786"/>
      <c r="HG78" s="786"/>
      <c r="HH78" s="786"/>
      <c r="HI78" s="786"/>
      <c r="HJ78" s="786"/>
      <c r="HK78" s="786"/>
      <c r="HL78" s="786"/>
      <c r="HM78" s="786"/>
      <c r="HN78" s="786"/>
      <c r="HO78" s="786"/>
      <c r="HP78" s="786"/>
      <c r="HQ78" s="786"/>
      <c r="HR78" s="786"/>
      <c r="HS78" s="786"/>
      <c r="HT78" s="786"/>
      <c r="HU78" s="786"/>
      <c r="HV78" s="786"/>
      <c r="HW78" s="786"/>
      <c r="HX78" s="786"/>
      <c r="HY78" s="786"/>
      <c r="HZ78" s="786"/>
      <c r="IA78" s="786"/>
      <c r="IB78" s="786"/>
      <c r="IC78" s="786"/>
      <c r="ID78" s="786"/>
      <c r="IE78" s="786"/>
      <c r="IF78" s="786"/>
      <c r="IG78" s="786"/>
      <c r="IH78" s="786"/>
      <c r="II78" s="786"/>
      <c r="IJ78" s="786"/>
      <c r="IK78" s="786"/>
      <c r="IL78" s="786"/>
      <c r="IM78" s="786"/>
      <c r="IN78" s="786"/>
      <c r="IO78" s="786"/>
      <c r="IP78" s="786"/>
      <c r="IQ78" s="786"/>
      <c r="IR78" s="786"/>
      <c r="IS78" s="786"/>
    </row>
    <row r="79" spans="1:253" s="341" customFormat="1" ht="13">
      <c r="A79" s="257" t="s">
        <v>1577</v>
      </c>
      <c r="B79" s="781">
        <f>SUM(B77:B78)</f>
        <v>4722130</v>
      </c>
      <c r="C79" s="781">
        <f>SUM(C77:C78)</f>
        <v>4722130</v>
      </c>
      <c r="D79" s="781">
        <f t="shared" si="1"/>
        <v>0</v>
      </c>
      <c r="E79" s="782"/>
      <c r="F79" s="783"/>
      <c r="G79" s="785"/>
      <c r="H79" s="786"/>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786"/>
      <c r="AG79" s="786"/>
      <c r="AH79" s="786"/>
      <c r="AI79" s="786"/>
      <c r="AJ79" s="786"/>
      <c r="AK79" s="786"/>
      <c r="AL79" s="786"/>
      <c r="AM79" s="786"/>
      <c r="AN79" s="786"/>
      <c r="AO79" s="786"/>
      <c r="AP79" s="786"/>
      <c r="AQ79" s="786"/>
      <c r="AR79" s="786"/>
      <c r="AS79" s="786"/>
      <c r="AT79" s="786"/>
      <c r="AU79" s="786"/>
      <c r="AV79" s="786"/>
      <c r="AW79" s="786"/>
      <c r="AX79" s="786"/>
      <c r="AY79" s="786"/>
      <c r="AZ79" s="786"/>
      <c r="BA79" s="786"/>
      <c r="BB79" s="786"/>
      <c r="BC79" s="786"/>
      <c r="BD79" s="786"/>
      <c r="BE79" s="786"/>
      <c r="BF79" s="786"/>
      <c r="BG79" s="786"/>
      <c r="BH79" s="786"/>
      <c r="BI79" s="786"/>
      <c r="BJ79" s="786"/>
      <c r="BK79" s="786"/>
      <c r="BL79" s="786"/>
      <c r="BM79" s="786"/>
      <c r="BN79" s="786"/>
      <c r="BO79" s="786"/>
      <c r="BP79" s="786"/>
      <c r="BQ79" s="786"/>
      <c r="BR79" s="786"/>
      <c r="BS79" s="786"/>
      <c r="BT79" s="786"/>
      <c r="BU79" s="786"/>
      <c r="BV79" s="786"/>
      <c r="BW79" s="786"/>
      <c r="BX79" s="786"/>
      <c r="BY79" s="786"/>
      <c r="BZ79" s="786"/>
      <c r="CA79" s="786"/>
      <c r="CB79" s="786"/>
      <c r="CC79" s="786"/>
      <c r="CD79" s="786"/>
      <c r="CE79" s="786"/>
      <c r="CF79" s="786"/>
      <c r="CG79" s="786"/>
      <c r="CH79" s="786"/>
      <c r="CI79" s="786"/>
      <c r="CJ79" s="786"/>
      <c r="CK79" s="786"/>
      <c r="CL79" s="786"/>
      <c r="CM79" s="786"/>
      <c r="CN79" s="786"/>
      <c r="CO79" s="786"/>
      <c r="CP79" s="786"/>
      <c r="CQ79" s="786"/>
      <c r="CR79" s="786"/>
      <c r="CS79" s="786"/>
      <c r="CT79" s="786"/>
      <c r="CU79" s="786"/>
      <c r="CV79" s="786"/>
      <c r="CW79" s="786"/>
      <c r="CX79" s="786"/>
      <c r="CY79" s="786"/>
      <c r="CZ79" s="786"/>
      <c r="DA79" s="786"/>
      <c r="DB79" s="786"/>
      <c r="DC79" s="786"/>
      <c r="DD79" s="786"/>
      <c r="DE79" s="786"/>
      <c r="DF79" s="786"/>
      <c r="DG79" s="786"/>
      <c r="DH79" s="786"/>
      <c r="DI79" s="786"/>
      <c r="DJ79" s="786"/>
      <c r="DK79" s="786"/>
      <c r="DL79" s="786"/>
      <c r="DM79" s="786"/>
      <c r="DN79" s="786"/>
      <c r="DO79" s="786"/>
      <c r="DP79" s="786"/>
      <c r="DQ79" s="786"/>
      <c r="DR79" s="786"/>
      <c r="DS79" s="786"/>
      <c r="DT79" s="786"/>
      <c r="DU79" s="786"/>
      <c r="DV79" s="786"/>
      <c r="DW79" s="786"/>
      <c r="DX79" s="786"/>
      <c r="DY79" s="786"/>
      <c r="DZ79" s="786"/>
      <c r="EA79" s="786"/>
      <c r="EB79" s="786"/>
      <c r="EC79" s="786"/>
      <c r="ED79" s="786"/>
      <c r="EE79" s="786"/>
      <c r="EF79" s="786"/>
      <c r="EG79" s="786"/>
      <c r="EH79" s="786"/>
      <c r="EI79" s="786"/>
      <c r="EJ79" s="786"/>
      <c r="EK79" s="786"/>
      <c r="EL79" s="786"/>
      <c r="EM79" s="786"/>
      <c r="EN79" s="786"/>
      <c r="EO79" s="786"/>
      <c r="EP79" s="786"/>
      <c r="EQ79" s="786"/>
      <c r="ER79" s="786"/>
      <c r="ES79" s="786"/>
      <c r="ET79" s="786"/>
      <c r="EU79" s="786"/>
      <c r="EV79" s="786"/>
      <c r="EW79" s="786"/>
      <c r="EX79" s="786"/>
      <c r="EY79" s="786"/>
      <c r="EZ79" s="786"/>
      <c r="FA79" s="786"/>
      <c r="FB79" s="786"/>
      <c r="FC79" s="786"/>
      <c r="FD79" s="786"/>
      <c r="FE79" s="786"/>
      <c r="FF79" s="786"/>
      <c r="FG79" s="786"/>
      <c r="FH79" s="786"/>
      <c r="FI79" s="786"/>
      <c r="FJ79" s="786"/>
      <c r="FK79" s="786"/>
      <c r="FL79" s="786"/>
      <c r="FM79" s="786"/>
      <c r="FN79" s="786"/>
      <c r="FO79" s="786"/>
      <c r="FP79" s="786"/>
      <c r="FQ79" s="786"/>
      <c r="FR79" s="786"/>
      <c r="FS79" s="786"/>
      <c r="FT79" s="786"/>
      <c r="FU79" s="786"/>
      <c r="FV79" s="786"/>
      <c r="FW79" s="786"/>
      <c r="FX79" s="786"/>
      <c r="FY79" s="786"/>
      <c r="FZ79" s="786"/>
      <c r="GA79" s="786"/>
      <c r="GB79" s="786"/>
      <c r="GC79" s="786"/>
      <c r="GD79" s="786"/>
      <c r="GE79" s="786"/>
      <c r="GF79" s="786"/>
      <c r="GG79" s="786"/>
      <c r="GH79" s="786"/>
      <c r="GI79" s="786"/>
      <c r="GJ79" s="786"/>
      <c r="GK79" s="786"/>
      <c r="GL79" s="786"/>
      <c r="GM79" s="786"/>
      <c r="GN79" s="786"/>
      <c r="GO79" s="786"/>
      <c r="GP79" s="786"/>
      <c r="GQ79" s="786"/>
      <c r="GR79" s="786"/>
      <c r="GS79" s="786"/>
      <c r="GT79" s="786"/>
      <c r="GU79" s="786"/>
      <c r="GV79" s="786"/>
      <c r="GW79" s="786"/>
      <c r="GX79" s="786"/>
      <c r="GY79" s="786"/>
      <c r="GZ79" s="786"/>
      <c r="HA79" s="786"/>
      <c r="HB79" s="786"/>
      <c r="HC79" s="786"/>
      <c r="HD79" s="786"/>
      <c r="HE79" s="786"/>
      <c r="HF79" s="786"/>
      <c r="HG79" s="786"/>
      <c r="HH79" s="786"/>
      <c r="HI79" s="786"/>
      <c r="HJ79" s="786"/>
      <c r="HK79" s="786"/>
      <c r="HL79" s="786"/>
      <c r="HM79" s="786"/>
      <c r="HN79" s="786"/>
      <c r="HO79" s="786"/>
      <c r="HP79" s="786"/>
      <c r="HQ79" s="786"/>
      <c r="HR79" s="786"/>
      <c r="HS79" s="786"/>
      <c r="HT79" s="786"/>
      <c r="HU79" s="786"/>
      <c r="HV79" s="786"/>
      <c r="HW79" s="786"/>
      <c r="HX79" s="786"/>
      <c r="HY79" s="786"/>
      <c r="HZ79" s="786"/>
      <c r="IA79" s="786"/>
      <c r="IB79" s="786"/>
      <c r="IC79" s="786"/>
      <c r="ID79" s="786"/>
      <c r="IE79" s="786"/>
      <c r="IF79" s="786"/>
      <c r="IG79" s="786"/>
      <c r="IH79" s="786"/>
      <c r="II79" s="786"/>
      <c r="IJ79" s="786"/>
      <c r="IK79" s="786"/>
      <c r="IL79" s="786"/>
      <c r="IM79" s="786"/>
      <c r="IN79" s="786"/>
      <c r="IO79" s="786"/>
      <c r="IP79" s="786"/>
      <c r="IQ79" s="786"/>
      <c r="IR79" s="786"/>
      <c r="IS79" s="786"/>
    </row>
    <row r="80" spans="1:253" s="341" customFormat="1" ht="13">
      <c r="A80" s="256" t="s">
        <v>1578</v>
      </c>
      <c r="B80" s="256"/>
      <c r="C80" s="256"/>
      <c r="D80" s="256"/>
      <c r="E80" s="264"/>
      <c r="F80" s="256"/>
      <c r="G80" s="785"/>
      <c r="H80" s="786"/>
      <c r="I80" s="786"/>
      <c r="J80" s="786"/>
      <c r="K80" s="786"/>
      <c r="L80" s="786"/>
      <c r="M80" s="786"/>
      <c r="N80" s="786"/>
      <c r="O80" s="786"/>
      <c r="P80" s="786"/>
      <c r="Q80" s="786"/>
      <c r="R80" s="786"/>
      <c r="S80" s="786"/>
      <c r="T80" s="786"/>
      <c r="U80" s="786"/>
      <c r="V80" s="786"/>
      <c r="W80" s="786"/>
      <c r="X80" s="786"/>
      <c r="Y80" s="786"/>
      <c r="Z80" s="786"/>
      <c r="AA80" s="786"/>
      <c r="AB80" s="786"/>
      <c r="AC80" s="786"/>
      <c r="AD80" s="786"/>
      <c r="AE80" s="786"/>
      <c r="AF80" s="786"/>
      <c r="AG80" s="786"/>
      <c r="AH80" s="786"/>
      <c r="AI80" s="786"/>
      <c r="AJ80" s="786"/>
      <c r="AK80" s="786"/>
      <c r="AL80" s="786"/>
      <c r="AM80" s="786"/>
      <c r="AN80" s="786"/>
      <c r="AO80" s="786"/>
      <c r="AP80" s="786"/>
      <c r="AQ80" s="786"/>
      <c r="AR80" s="786"/>
      <c r="AS80" s="786"/>
      <c r="AT80" s="786"/>
      <c r="AU80" s="786"/>
      <c r="AV80" s="786"/>
      <c r="AW80" s="786"/>
      <c r="AX80" s="786"/>
      <c r="AY80" s="786"/>
      <c r="AZ80" s="786"/>
      <c r="BA80" s="786"/>
      <c r="BB80" s="786"/>
      <c r="BC80" s="786"/>
      <c r="BD80" s="786"/>
      <c r="BE80" s="786"/>
      <c r="BF80" s="786"/>
      <c r="BG80" s="786"/>
      <c r="BH80" s="786"/>
      <c r="BI80" s="786"/>
      <c r="BJ80" s="786"/>
      <c r="BK80" s="786"/>
      <c r="BL80" s="786"/>
      <c r="BM80" s="786"/>
      <c r="BN80" s="786"/>
      <c r="BO80" s="786"/>
      <c r="BP80" s="786"/>
      <c r="BQ80" s="786"/>
      <c r="BR80" s="786"/>
      <c r="BS80" s="786"/>
      <c r="BT80" s="786"/>
      <c r="BU80" s="786"/>
      <c r="BV80" s="786"/>
      <c r="BW80" s="786"/>
      <c r="BX80" s="786"/>
      <c r="BY80" s="786"/>
      <c r="BZ80" s="786"/>
      <c r="CA80" s="786"/>
      <c r="CB80" s="786"/>
      <c r="CC80" s="786"/>
      <c r="CD80" s="786"/>
      <c r="CE80" s="786"/>
      <c r="CF80" s="786"/>
      <c r="CG80" s="786"/>
      <c r="CH80" s="786"/>
      <c r="CI80" s="786"/>
      <c r="CJ80" s="786"/>
      <c r="CK80" s="786"/>
      <c r="CL80" s="786"/>
      <c r="CM80" s="786"/>
      <c r="CN80" s="786"/>
      <c r="CO80" s="786"/>
      <c r="CP80" s="786"/>
      <c r="CQ80" s="786"/>
      <c r="CR80" s="786"/>
      <c r="CS80" s="786"/>
      <c r="CT80" s="786"/>
      <c r="CU80" s="786"/>
      <c r="CV80" s="786"/>
      <c r="CW80" s="786"/>
      <c r="CX80" s="786"/>
      <c r="CY80" s="786"/>
      <c r="CZ80" s="786"/>
      <c r="DA80" s="786"/>
      <c r="DB80" s="786"/>
      <c r="DC80" s="786"/>
      <c r="DD80" s="786"/>
      <c r="DE80" s="786"/>
      <c r="DF80" s="786"/>
      <c r="DG80" s="786"/>
      <c r="DH80" s="786"/>
      <c r="DI80" s="786"/>
      <c r="DJ80" s="786"/>
      <c r="DK80" s="786"/>
      <c r="DL80" s="786"/>
      <c r="DM80" s="786"/>
      <c r="DN80" s="786"/>
      <c r="DO80" s="786"/>
      <c r="DP80" s="786"/>
      <c r="DQ80" s="786"/>
      <c r="DR80" s="786"/>
      <c r="DS80" s="786"/>
      <c r="DT80" s="786"/>
      <c r="DU80" s="786"/>
      <c r="DV80" s="786"/>
      <c r="DW80" s="786"/>
      <c r="DX80" s="786"/>
      <c r="DY80" s="786"/>
      <c r="DZ80" s="786"/>
      <c r="EA80" s="786"/>
      <c r="EB80" s="786"/>
      <c r="EC80" s="786"/>
      <c r="ED80" s="786"/>
      <c r="EE80" s="786"/>
      <c r="EF80" s="786"/>
      <c r="EG80" s="786"/>
      <c r="EH80" s="786"/>
      <c r="EI80" s="786"/>
      <c r="EJ80" s="786"/>
      <c r="EK80" s="786"/>
      <c r="EL80" s="786"/>
      <c r="EM80" s="786"/>
      <c r="EN80" s="786"/>
      <c r="EO80" s="786"/>
      <c r="EP80" s="786"/>
      <c r="EQ80" s="786"/>
      <c r="ER80" s="786"/>
      <c r="ES80" s="786"/>
      <c r="ET80" s="786"/>
      <c r="EU80" s="786"/>
      <c r="EV80" s="786"/>
      <c r="EW80" s="786"/>
      <c r="EX80" s="786"/>
      <c r="EY80" s="786"/>
      <c r="EZ80" s="786"/>
      <c r="FA80" s="786"/>
      <c r="FB80" s="786"/>
      <c r="FC80" s="786"/>
      <c r="FD80" s="786"/>
      <c r="FE80" s="786"/>
      <c r="FF80" s="786"/>
      <c r="FG80" s="786"/>
      <c r="FH80" s="786"/>
      <c r="FI80" s="786"/>
      <c r="FJ80" s="786"/>
      <c r="FK80" s="786"/>
      <c r="FL80" s="786"/>
      <c r="FM80" s="786"/>
      <c r="FN80" s="786"/>
      <c r="FO80" s="786"/>
      <c r="FP80" s="786"/>
      <c r="FQ80" s="786"/>
      <c r="FR80" s="786"/>
      <c r="FS80" s="786"/>
      <c r="FT80" s="786"/>
      <c r="FU80" s="786"/>
      <c r="FV80" s="786"/>
      <c r="FW80" s="786"/>
      <c r="FX80" s="786"/>
      <c r="FY80" s="786"/>
      <c r="FZ80" s="786"/>
      <c r="GA80" s="786"/>
      <c r="GB80" s="786"/>
      <c r="GC80" s="786"/>
      <c r="GD80" s="786"/>
      <c r="GE80" s="786"/>
      <c r="GF80" s="786"/>
      <c r="GG80" s="786"/>
      <c r="GH80" s="786"/>
      <c r="GI80" s="786"/>
      <c r="GJ80" s="786"/>
      <c r="GK80" s="786"/>
      <c r="GL80" s="786"/>
      <c r="GM80" s="786"/>
      <c r="GN80" s="786"/>
      <c r="GO80" s="786"/>
      <c r="GP80" s="786"/>
      <c r="GQ80" s="786"/>
      <c r="GR80" s="786"/>
      <c r="GS80" s="786"/>
      <c r="GT80" s="786"/>
      <c r="GU80" s="786"/>
      <c r="GV80" s="786"/>
      <c r="GW80" s="786"/>
      <c r="GX80" s="786"/>
      <c r="GY80" s="786"/>
      <c r="GZ80" s="786"/>
      <c r="HA80" s="786"/>
      <c r="HB80" s="786"/>
      <c r="HC80" s="786"/>
      <c r="HD80" s="786"/>
      <c r="HE80" s="786"/>
      <c r="HF80" s="786"/>
      <c r="HG80" s="786"/>
      <c r="HH80" s="786"/>
      <c r="HI80" s="786"/>
      <c r="HJ80" s="786"/>
      <c r="HK80" s="786"/>
      <c r="HL80" s="786"/>
      <c r="HM80" s="786"/>
      <c r="HN80" s="786"/>
      <c r="HO80" s="786"/>
      <c r="HP80" s="786"/>
      <c r="HQ80" s="786"/>
      <c r="HR80" s="786"/>
      <c r="HS80" s="786"/>
      <c r="HT80" s="786"/>
      <c r="HU80" s="786"/>
      <c r="HV80" s="786"/>
      <c r="HW80" s="786"/>
      <c r="HX80" s="786"/>
      <c r="HY80" s="786"/>
      <c r="HZ80" s="786"/>
      <c r="IA80" s="786"/>
      <c r="IB80" s="786"/>
      <c r="IC80" s="786"/>
      <c r="ID80" s="786"/>
      <c r="IE80" s="786"/>
      <c r="IF80" s="786"/>
      <c r="IG80" s="786"/>
      <c r="IH80" s="786"/>
      <c r="II80" s="786"/>
      <c r="IJ80" s="786"/>
      <c r="IK80" s="786"/>
      <c r="IL80" s="786"/>
      <c r="IM80" s="786"/>
      <c r="IN80" s="786"/>
      <c r="IO80" s="786"/>
      <c r="IP80" s="786"/>
      <c r="IQ80" s="786"/>
      <c r="IR80" s="786"/>
      <c r="IS80" s="786"/>
    </row>
    <row r="81" spans="1:7" s="341" customFormat="1" ht="13.75" customHeight="1">
      <c r="A81" s="585" t="s">
        <v>1579</v>
      </c>
      <c r="B81" s="780">
        <f>'Sources and Uses Budget'!$C80</f>
        <v>97030</v>
      </c>
      <c r="C81" s="780">
        <f>'Sources and Uses Budget'!$C80</f>
        <v>97030</v>
      </c>
      <c r="D81" s="781">
        <f t="shared" si="1"/>
        <v>0</v>
      </c>
      <c r="E81" s="782"/>
      <c r="F81" s="783"/>
      <c r="G81" s="785"/>
    </row>
    <row r="82" spans="1:7" s="341" customFormat="1">
      <c r="A82" s="585" t="s">
        <v>1580</v>
      </c>
      <c r="B82" s="780">
        <f>'Sources and Uses Budget'!$C81</f>
        <v>0</v>
      </c>
      <c r="C82" s="780">
        <f>'Sources and Uses Budget'!$C81</f>
        <v>0</v>
      </c>
      <c r="D82" s="781">
        <f t="shared" si="1"/>
        <v>0</v>
      </c>
      <c r="E82" s="782"/>
      <c r="F82" s="783"/>
      <c r="G82" s="785"/>
    </row>
    <row r="83" spans="1:7" s="341" customFormat="1">
      <c r="A83" s="585" t="s">
        <v>1581</v>
      </c>
      <c r="B83" s="780">
        <f>'Sources and Uses Budget'!$C82</f>
        <v>0</v>
      </c>
      <c r="C83" s="780">
        <f>'Sources and Uses Budget'!$C82</f>
        <v>0</v>
      </c>
      <c r="D83" s="781">
        <f t="shared" si="1"/>
        <v>0</v>
      </c>
      <c r="E83" s="782"/>
      <c r="F83" s="783"/>
      <c r="G83" s="785"/>
    </row>
    <row r="84" spans="1:7" s="341" customFormat="1">
      <c r="A84" s="585" t="s">
        <v>1582</v>
      </c>
      <c r="B84" s="780">
        <f>'Sources and Uses Budget'!$C83</f>
        <v>1823111</v>
      </c>
      <c r="C84" s="780">
        <f>'Sources and Uses Budget'!$C83</f>
        <v>1823111</v>
      </c>
      <c r="D84" s="781">
        <f t="shared" si="1"/>
        <v>0</v>
      </c>
      <c r="E84" s="782"/>
      <c r="F84" s="783"/>
      <c r="G84" s="785"/>
    </row>
    <row r="85" spans="1:7" s="341" customFormat="1">
      <c r="A85" s="585" t="s">
        <v>1583</v>
      </c>
      <c r="B85" s="780">
        <f>'Sources and Uses Budget'!$C84</f>
        <v>0</v>
      </c>
      <c r="C85" s="780">
        <f>'Sources and Uses Budget'!$C84</f>
        <v>0</v>
      </c>
      <c r="D85" s="781">
        <f t="shared" si="1"/>
        <v>0</v>
      </c>
      <c r="E85" s="782"/>
      <c r="F85" s="783"/>
      <c r="G85" s="785"/>
    </row>
    <row r="86" spans="1:7" s="341" customFormat="1">
      <c r="A86" s="585" t="s">
        <v>1584</v>
      </c>
      <c r="B86" s="780">
        <f>'Sources and Uses Budget'!$C85</f>
        <v>299000</v>
      </c>
      <c r="C86" s="780">
        <f>'Sources and Uses Budget'!$C85</f>
        <v>299000</v>
      </c>
      <c r="D86" s="781">
        <f t="shared" si="1"/>
        <v>0</v>
      </c>
      <c r="E86" s="782"/>
      <c r="F86" s="783"/>
      <c r="G86" s="785"/>
    </row>
    <row r="87" spans="1:7" s="341" customFormat="1">
      <c r="A87" s="585" t="s">
        <v>1585</v>
      </c>
      <c r="B87" s="780">
        <f>'Sources and Uses Budget'!$C86</f>
        <v>280500</v>
      </c>
      <c r="C87" s="780">
        <f>'Sources and Uses Budget'!$C86</f>
        <v>280500</v>
      </c>
      <c r="D87" s="781">
        <f t="shared" si="1"/>
        <v>0</v>
      </c>
      <c r="E87" s="782"/>
      <c r="F87" s="783"/>
      <c r="G87" s="785"/>
    </row>
    <row r="88" spans="1:7" s="341" customFormat="1">
      <c r="A88" s="585" t="s">
        <v>1586</v>
      </c>
      <c r="B88" s="780">
        <f>'Sources and Uses Budget'!$C87</f>
        <v>33000</v>
      </c>
      <c r="C88" s="780">
        <f>'Sources and Uses Budget'!$C87</f>
        <v>33000</v>
      </c>
      <c r="D88" s="781">
        <f t="shared" si="1"/>
        <v>0</v>
      </c>
      <c r="E88" s="782"/>
      <c r="F88" s="783"/>
      <c r="G88" s="785"/>
    </row>
    <row r="89" spans="1:7" s="341" customFormat="1">
      <c r="A89" s="584" t="s">
        <v>1587</v>
      </c>
      <c r="B89" s="780">
        <f>'Sources and Uses Budget'!$C88</f>
        <v>0</v>
      </c>
      <c r="C89" s="780">
        <f>'Sources and Uses Budget'!$C88</f>
        <v>0</v>
      </c>
      <c r="D89" s="781">
        <f t="shared" si="1"/>
        <v>0</v>
      </c>
      <c r="E89" s="782"/>
      <c r="F89" s="783"/>
      <c r="G89" s="785"/>
    </row>
    <row r="90" spans="1:7" s="341" customFormat="1">
      <c r="A90" s="584" t="s">
        <v>1588</v>
      </c>
      <c r="B90" s="780">
        <f>'Sources and Uses Budget'!$C89</f>
        <v>11864</v>
      </c>
      <c r="C90" s="780">
        <f>'Sources and Uses Budget'!$C89</f>
        <v>11864</v>
      </c>
      <c r="D90" s="781">
        <f t="shared" si="1"/>
        <v>0</v>
      </c>
      <c r="E90" s="782"/>
      <c r="F90" s="783"/>
      <c r="G90" s="785"/>
    </row>
    <row r="91" spans="1:7" s="341" customFormat="1">
      <c r="A91" s="784" t="s">
        <v>1538</v>
      </c>
      <c r="B91" s="780">
        <f>'Sources and Uses Budget'!$C90</f>
        <v>444902</v>
      </c>
      <c r="C91" s="780">
        <f>'Sources and Uses Budget'!$C90</f>
        <v>444902</v>
      </c>
      <c r="D91" s="781">
        <f t="shared" si="1"/>
        <v>0</v>
      </c>
      <c r="E91" s="782"/>
      <c r="F91" s="783"/>
      <c r="G91" s="785"/>
    </row>
    <row r="92" spans="1:7" s="341" customFormat="1">
      <c r="A92" s="784" t="s">
        <v>1538</v>
      </c>
      <c r="B92" s="780">
        <f>'Sources and Uses Budget'!$C91</f>
        <v>0</v>
      </c>
      <c r="C92" s="780">
        <f>'Sources and Uses Budget'!$C91</f>
        <v>0</v>
      </c>
      <c r="D92" s="781">
        <f t="shared" si="1"/>
        <v>0</v>
      </c>
      <c r="E92" s="782"/>
      <c r="F92" s="783"/>
      <c r="G92" s="785"/>
    </row>
    <row r="93" spans="1:7" s="341" customFormat="1">
      <c r="A93" s="784" t="s">
        <v>1538</v>
      </c>
      <c r="B93" s="780">
        <f>'Sources and Uses Budget'!$C92</f>
        <v>0</v>
      </c>
      <c r="C93" s="780">
        <f>'Sources and Uses Budget'!$C92</f>
        <v>0</v>
      </c>
      <c r="D93" s="781">
        <f t="shared" si="1"/>
        <v>0</v>
      </c>
      <c r="E93" s="782"/>
      <c r="F93" s="783"/>
      <c r="G93" s="785"/>
    </row>
    <row r="94" spans="1:7" s="341" customFormat="1">
      <c r="A94" s="784" t="s">
        <v>1538</v>
      </c>
      <c r="B94" s="780">
        <f>'Sources and Uses Budget'!$C93</f>
        <v>0</v>
      </c>
      <c r="C94" s="780">
        <f>'Sources and Uses Budget'!$C93</f>
        <v>0</v>
      </c>
      <c r="D94" s="781">
        <f t="shared" si="1"/>
        <v>0</v>
      </c>
      <c r="E94" s="782"/>
      <c r="F94" s="783"/>
      <c r="G94" s="785"/>
    </row>
    <row r="95" spans="1:7" s="341" customFormat="1">
      <c r="A95" s="784" t="s">
        <v>1538</v>
      </c>
      <c r="B95" s="780">
        <f>'Sources and Uses Budget'!$C94</f>
        <v>0</v>
      </c>
      <c r="C95" s="780">
        <f>'Sources and Uses Budget'!$C94</f>
        <v>0</v>
      </c>
      <c r="D95" s="781">
        <f t="shared" si="1"/>
        <v>0</v>
      </c>
      <c r="E95" s="782"/>
      <c r="F95" s="783"/>
      <c r="G95" s="785"/>
    </row>
    <row r="96" spans="1:7" s="341" customFormat="1" ht="13">
      <c r="A96" s="257" t="s">
        <v>1590</v>
      </c>
      <c r="B96" s="781">
        <f>SUM(B81:B95)</f>
        <v>2989407</v>
      </c>
      <c r="C96" s="781">
        <f>SUM(C81:C95)</f>
        <v>2989407</v>
      </c>
      <c r="D96" s="781">
        <f t="shared" si="1"/>
        <v>0</v>
      </c>
      <c r="E96" s="782"/>
      <c r="F96" s="783"/>
      <c r="G96" s="785"/>
    </row>
    <row r="97" spans="1:7" s="341" customFormat="1" ht="13">
      <c r="A97" s="257" t="s">
        <v>1591</v>
      </c>
      <c r="B97" s="781">
        <f>SUM(B64+B68+B75+B79+B96)</f>
        <v>93938503</v>
      </c>
      <c r="C97" s="781">
        <f>SUM(C64+C68+C75+C79+C96)</f>
        <v>93938503</v>
      </c>
      <c r="D97" s="781">
        <f t="shared" si="1"/>
        <v>0</v>
      </c>
      <c r="E97" s="782"/>
      <c r="F97" s="783"/>
      <c r="G97" s="785"/>
    </row>
    <row r="98" spans="1:7" s="341" customFormat="1" ht="13">
      <c r="A98" s="256" t="s">
        <v>1592</v>
      </c>
      <c r="B98" s="256"/>
      <c r="C98" s="256"/>
      <c r="D98" s="256"/>
      <c r="E98" s="264"/>
      <c r="F98" s="256"/>
      <c r="G98" s="785"/>
    </row>
    <row r="99" spans="1:7" s="340" customFormat="1">
      <c r="A99" s="585" t="s">
        <v>1593</v>
      </c>
      <c r="B99" s="780">
        <f>'Sources and Uses Budget'!$C98</f>
        <v>4690618</v>
      </c>
      <c r="C99" s="780">
        <f>'Sources and Uses Budget'!$C98</f>
        <v>4690618</v>
      </c>
      <c r="D99" s="781">
        <f t="shared" si="1"/>
        <v>0</v>
      </c>
      <c r="E99" s="782"/>
      <c r="F99" s="783"/>
      <c r="G99" s="778"/>
    </row>
    <row r="100" spans="1:7" s="340" customFormat="1">
      <c r="A100" s="585" t="s">
        <v>1594</v>
      </c>
      <c r="B100" s="780">
        <f>'Sources and Uses Budget'!$C99</f>
        <v>0</v>
      </c>
      <c r="C100" s="780">
        <f>'Sources and Uses Budget'!$C99</f>
        <v>0</v>
      </c>
      <c r="D100" s="781">
        <f t="shared" si="1"/>
        <v>0</v>
      </c>
      <c r="E100" s="782"/>
      <c r="F100" s="783"/>
      <c r="G100" s="778"/>
    </row>
    <row r="101" spans="1:7" s="340" customFormat="1">
      <c r="A101" s="585" t="s">
        <v>1595</v>
      </c>
      <c r="B101" s="780">
        <f>'Sources and Uses Budget'!$C100</f>
        <v>0</v>
      </c>
      <c r="C101" s="780">
        <f>'Sources and Uses Budget'!$C100</f>
        <v>0</v>
      </c>
      <c r="D101" s="781">
        <f t="shared" si="1"/>
        <v>0</v>
      </c>
      <c r="E101" s="782"/>
      <c r="F101" s="783"/>
      <c r="G101" s="778"/>
    </row>
    <row r="102" spans="1:7" s="340" customFormat="1" ht="12" customHeight="1">
      <c r="A102" s="585" t="s">
        <v>1596</v>
      </c>
      <c r="B102" s="780">
        <f>'Sources and Uses Budget'!$C101</f>
        <v>0</v>
      </c>
      <c r="C102" s="780">
        <f>'Sources and Uses Budget'!$C101</f>
        <v>0</v>
      </c>
      <c r="D102" s="781">
        <f t="shared" si="1"/>
        <v>0</v>
      </c>
      <c r="E102" s="782"/>
      <c r="F102" s="783"/>
      <c r="G102" s="778"/>
    </row>
    <row r="103" spans="1:7" s="340" customFormat="1">
      <c r="A103" s="585" t="s">
        <v>1775</v>
      </c>
      <c r="B103" s="780">
        <f>'Sources and Uses Budget'!$C102</f>
        <v>0</v>
      </c>
      <c r="C103" s="780">
        <f>'Sources and Uses Budget'!$C102</f>
        <v>0</v>
      </c>
      <c r="D103" s="781">
        <f t="shared" si="1"/>
        <v>0</v>
      </c>
      <c r="E103" s="782"/>
      <c r="F103" s="783"/>
      <c r="G103" s="778"/>
    </row>
    <row r="104" spans="1:7" s="340" customFormat="1">
      <c r="A104" s="784" t="s">
        <v>1538</v>
      </c>
      <c r="B104" s="780">
        <f>'Sources and Uses Budget'!$C103</f>
        <v>0</v>
      </c>
      <c r="C104" s="780">
        <f>'Sources and Uses Budget'!$C103</f>
        <v>0</v>
      </c>
      <c r="D104" s="781">
        <f t="shared" si="1"/>
        <v>0</v>
      </c>
      <c r="E104" s="782"/>
      <c r="F104" s="783"/>
      <c r="G104" s="778"/>
    </row>
    <row r="105" spans="1:7" s="340" customFormat="1" ht="13">
      <c r="A105" s="257" t="s">
        <v>1598</v>
      </c>
      <c r="B105" s="781">
        <f>SUM(B99:B104)</f>
        <v>4690618</v>
      </c>
      <c r="C105" s="781">
        <f>SUM(C99:C104)</f>
        <v>4690618</v>
      </c>
      <c r="D105" s="781">
        <f t="shared" si="1"/>
        <v>0</v>
      </c>
      <c r="E105" s="782"/>
      <c r="F105" s="783"/>
      <c r="G105" s="778"/>
    </row>
    <row r="106" spans="1:7" s="340" customFormat="1" ht="13">
      <c r="A106" s="257" t="s">
        <v>1599</v>
      </c>
      <c r="B106" s="258">
        <f>SUM(B97+B105)</f>
        <v>98629121</v>
      </c>
      <c r="C106" s="258">
        <f>SUM(C97+C105)</f>
        <v>98629121</v>
      </c>
      <c r="D106" s="781">
        <f t="shared" si="1"/>
        <v>0</v>
      </c>
      <c r="E106" s="782"/>
      <c r="F106" s="783"/>
      <c r="G106" s="778"/>
    </row>
    <row r="107" spans="1:7" s="340" customFormat="1" ht="13">
      <c r="A107" s="262" t="s">
        <v>1776</v>
      </c>
      <c r="B107" s="787"/>
      <c r="C107" s="788"/>
      <c r="D107" s="789"/>
      <c r="E107" s="790"/>
      <c r="F107" s="791"/>
      <c r="G107" s="778"/>
    </row>
    <row r="108" spans="1:7" s="261" customFormat="1" ht="12" hidden="1" customHeight="1">
      <c r="A108" s="260"/>
    </row>
    <row r="109" spans="1:7" s="261" customFormat="1" ht="12" hidden="1" customHeight="1">
      <c r="A109" s="260"/>
    </row>
    <row r="110" spans="1:7" s="261" customFormat="1" ht="12" hidden="1" customHeight="1">
      <c r="A110" s="260"/>
    </row>
    <row r="111" spans="1:7" s="261" customFormat="1" ht="12" hidden="1" customHeight="1">
      <c r="A111" s="260"/>
    </row>
    <row r="112" spans="1:7" s="261" customFormat="1" ht="12" hidden="1" customHeight="1">
      <c r="A112" s="260"/>
    </row>
    <row r="113" spans="1:1" s="261" customFormat="1" ht="12" hidden="1" customHeight="1">
      <c r="A113" s="260"/>
    </row>
    <row r="114" spans="1:1" s="261" customFormat="1" ht="12" hidden="1" customHeight="1">
      <c r="A114" s="260"/>
    </row>
    <row r="115" spans="1:1" s="261" customFormat="1" ht="12" hidden="1" customHeight="1">
      <c r="A115" s="260"/>
    </row>
    <row r="116" spans="1:1" s="261" customFormat="1" ht="12" hidden="1" customHeight="1">
      <c r="A116" s="260"/>
    </row>
    <row r="117" spans="1:1" s="261" customFormat="1" ht="12" hidden="1" customHeight="1">
      <c r="A117" s="260"/>
    </row>
    <row r="118" spans="1:1" s="261" customFormat="1" ht="12" hidden="1" customHeight="1">
      <c r="A118" s="260"/>
    </row>
    <row r="119" spans="1:1" s="261" customFormat="1" ht="12" hidden="1" customHeight="1">
      <c r="A119" s="260"/>
    </row>
    <row r="120" spans="1:1" s="261" customFormat="1" ht="12" hidden="1" customHeight="1">
      <c r="A120" s="260"/>
    </row>
    <row r="121" spans="1:1" s="261" customFormat="1" ht="12" hidden="1" customHeight="1">
      <c r="A121" s="260"/>
    </row>
    <row r="122" spans="1:1" s="261" customFormat="1" ht="12" hidden="1" customHeight="1">
      <c r="A122" s="260"/>
    </row>
    <row r="123" spans="1:1" s="261" customFormat="1" ht="12" hidden="1" customHeight="1">
      <c r="A123" s="260"/>
    </row>
    <row r="124" spans="1:1" s="261" customFormat="1" ht="12" hidden="1" customHeight="1">
      <c r="A124" s="260"/>
    </row>
    <row r="125" spans="1:1" s="261" customFormat="1" ht="12" hidden="1" customHeight="1">
      <c r="A125" s="260"/>
    </row>
    <row r="126" spans="1:1" s="261" customFormat="1" ht="12" hidden="1" customHeight="1">
      <c r="A126" s="260"/>
    </row>
    <row r="127" spans="1:1" s="261" customFormat="1" ht="12" hidden="1" customHeight="1">
      <c r="A127" s="260"/>
    </row>
    <row r="128" spans="1:1" s="261" customFormat="1" ht="12" hidden="1" customHeight="1">
      <c r="A128" s="260"/>
    </row>
    <row r="129" spans="1:1" s="261" customFormat="1" ht="12" hidden="1" customHeight="1">
      <c r="A129" s="260"/>
    </row>
    <row r="130" spans="1:1" s="261" customFormat="1" ht="12" hidden="1" customHeight="1">
      <c r="A130" s="260"/>
    </row>
    <row r="131" spans="1:1" s="261" customFormat="1" ht="12" hidden="1" customHeight="1">
      <c r="A131" s="260"/>
    </row>
    <row r="132" spans="1:1" s="261" customFormat="1" ht="12" hidden="1" customHeight="1">
      <c r="A132" s="260"/>
    </row>
    <row r="133" spans="1:1" s="261" customFormat="1" ht="12" hidden="1" customHeight="1">
      <c r="A133" s="260"/>
    </row>
    <row r="134" spans="1:1" s="261" customFormat="1" ht="12" hidden="1" customHeight="1">
      <c r="A134" s="260"/>
    </row>
    <row r="135" spans="1:1" s="261" customFormat="1" ht="12" hidden="1" customHeight="1">
      <c r="A135" s="260"/>
    </row>
    <row r="136" spans="1:1" s="261" customFormat="1" ht="12" hidden="1" customHeight="1">
      <c r="A136" s="260"/>
    </row>
    <row r="137" spans="1:1" s="261" customFormat="1" ht="12" hidden="1" customHeight="1">
      <c r="A137" s="260"/>
    </row>
    <row r="138" spans="1:1" s="261" customFormat="1" ht="12" hidden="1" customHeight="1">
      <c r="A138" s="260"/>
    </row>
    <row r="139" spans="1:1" s="261" customFormat="1" ht="12" hidden="1" customHeight="1">
      <c r="A139" s="260"/>
    </row>
    <row r="140" spans="1:1" s="261" customFormat="1" ht="12" hidden="1" customHeight="1">
      <c r="A140" s="260"/>
    </row>
    <row r="141" spans="1:1" s="261" customFormat="1" ht="12" hidden="1" customHeight="1">
      <c r="A141" s="260"/>
    </row>
    <row r="142" spans="1:1" s="261" customFormat="1" ht="12" hidden="1" customHeight="1">
      <c r="A142" s="260"/>
    </row>
    <row r="143" spans="1:1" s="261" customFormat="1" ht="12" hidden="1" customHeight="1">
      <c r="A143" s="260"/>
    </row>
    <row r="144" spans="1:1" s="261" customFormat="1" ht="12" hidden="1" customHeight="1">
      <c r="A144" s="260"/>
    </row>
    <row r="145" spans="1:1" s="261" customFormat="1" ht="12" hidden="1" customHeight="1">
      <c r="A145" s="260"/>
    </row>
    <row r="146" spans="1:1" s="261" customFormat="1" ht="12" hidden="1" customHeight="1">
      <c r="A146" s="260"/>
    </row>
    <row r="147" spans="1:1" s="261" customFormat="1" ht="12" hidden="1" customHeight="1">
      <c r="A147" s="260"/>
    </row>
    <row r="148" spans="1:1" s="261" customFormat="1" ht="12" hidden="1" customHeight="1">
      <c r="A148" s="260"/>
    </row>
    <row r="149" spans="1:1" s="261" customFormat="1" ht="12" hidden="1" customHeight="1">
      <c r="A149" s="260"/>
    </row>
    <row r="150" spans="1:1" s="261" customFormat="1" ht="12" hidden="1" customHeight="1">
      <c r="A150" s="260"/>
    </row>
    <row r="151" spans="1:1" s="261" customFormat="1" ht="12" hidden="1" customHeight="1">
      <c r="A151" s="260"/>
    </row>
    <row r="152" spans="1:1" s="261" customFormat="1" ht="12" hidden="1" customHeight="1">
      <c r="A152" s="260"/>
    </row>
    <row r="153" spans="1:1" s="261" customFormat="1" ht="12" hidden="1" customHeight="1">
      <c r="A153" s="260"/>
    </row>
    <row r="154" spans="1:1" s="261" customFormat="1" ht="12" hidden="1" customHeight="1">
      <c r="A154" s="260"/>
    </row>
    <row r="155" spans="1:1" s="261" customFormat="1" ht="12" hidden="1" customHeight="1">
      <c r="A155" s="260"/>
    </row>
    <row r="156" spans="1:1" s="261" customFormat="1" ht="12" hidden="1" customHeight="1">
      <c r="A156" s="260"/>
    </row>
    <row r="157" spans="1:1" s="261" customFormat="1" ht="12" hidden="1" customHeight="1">
      <c r="A157" s="260"/>
    </row>
    <row r="158" spans="1:1" s="261" customFormat="1" ht="12" hidden="1" customHeight="1">
      <c r="A158" s="260"/>
    </row>
    <row r="159" spans="1:1" s="261" customFormat="1" ht="12" hidden="1" customHeight="1">
      <c r="A159" s="260"/>
    </row>
    <row r="160" spans="1:1" s="261" customFormat="1" ht="12" hidden="1" customHeight="1">
      <c r="A160" s="260"/>
    </row>
    <row r="161" spans="1:1" s="261" customFormat="1" ht="12" hidden="1" customHeight="1">
      <c r="A161" s="260"/>
    </row>
    <row r="162" spans="1:1" s="261" customFormat="1" ht="12" hidden="1" customHeight="1">
      <c r="A162" s="260"/>
    </row>
    <row r="163" spans="1:1" s="261" customFormat="1" ht="12" hidden="1" customHeight="1">
      <c r="A163" s="260"/>
    </row>
    <row r="164" spans="1:1" s="261" customFormat="1" ht="12" hidden="1" customHeight="1">
      <c r="A164" s="260"/>
    </row>
    <row r="165" spans="1:1" s="261" customFormat="1" ht="12" hidden="1" customHeight="1">
      <c r="A165" s="260"/>
    </row>
    <row r="166" spans="1:1" s="261" customFormat="1" ht="12" hidden="1" customHeight="1">
      <c r="A166" s="260"/>
    </row>
    <row r="167" spans="1:1" s="261" customFormat="1" ht="12" hidden="1" customHeight="1">
      <c r="A167" s="260"/>
    </row>
    <row r="168" spans="1:1" s="261" customFormat="1" ht="12" hidden="1" customHeight="1">
      <c r="A168" s="260"/>
    </row>
    <row r="169" spans="1:1" s="261" customFormat="1" ht="12" hidden="1" customHeight="1">
      <c r="A169" s="260"/>
    </row>
    <row r="170" spans="1:1" s="261" customFormat="1" ht="12" hidden="1" customHeight="1">
      <c r="A170" s="260"/>
    </row>
    <row r="171" spans="1:1" s="261" customFormat="1" ht="12" hidden="1" customHeight="1">
      <c r="A171" s="260"/>
    </row>
    <row r="172" spans="1:1" s="261" customFormat="1" ht="12" hidden="1" customHeight="1">
      <c r="A172" s="260"/>
    </row>
    <row r="173" spans="1:1" s="261" customFormat="1" ht="12" hidden="1" customHeight="1">
      <c r="A173" s="260"/>
    </row>
    <row r="174" spans="1:1" s="261" customFormat="1" ht="12" hidden="1" customHeight="1">
      <c r="A174" s="260"/>
    </row>
    <row r="175" spans="1:1" s="261" customFormat="1" ht="12" hidden="1" customHeight="1">
      <c r="A175" s="260"/>
    </row>
    <row r="176" spans="1:1" s="261" customFormat="1" ht="12" hidden="1" customHeight="1">
      <c r="A176" s="260"/>
    </row>
    <row r="177" spans="1:1" s="261" customFormat="1" ht="12" hidden="1" customHeight="1">
      <c r="A177" s="260"/>
    </row>
    <row r="178" spans="1:1" s="261" customFormat="1" ht="12" hidden="1" customHeight="1">
      <c r="A178" s="260"/>
    </row>
    <row r="179" spans="1:1" s="261" customFormat="1" ht="12" hidden="1" customHeight="1">
      <c r="A179" s="260"/>
    </row>
    <row r="180" spans="1:1" s="261" customFormat="1" ht="12" hidden="1" customHeight="1">
      <c r="A180" s="260"/>
    </row>
    <row r="181" spans="1:1" s="261" customFormat="1" ht="12" hidden="1" customHeight="1">
      <c r="A181" s="260"/>
    </row>
    <row r="182" spans="1:1" s="261" customFormat="1" ht="12" hidden="1" customHeight="1">
      <c r="A182" s="260"/>
    </row>
    <row r="183" spans="1:1" s="261" customFormat="1" ht="12" hidden="1" customHeight="1">
      <c r="A183" s="260"/>
    </row>
    <row r="184" spans="1:1" s="261" customFormat="1" ht="12" hidden="1" customHeight="1">
      <c r="A184" s="260"/>
    </row>
    <row r="185" spans="1:1" s="261" customFormat="1" ht="12" hidden="1" customHeight="1">
      <c r="A185" s="260"/>
    </row>
    <row r="186" spans="1:1" s="261" customFormat="1" ht="12" hidden="1" customHeight="1">
      <c r="A186" s="260"/>
    </row>
    <row r="187" spans="1:1" s="261" customFormat="1" ht="12" hidden="1" customHeight="1">
      <c r="A187" s="260"/>
    </row>
    <row r="188" spans="1:1" s="261" customFormat="1" ht="12" hidden="1" customHeight="1">
      <c r="A188" s="260"/>
    </row>
    <row r="189" spans="1:1" s="261" customFormat="1" ht="12" hidden="1" customHeight="1">
      <c r="A189" s="260"/>
    </row>
    <row r="190" spans="1:1" s="261" customFormat="1" ht="12" hidden="1" customHeight="1">
      <c r="A190" s="260"/>
    </row>
    <row r="191" spans="1:1" s="261" customFormat="1" ht="12" hidden="1" customHeight="1">
      <c r="A191" s="260"/>
    </row>
    <row r="192" spans="1:1" s="261" customFormat="1" ht="12" hidden="1" customHeight="1">
      <c r="A192" s="260"/>
    </row>
    <row r="193" spans="1:1" s="261" customFormat="1" ht="12" hidden="1" customHeight="1">
      <c r="A193" s="260"/>
    </row>
    <row r="194" spans="1:1" s="261" customFormat="1" ht="12" hidden="1" customHeight="1">
      <c r="A194" s="260"/>
    </row>
    <row r="195" spans="1:1" s="261" customFormat="1" ht="12" hidden="1" customHeight="1">
      <c r="A195" s="260"/>
    </row>
    <row r="196" spans="1:1" s="261" customFormat="1" ht="12" hidden="1" customHeight="1">
      <c r="A196" s="260"/>
    </row>
    <row r="197" spans="1:1" s="261" customFormat="1" ht="12" hidden="1" customHeight="1">
      <c r="A197" s="260"/>
    </row>
    <row r="198" spans="1:1" s="261" customFormat="1" ht="12" hidden="1" customHeight="1">
      <c r="A198" s="260"/>
    </row>
    <row r="199" spans="1:1" s="261" customFormat="1" ht="12" hidden="1" customHeight="1">
      <c r="A199" s="260"/>
    </row>
    <row r="200" spans="1:1" s="261" customFormat="1" ht="12" hidden="1" customHeight="1">
      <c r="A200" s="260"/>
    </row>
    <row r="201" spans="1:1" s="261" customFormat="1" ht="12" hidden="1" customHeight="1">
      <c r="A201" s="260"/>
    </row>
    <row r="202" spans="1:1" s="261" customFormat="1" ht="12" hidden="1" customHeight="1">
      <c r="A202" s="260"/>
    </row>
    <row r="203" spans="1:1" s="261" customFormat="1" ht="12" hidden="1" customHeight="1">
      <c r="A203" s="260"/>
    </row>
    <row r="204" spans="1:1" s="261" customFormat="1" ht="12" hidden="1" customHeight="1">
      <c r="A204" s="260"/>
    </row>
    <row r="205" spans="1:1" s="261" customFormat="1" ht="12" hidden="1" customHeight="1">
      <c r="A205" s="260"/>
    </row>
    <row r="206" spans="1:1" s="261" customFormat="1" ht="12" hidden="1" customHeight="1">
      <c r="A206" s="260"/>
    </row>
    <row r="207" spans="1:1" s="261" customFormat="1" ht="12" hidden="1" customHeight="1">
      <c r="A207" s="260"/>
    </row>
    <row r="208" spans="1:1" s="261" customFormat="1" ht="12" hidden="1" customHeight="1">
      <c r="A208" s="260"/>
    </row>
    <row r="209" spans="1:1" s="261" customFormat="1" ht="12" hidden="1" customHeight="1">
      <c r="A209" s="260"/>
    </row>
    <row r="210" spans="1:1" s="261" customFormat="1" ht="12" hidden="1" customHeight="1">
      <c r="A210" s="260"/>
    </row>
    <row r="211" spans="1:1" s="261" customFormat="1" ht="12" hidden="1" customHeight="1">
      <c r="A211" s="260"/>
    </row>
    <row r="212" spans="1:1" s="261" customFormat="1" ht="12" hidden="1" customHeight="1">
      <c r="A212" s="260"/>
    </row>
    <row r="213" spans="1:1" s="261" customFormat="1" ht="12" hidden="1" customHeight="1">
      <c r="A213" s="260"/>
    </row>
    <row r="214" spans="1:1" s="261" customFormat="1" ht="12" hidden="1" customHeight="1">
      <c r="A214" s="260"/>
    </row>
    <row r="215" spans="1:1" s="261" customFormat="1" ht="12" hidden="1" customHeight="1">
      <c r="A215" s="260"/>
    </row>
    <row r="216" spans="1:1" s="261" customFormat="1" ht="12" hidden="1" customHeight="1">
      <c r="A216" s="260"/>
    </row>
    <row r="217" spans="1:1" s="261" customFormat="1" ht="12" hidden="1" customHeight="1">
      <c r="A217" s="260"/>
    </row>
    <row r="218" spans="1:1" s="261" customFormat="1" ht="12" hidden="1" customHeight="1">
      <c r="A218" s="260"/>
    </row>
    <row r="219" spans="1:1" s="261" customFormat="1" ht="12" hidden="1" customHeight="1">
      <c r="A219" s="260"/>
    </row>
    <row r="220" spans="1:1" s="261" customFormat="1" ht="12" hidden="1" customHeight="1">
      <c r="A220" s="260"/>
    </row>
    <row r="221" spans="1:1" s="261" customFormat="1" ht="12" hidden="1" customHeight="1">
      <c r="A221" s="260"/>
    </row>
    <row r="222" spans="1:1" s="261" customFormat="1" ht="12" hidden="1" customHeight="1">
      <c r="A222" s="260"/>
    </row>
    <row r="223" spans="1:1" s="261" customFormat="1" ht="12" hidden="1" customHeight="1">
      <c r="A223" s="260"/>
    </row>
    <row r="224" spans="1:1" s="261" customFormat="1" ht="12" hidden="1" customHeight="1">
      <c r="A224" s="260"/>
    </row>
    <row r="225" spans="1:1" s="261" customFormat="1" ht="12" hidden="1" customHeight="1">
      <c r="A225" s="260"/>
    </row>
    <row r="226" spans="1:1" s="261" customFormat="1" ht="12" hidden="1" customHeight="1">
      <c r="A226" s="260"/>
    </row>
    <row r="227" spans="1:1" s="261" customFormat="1" ht="12" hidden="1" customHeight="1">
      <c r="A227" s="260"/>
    </row>
    <row r="228" spans="1:1" s="261" customFormat="1" ht="12" hidden="1" customHeight="1">
      <c r="A228" s="260"/>
    </row>
    <row r="229" spans="1:1" s="261" customFormat="1" ht="12" hidden="1" customHeight="1">
      <c r="A229" s="260"/>
    </row>
    <row r="230" spans="1:1" s="261" customFormat="1" ht="12" hidden="1" customHeight="1">
      <c r="A230" s="260"/>
    </row>
    <row r="231" spans="1:1" s="261" customFormat="1" ht="12" hidden="1" customHeight="1">
      <c r="A231" s="260"/>
    </row>
    <row r="232" spans="1:1" s="261" customFormat="1" ht="12" hidden="1" customHeight="1">
      <c r="A232" s="260"/>
    </row>
    <row r="233" spans="1:1" s="261" customFormat="1" ht="12" hidden="1" customHeight="1">
      <c r="A233" s="260"/>
    </row>
    <row r="234" spans="1:1" s="261" customFormat="1" ht="12" hidden="1" customHeight="1">
      <c r="A234" s="260"/>
    </row>
    <row r="235" spans="1:1" s="261" customFormat="1" ht="12" hidden="1" customHeight="1">
      <c r="A235" s="260"/>
    </row>
    <row r="236" spans="1:1" s="261" customFormat="1" ht="12" hidden="1" customHeight="1">
      <c r="A236" s="260"/>
    </row>
    <row r="237" spans="1:1" s="261" customFormat="1" ht="12" hidden="1" customHeight="1">
      <c r="A237" s="260"/>
    </row>
    <row r="238" spans="1:1" s="261" customFormat="1" ht="12" hidden="1" customHeight="1">
      <c r="A238" s="260"/>
    </row>
    <row r="239" spans="1:1" s="261" customFormat="1" ht="12" hidden="1" customHeight="1">
      <c r="A239" s="260"/>
    </row>
    <row r="240" spans="1:1" s="261" customFormat="1" ht="12" hidden="1" customHeight="1">
      <c r="A240" s="260"/>
    </row>
    <row r="241" spans="1:1" s="261" customFormat="1" ht="12" hidden="1" customHeight="1">
      <c r="A241" s="260"/>
    </row>
    <row r="242" spans="1:1" s="261" customFormat="1" ht="12" hidden="1" customHeight="1">
      <c r="A242" s="260"/>
    </row>
    <row r="243" spans="1:1" s="261" customFormat="1" ht="12" hidden="1" customHeight="1">
      <c r="A243" s="260"/>
    </row>
    <row r="244" spans="1:1" s="261" customFormat="1" ht="12" hidden="1" customHeight="1">
      <c r="A244" s="260"/>
    </row>
    <row r="245" spans="1:1" s="261" customFormat="1" ht="12" hidden="1" customHeight="1">
      <c r="A245" s="260"/>
    </row>
    <row r="246" spans="1:1" s="261" customFormat="1" ht="12" hidden="1" customHeight="1">
      <c r="A246" s="260"/>
    </row>
    <row r="247" spans="1:1" s="261" customFormat="1" ht="12" hidden="1" customHeight="1">
      <c r="A247" s="260"/>
    </row>
    <row r="248" spans="1:1" s="261" customFormat="1" ht="12" hidden="1" customHeight="1">
      <c r="A248" s="260"/>
    </row>
    <row r="249" spans="1:1" s="261" customFormat="1" ht="12" hidden="1" customHeight="1">
      <c r="A249" s="260"/>
    </row>
    <row r="250" spans="1:1" s="261" customFormat="1" ht="12" hidden="1" customHeight="1">
      <c r="A250" s="260"/>
    </row>
    <row r="251" spans="1:1" s="261" customFormat="1" ht="12" hidden="1" customHeight="1">
      <c r="A251" s="260"/>
    </row>
    <row r="252" spans="1:1" s="261" customFormat="1" ht="12" hidden="1" customHeight="1">
      <c r="A252" s="260"/>
    </row>
    <row r="253" spans="1:1" s="261" customFormat="1" ht="12" hidden="1" customHeight="1">
      <c r="A253" s="260"/>
    </row>
    <row r="254" spans="1:1" s="261" customFormat="1" ht="12" hidden="1" customHeight="1">
      <c r="A254" s="260"/>
    </row>
    <row r="255" spans="1:1" s="261" customFormat="1" ht="12" hidden="1" customHeight="1">
      <c r="A255" s="260"/>
    </row>
    <row r="256" spans="1:1" s="261" customFormat="1" ht="12" hidden="1" customHeight="1">
      <c r="A256" s="260"/>
    </row>
    <row r="257" spans="1:1" s="261" customFormat="1" ht="12" hidden="1" customHeight="1">
      <c r="A257" s="260"/>
    </row>
    <row r="258" spans="1:1" s="261" customFormat="1" ht="12" hidden="1" customHeight="1">
      <c r="A258" s="260"/>
    </row>
    <row r="259" spans="1:1" s="261" customFormat="1" ht="12" hidden="1" customHeight="1">
      <c r="A259" s="260"/>
    </row>
    <row r="260" spans="1:1" s="261" customFormat="1" ht="12" hidden="1" customHeight="1">
      <c r="A260" s="260"/>
    </row>
    <row r="261" spans="1:1" s="261" customFormat="1" ht="12" hidden="1" customHeight="1">
      <c r="A261" s="260"/>
    </row>
    <row r="262" spans="1:1" s="261" customFormat="1" ht="12" hidden="1" customHeight="1">
      <c r="A262" s="260"/>
    </row>
    <row r="263" spans="1:1" s="261" customFormat="1" ht="12" hidden="1" customHeight="1">
      <c r="A263" s="260"/>
    </row>
    <row r="264" spans="1:1" s="261" customFormat="1" ht="12" hidden="1" customHeight="1">
      <c r="A264" s="260"/>
    </row>
    <row r="265" spans="1:1" s="261" customFormat="1" ht="12" hidden="1" customHeight="1">
      <c r="A265" s="260"/>
    </row>
    <row r="266" spans="1:1" s="261" customFormat="1" ht="12" hidden="1" customHeight="1">
      <c r="A266" s="260"/>
    </row>
    <row r="267" spans="1:1" s="261" customFormat="1" ht="12" hidden="1" customHeight="1">
      <c r="A267" s="260"/>
    </row>
    <row r="268" spans="1:1" s="261" customFormat="1" ht="12" hidden="1" customHeight="1">
      <c r="A268" s="260"/>
    </row>
    <row r="269" spans="1:1" s="261" customFormat="1" ht="12" hidden="1" customHeight="1">
      <c r="A269" s="260"/>
    </row>
    <row r="270" spans="1:1" s="261" customFormat="1" ht="12" hidden="1" customHeight="1">
      <c r="A270" s="260"/>
    </row>
    <row r="271" spans="1:1" s="261" customFormat="1" ht="12" hidden="1" customHeight="1">
      <c r="A271" s="260"/>
    </row>
    <row r="272" spans="1:1" s="261" customFormat="1" ht="12" hidden="1" customHeight="1">
      <c r="A272" s="260"/>
    </row>
    <row r="273" spans="1:1" s="261" customFormat="1" ht="12" hidden="1" customHeight="1">
      <c r="A273" s="260"/>
    </row>
    <row r="274" spans="1:1" s="261" customFormat="1" ht="12" hidden="1" customHeight="1">
      <c r="A274" s="260"/>
    </row>
    <row r="275" spans="1:1" s="261" customFormat="1" ht="12" hidden="1" customHeight="1">
      <c r="A275" s="260"/>
    </row>
    <row r="276" spans="1:1" s="261" customFormat="1" ht="12" hidden="1" customHeight="1">
      <c r="A276" s="260"/>
    </row>
    <row r="277" spans="1:1" s="261" customFormat="1" ht="12" hidden="1" customHeight="1">
      <c r="A277" s="260"/>
    </row>
    <row r="278" spans="1:1" s="261" customFormat="1" ht="12" hidden="1" customHeight="1">
      <c r="A278" s="260"/>
    </row>
    <row r="279" spans="1:1" s="261" customFormat="1" ht="12" hidden="1" customHeight="1">
      <c r="A279" s="260"/>
    </row>
    <row r="280" spans="1:1" s="261" customFormat="1" ht="12" hidden="1" customHeight="1">
      <c r="A280" s="260"/>
    </row>
    <row r="281" spans="1:1" s="261" customFormat="1" ht="12" hidden="1" customHeight="1">
      <c r="A281" s="260"/>
    </row>
    <row r="282" spans="1:1" s="261" customFormat="1" ht="12" hidden="1" customHeight="1">
      <c r="A282" s="260"/>
    </row>
    <row r="283" spans="1:1" s="261" customFormat="1" ht="12" hidden="1" customHeight="1">
      <c r="A283" s="260"/>
    </row>
    <row r="284" spans="1:1" s="261" customFormat="1" ht="12" hidden="1" customHeight="1">
      <c r="A284" s="260"/>
    </row>
    <row r="285" spans="1:1" s="261" customFormat="1" ht="12" hidden="1" customHeight="1">
      <c r="A285" s="260"/>
    </row>
    <row r="286" spans="1:1" s="261" customFormat="1" ht="12" hidden="1" customHeight="1">
      <c r="A286" s="260"/>
    </row>
    <row r="287" spans="1:1" s="261" customFormat="1" ht="12" hidden="1" customHeight="1">
      <c r="A287" s="260"/>
    </row>
    <row r="288" spans="1:1" s="261" customFormat="1" ht="12" hidden="1" customHeight="1">
      <c r="A288" s="260"/>
    </row>
    <row r="289" spans="1:1" s="261" customFormat="1" ht="12" hidden="1" customHeight="1">
      <c r="A289" s="260"/>
    </row>
    <row r="290" spans="1:1" s="261" customFormat="1" ht="12" hidden="1" customHeight="1">
      <c r="A290" s="260"/>
    </row>
    <row r="291" spans="1:1" s="261" customFormat="1" ht="12" hidden="1" customHeight="1">
      <c r="A291" s="260"/>
    </row>
    <row r="292" spans="1:1" s="261" customFormat="1" ht="12" hidden="1" customHeight="1">
      <c r="A292" s="260"/>
    </row>
    <row r="293" spans="1:1" s="261" customFormat="1" ht="12" hidden="1" customHeight="1">
      <c r="A293" s="260"/>
    </row>
    <row r="294" spans="1:1" s="261" customFormat="1" ht="12" hidden="1" customHeight="1">
      <c r="A294" s="260"/>
    </row>
    <row r="295" spans="1:1" s="261" customFormat="1" ht="12" hidden="1" customHeight="1">
      <c r="A295" s="260"/>
    </row>
    <row r="296" spans="1:1" s="261" customFormat="1" ht="12" hidden="1" customHeight="1">
      <c r="A296" s="260"/>
    </row>
    <row r="297" spans="1:1" s="261" customFormat="1" ht="12" hidden="1" customHeight="1">
      <c r="A297" s="260"/>
    </row>
    <row r="298" spans="1:1" s="261" customFormat="1" ht="12" hidden="1" customHeight="1">
      <c r="A298" s="260"/>
    </row>
    <row r="299" spans="1:1" s="261" customFormat="1" ht="12" hidden="1" customHeight="1">
      <c r="A299" s="260"/>
    </row>
    <row r="300" spans="1:1" s="261" customFormat="1" ht="12" hidden="1" customHeight="1">
      <c r="A300" s="260"/>
    </row>
    <row r="301" spans="1:1" s="261" customFormat="1" ht="12" hidden="1" customHeight="1">
      <c r="A301" s="260"/>
    </row>
    <row r="302" spans="1:1" s="261" customFormat="1" ht="12" hidden="1" customHeight="1">
      <c r="A302" s="260"/>
    </row>
    <row r="303" spans="1:1" s="261" customFormat="1" ht="12" hidden="1" customHeight="1">
      <c r="A303" s="260"/>
    </row>
    <row r="304" spans="1:1" s="261" customFormat="1" ht="12" hidden="1" customHeight="1">
      <c r="A304" s="260"/>
    </row>
    <row r="305" spans="1:1" s="261" customFormat="1" ht="12" hidden="1" customHeight="1">
      <c r="A305" s="260"/>
    </row>
    <row r="306" spans="1:1" s="261" customFormat="1" ht="12" hidden="1" customHeight="1">
      <c r="A306" s="260"/>
    </row>
    <row r="307" spans="1:1" s="261" customFormat="1" ht="12" hidden="1" customHeight="1">
      <c r="A307" s="260"/>
    </row>
    <row r="308" spans="1:1" s="261" customFormat="1" ht="12" hidden="1" customHeight="1">
      <c r="A308" s="260"/>
    </row>
    <row r="309" spans="1:1" s="261" customFormat="1" ht="12" hidden="1" customHeight="1">
      <c r="A309" s="260"/>
    </row>
    <row r="310" spans="1:1" s="261" customFormat="1" ht="12" hidden="1" customHeight="1">
      <c r="A310" s="260"/>
    </row>
    <row r="311" spans="1:1" s="261" customFormat="1" ht="12" hidden="1" customHeight="1">
      <c r="A311" s="260"/>
    </row>
    <row r="312" spans="1:1" s="261" customFormat="1" ht="12" hidden="1" customHeight="1">
      <c r="A312" s="260"/>
    </row>
    <row r="313" spans="1:1" s="261" customFormat="1" ht="12" hidden="1" customHeight="1">
      <c r="A313" s="260"/>
    </row>
    <row r="314" spans="1:1" s="261" customFormat="1" ht="12" hidden="1" customHeight="1">
      <c r="A314" s="260"/>
    </row>
    <row r="315" spans="1:1" s="261" customFormat="1" ht="12" hidden="1" customHeight="1">
      <c r="A315" s="260"/>
    </row>
    <row r="316" spans="1:1" s="261" customFormat="1" ht="12" hidden="1" customHeight="1">
      <c r="A316" s="260"/>
    </row>
    <row r="317" spans="1:1" s="261" customFormat="1" ht="12" hidden="1" customHeight="1">
      <c r="A317" s="260"/>
    </row>
    <row r="318" spans="1:1" s="261" customFormat="1" ht="12" hidden="1" customHeight="1">
      <c r="A318" s="260"/>
    </row>
    <row r="319" spans="1:1" s="261" customFormat="1" ht="12" hidden="1" customHeight="1">
      <c r="A319" s="260"/>
    </row>
    <row r="320" spans="1:1" s="261" customFormat="1" ht="12" hidden="1" customHeight="1">
      <c r="A320" s="260"/>
    </row>
    <row r="321" spans="1:1" s="261" customFormat="1" ht="12" hidden="1" customHeight="1">
      <c r="A321" s="260"/>
    </row>
    <row r="322" spans="1:1" s="261" customFormat="1" ht="12" hidden="1" customHeight="1">
      <c r="A322" s="260"/>
    </row>
    <row r="323" spans="1:1" s="261" customFormat="1" ht="12" hidden="1" customHeight="1">
      <c r="A323" s="260"/>
    </row>
    <row r="324" spans="1:1" s="261" customFormat="1" ht="12" hidden="1" customHeight="1">
      <c r="A324" s="260"/>
    </row>
    <row r="325" spans="1:1" s="261" customFormat="1" ht="12" hidden="1" customHeight="1">
      <c r="A325" s="260"/>
    </row>
    <row r="326" spans="1:1" s="261" customFormat="1" ht="12" hidden="1" customHeight="1">
      <c r="A326" s="260"/>
    </row>
    <row r="327" spans="1:1" s="261" customFormat="1" ht="12" hidden="1" customHeight="1">
      <c r="A327" s="260"/>
    </row>
    <row r="328" spans="1:1" s="261" customFormat="1" ht="12" hidden="1" customHeight="1">
      <c r="A328" s="260"/>
    </row>
    <row r="329" spans="1:1" s="261" customFormat="1" ht="12" hidden="1" customHeight="1">
      <c r="A329" s="260"/>
    </row>
    <row r="330" spans="1:1" s="261" customFormat="1" ht="12" hidden="1" customHeight="1">
      <c r="A330" s="260"/>
    </row>
    <row r="331" spans="1:1" s="261" customFormat="1" ht="12" hidden="1" customHeight="1">
      <c r="A331" s="260"/>
    </row>
    <row r="332" spans="1:1" s="261" customFormat="1" ht="12" hidden="1" customHeight="1">
      <c r="A332" s="260"/>
    </row>
    <row r="333" spans="1:1" s="261" customFormat="1" ht="12" hidden="1" customHeight="1">
      <c r="A333" s="260"/>
    </row>
    <row r="334" spans="1:1" s="261" customFormat="1" ht="12" hidden="1" customHeight="1">
      <c r="A334" s="260"/>
    </row>
    <row r="335" spans="1:1" s="261" customFormat="1" ht="12" hidden="1" customHeight="1">
      <c r="A335" s="260"/>
    </row>
    <row r="336" spans="1:1" s="261" customFormat="1" ht="12" hidden="1" customHeight="1">
      <c r="A336" s="260"/>
    </row>
    <row r="337" spans="1:1" s="261" customFormat="1" ht="12" hidden="1" customHeight="1">
      <c r="A337" s="260"/>
    </row>
    <row r="338" spans="1:1" s="261" customFormat="1" ht="12" hidden="1" customHeight="1">
      <c r="A338" s="260"/>
    </row>
    <row r="339" spans="1:1" s="261" customFormat="1" ht="12" hidden="1" customHeight="1">
      <c r="A339" s="260"/>
    </row>
    <row r="340" spans="1:1" s="261" customFormat="1" ht="12" hidden="1" customHeight="1">
      <c r="A340" s="260"/>
    </row>
    <row r="341" spans="1:1" s="261" customFormat="1" ht="12" hidden="1" customHeight="1">
      <c r="A341" s="260"/>
    </row>
    <row r="342" spans="1:1" s="261" customFormat="1" ht="12" hidden="1" customHeight="1">
      <c r="A342" s="260"/>
    </row>
    <row r="343" spans="1:1" s="261" customFormat="1" ht="12" hidden="1" customHeight="1">
      <c r="A343" s="260"/>
    </row>
    <row r="344" spans="1:1" s="261" customFormat="1" ht="12" hidden="1" customHeight="1">
      <c r="A344" s="260"/>
    </row>
    <row r="345" spans="1:1" s="261" customFormat="1" ht="12" hidden="1" customHeight="1">
      <c r="A345" s="260"/>
    </row>
    <row r="346" spans="1:1" s="261" customFormat="1" ht="12" hidden="1" customHeight="1">
      <c r="A346" s="260"/>
    </row>
    <row r="347" spans="1:1" s="261" customFormat="1" ht="12" hidden="1" customHeight="1">
      <c r="A347" s="260"/>
    </row>
    <row r="348" spans="1:1" s="261" customFormat="1" ht="12" hidden="1" customHeight="1">
      <c r="A348" s="260"/>
    </row>
    <row r="349" spans="1:1" s="261" customFormat="1" ht="12" hidden="1" customHeight="1">
      <c r="A349" s="260"/>
    </row>
    <row r="350" spans="1:1" s="261" customFormat="1" ht="12" hidden="1" customHeight="1">
      <c r="A350" s="260"/>
    </row>
    <row r="351" spans="1:1" s="261" customFormat="1" ht="12" hidden="1" customHeight="1">
      <c r="A351" s="260"/>
    </row>
    <row r="352" spans="1:1" s="261" customFormat="1" ht="12" hidden="1" customHeight="1">
      <c r="A352" s="260"/>
    </row>
    <row r="353" spans="1:1" s="261" customFormat="1" ht="12" hidden="1" customHeight="1">
      <c r="A353" s="260"/>
    </row>
    <row r="354" spans="1:1" s="261" customFormat="1" ht="12" hidden="1" customHeight="1">
      <c r="A354" s="260"/>
    </row>
    <row r="355" spans="1:1" s="261" customFormat="1" ht="12" hidden="1" customHeight="1">
      <c r="A355" s="260"/>
    </row>
    <row r="356" spans="1:1" s="261" customFormat="1" ht="12" hidden="1" customHeight="1">
      <c r="A356" s="260"/>
    </row>
    <row r="357" spans="1:1" s="261" customFormat="1" ht="12" hidden="1" customHeight="1">
      <c r="A357" s="260"/>
    </row>
    <row r="358" spans="1:1" s="261" customFormat="1" ht="12" hidden="1" customHeight="1">
      <c r="A358" s="260"/>
    </row>
    <row r="359" spans="1:1" s="261" customFormat="1" ht="12" hidden="1" customHeight="1">
      <c r="A359" s="260"/>
    </row>
    <row r="360" spans="1:1" s="261" customFormat="1" ht="12" hidden="1" customHeight="1">
      <c r="A360" s="260"/>
    </row>
    <row r="361" spans="1:1" s="261" customFormat="1" ht="12" hidden="1" customHeight="1">
      <c r="A361" s="260"/>
    </row>
    <row r="362" spans="1:1" s="261" customFormat="1" ht="12" hidden="1" customHeight="1">
      <c r="A362" s="260"/>
    </row>
    <row r="363" spans="1:1" s="261" customFormat="1" ht="12" hidden="1" customHeight="1">
      <c r="A363" s="260"/>
    </row>
    <row r="364" spans="1:1" s="261" customFormat="1" ht="12" hidden="1" customHeight="1">
      <c r="A364" s="260"/>
    </row>
    <row r="365" spans="1:1" s="261" customFormat="1" ht="12" hidden="1" customHeight="1">
      <c r="A365" s="260"/>
    </row>
    <row r="366" spans="1:1" s="261" customFormat="1" ht="12" hidden="1" customHeight="1">
      <c r="A366" s="260"/>
    </row>
    <row r="367" spans="1:1" s="261" customFormat="1" ht="12" hidden="1" customHeight="1">
      <c r="A367" s="260"/>
    </row>
    <row r="368" spans="1:1" s="261" customFormat="1" ht="12" hidden="1" customHeight="1">
      <c r="A368" s="260"/>
    </row>
    <row r="369" spans="1:1" s="261" customFormat="1" ht="12" hidden="1" customHeight="1">
      <c r="A369" s="260"/>
    </row>
    <row r="370" spans="1:1" s="261" customFormat="1" ht="12" hidden="1" customHeight="1">
      <c r="A370" s="260"/>
    </row>
    <row r="371" spans="1:1" s="261" customFormat="1" ht="12" hidden="1" customHeight="1">
      <c r="A371" s="260"/>
    </row>
    <row r="372" spans="1:1" s="261" customFormat="1" ht="12" hidden="1" customHeight="1">
      <c r="A372" s="260"/>
    </row>
    <row r="373" spans="1:1" s="261" customFormat="1" ht="12" hidden="1" customHeight="1">
      <c r="A373" s="260"/>
    </row>
    <row r="374" spans="1:1" s="261" customFormat="1" ht="12" hidden="1" customHeight="1">
      <c r="A374" s="260"/>
    </row>
    <row r="375" spans="1:1" s="261" customFormat="1" ht="12" hidden="1" customHeight="1">
      <c r="A375" s="260"/>
    </row>
    <row r="376" spans="1:1" s="261" customFormat="1" ht="12" hidden="1" customHeight="1">
      <c r="A376" s="260"/>
    </row>
    <row r="377" spans="1:1" s="261" customFormat="1" ht="12" hidden="1" customHeight="1">
      <c r="A377" s="260"/>
    </row>
    <row r="378" spans="1:1" s="261" customFormat="1" ht="12" hidden="1" customHeight="1">
      <c r="A378" s="260"/>
    </row>
    <row r="379" spans="1:1" s="261" customFormat="1" ht="12" hidden="1" customHeight="1">
      <c r="A379" s="260"/>
    </row>
    <row r="380" spans="1:1" s="261" customFormat="1" ht="12" hidden="1" customHeight="1">
      <c r="A380" s="260"/>
    </row>
    <row r="381" spans="1:1" s="261" customFormat="1" ht="12" hidden="1" customHeight="1">
      <c r="A381" s="260"/>
    </row>
    <row r="382" spans="1:1" s="261" customFormat="1" ht="12" hidden="1" customHeight="1">
      <c r="A382" s="260"/>
    </row>
    <row r="383" spans="1:1" s="261" customFormat="1" ht="12" hidden="1" customHeight="1">
      <c r="A383" s="260"/>
    </row>
    <row r="384" spans="1:1" s="261" customFormat="1" ht="12" hidden="1" customHeight="1">
      <c r="A384" s="260"/>
    </row>
    <row r="385" spans="1:1" s="261" customFormat="1" ht="12" hidden="1" customHeight="1">
      <c r="A385" s="260"/>
    </row>
    <row r="386" spans="1:1" s="261" customFormat="1" ht="12" hidden="1" customHeight="1">
      <c r="A386" s="260"/>
    </row>
    <row r="387" spans="1:1" s="261" customFormat="1" ht="12" hidden="1" customHeight="1">
      <c r="A387" s="260"/>
    </row>
    <row r="388" spans="1:1" s="261" customFormat="1" ht="12" hidden="1" customHeight="1">
      <c r="A388" s="260"/>
    </row>
    <row r="389" spans="1:1" s="261" customFormat="1" ht="12" hidden="1" customHeight="1">
      <c r="A389" s="260"/>
    </row>
    <row r="390" spans="1:1" s="261" customFormat="1" ht="12" hidden="1" customHeight="1">
      <c r="A390" s="260"/>
    </row>
    <row r="391" spans="1:1" s="261" customFormat="1" ht="12" hidden="1" customHeight="1">
      <c r="A391" s="260"/>
    </row>
    <row r="392" spans="1:1" s="261" customFormat="1" ht="12" hidden="1" customHeight="1">
      <c r="A392" s="260"/>
    </row>
    <row r="393" spans="1:1" s="261" customFormat="1" ht="12" hidden="1" customHeight="1">
      <c r="A393" s="260"/>
    </row>
    <row r="394" spans="1:1" s="261" customFormat="1" ht="12" hidden="1" customHeight="1">
      <c r="A394" s="260"/>
    </row>
    <row r="395" spans="1:1" s="261" customFormat="1" ht="12" hidden="1" customHeight="1">
      <c r="A395" s="260"/>
    </row>
    <row r="396" spans="1:1" s="261" customFormat="1" ht="12" hidden="1" customHeight="1">
      <c r="A396" s="260"/>
    </row>
    <row r="397" spans="1:1" s="261" customFormat="1" ht="12" hidden="1" customHeight="1">
      <c r="A397" s="260"/>
    </row>
    <row r="398" spans="1:1" s="261" customFormat="1" ht="12" hidden="1" customHeight="1">
      <c r="A398" s="260"/>
    </row>
    <row r="399" spans="1:1" s="261" customFormat="1" ht="12" hidden="1" customHeight="1">
      <c r="A399" s="260"/>
    </row>
    <row r="400" spans="1:1" s="261" customFormat="1" ht="12" hidden="1" customHeight="1">
      <c r="A400" s="260"/>
    </row>
    <row r="401" spans="1:1" s="261" customFormat="1" ht="12" hidden="1" customHeight="1">
      <c r="A401" s="260"/>
    </row>
    <row r="402" spans="1:1" s="261" customFormat="1" ht="12" hidden="1" customHeight="1">
      <c r="A402" s="260"/>
    </row>
    <row r="403" spans="1:1" s="261" customFormat="1" ht="12" hidden="1" customHeight="1">
      <c r="A403" s="260"/>
    </row>
    <row r="404" spans="1:1" s="261" customFormat="1" ht="12" hidden="1" customHeight="1">
      <c r="A404" s="260"/>
    </row>
    <row r="405" spans="1:1" s="261" customFormat="1" ht="12" hidden="1" customHeight="1">
      <c r="A405" s="260"/>
    </row>
    <row r="406" spans="1:1" s="261" customFormat="1" ht="12" hidden="1" customHeight="1">
      <c r="A406" s="260"/>
    </row>
    <row r="407" spans="1:1" s="261" customFormat="1" ht="12" hidden="1" customHeight="1">
      <c r="A407" s="260"/>
    </row>
    <row r="408" spans="1:1" s="261" customFormat="1" ht="12" hidden="1" customHeight="1">
      <c r="A408" s="260"/>
    </row>
    <row r="409" spans="1:1" s="261" customFormat="1" ht="12" hidden="1" customHeight="1">
      <c r="A409" s="260"/>
    </row>
    <row r="410" spans="1:1" s="261" customFormat="1" ht="12" hidden="1" customHeight="1">
      <c r="A410" s="260"/>
    </row>
    <row r="411" spans="1:1" s="261" customFormat="1" ht="12" hidden="1" customHeight="1">
      <c r="A411" s="260"/>
    </row>
    <row r="412" spans="1:1" s="261" customFormat="1" ht="12" hidden="1" customHeight="1">
      <c r="A412" s="260"/>
    </row>
    <row r="413" spans="1:1" s="261" customFormat="1" ht="12" hidden="1" customHeight="1">
      <c r="A413" s="260"/>
    </row>
    <row r="414" spans="1:1" s="261" customFormat="1" ht="12" hidden="1" customHeight="1">
      <c r="A414" s="260"/>
    </row>
    <row r="415" spans="1:1" s="261" customFormat="1" ht="12" hidden="1" customHeight="1">
      <c r="A415" s="260"/>
    </row>
    <row r="416" spans="1:1" s="261" customFormat="1" ht="12" hidden="1" customHeight="1">
      <c r="A416" s="260"/>
    </row>
    <row r="417" spans="1:1" s="261" customFormat="1" ht="12" hidden="1" customHeight="1">
      <c r="A417" s="260"/>
    </row>
    <row r="418" spans="1:1" s="261" customFormat="1" ht="12" hidden="1" customHeight="1">
      <c r="A418" s="260"/>
    </row>
    <row r="419" spans="1:1" s="261" customFormat="1" ht="12" hidden="1" customHeight="1">
      <c r="A419" s="260"/>
    </row>
    <row r="420" spans="1:1" s="261" customFormat="1" ht="12" hidden="1" customHeight="1">
      <c r="A420" s="260"/>
    </row>
    <row r="421" spans="1:1" s="261" customFormat="1" ht="12" hidden="1" customHeight="1">
      <c r="A421" s="260"/>
    </row>
    <row r="422" spans="1:1" s="261" customFormat="1" ht="12" hidden="1" customHeight="1">
      <c r="A422" s="260"/>
    </row>
    <row r="423" spans="1:1" s="261" customFormat="1" ht="12" hidden="1" customHeight="1">
      <c r="A423" s="260"/>
    </row>
    <row r="424" spans="1:1" s="261" customFormat="1" ht="12" hidden="1" customHeight="1">
      <c r="A424" s="260"/>
    </row>
    <row r="425" spans="1:1" s="261" customFormat="1" ht="12" hidden="1" customHeight="1">
      <c r="A425" s="260"/>
    </row>
    <row r="426" spans="1:1" s="261" customFormat="1" ht="12" hidden="1" customHeight="1">
      <c r="A426" s="260"/>
    </row>
    <row r="427" spans="1:1" s="261" customFormat="1" ht="12" hidden="1" customHeight="1">
      <c r="A427" s="260"/>
    </row>
    <row r="428" spans="1:1" s="261" customFormat="1" ht="12" hidden="1" customHeight="1">
      <c r="A428" s="260"/>
    </row>
    <row r="429" spans="1:1" s="261" customFormat="1" ht="12" hidden="1" customHeight="1">
      <c r="A429" s="260"/>
    </row>
    <row r="430" spans="1:1" s="261" customFormat="1" ht="12" hidden="1" customHeight="1">
      <c r="A430" s="260"/>
    </row>
    <row r="431" spans="1:1" s="261" customFormat="1" ht="12" hidden="1" customHeight="1">
      <c r="A431" s="260"/>
    </row>
    <row r="432" spans="1:1" s="261" customFormat="1" ht="12" hidden="1" customHeight="1">
      <c r="A432" s="260"/>
    </row>
    <row r="433" spans="1:1" s="261" customFormat="1" ht="12" hidden="1" customHeight="1">
      <c r="A433" s="260"/>
    </row>
    <row r="434" spans="1:1" s="261" customFormat="1" ht="12" hidden="1" customHeight="1">
      <c r="A434" s="260"/>
    </row>
    <row r="435" spans="1:1" s="261" customFormat="1" ht="12" hidden="1" customHeight="1">
      <c r="A435" s="260"/>
    </row>
    <row r="436" spans="1:1" s="261" customFormat="1" ht="12" hidden="1" customHeight="1">
      <c r="A436" s="260"/>
    </row>
    <row r="437" spans="1:1" s="261" customFormat="1" ht="12" hidden="1" customHeight="1">
      <c r="A437" s="260"/>
    </row>
    <row r="438" spans="1:1" s="261" customFormat="1" ht="12" hidden="1" customHeight="1">
      <c r="A438" s="260"/>
    </row>
    <row r="439" spans="1:1" s="261" customFormat="1" ht="12" hidden="1" customHeight="1">
      <c r="A439" s="260"/>
    </row>
    <row r="440" spans="1:1" s="261" customFormat="1" ht="12" hidden="1" customHeight="1">
      <c r="A440" s="260"/>
    </row>
    <row r="441" spans="1:1" s="261" customFormat="1" ht="12" hidden="1" customHeight="1">
      <c r="A441" s="260"/>
    </row>
    <row r="442" spans="1:1" s="261" customFormat="1" ht="12" hidden="1" customHeight="1">
      <c r="A442" s="260"/>
    </row>
    <row r="443" spans="1:1" s="261" customFormat="1" ht="12" hidden="1" customHeight="1">
      <c r="A443" s="260"/>
    </row>
    <row r="444" spans="1:1" s="261" customFormat="1" ht="12" hidden="1" customHeight="1">
      <c r="A444" s="260"/>
    </row>
    <row r="445" spans="1:1" s="261" customFormat="1" ht="12" hidden="1" customHeight="1">
      <c r="A445" s="260"/>
    </row>
    <row r="446" spans="1:1" s="261" customFormat="1" ht="12" hidden="1" customHeight="1">
      <c r="A446" s="260"/>
    </row>
    <row r="447" spans="1:1" s="261" customFormat="1" ht="12" hidden="1" customHeight="1">
      <c r="A447" s="260"/>
    </row>
    <row r="448" spans="1:1" s="261" customFormat="1" ht="12" hidden="1" customHeight="1">
      <c r="A448" s="260"/>
    </row>
    <row r="449" spans="1:1" s="261" customFormat="1" ht="12" hidden="1" customHeight="1">
      <c r="A449" s="260"/>
    </row>
    <row r="450" spans="1:1" s="261" customFormat="1" ht="12" hidden="1" customHeight="1">
      <c r="A450" s="260"/>
    </row>
    <row r="451" spans="1:1" s="261" customFormat="1" ht="12" hidden="1" customHeight="1">
      <c r="A451" s="260"/>
    </row>
    <row r="452" spans="1:1" s="261" customFormat="1" ht="12" hidden="1" customHeight="1">
      <c r="A452" s="260"/>
    </row>
    <row r="453" spans="1:1" s="261" customFormat="1" ht="12" hidden="1" customHeight="1">
      <c r="A453" s="260"/>
    </row>
    <row r="454" spans="1:1" s="261" customFormat="1" ht="12" hidden="1" customHeight="1">
      <c r="A454" s="260"/>
    </row>
    <row r="455" spans="1:1" s="261" customFormat="1" ht="12" hidden="1" customHeight="1">
      <c r="A455" s="260"/>
    </row>
    <row r="456" spans="1:1" s="261" customFormat="1" ht="12" hidden="1" customHeight="1">
      <c r="A456" s="260"/>
    </row>
    <row r="457" spans="1:1" s="261" customFormat="1" ht="12" hidden="1" customHeight="1">
      <c r="A457" s="260"/>
    </row>
    <row r="458" spans="1:1" s="261" customFormat="1" ht="12" hidden="1" customHeight="1">
      <c r="A458" s="260"/>
    </row>
    <row r="459" spans="1:1" s="261" customFormat="1" ht="12" hidden="1" customHeight="1">
      <c r="A459" s="260"/>
    </row>
    <row r="460" spans="1:1" s="261" customFormat="1" ht="12" hidden="1" customHeight="1">
      <c r="A460" s="260"/>
    </row>
    <row r="461" spans="1:1" s="261" customFormat="1" ht="12" hidden="1" customHeight="1">
      <c r="A461" s="260"/>
    </row>
    <row r="462" spans="1:1" s="261" customFormat="1" ht="12" hidden="1" customHeight="1">
      <c r="A462" s="260"/>
    </row>
    <row r="463" spans="1:1" s="261" customFormat="1" ht="12" hidden="1" customHeight="1">
      <c r="A463" s="260"/>
    </row>
    <row r="464" spans="1:1" s="261" customFormat="1" ht="12" hidden="1" customHeight="1">
      <c r="A464" s="260"/>
    </row>
    <row r="465" spans="1:1" s="261" customFormat="1" ht="12" hidden="1" customHeight="1">
      <c r="A465" s="260"/>
    </row>
    <row r="466" spans="1:1" s="261" customFormat="1" ht="12" hidden="1" customHeight="1">
      <c r="A466" s="260"/>
    </row>
    <row r="467" spans="1:1" s="261" customFormat="1" ht="12" hidden="1" customHeight="1">
      <c r="A467" s="260"/>
    </row>
    <row r="468" spans="1:1" s="261" customFormat="1" ht="12" hidden="1" customHeight="1">
      <c r="A468" s="260"/>
    </row>
    <row r="469" spans="1:1" s="261" customFormat="1" ht="12" hidden="1" customHeight="1">
      <c r="A469" s="260"/>
    </row>
    <row r="470" spans="1:1" s="261" customFormat="1" ht="12" hidden="1" customHeight="1">
      <c r="A470" s="260"/>
    </row>
    <row r="471" spans="1:1" s="261" customFormat="1" ht="12" hidden="1" customHeight="1">
      <c r="A471" s="260"/>
    </row>
    <row r="472" spans="1:1" s="261" customFormat="1" ht="12" hidden="1" customHeight="1">
      <c r="A472" s="260"/>
    </row>
    <row r="473" spans="1:1" s="261" customFormat="1" ht="12" hidden="1" customHeight="1">
      <c r="A473" s="260"/>
    </row>
    <row r="474" spans="1:1" s="261" customFormat="1" ht="12" hidden="1" customHeight="1">
      <c r="A474" s="260"/>
    </row>
    <row r="475" spans="1:1" s="261" customFormat="1" ht="12" hidden="1" customHeight="1">
      <c r="A475" s="260"/>
    </row>
    <row r="476" spans="1:1" s="261" customFormat="1" ht="12" hidden="1" customHeight="1">
      <c r="A476" s="260"/>
    </row>
    <row r="477" spans="1:1" s="261" customFormat="1" ht="12" hidden="1" customHeight="1">
      <c r="A477" s="260"/>
    </row>
    <row r="478" spans="1:1" s="261" customFormat="1" ht="12" hidden="1" customHeight="1">
      <c r="A478" s="260"/>
    </row>
    <row r="479" spans="1:1" s="261" customFormat="1" ht="12" hidden="1" customHeight="1">
      <c r="A479" s="260"/>
    </row>
    <row r="480" spans="1:1" s="261" customFormat="1" ht="12" hidden="1" customHeight="1">
      <c r="A480" s="260"/>
    </row>
    <row r="481" spans="1:1" s="261" customFormat="1" ht="12" hidden="1" customHeight="1">
      <c r="A481" s="260"/>
    </row>
    <row r="482" spans="1:1" s="261" customFormat="1" ht="12" hidden="1" customHeight="1">
      <c r="A482" s="260"/>
    </row>
    <row r="483" spans="1:1" s="261" customFormat="1" ht="12" hidden="1" customHeight="1">
      <c r="A483" s="260"/>
    </row>
    <row r="484" spans="1:1" s="261" customFormat="1" ht="12" hidden="1" customHeight="1">
      <c r="A484" s="260"/>
    </row>
    <row r="485" spans="1:1" s="261" customFormat="1" ht="12" hidden="1" customHeight="1">
      <c r="A485" s="260"/>
    </row>
    <row r="486" spans="1:1" s="261" customFormat="1" ht="12" hidden="1" customHeight="1">
      <c r="A486" s="260"/>
    </row>
    <row r="487" spans="1:1" s="261" customFormat="1" ht="12" hidden="1" customHeight="1">
      <c r="A487" s="260"/>
    </row>
    <row r="488" spans="1:1" s="261" customFormat="1" ht="12" hidden="1" customHeight="1">
      <c r="A488" s="260"/>
    </row>
    <row r="489" spans="1:1" s="261" customFormat="1" ht="12" hidden="1" customHeight="1">
      <c r="A489" s="260"/>
    </row>
    <row r="490" spans="1:1" s="261" customFormat="1" ht="12" hidden="1" customHeight="1">
      <c r="A490" s="260"/>
    </row>
    <row r="491" spans="1:1" s="261" customFormat="1" ht="12" hidden="1" customHeight="1">
      <c r="A491" s="260"/>
    </row>
    <row r="492" spans="1:1" s="261" customFormat="1" ht="12" hidden="1" customHeight="1">
      <c r="A492" s="260"/>
    </row>
    <row r="493" spans="1:1" s="261" customFormat="1" ht="12" hidden="1" customHeight="1">
      <c r="A493" s="260"/>
    </row>
    <row r="494" spans="1:1" s="261" customFormat="1" ht="12" hidden="1" customHeight="1">
      <c r="A494" s="260"/>
    </row>
    <row r="495" spans="1:1" s="261" customFormat="1" ht="12" hidden="1" customHeight="1">
      <c r="A495" s="260"/>
    </row>
    <row r="496" spans="1:1" s="261" customFormat="1" ht="12" hidden="1" customHeight="1">
      <c r="A496" s="260"/>
    </row>
    <row r="497" spans="1:1" s="261" customFormat="1" ht="12" hidden="1" customHeight="1">
      <c r="A497" s="260"/>
    </row>
    <row r="498" spans="1:1" s="261" customFormat="1" ht="12" hidden="1" customHeight="1">
      <c r="A498" s="260"/>
    </row>
    <row r="499" spans="1:1" s="261" customFormat="1" ht="12" hidden="1" customHeight="1">
      <c r="A499" s="260"/>
    </row>
    <row r="500" spans="1:1" s="261" customFormat="1" ht="12" hidden="1" customHeight="1">
      <c r="A500" s="260"/>
    </row>
    <row r="501" spans="1:1" s="261" customFormat="1" ht="12" hidden="1" customHeight="1">
      <c r="A501" s="260"/>
    </row>
    <row r="502" spans="1:1" s="261" customFormat="1" ht="12" hidden="1" customHeight="1">
      <c r="A502" s="260"/>
    </row>
    <row r="503" spans="1:1" s="261" customFormat="1" ht="12" hidden="1" customHeight="1">
      <c r="A503" s="260"/>
    </row>
    <row r="504" spans="1:1" s="261" customFormat="1" ht="12" hidden="1" customHeight="1">
      <c r="A504" s="260"/>
    </row>
    <row r="505" spans="1:1" s="261" customFormat="1" ht="12" hidden="1" customHeight="1">
      <c r="A505" s="260"/>
    </row>
    <row r="506" spans="1:1" s="261" customFormat="1" ht="12" hidden="1" customHeight="1">
      <c r="A506" s="260"/>
    </row>
    <row r="507" spans="1:1" s="261" customFormat="1" ht="12" hidden="1" customHeight="1">
      <c r="A507" s="260"/>
    </row>
    <row r="508" spans="1:1" s="261" customFormat="1" ht="12" hidden="1" customHeight="1">
      <c r="A508" s="260"/>
    </row>
    <row r="509" spans="1:1" s="261" customFormat="1" ht="12" hidden="1" customHeight="1">
      <c r="A509" s="260"/>
    </row>
    <row r="510" spans="1:1" s="261" customFormat="1" ht="12" hidden="1" customHeight="1">
      <c r="A510" s="260"/>
    </row>
    <row r="511" spans="1:1" s="261" customFormat="1" ht="12" hidden="1" customHeight="1">
      <c r="A511" s="260"/>
    </row>
    <row r="512" spans="1:1" s="261" customFormat="1" ht="12" hidden="1" customHeight="1">
      <c r="A512" s="260"/>
    </row>
    <row r="513" spans="1:1" s="261" customFormat="1" ht="12" hidden="1" customHeight="1">
      <c r="A513" s="260"/>
    </row>
    <row r="514" spans="1:1" s="261" customFormat="1" ht="12" hidden="1" customHeight="1">
      <c r="A514" s="260"/>
    </row>
    <row r="515" spans="1:1" s="261" customFormat="1" ht="12" hidden="1" customHeight="1">
      <c r="A515" s="260"/>
    </row>
    <row r="516" spans="1:1" s="261" customFormat="1" ht="12" hidden="1" customHeight="1">
      <c r="A516" s="260"/>
    </row>
    <row r="517" spans="1:1" s="261" customFormat="1" ht="12" hidden="1" customHeight="1">
      <c r="A517" s="260"/>
    </row>
    <row r="518" spans="1:1" s="261" customFormat="1" ht="12" hidden="1" customHeight="1">
      <c r="A518" s="260"/>
    </row>
    <row r="519" spans="1:1" s="261" customFormat="1" ht="12" hidden="1" customHeight="1">
      <c r="A519" s="260"/>
    </row>
    <row r="520" spans="1:1" s="261" customFormat="1" ht="12" hidden="1" customHeight="1">
      <c r="A520" s="260"/>
    </row>
    <row r="521" spans="1:1" s="261" customFormat="1" ht="12" hidden="1" customHeight="1">
      <c r="A521" s="260"/>
    </row>
    <row r="522" spans="1:1" s="261" customFormat="1" ht="12" hidden="1" customHeight="1">
      <c r="A522" s="260"/>
    </row>
    <row r="523" spans="1:1" s="261" customFormat="1" ht="12" hidden="1" customHeight="1">
      <c r="A523" s="260"/>
    </row>
    <row r="524" spans="1:1" s="261" customFormat="1" ht="12" hidden="1" customHeight="1">
      <c r="A524" s="260"/>
    </row>
    <row r="525" spans="1:1" s="261" customFormat="1" ht="12" hidden="1" customHeight="1">
      <c r="A525" s="260"/>
    </row>
    <row r="526" spans="1:1" s="261" customFormat="1" ht="12" hidden="1" customHeight="1">
      <c r="A526" s="260"/>
    </row>
    <row r="527" spans="1:1" s="261" customFormat="1" ht="12" hidden="1" customHeight="1">
      <c r="A527" s="260"/>
    </row>
    <row r="528" spans="1:1" s="261" customFormat="1" ht="12" hidden="1" customHeight="1">
      <c r="A528" s="260"/>
    </row>
    <row r="529" spans="1:1" s="261" customFormat="1" ht="12" hidden="1" customHeight="1">
      <c r="A529" s="260"/>
    </row>
    <row r="530" spans="1:1" s="261" customFormat="1" ht="12" hidden="1" customHeight="1">
      <c r="A530" s="260"/>
    </row>
    <row r="531" spans="1:1" s="261" customFormat="1" ht="12" hidden="1" customHeight="1">
      <c r="A531" s="260"/>
    </row>
    <row r="532" spans="1:1" s="261" customFormat="1" ht="12" hidden="1" customHeight="1">
      <c r="A532" s="260"/>
    </row>
    <row r="533" spans="1:1" s="261" customFormat="1" ht="12" hidden="1" customHeight="1">
      <c r="A533" s="260"/>
    </row>
    <row r="534" spans="1:1" s="261" customFormat="1" ht="12" hidden="1" customHeight="1">
      <c r="A534" s="260"/>
    </row>
    <row r="535" spans="1:1" s="261" customFormat="1" ht="12" hidden="1" customHeight="1">
      <c r="A535" s="260"/>
    </row>
    <row r="536" spans="1:1" s="261" customFormat="1" ht="12" hidden="1" customHeight="1">
      <c r="A536" s="260"/>
    </row>
    <row r="537" spans="1:1" s="261" customFormat="1" ht="12" hidden="1" customHeight="1">
      <c r="A537" s="260"/>
    </row>
    <row r="538" spans="1:1" s="261" customFormat="1" ht="12" hidden="1" customHeight="1">
      <c r="A538" s="260"/>
    </row>
    <row r="539" spans="1:1" s="261" customFormat="1" ht="12" hidden="1" customHeight="1">
      <c r="A539" s="260"/>
    </row>
    <row r="540" spans="1:1" s="261" customFormat="1" ht="12" hidden="1" customHeight="1">
      <c r="A540" s="260"/>
    </row>
    <row r="541" spans="1:1" s="261" customFormat="1" ht="12" hidden="1" customHeight="1">
      <c r="A541" s="260"/>
    </row>
    <row r="542" spans="1:1" s="261" customFormat="1" ht="12" hidden="1" customHeight="1">
      <c r="A542" s="260"/>
    </row>
    <row r="543" spans="1:1" s="261" customFormat="1" ht="12" hidden="1" customHeight="1">
      <c r="A543" s="260"/>
    </row>
    <row r="544" spans="1:1" s="261" customFormat="1" ht="12" hidden="1" customHeight="1">
      <c r="A544" s="260"/>
    </row>
    <row r="545" spans="1:1" s="261" customFormat="1" ht="12" hidden="1" customHeight="1">
      <c r="A545" s="260"/>
    </row>
    <row r="546" spans="1:1" s="261" customFormat="1" ht="12" hidden="1" customHeight="1">
      <c r="A546" s="260"/>
    </row>
    <row r="547" spans="1:1" s="261" customFormat="1" ht="12" hidden="1" customHeight="1">
      <c r="A547" s="260"/>
    </row>
    <row r="548" spans="1:1" s="261" customFormat="1" ht="12" hidden="1" customHeight="1">
      <c r="A548" s="260"/>
    </row>
    <row r="549" spans="1:1" s="261" customFormat="1" ht="12" hidden="1" customHeight="1">
      <c r="A549" s="260"/>
    </row>
    <row r="550" spans="1:1" s="261" customFormat="1" ht="12" hidden="1" customHeight="1">
      <c r="A550" s="260"/>
    </row>
    <row r="551" spans="1:1" s="261" customFormat="1" ht="12" hidden="1" customHeight="1">
      <c r="A551" s="260"/>
    </row>
    <row r="552" spans="1:1" s="261" customFormat="1" ht="12" hidden="1" customHeight="1">
      <c r="A552" s="260"/>
    </row>
    <row r="553" spans="1:1" s="261" customFormat="1" ht="12" hidden="1" customHeight="1">
      <c r="A553" s="260"/>
    </row>
    <row r="554" spans="1:1" s="261" customFormat="1" ht="12" hidden="1" customHeight="1">
      <c r="A554" s="260"/>
    </row>
    <row r="555" spans="1:1" s="261" customFormat="1" ht="12" hidden="1" customHeight="1">
      <c r="A555" s="260"/>
    </row>
    <row r="556" spans="1:1" s="261" customFormat="1" ht="12" hidden="1" customHeight="1">
      <c r="A556" s="260"/>
    </row>
    <row r="557" spans="1:1" s="261" customFormat="1" ht="12" hidden="1" customHeight="1">
      <c r="A557" s="260"/>
    </row>
    <row r="558" spans="1:1" s="261" customFormat="1" ht="12" hidden="1" customHeight="1">
      <c r="A558" s="260"/>
    </row>
    <row r="559" spans="1:1" s="261" customFormat="1" ht="12" hidden="1" customHeight="1">
      <c r="A559" s="260"/>
    </row>
    <row r="560" spans="1:1" s="261" customFormat="1" ht="12" hidden="1" customHeight="1">
      <c r="A560" s="260"/>
    </row>
    <row r="561" spans="1:1" s="261" customFormat="1" ht="12" hidden="1" customHeight="1">
      <c r="A561" s="260"/>
    </row>
    <row r="562" spans="1:1" s="261" customFormat="1" ht="12" hidden="1" customHeight="1">
      <c r="A562" s="260"/>
    </row>
    <row r="563" spans="1:1" s="261" customFormat="1" ht="12" hidden="1" customHeight="1">
      <c r="A563" s="260"/>
    </row>
    <row r="564" spans="1:1" s="261" customFormat="1" ht="12" hidden="1" customHeight="1">
      <c r="A564" s="260"/>
    </row>
    <row r="565" spans="1:1" s="261" customFormat="1" ht="12" hidden="1" customHeight="1">
      <c r="A565" s="260"/>
    </row>
    <row r="566" spans="1:1" s="261" customFormat="1" ht="12" hidden="1" customHeight="1">
      <c r="A566" s="260"/>
    </row>
    <row r="567" spans="1:1" s="261" customFormat="1" ht="12" hidden="1" customHeight="1">
      <c r="A567" s="260"/>
    </row>
    <row r="568" spans="1:1" s="261" customFormat="1" ht="12" hidden="1" customHeight="1">
      <c r="A568" s="260"/>
    </row>
    <row r="569" spans="1:1" s="261" customFormat="1" ht="12" hidden="1" customHeight="1">
      <c r="A569" s="260"/>
    </row>
    <row r="570" spans="1:1" s="261" customFormat="1" ht="12" hidden="1" customHeight="1">
      <c r="A570" s="260"/>
    </row>
    <row r="571" spans="1:1" s="261" customFormat="1" ht="12" hidden="1" customHeight="1">
      <c r="A571" s="260"/>
    </row>
    <row r="572" spans="1:1" s="261" customFormat="1" ht="12" hidden="1" customHeight="1">
      <c r="A572" s="260"/>
    </row>
    <row r="573" spans="1:1" s="261" customFormat="1" ht="12" hidden="1" customHeight="1">
      <c r="A573" s="260"/>
    </row>
    <row r="574" spans="1:1" s="261" customFormat="1" ht="12" hidden="1" customHeight="1">
      <c r="A574" s="260"/>
    </row>
    <row r="575" spans="1:1" s="261" customFormat="1" ht="12" hidden="1" customHeight="1">
      <c r="A575" s="260"/>
    </row>
    <row r="576" spans="1:1" s="261" customFormat="1" ht="12" hidden="1" customHeight="1">
      <c r="A576" s="260"/>
    </row>
    <row r="577" spans="1:1" s="261" customFormat="1" ht="12" hidden="1" customHeight="1">
      <c r="A577" s="260"/>
    </row>
    <row r="578" spans="1:1" s="261" customFormat="1" ht="12" hidden="1" customHeight="1">
      <c r="A578" s="260"/>
    </row>
    <row r="579" spans="1:1" s="261" customFormat="1" ht="12" hidden="1" customHeight="1">
      <c r="A579" s="260"/>
    </row>
    <row r="580" spans="1:1" s="261" customFormat="1" ht="12" hidden="1" customHeight="1">
      <c r="A580" s="260"/>
    </row>
    <row r="581" spans="1:1" s="261" customFormat="1" ht="12" hidden="1" customHeight="1">
      <c r="A581" s="260"/>
    </row>
    <row r="582" spans="1:1" s="261" customFormat="1" ht="12" hidden="1" customHeight="1">
      <c r="A582" s="260"/>
    </row>
    <row r="583" spans="1:1" s="261" customFormat="1" ht="12" hidden="1" customHeight="1">
      <c r="A583" s="260"/>
    </row>
    <row r="584" spans="1:1" s="261" customFormat="1" ht="12" hidden="1" customHeight="1">
      <c r="A584" s="260"/>
    </row>
    <row r="585" spans="1:1" s="261" customFormat="1" ht="12" hidden="1" customHeight="1">
      <c r="A585" s="260"/>
    </row>
    <row r="586" spans="1:1" s="261" customFormat="1" ht="12" hidden="1" customHeight="1">
      <c r="A586" s="260"/>
    </row>
    <row r="587" spans="1:1" s="261" customFormat="1" ht="12" hidden="1" customHeight="1">
      <c r="A587" s="260"/>
    </row>
    <row r="588" spans="1:1" s="261" customFormat="1" ht="12" hidden="1" customHeight="1">
      <c r="A588" s="260"/>
    </row>
    <row r="589" spans="1:1" s="261" customFormat="1" ht="12" hidden="1" customHeight="1">
      <c r="A589" s="260"/>
    </row>
    <row r="590" spans="1:1" s="261" customFormat="1" ht="12" hidden="1" customHeight="1">
      <c r="A590" s="260"/>
    </row>
    <row r="591" spans="1:1" s="261" customFormat="1" ht="12" hidden="1" customHeight="1">
      <c r="A591" s="260"/>
    </row>
    <row r="592" spans="1:1" s="261" customFormat="1" ht="12" hidden="1" customHeight="1">
      <c r="A592" s="260"/>
    </row>
    <row r="593" spans="1:1" s="261" customFormat="1" ht="12" hidden="1" customHeight="1">
      <c r="A593" s="260"/>
    </row>
    <row r="594" spans="1:1" s="261" customFormat="1" ht="12" hidden="1" customHeight="1">
      <c r="A594" s="260"/>
    </row>
    <row r="595" spans="1:1" s="261" customFormat="1" ht="12" hidden="1" customHeight="1">
      <c r="A595" s="260"/>
    </row>
    <row r="596" spans="1:1" s="261" customFormat="1" ht="12" hidden="1" customHeight="1">
      <c r="A596" s="260"/>
    </row>
    <row r="597" spans="1:1" s="261" customFormat="1" ht="12" hidden="1" customHeight="1">
      <c r="A597" s="260"/>
    </row>
    <row r="598" spans="1:1" s="261" customFormat="1" ht="12" hidden="1" customHeight="1">
      <c r="A598" s="260"/>
    </row>
    <row r="599" spans="1:1" s="261" customFormat="1" ht="12" hidden="1" customHeight="1">
      <c r="A599" s="260"/>
    </row>
    <row r="600" spans="1:1" s="261" customFormat="1" ht="12" hidden="1" customHeight="1">
      <c r="A600" s="260"/>
    </row>
    <row r="601" spans="1:1" s="261" customFormat="1" ht="12" hidden="1" customHeight="1">
      <c r="A601" s="260"/>
    </row>
    <row r="602" spans="1:1" s="261" customFormat="1" ht="12" hidden="1" customHeight="1">
      <c r="A602" s="260"/>
    </row>
    <row r="603" spans="1:1" s="261" customFormat="1" ht="12" hidden="1" customHeight="1">
      <c r="A603" s="260"/>
    </row>
    <row r="604" spans="1:1" s="261" customFormat="1" ht="12" hidden="1" customHeight="1">
      <c r="A604" s="260"/>
    </row>
    <row r="605" spans="1:1" s="261" customFormat="1" ht="12" hidden="1" customHeight="1">
      <c r="A605" s="260"/>
    </row>
    <row r="606" spans="1:1" s="261" customFormat="1" ht="12" hidden="1" customHeight="1">
      <c r="A606" s="260"/>
    </row>
    <row r="607" spans="1:1" s="261" customFormat="1" ht="12" hidden="1" customHeight="1">
      <c r="A607" s="260"/>
    </row>
    <row r="608" spans="1:1" s="261" customFormat="1" ht="12" hidden="1" customHeight="1">
      <c r="A608" s="260"/>
    </row>
    <row r="609" spans="1:1" s="261" customFormat="1" ht="12" hidden="1" customHeight="1">
      <c r="A609" s="260"/>
    </row>
    <row r="610" spans="1:1" s="261" customFormat="1" ht="12" hidden="1" customHeight="1">
      <c r="A610" s="260"/>
    </row>
    <row r="611" spans="1:1" s="261" customFormat="1" ht="12" hidden="1" customHeight="1">
      <c r="A611" s="260"/>
    </row>
    <row r="612" spans="1:1" s="261" customFormat="1" ht="12" hidden="1" customHeight="1">
      <c r="A612" s="260"/>
    </row>
    <row r="613" spans="1:1" s="261" customFormat="1" ht="12" hidden="1" customHeight="1">
      <c r="A613" s="260"/>
    </row>
    <row r="614" spans="1:1" s="261" customFormat="1" ht="12" hidden="1" customHeight="1">
      <c r="A614" s="260"/>
    </row>
    <row r="615" spans="1:1" s="261" customFormat="1" ht="12" hidden="1" customHeight="1">
      <c r="A615" s="260"/>
    </row>
    <row r="616" spans="1:1" s="261" customFormat="1" ht="12" hidden="1" customHeight="1">
      <c r="A616" s="260"/>
    </row>
    <row r="617" spans="1:1" s="261" customFormat="1" ht="12" hidden="1" customHeight="1">
      <c r="A617" s="260"/>
    </row>
    <row r="618" spans="1:1" s="261" customFormat="1" ht="12" hidden="1" customHeight="1">
      <c r="A618" s="260"/>
    </row>
    <row r="619" spans="1:1" s="261" customFormat="1" ht="12" hidden="1" customHeight="1">
      <c r="A619" s="260"/>
    </row>
    <row r="620" spans="1:1" s="261" customFormat="1" ht="12" hidden="1" customHeight="1">
      <c r="A620" s="260"/>
    </row>
    <row r="621" spans="1:1" s="261" customFormat="1" ht="12" hidden="1" customHeight="1">
      <c r="A621" s="260"/>
    </row>
    <row r="622" spans="1:1" s="261" customFormat="1" ht="12" hidden="1" customHeight="1">
      <c r="A622" s="260"/>
    </row>
    <row r="623" spans="1:1" s="261" customFormat="1" ht="12" hidden="1" customHeight="1">
      <c r="A623" s="260"/>
    </row>
    <row r="624" spans="1:1" s="261" customFormat="1" ht="12" hidden="1" customHeight="1">
      <c r="A624" s="260"/>
    </row>
    <row r="625" spans="1:1" s="261" customFormat="1" ht="12" hidden="1" customHeight="1">
      <c r="A625" s="260"/>
    </row>
    <row r="626" spans="1:1" s="261" customFormat="1" ht="12" hidden="1" customHeight="1">
      <c r="A626" s="260"/>
    </row>
    <row r="627" spans="1:1" s="261" customFormat="1" ht="12" hidden="1" customHeight="1">
      <c r="A627" s="260"/>
    </row>
    <row r="628" spans="1:1" s="261" customFormat="1" ht="12" hidden="1" customHeight="1">
      <c r="A628" s="260"/>
    </row>
    <row r="629" spans="1:1" s="261" customFormat="1" ht="12" hidden="1" customHeight="1">
      <c r="A629" s="260"/>
    </row>
    <row r="630" spans="1:1" s="261" customFormat="1" ht="12" hidden="1" customHeight="1">
      <c r="A630" s="260"/>
    </row>
    <row r="631" spans="1:1" s="261" customFormat="1" ht="12" hidden="1" customHeight="1">
      <c r="A631" s="260"/>
    </row>
    <row r="632" spans="1:1" s="261" customFormat="1" ht="12" hidden="1" customHeight="1">
      <c r="A632" s="260"/>
    </row>
    <row r="633" spans="1:1" s="261" customFormat="1" ht="12" hidden="1" customHeight="1">
      <c r="A633" s="260"/>
    </row>
    <row r="634" spans="1:1" s="261" customFormat="1" ht="12" hidden="1" customHeight="1">
      <c r="A634" s="260"/>
    </row>
    <row r="635" spans="1:1" s="261" customFormat="1" ht="12" hidden="1" customHeight="1">
      <c r="A635" s="260"/>
    </row>
    <row r="636" spans="1:1" s="261" customFormat="1" ht="12" hidden="1" customHeight="1">
      <c r="A636" s="260"/>
    </row>
    <row r="637" spans="1:1" s="261" customFormat="1" ht="12" hidden="1" customHeight="1">
      <c r="A637" s="260"/>
    </row>
    <row r="638" spans="1:1" s="261" customFormat="1" ht="12" hidden="1" customHeight="1">
      <c r="A638" s="260"/>
    </row>
    <row r="639" spans="1:1" s="261" customFormat="1" ht="12" hidden="1" customHeight="1">
      <c r="A639" s="260"/>
    </row>
    <row r="640" spans="1:1" s="261" customFormat="1" ht="12" hidden="1" customHeight="1">
      <c r="A640" s="260"/>
    </row>
    <row r="641" spans="1:1" s="261" customFormat="1" ht="12" hidden="1" customHeight="1">
      <c r="A641" s="260"/>
    </row>
    <row r="642" spans="1:1" s="261" customFormat="1" ht="12" hidden="1" customHeight="1">
      <c r="A642" s="260"/>
    </row>
    <row r="643" spans="1:1" s="261" customFormat="1" ht="12" hidden="1" customHeight="1">
      <c r="A643" s="260"/>
    </row>
    <row r="644" spans="1:1" s="261" customFormat="1" ht="12" hidden="1" customHeight="1">
      <c r="A644" s="260"/>
    </row>
    <row r="645" spans="1:1" s="261" customFormat="1" ht="12" hidden="1" customHeight="1">
      <c r="A645" s="260"/>
    </row>
    <row r="646" spans="1:1" s="261" customFormat="1" ht="12" hidden="1" customHeight="1">
      <c r="A646" s="260"/>
    </row>
    <row r="647" spans="1:1" s="261" customFormat="1" ht="12" hidden="1" customHeight="1">
      <c r="A647" s="260"/>
    </row>
    <row r="648" spans="1:1" s="261" customFormat="1" ht="12" hidden="1" customHeight="1">
      <c r="A648" s="260"/>
    </row>
    <row r="649" spans="1:1" s="261" customFormat="1" ht="12" hidden="1" customHeight="1">
      <c r="A649" s="260"/>
    </row>
    <row r="650" spans="1:1" s="261" customFormat="1" ht="12" hidden="1" customHeight="1">
      <c r="A650" s="260"/>
    </row>
    <row r="651" spans="1:1" s="261" customFormat="1" ht="12" hidden="1" customHeight="1">
      <c r="A651" s="260"/>
    </row>
    <row r="652" spans="1:1" s="261" customFormat="1" ht="12" hidden="1" customHeight="1">
      <c r="A652" s="260"/>
    </row>
    <row r="653" spans="1:1" s="261" customFormat="1" ht="12" hidden="1" customHeight="1">
      <c r="A653" s="260"/>
    </row>
    <row r="654" spans="1:1" s="261" customFormat="1" ht="12" hidden="1" customHeight="1">
      <c r="A654" s="260"/>
    </row>
    <row r="655" spans="1:1" s="261" customFormat="1" ht="12" hidden="1" customHeight="1">
      <c r="A655" s="260"/>
    </row>
    <row r="656" spans="1:1" s="261" customFormat="1" ht="12" hidden="1" customHeight="1">
      <c r="A656" s="260"/>
    </row>
    <row r="657" spans="1:1" s="261" customFormat="1" ht="12" hidden="1" customHeight="1">
      <c r="A657" s="260"/>
    </row>
    <row r="658" spans="1:1" s="261" customFormat="1" ht="12" hidden="1" customHeight="1">
      <c r="A658" s="260"/>
    </row>
    <row r="659" spans="1:1" s="261" customFormat="1" ht="12" hidden="1" customHeight="1">
      <c r="A659" s="260"/>
    </row>
    <row r="660" spans="1:1" s="261" customFormat="1" ht="12" hidden="1" customHeight="1">
      <c r="A660" s="260"/>
    </row>
    <row r="661" spans="1:1" s="261" customFormat="1" ht="12" hidden="1" customHeight="1">
      <c r="A661" s="260"/>
    </row>
    <row r="662" spans="1:1" s="261" customFormat="1" ht="12" hidden="1" customHeight="1">
      <c r="A662" s="260"/>
    </row>
    <row r="663" spans="1:1" s="261" customFormat="1" ht="12" hidden="1" customHeight="1">
      <c r="A663" s="260"/>
    </row>
    <row r="664" spans="1:1" s="261" customFormat="1" ht="12" hidden="1" customHeight="1">
      <c r="A664" s="260"/>
    </row>
    <row r="665" spans="1:1" s="261" customFormat="1" ht="12" hidden="1" customHeight="1">
      <c r="A665" s="260"/>
    </row>
    <row r="666" spans="1:1" s="261" customFormat="1" ht="12" hidden="1" customHeight="1">
      <c r="A666" s="260"/>
    </row>
    <row r="667" spans="1:1" s="261" customFormat="1" ht="12" hidden="1" customHeight="1">
      <c r="A667" s="260"/>
    </row>
    <row r="668" spans="1:1" s="261" customFormat="1" ht="12" hidden="1" customHeight="1">
      <c r="A668" s="260"/>
    </row>
    <row r="669" spans="1:1" s="261" customFormat="1" ht="12" hidden="1" customHeight="1">
      <c r="A669" s="260"/>
    </row>
    <row r="670" spans="1:1" s="261" customFormat="1" ht="12" hidden="1" customHeight="1">
      <c r="A670" s="260"/>
    </row>
    <row r="671" spans="1:1" s="261" customFormat="1" ht="12" hidden="1" customHeight="1">
      <c r="A671" s="260"/>
    </row>
    <row r="672" spans="1:1" s="261" customFormat="1" ht="12" hidden="1" customHeight="1">
      <c r="A672" s="260"/>
    </row>
    <row r="673" spans="1:1" s="261" customFormat="1" ht="12" hidden="1" customHeight="1">
      <c r="A673" s="260"/>
    </row>
    <row r="674" spans="1:1" s="261" customFormat="1" ht="12" hidden="1" customHeight="1">
      <c r="A674" s="260"/>
    </row>
    <row r="675" spans="1:1" s="261" customFormat="1" ht="12" hidden="1" customHeight="1">
      <c r="A675" s="260"/>
    </row>
    <row r="676" spans="1:1" s="261" customFormat="1" ht="12" hidden="1" customHeight="1">
      <c r="A676" s="260"/>
    </row>
    <row r="677" spans="1:1" s="261" customFormat="1" ht="12" hidden="1" customHeight="1">
      <c r="A677" s="260"/>
    </row>
    <row r="678" spans="1:1" s="261" customFormat="1" ht="12" hidden="1" customHeight="1">
      <c r="A678" s="260"/>
    </row>
    <row r="679" spans="1:1" s="261" customFormat="1" ht="12" hidden="1" customHeight="1">
      <c r="A679" s="260"/>
    </row>
    <row r="680" spans="1:1" s="261" customFormat="1" ht="12" hidden="1" customHeight="1">
      <c r="A680" s="260"/>
    </row>
    <row r="681" spans="1:1" s="261" customFormat="1" ht="12" hidden="1" customHeight="1">
      <c r="A681" s="260"/>
    </row>
    <row r="682" spans="1:1" s="261" customFormat="1" ht="12" hidden="1" customHeight="1">
      <c r="A682" s="260"/>
    </row>
    <row r="683" spans="1:1" s="261" customFormat="1" ht="12" hidden="1" customHeight="1">
      <c r="A683" s="260"/>
    </row>
    <row r="684" spans="1:1" s="261" customFormat="1" ht="12" hidden="1" customHeight="1">
      <c r="A684" s="260"/>
    </row>
    <row r="685" spans="1:1" s="261" customFormat="1" ht="12" hidden="1" customHeight="1">
      <c r="A685" s="260"/>
    </row>
    <row r="686" spans="1:1" s="261" customFormat="1" ht="12" hidden="1" customHeight="1">
      <c r="A686" s="260"/>
    </row>
    <row r="687" spans="1:1" s="261" customFormat="1" ht="12" hidden="1" customHeight="1">
      <c r="A687" s="260"/>
    </row>
    <row r="688" spans="1:1" s="261" customFormat="1" ht="12" hidden="1" customHeight="1">
      <c r="A688" s="260"/>
    </row>
    <row r="689" spans="1:1" s="261" customFormat="1" ht="12" hidden="1" customHeight="1">
      <c r="A689" s="260"/>
    </row>
    <row r="690" spans="1:1" s="261" customFormat="1" ht="12" hidden="1" customHeight="1">
      <c r="A690" s="260"/>
    </row>
    <row r="691" spans="1:1" s="261" customFormat="1" ht="12" hidden="1" customHeight="1">
      <c r="A691" s="260"/>
    </row>
    <row r="692" spans="1:1" s="261" customFormat="1" ht="12" hidden="1" customHeight="1">
      <c r="A692" s="260"/>
    </row>
    <row r="693" spans="1:1" s="261" customFormat="1" ht="12" hidden="1" customHeight="1">
      <c r="A693" s="260"/>
    </row>
    <row r="694" spans="1:1" s="261" customFormat="1" ht="12" hidden="1" customHeight="1">
      <c r="A694" s="260"/>
    </row>
    <row r="695" spans="1:1" s="261" customFormat="1" ht="12" hidden="1" customHeight="1">
      <c r="A695" s="260"/>
    </row>
    <row r="696" spans="1:1" s="261" customFormat="1" ht="12" hidden="1" customHeight="1">
      <c r="A696" s="260"/>
    </row>
    <row r="697" spans="1:1" s="261" customFormat="1" ht="12" hidden="1" customHeight="1">
      <c r="A697" s="260"/>
    </row>
    <row r="698" spans="1:1" s="261" customFormat="1" ht="12" hidden="1" customHeight="1">
      <c r="A698" s="260"/>
    </row>
    <row r="699" spans="1:1" s="261" customFormat="1" ht="12" hidden="1" customHeight="1">
      <c r="A699" s="260"/>
    </row>
    <row r="700" spans="1:1" s="261" customFormat="1" ht="12" hidden="1" customHeight="1">
      <c r="A700" s="260"/>
    </row>
    <row r="701" spans="1:1" s="261" customFormat="1" ht="12" hidden="1" customHeight="1">
      <c r="A701" s="260"/>
    </row>
    <row r="702" spans="1:1" s="261" customFormat="1" ht="12" hidden="1" customHeight="1">
      <c r="A702" s="260"/>
    </row>
    <row r="703" spans="1:1" s="261" customFormat="1" ht="12" hidden="1" customHeight="1">
      <c r="A703" s="260"/>
    </row>
    <row r="704" spans="1:1" s="261" customFormat="1" ht="12" hidden="1" customHeight="1">
      <c r="A704" s="260"/>
    </row>
    <row r="705" spans="1:1" s="261" customFormat="1" ht="12" hidden="1" customHeight="1">
      <c r="A705" s="260"/>
    </row>
    <row r="706" spans="1:1" s="261" customFormat="1" ht="12" hidden="1" customHeight="1">
      <c r="A706" s="260"/>
    </row>
    <row r="707" spans="1:1" s="261" customFormat="1" ht="12" hidden="1" customHeight="1">
      <c r="A707" s="260"/>
    </row>
    <row r="708" spans="1:1" s="261" customFormat="1" ht="12" hidden="1" customHeight="1">
      <c r="A708" s="260"/>
    </row>
    <row r="709" spans="1:1" s="261" customFormat="1" ht="12" hidden="1" customHeight="1">
      <c r="A709" s="260"/>
    </row>
    <row r="710" spans="1:1" s="261" customFormat="1" ht="12" hidden="1" customHeight="1">
      <c r="A710" s="260"/>
    </row>
    <row r="711" spans="1:1" s="261" customFormat="1" ht="12" hidden="1" customHeight="1">
      <c r="A711" s="260"/>
    </row>
    <row r="712" spans="1:1" s="261" customFormat="1" ht="12" hidden="1" customHeight="1">
      <c r="A712" s="260"/>
    </row>
    <row r="713" spans="1:1" s="261" customFormat="1" ht="12" hidden="1" customHeight="1">
      <c r="A713" s="260"/>
    </row>
    <row r="714" spans="1:1" s="261" customFormat="1" ht="12" hidden="1" customHeight="1">
      <c r="A714" s="260"/>
    </row>
    <row r="715" spans="1:1" s="261" customFormat="1" ht="12" hidden="1" customHeight="1">
      <c r="A715" s="260"/>
    </row>
    <row r="716" spans="1:1" s="261" customFormat="1" ht="12" hidden="1" customHeight="1">
      <c r="A716" s="260"/>
    </row>
    <row r="717" spans="1:1" s="261" customFormat="1" ht="12" hidden="1" customHeight="1">
      <c r="A717" s="260"/>
    </row>
    <row r="718" spans="1:1" s="261" customFormat="1" ht="12" hidden="1" customHeight="1">
      <c r="A718" s="260"/>
    </row>
    <row r="719" spans="1:1" s="261" customFormat="1" ht="12" hidden="1" customHeight="1">
      <c r="A719" s="260"/>
    </row>
    <row r="720" spans="1:1" s="261" customFormat="1" ht="12" hidden="1" customHeight="1">
      <c r="A720" s="260"/>
    </row>
    <row r="721" spans="1:1" s="261" customFormat="1" ht="12" hidden="1" customHeight="1">
      <c r="A721" s="260"/>
    </row>
    <row r="722" spans="1:1" s="261" customFormat="1" ht="12" hidden="1" customHeight="1">
      <c r="A722" s="260"/>
    </row>
    <row r="723" spans="1:1" s="261" customFormat="1" ht="12" hidden="1" customHeight="1">
      <c r="A723" s="260"/>
    </row>
    <row r="724" spans="1:1" s="261" customFormat="1" ht="12" hidden="1" customHeight="1">
      <c r="A724" s="260"/>
    </row>
    <row r="725" spans="1:1" s="261" customFormat="1" ht="12" hidden="1" customHeight="1">
      <c r="A725" s="260"/>
    </row>
    <row r="726" spans="1:1" s="261" customFormat="1" ht="12" hidden="1" customHeight="1">
      <c r="A726" s="260"/>
    </row>
    <row r="727" spans="1:1" s="261" customFormat="1" ht="12" hidden="1" customHeight="1">
      <c r="A727" s="260"/>
    </row>
    <row r="728" spans="1:1" s="261" customFormat="1" ht="12" hidden="1" customHeight="1">
      <c r="A728" s="260"/>
    </row>
    <row r="729" spans="1:1" s="261" customFormat="1" ht="12" hidden="1" customHeight="1">
      <c r="A729" s="260"/>
    </row>
    <row r="730" spans="1:1" s="261" customFormat="1" ht="12" hidden="1" customHeight="1">
      <c r="A730" s="260"/>
    </row>
    <row r="731" spans="1:1" s="261" customFormat="1" ht="12" hidden="1" customHeight="1">
      <c r="A731" s="260"/>
    </row>
    <row r="732" spans="1:1" s="261" customFormat="1" ht="12" hidden="1" customHeight="1">
      <c r="A732" s="260"/>
    </row>
    <row r="733" spans="1:1" s="261" customFormat="1" ht="12" hidden="1" customHeight="1">
      <c r="A733" s="260"/>
    </row>
    <row r="734" spans="1:1" s="261" customFormat="1" ht="12" hidden="1" customHeight="1">
      <c r="A734" s="260"/>
    </row>
    <row r="735" spans="1:1" s="261" customFormat="1" ht="12" hidden="1" customHeight="1">
      <c r="A735" s="260"/>
    </row>
    <row r="736" spans="1:1" s="261" customFormat="1" ht="12" hidden="1" customHeight="1">
      <c r="A736" s="260"/>
    </row>
    <row r="737" spans="1:1" s="261" customFormat="1" ht="12" hidden="1" customHeight="1">
      <c r="A737" s="260"/>
    </row>
    <row r="738" spans="1:1" s="261" customFormat="1" ht="12" hidden="1" customHeight="1">
      <c r="A738" s="260"/>
    </row>
    <row r="739" spans="1:1" s="261" customFormat="1" ht="12" hidden="1" customHeight="1">
      <c r="A739" s="260"/>
    </row>
    <row r="740" spans="1:1" s="261" customFormat="1" ht="12" hidden="1" customHeight="1">
      <c r="A740" s="260"/>
    </row>
    <row r="741" spans="1:1" s="261" customFormat="1" ht="12" hidden="1" customHeight="1">
      <c r="A741" s="260"/>
    </row>
    <row r="742" spans="1:1" s="261" customFormat="1" ht="12" hidden="1" customHeight="1">
      <c r="A742" s="260"/>
    </row>
    <row r="743" spans="1:1" s="261" customFormat="1" ht="12" hidden="1" customHeight="1">
      <c r="A743" s="260"/>
    </row>
    <row r="744" spans="1:1" s="261" customFormat="1" ht="12" hidden="1" customHeight="1">
      <c r="A744" s="260"/>
    </row>
    <row r="745" spans="1:1" s="261" customFormat="1" ht="12" hidden="1" customHeight="1">
      <c r="A745" s="260"/>
    </row>
    <row r="746" spans="1:1" s="261" customFormat="1" ht="12" hidden="1" customHeight="1">
      <c r="A746" s="260"/>
    </row>
    <row r="747" spans="1:1" s="261" customFormat="1" ht="12" hidden="1" customHeight="1">
      <c r="A747" s="260"/>
    </row>
    <row r="748" spans="1:1" s="261" customFormat="1" ht="12" hidden="1" customHeight="1">
      <c r="A748" s="260"/>
    </row>
    <row r="749" spans="1:1" s="261" customFormat="1" ht="12" hidden="1" customHeight="1">
      <c r="A749" s="260"/>
    </row>
    <row r="750" spans="1:1" s="261" customFormat="1" ht="12" hidden="1" customHeight="1">
      <c r="A750" s="260"/>
    </row>
    <row r="751" spans="1:1" s="261" customFormat="1" ht="12" hidden="1" customHeight="1">
      <c r="A751" s="260"/>
    </row>
    <row r="752" spans="1:1" s="261" customFormat="1" ht="12" hidden="1" customHeight="1">
      <c r="A752" s="260"/>
    </row>
    <row r="753" spans="1:1" s="261" customFormat="1" ht="12" hidden="1" customHeight="1">
      <c r="A753" s="260"/>
    </row>
    <row r="754" spans="1:1" s="261" customFormat="1" ht="12" hidden="1" customHeight="1">
      <c r="A754" s="260"/>
    </row>
    <row r="755" spans="1:1" s="261" customFormat="1" ht="12" hidden="1" customHeight="1">
      <c r="A755" s="260"/>
    </row>
    <row r="756" spans="1:1" s="261" customFormat="1" ht="12" hidden="1" customHeight="1">
      <c r="A756" s="260"/>
    </row>
    <row r="757" spans="1:1" s="261" customFormat="1" ht="12" hidden="1" customHeight="1">
      <c r="A757" s="260"/>
    </row>
    <row r="758" spans="1:1" s="261" customFormat="1" ht="12" hidden="1" customHeight="1">
      <c r="A758" s="260"/>
    </row>
    <row r="759" spans="1:1" s="261" customFormat="1" ht="12" hidden="1" customHeight="1">
      <c r="A759" s="260"/>
    </row>
    <row r="760" spans="1:1" s="261" customFormat="1" ht="12" hidden="1" customHeight="1">
      <c r="A760" s="260"/>
    </row>
    <row r="761" spans="1:1" s="261" customFormat="1" ht="12" hidden="1" customHeight="1">
      <c r="A761" s="260"/>
    </row>
    <row r="762" spans="1:1" s="261" customFormat="1" ht="12" hidden="1" customHeight="1">
      <c r="A762" s="260"/>
    </row>
    <row r="763" spans="1:1" s="261" customFormat="1" ht="12" hidden="1" customHeight="1">
      <c r="A763" s="260"/>
    </row>
    <row r="764" spans="1:1" s="261" customFormat="1" ht="12" hidden="1" customHeight="1">
      <c r="A764" s="260"/>
    </row>
    <row r="765" spans="1:1" s="261" customFormat="1" ht="12" hidden="1" customHeight="1">
      <c r="A765" s="260"/>
    </row>
    <row r="766" spans="1:1" s="261" customFormat="1" ht="12" hidden="1" customHeight="1">
      <c r="A766" s="260"/>
    </row>
    <row r="767" spans="1:1" s="261" customFormat="1" ht="12" hidden="1" customHeight="1">
      <c r="A767" s="260"/>
    </row>
    <row r="768" spans="1:1" s="261" customFormat="1" ht="12" hidden="1" customHeight="1">
      <c r="A768" s="260"/>
    </row>
    <row r="769" spans="1:1" s="261" customFormat="1" ht="12" hidden="1" customHeight="1">
      <c r="A769" s="260"/>
    </row>
    <row r="770" spans="1:1" s="261" customFormat="1" ht="12" hidden="1" customHeight="1">
      <c r="A770" s="260"/>
    </row>
    <row r="771" spans="1:1" s="261" customFormat="1" ht="12" hidden="1" customHeight="1">
      <c r="A771" s="260"/>
    </row>
    <row r="772" spans="1:1" s="261" customFormat="1" ht="12" hidden="1" customHeight="1">
      <c r="A772" s="260"/>
    </row>
    <row r="773" spans="1:1" s="261" customFormat="1" ht="12" hidden="1" customHeight="1">
      <c r="A773" s="260"/>
    </row>
    <row r="774" spans="1:1" s="261" customFormat="1" ht="12" hidden="1" customHeight="1">
      <c r="A774" s="260"/>
    </row>
    <row r="775" spans="1:1" s="261" customFormat="1" ht="12" hidden="1" customHeight="1">
      <c r="A775" s="260"/>
    </row>
    <row r="776" spans="1:1" s="261" customFormat="1" ht="12" hidden="1" customHeight="1">
      <c r="A776" s="260"/>
    </row>
    <row r="777" spans="1:1" s="261" customFormat="1" ht="12" hidden="1" customHeight="1">
      <c r="A777" s="260"/>
    </row>
    <row r="778" spans="1:1" s="261" customFormat="1" ht="12" hidden="1" customHeight="1">
      <c r="A778" s="260"/>
    </row>
    <row r="779" spans="1:1" s="261" customFormat="1" ht="12" hidden="1" customHeight="1">
      <c r="A779" s="260"/>
    </row>
    <row r="780" spans="1:1" s="261" customFormat="1" ht="12" hidden="1" customHeight="1">
      <c r="A780" s="260"/>
    </row>
    <row r="781" spans="1:1" s="261" customFormat="1" ht="12" hidden="1" customHeight="1">
      <c r="A781" s="260"/>
    </row>
    <row r="782" spans="1:1" s="261" customFormat="1" ht="12" hidden="1" customHeight="1">
      <c r="A782" s="260"/>
    </row>
    <row r="783" spans="1:1" s="261" customFormat="1" ht="12" hidden="1" customHeight="1">
      <c r="A783" s="260"/>
    </row>
    <row r="784" spans="1:1" s="261" customFormat="1" ht="12" hidden="1" customHeight="1">
      <c r="A784" s="260"/>
    </row>
    <row r="785" spans="1:1" s="261" customFormat="1" ht="12" hidden="1" customHeight="1">
      <c r="A785" s="260"/>
    </row>
    <row r="786" spans="1:1" s="261" customFormat="1" ht="12" hidden="1" customHeight="1">
      <c r="A786" s="260"/>
    </row>
    <row r="787" spans="1:1" s="261" customFormat="1" ht="12" hidden="1" customHeight="1">
      <c r="A787" s="260"/>
    </row>
    <row r="788" spans="1:1" s="261" customFormat="1" ht="12" hidden="1" customHeight="1">
      <c r="A788" s="260"/>
    </row>
    <row r="789" spans="1:1" s="261" customFormat="1" ht="12" hidden="1" customHeight="1">
      <c r="A789" s="260"/>
    </row>
    <row r="790" spans="1:1" s="261" customFormat="1" ht="12" hidden="1" customHeight="1">
      <c r="A790" s="260"/>
    </row>
    <row r="791" spans="1:1" s="261" customFormat="1" ht="12" hidden="1" customHeight="1">
      <c r="A791" s="260"/>
    </row>
    <row r="792" spans="1:1" s="261" customFormat="1" ht="12" hidden="1" customHeight="1">
      <c r="A792" s="260"/>
    </row>
    <row r="793" spans="1:1" s="261" customFormat="1" ht="12" hidden="1" customHeight="1">
      <c r="A793" s="260"/>
    </row>
    <row r="794" spans="1:1" s="261" customFormat="1" ht="12" hidden="1" customHeight="1">
      <c r="A794" s="260"/>
    </row>
    <row r="795" spans="1:1" s="261" customFormat="1" ht="12" hidden="1" customHeight="1">
      <c r="A795" s="260"/>
    </row>
    <row r="796" spans="1:1" s="261" customFormat="1" ht="12" hidden="1" customHeight="1">
      <c r="A796" s="260"/>
    </row>
    <row r="797" spans="1:1" s="261" customFormat="1" ht="12" hidden="1" customHeight="1">
      <c r="A797" s="260"/>
    </row>
    <row r="798" spans="1:1" s="261" customFormat="1" ht="12" hidden="1" customHeight="1">
      <c r="A798" s="260"/>
    </row>
    <row r="799" spans="1:1" s="261" customFormat="1" ht="12" hidden="1" customHeight="1">
      <c r="A799" s="260"/>
    </row>
    <row r="800" spans="1:1" s="261" customFormat="1" ht="12" hidden="1" customHeight="1">
      <c r="A800" s="260"/>
    </row>
    <row r="801" spans="1:1" s="261" customFormat="1" ht="12" hidden="1" customHeight="1">
      <c r="A801" s="260"/>
    </row>
    <row r="802" spans="1:1" s="261" customFormat="1" ht="12" hidden="1" customHeight="1">
      <c r="A802" s="260"/>
    </row>
    <row r="803" spans="1:1" s="261" customFormat="1" ht="12" hidden="1" customHeight="1">
      <c r="A803" s="260"/>
    </row>
    <row r="804" spans="1:1" s="261" customFormat="1" ht="12" hidden="1" customHeight="1">
      <c r="A804" s="260"/>
    </row>
    <row r="805" spans="1:1" s="261" customFormat="1" ht="12" hidden="1" customHeight="1">
      <c r="A805" s="260"/>
    </row>
    <row r="806" spans="1:1" s="261" customFormat="1" ht="12" hidden="1" customHeight="1">
      <c r="A806" s="260"/>
    </row>
    <row r="807" spans="1:1" s="261" customFormat="1" ht="12" hidden="1" customHeight="1">
      <c r="A807" s="260"/>
    </row>
    <row r="808" spans="1:1" s="261" customFormat="1" ht="12" hidden="1" customHeight="1">
      <c r="A808" s="260"/>
    </row>
    <row r="809" spans="1:1" s="261" customFormat="1" ht="12" hidden="1" customHeight="1">
      <c r="A809" s="260"/>
    </row>
    <row r="810" spans="1:1" s="261" customFormat="1" ht="12" hidden="1" customHeight="1">
      <c r="A810" s="260"/>
    </row>
    <row r="811" spans="1:1" s="261" customFormat="1" ht="12" hidden="1" customHeight="1">
      <c r="A811" s="260"/>
    </row>
    <row r="812" spans="1:1" s="261" customFormat="1" ht="12" hidden="1" customHeight="1">
      <c r="A812" s="260"/>
    </row>
    <row r="813" spans="1:1" s="261" customFormat="1" ht="12" hidden="1" customHeight="1">
      <c r="A813" s="260"/>
    </row>
    <row r="814" spans="1:1" s="261" customFormat="1" ht="12" hidden="1" customHeight="1">
      <c r="A814" s="260"/>
    </row>
    <row r="815" spans="1:1" s="261" customFormat="1" ht="12" hidden="1" customHeight="1">
      <c r="A815" s="260"/>
    </row>
    <row r="816" spans="1:1" s="261" customFormat="1" ht="12" hidden="1" customHeight="1">
      <c r="A816" s="260"/>
    </row>
    <row r="817" spans="1:1" s="261" customFormat="1" ht="12" hidden="1" customHeight="1">
      <c r="A817" s="260"/>
    </row>
    <row r="818" spans="1:1" s="261" customFormat="1" ht="12" hidden="1" customHeight="1">
      <c r="A818" s="260"/>
    </row>
    <row r="819" spans="1:1" s="261" customFormat="1" ht="12" hidden="1" customHeight="1">
      <c r="A819" s="260"/>
    </row>
    <row r="820" spans="1:1" s="261" customFormat="1" ht="12" hidden="1" customHeight="1">
      <c r="A820" s="260"/>
    </row>
    <row r="821" spans="1:1" s="261" customFormat="1" ht="12" hidden="1" customHeight="1">
      <c r="A821" s="260"/>
    </row>
    <row r="822" spans="1:1" s="261" customFormat="1" ht="12" hidden="1" customHeight="1">
      <c r="A822" s="260"/>
    </row>
    <row r="823" spans="1:1" s="261" customFormat="1" ht="12" hidden="1" customHeight="1">
      <c r="A823" s="260"/>
    </row>
    <row r="824" spans="1:1" s="261" customFormat="1" ht="12" hidden="1" customHeight="1">
      <c r="A824" s="260"/>
    </row>
    <row r="825" spans="1:1" s="261" customFormat="1" ht="12" hidden="1" customHeight="1">
      <c r="A825" s="260"/>
    </row>
    <row r="826" spans="1:1" s="261" customFormat="1" ht="12" hidden="1" customHeight="1">
      <c r="A826" s="260"/>
    </row>
    <row r="827" spans="1:1" s="261" customFormat="1" ht="12" hidden="1" customHeight="1">
      <c r="A827" s="260"/>
    </row>
    <row r="828" spans="1:1" s="261" customFormat="1" ht="12" hidden="1" customHeight="1">
      <c r="A828" s="260"/>
    </row>
    <row r="829" spans="1:1" s="261" customFormat="1" ht="12" hidden="1" customHeight="1">
      <c r="A829" s="260"/>
    </row>
    <row r="830" spans="1:1" s="261" customFormat="1" ht="12" hidden="1" customHeight="1">
      <c r="A830" s="260"/>
    </row>
    <row r="831" spans="1:1" s="261" customFormat="1" ht="12" hidden="1" customHeight="1">
      <c r="A831" s="260"/>
    </row>
    <row r="832" spans="1:1" s="261" customFormat="1" ht="12" hidden="1" customHeight="1">
      <c r="A832" s="260"/>
    </row>
    <row r="833" spans="1:1" s="261" customFormat="1" ht="12" hidden="1" customHeight="1">
      <c r="A833" s="260"/>
    </row>
    <row r="834" spans="1:1" s="261" customFormat="1" ht="12" hidden="1" customHeight="1">
      <c r="A834" s="260"/>
    </row>
    <row r="835" spans="1:1" s="261" customFormat="1" ht="12" hidden="1" customHeight="1">
      <c r="A835" s="260"/>
    </row>
    <row r="836" spans="1:1" s="261" customFormat="1" ht="12" hidden="1" customHeight="1">
      <c r="A836" s="260"/>
    </row>
    <row r="837" spans="1:1" s="261" customFormat="1" ht="12" hidden="1" customHeight="1">
      <c r="A837" s="260"/>
    </row>
    <row r="838" spans="1:1" s="261" customFormat="1" ht="12" hidden="1" customHeight="1">
      <c r="A838" s="260"/>
    </row>
    <row r="839" spans="1:1" s="261" customFormat="1" ht="12" hidden="1" customHeight="1">
      <c r="A839" s="260"/>
    </row>
    <row r="840" spans="1:1" s="261" customFormat="1" ht="12" hidden="1" customHeight="1">
      <c r="A840" s="260"/>
    </row>
    <row r="841" spans="1:1" s="261" customFormat="1" ht="12" hidden="1" customHeight="1">
      <c r="A841" s="260"/>
    </row>
    <row r="842" spans="1:1" s="261" customFormat="1" ht="12" hidden="1" customHeight="1">
      <c r="A842" s="260"/>
    </row>
    <row r="843" spans="1:1" s="261" customFormat="1" ht="12" hidden="1" customHeight="1">
      <c r="A843" s="260"/>
    </row>
    <row r="844" spans="1:1" s="261" customFormat="1" ht="12" hidden="1" customHeight="1">
      <c r="A844" s="260"/>
    </row>
    <row r="845" spans="1:1" s="261" customFormat="1" ht="12" hidden="1" customHeight="1">
      <c r="A845" s="260"/>
    </row>
    <row r="846" spans="1:1" s="261" customFormat="1" ht="12" hidden="1" customHeight="1">
      <c r="A846" s="260"/>
    </row>
    <row r="847" spans="1:1" s="261" customFormat="1" ht="12" hidden="1" customHeight="1">
      <c r="A847" s="260"/>
    </row>
    <row r="848" spans="1:1" s="261" customFormat="1" ht="12" hidden="1" customHeight="1">
      <c r="A848" s="260"/>
    </row>
    <row r="849" spans="1:1" s="261" customFormat="1" ht="12" hidden="1" customHeight="1">
      <c r="A849" s="260"/>
    </row>
    <row r="850" spans="1:1" s="261" customFormat="1" ht="12" hidden="1" customHeight="1">
      <c r="A850" s="260"/>
    </row>
    <row r="851" spans="1:1" s="261" customFormat="1" ht="12" hidden="1" customHeight="1">
      <c r="A851" s="260"/>
    </row>
    <row r="852" spans="1:1" s="261" customFormat="1" ht="12" hidden="1" customHeight="1">
      <c r="A852" s="260"/>
    </row>
    <row r="853" spans="1:1" s="261" customFormat="1" ht="12" hidden="1" customHeight="1">
      <c r="A853" s="260"/>
    </row>
    <row r="854" spans="1:1" s="261" customFormat="1" ht="12" hidden="1" customHeight="1">
      <c r="A854" s="260"/>
    </row>
    <row r="855" spans="1:1" s="261" customFormat="1" ht="12" hidden="1" customHeight="1">
      <c r="A855" s="260"/>
    </row>
    <row r="856" spans="1:1" s="261" customFormat="1" ht="12" hidden="1" customHeight="1">
      <c r="A856" s="260"/>
    </row>
    <row r="857" spans="1:1" s="261" customFormat="1" ht="12" hidden="1" customHeight="1">
      <c r="A857" s="260"/>
    </row>
    <row r="858" spans="1:1" s="261" customFormat="1" ht="12" hidden="1" customHeight="1">
      <c r="A858" s="260"/>
    </row>
    <row r="859" spans="1:1" s="261" customFormat="1" ht="12" hidden="1" customHeight="1">
      <c r="A859" s="260"/>
    </row>
    <row r="860" spans="1:1" s="261" customFormat="1" ht="12" hidden="1" customHeight="1">
      <c r="A860" s="260"/>
    </row>
    <row r="861" spans="1:1" s="261" customFormat="1" ht="12" hidden="1" customHeight="1">
      <c r="A861" s="260"/>
    </row>
    <row r="862" spans="1:1" s="261" customFormat="1" ht="12" hidden="1" customHeight="1">
      <c r="A862" s="260"/>
    </row>
    <row r="863" spans="1:1" s="261" customFormat="1" ht="12" hidden="1" customHeight="1">
      <c r="A863" s="260"/>
    </row>
    <row r="864" spans="1:1" s="261" customFormat="1" ht="12" hidden="1" customHeight="1">
      <c r="A864" s="260"/>
    </row>
    <row r="865" spans="1:1" s="261" customFormat="1" ht="12" hidden="1" customHeight="1">
      <c r="A865" s="260"/>
    </row>
    <row r="866" spans="1:1" s="261" customFormat="1" ht="12" hidden="1" customHeight="1">
      <c r="A866" s="260"/>
    </row>
    <row r="867" spans="1:1" s="261" customFormat="1" ht="12" hidden="1" customHeight="1">
      <c r="A867" s="260"/>
    </row>
    <row r="868" spans="1:1" s="261" customFormat="1" ht="12" hidden="1" customHeight="1">
      <c r="A868" s="260"/>
    </row>
    <row r="869" spans="1:1" s="261" customFormat="1" ht="12" hidden="1" customHeight="1">
      <c r="A869" s="260"/>
    </row>
    <row r="870" spans="1:1" s="261" customFormat="1" ht="12" hidden="1" customHeight="1">
      <c r="A870" s="260"/>
    </row>
    <row r="871" spans="1:1" s="261" customFormat="1" ht="12" hidden="1" customHeight="1">
      <c r="A871" s="260"/>
    </row>
    <row r="872" spans="1:1" s="261" customFormat="1" ht="12" hidden="1" customHeight="1">
      <c r="A872" s="260"/>
    </row>
    <row r="873" spans="1:1" s="261" customFormat="1" ht="12" hidden="1" customHeight="1">
      <c r="A873" s="260"/>
    </row>
    <row r="874" spans="1:1" s="261" customFormat="1" ht="12" hidden="1" customHeight="1">
      <c r="A874" s="260"/>
    </row>
    <row r="875" spans="1:1" s="261" customFormat="1" ht="12" hidden="1" customHeight="1">
      <c r="A875" s="260"/>
    </row>
    <row r="876" spans="1:1" s="261" customFormat="1" ht="12" hidden="1" customHeight="1">
      <c r="A876" s="260"/>
    </row>
    <row r="877" spans="1:1" s="261" customFormat="1" ht="12" hidden="1" customHeight="1">
      <c r="A877" s="260"/>
    </row>
    <row r="878" spans="1:1" s="261" customFormat="1" ht="12" hidden="1" customHeight="1">
      <c r="A878" s="260"/>
    </row>
    <row r="879" spans="1:1" s="261" customFormat="1" ht="12" hidden="1" customHeight="1">
      <c r="A879" s="260"/>
    </row>
    <row r="880" spans="1:1" s="261" customFormat="1" ht="12" hidden="1" customHeight="1">
      <c r="A880" s="260"/>
    </row>
    <row r="881" spans="1:1" s="261" customFormat="1" ht="12" hidden="1" customHeight="1">
      <c r="A881" s="260"/>
    </row>
    <row r="882" spans="1:1" s="261" customFormat="1" ht="12" hidden="1" customHeight="1">
      <c r="A882" s="260"/>
    </row>
    <row r="883" spans="1:1" s="261" customFormat="1" ht="12" hidden="1" customHeight="1">
      <c r="A883" s="260"/>
    </row>
    <row r="884" spans="1:1" s="261" customFormat="1" ht="12" hidden="1" customHeight="1">
      <c r="A884" s="260"/>
    </row>
    <row r="885" spans="1:1" s="261" customFormat="1" ht="12" hidden="1" customHeight="1">
      <c r="A885" s="260"/>
    </row>
    <row r="886" spans="1:1" s="261" customFormat="1" ht="12" hidden="1" customHeight="1">
      <c r="A886" s="260"/>
    </row>
    <row r="887" spans="1:1" s="261" customFormat="1" ht="12" hidden="1" customHeight="1">
      <c r="A887" s="260"/>
    </row>
    <row r="888" spans="1:1" s="261" customFormat="1" ht="12" hidden="1" customHeight="1">
      <c r="A888" s="260"/>
    </row>
    <row r="889" spans="1:1" s="261" customFormat="1" ht="12" hidden="1" customHeight="1">
      <c r="A889" s="260"/>
    </row>
    <row r="890" spans="1:1" s="261" customFormat="1" ht="12" hidden="1" customHeight="1">
      <c r="A890" s="260"/>
    </row>
    <row r="891" spans="1:1" s="261" customFormat="1" ht="12" hidden="1" customHeight="1">
      <c r="A891" s="260"/>
    </row>
    <row r="892" spans="1:1" s="261" customFormat="1" ht="12" hidden="1" customHeight="1">
      <c r="A892" s="260"/>
    </row>
    <row r="893" spans="1:1" s="261" customFormat="1" ht="12" hidden="1" customHeight="1">
      <c r="A893" s="260"/>
    </row>
    <row r="894" spans="1:1" s="261" customFormat="1" ht="12" hidden="1" customHeight="1">
      <c r="A894" s="260"/>
    </row>
    <row r="895" spans="1:1" s="261" customFormat="1" ht="12" hidden="1" customHeight="1">
      <c r="A895" s="260"/>
    </row>
    <row r="896" spans="1:1" s="261" customFormat="1" ht="12" hidden="1" customHeight="1">
      <c r="A896" s="260"/>
    </row>
    <row r="897" spans="1:1" s="261" customFormat="1" ht="12" hidden="1" customHeight="1">
      <c r="A897" s="260"/>
    </row>
    <row r="898" spans="1:1" s="261" customFormat="1" ht="12" hidden="1" customHeight="1">
      <c r="A898" s="260"/>
    </row>
    <row r="899" spans="1:1" s="261" customFormat="1" ht="12" hidden="1" customHeight="1">
      <c r="A899" s="260"/>
    </row>
    <row r="900" spans="1:1" s="261" customFormat="1" ht="12" hidden="1" customHeight="1">
      <c r="A900" s="260"/>
    </row>
    <row r="901" spans="1:1" s="261" customFormat="1" ht="12" hidden="1" customHeight="1">
      <c r="A901" s="260"/>
    </row>
    <row r="902" spans="1:1" s="261" customFormat="1" ht="12" hidden="1" customHeight="1">
      <c r="A902" s="260"/>
    </row>
    <row r="903" spans="1:1" s="261" customFormat="1" ht="12" hidden="1" customHeight="1">
      <c r="A903" s="260"/>
    </row>
    <row r="904" spans="1:1" s="261" customFormat="1" ht="12" hidden="1" customHeight="1">
      <c r="A904" s="260"/>
    </row>
    <row r="905" spans="1:1" s="261" customFormat="1" ht="12" hidden="1" customHeight="1">
      <c r="A905" s="260"/>
    </row>
    <row r="906" spans="1:1" s="261" customFormat="1" ht="12" hidden="1" customHeight="1">
      <c r="A906" s="260"/>
    </row>
    <row r="907" spans="1:1" s="261" customFormat="1" ht="12" hidden="1" customHeight="1">
      <c r="A907" s="260"/>
    </row>
    <row r="908" spans="1:1" s="261" customFormat="1" ht="12" hidden="1" customHeight="1">
      <c r="A908" s="260"/>
    </row>
    <row r="909" spans="1:1" s="261" customFormat="1" ht="12" hidden="1" customHeight="1">
      <c r="A909" s="260"/>
    </row>
    <row r="910" spans="1:1" s="261" customFormat="1" ht="12" hidden="1" customHeight="1">
      <c r="A910" s="260"/>
    </row>
    <row r="911" spans="1:1" s="261" customFormat="1" ht="12" hidden="1" customHeight="1">
      <c r="A911" s="260"/>
    </row>
    <row r="912" spans="1:1" s="261" customFormat="1" ht="12" hidden="1" customHeight="1">
      <c r="A912" s="260"/>
    </row>
    <row r="913" spans="1:1" s="261" customFormat="1" ht="12" hidden="1" customHeight="1">
      <c r="A913" s="260"/>
    </row>
    <row r="914" spans="1:1" s="261" customFormat="1" ht="12" hidden="1" customHeight="1">
      <c r="A914" s="260"/>
    </row>
    <row r="915" spans="1:1" s="261" customFormat="1" ht="12" hidden="1" customHeight="1">
      <c r="A915" s="260"/>
    </row>
    <row r="916" spans="1:1" s="261" customFormat="1" ht="12" hidden="1" customHeight="1">
      <c r="A916" s="260"/>
    </row>
    <row r="917" spans="1:1" s="261" customFormat="1" ht="12" hidden="1" customHeight="1">
      <c r="A917" s="260"/>
    </row>
    <row r="918" spans="1:1" s="261" customFormat="1" ht="12" hidden="1" customHeight="1">
      <c r="A918" s="260"/>
    </row>
    <row r="919" spans="1:1" s="261" customFormat="1" ht="12" hidden="1" customHeight="1">
      <c r="A919" s="260"/>
    </row>
    <row r="920" spans="1:1" s="261" customFormat="1" ht="12" hidden="1" customHeight="1">
      <c r="A920" s="260"/>
    </row>
    <row r="921" spans="1:1" s="261" customFormat="1" ht="12" hidden="1" customHeight="1">
      <c r="A921" s="260"/>
    </row>
    <row r="922" spans="1:1" s="261" customFormat="1" ht="12" hidden="1" customHeight="1">
      <c r="A922" s="260"/>
    </row>
    <row r="923" spans="1:1" s="261" customFormat="1" ht="12" hidden="1" customHeight="1">
      <c r="A923" s="260"/>
    </row>
    <row r="924" spans="1:1" s="261" customFormat="1" ht="12" hidden="1" customHeight="1">
      <c r="A924" s="260"/>
    </row>
    <row r="925" spans="1:1" s="261" customFormat="1" ht="12" hidden="1" customHeight="1">
      <c r="A925" s="260"/>
    </row>
    <row r="926" spans="1:1" s="261" customFormat="1" ht="12" hidden="1" customHeight="1">
      <c r="A926" s="260"/>
    </row>
    <row r="927" spans="1:1" s="261" customFormat="1" ht="12" hidden="1" customHeight="1">
      <c r="A927" s="260"/>
    </row>
    <row r="928" spans="1:1" s="261" customFormat="1" ht="12" hidden="1" customHeight="1">
      <c r="A928" s="260"/>
    </row>
    <row r="929" spans="1:1" s="261" customFormat="1" ht="12" hidden="1" customHeight="1">
      <c r="A929" s="260"/>
    </row>
    <row r="930" spans="1:1" s="261" customFormat="1" ht="12" hidden="1" customHeight="1">
      <c r="A930" s="260"/>
    </row>
    <row r="931" spans="1:1" s="261" customFormat="1" ht="12" hidden="1" customHeight="1">
      <c r="A931" s="260"/>
    </row>
    <row r="932" spans="1:1" s="261" customFormat="1" ht="12" hidden="1" customHeight="1">
      <c r="A932" s="260"/>
    </row>
    <row r="933" spans="1:1" s="261" customFormat="1" ht="12" hidden="1" customHeight="1">
      <c r="A933" s="260"/>
    </row>
    <row r="934" spans="1:1" s="261" customFormat="1" ht="12" hidden="1" customHeight="1">
      <c r="A934" s="260"/>
    </row>
    <row r="935" spans="1:1" s="261" customFormat="1" ht="12" hidden="1" customHeight="1">
      <c r="A935" s="260"/>
    </row>
    <row r="936" spans="1:1" s="261" customFormat="1" ht="12" hidden="1" customHeight="1">
      <c r="A936" s="260"/>
    </row>
    <row r="937" spans="1:1" s="261" customFormat="1" ht="12" hidden="1" customHeight="1">
      <c r="A937" s="260"/>
    </row>
    <row r="938" spans="1:1" s="261" customFormat="1" ht="12" hidden="1" customHeight="1">
      <c r="A938" s="260"/>
    </row>
    <row r="939" spans="1:1" s="261" customFormat="1" ht="12" hidden="1" customHeight="1">
      <c r="A939" s="260"/>
    </row>
    <row r="940" spans="1:1" s="261" customFormat="1" ht="12" hidden="1" customHeight="1">
      <c r="A940" s="260"/>
    </row>
    <row r="941" spans="1:1" s="261" customFormat="1" ht="12" hidden="1" customHeight="1">
      <c r="A941" s="260"/>
    </row>
    <row r="942" spans="1:1" s="261" customFormat="1" ht="12" hidden="1" customHeight="1">
      <c r="A942" s="260"/>
    </row>
    <row r="943" spans="1:1" s="261" customFormat="1" ht="12" hidden="1" customHeight="1">
      <c r="A943" s="260"/>
    </row>
    <row r="944" spans="1:1" s="261" customFormat="1" ht="12" hidden="1" customHeight="1">
      <c r="A944" s="260"/>
    </row>
    <row r="945" spans="1:1" s="261" customFormat="1" ht="12" hidden="1" customHeight="1">
      <c r="A945" s="260"/>
    </row>
    <row r="946" spans="1:1" s="261" customFormat="1" ht="12" hidden="1" customHeight="1">
      <c r="A946" s="260"/>
    </row>
    <row r="947" spans="1:1" s="261" customFormat="1" ht="12" hidden="1" customHeight="1">
      <c r="A947" s="260"/>
    </row>
    <row r="948" spans="1:1" s="261" customFormat="1" ht="12" hidden="1" customHeight="1">
      <c r="A948" s="260"/>
    </row>
    <row r="949" spans="1:1" s="261" customFormat="1" ht="12" hidden="1" customHeight="1">
      <c r="A949" s="260"/>
    </row>
    <row r="950" spans="1:1" s="261" customFormat="1" ht="12" hidden="1" customHeight="1">
      <c r="A950" s="260"/>
    </row>
    <row r="951" spans="1:1" s="261" customFormat="1" ht="12" hidden="1" customHeight="1">
      <c r="A951" s="260"/>
    </row>
    <row r="952" spans="1:1" s="261" customFormat="1" ht="12" hidden="1" customHeight="1">
      <c r="A952" s="260"/>
    </row>
    <row r="953" spans="1:1" s="261" customFormat="1" ht="12" hidden="1" customHeight="1">
      <c r="A953" s="260"/>
    </row>
    <row r="954" spans="1:1" s="261" customFormat="1" ht="12" hidden="1" customHeight="1">
      <c r="A954" s="260"/>
    </row>
    <row r="955" spans="1:1" s="261" customFormat="1" ht="12" hidden="1" customHeight="1">
      <c r="A955" s="260"/>
    </row>
    <row r="956" spans="1:1" s="261" customFormat="1" ht="12" hidden="1" customHeight="1">
      <c r="A956" s="260"/>
    </row>
    <row r="957" spans="1:1" s="261" customFormat="1" ht="12" hidden="1" customHeight="1">
      <c r="A957" s="260"/>
    </row>
    <row r="958" spans="1:1" s="261" customFormat="1" ht="12" hidden="1" customHeight="1">
      <c r="A958" s="260"/>
    </row>
    <row r="959" spans="1:1" s="261" customFormat="1" ht="12" hidden="1" customHeight="1">
      <c r="A959" s="260"/>
    </row>
    <row r="960" spans="1:1" s="261" customFormat="1" ht="12" hidden="1" customHeight="1">
      <c r="A960" s="260"/>
    </row>
    <row r="961" spans="1:1" s="261" customFormat="1" ht="12" hidden="1" customHeight="1">
      <c r="A961" s="260"/>
    </row>
    <row r="962" spans="1:1" s="261" customFormat="1" ht="12" hidden="1" customHeight="1">
      <c r="A962" s="260"/>
    </row>
    <row r="963" spans="1:1" s="261" customFormat="1" ht="12" hidden="1" customHeight="1">
      <c r="A963" s="260"/>
    </row>
    <row r="964" spans="1:1" s="261" customFormat="1" ht="12" hidden="1" customHeight="1">
      <c r="A964" s="260"/>
    </row>
    <row r="965" spans="1:1" s="261" customFormat="1" ht="12" hidden="1" customHeight="1">
      <c r="A965" s="260"/>
    </row>
    <row r="966" spans="1:1" s="261" customFormat="1" ht="12" hidden="1" customHeight="1">
      <c r="A966" s="260"/>
    </row>
    <row r="967" spans="1:1" s="261" customFormat="1" ht="12" hidden="1" customHeight="1">
      <c r="A967" s="260"/>
    </row>
    <row r="968" spans="1:1" s="261" customFormat="1" ht="12" hidden="1" customHeight="1">
      <c r="A968" s="260"/>
    </row>
    <row r="969" spans="1:1" s="261" customFormat="1" ht="12" hidden="1" customHeight="1">
      <c r="A969" s="260"/>
    </row>
    <row r="970" spans="1:1" s="261" customFormat="1" ht="12" hidden="1" customHeight="1">
      <c r="A970" s="260"/>
    </row>
    <row r="971" spans="1:1" s="261" customFormat="1" ht="12" hidden="1" customHeight="1">
      <c r="A971" s="260"/>
    </row>
    <row r="972" spans="1:1" s="261" customFormat="1" ht="12" hidden="1" customHeight="1">
      <c r="A972" s="260"/>
    </row>
    <row r="973" spans="1:1" s="261" customFormat="1" ht="12" hidden="1" customHeight="1">
      <c r="A973" s="260"/>
    </row>
    <row r="974" spans="1:1" s="261" customFormat="1" ht="12" hidden="1" customHeight="1">
      <c r="A974" s="260"/>
    </row>
    <row r="975" spans="1:1" s="261" customFormat="1" ht="12" hidden="1" customHeight="1">
      <c r="A975" s="260"/>
    </row>
    <row r="976" spans="1:1" s="261" customFormat="1" ht="12" hidden="1" customHeight="1">
      <c r="A976" s="260"/>
    </row>
    <row r="977" spans="1:1" s="261" customFormat="1" ht="12" hidden="1" customHeight="1">
      <c r="A977" s="260"/>
    </row>
    <row r="978" spans="1:1" s="261" customFormat="1" ht="12" hidden="1" customHeight="1">
      <c r="A978" s="260"/>
    </row>
    <row r="979" spans="1:1" s="261" customFormat="1" ht="12" hidden="1" customHeight="1">
      <c r="A979" s="260"/>
    </row>
    <row r="980" spans="1:1" s="261" customFormat="1" ht="12" hidden="1" customHeight="1">
      <c r="A980" s="260"/>
    </row>
    <row r="981" spans="1:1" s="261" customFormat="1" ht="12" hidden="1" customHeight="1">
      <c r="A981" s="260"/>
    </row>
    <row r="982" spans="1:1" s="261" customFormat="1" ht="12" hidden="1" customHeight="1">
      <c r="A982" s="260"/>
    </row>
    <row r="983" spans="1:1" s="261" customFormat="1" ht="12" hidden="1" customHeight="1">
      <c r="A983" s="260"/>
    </row>
    <row r="984" spans="1:1" s="261" customFormat="1" ht="12" hidden="1" customHeight="1">
      <c r="A984" s="260"/>
    </row>
    <row r="985" spans="1:1" s="261" customFormat="1" ht="12" hidden="1" customHeight="1">
      <c r="A985" s="260"/>
    </row>
    <row r="986" spans="1:1" s="261" customFormat="1" ht="12" hidden="1" customHeight="1">
      <c r="A986" s="260"/>
    </row>
    <row r="987" spans="1:1" s="261" customFormat="1" ht="12" hidden="1" customHeight="1">
      <c r="A987" s="260"/>
    </row>
    <row r="988" spans="1:1" s="261" customFormat="1" ht="12" hidden="1" customHeight="1">
      <c r="A988" s="260"/>
    </row>
    <row r="989" spans="1:1" s="261" customFormat="1" ht="12" hidden="1" customHeight="1">
      <c r="A989" s="260"/>
    </row>
    <row r="990" spans="1:1" s="261" customFormat="1" ht="12" hidden="1" customHeight="1">
      <c r="A990" s="260"/>
    </row>
    <row r="991" spans="1:1" s="261" customFormat="1" ht="12" hidden="1" customHeight="1">
      <c r="A991" s="260"/>
    </row>
    <row r="992" spans="1:1" s="261" customFormat="1" ht="12" hidden="1" customHeight="1">
      <c r="A992" s="260"/>
    </row>
    <row r="993" spans="1:1" s="261" customFormat="1" ht="12" hidden="1" customHeight="1">
      <c r="A993" s="260"/>
    </row>
    <row r="994" spans="1:1" s="261" customFormat="1" ht="12" hidden="1" customHeight="1">
      <c r="A994" s="260"/>
    </row>
    <row r="995" spans="1:1" s="261" customFormat="1" ht="12" hidden="1" customHeight="1">
      <c r="A995" s="260"/>
    </row>
    <row r="996" spans="1:1" s="261" customFormat="1" ht="12" hidden="1" customHeight="1">
      <c r="A996" s="260"/>
    </row>
    <row r="997" spans="1:1" s="261" customFormat="1" ht="12" hidden="1" customHeight="1">
      <c r="A997" s="260"/>
    </row>
    <row r="998" spans="1:1" s="261" customFormat="1" ht="12" hidden="1" customHeight="1">
      <c r="A998" s="260"/>
    </row>
    <row r="999" spans="1:1" s="261" customFormat="1" ht="12" hidden="1" customHeight="1">
      <c r="A999" s="260"/>
    </row>
    <row r="1000" spans="1:1" s="261" customFormat="1" ht="12" hidden="1" customHeight="1">
      <c r="A1000" s="260"/>
    </row>
    <row r="1001" spans="1:1" s="261" customFormat="1" ht="12" hidden="1" customHeight="1">
      <c r="A1001" s="260"/>
    </row>
    <row r="1002" spans="1:1" s="261" customFormat="1" ht="12" hidden="1" customHeight="1">
      <c r="A1002" s="260"/>
    </row>
    <row r="1003" spans="1:1" s="261" customFormat="1" ht="12" hidden="1" customHeight="1">
      <c r="A1003" s="260"/>
    </row>
    <row r="1004" spans="1:1" s="261" customFormat="1" ht="12" hidden="1" customHeight="1">
      <c r="A1004" s="260"/>
    </row>
    <row r="1005" spans="1:1" s="261" customFormat="1" ht="12" hidden="1" customHeight="1">
      <c r="A1005" s="260"/>
    </row>
    <row r="1006" spans="1:1" s="261" customFormat="1" ht="12" hidden="1" customHeight="1">
      <c r="A1006" s="260"/>
    </row>
    <row r="1007" spans="1:1" s="261" customFormat="1" ht="12" hidden="1" customHeight="1">
      <c r="A1007" s="260"/>
    </row>
    <row r="1008" spans="1:1" s="261" customFormat="1" ht="12" hidden="1" customHeight="1">
      <c r="A1008" s="260"/>
    </row>
    <row r="1009" spans="1:1" s="261" customFormat="1" ht="12" hidden="1" customHeight="1">
      <c r="A1009" s="260"/>
    </row>
    <row r="1010" spans="1:1" s="261" customFormat="1" ht="12" hidden="1" customHeight="1">
      <c r="A1010" s="260"/>
    </row>
    <row r="1011" spans="1:1" s="261" customFormat="1" ht="12" hidden="1" customHeight="1">
      <c r="A1011" s="260"/>
    </row>
    <row r="1012" spans="1:1" s="261" customFormat="1" ht="12" hidden="1" customHeight="1">
      <c r="A1012" s="260"/>
    </row>
    <row r="1013" spans="1:1" s="261" customFormat="1" ht="12" hidden="1" customHeight="1">
      <c r="A1013" s="260"/>
    </row>
    <row r="1014" spans="1:1" s="261" customFormat="1" ht="12" hidden="1" customHeight="1">
      <c r="A1014" s="260"/>
    </row>
    <row r="1015" spans="1:1" s="261" customFormat="1" ht="12" hidden="1" customHeight="1">
      <c r="A1015" s="260"/>
    </row>
    <row r="1016" spans="1:1" s="261" customFormat="1" ht="12" hidden="1" customHeight="1">
      <c r="A1016" s="260"/>
    </row>
    <row r="1017" spans="1:1" s="261" customFormat="1" ht="12" hidden="1" customHeight="1">
      <c r="A1017" s="260"/>
    </row>
    <row r="1018" spans="1:1" s="261" customFormat="1" ht="12" hidden="1" customHeight="1">
      <c r="A1018" s="260"/>
    </row>
    <row r="1019" spans="1:1" s="261" customFormat="1" ht="12" hidden="1" customHeight="1">
      <c r="A1019" s="260"/>
    </row>
    <row r="1020" spans="1:1" s="261" customFormat="1" ht="12" hidden="1" customHeight="1">
      <c r="A1020" s="260"/>
    </row>
    <row r="1021" spans="1:1" s="261" customFormat="1" ht="12" hidden="1" customHeight="1">
      <c r="A1021" s="260"/>
    </row>
    <row r="1022" spans="1:1" s="261" customFormat="1" ht="12" hidden="1" customHeight="1">
      <c r="A1022" s="260"/>
    </row>
    <row r="1023" spans="1:1" s="261" customFormat="1" ht="12" hidden="1" customHeight="1">
      <c r="A1023" s="260"/>
    </row>
    <row r="1024" spans="1:1" s="261" customFormat="1" ht="12" hidden="1" customHeight="1">
      <c r="A1024" s="260"/>
    </row>
    <row r="1025" spans="1:1" s="261" customFormat="1" ht="12" hidden="1" customHeight="1">
      <c r="A1025" s="260"/>
    </row>
    <row r="1026" spans="1:1" s="261" customFormat="1" ht="12" hidden="1" customHeight="1">
      <c r="A1026" s="260"/>
    </row>
    <row r="1027" spans="1:1" s="261" customFormat="1" ht="12" hidden="1" customHeight="1">
      <c r="A1027" s="260"/>
    </row>
    <row r="1028" spans="1:1" s="261" customFormat="1" ht="12" hidden="1" customHeight="1">
      <c r="A1028" s="260"/>
    </row>
    <row r="1029" spans="1:1" s="261" customFormat="1" ht="12" hidden="1" customHeight="1">
      <c r="A1029" s="260"/>
    </row>
    <row r="1030" spans="1:1" s="261" customFormat="1" ht="12" hidden="1" customHeight="1">
      <c r="A1030" s="260"/>
    </row>
    <row r="1031" spans="1:1" s="261" customFormat="1" ht="12" hidden="1" customHeight="1">
      <c r="A1031" s="260"/>
    </row>
    <row r="1032" spans="1:1" s="261" customFormat="1" ht="12" hidden="1" customHeight="1">
      <c r="A1032" s="260"/>
    </row>
    <row r="1033" spans="1:1" s="261" customFormat="1" ht="12" hidden="1" customHeight="1">
      <c r="A1033" s="260"/>
    </row>
    <row r="1034" spans="1:1" s="261" customFormat="1" ht="12" hidden="1" customHeight="1">
      <c r="A1034" s="260"/>
    </row>
    <row r="1035" spans="1:1" s="261" customFormat="1" ht="12" hidden="1" customHeight="1">
      <c r="A1035" s="260"/>
    </row>
    <row r="1036" spans="1:1" s="261" customFormat="1" ht="12" hidden="1" customHeight="1">
      <c r="A1036" s="260"/>
    </row>
    <row r="1037" spans="1:1" s="261" customFormat="1" ht="12" hidden="1" customHeight="1">
      <c r="A1037" s="260"/>
    </row>
    <row r="1038" spans="1:1" s="261" customFormat="1" ht="12" hidden="1" customHeight="1">
      <c r="A1038" s="260"/>
    </row>
    <row r="1039" spans="1:1" s="261" customFormat="1" ht="12" hidden="1" customHeight="1">
      <c r="A1039" s="260"/>
    </row>
    <row r="1040" spans="1:1" s="261" customFormat="1" ht="12" hidden="1" customHeight="1">
      <c r="A1040" s="260"/>
    </row>
    <row r="1041" spans="1:1" s="261" customFormat="1" ht="12" hidden="1" customHeight="1">
      <c r="A1041" s="260"/>
    </row>
    <row r="1042" spans="1:1" s="261" customFormat="1" ht="12" hidden="1" customHeight="1">
      <c r="A1042" s="260"/>
    </row>
    <row r="1043" spans="1:1" s="261" customFormat="1" ht="12" hidden="1" customHeight="1">
      <c r="A1043" s="260"/>
    </row>
    <row r="1044" spans="1:1" s="261" customFormat="1" ht="12" hidden="1" customHeight="1">
      <c r="A1044" s="260"/>
    </row>
    <row r="1045" spans="1:1" s="261" customFormat="1" ht="12" hidden="1" customHeight="1">
      <c r="A1045" s="260"/>
    </row>
    <row r="1046" spans="1:1" s="261" customFormat="1" ht="12" hidden="1" customHeight="1">
      <c r="A1046" s="260"/>
    </row>
    <row r="1047" spans="1:1" s="261" customFormat="1" ht="12" hidden="1" customHeight="1">
      <c r="A1047" s="260"/>
    </row>
    <row r="1048" spans="1:1" s="261" customFormat="1" ht="12" hidden="1" customHeight="1">
      <c r="A1048" s="260"/>
    </row>
    <row r="1049" spans="1:1" s="261" customFormat="1" ht="12" hidden="1" customHeight="1">
      <c r="A1049" s="260"/>
    </row>
    <row r="1050" spans="1:1" s="261" customFormat="1" ht="12" hidden="1" customHeight="1">
      <c r="A1050" s="260"/>
    </row>
    <row r="1051" spans="1:1" s="261" customFormat="1" ht="12" hidden="1" customHeight="1">
      <c r="A1051" s="260"/>
    </row>
    <row r="1052" spans="1:1" s="261" customFormat="1" ht="12" hidden="1" customHeight="1">
      <c r="A1052" s="260"/>
    </row>
    <row r="1053" spans="1:1" s="261" customFormat="1" ht="12" hidden="1" customHeight="1">
      <c r="A1053" s="260"/>
    </row>
    <row r="1054" spans="1:1" s="261" customFormat="1" ht="12" hidden="1" customHeight="1">
      <c r="A1054" s="260"/>
    </row>
    <row r="1055" spans="1:1" s="261" customFormat="1" ht="12" hidden="1" customHeight="1">
      <c r="A1055" s="260"/>
    </row>
    <row r="1056" spans="1:1" s="261" customFormat="1" ht="12" hidden="1" customHeight="1">
      <c r="A1056" s="260"/>
    </row>
    <row r="1057" spans="1:1" s="261" customFormat="1" ht="12" hidden="1" customHeight="1">
      <c r="A1057" s="260"/>
    </row>
    <row r="1058" spans="1:1" s="261" customFormat="1" ht="12" hidden="1" customHeight="1">
      <c r="A1058" s="260"/>
    </row>
    <row r="1059" spans="1:1" s="261" customFormat="1" ht="12" hidden="1" customHeight="1">
      <c r="A1059" s="260"/>
    </row>
    <row r="1060" spans="1:1" s="261" customFormat="1" ht="12" hidden="1" customHeight="1">
      <c r="A1060" s="260"/>
    </row>
    <row r="1061" spans="1:1" s="261" customFormat="1" ht="12" hidden="1" customHeight="1">
      <c r="A1061" s="260"/>
    </row>
    <row r="1062" spans="1:1" s="261" customFormat="1" ht="12" hidden="1" customHeight="1">
      <c r="A1062" s="260"/>
    </row>
    <row r="1063" spans="1:1" s="261" customFormat="1" ht="12" hidden="1" customHeight="1">
      <c r="A1063" s="260"/>
    </row>
    <row r="1064" spans="1:1" s="261" customFormat="1" ht="12" hidden="1" customHeight="1">
      <c r="A1064" s="260"/>
    </row>
    <row r="1065" spans="1:1" s="261" customFormat="1" ht="12" hidden="1" customHeight="1">
      <c r="A1065" s="260"/>
    </row>
    <row r="1066" spans="1:1" s="261" customFormat="1" ht="12" hidden="1" customHeight="1">
      <c r="A1066" s="260"/>
    </row>
    <row r="1067" spans="1:1" s="261" customFormat="1" ht="12" hidden="1" customHeight="1">
      <c r="A1067" s="260"/>
    </row>
    <row r="1068" spans="1:1" s="261" customFormat="1" ht="12" hidden="1" customHeight="1">
      <c r="A1068" s="260"/>
    </row>
    <row r="1069" spans="1:1" s="261" customFormat="1" ht="12" hidden="1" customHeight="1">
      <c r="A1069" s="260"/>
    </row>
    <row r="1070" spans="1:1" s="261" customFormat="1" ht="12" hidden="1" customHeight="1">
      <c r="A1070" s="260"/>
    </row>
    <row r="1071" spans="1:1" s="261" customFormat="1" ht="12" hidden="1" customHeight="1">
      <c r="A1071" s="260"/>
    </row>
    <row r="1072" spans="1:1" s="261" customFormat="1" ht="12" hidden="1" customHeight="1">
      <c r="A1072" s="260"/>
    </row>
    <row r="1073" spans="1:1" s="261" customFormat="1" ht="12" hidden="1" customHeight="1">
      <c r="A1073" s="260"/>
    </row>
    <row r="1074" spans="1:1" s="261" customFormat="1" ht="12" hidden="1" customHeight="1">
      <c r="A1074" s="260"/>
    </row>
    <row r="1075" spans="1:1" s="261" customFormat="1" ht="12" hidden="1" customHeight="1">
      <c r="A1075" s="260"/>
    </row>
    <row r="1076" spans="1:1" s="261" customFormat="1" ht="12" hidden="1" customHeight="1">
      <c r="A1076" s="260"/>
    </row>
    <row r="1077" spans="1:1" s="261" customFormat="1" ht="12" hidden="1" customHeight="1">
      <c r="A1077" s="260"/>
    </row>
    <row r="1078" spans="1:1" s="261" customFormat="1" ht="12" hidden="1" customHeight="1">
      <c r="A1078" s="260"/>
    </row>
    <row r="1079" spans="1:1" s="261" customFormat="1" ht="12" hidden="1" customHeight="1">
      <c r="A1079" s="260"/>
    </row>
    <row r="1080" spans="1:1" s="261" customFormat="1" ht="12" hidden="1" customHeight="1">
      <c r="A1080" s="260"/>
    </row>
    <row r="1081" spans="1:1" s="261" customFormat="1" ht="12" hidden="1" customHeight="1">
      <c r="A1081" s="260"/>
    </row>
    <row r="1082" spans="1:1" s="261" customFormat="1" ht="12" hidden="1" customHeight="1">
      <c r="A1082" s="260"/>
    </row>
    <row r="1083" spans="1:1" s="261" customFormat="1" ht="12" hidden="1" customHeight="1">
      <c r="A1083" s="260"/>
    </row>
    <row r="1084" spans="1:1" s="261" customFormat="1" ht="12" hidden="1" customHeight="1">
      <c r="A1084" s="260"/>
    </row>
    <row r="1085" spans="1:1" s="261" customFormat="1" ht="12" hidden="1" customHeight="1">
      <c r="A1085" s="260"/>
    </row>
    <row r="1086" spans="1:1" s="261" customFormat="1" ht="12" hidden="1" customHeight="1">
      <c r="A1086" s="260"/>
    </row>
    <row r="1087" spans="1:1" s="261" customFormat="1" ht="12" hidden="1" customHeight="1">
      <c r="A1087" s="260"/>
    </row>
    <row r="1088" spans="1:1" s="261" customFormat="1" ht="12" hidden="1" customHeight="1">
      <c r="A1088" s="260"/>
    </row>
    <row r="1089" spans="1:1" s="261" customFormat="1" ht="12" hidden="1" customHeight="1">
      <c r="A1089" s="260"/>
    </row>
    <row r="1090" spans="1:1" s="261" customFormat="1" ht="12" hidden="1" customHeight="1">
      <c r="A1090" s="260"/>
    </row>
    <row r="1091" spans="1:1" s="261" customFormat="1" ht="12" hidden="1" customHeight="1">
      <c r="A1091" s="260"/>
    </row>
    <row r="1092" spans="1:1" s="261" customFormat="1" ht="12" hidden="1" customHeight="1">
      <c r="A1092" s="260"/>
    </row>
    <row r="1093" spans="1:1" s="261" customFormat="1" ht="12" hidden="1" customHeight="1">
      <c r="A1093" s="260"/>
    </row>
    <row r="1094" spans="1:1" s="261" customFormat="1" ht="12" hidden="1" customHeight="1">
      <c r="A1094" s="260"/>
    </row>
    <row r="1095" spans="1:1" s="261" customFormat="1" ht="12" hidden="1" customHeight="1">
      <c r="A1095" s="260"/>
    </row>
    <row r="1096" spans="1:1" s="261" customFormat="1" ht="12" hidden="1" customHeight="1">
      <c r="A1096" s="260"/>
    </row>
    <row r="1097" spans="1:1" s="261" customFormat="1" ht="12" hidden="1" customHeight="1">
      <c r="A1097" s="260"/>
    </row>
    <row r="1098" spans="1:1" s="261" customFormat="1" ht="12" hidden="1" customHeight="1">
      <c r="A1098" s="260"/>
    </row>
    <row r="1099" spans="1:1" s="261" customFormat="1" ht="12" hidden="1" customHeight="1">
      <c r="A1099" s="260"/>
    </row>
    <row r="1100" spans="1:1" s="261" customFormat="1" ht="12" hidden="1" customHeight="1">
      <c r="A1100" s="260"/>
    </row>
    <row r="1101" spans="1:1" s="261" customFormat="1" ht="12" hidden="1" customHeight="1">
      <c r="A1101" s="260"/>
    </row>
    <row r="1102" spans="1:1" s="261" customFormat="1" ht="12" hidden="1" customHeight="1">
      <c r="A1102" s="260"/>
    </row>
    <row r="1103" spans="1:1" s="261" customFormat="1" ht="12" hidden="1" customHeight="1">
      <c r="A1103" s="260"/>
    </row>
    <row r="1104" spans="1:1" s="261" customFormat="1" ht="12" hidden="1" customHeight="1">
      <c r="A1104" s="260"/>
    </row>
    <row r="1105" spans="1:1" s="261" customFormat="1" ht="12" hidden="1" customHeight="1">
      <c r="A1105" s="260"/>
    </row>
    <row r="1106" spans="1:1" s="261" customFormat="1" ht="12" hidden="1" customHeight="1">
      <c r="A1106" s="260"/>
    </row>
    <row r="1107" spans="1:1" s="261" customFormat="1" ht="12" hidden="1" customHeight="1">
      <c r="A1107" s="260"/>
    </row>
    <row r="1108" spans="1:1" s="261" customFormat="1" ht="12" hidden="1" customHeight="1">
      <c r="A1108" s="260"/>
    </row>
    <row r="1109" spans="1:1" s="261" customFormat="1" ht="12" hidden="1" customHeight="1">
      <c r="A1109" s="260"/>
    </row>
    <row r="1110" spans="1:1" s="261" customFormat="1" ht="12" hidden="1" customHeight="1">
      <c r="A1110" s="260"/>
    </row>
    <row r="1111" spans="1:1" s="261" customFormat="1" ht="12" hidden="1" customHeight="1">
      <c r="A1111" s="260"/>
    </row>
    <row r="1112" spans="1:1" s="261" customFormat="1" ht="12" hidden="1" customHeight="1">
      <c r="A1112" s="260"/>
    </row>
    <row r="1113" spans="1:1" s="261" customFormat="1" ht="12" hidden="1" customHeight="1">
      <c r="A1113" s="260"/>
    </row>
    <row r="1114" spans="1:1" s="261" customFormat="1" ht="12" hidden="1" customHeight="1">
      <c r="A1114" s="260"/>
    </row>
    <row r="1115" spans="1:1" s="261" customFormat="1" ht="12" hidden="1" customHeight="1">
      <c r="A1115" s="260"/>
    </row>
    <row r="1116" spans="1:1" s="261" customFormat="1" ht="12" hidden="1" customHeight="1">
      <c r="A1116" s="260"/>
    </row>
    <row r="1117" spans="1:1" s="261" customFormat="1" ht="12" hidden="1" customHeight="1">
      <c r="A1117" s="260"/>
    </row>
    <row r="1118" spans="1:1" s="261" customFormat="1" ht="12" hidden="1" customHeight="1">
      <c r="A1118" s="260"/>
    </row>
    <row r="1119" spans="1:1" s="261" customFormat="1" ht="12" hidden="1" customHeight="1">
      <c r="A1119" s="260"/>
    </row>
    <row r="1120" spans="1:1" s="261" customFormat="1" ht="12" hidden="1" customHeight="1">
      <c r="A1120" s="260"/>
    </row>
    <row r="1121" spans="1:1" s="261" customFormat="1" ht="12" hidden="1" customHeight="1">
      <c r="A1121" s="260"/>
    </row>
    <row r="1122" spans="1:1" s="261" customFormat="1" ht="12" hidden="1" customHeight="1">
      <c r="A1122" s="260"/>
    </row>
    <row r="1123" spans="1:1" s="261" customFormat="1" ht="12" hidden="1" customHeight="1">
      <c r="A1123" s="260"/>
    </row>
    <row r="1124" spans="1:1" s="261" customFormat="1" ht="12" hidden="1" customHeight="1">
      <c r="A1124" s="260"/>
    </row>
    <row r="1125" spans="1:1" s="261" customFormat="1" ht="12" hidden="1" customHeight="1">
      <c r="A1125" s="260"/>
    </row>
    <row r="1126" spans="1:1" s="261" customFormat="1" ht="12" hidden="1" customHeight="1">
      <c r="A1126" s="260"/>
    </row>
    <row r="1127" spans="1:1" s="261" customFormat="1" ht="12" hidden="1" customHeight="1">
      <c r="A1127" s="260"/>
    </row>
    <row r="1128" spans="1:1" s="261" customFormat="1" ht="12" hidden="1" customHeight="1">
      <c r="A1128" s="260"/>
    </row>
    <row r="1129" spans="1:1" s="261" customFormat="1" ht="12" hidden="1" customHeight="1">
      <c r="A1129" s="260"/>
    </row>
    <row r="1130" spans="1:1" s="261" customFormat="1" ht="12" hidden="1" customHeight="1">
      <c r="A1130" s="260"/>
    </row>
    <row r="1131" spans="1:1" s="261" customFormat="1" ht="12" hidden="1" customHeight="1">
      <c r="A1131" s="260"/>
    </row>
    <row r="1132" spans="1:1" s="261" customFormat="1" ht="12" hidden="1" customHeight="1">
      <c r="A1132" s="260"/>
    </row>
    <row r="1133" spans="1:1" s="261" customFormat="1" ht="12" hidden="1" customHeight="1">
      <c r="A1133" s="260"/>
    </row>
    <row r="1134" spans="1:1" s="261" customFormat="1" ht="12" hidden="1" customHeight="1">
      <c r="A1134" s="260"/>
    </row>
    <row r="1135" spans="1:1" s="261" customFormat="1" ht="12" hidden="1" customHeight="1">
      <c r="A1135" s="260"/>
    </row>
    <row r="1136" spans="1:1" s="261" customFormat="1" ht="12" hidden="1" customHeight="1">
      <c r="A1136" s="260"/>
    </row>
    <row r="1137" spans="1:1" s="261" customFormat="1" ht="12" hidden="1" customHeight="1">
      <c r="A1137" s="260"/>
    </row>
    <row r="1138" spans="1:1" s="261" customFormat="1" ht="12" hidden="1" customHeight="1">
      <c r="A1138" s="260"/>
    </row>
    <row r="1139" spans="1:1" s="261" customFormat="1" ht="12" hidden="1" customHeight="1">
      <c r="A1139" s="260"/>
    </row>
    <row r="1140" spans="1:1" s="261" customFormat="1" ht="12" hidden="1" customHeight="1">
      <c r="A1140" s="260"/>
    </row>
    <row r="1141" spans="1:1" s="261" customFormat="1" ht="12" hidden="1" customHeight="1">
      <c r="A1141" s="260"/>
    </row>
    <row r="1142" spans="1:1" s="261" customFormat="1" ht="12" hidden="1" customHeight="1">
      <c r="A1142" s="260"/>
    </row>
    <row r="1143" spans="1:1" s="261" customFormat="1" ht="12" hidden="1" customHeight="1">
      <c r="A1143" s="260"/>
    </row>
    <row r="1144" spans="1:1" s="261" customFormat="1" ht="12" hidden="1" customHeight="1">
      <c r="A1144" s="260"/>
    </row>
    <row r="1145" spans="1:1" s="261" customFormat="1" ht="12" hidden="1" customHeight="1">
      <c r="A1145" s="260"/>
    </row>
    <row r="1146" spans="1:1" s="261" customFormat="1" ht="12" hidden="1" customHeight="1">
      <c r="A1146" s="260"/>
    </row>
    <row r="1147" spans="1:1" s="261" customFormat="1" ht="12" hidden="1" customHeight="1">
      <c r="A1147" s="260"/>
    </row>
    <row r="1148" spans="1:1" s="261" customFormat="1" ht="12" hidden="1" customHeight="1">
      <c r="A1148" s="260"/>
    </row>
    <row r="1149" spans="1:1" s="261" customFormat="1" ht="12" hidden="1" customHeight="1">
      <c r="A1149" s="260"/>
    </row>
    <row r="1150" spans="1:1" s="261" customFormat="1" ht="12" hidden="1" customHeight="1">
      <c r="A1150" s="260"/>
    </row>
    <row r="1151" spans="1:1" s="261" customFormat="1" ht="12" hidden="1" customHeight="1">
      <c r="A1151" s="260"/>
    </row>
    <row r="1152" spans="1:1" s="261" customFormat="1" ht="12" hidden="1" customHeight="1">
      <c r="A1152" s="260"/>
    </row>
    <row r="1153" spans="1:1" s="261" customFormat="1" ht="12" hidden="1" customHeight="1">
      <c r="A1153" s="260"/>
    </row>
    <row r="1154" spans="1:1" s="261" customFormat="1" ht="12" hidden="1" customHeight="1">
      <c r="A1154" s="260"/>
    </row>
    <row r="1155" spans="1:1" s="261" customFormat="1" ht="12" hidden="1" customHeight="1">
      <c r="A1155" s="260"/>
    </row>
    <row r="1156" spans="1:1" s="261" customFormat="1" ht="12" hidden="1" customHeight="1">
      <c r="A1156" s="260"/>
    </row>
    <row r="1157" spans="1:1" s="261" customFormat="1" ht="12" hidden="1" customHeight="1">
      <c r="A1157" s="260"/>
    </row>
    <row r="1158" spans="1:1" s="261" customFormat="1" ht="12" hidden="1" customHeight="1">
      <c r="A1158" s="260"/>
    </row>
    <row r="1159" spans="1:1" s="261" customFormat="1" ht="12" hidden="1" customHeight="1">
      <c r="A1159" s="260"/>
    </row>
    <row r="1160" spans="1:1" s="261" customFormat="1" ht="12" hidden="1" customHeight="1">
      <c r="A1160" s="260"/>
    </row>
    <row r="1161" spans="1:1" s="261" customFormat="1" ht="12" hidden="1" customHeight="1">
      <c r="A1161" s="260"/>
    </row>
    <row r="1162" spans="1:1" s="261" customFormat="1" ht="12" hidden="1" customHeight="1">
      <c r="A1162" s="260"/>
    </row>
    <row r="1163" spans="1:1" s="261" customFormat="1" ht="12" hidden="1" customHeight="1">
      <c r="A1163" s="260"/>
    </row>
    <row r="1164" spans="1:1" s="261" customFormat="1" ht="12" hidden="1" customHeight="1">
      <c r="A1164" s="260"/>
    </row>
    <row r="1165" spans="1:1" s="261" customFormat="1" ht="12" hidden="1" customHeight="1">
      <c r="A1165" s="260"/>
    </row>
    <row r="1166" spans="1:1" s="261" customFormat="1" ht="12" hidden="1" customHeight="1">
      <c r="A1166" s="260"/>
    </row>
    <row r="1167" spans="1:1" s="261" customFormat="1" ht="12" hidden="1" customHeight="1">
      <c r="A1167" s="260"/>
    </row>
    <row r="1168" spans="1:1" s="261" customFormat="1" ht="12" hidden="1" customHeight="1">
      <c r="A1168" s="260"/>
    </row>
    <row r="1169" spans="1:1" s="261" customFormat="1" ht="12" hidden="1" customHeight="1">
      <c r="A1169" s="260"/>
    </row>
    <row r="1170" spans="1:1" s="261" customFormat="1" ht="12" hidden="1" customHeight="1">
      <c r="A1170" s="260"/>
    </row>
    <row r="1171" spans="1:1" s="261" customFormat="1" ht="12" hidden="1" customHeight="1">
      <c r="A1171" s="260"/>
    </row>
    <row r="1172" spans="1:1" s="261" customFormat="1" ht="12" hidden="1" customHeight="1">
      <c r="A1172" s="260"/>
    </row>
    <row r="1173" spans="1:1" s="261" customFormat="1" ht="12" hidden="1" customHeight="1">
      <c r="A1173" s="260"/>
    </row>
    <row r="1174" spans="1:1" s="261" customFormat="1" ht="12" hidden="1" customHeight="1">
      <c r="A1174" s="260"/>
    </row>
    <row r="1175" spans="1:1" s="261" customFormat="1" ht="12" hidden="1" customHeight="1">
      <c r="A1175" s="260"/>
    </row>
    <row r="1176" spans="1:1" s="261" customFormat="1" ht="12" hidden="1" customHeight="1">
      <c r="A1176" s="260"/>
    </row>
    <row r="1177" spans="1:1" s="261" customFormat="1" ht="12" hidden="1" customHeight="1">
      <c r="A1177" s="260"/>
    </row>
    <row r="1178" spans="1:1" s="261" customFormat="1" ht="12" hidden="1" customHeight="1">
      <c r="A1178" s="260"/>
    </row>
    <row r="1179" spans="1:1" s="261" customFormat="1" ht="12" hidden="1" customHeight="1">
      <c r="A1179" s="260"/>
    </row>
    <row r="1180" spans="1:1" s="261" customFormat="1" ht="12" hidden="1" customHeight="1">
      <c r="A1180" s="260"/>
    </row>
    <row r="1181" spans="1:1" s="261" customFormat="1" ht="12" hidden="1" customHeight="1">
      <c r="A1181" s="260"/>
    </row>
    <row r="1182" spans="1:1" s="261" customFormat="1" ht="12" hidden="1" customHeight="1">
      <c r="A1182" s="260"/>
    </row>
    <row r="1183" spans="1:1" s="261" customFormat="1" ht="12" hidden="1" customHeight="1">
      <c r="A1183" s="260"/>
    </row>
    <row r="1184" spans="1:1" s="261" customFormat="1" ht="12" hidden="1" customHeight="1">
      <c r="A1184" s="260"/>
    </row>
    <row r="1185" spans="1:1" s="261" customFormat="1" ht="12" hidden="1" customHeight="1">
      <c r="A1185" s="260"/>
    </row>
    <row r="1186" spans="1:1" s="261" customFormat="1" ht="12" hidden="1" customHeight="1">
      <c r="A1186" s="260"/>
    </row>
    <row r="1187" spans="1:1" s="261" customFormat="1" ht="12" hidden="1" customHeight="1">
      <c r="A1187" s="260"/>
    </row>
    <row r="1188" spans="1:1" s="261" customFormat="1" ht="12" hidden="1" customHeight="1">
      <c r="A1188" s="260"/>
    </row>
    <row r="1189" spans="1:1" s="261" customFormat="1" ht="12" hidden="1" customHeight="1">
      <c r="A1189" s="260"/>
    </row>
    <row r="1190" spans="1:1" s="261" customFormat="1" ht="12" hidden="1" customHeight="1">
      <c r="A1190" s="260"/>
    </row>
    <row r="1191" spans="1:1" s="261" customFormat="1" ht="12" hidden="1" customHeight="1">
      <c r="A1191" s="260"/>
    </row>
    <row r="1192" spans="1:1" s="261" customFormat="1" ht="12" hidden="1" customHeight="1">
      <c r="A1192" s="260"/>
    </row>
    <row r="1193" spans="1:1" s="261" customFormat="1" ht="12" hidden="1" customHeight="1">
      <c r="A1193" s="260"/>
    </row>
    <row r="1194" spans="1:1" s="261" customFormat="1" ht="12" hidden="1" customHeight="1">
      <c r="A1194" s="260"/>
    </row>
    <row r="1195" spans="1:1" s="261" customFormat="1" ht="12" hidden="1" customHeight="1">
      <c r="A1195" s="260"/>
    </row>
    <row r="1196" spans="1:1" s="261" customFormat="1" ht="12" hidden="1" customHeight="1">
      <c r="A1196" s="260"/>
    </row>
    <row r="1197" spans="1:1" s="261" customFormat="1" ht="12" hidden="1" customHeight="1">
      <c r="A1197" s="260"/>
    </row>
    <row r="1198" spans="1:1" s="261" customFormat="1" ht="12" hidden="1" customHeight="1">
      <c r="A1198" s="260"/>
    </row>
    <row r="1199" spans="1:1" s="261" customFormat="1" ht="12" hidden="1" customHeight="1">
      <c r="A1199" s="260"/>
    </row>
    <row r="1200" spans="1:1" s="261" customFormat="1" ht="12" hidden="1" customHeight="1">
      <c r="A1200" s="260"/>
    </row>
    <row r="1201" spans="1:1" s="261" customFormat="1" ht="12" hidden="1" customHeight="1">
      <c r="A1201" s="260"/>
    </row>
    <row r="1202" spans="1:1" s="261" customFormat="1" ht="12" hidden="1" customHeight="1">
      <c r="A1202" s="260"/>
    </row>
    <row r="1203" spans="1:1" s="261" customFormat="1" ht="12" hidden="1" customHeight="1">
      <c r="A1203" s="260"/>
    </row>
    <row r="1204" spans="1:1" s="261" customFormat="1" ht="12" hidden="1" customHeight="1">
      <c r="A1204" s="260"/>
    </row>
    <row r="1205" spans="1:1" s="261" customFormat="1" ht="12" hidden="1" customHeight="1">
      <c r="A1205" s="260"/>
    </row>
    <row r="1206" spans="1:1" s="261" customFormat="1" ht="12" hidden="1" customHeight="1">
      <c r="A1206" s="260"/>
    </row>
    <row r="1207" spans="1:1" s="261" customFormat="1" ht="12" hidden="1" customHeight="1">
      <c r="A1207" s="260"/>
    </row>
    <row r="1208" spans="1:1" s="261" customFormat="1" ht="12" hidden="1" customHeight="1">
      <c r="A1208" s="260"/>
    </row>
    <row r="1209" spans="1:1" s="261" customFormat="1" ht="12" hidden="1" customHeight="1">
      <c r="A1209" s="260"/>
    </row>
    <row r="1210" spans="1:1" s="261" customFormat="1" ht="12" hidden="1" customHeight="1">
      <c r="A1210" s="260"/>
    </row>
    <row r="1211" spans="1:1" s="261" customFormat="1" ht="12" hidden="1" customHeight="1">
      <c r="A1211" s="260"/>
    </row>
    <row r="1212" spans="1:1" s="261" customFormat="1" ht="12" hidden="1" customHeight="1">
      <c r="A1212" s="260"/>
    </row>
    <row r="1213" spans="1:1" s="261" customFormat="1" ht="12" hidden="1" customHeight="1">
      <c r="A1213" s="260"/>
    </row>
    <row r="1214" spans="1:1" s="261" customFormat="1" ht="12" hidden="1" customHeight="1">
      <c r="A1214" s="260"/>
    </row>
    <row r="1215" spans="1:1" s="261" customFormat="1" ht="12" hidden="1" customHeight="1">
      <c r="A1215" s="260"/>
    </row>
    <row r="1216" spans="1:1" s="261" customFormat="1" ht="12" hidden="1" customHeight="1">
      <c r="A1216" s="260"/>
    </row>
    <row r="1217" spans="1:1" s="261" customFormat="1" ht="12" hidden="1" customHeight="1">
      <c r="A1217" s="260"/>
    </row>
    <row r="1218" spans="1:1" s="261" customFormat="1" ht="12" hidden="1" customHeight="1">
      <c r="A1218" s="260"/>
    </row>
    <row r="1219" spans="1:1" s="261" customFormat="1" ht="12" hidden="1" customHeight="1">
      <c r="A1219" s="260"/>
    </row>
    <row r="1220" spans="1:1" s="261" customFormat="1" ht="12" hidden="1" customHeight="1">
      <c r="A1220" s="260"/>
    </row>
    <row r="1221" spans="1:1" s="261" customFormat="1" ht="12" hidden="1" customHeight="1">
      <c r="A1221" s="260"/>
    </row>
    <row r="1222" spans="1:1" s="261" customFormat="1" ht="12" hidden="1" customHeight="1">
      <c r="A1222" s="260"/>
    </row>
    <row r="1223" spans="1:1" s="261" customFormat="1" ht="12" hidden="1" customHeight="1">
      <c r="A1223" s="260"/>
    </row>
    <row r="1224" spans="1:1" s="261" customFormat="1" ht="12" hidden="1" customHeight="1">
      <c r="A1224" s="260"/>
    </row>
    <row r="1225" spans="1:1" s="261" customFormat="1" ht="12" hidden="1" customHeight="1">
      <c r="A1225" s="260"/>
    </row>
    <row r="1226" spans="1:1" s="261" customFormat="1" ht="12" hidden="1" customHeight="1">
      <c r="A1226" s="260"/>
    </row>
    <row r="1227" spans="1:1" s="261" customFormat="1" ht="12" hidden="1" customHeight="1">
      <c r="A1227" s="260"/>
    </row>
    <row r="1228" spans="1:1" s="261" customFormat="1" ht="12" hidden="1" customHeight="1">
      <c r="A1228" s="260"/>
    </row>
    <row r="1229" spans="1:1" s="261" customFormat="1" ht="12" hidden="1" customHeight="1">
      <c r="A1229" s="260"/>
    </row>
    <row r="1230" spans="1:1" s="261" customFormat="1" ht="12" hidden="1" customHeight="1">
      <c r="A1230" s="260"/>
    </row>
    <row r="1231" spans="1:1" s="261" customFormat="1" ht="12" hidden="1" customHeight="1">
      <c r="A1231" s="260"/>
    </row>
    <row r="1232" spans="1:1" s="261" customFormat="1" ht="12" hidden="1" customHeight="1">
      <c r="A1232" s="260"/>
    </row>
    <row r="1233" spans="1:1" s="261" customFormat="1" ht="12" hidden="1" customHeight="1">
      <c r="A1233" s="260"/>
    </row>
    <row r="1234" spans="1:1" s="261" customFormat="1" ht="12" hidden="1" customHeight="1">
      <c r="A1234" s="260"/>
    </row>
    <row r="1235" spans="1:1" s="261" customFormat="1" ht="12" hidden="1" customHeight="1">
      <c r="A1235" s="260"/>
    </row>
    <row r="1236" spans="1:1" s="261" customFormat="1" ht="12" hidden="1" customHeight="1">
      <c r="A1236" s="260"/>
    </row>
    <row r="1237" spans="1:1" s="261" customFormat="1" ht="12" hidden="1" customHeight="1">
      <c r="A1237" s="260"/>
    </row>
    <row r="1238" spans="1:1" s="261" customFormat="1" ht="12" hidden="1" customHeight="1">
      <c r="A1238" s="260"/>
    </row>
    <row r="1239" spans="1:1" s="261" customFormat="1" ht="12" hidden="1" customHeight="1">
      <c r="A1239" s="260"/>
    </row>
    <row r="1240" spans="1:1" s="261" customFormat="1" ht="12" hidden="1" customHeight="1">
      <c r="A1240" s="260"/>
    </row>
    <row r="1241" spans="1:1" s="261" customFormat="1" ht="12" hidden="1" customHeight="1">
      <c r="A1241" s="260"/>
    </row>
    <row r="1242" spans="1:1" s="261" customFormat="1" ht="12" hidden="1" customHeight="1">
      <c r="A1242" s="260"/>
    </row>
    <row r="1243" spans="1:1" s="261" customFormat="1" ht="12" hidden="1" customHeight="1">
      <c r="A1243" s="260"/>
    </row>
    <row r="1244" spans="1:1" s="261" customFormat="1" ht="12" hidden="1" customHeight="1">
      <c r="A1244" s="260"/>
    </row>
    <row r="1245" spans="1:1" s="261" customFormat="1" ht="12" hidden="1" customHeight="1">
      <c r="A1245" s="260"/>
    </row>
    <row r="1246" spans="1:1" s="261" customFormat="1" ht="12" hidden="1" customHeight="1">
      <c r="A1246" s="260"/>
    </row>
    <row r="1247" spans="1:1" s="261" customFormat="1" ht="12" hidden="1" customHeight="1">
      <c r="A1247" s="260"/>
    </row>
    <row r="1248" spans="1:1" s="261" customFormat="1" ht="12" hidden="1" customHeight="1">
      <c r="A1248" s="260"/>
    </row>
    <row r="1249" spans="1:1" s="261" customFormat="1" ht="12" hidden="1" customHeight="1">
      <c r="A1249" s="260"/>
    </row>
    <row r="1250" spans="1:1" s="261" customFormat="1" ht="12" hidden="1" customHeight="1">
      <c r="A1250" s="260"/>
    </row>
    <row r="1251" spans="1:1" s="261" customFormat="1" ht="12" hidden="1" customHeight="1">
      <c r="A1251" s="260"/>
    </row>
    <row r="1252" spans="1:1" s="261" customFormat="1" ht="12" hidden="1" customHeight="1">
      <c r="A1252" s="260"/>
    </row>
    <row r="1253" spans="1:1" s="261" customFormat="1" ht="12" hidden="1" customHeight="1">
      <c r="A1253" s="260"/>
    </row>
    <row r="1254" spans="1:1" s="261" customFormat="1" ht="12" hidden="1" customHeight="1">
      <c r="A1254" s="260"/>
    </row>
    <row r="1255" spans="1:1" s="261" customFormat="1" ht="12" hidden="1" customHeight="1">
      <c r="A1255" s="260"/>
    </row>
    <row r="1256" spans="1:1" s="261" customFormat="1" ht="12" hidden="1" customHeight="1">
      <c r="A1256" s="260"/>
    </row>
    <row r="1257" spans="1:1" s="261" customFormat="1" ht="12" hidden="1" customHeight="1">
      <c r="A1257" s="260"/>
    </row>
    <row r="1258" spans="1:1" s="261" customFormat="1" ht="12" hidden="1" customHeight="1">
      <c r="A1258" s="260"/>
    </row>
    <row r="1259" spans="1:1" s="261" customFormat="1" ht="12" hidden="1" customHeight="1">
      <c r="A1259" s="260"/>
    </row>
    <row r="1260" spans="1:1" s="261" customFormat="1" ht="12" hidden="1" customHeight="1">
      <c r="A1260" s="260"/>
    </row>
    <row r="1261" spans="1:1" s="261" customFormat="1" ht="12" hidden="1" customHeight="1">
      <c r="A1261" s="260"/>
    </row>
    <row r="1262" spans="1:1" s="261" customFormat="1" ht="12" hidden="1" customHeight="1">
      <c r="A1262" s="260"/>
    </row>
    <row r="1263" spans="1:1" s="261" customFormat="1" ht="12" hidden="1" customHeight="1">
      <c r="A1263" s="260"/>
    </row>
    <row r="1264" spans="1:1" s="261" customFormat="1" ht="12" hidden="1" customHeight="1">
      <c r="A1264" s="260"/>
    </row>
    <row r="1265" spans="1:1" s="261" customFormat="1" ht="12" hidden="1" customHeight="1">
      <c r="A1265" s="260"/>
    </row>
    <row r="1266" spans="1:1" s="261" customFormat="1" ht="12" hidden="1" customHeight="1">
      <c r="A1266" s="260"/>
    </row>
    <row r="1267" spans="1:1" s="261" customFormat="1" ht="12" hidden="1" customHeight="1">
      <c r="A1267" s="260"/>
    </row>
    <row r="1268" spans="1:1" s="261" customFormat="1" ht="12" hidden="1" customHeight="1">
      <c r="A1268" s="260"/>
    </row>
    <row r="1269" spans="1:1" s="261" customFormat="1" ht="12" hidden="1" customHeight="1">
      <c r="A1269" s="260"/>
    </row>
    <row r="1270" spans="1:1" s="261" customFormat="1" ht="12" hidden="1" customHeight="1">
      <c r="A1270" s="260"/>
    </row>
    <row r="1271" spans="1:1" s="261" customFormat="1" ht="12" hidden="1" customHeight="1">
      <c r="A1271" s="260"/>
    </row>
    <row r="1272" spans="1:1" s="261" customFormat="1" ht="12" hidden="1" customHeight="1">
      <c r="A1272" s="260"/>
    </row>
    <row r="1273" spans="1:1" s="261" customFormat="1" ht="12" hidden="1" customHeight="1">
      <c r="A1273" s="260"/>
    </row>
    <row r="1274" spans="1:1" s="261" customFormat="1" ht="12" hidden="1" customHeight="1">
      <c r="A1274" s="260"/>
    </row>
    <row r="1275" spans="1:1" s="261" customFormat="1" ht="12" hidden="1" customHeight="1">
      <c r="A1275" s="260"/>
    </row>
    <row r="1276" spans="1:1" s="261" customFormat="1" ht="12" hidden="1" customHeight="1">
      <c r="A1276" s="260"/>
    </row>
    <row r="1277" spans="1:1" s="261" customFormat="1" ht="12" hidden="1" customHeight="1">
      <c r="A1277" s="260"/>
    </row>
    <row r="1278" spans="1:1" s="261" customFormat="1" ht="12" hidden="1" customHeight="1">
      <c r="A1278" s="260"/>
    </row>
    <row r="1279" spans="1:1" s="261" customFormat="1" ht="12" hidden="1" customHeight="1">
      <c r="A1279" s="260"/>
    </row>
    <row r="1280" spans="1:1" s="261" customFormat="1" ht="12" hidden="1" customHeight="1">
      <c r="A1280" s="260"/>
    </row>
    <row r="1281" spans="1:1" s="261" customFormat="1" ht="12" hidden="1" customHeight="1">
      <c r="A1281" s="260"/>
    </row>
    <row r="1282" spans="1:1" s="261" customFormat="1" ht="12" hidden="1" customHeight="1">
      <c r="A1282" s="260"/>
    </row>
    <row r="1283" spans="1:1" s="261" customFormat="1" ht="12" hidden="1" customHeight="1">
      <c r="A1283" s="260"/>
    </row>
    <row r="1284" spans="1:1" s="261" customFormat="1" ht="12" hidden="1" customHeight="1">
      <c r="A1284" s="260"/>
    </row>
    <row r="1285" spans="1:1" s="261" customFormat="1" ht="12" hidden="1" customHeight="1">
      <c r="A1285" s="260"/>
    </row>
    <row r="1286" spans="1:1" s="261" customFormat="1" ht="12" hidden="1" customHeight="1">
      <c r="A1286" s="260"/>
    </row>
    <row r="1287" spans="1:1" s="261" customFormat="1" ht="12" hidden="1" customHeight="1">
      <c r="A1287" s="260"/>
    </row>
    <row r="1288" spans="1:1" s="261" customFormat="1" ht="12" hidden="1" customHeight="1">
      <c r="A1288" s="260"/>
    </row>
    <row r="1289" spans="1:1" s="261" customFormat="1" ht="12" hidden="1" customHeight="1">
      <c r="A1289" s="260"/>
    </row>
    <row r="1290" spans="1:1" s="261" customFormat="1" ht="12" hidden="1" customHeight="1">
      <c r="A1290" s="260"/>
    </row>
    <row r="1291" spans="1:1" s="261" customFormat="1" ht="12" hidden="1" customHeight="1">
      <c r="A1291" s="260"/>
    </row>
    <row r="1292" spans="1:1" s="261" customFormat="1" ht="12" hidden="1" customHeight="1">
      <c r="A1292" s="260"/>
    </row>
    <row r="1293" spans="1:1" s="261" customFormat="1" ht="12" hidden="1" customHeight="1">
      <c r="A1293" s="260"/>
    </row>
    <row r="1294" spans="1:1" s="261" customFormat="1" ht="12" hidden="1" customHeight="1">
      <c r="A1294" s="260"/>
    </row>
    <row r="1295" spans="1:1" s="261" customFormat="1" ht="12" hidden="1" customHeight="1">
      <c r="A1295" s="260"/>
    </row>
    <row r="1296" spans="1:1" s="261" customFormat="1" ht="12" hidden="1" customHeight="1">
      <c r="A1296" s="260"/>
    </row>
    <row r="1297" spans="1:1" s="261" customFormat="1" ht="12" hidden="1" customHeight="1">
      <c r="A1297" s="260"/>
    </row>
    <row r="1298" spans="1:1" s="261" customFormat="1" ht="12" hidden="1" customHeight="1">
      <c r="A1298" s="260"/>
    </row>
    <row r="1299" spans="1:1" s="261" customFormat="1" ht="12" hidden="1" customHeight="1">
      <c r="A1299" s="260"/>
    </row>
    <row r="1300" spans="1:1" s="261" customFormat="1" ht="12" hidden="1" customHeight="1">
      <c r="A1300" s="260"/>
    </row>
    <row r="1301" spans="1:1" s="261" customFormat="1" ht="12" hidden="1" customHeight="1">
      <c r="A1301" s="260"/>
    </row>
    <row r="1302" spans="1:1" s="261" customFormat="1" ht="12" hidden="1" customHeight="1">
      <c r="A1302" s="260"/>
    </row>
    <row r="1303" spans="1:1" s="261" customFormat="1" ht="12" hidden="1" customHeight="1">
      <c r="A1303" s="260"/>
    </row>
    <row r="1304" spans="1:1" s="261" customFormat="1" ht="12" hidden="1" customHeight="1">
      <c r="A1304" s="260"/>
    </row>
    <row r="1305" spans="1:1" s="261" customFormat="1" ht="12" hidden="1" customHeight="1">
      <c r="A1305" s="260"/>
    </row>
    <row r="1306" spans="1:1" s="261" customFormat="1" ht="12" hidden="1" customHeight="1">
      <c r="A1306" s="260"/>
    </row>
    <row r="1307" spans="1:1" s="261" customFormat="1" ht="12" hidden="1" customHeight="1">
      <c r="A1307" s="260"/>
    </row>
    <row r="1308" spans="1:1" s="261" customFormat="1" ht="12" hidden="1" customHeight="1">
      <c r="A1308" s="260"/>
    </row>
    <row r="1309" spans="1:1" s="261" customFormat="1" ht="12" hidden="1" customHeight="1">
      <c r="A1309" s="260"/>
    </row>
    <row r="1310" spans="1:1" s="261" customFormat="1" ht="12" hidden="1" customHeight="1">
      <c r="A1310" s="260"/>
    </row>
    <row r="1311" spans="1:1" s="261" customFormat="1" ht="12" hidden="1" customHeight="1">
      <c r="A1311" s="260"/>
    </row>
    <row r="1312" spans="1:1" s="261" customFormat="1" ht="12" hidden="1" customHeight="1">
      <c r="A1312" s="260"/>
    </row>
    <row r="1313" spans="1:1" s="261" customFormat="1" ht="12" hidden="1" customHeight="1">
      <c r="A1313" s="260"/>
    </row>
    <row r="1314" spans="1:1" s="261" customFormat="1" ht="12" hidden="1" customHeight="1">
      <c r="A1314" s="260"/>
    </row>
    <row r="1315" spans="1:1" s="261" customFormat="1" ht="12" hidden="1" customHeight="1">
      <c r="A1315" s="260"/>
    </row>
    <row r="1316" spans="1:1" s="261" customFormat="1" ht="12" hidden="1" customHeight="1">
      <c r="A1316" s="260"/>
    </row>
    <row r="1317" spans="1:1" s="261" customFormat="1" ht="12" hidden="1" customHeight="1">
      <c r="A1317" s="260"/>
    </row>
    <row r="1318" spans="1:1" s="261" customFormat="1" ht="12" hidden="1" customHeight="1">
      <c r="A1318" s="260"/>
    </row>
    <row r="1319" spans="1:1" s="261" customFormat="1" ht="12" hidden="1" customHeight="1">
      <c r="A1319" s="260"/>
    </row>
    <row r="1320" spans="1:1" s="261" customFormat="1" ht="12" hidden="1" customHeight="1">
      <c r="A1320" s="260"/>
    </row>
    <row r="1321" spans="1:1" s="261" customFormat="1" ht="12" hidden="1" customHeight="1">
      <c r="A1321" s="260"/>
    </row>
    <row r="1322" spans="1:1" s="261" customFormat="1" ht="12" hidden="1" customHeight="1">
      <c r="A1322" s="260"/>
    </row>
    <row r="1323" spans="1:1" s="261" customFormat="1" ht="12" hidden="1" customHeight="1">
      <c r="A1323" s="260"/>
    </row>
    <row r="1324" spans="1:1" s="261" customFormat="1" ht="12" hidden="1" customHeight="1">
      <c r="A1324" s="260"/>
    </row>
    <row r="1325" spans="1:1" s="261" customFormat="1" ht="12" hidden="1" customHeight="1">
      <c r="A1325" s="260"/>
    </row>
    <row r="1326" spans="1:1" s="261" customFormat="1" ht="12" hidden="1" customHeight="1">
      <c r="A1326" s="260"/>
    </row>
    <row r="1327" spans="1:1" s="261" customFormat="1" ht="12" hidden="1" customHeight="1">
      <c r="A1327" s="260"/>
    </row>
    <row r="1328" spans="1:1" s="261" customFormat="1" ht="12" hidden="1" customHeight="1">
      <c r="A1328" s="260"/>
    </row>
    <row r="1329" spans="1:1" s="261" customFormat="1" ht="12" hidden="1" customHeight="1">
      <c r="A1329" s="260"/>
    </row>
    <row r="1330" spans="1:1" s="261" customFormat="1" ht="12" hidden="1" customHeight="1">
      <c r="A1330" s="260"/>
    </row>
    <row r="1331" spans="1:1" s="261" customFormat="1" ht="12" hidden="1" customHeight="1">
      <c r="A1331" s="260"/>
    </row>
    <row r="1332" spans="1:1" s="261" customFormat="1" ht="12" hidden="1" customHeight="1">
      <c r="A1332" s="260"/>
    </row>
    <row r="1333" spans="1:1" s="261" customFormat="1" ht="12" hidden="1" customHeight="1">
      <c r="A1333" s="260"/>
    </row>
    <row r="1334" spans="1:1" s="261" customFormat="1" ht="12" hidden="1" customHeight="1">
      <c r="A1334" s="260"/>
    </row>
    <row r="1335" spans="1:1" s="261" customFormat="1" ht="12" hidden="1" customHeight="1">
      <c r="A1335" s="260"/>
    </row>
    <row r="1336" spans="1:1" s="261" customFormat="1" ht="12" hidden="1" customHeight="1">
      <c r="A1336" s="260"/>
    </row>
    <row r="1337" spans="1:1" s="261" customFormat="1" ht="12" hidden="1" customHeight="1">
      <c r="A1337" s="260"/>
    </row>
    <row r="1338" spans="1:1" s="261" customFormat="1" ht="12" hidden="1" customHeight="1">
      <c r="A1338" s="260"/>
    </row>
    <row r="1339" spans="1:1" s="261" customFormat="1" ht="12" hidden="1" customHeight="1">
      <c r="A1339" s="260"/>
    </row>
    <row r="1340" spans="1:1" s="261" customFormat="1" ht="12" hidden="1" customHeight="1">
      <c r="A1340" s="260"/>
    </row>
    <row r="1341" spans="1:1" s="261" customFormat="1" ht="12" hidden="1" customHeight="1">
      <c r="A1341" s="260"/>
    </row>
    <row r="1342" spans="1:1" s="261" customFormat="1" ht="12" hidden="1" customHeight="1">
      <c r="A1342" s="260"/>
    </row>
    <row r="1343" spans="1:1" s="261" customFormat="1" ht="12" hidden="1" customHeight="1">
      <c r="A1343" s="260"/>
    </row>
    <row r="1344" spans="1:1" s="261" customFormat="1" ht="12" hidden="1" customHeight="1">
      <c r="A1344" s="260"/>
    </row>
    <row r="1345" spans="1:1" s="261" customFormat="1" ht="12" hidden="1" customHeight="1">
      <c r="A1345" s="260"/>
    </row>
    <row r="1346" spans="1:1" s="261" customFormat="1" ht="12" hidden="1" customHeight="1">
      <c r="A1346" s="260"/>
    </row>
    <row r="1347" spans="1:1" s="261" customFormat="1" ht="12" hidden="1" customHeight="1">
      <c r="A1347" s="260"/>
    </row>
    <row r="1348" spans="1:1" s="261" customFormat="1" ht="12" hidden="1" customHeight="1">
      <c r="A1348" s="260"/>
    </row>
    <row r="1349" spans="1:1" s="261" customFormat="1" ht="12" hidden="1" customHeight="1">
      <c r="A1349" s="260"/>
    </row>
    <row r="1350" spans="1:1" s="261" customFormat="1" ht="12" hidden="1" customHeight="1">
      <c r="A1350" s="260"/>
    </row>
    <row r="1351" spans="1:1" s="261" customFormat="1" ht="12" hidden="1" customHeight="1">
      <c r="A1351" s="260"/>
    </row>
    <row r="1352" spans="1:1" s="261" customFormat="1" ht="12" hidden="1" customHeight="1">
      <c r="A1352" s="260"/>
    </row>
    <row r="1353" spans="1:1" s="261" customFormat="1" ht="12" hidden="1" customHeight="1">
      <c r="A1353" s="260"/>
    </row>
    <row r="1354" spans="1:1" s="261" customFormat="1" ht="12" hidden="1" customHeight="1">
      <c r="A1354" s="260"/>
    </row>
    <row r="1355" spans="1:1" s="261" customFormat="1" ht="12" hidden="1" customHeight="1">
      <c r="A1355" s="260"/>
    </row>
    <row r="1356" spans="1:1" s="261" customFormat="1" ht="12" hidden="1" customHeight="1">
      <c r="A1356" s="260"/>
    </row>
    <row r="1357" spans="1:1" s="261" customFormat="1" ht="12" hidden="1" customHeight="1">
      <c r="A1357" s="260"/>
    </row>
    <row r="1358" spans="1:1" s="261" customFormat="1" ht="12" hidden="1" customHeight="1">
      <c r="A1358" s="260"/>
    </row>
    <row r="1359" spans="1:1" s="261" customFormat="1" ht="12" hidden="1" customHeight="1">
      <c r="A1359" s="260"/>
    </row>
    <row r="1360" spans="1:1" s="261" customFormat="1" ht="12" hidden="1" customHeight="1">
      <c r="A1360" s="260"/>
    </row>
    <row r="1361" spans="1:1" s="261" customFormat="1" ht="12" hidden="1" customHeight="1">
      <c r="A1361" s="260"/>
    </row>
    <row r="1362" spans="1:1" s="261" customFormat="1" ht="12" hidden="1" customHeight="1">
      <c r="A1362" s="260"/>
    </row>
    <row r="1363" spans="1:1" s="261" customFormat="1" ht="12" hidden="1" customHeight="1">
      <c r="A1363" s="260"/>
    </row>
    <row r="1364" spans="1:1" s="261" customFormat="1" ht="12" hidden="1" customHeight="1">
      <c r="A1364" s="260"/>
    </row>
    <row r="1365" spans="1:1" s="261" customFormat="1" ht="12" hidden="1" customHeight="1">
      <c r="A1365" s="260"/>
    </row>
    <row r="1366" spans="1:1" s="261" customFormat="1" ht="12" hidden="1" customHeight="1">
      <c r="A1366" s="260"/>
    </row>
    <row r="1367" spans="1:1" s="261" customFormat="1" ht="12" hidden="1" customHeight="1">
      <c r="A1367" s="260"/>
    </row>
    <row r="1368" spans="1:1" s="261" customFormat="1" ht="12" hidden="1" customHeight="1">
      <c r="A1368" s="260"/>
    </row>
    <row r="1369" spans="1:1" s="261" customFormat="1" ht="12" hidden="1" customHeight="1">
      <c r="A1369" s="260"/>
    </row>
    <row r="1370" spans="1:1" s="261" customFormat="1" ht="12" hidden="1" customHeight="1">
      <c r="A1370" s="260"/>
    </row>
    <row r="1371" spans="1:1" s="261" customFormat="1" ht="12" hidden="1" customHeight="1">
      <c r="A1371" s="260"/>
    </row>
    <row r="1372" spans="1:1" s="261" customFormat="1" ht="12" hidden="1" customHeight="1">
      <c r="A1372" s="260"/>
    </row>
    <row r="1373" spans="1:1" s="261" customFormat="1" ht="12" hidden="1" customHeight="1">
      <c r="A1373" s="260"/>
    </row>
    <row r="1374" spans="1:1" s="261" customFormat="1" ht="12" hidden="1" customHeight="1">
      <c r="A1374" s="260"/>
    </row>
    <row r="1375" spans="1:1" s="261" customFormat="1" ht="12" hidden="1" customHeight="1">
      <c r="A1375" s="260"/>
    </row>
    <row r="1376" spans="1:1" s="261" customFormat="1" ht="12" hidden="1" customHeight="1">
      <c r="A1376" s="260"/>
    </row>
    <row r="1377" spans="1:1" s="261" customFormat="1" ht="12" hidden="1" customHeight="1">
      <c r="A1377" s="260"/>
    </row>
    <row r="1378" spans="1:1" s="261" customFormat="1" ht="12" hidden="1" customHeight="1">
      <c r="A1378" s="260"/>
    </row>
    <row r="1379" spans="1:1" s="261" customFormat="1" ht="12" hidden="1" customHeight="1">
      <c r="A1379" s="260"/>
    </row>
    <row r="1380" spans="1:1" s="261" customFormat="1" ht="12" hidden="1" customHeight="1">
      <c r="A1380" s="260"/>
    </row>
    <row r="1381" spans="1:1" s="261" customFormat="1" ht="12" hidden="1" customHeight="1">
      <c r="A1381" s="260"/>
    </row>
    <row r="1382" spans="1:1" s="261" customFormat="1" ht="12" hidden="1" customHeight="1">
      <c r="A1382" s="260"/>
    </row>
    <row r="1383" spans="1:1" s="261" customFormat="1" ht="12" hidden="1" customHeight="1">
      <c r="A1383" s="260"/>
    </row>
    <row r="1384" spans="1:1" s="261" customFormat="1" ht="12" hidden="1" customHeight="1">
      <c r="A1384" s="260"/>
    </row>
    <row r="1385" spans="1:1" s="261" customFormat="1" ht="12" hidden="1" customHeight="1">
      <c r="A1385" s="260"/>
    </row>
    <row r="1386" spans="1:1" s="261" customFormat="1" ht="12" hidden="1" customHeight="1">
      <c r="A1386" s="260"/>
    </row>
    <row r="1387" spans="1:1" s="261" customFormat="1" ht="12" hidden="1" customHeight="1">
      <c r="A1387" s="260"/>
    </row>
    <row r="1388" spans="1:1" s="261" customFormat="1" ht="12" hidden="1" customHeight="1">
      <c r="A1388" s="260"/>
    </row>
    <row r="1389" spans="1:1" s="261" customFormat="1" ht="12" hidden="1" customHeight="1">
      <c r="A1389" s="260"/>
    </row>
    <row r="1390" spans="1:1" s="261" customFormat="1" ht="12" hidden="1" customHeight="1">
      <c r="A1390" s="260"/>
    </row>
    <row r="1391" spans="1:1" s="261" customFormat="1" ht="12" hidden="1" customHeight="1">
      <c r="A1391" s="260"/>
    </row>
    <row r="1392" spans="1:1" s="261" customFormat="1" ht="12" hidden="1" customHeight="1">
      <c r="A1392" s="260"/>
    </row>
    <row r="1393" spans="1:1" s="261" customFormat="1" ht="12" hidden="1" customHeight="1">
      <c r="A1393" s="260"/>
    </row>
    <row r="1394" spans="1:1" s="261" customFormat="1" ht="12" hidden="1" customHeight="1">
      <c r="A1394" s="260"/>
    </row>
    <row r="1395" spans="1:1" s="261" customFormat="1" ht="12" hidden="1" customHeight="1">
      <c r="A1395" s="260"/>
    </row>
    <row r="1396" spans="1:1" s="261" customFormat="1" ht="12" hidden="1" customHeight="1">
      <c r="A1396" s="260"/>
    </row>
    <row r="1397" spans="1:1" s="261" customFormat="1" ht="12" hidden="1" customHeight="1">
      <c r="A1397" s="260"/>
    </row>
    <row r="1398" spans="1:1" s="261" customFormat="1" ht="12" hidden="1" customHeight="1">
      <c r="A1398" s="260"/>
    </row>
    <row r="1399" spans="1:1" s="261" customFormat="1" ht="12" hidden="1" customHeight="1">
      <c r="A1399" s="260"/>
    </row>
    <row r="1400" spans="1:1" s="261" customFormat="1" ht="12" hidden="1" customHeight="1">
      <c r="A1400" s="260"/>
    </row>
    <row r="1401" spans="1:1" s="261" customFormat="1" ht="12" hidden="1" customHeight="1">
      <c r="A1401" s="260"/>
    </row>
    <row r="1402" spans="1:1" s="261" customFormat="1" ht="12" hidden="1" customHeight="1">
      <c r="A1402" s="260"/>
    </row>
    <row r="1403" spans="1:1" s="261" customFormat="1" ht="12" hidden="1" customHeight="1">
      <c r="A1403" s="260"/>
    </row>
    <row r="1404" spans="1:1" s="261" customFormat="1" ht="12" hidden="1" customHeight="1">
      <c r="A1404" s="260"/>
    </row>
    <row r="1405" spans="1:1" s="261" customFormat="1" ht="12" hidden="1" customHeight="1">
      <c r="A1405" s="260"/>
    </row>
    <row r="1406" spans="1:1" s="261" customFormat="1" ht="12" hidden="1" customHeight="1">
      <c r="A1406" s="260"/>
    </row>
    <row r="1407" spans="1:1" s="261" customFormat="1" ht="12" hidden="1" customHeight="1">
      <c r="A1407" s="260"/>
    </row>
    <row r="1408" spans="1:1" s="261" customFormat="1" ht="12" hidden="1" customHeight="1">
      <c r="A1408" s="260"/>
    </row>
    <row r="1409" spans="1:1" s="261" customFormat="1" ht="12" hidden="1" customHeight="1">
      <c r="A1409" s="260"/>
    </row>
    <row r="1410" spans="1:1" s="261" customFormat="1" ht="12" hidden="1" customHeight="1">
      <c r="A1410" s="260"/>
    </row>
    <row r="1411" spans="1:1" s="261" customFormat="1" ht="12" hidden="1" customHeight="1">
      <c r="A1411" s="260"/>
    </row>
    <row r="1412" spans="1:1" s="261" customFormat="1" ht="12" hidden="1" customHeight="1">
      <c r="A1412" s="260"/>
    </row>
    <row r="1413" spans="1:1" s="261" customFormat="1" ht="12" hidden="1" customHeight="1">
      <c r="A1413" s="260"/>
    </row>
    <row r="1414" spans="1:1" s="261" customFormat="1" ht="12" hidden="1" customHeight="1">
      <c r="A1414" s="260"/>
    </row>
    <row r="1415" spans="1:1" s="261" customFormat="1" ht="12" hidden="1" customHeight="1">
      <c r="A1415" s="260"/>
    </row>
    <row r="1416" spans="1:1" s="261" customFormat="1" ht="12" hidden="1" customHeight="1">
      <c r="A1416" s="260"/>
    </row>
    <row r="1417" spans="1:1" s="261" customFormat="1" ht="12" hidden="1" customHeight="1">
      <c r="A1417" s="260"/>
    </row>
    <row r="1418" spans="1:1" s="261" customFormat="1" ht="12" hidden="1" customHeight="1">
      <c r="A1418" s="260"/>
    </row>
    <row r="1419" spans="1:1" s="261" customFormat="1" ht="12" hidden="1" customHeight="1">
      <c r="A1419" s="260"/>
    </row>
    <row r="1420" spans="1:1" s="261" customFormat="1" ht="12" hidden="1" customHeight="1">
      <c r="A1420" s="260"/>
    </row>
    <row r="1421" spans="1:1" s="261" customFormat="1" ht="12" hidden="1" customHeight="1">
      <c r="A1421" s="260"/>
    </row>
    <row r="1422" spans="1:1" s="261" customFormat="1" ht="12" hidden="1" customHeight="1">
      <c r="A1422" s="260"/>
    </row>
    <row r="1423" spans="1:1" s="261" customFormat="1" ht="12" hidden="1" customHeight="1">
      <c r="A1423" s="260"/>
    </row>
    <row r="1424" spans="1:1" s="261" customFormat="1" ht="12" hidden="1" customHeight="1">
      <c r="A1424" s="260"/>
    </row>
    <row r="1425" spans="1:1" s="261" customFormat="1" ht="12" hidden="1" customHeight="1">
      <c r="A1425" s="260"/>
    </row>
    <row r="1426" spans="1:1" s="261" customFormat="1" ht="12" hidden="1" customHeight="1">
      <c r="A1426" s="260"/>
    </row>
    <row r="1427" spans="1:1" s="261" customFormat="1" ht="12" hidden="1" customHeight="1">
      <c r="A1427" s="260"/>
    </row>
    <row r="1428" spans="1:1" s="261" customFormat="1" ht="12" hidden="1" customHeight="1">
      <c r="A1428" s="260"/>
    </row>
    <row r="1429" spans="1:1" s="261" customFormat="1" ht="12" hidden="1" customHeight="1">
      <c r="A1429" s="260"/>
    </row>
    <row r="1430" spans="1:1" s="261" customFormat="1" ht="12" hidden="1" customHeight="1">
      <c r="A1430" s="260"/>
    </row>
    <row r="1431" spans="1:1" s="261" customFormat="1" ht="12" hidden="1" customHeight="1">
      <c r="A1431" s="260"/>
    </row>
    <row r="1432" spans="1:1" s="261" customFormat="1" ht="12" hidden="1" customHeight="1">
      <c r="A1432" s="260"/>
    </row>
    <row r="1433" spans="1:1" s="261" customFormat="1" ht="12" hidden="1" customHeight="1">
      <c r="A1433" s="260"/>
    </row>
    <row r="1434" spans="1:1" s="261" customFormat="1" ht="12" hidden="1" customHeight="1">
      <c r="A1434" s="260"/>
    </row>
    <row r="1435" spans="1:1" s="261" customFormat="1" ht="12" hidden="1" customHeight="1">
      <c r="A1435" s="260"/>
    </row>
    <row r="1436" spans="1:1" s="261" customFormat="1" ht="12" hidden="1" customHeight="1">
      <c r="A1436" s="260"/>
    </row>
    <row r="1437" spans="1:1" s="261" customFormat="1" ht="12" hidden="1" customHeight="1">
      <c r="A1437" s="260"/>
    </row>
    <row r="1438" spans="1:1" s="261" customFormat="1" ht="12" hidden="1" customHeight="1">
      <c r="A1438" s="260"/>
    </row>
    <row r="1439" spans="1:1" s="261" customFormat="1" ht="12" hidden="1" customHeight="1">
      <c r="A1439" s="260"/>
    </row>
    <row r="1440" spans="1:1" s="261" customFormat="1" ht="12" hidden="1" customHeight="1">
      <c r="A1440" s="260"/>
    </row>
    <row r="1441" spans="1:1" s="261" customFormat="1" ht="12" hidden="1" customHeight="1">
      <c r="A1441" s="260"/>
    </row>
    <row r="1442" spans="1:1" s="261" customFormat="1" ht="12" hidden="1" customHeight="1">
      <c r="A1442" s="260"/>
    </row>
    <row r="1443" spans="1:1" s="261" customFormat="1" ht="12" hidden="1" customHeight="1">
      <c r="A1443" s="260"/>
    </row>
    <row r="1444" spans="1:1" s="261" customFormat="1" ht="12" hidden="1" customHeight="1">
      <c r="A1444" s="260"/>
    </row>
    <row r="1445" spans="1:1" s="261" customFormat="1" ht="12" hidden="1" customHeight="1">
      <c r="A1445" s="260"/>
    </row>
    <row r="1446" spans="1:1" s="261" customFormat="1" ht="12" hidden="1" customHeight="1">
      <c r="A1446" s="260"/>
    </row>
    <row r="1447" spans="1:1" s="261" customFormat="1" ht="12" hidden="1" customHeight="1">
      <c r="A1447" s="260"/>
    </row>
    <row r="1448" spans="1:1" s="261" customFormat="1" ht="12" hidden="1" customHeight="1">
      <c r="A1448" s="260"/>
    </row>
    <row r="1449" spans="1:1" s="261" customFormat="1" ht="12" hidden="1" customHeight="1">
      <c r="A1449" s="260"/>
    </row>
    <row r="1450" spans="1:1" s="261" customFormat="1" ht="12" hidden="1" customHeight="1">
      <c r="A1450" s="260"/>
    </row>
    <row r="1451" spans="1:1" s="261" customFormat="1" ht="12" hidden="1" customHeight="1">
      <c r="A1451" s="260"/>
    </row>
    <row r="1452" spans="1:1" s="261" customFormat="1" ht="12" hidden="1" customHeight="1">
      <c r="A1452" s="260"/>
    </row>
    <row r="1453" spans="1:1" s="261" customFormat="1" ht="12" hidden="1" customHeight="1">
      <c r="A1453" s="260"/>
    </row>
    <row r="1454" spans="1:1" s="261" customFormat="1" ht="12" hidden="1" customHeight="1">
      <c r="A1454" s="260"/>
    </row>
    <row r="1455" spans="1:1" s="261" customFormat="1" ht="12" hidden="1" customHeight="1">
      <c r="A1455" s="260"/>
    </row>
    <row r="1456" spans="1:1" s="261" customFormat="1" ht="12" hidden="1" customHeight="1">
      <c r="A1456" s="260"/>
    </row>
    <row r="1457" spans="1:1" s="261" customFormat="1" ht="12" hidden="1" customHeight="1">
      <c r="A1457" s="260"/>
    </row>
    <row r="1458" spans="1:1" s="261" customFormat="1" ht="12" hidden="1" customHeight="1">
      <c r="A1458" s="260"/>
    </row>
    <row r="1459" spans="1:1" s="261" customFormat="1" ht="12" hidden="1" customHeight="1">
      <c r="A1459" s="260"/>
    </row>
    <row r="1460" spans="1:1" s="261" customFormat="1" ht="12" hidden="1" customHeight="1">
      <c r="A1460" s="260"/>
    </row>
    <row r="1461" spans="1:1" s="261" customFormat="1" ht="12" hidden="1" customHeight="1">
      <c r="A1461" s="260"/>
    </row>
    <row r="1462" spans="1:1" s="261" customFormat="1" ht="12" hidden="1" customHeight="1">
      <c r="A1462" s="260"/>
    </row>
    <row r="1463" spans="1:1" s="261" customFormat="1" ht="12" hidden="1" customHeight="1">
      <c r="A1463" s="260"/>
    </row>
    <row r="1464" spans="1:1" s="261" customFormat="1" ht="12" hidden="1" customHeight="1">
      <c r="A1464" s="260"/>
    </row>
    <row r="1465" spans="1:1" s="261" customFormat="1" ht="12" hidden="1" customHeight="1">
      <c r="A1465" s="260"/>
    </row>
    <row r="1466" spans="1:1" s="261" customFormat="1" ht="12" hidden="1" customHeight="1">
      <c r="A1466" s="260"/>
    </row>
    <row r="1467" spans="1:1" s="261" customFormat="1" ht="12" hidden="1" customHeight="1">
      <c r="A1467" s="260"/>
    </row>
    <row r="1468" spans="1:1" s="261" customFormat="1" ht="12" hidden="1" customHeight="1">
      <c r="A1468" s="260"/>
    </row>
    <row r="1469" spans="1:1" s="261" customFormat="1" ht="12" hidden="1" customHeight="1">
      <c r="A1469" s="260"/>
    </row>
    <row r="1470" spans="1:1" s="261" customFormat="1" ht="12" hidden="1" customHeight="1">
      <c r="A1470" s="260"/>
    </row>
    <row r="1471" spans="1:1" s="261" customFormat="1" ht="12" hidden="1" customHeight="1">
      <c r="A1471" s="260"/>
    </row>
    <row r="1472" spans="1:1" s="261" customFormat="1" ht="12" hidden="1" customHeight="1">
      <c r="A1472" s="260"/>
    </row>
    <row r="1473" spans="1:1" s="261" customFormat="1" ht="12" hidden="1" customHeight="1">
      <c r="A1473" s="260"/>
    </row>
    <row r="1474" spans="1:1" s="261" customFormat="1" ht="12" hidden="1" customHeight="1">
      <c r="A1474" s="260"/>
    </row>
    <row r="1475" spans="1:1" s="261" customFormat="1" ht="12" hidden="1" customHeight="1">
      <c r="A1475" s="260"/>
    </row>
    <row r="1476" spans="1:1" s="261" customFormat="1" ht="12" hidden="1" customHeight="1">
      <c r="A1476" s="260"/>
    </row>
    <row r="1477" spans="1:1" s="261" customFormat="1" ht="12" hidden="1" customHeight="1">
      <c r="A1477" s="260"/>
    </row>
    <row r="1478" spans="1:1" s="261" customFormat="1" ht="12" hidden="1" customHeight="1">
      <c r="A1478" s="260"/>
    </row>
    <row r="1479" spans="1:1" s="261" customFormat="1" ht="12" hidden="1" customHeight="1">
      <c r="A1479" s="260"/>
    </row>
    <row r="1480" spans="1:1" s="261" customFormat="1" ht="12" hidden="1" customHeight="1">
      <c r="A1480" s="260"/>
    </row>
    <row r="1481" spans="1:1" s="261" customFormat="1" ht="12" hidden="1" customHeight="1">
      <c r="A1481" s="260"/>
    </row>
    <row r="1482" spans="1:1" s="261" customFormat="1" ht="12" hidden="1" customHeight="1">
      <c r="A1482" s="260"/>
    </row>
    <row r="1483" spans="1:1" s="261" customFormat="1" ht="12" hidden="1" customHeight="1">
      <c r="A1483" s="260"/>
    </row>
    <row r="1484" spans="1:1" s="261" customFormat="1" ht="12" hidden="1" customHeight="1">
      <c r="A1484" s="260"/>
    </row>
    <row r="1485" spans="1:1" s="261" customFormat="1" ht="12" hidden="1" customHeight="1">
      <c r="A1485" s="260"/>
    </row>
    <row r="1486" spans="1:1" s="261" customFormat="1" ht="12" hidden="1" customHeight="1">
      <c r="A1486" s="260"/>
    </row>
    <row r="1487" spans="1:1" s="261" customFormat="1" ht="12" hidden="1" customHeight="1">
      <c r="A1487" s="260"/>
    </row>
    <row r="1488" spans="1:1" s="261" customFormat="1" ht="12" hidden="1" customHeight="1">
      <c r="A1488" s="260"/>
    </row>
    <row r="1489" spans="1:1" s="261" customFormat="1" ht="12" hidden="1" customHeight="1">
      <c r="A1489" s="260"/>
    </row>
    <row r="1490" spans="1:1" s="261" customFormat="1" ht="12" hidden="1" customHeight="1">
      <c r="A1490" s="260"/>
    </row>
    <row r="1491" spans="1:1" s="261" customFormat="1" ht="12" hidden="1" customHeight="1">
      <c r="A1491" s="260"/>
    </row>
    <row r="1492" spans="1:1" s="261" customFormat="1" ht="12" hidden="1" customHeight="1">
      <c r="A1492" s="260"/>
    </row>
    <row r="1493" spans="1:1" s="261" customFormat="1" ht="12" hidden="1" customHeight="1">
      <c r="A1493" s="260"/>
    </row>
    <row r="1494" spans="1:1" s="261" customFormat="1" ht="12" hidden="1" customHeight="1">
      <c r="A1494" s="260"/>
    </row>
    <row r="1495" spans="1:1" s="261" customFormat="1" ht="12" hidden="1" customHeight="1">
      <c r="A1495" s="260"/>
    </row>
    <row r="1496" spans="1:1" s="261" customFormat="1" ht="12" hidden="1" customHeight="1">
      <c r="A1496" s="260"/>
    </row>
    <row r="1497" spans="1:1" s="261" customFormat="1" ht="12" hidden="1" customHeight="1">
      <c r="A1497" s="260"/>
    </row>
    <row r="1498" spans="1:1" s="261" customFormat="1" ht="12" hidden="1" customHeight="1">
      <c r="A1498" s="260"/>
    </row>
    <row r="1499" spans="1:1" s="261" customFormat="1" ht="12" hidden="1" customHeight="1">
      <c r="A1499" s="260"/>
    </row>
    <row r="1500" spans="1:1" s="261" customFormat="1" ht="12" hidden="1" customHeight="1">
      <c r="A1500" s="260"/>
    </row>
    <row r="1501" spans="1:1" s="261" customFormat="1" ht="12" hidden="1" customHeight="1">
      <c r="A1501" s="260"/>
    </row>
    <row r="1502" spans="1:1" s="261" customFormat="1" ht="12" hidden="1" customHeight="1">
      <c r="A1502" s="260"/>
    </row>
    <row r="1503" spans="1:1" s="261" customFormat="1" ht="12" hidden="1" customHeight="1">
      <c r="A1503" s="260"/>
    </row>
    <row r="1504" spans="1:1" s="261" customFormat="1" ht="12" hidden="1" customHeight="1">
      <c r="A1504" s="260"/>
    </row>
    <row r="1505" spans="1:1" s="261" customFormat="1" ht="12" hidden="1" customHeight="1">
      <c r="A1505" s="260"/>
    </row>
    <row r="1506" spans="1:1" s="261" customFormat="1" ht="12" hidden="1" customHeight="1">
      <c r="A1506" s="260"/>
    </row>
    <row r="1507" spans="1:1" s="261" customFormat="1" ht="12" hidden="1" customHeight="1">
      <c r="A1507" s="260"/>
    </row>
    <row r="1508" spans="1:1" s="261" customFormat="1" ht="12" hidden="1" customHeight="1">
      <c r="A1508" s="260"/>
    </row>
    <row r="1509" spans="1:1" s="261" customFormat="1" ht="12" hidden="1" customHeight="1">
      <c r="A1509" s="260"/>
    </row>
    <row r="1510" spans="1:1" s="261" customFormat="1" ht="12" hidden="1" customHeight="1">
      <c r="A1510" s="260"/>
    </row>
    <row r="1511" spans="1:1" s="261" customFormat="1" ht="12" hidden="1" customHeight="1">
      <c r="A1511" s="260"/>
    </row>
    <row r="1512" spans="1:1" s="261" customFormat="1" ht="12" hidden="1" customHeight="1">
      <c r="A1512" s="260"/>
    </row>
    <row r="1513" spans="1:1" s="261" customFormat="1" ht="12" hidden="1" customHeight="1">
      <c r="A1513" s="260"/>
    </row>
    <row r="1514" spans="1:1" s="261" customFormat="1" ht="12" hidden="1" customHeight="1">
      <c r="A1514" s="260"/>
    </row>
    <row r="1515" spans="1:1" s="261" customFormat="1" ht="12" hidden="1" customHeight="1">
      <c r="A1515" s="260"/>
    </row>
    <row r="1516" spans="1:1" s="261" customFormat="1" ht="12" hidden="1" customHeight="1">
      <c r="A1516" s="260"/>
    </row>
    <row r="1517" spans="1:1" s="261" customFormat="1" ht="12" hidden="1" customHeight="1">
      <c r="A1517" s="260"/>
    </row>
    <row r="1518" spans="1:1" s="261" customFormat="1" ht="12" hidden="1" customHeight="1">
      <c r="A1518" s="260"/>
    </row>
    <row r="1519" spans="1:1" s="261" customFormat="1" ht="12" hidden="1" customHeight="1">
      <c r="A1519" s="260"/>
    </row>
    <row r="1520" spans="1:1" s="261" customFormat="1" ht="12" hidden="1" customHeight="1">
      <c r="A1520" s="260"/>
    </row>
    <row r="1521" spans="1:1" s="261" customFormat="1" ht="12" hidden="1" customHeight="1">
      <c r="A1521" s="260"/>
    </row>
    <row r="1522" spans="1:1" s="261" customFormat="1" ht="12" hidden="1" customHeight="1">
      <c r="A1522" s="260"/>
    </row>
    <row r="1523" spans="1:1" s="261" customFormat="1" ht="12" hidden="1" customHeight="1">
      <c r="A1523" s="260"/>
    </row>
    <row r="1524" spans="1:1" s="261" customFormat="1" ht="12" hidden="1" customHeight="1">
      <c r="A1524" s="260"/>
    </row>
    <row r="1525" spans="1:1" s="261" customFormat="1" ht="12" hidden="1" customHeight="1">
      <c r="A1525" s="260"/>
    </row>
    <row r="1526" spans="1:1" s="261" customFormat="1" ht="12" hidden="1" customHeight="1">
      <c r="A1526" s="260"/>
    </row>
    <row r="1527" spans="1:1" s="261" customFormat="1" ht="12" hidden="1" customHeight="1">
      <c r="A1527" s="260"/>
    </row>
    <row r="1528" spans="1:1" s="261" customFormat="1" ht="12" hidden="1" customHeight="1">
      <c r="A1528" s="260"/>
    </row>
    <row r="1529" spans="1:1" s="261" customFormat="1" ht="12" hidden="1" customHeight="1">
      <c r="A1529" s="260"/>
    </row>
    <row r="1530" spans="1:1" s="261" customFormat="1" ht="12" hidden="1" customHeight="1">
      <c r="A1530" s="260"/>
    </row>
    <row r="1531" spans="1:1" s="261" customFormat="1" ht="12" hidden="1" customHeight="1">
      <c r="A1531" s="260"/>
    </row>
    <row r="1532" spans="1:1" s="261" customFormat="1" ht="12" hidden="1" customHeight="1">
      <c r="A1532" s="260"/>
    </row>
    <row r="1533" spans="1:1" s="261" customFormat="1" ht="12" hidden="1" customHeight="1">
      <c r="A1533" s="260"/>
    </row>
    <row r="1534" spans="1:1" s="261" customFormat="1" ht="12" hidden="1" customHeight="1">
      <c r="A1534" s="260"/>
    </row>
    <row r="1535" spans="1:1" s="261" customFormat="1" ht="12" hidden="1" customHeight="1">
      <c r="A1535" s="260"/>
    </row>
    <row r="1536" spans="1:1" s="261" customFormat="1" ht="12" hidden="1" customHeight="1">
      <c r="A1536" s="260"/>
    </row>
    <row r="1537" spans="1:1" s="261" customFormat="1" ht="12" hidden="1" customHeight="1">
      <c r="A1537" s="260"/>
    </row>
    <row r="1538" spans="1:1" s="261" customFormat="1" ht="12" hidden="1" customHeight="1">
      <c r="A1538" s="260"/>
    </row>
    <row r="1539" spans="1:1" s="261" customFormat="1" ht="12" hidden="1" customHeight="1">
      <c r="A1539" s="260"/>
    </row>
    <row r="1540" spans="1:1" s="261" customFormat="1" ht="12" hidden="1" customHeight="1">
      <c r="A1540" s="260"/>
    </row>
    <row r="1541" spans="1:1" s="261" customFormat="1" ht="12" hidden="1" customHeight="1">
      <c r="A1541" s="260"/>
    </row>
    <row r="1542" spans="1:1" s="261" customFormat="1" ht="12" hidden="1" customHeight="1">
      <c r="A1542" s="260"/>
    </row>
    <row r="1543" spans="1:1" s="261" customFormat="1" ht="12" hidden="1" customHeight="1">
      <c r="A1543" s="260"/>
    </row>
    <row r="1544" spans="1:1" s="261" customFormat="1" ht="12" hidden="1" customHeight="1">
      <c r="A1544" s="260"/>
    </row>
    <row r="1545" spans="1:1" s="261" customFormat="1" ht="12" hidden="1" customHeight="1">
      <c r="A1545" s="260"/>
    </row>
    <row r="1546" spans="1:1" s="261" customFormat="1" ht="12" hidden="1" customHeight="1">
      <c r="A1546" s="260"/>
    </row>
    <row r="1547" spans="1:1" s="261" customFormat="1" ht="12" hidden="1" customHeight="1">
      <c r="A1547" s="260"/>
    </row>
    <row r="1548" spans="1:1" s="261" customFormat="1" ht="12" hidden="1" customHeight="1">
      <c r="A1548" s="260"/>
    </row>
    <row r="1549" spans="1:1" s="261" customFormat="1" ht="12" hidden="1" customHeight="1">
      <c r="A1549" s="260"/>
    </row>
    <row r="1550" spans="1:1" s="261" customFormat="1" ht="12" hidden="1" customHeight="1">
      <c r="A1550" s="260"/>
    </row>
    <row r="1551" spans="1:1" s="261" customFormat="1" ht="12" hidden="1" customHeight="1">
      <c r="A1551" s="260"/>
    </row>
    <row r="1552" spans="1:1" s="261" customFormat="1" ht="12" hidden="1" customHeight="1">
      <c r="A1552" s="260"/>
    </row>
    <row r="1553" spans="1:1" s="261" customFormat="1" ht="12" hidden="1" customHeight="1">
      <c r="A1553" s="260"/>
    </row>
    <row r="1554" spans="1:1" s="261" customFormat="1" ht="12" hidden="1" customHeight="1">
      <c r="A1554" s="260"/>
    </row>
    <row r="1555" spans="1:1" s="261" customFormat="1" ht="12" hidden="1" customHeight="1">
      <c r="A1555" s="260"/>
    </row>
    <row r="1556" spans="1:1" s="261" customFormat="1" ht="12" hidden="1" customHeight="1">
      <c r="A1556" s="260"/>
    </row>
    <row r="1557" spans="1:1" s="261" customFormat="1" ht="12" hidden="1" customHeight="1">
      <c r="A1557" s="260"/>
    </row>
    <row r="1558" spans="1:1" s="261" customFormat="1" ht="12" hidden="1" customHeight="1">
      <c r="A1558" s="260"/>
    </row>
    <row r="1559" spans="1:1" s="261" customFormat="1" ht="12" hidden="1" customHeight="1">
      <c r="A1559" s="260"/>
    </row>
    <row r="1560" spans="1:1" s="261" customFormat="1" ht="12" hidden="1" customHeight="1">
      <c r="A1560" s="260"/>
    </row>
    <row r="1561" spans="1:1" s="261" customFormat="1" ht="12" hidden="1" customHeight="1">
      <c r="A1561" s="260"/>
    </row>
    <row r="1562" spans="1:1" s="261" customFormat="1" ht="12" hidden="1" customHeight="1">
      <c r="A1562" s="260"/>
    </row>
    <row r="1563" spans="1:1" s="261" customFormat="1" ht="12" hidden="1" customHeight="1">
      <c r="A1563" s="260"/>
    </row>
    <row r="1564" spans="1:1" s="261" customFormat="1" ht="12" hidden="1" customHeight="1">
      <c r="A1564" s="260"/>
    </row>
    <row r="1565" spans="1:1" s="261" customFormat="1" ht="12" hidden="1" customHeight="1">
      <c r="A1565" s="260"/>
    </row>
    <row r="1566" spans="1:1" s="261" customFormat="1" ht="12" hidden="1" customHeight="1">
      <c r="A1566" s="260"/>
    </row>
    <row r="1567" spans="1:1" s="261" customFormat="1" ht="12" hidden="1" customHeight="1">
      <c r="A1567" s="260"/>
    </row>
    <row r="1568" spans="1:1" s="261" customFormat="1" ht="12" hidden="1" customHeight="1">
      <c r="A1568" s="260"/>
    </row>
    <row r="1569" spans="1:1" s="261" customFormat="1" ht="12" hidden="1" customHeight="1">
      <c r="A1569" s="260"/>
    </row>
    <row r="1570" spans="1:1" s="261" customFormat="1" ht="12" hidden="1" customHeight="1">
      <c r="A1570" s="260"/>
    </row>
    <row r="1571" spans="1:1" s="261" customFormat="1" ht="12" hidden="1" customHeight="1">
      <c r="A1571" s="260"/>
    </row>
    <row r="1572" spans="1:1" s="261" customFormat="1" ht="12" hidden="1" customHeight="1">
      <c r="A1572" s="260"/>
    </row>
    <row r="1573" spans="1:1" s="261" customFormat="1" ht="12" hidden="1" customHeight="1">
      <c r="A1573" s="260"/>
    </row>
    <row r="1574" spans="1:1" s="261" customFormat="1" ht="12" hidden="1" customHeight="1">
      <c r="A1574" s="260"/>
    </row>
    <row r="1575" spans="1:1" s="261" customFormat="1" ht="12" hidden="1" customHeight="1">
      <c r="A1575" s="260"/>
    </row>
    <row r="1576" spans="1:1" s="261" customFormat="1" ht="12" hidden="1" customHeight="1">
      <c r="A1576" s="260"/>
    </row>
    <row r="1577" spans="1:1" s="261" customFormat="1" ht="12" hidden="1" customHeight="1">
      <c r="A1577" s="260"/>
    </row>
    <row r="1578" spans="1:1" s="261" customFormat="1" ht="12" hidden="1" customHeight="1">
      <c r="A1578" s="260"/>
    </row>
    <row r="1579" spans="1:1" s="261" customFormat="1" ht="12" hidden="1" customHeight="1">
      <c r="A1579" s="260"/>
    </row>
    <row r="1580" spans="1:1" s="261" customFormat="1" ht="12" hidden="1" customHeight="1">
      <c r="A1580" s="260"/>
    </row>
    <row r="1581" spans="1:1" s="261" customFormat="1" ht="12" hidden="1" customHeight="1">
      <c r="A1581" s="260"/>
    </row>
    <row r="1582" spans="1:1" s="261" customFormat="1" ht="12" hidden="1" customHeight="1">
      <c r="A1582" s="260"/>
    </row>
    <row r="1583" spans="1:1" s="261" customFormat="1" ht="12" hidden="1" customHeight="1">
      <c r="A1583" s="260"/>
    </row>
    <row r="1584" spans="1:1" s="261" customFormat="1" ht="12" hidden="1" customHeight="1">
      <c r="A1584" s="260"/>
    </row>
    <row r="1585" spans="1:1" s="261" customFormat="1" ht="12" hidden="1" customHeight="1">
      <c r="A1585" s="260"/>
    </row>
    <row r="1586" spans="1:1" s="261" customFormat="1" ht="12" hidden="1" customHeight="1">
      <c r="A1586" s="260"/>
    </row>
    <row r="1587" spans="1:1" s="261" customFormat="1" ht="12" hidden="1" customHeight="1">
      <c r="A1587" s="260"/>
    </row>
    <row r="1588" spans="1:1" s="261" customFormat="1" ht="12" hidden="1" customHeight="1">
      <c r="A1588" s="260"/>
    </row>
    <row r="1589" spans="1:1" s="261" customFormat="1" ht="12" hidden="1" customHeight="1">
      <c r="A1589" s="260"/>
    </row>
    <row r="1590" spans="1:1" s="261" customFormat="1" ht="12" hidden="1" customHeight="1">
      <c r="A1590" s="260"/>
    </row>
    <row r="1591" spans="1:1" s="261" customFormat="1" ht="12" hidden="1" customHeight="1">
      <c r="A1591" s="260"/>
    </row>
    <row r="1592" spans="1:1" s="261" customFormat="1" ht="12" hidden="1" customHeight="1">
      <c r="A1592" s="260"/>
    </row>
    <row r="1593" spans="1:1" s="261" customFormat="1" ht="12" hidden="1" customHeight="1">
      <c r="A1593" s="260"/>
    </row>
    <row r="1594" spans="1:1" s="261" customFormat="1" ht="12" hidden="1" customHeight="1">
      <c r="A1594" s="260"/>
    </row>
    <row r="1595" spans="1:1" s="261" customFormat="1" ht="12" hidden="1" customHeight="1">
      <c r="A1595" s="260"/>
    </row>
    <row r="1596" spans="1:1" s="261" customFormat="1" ht="12" hidden="1" customHeight="1">
      <c r="A1596" s="260"/>
    </row>
    <row r="1597" spans="1:1" s="261" customFormat="1" ht="12" hidden="1" customHeight="1">
      <c r="A1597" s="260"/>
    </row>
    <row r="1598" spans="1:1" s="261" customFormat="1" ht="12" hidden="1" customHeight="1">
      <c r="A1598" s="260"/>
    </row>
    <row r="1599" spans="1:1" s="261" customFormat="1" ht="12" hidden="1" customHeight="1">
      <c r="A1599" s="260"/>
    </row>
    <row r="1600" spans="1:1" s="261" customFormat="1" ht="12" hidden="1" customHeight="1">
      <c r="A1600" s="260"/>
    </row>
    <row r="1601" spans="1:1" s="261" customFormat="1" ht="12" hidden="1" customHeight="1">
      <c r="A1601" s="260"/>
    </row>
    <row r="1602" spans="1:1" s="261" customFormat="1" ht="12" hidden="1" customHeight="1">
      <c r="A1602" s="260"/>
    </row>
    <row r="1603" spans="1:1" s="261" customFormat="1" ht="12" hidden="1" customHeight="1">
      <c r="A1603" s="260"/>
    </row>
    <row r="1604" spans="1:1" s="261" customFormat="1" ht="12" hidden="1" customHeight="1">
      <c r="A1604" s="260"/>
    </row>
    <row r="1605" spans="1:1" s="261" customFormat="1" ht="12" hidden="1" customHeight="1">
      <c r="A1605" s="260"/>
    </row>
    <row r="1606" spans="1:1" s="261" customFormat="1" ht="12" hidden="1" customHeight="1">
      <c r="A1606" s="260"/>
    </row>
    <row r="1607" spans="1:1" s="261" customFormat="1" ht="12" hidden="1" customHeight="1">
      <c r="A1607" s="260"/>
    </row>
    <row r="1608" spans="1:1" s="261" customFormat="1" ht="12" hidden="1" customHeight="1">
      <c r="A1608" s="260"/>
    </row>
    <row r="1609" spans="1:1" s="261" customFormat="1" ht="12" hidden="1" customHeight="1">
      <c r="A1609" s="260"/>
    </row>
    <row r="1610" spans="1:1" s="261" customFormat="1" ht="12" hidden="1" customHeight="1">
      <c r="A1610" s="260"/>
    </row>
    <row r="1611" spans="1:1" s="261" customFormat="1" ht="12" hidden="1" customHeight="1">
      <c r="A1611" s="260"/>
    </row>
    <row r="1612" spans="1:1" s="261" customFormat="1" ht="12" hidden="1" customHeight="1">
      <c r="A1612" s="260"/>
    </row>
    <row r="1613" spans="1:1" s="261" customFormat="1" ht="12" hidden="1" customHeight="1">
      <c r="A1613" s="260"/>
    </row>
    <row r="1614" spans="1:1" s="261" customFormat="1" ht="12" hidden="1" customHeight="1">
      <c r="A1614" s="260"/>
    </row>
    <row r="1615" spans="1:1" s="261" customFormat="1" ht="12" hidden="1" customHeight="1">
      <c r="A1615" s="260"/>
    </row>
    <row r="1616" spans="1:1" s="261" customFormat="1" ht="12" hidden="1" customHeight="1">
      <c r="A1616" s="260"/>
    </row>
    <row r="1617" spans="1:1" s="261" customFormat="1" ht="12" hidden="1" customHeight="1">
      <c r="A1617" s="260"/>
    </row>
    <row r="1618" spans="1:1" s="261" customFormat="1" ht="12" hidden="1" customHeight="1">
      <c r="A1618" s="260"/>
    </row>
    <row r="1619" spans="1:1" s="261" customFormat="1" ht="12" hidden="1" customHeight="1">
      <c r="A1619" s="260"/>
    </row>
    <row r="1620" spans="1:1" s="261" customFormat="1" ht="12" hidden="1" customHeight="1">
      <c r="A1620" s="260"/>
    </row>
    <row r="1621" spans="1:1" s="261" customFormat="1" ht="12" hidden="1" customHeight="1">
      <c r="A1621" s="260"/>
    </row>
    <row r="1622" spans="1:1" s="261" customFormat="1" ht="12" hidden="1" customHeight="1">
      <c r="A1622" s="260"/>
    </row>
    <row r="1623" spans="1:1" s="261" customFormat="1" ht="12" hidden="1" customHeight="1">
      <c r="A1623" s="260"/>
    </row>
    <row r="1624" spans="1:1" s="261" customFormat="1" ht="12" hidden="1" customHeight="1">
      <c r="A1624" s="260"/>
    </row>
    <row r="1625" spans="1:1" s="261" customFormat="1" ht="12" hidden="1" customHeight="1">
      <c r="A1625" s="260"/>
    </row>
    <row r="1626" spans="1:1" s="261" customFormat="1" ht="12" hidden="1" customHeight="1">
      <c r="A1626" s="260"/>
    </row>
    <row r="1627" spans="1:1" s="261" customFormat="1" ht="12" hidden="1" customHeight="1">
      <c r="A1627" s="260"/>
    </row>
    <row r="1628" spans="1:1" s="261" customFormat="1" ht="12" hidden="1" customHeight="1">
      <c r="A1628" s="260"/>
    </row>
    <row r="1629" spans="1:1" s="261" customFormat="1" ht="12" hidden="1" customHeight="1">
      <c r="A1629" s="260"/>
    </row>
    <row r="1630" spans="1:1" s="261" customFormat="1" ht="12" hidden="1" customHeight="1">
      <c r="A1630" s="260"/>
    </row>
    <row r="1631" spans="1:1" s="261" customFormat="1" ht="12" hidden="1" customHeight="1">
      <c r="A1631" s="260"/>
    </row>
    <row r="1632" spans="1:1" s="261" customFormat="1" ht="12" hidden="1" customHeight="1">
      <c r="A1632" s="260"/>
    </row>
    <row r="1633" spans="1:1" s="261" customFormat="1" ht="12" hidden="1" customHeight="1">
      <c r="A1633" s="260"/>
    </row>
    <row r="1634" spans="1:1" s="261" customFormat="1" ht="12" hidden="1" customHeight="1">
      <c r="A1634" s="260"/>
    </row>
    <row r="1635" spans="1:1" s="261" customFormat="1" ht="12" hidden="1" customHeight="1">
      <c r="A1635" s="260"/>
    </row>
    <row r="1636" spans="1:1" s="261" customFormat="1" ht="12" hidden="1" customHeight="1">
      <c r="A1636" s="260"/>
    </row>
    <row r="1637" spans="1:1" s="261" customFormat="1" ht="12" hidden="1" customHeight="1">
      <c r="A1637" s="260"/>
    </row>
    <row r="1638" spans="1:1" s="261" customFormat="1" ht="12" hidden="1" customHeight="1">
      <c r="A1638" s="260"/>
    </row>
    <row r="1639" spans="1:1" s="261" customFormat="1" ht="12" hidden="1" customHeight="1">
      <c r="A1639" s="260"/>
    </row>
    <row r="1640" spans="1:1" s="261" customFormat="1" ht="12" hidden="1" customHeight="1">
      <c r="A1640" s="260"/>
    </row>
    <row r="1641" spans="1:1" s="261" customFormat="1" ht="12" hidden="1" customHeight="1">
      <c r="A1641" s="260"/>
    </row>
    <row r="1642" spans="1:1" s="261" customFormat="1" ht="12" hidden="1" customHeight="1">
      <c r="A1642" s="260"/>
    </row>
    <row r="1643" spans="1:1" s="261" customFormat="1" ht="12" hidden="1" customHeight="1">
      <c r="A1643" s="260"/>
    </row>
    <row r="1644" spans="1:1" s="261" customFormat="1" ht="12" hidden="1" customHeight="1">
      <c r="A1644" s="260"/>
    </row>
    <row r="1645" spans="1:1" s="261" customFormat="1" ht="12" hidden="1" customHeight="1">
      <c r="A1645" s="260"/>
    </row>
    <row r="1646" spans="1:1" s="261" customFormat="1" ht="12" hidden="1" customHeight="1">
      <c r="A1646" s="260"/>
    </row>
    <row r="1647" spans="1:1" s="261" customFormat="1" ht="12" hidden="1" customHeight="1">
      <c r="A1647" s="260"/>
    </row>
    <row r="1648" spans="1:1" s="261" customFormat="1" ht="12" hidden="1" customHeight="1">
      <c r="A1648" s="260"/>
    </row>
    <row r="1649" spans="1:1" s="261" customFormat="1" ht="12" hidden="1" customHeight="1">
      <c r="A1649" s="260"/>
    </row>
    <row r="1650" spans="1:1" s="261" customFormat="1" ht="12" hidden="1" customHeight="1">
      <c r="A1650" s="260"/>
    </row>
    <row r="1651" spans="1:1" s="261" customFormat="1" ht="12" hidden="1" customHeight="1">
      <c r="A1651" s="260"/>
    </row>
    <row r="1652" spans="1:1" s="261" customFormat="1" ht="12" hidden="1" customHeight="1">
      <c r="A1652" s="260"/>
    </row>
    <row r="1653" spans="1:1" s="261" customFormat="1" ht="12" hidden="1" customHeight="1">
      <c r="A1653" s="260"/>
    </row>
    <row r="1654" spans="1:1" s="261" customFormat="1" ht="12" hidden="1" customHeight="1">
      <c r="A1654" s="260"/>
    </row>
    <row r="1655" spans="1:1" s="261" customFormat="1" ht="12" hidden="1" customHeight="1">
      <c r="A1655" s="260"/>
    </row>
    <row r="1656" spans="1:1" s="261" customFormat="1" ht="12" hidden="1" customHeight="1">
      <c r="A1656" s="260"/>
    </row>
    <row r="1657" spans="1:1" s="261" customFormat="1" ht="12" hidden="1" customHeight="1">
      <c r="A1657" s="260"/>
    </row>
    <row r="1658" spans="1:1" s="261" customFormat="1" ht="12" hidden="1" customHeight="1">
      <c r="A1658" s="260"/>
    </row>
    <row r="1659" spans="1:1" s="261" customFormat="1" ht="12" hidden="1" customHeight="1">
      <c r="A1659" s="260"/>
    </row>
    <row r="1660" spans="1:1" s="261" customFormat="1" ht="12" hidden="1" customHeight="1">
      <c r="A1660" s="260"/>
    </row>
    <row r="1661" spans="1:1" s="261" customFormat="1" ht="12" hidden="1" customHeight="1">
      <c r="A1661" s="260"/>
    </row>
    <row r="1662" spans="1:1" s="261" customFormat="1" ht="12" hidden="1" customHeight="1">
      <c r="A1662" s="260"/>
    </row>
    <row r="1663" spans="1:1" s="261" customFormat="1" ht="12" hidden="1" customHeight="1">
      <c r="A1663" s="260"/>
    </row>
    <row r="1664" spans="1:1" s="261" customFormat="1" ht="12" hidden="1" customHeight="1">
      <c r="A1664" s="260"/>
    </row>
    <row r="1665" spans="1:1" s="261" customFormat="1" ht="12" hidden="1" customHeight="1">
      <c r="A1665" s="260"/>
    </row>
    <row r="1666" spans="1:1" s="261" customFormat="1" ht="12" hidden="1" customHeight="1">
      <c r="A1666" s="260"/>
    </row>
    <row r="1667" spans="1:1" s="261" customFormat="1" ht="12" hidden="1" customHeight="1">
      <c r="A1667" s="260"/>
    </row>
    <row r="1668" spans="1:1" s="261" customFormat="1" ht="12" hidden="1" customHeight="1">
      <c r="A1668" s="260"/>
    </row>
    <row r="1669" spans="1:1" s="261" customFormat="1" ht="12" hidden="1" customHeight="1">
      <c r="A1669" s="260"/>
    </row>
    <row r="1670" spans="1:1" s="261" customFormat="1" ht="12" hidden="1" customHeight="1">
      <c r="A1670" s="260"/>
    </row>
    <row r="1671" spans="1:1" s="261" customFormat="1" ht="12" hidden="1" customHeight="1">
      <c r="A1671" s="260"/>
    </row>
    <row r="1672" spans="1:1" s="261" customFormat="1" ht="12" hidden="1" customHeight="1">
      <c r="A1672" s="260"/>
    </row>
    <row r="1673" spans="1:1" s="261" customFormat="1" ht="12" hidden="1" customHeight="1">
      <c r="A1673" s="260"/>
    </row>
    <row r="1674" spans="1:1" s="261" customFormat="1" ht="12" hidden="1" customHeight="1">
      <c r="A1674" s="260"/>
    </row>
    <row r="1675" spans="1:1" s="261" customFormat="1" ht="12" hidden="1" customHeight="1">
      <c r="A1675" s="260"/>
    </row>
    <row r="1676" spans="1:1" s="261" customFormat="1" ht="12" hidden="1" customHeight="1">
      <c r="A1676" s="260"/>
    </row>
    <row r="1677" spans="1:1" s="261" customFormat="1" ht="12" hidden="1" customHeight="1">
      <c r="A1677" s="260"/>
    </row>
    <row r="1678" spans="1:1" s="261" customFormat="1" ht="12" hidden="1" customHeight="1">
      <c r="A1678" s="260"/>
    </row>
    <row r="1679" spans="1:1" s="261" customFormat="1" ht="12" hidden="1" customHeight="1">
      <c r="A1679" s="260"/>
    </row>
    <row r="1680" spans="1:1" s="261" customFormat="1" ht="12" hidden="1" customHeight="1">
      <c r="A1680" s="260"/>
    </row>
    <row r="1681" spans="1:1" s="261" customFormat="1" ht="12" hidden="1" customHeight="1">
      <c r="A1681" s="260"/>
    </row>
    <row r="1682" spans="1:1" s="261" customFormat="1" ht="12" hidden="1" customHeight="1">
      <c r="A1682" s="260"/>
    </row>
    <row r="1683" spans="1:1" s="261" customFormat="1" ht="12" hidden="1" customHeight="1">
      <c r="A1683" s="260"/>
    </row>
    <row r="1684" spans="1:1" s="261" customFormat="1" ht="12" hidden="1" customHeight="1">
      <c r="A1684" s="260"/>
    </row>
    <row r="1685" spans="1:1" s="261" customFormat="1" ht="12" hidden="1" customHeight="1">
      <c r="A1685" s="260"/>
    </row>
    <row r="1686" spans="1:1" s="261" customFormat="1" ht="12" hidden="1" customHeight="1">
      <c r="A1686" s="260"/>
    </row>
    <row r="1687" spans="1:1" s="261" customFormat="1" ht="12" hidden="1" customHeight="1">
      <c r="A1687" s="260"/>
    </row>
    <row r="1688" spans="1:1" s="261" customFormat="1" ht="12" hidden="1" customHeight="1">
      <c r="A1688" s="260"/>
    </row>
    <row r="1689" spans="1:1" s="261" customFormat="1" ht="12" hidden="1" customHeight="1">
      <c r="A1689" s="260"/>
    </row>
    <row r="1690" spans="1:1" s="261" customFormat="1" ht="12" hidden="1" customHeight="1">
      <c r="A1690" s="260"/>
    </row>
    <row r="1691" spans="1:1" s="261" customFormat="1" ht="12" hidden="1" customHeight="1">
      <c r="A1691" s="260"/>
    </row>
    <row r="1692" spans="1:1" s="261" customFormat="1" ht="12" hidden="1" customHeight="1">
      <c r="A1692" s="260"/>
    </row>
    <row r="1693" spans="1:1" s="261" customFormat="1" ht="12" hidden="1" customHeight="1">
      <c r="A1693" s="260"/>
    </row>
    <row r="1694" spans="1:1" s="261" customFormat="1" ht="12" hidden="1" customHeight="1">
      <c r="A1694" s="260"/>
    </row>
    <row r="1695" spans="1:1" s="261" customFormat="1" ht="12" hidden="1" customHeight="1">
      <c r="A1695" s="260"/>
    </row>
    <row r="1696" spans="1:1" s="261" customFormat="1" ht="12" hidden="1" customHeight="1">
      <c r="A1696" s="260"/>
    </row>
    <row r="1697" spans="1:1" s="261" customFormat="1" ht="12" hidden="1" customHeight="1">
      <c r="A1697" s="260"/>
    </row>
    <row r="1698" spans="1:1" s="261" customFormat="1" ht="12" hidden="1" customHeight="1">
      <c r="A1698" s="260"/>
    </row>
    <row r="1699" spans="1:1" s="261" customFormat="1" ht="12" hidden="1" customHeight="1">
      <c r="A1699" s="260"/>
    </row>
    <row r="1700" spans="1:1" s="261" customFormat="1" ht="12" hidden="1" customHeight="1">
      <c r="A1700" s="260"/>
    </row>
    <row r="1701" spans="1:1" s="261" customFormat="1" ht="12" hidden="1" customHeight="1">
      <c r="A1701" s="260"/>
    </row>
    <row r="1702" spans="1:1" s="261" customFormat="1" ht="12" hidden="1" customHeight="1">
      <c r="A1702" s="260"/>
    </row>
    <row r="1703" spans="1:1" s="261" customFormat="1" ht="12" hidden="1" customHeight="1">
      <c r="A1703" s="260"/>
    </row>
    <row r="1704" spans="1:1" s="261" customFormat="1" ht="12" hidden="1" customHeight="1">
      <c r="A1704" s="260"/>
    </row>
    <row r="1705" spans="1:1" s="261" customFormat="1" ht="12" hidden="1" customHeight="1">
      <c r="A1705" s="260"/>
    </row>
    <row r="1706" spans="1:1" s="261" customFormat="1" ht="12" hidden="1" customHeight="1">
      <c r="A1706" s="260"/>
    </row>
    <row r="1707" spans="1:1" s="261" customFormat="1" ht="12" hidden="1" customHeight="1">
      <c r="A1707" s="260"/>
    </row>
    <row r="1708" spans="1:1" s="261" customFormat="1" ht="12" hidden="1" customHeight="1">
      <c r="A1708" s="260"/>
    </row>
    <row r="1709" spans="1:1" s="261" customFormat="1" ht="12" hidden="1" customHeight="1">
      <c r="A1709" s="260"/>
    </row>
    <row r="1710" spans="1:1" s="261" customFormat="1" ht="12" hidden="1" customHeight="1">
      <c r="A1710" s="260"/>
    </row>
    <row r="1711" spans="1:1" s="261" customFormat="1" ht="12" hidden="1" customHeight="1">
      <c r="A1711" s="260"/>
    </row>
    <row r="1712" spans="1:1" s="261" customFormat="1" ht="12" hidden="1" customHeight="1">
      <c r="A1712" s="260"/>
    </row>
    <row r="1713" spans="1:1" s="261" customFormat="1" ht="12" hidden="1" customHeight="1">
      <c r="A1713" s="260"/>
    </row>
    <row r="1714" spans="1:1" s="261" customFormat="1" ht="12" hidden="1" customHeight="1">
      <c r="A1714" s="260"/>
    </row>
    <row r="1715" spans="1:1" s="261" customFormat="1" ht="12" hidden="1" customHeight="1">
      <c r="A1715" s="260"/>
    </row>
    <row r="1716" spans="1:1" s="261" customFormat="1" ht="12" hidden="1" customHeight="1">
      <c r="A1716" s="260"/>
    </row>
    <row r="1717" spans="1:1" s="261" customFormat="1" ht="12" hidden="1" customHeight="1">
      <c r="A1717" s="260"/>
    </row>
    <row r="1718" spans="1:1" s="261" customFormat="1" ht="12" hidden="1" customHeight="1">
      <c r="A1718" s="260"/>
    </row>
    <row r="1719" spans="1:1" s="261" customFormat="1" ht="12" hidden="1" customHeight="1">
      <c r="A1719" s="260"/>
    </row>
    <row r="1720" spans="1:1" s="261" customFormat="1" ht="12" hidden="1" customHeight="1">
      <c r="A1720" s="260"/>
    </row>
    <row r="1721" spans="1:1" s="261" customFormat="1" ht="12" hidden="1" customHeight="1">
      <c r="A1721" s="260"/>
    </row>
    <row r="1722" spans="1:1" s="261" customFormat="1" ht="12" hidden="1" customHeight="1">
      <c r="A1722" s="260"/>
    </row>
    <row r="1723" spans="1:1" s="261" customFormat="1" ht="12" hidden="1" customHeight="1">
      <c r="A1723" s="260"/>
    </row>
    <row r="1724" spans="1:1" s="261" customFormat="1" ht="12" hidden="1" customHeight="1">
      <c r="A1724" s="260"/>
    </row>
    <row r="1725" spans="1:1" s="261" customFormat="1" ht="12" hidden="1" customHeight="1">
      <c r="A1725" s="260"/>
    </row>
    <row r="1726" spans="1:1" s="261" customFormat="1" ht="12" hidden="1" customHeight="1">
      <c r="A1726" s="260"/>
    </row>
    <row r="1727" spans="1:1" s="261" customFormat="1" ht="12" hidden="1" customHeight="1">
      <c r="A1727" s="260"/>
    </row>
    <row r="1728" spans="1:1" s="261" customFormat="1" ht="12" hidden="1" customHeight="1">
      <c r="A1728" s="260"/>
    </row>
    <row r="1729" spans="1:1" s="261" customFormat="1" ht="12" hidden="1" customHeight="1">
      <c r="A1729" s="260"/>
    </row>
    <row r="1730" spans="1:1" s="261" customFormat="1" ht="12" hidden="1" customHeight="1">
      <c r="A1730" s="260"/>
    </row>
    <row r="1731" spans="1:1" s="261" customFormat="1" ht="12" hidden="1" customHeight="1">
      <c r="A1731" s="260"/>
    </row>
    <row r="1732" spans="1:1" s="261" customFormat="1" ht="12" hidden="1" customHeight="1">
      <c r="A1732" s="260"/>
    </row>
    <row r="1733" spans="1:1" s="261" customFormat="1" ht="12" hidden="1" customHeight="1">
      <c r="A1733" s="260"/>
    </row>
    <row r="1734" spans="1:1" s="261" customFormat="1" ht="12" hidden="1" customHeight="1">
      <c r="A1734" s="260"/>
    </row>
    <row r="1735" spans="1:1" s="261" customFormat="1" ht="12" hidden="1" customHeight="1">
      <c r="A1735" s="260"/>
    </row>
    <row r="1736" spans="1:1" s="261" customFormat="1" ht="12" hidden="1" customHeight="1">
      <c r="A1736" s="260"/>
    </row>
    <row r="1737" spans="1:1" s="261" customFormat="1" ht="12" hidden="1" customHeight="1">
      <c r="A1737" s="260"/>
    </row>
    <row r="1738" spans="1:1" s="261" customFormat="1" ht="12" hidden="1" customHeight="1">
      <c r="A1738" s="260"/>
    </row>
    <row r="1739" spans="1:1" s="261" customFormat="1" ht="12" hidden="1" customHeight="1">
      <c r="A1739" s="260"/>
    </row>
    <row r="1740" spans="1:1" s="261" customFormat="1" ht="12" hidden="1" customHeight="1">
      <c r="A1740" s="260"/>
    </row>
    <row r="1741" spans="1:1" s="261" customFormat="1" ht="12" hidden="1" customHeight="1">
      <c r="A1741" s="260"/>
    </row>
    <row r="1742" spans="1:1" s="261" customFormat="1" ht="12" hidden="1" customHeight="1">
      <c r="A1742" s="260"/>
    </row>
    <row r="1743" spans="1:1" s="261" customFormat="1" ht="12" hidden="1" customHeight="1">
      <c r="A1743" s="260"/>
    </row>
    <row r="1744" spans="1:1" s="261" customFormat="1" ht="12" hidden="1" customHeight="1">
      <c r="A1744" s="260"/>
    </row>
    <row r="1745" spans="1:1" s="261" customFormat="1" ht="12" hidden="1" customHeight="1">
      <c r="A1745" s="260"/>
    </row>
    <row r="1746" spans="1:1" s="261" customFormat="1" ht="12" hidden="1" customHeight="1">
      <c r="A1746" s="260"/>
    </row>
    <row r="1747" spans="1:1" s="261" customFormat="1" ht="12" hidden="1" customHeight="1">
      <c r="A1747" s="260"/>
    </row>
    <row r="1748" spans="1:1" s="261" customFormat="1" ht="12" hidden="1" customHeight="1">
      <c r="A1748" s="260"/>
    </row>
    <row r="1749" spans="1:1" s="261" customFormat="1" ht="12" hidden="1" customHeight="1">
      <c r="A1749" s="260"/>
    </row>
    <row r="1750" spans="1:1" s="261" customFormat="1" ht="12" hidden="1" customHeight="1">
      <c r="A1750" s="260"/>
    </row>
    <row r="1751" spans="1:1" s="261" customFormat="1" ht="12" hidden="1" customHeight="1">
      <c r="A1751" s="260"/>
    </row>
    <row r="1752" spans="1:1" s="261" customFormat="1" ht="12" hidden="1" customHeight="1">
      <c r="A1752" s="260"/>
    </row>
    <row r="1753" spans="1:1" s="261" customFormat="1" ht="12" hidden="1" customHeight="1">
      <c r="A1753" s="260"/>
    </row>
    <row r="1754" spans="1:1" s="261" customFormat="1" ht="12" hidden="1" customHeight="1">
      <c r="A1754" s="260"/>
    </row>
    <row r="1755" spans="1:1" s="261" customFormat="1" ht="12" hidden="1" customHeight="1">
      <c r="A1755" s="260"/>
    </row>
    <row r="1756" spans="1:1" s="261" customFormat="1" ht="12" hidden="1" customHeight="1">
      <c r="A1756" s="260"/>
    </row>
    <row r="1757" spans="1:1" s="261" customFormat="1" ht="12" hidden="1" customHeight="1">
      <c r="A1757" s="260"/>
    </row>
    <row r="1758" spans="1:1" s="261" customFormat="1" ht="12" hidden="1" customHeight="1">
      <c r="A1758" s="260"/>
    </row>
    <row r="1759" spans="1:1" s="261" customFormat="1" ht="12" hidden="1" customHeight="1">
      <c r="A1759" s="260"/>
    </row>
    <row r="1760" spans="1:1" s="261" customFormat="1" ht="12" hidden="1" customHeight="1">
      <c r="A1760" s="260"/>
    </row>
    <row r="1761" spans="1:1" s="261" customFormat="1" ht="12" hidden="1" customHeight="1">
      <c r="A1761" s="260"/>
    </row>
    <row r="1762" spans="1:1" s="261" customFormat="1" ht="12" hidden="1" customHeight="1">
      <c r="A1762" s="260"/>
    </row>
    <row r="1763" spans="1:1" s="261" customFormat="1" ht="12" hidden="1" customHeight="1">
      <c r="A1763" s="260"/>
    </row>
    <row r="1764" spans="1:1" s="261" customFormat="1" ht="12" hidden="1" customHeight="1">
      <c r="A1764" s="260"/>
    </row>
    <row r="1765" spans="1:1" s="261" customFormat="1" ht="12" hidden="1" customHeight="1">
      <c r="A1765" s="260"/>
    </row>
    <row r="1766" spans="1:1" s="261" customFormat="1" ht="12" hidden="1" customHeight="1">
      <c r="A1766" s="260"/>
    </row>
    <row r="1767" spans="1:1" s="261" customFormat="1" ht="12" hidden="1" customHeight="1">
      <c r="A1767" s="260"/>
    </row>
    <row r="1768" spans="1:1" s="261" customFormat="1" ht="12" hidden="1" customHeight="1">
      <c r="A1768" s="260"/>
    </row>
    <row r="1769" spans="1:1" s="261" customFormat="1" ht="12" hidden="1" customHeight="1">
      <c r="A1769" s="260"/>
    </row>
    <row r="1770" spans="1:1" s="261" customFormat="1" ht="12" hidden="1" customHeight="1">
      <c r="A1770" s="260"/>
    </row>
    <row r="1771" spans="1:1" s="261" customFormat="1" ht="12" hidden="1" customHeight="1">
      <c r="A1771" s="260"/>
    </row>
    <row r="1772" spans="1:1" s="261" customFormat="1" ht="12" hidden="1" customHeight="1">
      <c r="A1772" s="260"/>
    </row>
    <row r="1773" spans="1:1" s="261" customFormat="1" ht="12" hidden="1" customHeight="1">
      <c r="A1773" s="260"/>
    </row>
    <row r="1774" spans="1:1" s="261" customFormat="1" ht="12" hidden="1" customHeight="1">
      <c r="A1774" s="260"/>
    </row>
    <row r="1775" spans="1:1" s="261" customFormat="1" ht="12" hidden="1" customHeight="1">
      <c r="A1775" s="260"/>
    </row>
    <row r="1776" spans="1:1" s="261" customFormat="1" ht="12" hidden="1" customHeight="1">
      <c r="A1776" s="260"/>
    </row>
    <row r="1777" spans="1:1" s="261" customFormat="1" ht="12" hidden="1" customHeight="1">
      <c r="A1777" s="260"/>
    </row>
    <row r="1778" spans="1:1" s="261" customFormat="1" ht="12" hidden="1" customHeight="1">
      <c r="A1778" s="260"/>
    </row>
    <row r="1779" spans="1:1" s="261" customFormat="1" ht="12" hidden="1" customHeight="1">
      <c r="A1779" s="260"/>
    </row>
    <row r="1780" spans="1:1" s="261" customFormat="1" ht="12" hidden="1" customHeight="1">
      <c r="A1780" s="260"/>
    </row>
    <row r="1781" spans="1:1" s="261" customFormat="1" ht="12" hidden="1" customHeight="1">
      <c r="A1781" s="260"/>
    </row>
    <row r="1782" spans="1:1" s="261" customFormat="1" ht="12" hidden="1" customHeight="1">
      <c r="A1782" s="260"/>
    </row>
    <row r="1783" spans="1:1" s="261" customFormat="1" ht="12" hidden="1" customHeight="1">
      <c r="A1783" s="260"/>
    </row>
    <row r="1784" spans="1:1" s="261" customFormat="1" ht="12" hidden="1" customHeight="1">
      <c r="A1784" s="260"/>
    </row>
    <row r="1785" spans="1:1" s="261" customFormat="1" ht="12" hidden="1" customHeight="1">
      <c r="A1785" s="260"/>
    </row>
    <row r="1786" spans="1:1" s="261" customFormat="1" ht="12" hidden="1" customHeight="1">
      <c r="A1786" s="260"/>
    </row>
    <row r="1787" spans="1:1" s="261" customFormat="1" ht="12" hidden="1" customHeight="1">
      <c r="A1787" s="260"/>
    </row>
    <row r="1788" spans="1:1" s="261" customFormat="1" ht="12" hidden="1" customHeight="1">
      <c r="A1788" s="260"/>
    </row>
    <row r="1789" spans="1:1" s="261" customFormat="1" ht="12" hidden="1" customHeight="1">
      <c r="A1789" s="260"/>
    </row>
    <row r="1790" spans="1:1" s="261" customFormat="1" ht="12" hidden="1" customHeight="1">
      <c r="A1790" s="260"/>
    </row>
    <row r="1791" spans="1:1" s="261" customFormat="1" ht="12" hidden="1" customHeight="1">
      <c r="A1791" s="260"/>
    </row>
    <row r="1792" spans="1:1" s="261" customFormat="1" ht="12" hidden="1" customHeight="1">
      <c r="A1792" s="260"/>
    </row>
    <row r="1793" spans="1:1" s="261" customFormat="1" ht="12" hidden="1" customHeight="1">
      <c r="A1793" s="260"/>
    </row>
    <row r="1794" spans="1:1" s="261" customFormat="1" ht="12" hidden="1" customHeight="1">
      <c r="A1794" s="260"/>
    </row>
    <row r="1795" spans="1:1" s="261" customFormat="1" ht="12" hidden="1" customHeight="1">
      <c r="A1795" s="260"/>
    </row>
    <row r="1796" spans="1:1" s="261" customFormat="1" ht="12" hidden="1" customHeight="1">
      <c r="A1796" s="260"/>
    </row>
    <row r="1797" spans="1:1" s="261" customFormat="1" ht="12" hidden="1" customHeight="1">
      <c r="A1797" s="260"/>
    </row>
    <row r="1798" spans="1:1" s="261" customFormat="1" ht="12" hidden="1" customHeight="1">
      <c r="A1798" s="260"/>
    </row>
    <row r="1799" spans="1:1" s="261" customFormat="1" ht="12" hidden="1" customHeight="1">
      <c r="A1799" s="260"/>
    </row>
    <row r="1800" spans="1:1" s="261" customFormat="1" ht="12" hidden="1" customHeight="1">
      <c r="A1800" s="260"/>
    </row>
    <row r="1801" spans="1:1" s="261" customFormat="1" ht="12" hidden="1" customHeight="1">
      <c r="A1801" s="260"/>
    </row>
    <row r="1802" spans="1:1" s="261" customFormat="1" ht="12" hidden="1" customHeight="1">
      <c r="A1802" s="260"/>
    </row>
    <row r="1803" spans="1:1" s="261" customFormat="1" ht="12" hidden="1" customHeight="1">
      <c r="A1803" s="260"/>
    </row>
    <row r="1804" spans="1:1" s="261" customFormat="1" ht="12" hidden="1" customHeight="1">
      <c r="A1804" s="260"/>
    </row>
    <row r="1805" spans="1:1" s="261" customFormat="1" ht="12" hidden="1" customHeight="1">
      <c r="A1805" s="260"/>
    </row>
    <row r="1806" spans="1:1" s="261" customFormat="1" ht="12" hidden="1" customHeight="1">
      <c r="A1806" s="260"/>
    </row>
    <row r="1807" spans="1:1" s="261" customFormat="1" ht="12" hidden="1" customHeight="1">
      <c r="A1807" s="260"/>
    </row>
    <row r="1808" spans="1:1" s="261" customFormat="1" ht="12" hidden="1" customHeight="1">
      <c r="A1808" s="260"/>
    </row>
    <row r="1809" spans="1:1" s="261" customFormat="1" ht="12" hidden="1" customHeight="1">
      <c r="A1809" s="260"/>
    </row>
    <row r="1810" spans="1:1" s="261" customFormat="1" ht="12" hidden="1" customHeight="1">
      <c r="A1810" s="260"/>
    </row>
    <row r="1811" spans="1:1" s="261" customFormat="1" ht="12" hidden="1" customHeight="1">
      <c r="A1811" s="260"/>
    </row>
    <row r="1812" spans="1:1" s="261" customFormat="1" ht="12" hidden="1" customHeight="1">
      <c r="A1812" s="260"/>
    </row>
    <row r="1813" spans="1:1" s="261" customFormat="1" ht="12" hidden="1" customHeight="1">
      <c r="A1813" s="260"/>
    </row>
    <row r="1814" spans="1:1" s="261" customFormat="1" ht="12" hidden="1" customHeight="1">
      <c r="A1814" s="260"/>
    </row>
    <row r="1815" spans="1:1" s="261" customFormat="1" ht="12" hidden="1" customHeight="1">
      <c r="A1815" s="260"/>
    </row>
    <row r="1816" spans="1:1" s="261" customFormat="1" ht="12" hidden="1" customHeight="1">
      <c r="A1816" s="260"/>
    </row>
    <row r="1817" spans="1:1" s="261" customFormat="1" ht="12" hidden="1" customHeight="1">
      <c r="A1817" s="260"/>
    </row>
    <row r="1818" spans="1:1" s="261" customFormat="1" ht="12" hidden="1" customHeight="1">
      <c r="A1818" s="260"/>
    </row>
    <row r="1819" spans="1:1" s="261" customFormat="1" ht="12" hidden="1" customHeight="1">
      <c r="A1819" s="260"/>
    </row>
    <row r="1820" spans="1:1" s="261" customFormat="1" ht="12" hidden="1" customHeight="1">
      <c r="A1820" s="260"/>
    </row>
    <row r="1821" spans="1:1" s="261" customFormat="1" ht="12" hidden="1" customHeight="1">
      <c r="A1821" s="260"/>
    </row>
    <row r="1822" spans="1:1" s="261" customFormat="1" ht="12" hidden="1" customHeight="1">
      <c r="A1822" s="260"/>
    </row>
    <row r="1823" spans="1:1" s="261" customFormat="1" ht="12" hidden="1" customHeight="1">
      <c r="A1823" s="260"/>
    </row>
    <row r="1824" spans="1:1" s="261" customFormat="1" ht="12" hidden="1" customHeight="1">
      <c r="A1824" s="260"/>
    </row>
    <row r="1825" spans="1:1" s="261" customFormat="1" ht="12" hidden="1" customHeight="1">
      <c r="A1825" s="260"/>
    </row>
    <row r="1826" spans="1:1" s="261" customFormat="1" ht="12" hidden="1" customHeight="1">
      <c r="A1826" s="260"/>
    </row>
    <row r="1827" spans="1:1" s="261" customFormat="1" ht="12" hidden="1" customHeight="1">
      <c r="A1827" s="260"/>
    </row>
    <row r="1828" spans="1:1" s="261" customFormat="1" ht="12" hidden="1" customHeight="1">
      <c r="A1828" s="260"/>
    </row>
    <row r="1829" spans="1:1" s="261" customFormat="1" ht="12" hidden="1" customHeight="1">
      <c r="A1829" s="260"/>
    </row>
    <row r="1830" spans="1:1" s="261" customFormat="1" ht="12" hidden="1" customHeight="1">
      <c r="A1830" s="260"/>
    </row>
    <row r="1831" spans="1:1" s="261" customFormat="1" ht="12" hidden="1" customHeight="1">
      <c r="A1831" s="260"/>
    </row>
    <row r="1832" spans="1:1" s="261" customFormat="1" ht="12" hidden="1" customHeight="1">
      <c r="A1832" s="260"/>
    </row>
    <row r="1833" spans="1:1" s="261" customFormat="1" ht="12" hidden="1" customHeight="1">
      <c r="A1833" s="260"/>
    </row>
    <row r="1834" spans="1:1" s="261" customFormat="1" ht="12" hidden="1" customHeight="1">
      <c r="A1834" s="260"/>
    </row>
    <row r="1835" spans="1:1" s="261" customFormat="1" ht="12" hidden="1" customHeight="1">
      <c r="A1835" s="260"/>
    </row>
    <row r="1836" spans="1:1" s="261" customFormat="1" ht="12" hidden="1" customHeight="1">
      <c r="A1836" s="260"/>
    </row>
    <row r="1837" spans="1:1" s="261" customFormat="1" ht="12" hidden="1" customHeight="1">
      <c r="A1837" s="260"/>
    </row>
    <row r="1838" spans="1:1" s="261" customFormat="1" ht="12" hidden="1" customHeight="1">
      <c r="A1838" s="260"/>
    </row>
    <row r="1839" spans="1:1" s="261" customFormat="1" ht="12" hidden="1" customHeight="1">
      <c r="A1839" s="260"/>
    </row>
    <row r="1840" spans="1:1" s="261" customFormat="1" ht="12" hidden="1" customHeight="1">
      <c r="A1840" s="260"/>
    </row>
    <row r="1841" spans="1:1" s="261" customFormat="1" ht="12" hidden="1" customHeight="1">
      <c r="A1841" s="260"/>
    </row>
    <row r="1842" spans="1:1" s="261" customFormat="1" ht="12" hidden="1" customHeight="1">
      <c r="A1842" s="260"/>
    </row>
    <row r="1843" spans="1:1" s="261" customFormat="1" ht="12" hidden="1" customHeight="1">
      <c r="A1843" s="260"/>
    </row>
    <row r="1844" spans="1:1" s="261" customFormat="1" ht="12" hidden="1" customHeight="1">
      <c r="A1844" s="260"/>
    </row>
    <row r="1845" spans="1:1" s="261" customFormat="1" ht="12" hidden="1" customHeight="1">
      <c r="A1845" s="260"/>
    </row>
    <row r="1846" spans="1:1" s="261" customFormat="1" ht="12" hidden="1" customHeight="1">
      <c r="A1846" s="260"/>
    </row>
    <row r="1847" spans="1:1" s="261" customFormat="1" ht="12" hidden="1" customHeight="1">
      <c r="A1847" s="260"/>
    </row>
    <row r="1848" spans="1:1" s="261" customFormat="1" ht="12" hidden="1" customHeight="1">
      <c r="A1848" s="260"/>
    </row>
    <row r="1849" spans="1:1" s="261" customFormat="1" ht="12" hidden="1" customHeight="1">
      <c r="A1849" s="260"/>
    </row>
    <row r="1850" spans="1:1" s="261" customFormat="1" ht="12" hidden="1" customHeight="1">
      <c r="A1850" s="260"/>
    </row>
    <row r="1851" spans="1:1" s="261" customFormat="1" ht="12" hidden="1" customHeight="1">
      <c r="A1851" s="260"/>
    </row>
    <row r="1852" spans="1:1" s="261" customFormat="1" ht="12" hidden="1" customHeight="1">
      <c r="A1852" s="260"/>
    </row>
    <row r="1853" spans="1:1" s="261" customFormat="1" ht="12" hidden="1" customHeight="1">
      <c r="A1853" s="260"/>
    </row>
    <row r="1854" spans="1:1" s="261" customFormat="1" ht="12" hidden="1" customHeight="1">
      <c r="A1854" s="260"/>
    </row>
    <row r="1855" spans="1:1" s="261" customFormat="1" ht="12" hidden="1" customHeight="1">
      <c r="A1855" s="260"/>
    </row>
    <row r="1856" spans="1:1" s="261" customFormat="1" ht="12" hidden="1" customHeight="1">
      <c r="A1856" s="260"/>
    </row>
    <row r="1857" spans="1:1" s="261" customFormat="1" ht="12" hidden="1" customHeight="1">
      <c r="A1857" s="260"/>
    </row>
    <row r="1858" spans="1:1" s="261" customFormat="1" ht="12" hidden="1" customHeight="1">
      <c r="A1858" s="260"/>
    </row>
    <row r="1859" spans="1:1" s="261" customFormat="1" ht="12" hidden="1" customHeight="1">
      <c r="A1859" s="260"/>
    </row>
    <row r="1860" spans="1:1" s="261" customFormat="1" ht="12" hidden="1" customHeight="1">
      <c r="A1860" s="260"/>
    </row>
    <row r="1861" spans="1:1" s="261" customFormat="1" ht="12" hidden="1" customHeight="1">
      <c r="A1861" s="260"/>
    </row>
    <row r="1862" spans="1:1" s="261" customFormat="1" ht="12" hidden="1" customHeight="1">
      <c r="A1862" s="260"/>
    </row>
    <row r="1863" spans="1:1" s="261" customFormat="1" ht="12" hidden="1" customHeight="1">
      <c r="A1863" s="260"/>
    </row>
    <row r="1864" spans="1:1" s="261" customFormat="1" ht="12" hidden="1" customHeight="1">
      <c r="A1864" s="260"/>
    </row>
    <row r="1865" spans="1:1" s="261" customFormat="1" ht="12" hidden="1" customHeight="1">
      <c r="A1865" s="260"/>
    </row>
    <row r="1866" spans="1:1" s="261" customFormat="1" ht="12" hidden="1" customHeight="1">
      <c r="A1866" s="260"/>
    </row>
    <row r="1867" spans="1:1" s="261" customFormat="1" ht="12" hidden="1" customHeight="1">
      <c r="A1867" s="260"/>
    </row>
    <row r="1868" spans="1:1" s="261" customFormat="1" ht="12" hidden="1" customHeight="1">
      <c r="A1868" s="260"/>
    </row>
    <row r="1869" spans="1:1" s="261" customFormat="1" ht="12" hidden="1" customHeight="1">
      <c r="A1869" s="260"/>
    </row>
    <row r="1870" spans="1:1" s="261" customFormat="1" ht="12" hidden="1" customHeight="1">
      <c r="A1870" s="260"/>
    </row>
    <row r="1871" spans="1:1" s="261" customFormat="1" ht="12" hidden="1" customHeight="1">
      <c r="A1871" s="260"/>
    </row>
    <row r="1872" spans="1:1" s="261" customFormat="1" ht="12" hidden="1" customHeight="1">
      <c r="A1872" s="260"/>
    </row>
    <row r="1873" spans="1:1" s="261" customFormat="1" ht="12" hidden="1" customHeight="1">
      <c r="A1873" s="260"/>
    </row>
    <row r="1874" spans="1:1" s="261" customFormat="1" ht="12" hidden="1" customHeight="1">
      <c r="A1874" s="260"/>
    </row>
    <row r="1875" spans="1:1" s="261" customFormat="1" ht="12" hidden="1" customHeight="1">
      <c r="A1875" s="260"/>
    </row>
    <row r="1876" spans="1:1" s="261" customFormat="1" ht="12" hidden="1" customHeight="1">
      <c r="A1876" s="260"/>
    </row>
    <row r="1877" spans="1:1" s="261" customFormat="1" ht="12" hidden="1" customHeight="1">
      <c r="A1877" s="260"/>
    </row>
    <row r="1878" spans="1:1" s="261" customFormat="1" ht="12" hidden="1" customHeight="1">
      <c r="A1878" s="260"/>
    </row>
    <row r="1879" spans="1:1" s="261" customFormat="1" ht="12" hidden="1" customHeight="1">
      <c r="A1879" s="260"/>
    </row>
    <row r="1880" spans="1:1" s="261" customFormat="1" ht="12" hidden="1" customHeight="1">
      <c r="A1880" s="260"/>
    </row>
    <row r="1881" spans="1:1" s="261" customFormat="1" ht="12" hidden="1" customHeight="1">
      <c r="A1881" s="260"/>
    </row>
    <row r="1882" spans="1:1" s="261" customFormat="1" ht="12" hidden="1" customHeight="1">
      <c r="A1882" s="260"/>
    </row>
    <row r="1883" spans="1:1" s="261" customFormat="1" ht="12" hidden="1" customHeight="1">
      <c r="A1883" s="260"/>
    </row>
    <row r="1884" spans="1:1" s="261" customFormat="1" ht="12" hidden="1" customHeight="1">
      <c r="A1884" s="260"/>
    </row>
    <row r="1885" spans="1:1" s="261" customFormat="1" ht="12" hidden="1" customHeight="1">
      <c r="A1885" s="260"/>
    </row>
    <row r="1886" spans="1:1" s="261" customFormat="1" ht="12" hidden="1" customHeight="1">
      <c r="A1886" s="260"/>
    </row>
    <row r="1887" spans="1:1" s="261" customFormat="1" ht="12" hidden="1" customHeight="1">
      <c r="A1887" s="260"/>
    </row>
    <row r="1888" spans="1:1" s="261" customFormat="1" ht="12" hidden="1" customHeight="1">
      <c r="A1888" s="260"/>
    </row>
    <row r="1889" spans="1:1" s="261" customFormat="1" ht="12" hidden="1" customHeight="1">
      <c r="A1889" s="260"/>
    </row>
    <row r="1890" spans="1:1" s="261" customFormat="1" ht="12" hidden="1" customHeight="1">
      <c r="A1890" s="260"/>
    </row>
    <row r="1891" spans="1:1" s="261" customFormat="1" ht="12" hidden="1" customHeight="1">
      <c r="A1891" s="260"/>
    </row>
    <row r="1892" spans="1:1" s="261" customFormat="1" ht="12" hidden="1" customHeight="1">
      <c r="A1892" s="260"/>
    </row>
    <row r="1893" spans="1:1" s="261" customFormat="1" ht="12" hidden="1" customHeight="1">
      <c r="A1893" s="260"/>
    </row>
    <row r="1894" spans="1:1" s="261" customFormat="1" ht="12" hidden="1" customHeight="1">
      <c r="A1894" s="260"/>
    </row>
    <row r="1895" spans="1:1" s="261" customFormat="1" ht="12" hidden="1" customHeight="1">
      <c r="A1895" s="260"/>
    </row>
    <row r="1896" spans="1:1" s="261" customFormat="1" ht="12" hidden="1" customHeight="1">
      <c r="A1896" s="260"/>
    </row>
    <row r="1897" spans="1:1" s="261" customFormat="1" ht="12" hidden="1" customHeight="1">
      <c r="A1897" s="260"/>
    </row>
    <row r="1898" spans="1:1" s="261" customFormat="1" ht="12" hidden="1" customHeight="1">
      <c r="A1898" s="260"/>
    </row>
    <row r="1899" spans="1:1" s="261" customFormat="1" ht="12" hidden="1" customHeight="1">
      <c r="A1899" s="260"/>
    </row>
    <row r="1900" spans="1:1" s="261" customFormat="1" ht="12" hidden="1" customHeight="1">
      <c r="A1900" s="260"/>
    </row>
    <row r="1901" spans="1:1" s="261" customFormat="1" ht="12" hidden="1" customHeight="1">
      <c r="A1901" s="260"/>
    </row>
    <row r="1902" spans="1:1" s="261" customFormat="1" ht="12" hidden="1" customHeight="1">
      <c r="A1902" s="260"/>
    </row>
    <row r="1903" spans="1:1" s="261" customFormat="1" ht="12" hidden="1" customHeight="1">
      <c r="A1903" s="260"/>
    </row>
    <row r="1904" spans="1:1" s="261" customFormat="1" ht="12" hidden="1" customHeight="1">
      <c r="A1904" s="260"/>
    </row>
    <row r="1905" spans="1:1" s="261" customFormat="1" ht="12" hidden="1" customHeight="1">
      <c r="A1905" s="260"/>
    </row>
    <row r="1906" spans="1:1" s="261" customFormat="1" ht="12" hidden="1" customHeight="1">
      <c r="A1906" s="260"/>
    </row>
    <row r="1907" spans="1:1" s="261" customFormat="1" ht="12" hidden="1" customHeight="1">
      <c r="A1907" s="260"/>
    </row>
    <row r="1908" spans="1:1" s="261" customFormat="1" ht="12" hidden="1" customHeight="1">
      <c r="A1908" s="260"/>
    </row>
    <row r="1909" spans="1:1" s="261" customFormat="1" ht="12" hidden="1" customHeight="1">
      <c r="A1909" s="260"/>
    </row>
    <row r="1910" spans="1:1" s="261" customFormat="1" ht="12" hidden="1" customHeight="1">
      <c r="A1910" s="260"/>
    </row>
    <row r="1911" spans="1:1" s="261" customFormat="1" ht="12" hidden="1" customHeight="1">
      <c r="A1911" s="260"/>
    </row>
    <row r="1912" spans="1:1" s="261" customFormat="1" ht="12" hidden="1" customHeight="1">
      <c r="A1912" s="260"/>
    </row>
    <row r="1913" spans="1:1" s="261" customFormat="1" ht="12" hidden="1" customHeight="1">
      <c r="A1913" s="260"/>
    </row>
    <row r="1914" spans="1:1" s="261" customFormat="1" ht="12" hidden="1" customHeight="1">
      <c r="A1914" s="260"/>
    </row>
    <row r="1915" spans="1:1" s="261" customFormat="1" ht="12" hidden="1" customHeight="1">
      <c r="A1915" s="260"/>
    </row>
    <row r="1916" spans="1:1" s="261" customFormat="1" ht="12" hidden="1" customHeight="1">
      <c r="A1916" s="260"/>
    </row>
    <row r="1917" spans="1:1" s="261" customFormat="1" ht="12" hidden="1" customHeight="1">
      <c r="A1917" s="260"/>
    </row>
    <row r="1918" spans="1:1" s="261" customFormat="1" ht="12" hidden="1" customHeight="1">
      <c r="A1918" s="260"/>
    </row>
    <row r="1919" spans="1:1" s="261" customFormat="1" ht="12" hidden="1" customHeight="1">
      <c r="A1919" s="260"/>
    </row>
    <row r="1920" spans="1:1" s="261" customFormat="1" ht="12" hidden="1" customHeight="1">
      <c r="A1920" s="260"/>
    </row>
    <row r="1921" spans="1:1" s="261" customFormat="1" ht="12" hidden="1" customHeight="1">
      <c r="A1921" s="260"/>
    </row>
    <row r="1922" spans="1:1" s="261" customFormat="1" ht="12" hidden="1" customHeight="1">
      <c r="A1922" s="260"/>
    </row>
    <row r="1923" spans="1:1" s="261" customFormat="1" ht="12" hidden="1" customHeight="1">
      <c r="A1923" s="260"/>
    </row>
    <row r="1924" spans="1:1" s="261" customFormat="1" ht="12" hidden="1" customHeight="1">
      <c r="A1924" s="260"/>
    </row>
    <row r="1925" spans="1:1" s="261" customFormat="1" ht="12" hidden="1" customHeight="1">
      <c r="A1925" s="260"/>
    </row>
    <row r="1926" spans="1:1" s="261" customFormat="1" ht="12" hidden="1" customHeight="1">
      <c r="A1926" s="260"/>
    </row>
    <row r="1927" spans="1:1" s="261" customFormat="1" ht="12" hidden="1" customHeight="1">
      <c r="A1927" s="260"/>
    </row>
    <row r="1928" spans="1:1" s="261" customFormat="1" ht="12" hidden="1" customHeight="1">
      <c r="A1928" s="260"/>
    </row>
    <row r="1929" spans="1:1" s="261" customFormat="1" ht="12" hidden="1" customHeight="1">
      <c r="A1929" s="260"/>
    </row>
    <row r="1930" spans="1:1" s="261" customFormat="1" ht="12" hidden="1" customHeight="1">
      <c r="A1930" s="260"/>
    </row>
    <row r="1931" spans="1:1" s="261" customFormat="1" ht="12" hidden="1" customHeight="1">
      <c r="A1931" s="260"/>
    </row>
    <row r="1932" spans="1:1" s="261" customFormat="1" ht="12" hidden="1" customHeight="1">
      <c r="A1932" s="260"/>
    </row>
    <row r="1933" spans="1:1" s="261" customFormat="1" ht="12" hidden="1" customHeight="1">
      <c r="A1933" s="260"/>
    </row>
    <row r="1934" spans="1:1" s="261" customFormat="1" ht="12" hidden="1" customHeight="1">
      <c r="A1934" s="260"/>
    </row>
    <row r="1935" spans="1:1" s="261" customFormat="1" ht="12" hidden="1" customHeight="1">
      <c r="A1935" s="260"/>
    </row>
    <row r="1936" spans="1:1" s="261" customFormat="1" ht="12" hidden="1" customHeight="1">
      <c r="A1936" s="260"/>
    </row>
    <row r="1937" spans="1:1" s="261" customFormat="1" ht="12" hidden="1" customHeight="1">
      <c r="A1937" s="260"/>
    </row>
    <row r="1938" spans="1:1" s="261" customFormat="1" ht="12" hidden="1" customHeight="1">
      <c r="A1938" s="260"/>
    </row>
    <row r="1939" spans="1:1" s="261" customFormat="1" ht="12" hidden="1" customHeight="1">
      <c r="A1939" s="260"/>
    </row>
    <row r="1940" spans="1:1" s="261" customFormat="1" ht="12" hidden="1" customHeight="1">
      <c r="A1940" s="260"/>
    </row>
    <row r="1941" spans="1:1" s="261" customFormat="1" ht="12" hidden="1" customHeight="1">
      <c r="A1941" s="260"/>
    </row>
    <row r="1942" spans="1:1" s="261" customFormat="1" ht="12" hidden="1" customHeight="1">
      <c r="A1942" s="260"/>
    </row>
    <row r="1943" spans="1:1" s="261" customFormat="1" ht="12" hidden="1" customHeight="1">
      <c r="A1943" s="260"/>
    </row>
    <row r="1944" spans="1:1" s="261" customFormat="1" ht="12" hidden="1" customHeight="1">
      <c r="A1944" s="260"/>
    </row>
    <row r="1945" spans="1:1" s="261" customFormat="1" ht="12" hidden="1" customHeight="1">
      <c r="A1945" s="260"/>
    </row>
    <row r="1946" spans="1:1" s="261" customFormat="1" ht="12" hidden="1" customHeight="1">
      <c r="A1946" s="260"/>
    </row>
    <row r="1947" spans="1:1" s="261" customFormat="1" ht="12" hidden="1" customHeight="1">
      <c r="A1947" s="260"/>
    </row>
    <row r="1948" spans="1:1" s="261" customFormat="1" ht="12" hidden="1" customHeight="1">
      <c r="A1948" s="260"/>
    </row>
    <row r="1949" spans="1:1" s="261" customFormat="1" ht="12" hidden="1" customHeight="1">
      <c r="A1949" s="260"/>
    </row>
    <row r="1950" spans="1:1" s="261" customFormat="1" ht="12" hidden="1" customHeight="1">
      <c r="A1950" s="260"/>
    </row>
    <row r="1951" spans="1:1" s="261" customFormat="1" ht="12" hidden="1" customHeight="1">
      <c r="A1951" s="260"/>
    </row>
    <row r="1952" spans="1:1" s="261" customFormat="1" ht="12" hidden="1" customHeight="1">
      <c r="A1952" s="260"/>
    </row>
    <row r="1953" spans="1:1" s="261" customFormat="1" ht="12" hidden="1" customHeight="1">
      <c r="A1953" s="260"/>
    </row>
    <row r="1954" spans="1:1" s="261" customFormat="1" ht="12" hidden="1" customHeight="1">
      <c r="A1954" s="260"/>
    </row>
    <row r="1955" spans="1:1" s="261" customFormat="1" ht="12" hidden="1" customHeight="1">
      <c r="A1955" s="260"/>
    </row>
    <row r="1956" spans="1:1" s="261" customFormat="1" ht="12" hidden="1" customHeight="1">
      <c r="A1956" s="260"/>
    </row>
    <row r="1957" spans="1:1" s="261" customFormat="1" ht="12" hidden="1" customHeight="1">
      <c r="A1957" s="260"/>
    </row>
    <row r="1958" spans="1:1" s="261" customFormat="1" ht="12" hidden="1" customHeight="1">
      <c r="A1958" s="260"/>
    </row>
    <row r="1959" spans="1:1" s="261" customFormat="1" ht="12" hidden="1" customHeight="1">
      <c r="A1959" s="260"/>
    </row>
    <row r="1960" spans="1:1" s="261" customFormat="1" ht="12" hidden="1" customHeight="1">
      <c r="A1960" s="260"/>
    </row>
    <row r="1961" spans="1:1" s="261" customFormat="1" ht="12" hidden="1" customHeight="1">
      <c r="A1961" s="260"/>
    </row>
    <row r="1962" spans="1:1" s="261" customFormat="1" ht="12" hidden="1" customHeight="1">
      <c r="A1962" s="260"/>
    </row>
    <row r="1963" spans="1:1" s="261" customFormat="1" ht="12" hidden="1" customHeight="1">
      <c r="A1963" s="260"/>
    </row>
    <row r="1964" spans="1:1" s="261" customFormat="1" ht="12" hidden="1" customHeight="1">
      <c r="A1964" s="260"/>
    </row>
    <row r="1965" spans="1:1" s="261" customFormat="1" ht="12" hidden="1" customHeight="1">
      <c r="A1965" s="260"/>
    </row>
    <row r="1966" spans="1:1" s="261" customFormat="1" ht="12" hidden="1" customHeight="1">
      <c r="A1966" s="260"/>
    </row>
    <row r="1967" spans="1:1" s="261" customFormat="1" ht="12" hidden="1" customHeight="1">
      <c r="A1967" s="260"/>
    </row>
    <row r="1968" spans="1:1" s="261" customFormat="1" ht="12" hidden="1" customHeight="1">
      <c r="A1968" s="260"/>
    </row>
    <row r="1969" spans="1:1" s="261" customFormat="1" ht="12" hidden="1" customHeight="1">
      <c r="A1969" s="260"/>
    </row>
    <row r="1970" spans="1:1" s="261" customFormat="1" ht="12" hidden="1" customHeight="1">
      <c r="A1970" s="260"/>
    </row>
    <row r="1971" spans="1:1" s="261" customFormat="1" ht="12" hidden="1" customHeight="1">
      <c r="A1971" s="260"/>
    </row>
    <row r="1972" spans="1:1" s="261" customFormat="1" ht="12" hidden="1" customHeight="1">
      <c r="A1972" s="260"/>
    </row>
    <row r="1973" spans="1:1" s="261" customFormat="1" ht="12" hidden="1" customHeight="1">
      <c r="A1973" s="260"/>
    </row>
    <row r="1974" spans="1:1" s="261" customFormat="1" ht="12" hidden="1" customHeight="1">
      <c r="A1974" s="260"/>
    </row>
    <row r="1975" spans="1:1" s="261" customFormat="1" ht="12" hidden="1" customHeight="1">
      <c r="A1975" s="260"/>
    </row>
    <row r="1976" spans="1:1" s="261" customFormat="1" ht="12" hidden="1" customHeight="1">
      <c r="A1976" s="260"/>
    </row>
    <row r="1977" spans="1:1" s="261" customFormat="1" ht="12" hidden="1" customHeight="1">
      <c r="A1977" s="260"/>
    </row>
    <row r="1978" spans="1:1" s="261" customFormat="1" ht="12" hidden="1" customHeight="1">
      <c r="A1978" s="260"/>
    </row>
    <row r="1979" spans="1:1" s="261" customFormat="1" ht="12" hidden="1" customHeight="1">
      <c r="A1979" s="260"/>
    </row>
    <row r="1980" spans="1:1" s="261" customFormat="1" ht="12" hidden="1" customHeight="1">
      <c r="A1980" s="260"/>
    </row>
    <row r="1981" spans="1:1" s="261" customFormat="1" ht="12" hidden="1" customHeight="1">
      <c r="A1981" s="260"/>
    </row>
    <row r="1982" spans="1:1" s="261" customFormat="1" ht="12" hidden="1" customHeight="1">
      <c r="A1982" s="260"/>
    </row>
    <row r="1983" spans="1:1" s="261" customFormat="1" ht="12" hidden="1" customHeight="1">
      <c r="A1983" s="260"/>
    </row>
    <row r="1984" spans="1:1" s="261" customFormat="1" ht="12" hidden="1" customHeight="1">
      <c r="A1984" s="260"/>
    </row>
    <row r="1985" spans="1:1" s="261" customFormat="1" ht="12" hidden="1" customHeight="1">
      <c r="A1985" s="260"/>
    </row>
    <row r="1986" spans="1:1" s="261" customFormat="1" ht="12" hidden="1" customHeight="1">
      <c r="A1986" s="260"/>
    </row>
    <row r="1987" spans="1:1" s="261" customFormat="1" ht="12" hidden="1" customHeight="1">
      <c r="A1987" s="260"/>
    </row>
    <row r="1988" spans="1:1" s="261" customFormat="1" ht="12" hidden="1" customHeight="1">
      <c r="A1988" s="260"/>
    </row>
    <row r="1989" spans="1:1" s="261" customFormat="1" ht="12" hidden="1" customHeight="1">
      <c r="A1989" s="260"/>
    </row>
    <row r="1990" spans="1:1" s="261" customFormat="1" ht="12" hidden="1" customHeight="1">
      <c r="A1990" s="260"/>
    </row>
    <row r="1991" spans="1:1" s="261" customFormat="1" ht="12" hidden="1" customHeight="1">
      <c r="A1991" s="260"/>
    </row>
    <row r="1992" spans="1:1" s="261" customFormat="1" ht="12" hidden="1" customHeight="1">
      <c r="A1992" s="260"/>
    </row>
    <row r="1993" spans="1:1" s="261" customFormat="1" ht="12" hidden="1" customHeight="1">
      <c r="A1993" s="260"/>
    </row>
    <row r="1994" spans="1:1" s="261" customFormat="1" ht="12" hidden="1" customHeight="1">
      <c r="A1994" s="260"/>
    </row>
    <row r="1995" spans="1:1" s="261" customFormat="1" ht="12" hidden="1" customHeight="1">
      <c r="A1995" s="260"/>
    </row>
    <row r="1996" spans="1:1" s="261" customFormat="1" ht="12" hidden="1" customHeight="1">
      <c r="A1996" s="260"/>
    </row>
    <row r="1997" spans="1:1" s="261" customFormat="1" ht="12" hidden="1" customHeight="1">
      <c r="A1997" s="260"/>
    </row>
    <row r="1998" spans="1:1" s="261" customFormat="1" ht="12" hidden="1" customHeight="1">
      <c r="A1998" s="260"/>
    </row>
    <row r="1999" spans="1:1" s="261" customFormat="1" ht="12" hidden="1" customHeight="1">
      <c r="A1999" s="260"/>
    </row>
    <row r="2000" spans="1:1" s="261" customFormat="1" ht="12" hidden="1" customHeight="1">
      <c r="A2000" s="260"/>
    </row>
    <row r="2001" spans="1:1" s="261" customFormat="1" ht="12" hidden="1" customHeight="1">
      <c r="A2001" s="260"/>
    </row>
    <row r="2002" spans="1:1" s="261" customFormat="1" ht="12" hidden="1" customHeight="1">
      <c r="A2002" s="260"/>
    </row>
    <row r="2003" spans="1:1" s="261" customFormat="1" ht="12" hidden="1" customHeight="1">
      <c r="A2003" s="260"/>
    </row>
    <row r="2004" spans="1:1" s="261" customFormat="1" ht="12" hidden="1" customHeight="1">
      <c r="A2004" s="260"/>
    </row>
    <row r="2005" spans="1:1" s="261" customFormat="1" ht="12" hidden="1" customHeight="1">
      <c r="A2005" s="260"/>
    </row>
    <row r="2006" spans="1:1" s="261" customFormat="1" ht="12" hidden="1" customHeight="1">
      <c r="A2006" s="260"/>
    </row>
    <row r="2007" spans="1:1" s="261" customFormat="1" ht="12" hidden="1" customHeight="1">
      <c r="A2007" s="260"/>
    </row>
    <row r="2008" spans="1:1" s="261" customFormat="1" ht="12" hidden="1" customHeight="1">
      <c r="A2008" s="260"/>
    </row>
    <row r="2009" spans="1:1" s="261" customFormat="1" ht="12" hidden="1" customHeight="1">
      <c r="A2009" s="260"/>
    </row>
    <row r="2010" spans="1:1" s="261" customFormat="1" ht="12" hidden="1" customHeight="1">
      <c r="A2010" s="260"/>
    </row>
    <row r="2011" spans="1:1" s="261" customFormat="1" ht="12" hidden="1" customHeight="1">
      <c r="A2011" s="260"/>
    </row>
    <row r="2012" spans="1:1" s="261" customFormat="1" ht="12" hidden="1" customHeight="1">
      <c r="A2012" s="260"/>
    </row>
    <row r="2013" spans="1:1" s="261" customFormat="1" ht="12" hidden="1" customHeight="1">
      <c r="A2013" s="260"/>
    </row>
    <row r="2014" spans="1:1" s="261" customFormat="1" ht="12" hidden="1" customHeight="1">
      <c r="A2014" s="260"/>
    </row>
    <row r="2015" spans="1:1" s="261" customFormat="1" ht="12" hidden="1" customHeight="1">
      <c r="A2015" s="260"/>
    </row>
    <row r="2016" spans="1:1" s="261" customFormat="1" ht="12" hidden="1" customHeight="1">
      <c r="A2016" s="260"/>
    </row>
    <row r="2017" spans="1:1" s="261" customFormat="1" ht="12" hidden="1" customHeight="1">
      <c r="A2017" s="260"/>
    </row>
    <row r="2018" spans="1:1" s="261" customFormat="1" ht="12" hidden="1" customHeight="1">
      <c r="A2018" s="260"/>
    </row>
    <row r="2019" spans="1:1" s="261" customFormat="1" ht="12" hidden="1" customHeight="1">
      <c r="A2019" s="260"/>
    </row>
    <row r="2020" spans="1:1" s="261" customFormat="1" ht="12" hidden="1" customHeight="1">
      <c r="A2020" s="260"/>
    </row>
    <row r="2021" spans="1:1" s="261" customFormat="1" ht="12" hidden="1" customHeight="1">
      <c r="A2021" s="260"/>
    </row>
    <row r="2022" spans="1:1" s="261" customFormat="1" ht="12" hidden="1" customHeight="1">
      <c r="A2022" s="260"/>
    </row>
    <row r="2023" spans="1:1" s="261" customFormat="1" ht="12" hidden="1" customHeight="1">
      <c r="A2023" s="260"/>
    </row>
    <row r="2024" spans="1:1" s="261" customFormat="1" ht="12" hidden="1" customHeight="1">
      <c r="A2024" s="260"/>
    </row>
    <row r="2025" spans="1:1" s="261" customFormat="1" ht="12" hidden="1" customHeight="1">
      <c r="A2025" s="260"/>
    </row>
    <row r="2026" spans="1:1" s="261" customFormat="1" ht="12" hidden="1" customHeight="1">
      <c r="A2026" s="260"/>
    </row>
    <row r="2027" spans="1:1" s="261" customFormat="1" ht="12" hidden="1" customHeight="1">
      <c r="A2027" s="260"/>
    </row>
    <row r="2028" spans="1:1" s="261" customFormat="1" ht="12" hidden="1" customHeight="1">
      <c r="A2028" s="260"/>
    </row>
    <row r="2029" spans="1:1" s="261" customFormat="1" ht="12" hidden="1" customHeight="1">
      <c r="A2029" s="260"/>
    </row>
    <row r="2030" spans="1:1" s="261" customFormat="1" ht="12" hidden="1" customHeight="1">
      <c r="A2030" s="260"/>
    </row>
    <row r="2031" spans="1:1" s="261" customFormat="1" ht="12" hidden="1" customHeight="1">
      <c r="A2031" s="260"/>
    </row>
    <row r="2032" spans="1:1" s="261" customFormat="1" ht="12" hidden="1" customHeight="1">
      <c r="A2032" s="260"/>
    </row>
    <row r="2033" spans="1:1" s="261" customFormat="1" ht="12" hidden="1" customHeight="1">
      <c r="A2033" s="260"/>
    </row>
    <row r="2034" spans="1:1" s="261" customFormat="1" ht="12" hidden="1" customHeight="1">
      <c r="A2034" s="260"/>
    </row>
    <row r="2035" spans="1:1" s="261" customFormat="1" ht="12" hidden="1" customHeight="1">
      <c r="A2035" s="260"/>
    </row>
    <row r="2036" spans="1:1" s="261" customFormat="1" ht="12" hidden="1" customHeight="1">
      <c r="A2036" s="260"/>
    </row>
    <row r="2037" spans="1:1" s="261" customFormat="1" ht="12" hidden="1" customHeight="1">
      <c r="A2037" s="260"/>
    </row>
    <row r="2038" spans="1:1" s="261" customFormat="1" ht="12" hidden="1" customHeight="1">
      <c r="A2038" s="260"/>
    </row>
    <row r="2039" spans="1:1" s="261" customFormat="1" ht="12" hidden="1" customHeight="1">
      <c r="A2039" s="260"/>
    </row>
    <row r="2040" spans="1:1" s="261" customFormat="1" ht="12" hidden="1" customHeight="1">
      <c r="A2040" s="260"/>
    </row>
    <row r="2041" spans="1:1" s="261" customFormat="1" ht="12" hidden="1" customHeight="1">
      <c r="A2041" s="260"/>
    </row>
    <row r="2042" spans="1:1" s="261" customFormat="1" ht="12" hidden="1" customHeight="1">
      <c r="A2042" s="260"/>
    </row>
    <row r="2043" spans="1:1" s="261" customFormat="1" ht="12" hidden="1" customHeight="1">
      <c r="A2043" s="260"/>
    </row>
    <row r="2044" spans="1:1" s="261" customFormat="1" ht="12" hidden="1" customHeight="1">
      <c r="A2044" s="260"/>
    </row>
    <row r="2045" spans="1:1" s="261" customFormat="1" ht="12" hidden="1" customHeight="1">
      <c r="A2045" s="260"/>
    </row>
    <row r="2046" spans="1:1" s="261" customFormat="1" ht="12" hidden="1" customHeight="1">
      <c r="A2046" s="260"/>
    </row>
    <row r="2047" spans="1:1" s="261" customFormat="1" ht="12" hidden="1" customHeight="1">
      <c r="A2047" s="260"/>
    </row>
    <row r="2048" spans="1:1" s="261" customFormat="1" ht="12" hidden="1" customHeight="1">
      <c r="A2048" s="260"/>
    </row>
    <row r="2049" spans="1:1" s="261" customFormat="1" ht="12" hidden="1" customHeight="1">
      <c r="A2049" s="260"/>
    </row>
    <row r="2050" spans="1:1" s="261" customFormat="1" ht="12" hidden="1" customHeight="1">
      <c r="A2050" s="260"/>
    </row>
    <row r="2051" spans="1:1" s="261" customFormat="1" ht="12" hidden="1" customHeight="1">
      <c r="A2051" s="260"/>
    </row>
    <row r="2052" spans="1:1" s="261" customFormat="1" ht="12" hidden="1" customHeight="1">
      <c r="A2052" s="260"/>
    </row>
    <row r="2053" spans="1:1" s="261" customFormat="1" ht="12" hidden="1" customHeight="1">
      <c r="A2053" s="260"/>
    </row>
    <row r="2054" spans="1:1" s="261" customFormat="1" ht="12" hidden="1" customHeight="1">
      <c r="A2054" s="260"/>
    </row>
    <row r="2055" spans="1:1" s="261" customFormat="1" ht="12" hidden="1" customHeight="1">
      <c r="A2055" s="260"/>
    </row>
    <row r="2056" spans="1:1" s="261" customFormat="1" ht="12" hidden="1" customHeight="1">
      <c r="A2056" s="260"/>
    </row>
    <row r="2057" spans="1:1" s="261" customFormat="1" ht="12" hidden="1" customHeight="1">
      <c r="A2057" s="260"/>
    </row>
    <row r="2058" spans="1:1" s="261" customFormat="1" ht="12" hidden="1" customHeight="1">
      <c r="A2058" s="260"/>
    </row>
    <row r="2059" spans="1:1" s="261" customFormat="1" ht="12" hidden="1" customHeight="1">
      <c r="A2059" s="260"/>
    </row>
    <row r="2060" spans="1:1" s="261" customFormat="1" ht="12" hidden="1" customHeight="1">
      <c r="A2060" s="260"/>
    </row>
    <row r="2061" spans="1:1" s="261" customFormat="1" ht="12" hidden="1" customHeight="1">
      <c r="A2061" s="260"/>
    </row>
    <row r="2062" spans="1:1" s="261" customFormat="1" ht="12" hidden="1" customHeight="1">
      <c r="A2062" s="260"/>
    </row>
    <row r="2063" spans="1:1" s="261" customFormat="1" ht="12" hidden="1" customHeight="1">
      <c r="A2063" s="260"/>
    </row>
    <row r="2064" spans="1:1" s="261" customFormat="1" ht="12" hidden="1" customHeight="1">
      <c r="A2064" s="260"/>
    </row>
    <row r="2065" spans="1:1" s="261" customFormat="1" ht="12" hidden="1" customHeight="1">
      <c r="A2065" s="260"/>
    </row>
    <row r="2066" spans="1:1" s="261" customFormat="1" ht="12" hidden="1" customHeight="1">
      <c r="A2066" s="260"/>
    </row>
    <row r="2067" spans="1:1" s="261" customFormat="1" ht="12" hidden="1" customHeight="1">
      <c r="A2067" s="260"/>
    </row>
    <row r="2068" spans="1:1" s="261" customFormat="1" ht="12" hidden="1" customHeight="1">
      <c r="A2068" s="260"/>
    </row>
    <row r="2069" spans="1:1" s="261" customFormat="1" ht="12" hidden="1" customHeight="1">
      <c r="A2069" s="260"/>
    </row>
    <row r="2070" spans="1:1" s="261" customFormat="1" ht="12" hidden="1" customHeight="1">
      <c r="A2070" s="260"/>
    </row>
    <row r="2071" spans="1:1" s="261" customFormat="1" ht="12" hidden="1" customHeight="1">
      <c r="A2071" s="260"/>
    </row>
    <row r="2072" spans="1:1" s="261" customFormat="1" ht="12" hidden="1" customHeight="1">
      <c r="A2072" s="260"/>
    </row>
    <row r="2073" spans="1:1" s="261" customFormat="1" ht="12" hidden="1" customHeight="1">
      <c r="A2073" s="260"/>
    </row>
    <row r="2074" spans="1:1" s="261" customFormat="1" ht="12" hidden="1" customHeight="1">
      <c r="A2074" s="260"/>
    </row>
    <row r="2075" spans="1:1" s="261" customFormat="1" ht="12" hidden="1" customHeight="1">
      <c r="A2075" s="260"/>
    </row>
    <row r="2076" spans="1:1" s="261" customFormat="1" ht="12" hidden="1" customHeight="1">
      <c r="A2076" s="260"/>
    </row>
    <row r="2077" spans="1:1" s="261" customFormat="1" ht="12" hidden="1" customHeight="1">
      <c r="A2077" s="260"/>
    </row>
    <row r="2078" spans="1:1" s="261" customFormat="1" ht="12" hidden="1" customHeight="1">
      <c r="A2078" s="260"/>
    </row>
    <row r="2079" spans="1:1" s="261" customFormat="1" ht="12" hidden="1" customHeight="1">
      <c r="A2079" s="260"/>
    </row>
    <row r="2080" spans="1:1" s="261" customFormat="1" ht="12" hidden="1" customHeight="1">
      <c r="A2080" s="260"/>
    </row>
    <row r="2081" spans="1:1" s="261" customFormat="1" ht="12" hidden="1" customHeight="1">
      <c r="A2081" s="260"/>
    </row>
    <row r="2082" spans="1:1" s="261" customFormat="1" ht="12" hidden="1" customHeight="1">
      <c r="A2082" s="260"/>
    </row>
    <row r="2083" spans="1:1" s="261" customFormat="1" ht="12" hidden="1" customHeight="1">
      <c r="A2083" s="260"/>
    </row>
    <row r="2084" spans="1:1" s="261" customFormat="1" ht="12" hidden="1" customHeight="1">
      <c r="A2084" s="260"/>
    </row>
    <row r="2085" spans="1:1" s="261" customFormat="1" ht="12" hidden="1" customHeight="1">
      <c r="A2085" s="260"/>
    </row>
    <row r="2086" spans="1:1" s="261" customFormat="1" ht="12" hidden="1" customHeight="1">
      <c r="A2086" s="260"/>
    </row>
    <row r="2087" spans="1:1" s="261" customFormat="1" ht="12" hidden="1" customHeight="1">
      <c r="A2087" s="260"/>
    </row>
    <row r="2088" spans="1:1" s="261" customFormat="1" ht="12" hidden="1" customHeight="1">
      <c r="A2088" s="260"/>
    </row>
    <row r="2089" spans="1:1" s="261" customFormat="1" ht="12" hidden="1" customHeight="1">
      <c r="A2089" s="260"/>
    </row>
    <row r="2090" spans="1:1" s="261" customFormat="1" ht="12" hidden="1" customHeight="1">
      <c r="A2090" s="260"/>
    </row>
    <row r="2091" spans="1:1" s="261" customFormat="1" ht="12" hidden="1" customHeight="1">
      <c r="A2091" s="260"/>
    </row>
    <row r="2092" spans="1:1" s="261" customFormat="1" ht="12" hidden="1" customHeight="1">
      <c r="A2092" s="260"/>
    </row>
    <row r="2093" spans="1:1" s="261" customFormat="1" ht="12" hidden="1" customHeight="1">
      <c r="A2093" s="260"/>
    </row>
    <row r="2094" spans="1:1" s="261" customFormat="1" ht="12" hidden="1" customHeight="1">
      <c r="A2094" s="260"/>
    </row>
    <row r="2095" spans="1:1" s="261" customFormat="1" ht="12" hidden="1" customHeight="1">
      <c r="A2095" s="260"/>
    </row>
    <row r="2096" spans="1:1" s="261" customFormat="1" ht="12" hidden="1" customHeight="1">
      <c r="A2096" s="260"/>
    </row>
    <row r="2097" spans="1:1" s="261" customFormat="1" ht="12" hidden="1" customHeight="1">
      <c r="A2097" s="260"/>
    </row>
    <row r="2098" spans="1:1" s="261" customFormat="1" ht="12" hidden="1" customHeight="1">
      <c r="A2098" s="260"/>
    </row>
    <row r="2099" spans="1:1" s="261" customFormat="1" ht="12" hidden="1" customHeight="1">
      <c r="A2099" s="260"/>
    </row>
    <row r="2100" spans="1:1" s="261" customFormat="1" ht="12" hidden="1" customHeight="1">
      <c r="A2100" s="260"/>
    </row>
    <row r="2101" spans="1:1" s="261" customFormat="1" ht="12" hidden="1" customHeight="1">
      <c r="A2101" s="260"/>
    </row>
    <row r="2102" spans="1:1" s="261" customFormat="1" ht="12" hidden="1" customHeight="1">
      <c r="A2102" s="260"/>
    </row>
    <row r="2103" spans="1:1" s="261" customFormat="1" ht="12" hidden="1" customHeight="1">
      <c r="A2103" s="260"/>
    </row>
    <row r="2104" spans="1:1" s="261" customFormat="1" ht="12" hidden="1" customHeight="1">
      <c r="A2104" s="260"/>
    </row>
    <row r="2105" spans="1:1" s="261" customFormat="1" ht="12" hidden="1" customHeight="1">
      <c r="A2105" s="260"/>
    </row>
    <row r="2106" spans="1:1" s="261" customFormat="1" ht="12" hidden="1" customHeight="1">
      <c r="A2106" s="260"/>
    </row>
    <row r="2107" spans="1:1" s="261" customFormat="1" ht="12" hidden="1" customHeight="1">
      <c r="A2107" s="260"/>
    </row>
    <row r="2108" spans="1:1" s="261" customFormat="1" ht="12" hidden="1" customHeight="1">
      <c r="A2108" s="260"/>
    </row>
    <row r="2109" spans="1:1" s="261" customFormat="1" ht="12" hidden="1" customHeight="1">
      <c r="A2109" s="260"/>
    </row>
    <row r="2110" spans="1:1" s="261" customFormat="1" ht="12" hidden="1" customHeight="1">
      <c r="A2110" s="260"/>
    </row>
    <row r="2111" spans="1:1" s="261" customFormat="1" ht="12" hidden="1" customHeight="1">
      <c r="A2111" s="260"/>
    </row>
    <row r="2112" spans="1:1" s="261" customFormat="1" ht="12" hidden="1" customHeight="1">
      <c r="A2112" s="260"/>
    </row>
    <row r="2113" spans="1:1" s="261" customFormat="1" ht="12" hidden="1" customHeight="1">
      <c r="A2113" s="260"/>
    </row>
    <row r="2114" spans="1:1" s="261" customFormat="1" ht="12" hidden="1" customHeight="1">
      <c r="A2114" s="260"/>
    </row>
    <row r="2115" spans="1:1" s="261" customFormat="1" ht="12" hidden="1" customHeight="1">
      <c r="A2115" s="260"/>
    </row>
    <row r="2116" spans="1:1" s="261" customFormat="1" ht="12" hidden="1" customHeight="1">
      <c r="A2116" s="260"/>
    </row>
    <row r="2117" spans="1:1" s="261" customFormat="1" ht="12" hidden="1" customHeight="1">
      <c r="A2117" s="260"/>
    </row>
    <row r="2118" spans="1:1" s="261" customFormat="1" ht="12" hidden="1" customHeight="1">
      <c r="A2118" s="260"/>
    </row>
    <row r="2119" spans="1:1" s="261" customFormat="1" ht="12" hidden="1" customHeight="1">
      <c r="A2119" s="260"/>
    </row>
    <row r="2120" spans="1:1" s="261" customFormat="1" ht="12" hidden="1" customHeight="1">
      <c r="A2120" s="260"/>
    </row>
    <row r="2121" spans="1:1" s="261" customFormat="1" ht="12" hidden="1" customHeight="1">
      <c r="A2121" s="260"/>
    </row>
    <row r="2122" spans="1:1" s="261" customFormat="1" ht="12" hidden="1" customHeight="1">
      <c r="A2122" s="260"/>
    </row>
    <row r="2123" spans="1:1" s="261" customFormat="1" ht="12" hidden="1" customHeight="1">
      <c r="A2123" s="260"/>
    </row>
    <row r="2124" spans="1:1" s="261" customFormat="1" ht="12" hidden="1" customHeight="1">
      <c r="A2124" s="260"/>
    </row>
    <row r="2125" spans="1:1" s="261" customFormat="1" ht="12" hidden="1" customHeight="1">
      <c r="A2125" s="260"/>
    </row>
    <row r="2126" spans="1:1" s="261" customFormat="1" ht="12" hidden="1" customHeight="1">
      <c r="A2126" s="260"/>
    </row>
    <row r="2127" spans="1:1" s="261" customFormat="1" ht="12" hidden="1" customHeight="1">
      <c r="A2127" s="260"/>
    </row>
    <row r="2128" spans="1:1" s="261" customFormat="1" ht="12" hidden="1" customHeight="1">
      <c r="A2128" s="260"/>
    </row>
    <row r="2129" spans="1:1" s="261" customFormat="1" ht="12" hidden="1" customHeight="1">
      <c r="A2129" s="260"/>
    </row>
    <row r="2130" spans="1:1" s="261" customFormat="1" ht="12" hidden="1" customHeight="1">
      <c r="A2130" s="260"/>
    </row>
    <row r="2131" spans="1:1" s="261" customFormat="1" ht="12" hidden="1" customHeight="1">
      <c r="A2131" s="260"/>
    </row>
    <row r="2132" spans="1:1" s="261" customFormat="1" ht="12" hidden="1" customHeight="1">
      <c r="A2132" s="260"/>
    </row>
    <row r="2133" spans="1:1" s="261" customFormat="1" ht="12" hidden="1" customHeight="1">
      <c r="A2133" s="260"/>
    </row>
    <row r="2134" spans="1:1" s="261" customFormat="1" ht="12" hidden="1" customHeight="1">
      <c r="A2134" s="260"/>
    </row>
    <row r="2135" spans="1:1" s="261" customFormat="1" ht="12" hidden="1" customHeight="1">
      <c r="A2135" s="260"/>
    </row>
    <row r="2136" spans="1:1" s="261" customFormat="1" ht="12" hidden="1" customHeight="1">
      <c r="A2136" s="260"/>
    </row>
    <row r="2137" spans="1:1" s="261" customFormat="1" ht="12" hidden="1" customHeight="1">
      <c r="A2137" s="260"/>
    </row>
    <row r="2138" spans="1:1" s="261" customFormat="1" ht="12" hidden="1" customHeight="1">
      <c r="A2138" s="260"/>
    </row>
    <row r="2139" spans="1:1" s="261" customFormat="1" ht="12" hidden="1" customHeight="1">
      <c r="A2139" s="260"/>
    </row>
    <row r="2140" spans="1:1" s="261" customFormat="1" ht="12" hidden="1" customHeight="1">
      <c r="A2140" s="260"/>
    </row>
    <row r="2141" spans="1:1" s="261" customFormat="1" ht="12" hidden="1" customHeight="1">
      <c r="A2141" s="260"/>
    </row>
    <row r="2142" spans="1:1" s="261" customFormat="1" ht="12" hidden="1" customHeight="1">
      <c r="A2142" s="260"/>
    </row>
    <row r="2143" spans="1:1" s="261" customFormat="1" ht="12" hidden="1" customHeight="1">
      <c r="A2143" s="260"/>
    </row>
    <row r="2144" spans="1:1" s="261" customFormat="1" ht="12" hidden="1" customHeight="1">
      <c r="A2144" s="260"/>
    </row>
    <row r="2145" spans="1:1" s="261" customFormat="1" ht="12" hidden="1" customHeight="1">
      <c r="A2145" s="260"/>
    </row>
    <row r="2146" spans="1:1" s="261" customFormat="1" ht="12" hidden="1" customHeight="1">
      <c r="A2146" s="260"/>
    </row>
    <row r="2147" spans="1:1" s="261" customFormat="1" ht="12" hidden="1" customHeight="1">
      <c r="A2147" s="260"/>
    </row>
    <row r="2148" spans="1:1" s="261" customFormat="1" ht="12" hidden="1" customHeight="1">
      <c r="A2148" s="260"/>
    </row>
    <row r="2149" spans="1:1" s="261" customFormat="1" ht="12" hidden="1" customHeight="1">
      <c r="A2149" s="260"/>
    </row>
    <row r="2150" spans="1:1" s="261" customFormat="1" ht="12" hidden="1" customHeight="1">
      <c r="A2150" s="260"/>
    </row>
    <row r="2151" spans="1:1" s="261" customFormat="1" ht="12" hidden="1" customHeight="1">
      <c r="A2151" s="260"/>
    </row>
    <row r="2152" spans="1:1" s="261" customFormat="1" ht="12" hidden="1" customHeight="1">
      <c r="A2152" s="260"/>
    </row>
    <row r="2153" spans="1:1" s="261" customFormat="1" ht="12" hidden="1" customHeight="1">
      <c r="A2153" s="260"/>
    </row>
    <row r="2154" spans="1:1" s="261" customFormat="1" ht="12" hidden="1" customHeight="1">
      <c r="A2154" s="260"/>
    </row>
    <row r="2155" spans="1:1" s="261" customFormat="1" ht="12" hidden="1" customHeight="1">
      <c r="A2155" s="260"/>
    </row>
    <row r="2156" spans="1:1" s="261" customFormat="1" ht="12" hidden="1" customHeight="1">
      <c r="A2156" s="260"/>
    </row>
    <row r="2157" spans="1:1" s="261" customFormat="1" ht="12" hidden="1" customHeight="1">
      <c r="A2157" s="260"/>
    </row>
    <row r="2158" spans="1:1" s="261" customFormat="1" ht="12" hidden="1" customHeight="1">
      <c r="A2158" s="260"/>
    </row>
    <row r="2159" spans="1:1" s="261" customFormat="1" ht="12" hidden="1" customHeight="1">
      <c r="A2159" s="260"/>
    </row>
    <row r="2160" spans="1:1" s="261" customFormat="1" ht="12" hidden="1" customHeight="1">
      <c r="A2160" s="260"/>
    </row>
    <row r="2161" spans="1:1" s="261" customFormat="1" ht="12" hidden="1" customHeight="1">
      <c r="A2161" s="260"/>
    </row>
    <row r="2162" spans="1:1" s="261" customFormat="1" ht="12" hidden="1" customHeight="1">
      <c r="A2162" s="260"/>
    </row>
    <row r="2163" spans="1:1" s="261" customFormat="1" ht="12" hidden="1" customHeight="1">
      <c r="A2163" s="260"/>
    </row>
    <row r="2164" spans="1:1" s="261" customFormat="1" ht="12" hidden="1" customHeight="1">
      <c r="A2164" s="260"/>
    </row>
    <row r="2165" spans="1:1" s="261" customFormat="1" ht="12" hidden="1" customHeight="1">
      <c r="A2165" s="260"/>
    </row>
    <row r="2166" spans="1:1" s="261" customFormat="1" ht="12" hidden="1" customHeight="1">
      <c r="A2166" s="260"/>
    </row>
    <row r="2167" spans="1:1" s="261" customFormat="1" ht="12" hidden="1" customHeight="1">
      <c r="A2167" s="260"/>
    </row>
    <row r="2168" spans="1:1" s="261" customFormat="1" ht="12" hidden="1" customHeight="1">
      <c r="A2168" s="260"/>
    </row>
    <row r="2169" spans="1:1" s="261" customFormat="1" ht="12" hidden="1" customHeight="1">
      <c r="A2169" s="260"/>
    </row>
    <row r="2170" spans="1:1" s="261" customFormat="1" ht="12" hidden="1" customHeight="1">
      <c r="A2170" s="260"/>
    </row>
    <row r="2171" spans="1:1" s="261" customFormat="1" ht="12" hidden="1" customHeight="1">
      <c r="A2171" s="260"/>
    </row>
    <row r="2172" spans="1:1" s="261" customFormat="1" ht="12" hidden="1" customHeight="1">
      <c r="A2172" s="260"/>
    </row>
    <row r="2173" spans="1:1" s="261" customFormat="1" ht="12" hidden="1" customHeight="1">
      <c r="A2173" s="260"/>
    </row>
    <row r="2174" spans="1:1" s="261" customFormat="1" ht="12" hidden="1" customHeight="1">
      <c r="A2174" s="260"/>
    </row>
    <row r="2175" spans="1:1" s="261" customFormat="1" ht="12" hidden="1" customHeight="1">
      <c r="A2175" s="260"/>
    </row>
    <row r="2176" spans="1:1" s="261" customFormat="1" ht="12" hidden="1" customHeight="1">
      <c r="A2176" s="260"/>
    </row>
    <row r="2177" spans="1:1" s="261" customFormat="1" ht="12" hidden="1" customHeight="1">
      <c r="A2177" s="260"/>
    </row>
    <row r="2178" spans="1:1" s="261" customFormat="1" ht="12" hidden="1" customHeight="1">
      <c r="A2178" s="260"/>
    </row>
    <row r="2179" spans="1:1" s="261" customFormat="1" ht="12" hidden="1" customHeight="1">
      <c r="A2179" s="260"/>
    </row>
    <row r="2180" spans="1:1" s="261" customFormat="1" ht="12" hidden="1" customHeight="1">
      <c r="A2180" s="260"/>
    </row>
    <row r="2181" spans="1:1" s="261" customFormat="1" ht="12" hidden="1" customHeight="1">
      <c r="A2181" s="260"/>
    </row>
    <row r="2182" spans="1:1" s="261" customFormat="1" ht="12" hidden="1" customHeight="1">
      <c r="A2182" s="260"/>
    </row>
    <row r="2183" spans="1:1" s="261" customFormat="1" ht="12" hidden="1" customHeight="1">
      <c r="A2183" s="260"/>
    </row>
    <row r="2184" spans="1:1" s="261" customFormat="1" ht="12" hidden="1" customHeight="1">
      <c r="A2184" s="260"/>
    </row>
    <row r="2185" spans="1:1" s="261" customFormat="1" ht="12" hidden="1" customHeight="1">
      <c r="A2185" s="260"/>
    </row>
    <row r="2186" spans="1:1" s="261" customFormat="1" ht="12" hidden="1" customHeight="1">
      <c r="A2186" s="260"/>
    </row>
    <row r="2187" spans="1:1" s="261" customFormat="1" ht="12" hidden="1" customHeight="1">
      <c r="A2187" s="260"/>
    </row>
    <row r="2188" spans="1:1" s="261" customFormat="1" ht="12" hidden="1" customHeight="1">
      <c r="A2188" s="260"/>
    </row>
    <row r="2189" spans="1:1" s="261" customFormat="1" ht="12" hidden="1" customHeight="1">
      <c r="A2189" s="260"/>
    </row>
    <row r="2190" spans="1:1" s="261" customFormat="1" ht="12" hidden="1" customHeight="1">
      <c r="A2190" s="260"/>
    </row>
    <row r="2191" spans="1:1" s="261" customFormat="1" ht="12" hidden="1" customHeight="1">
      <c r="A2191" s="260"/>
    </row>
    <row r="2192" spans="1:1" s="261" customFormat="1" ht="12" hidden="1" customHeight="1">
      <c r="A2192" s="260"/>
    </row>
    <row r="2193" spans="1:1" s="261" customFormat="1" ht="12" hidden="1" customHeight="1">
      <c r="A2193" s="260"/>
    </row>
    <row r="2194" spans="1:1" s="261" customFormat="1" ht="12" hidden="1" customHeight="1">
      <c r="A2194" s="260"/>
    </row>
    <row r="2195" spans="1:1" s="261" customFormat="1" ht="12" hidden="1" customHeight="1">
      <c r="A2195" s="260"/>
    </row>
    <row r="2196" spans="1:1" s="261" customFormat="1" ht="12" hidden="1" customHeight="1">
      <c r="A2196" s="260"/>
    </row>
    <row r="2197" spans="1:1" s="261" customFormat="1" ht="12" hidden="1" customHeight="1">
      <c r="A2197" s="260"/>
    </row>
    <row r="2198" spans="1:1" s="261" customFormat="1" ht="12" hidden="1" customHeight="1">
      <c r="A2198" s="260"/>
    </row>
    <row r="2199" spans="1:1" s="261" customFormat="1" ht="12" hidden="1" customHeight="1">
      <c r="A2199" s="260"/>
    </row>
    <row r="2200" spans="1:1" s="261" customFormat="1" ht="12" hidden="1" customHeight="1">
      <c r="A2200" s="260"/>
    </row>
    <row r="2201" spans="1:1" s="261" customFormat="1" ht="12" hidden="1" customHeight="1">
      <c r="A2201" s="260"/>
    </row>
    <row r="2202" spans="1:1" s="261" customFormat="1" ht="12" hidden="1" customHeight="1">
      <c r="A2202" s="260"/>
    </row>
    <row r="2203" spans="1:1" s="261" customFormat="1" ht="12" hidden="1" customHeight="1">
      <c r="A2203" s="260"/>
    </row>
    <row r="2204" spans="1:1" s="261" customFormat="1" ht="12" hidden="1" customHeight="1">
      <c r="A2204" s="260"/>
    </row>
    <row r="2205" spans="1:1" s="261" customFormat="1" ht="12" hidden="1" customHeight="1">
      <c r="A2205" s="260"/>
    </row>
    <row r="2206" spans="1:1" s="261" customFormat="1" ht="12" hidden="1" customHeight="1">
      <c r="A2206" s="260"/>
    </row>
    <row r="2207" spans="1:1" s="261" customFormat="1" ht="12" hidden="1" customHeight="1">
      <c r="A2207" s="260"/>
    </row>
    <row r="2208" spans="1:1" s="261" customFormat="1" ht="12" hidden="1" customHeight="1">
      <c r="A2208" s="260"/>
    </row>
    <row r="2209" spans="1:1" s="261" customFormat="1" ht="12" hidden="1" customHeight="1">
      <c r="A2209" s="260"/>
    </row>
    <row r="2210" spans="1:1" s="261" customFormat="1" ht="12" hidden="1" customHeight="1">
      <c r="A2210" s="260"/>
    </row>
    <row r="2211" spans="1:1" s="261" customFormat="1" ht="12" hidden="1" customHeight="1">
      <c r="A2211" s="260"/>
    </row>
    <row r="2212" spans="1:1" s="261" customFormat="1" ht="12" hidden="1" customHeight="1">
      <c r="A2212" s="260"/>
    </row>
    <row r="2213" spans="1:1" s="261" customFormat="1" ht="12" hidden="1" customHeight="1">
      <c r="A2213" s="260"/>
    </row>
    <row r="2214" spans="1:1" s="261" customFormat="1" ht="12" hidden="1" customHeight="1">
      <c r="A2214" s="260"/>
    </row>
    <row r="2215" spans="1:1" s="261" customFormat="1" ht="12" hidden="1" customHeight="1">
      <c r="A2215" s="260"/>
    </row>
    <row r="2216" spans="1:1" s="261" customFormat="1" ht="12" hidden="1" customHeight="1">
      <c r="A2216" s="260"/>
    </row>
    <row r="2217" spans="1:1" s="261" customFormat="1" ht="12" hidden="1" customHeight="1">
      <c r="A2217" s="260"/>
    </row>
    <row r="2218" spans="1:1" s="261" customFormat="1" ht="12" hidden="1" customHeight="1">
      <c r="A2218" s="260"/>
    </row>
    <row r="2219" spans="1:1" s="261" customFormat="1" ht="12" hidden="1" customHeight="1">
      <c r="A2219" s="260"/>
    </row>
    <row r="2220" spans="1:1" s="261" customFormat="1" ht="12" hidden="1" customHeight="1">
      <c r="A2220" s="260"/>
    </row>
    <row r="2221" spans="1:1" s="261" customFormat="1" ht="12" hidden="1" customHeight="1">
      <c r="A2221" s="260"/>
    </row>
    <row r="2222" spans="1:1" s="261" customFormat="1" ht="12" hidden="1" customHeight="1">
      <c r="A2222" s="260"/>
    </row>
    <row r="2223" spans="1:1" s="261" customFormat="1" ht="12" hidden="1" customHeight="1">
      <c r="A2223" s="260"/>
    </row>
    <row r="2224" spans="1:1" s="261" customFormat="1" ht="12" hidden="1" customHeight="1">
      <c r="A2224" s="260"/>
    </row>
    <row r="2225" spans="1:1" s="261" customFormat="1" ht="12" hidden="1" customHeight="1">
      <c r="A2225" s="260"/>
    </row>
    <row r="2226" spans="1:1" s="261" customFormat="1" ht="12" hidden="1" customHeight="1">
      <c r="A2226" s="260"/>
    </row>
    <row r="2227" spans="1:1" s="261" customFormat="1" ht="12" hidden="1" customHeight="1">
      <c r="A2227" s="260"/>
    </row>
    <row r="2228" spans="1:1" s="261" customFormat="1" ht="12" hidden="1" customHeight="1">
      <c r="A2228" s="260"/>
    </row>
    <row r="2229" spans="1:1" s="261" customFormat="1" ht="12" hidden="1" customHeight="1">
      <c r="A2229" s="260"/>
    </row>
    <row r="2230" spans="1:1" s="261" customFormat="1" ht="12" hidden="1" customHeight="1">
      <c r="A2230" s="260"/>
    </row>
    <row r="2231" spans="1:1" s="261" customFormat="1" ht="12" hidden="1" customHeight="1">
      <c r="A2231" s="260"/>
    </row>
    <row r="2232" spans="1:1" s="261" customFormat="1" ht="12" hidden="1" customHeight="1">
      <c r="A2232" s="260"/>
    </row>
    <row r="2233" spans="1:1" s="261" customFormat="1" ht="12" hidden="1" customHeight="1">
      <c r="A2233" s="260"/>
    </row>
    <row r="2234" spans="1:1" s="261" customFormat="1" ht="12" hidden="1" customHeight="1">
      <c r="A2234" s="260"/>
    </row>
    <row r="2235" spans="1:1" s="261" customFormat="1" ht="12" hidden="1" customHeight="1">
      <c r="A2235" s="260"/>
    </row>
    <row r="2236" spans="1:1" s="261" customFormat="1" ht="12" hidden="1" customHeight="1">
      <c r="A2236" s="260"/>
    </row>
    <row r="2237" spans="1:1" s="261" customFormat="1" ht="12" hidden="1" customHeight="1">
      <c r="A2237" s="260"/>
    </row>
    <row r="2238" spans="1:1" s="261" customFormat="1" ht="12" hidden="1" customHeight="1">
      <c r="A2238" s="260"/>
    </row>
    <row r="2239" spans="1:1" s="261" customFormat="1" ht="12" hidden="1" customHeight="1">
      <c r="A2239" s="260"/>
    </row>
    <row r="2240" spans="1:1" s="261" customFormat="1" ht="12" hidden="1" customHeight="1">
      <c r="A2240" s="260"/>
    </row>
    <row r="2241" spans="1:1" s="261" customFormat="1" ht="12" hidden="1" customHeight="1">
      <c r="A2241" s="260"/>
    </row>
    <row r="2242" spans="1:1" s="261" customFormat="1" ht="12" hidden="1" customHeight="1">
      <c r="A2242" s="260"/>
    </row>
    <row r="2243" spans="1:1" s="261" customFormat="1" ht="12" hidden="1" customHeight="1">
      <c r="A2243" s="260"/>
    </row>
    <row r="2244" spans="1:1" s="261" customFormat="1" ht="12" hidden="1" customHeight="1">
      <c r="A2244" s="260"/>
    </row>
    <row r="2245" spans="1:1" s="261" customFormat="1" ht="12" hidden="1" customHeight="1">
      <c r="A2245" s="260"/>
    </row>
    <row r="2246" spans="1:1" s="261" customFormat="1" ht="12" hidden="1" customHeight="1">
      <c r="A2246" s="260"/>
    </row>
    <row r="2247" spans="1:1" s="261" customFormat="1" ht="12" hidden="1" customHeight="1">
      <c r="A2247" s="260"/>
    </row>
    <row r="2248" spans="1:1" s="261" customFormat="1" ht="12" hidden="1" customHeight="1">
      <c r="A2248" s="260"/>
    </row>
    <row r="2249" spans="1:1" s="261" customFormat="1" ht="12" hidden="1" customHeight="1">
      <c r="A2249" s="260"/>
    </row>
    <row r="2250" spans="1:1" s="261" customFormat="1" ht="12" hidden="1" customHeight="1">
      <c r="A2250" s="260"/>
    </row>
    <row r="2251" spans="1:1" s="261" customFormat="1" ht="12" hidden="1" customHeight="1">
      <c r="A2251" s="260"/>
    </row>
    <row r="2252" spans="1:1" s="261" customFormat="1" ht="12" hidden="1" customHeight="1">
      <c r="A2252" s="260"/>
    </row>
    <row r="2253" spans="1:1" s="261" customFormat="1" ht="12" hidden="1" customHeight="1">
      <c r="A2253" s="260"/>
    </row>
    <row r="2254" spans="1:1" s="261" customFormat="1" ht="12" hidden="1" customHeight="1">
      <c r="A2254" s="260"/>
    </row>
    <row r="2255" spans="1:1" s="261" customFormat="1" ht="12" hidden="1" customHeight="1">
      <c r="A2255" s="260"/>
    </row>
    <row r="2256" spans="1:1" s="261" customFormat="1" ht="12" hidden="1" customHeight="1">
      <c r="A2256" s="260"/>
    </row>
    <row r="2257" spans="1:1" s="261" customFormat="1" ht="12" hidden="1" customHeight="1">
      <c r="A2257" s="260"/>
    </row>
    <row r="2258" spans="1:1" s="261" customFormat="1" ht="12" hidden="1" customHeight="1">
      <c r="A2258" s="260"/>
    </row>
    <row r="2259" spans="1:1" s="261" customFormat="1" ht="12" hidden="1" customHeight="1">
      <c r="A2259" s="260"/>
    </row>
    <row r="2260" spans="1:1" s="261" customFormat="1" ht="12" hidden="1" customHeight="1">
      <c r="A2260" s="260"/>
    </row>
    <row r="2261" spans="1:1" s="261" customFormat="1" ht="12" hidden="1" customHeight="1">
      <c r="A2261" s="260"/>
    </row>
    <row r="2262" spans="1:1" s="261" customFormat="1" ht="12" hidden="1" customHeight="1">
      <c r="A2262" s="260"/>
    </row>
    <row r="2263" spans="1:1" s="261" customFormat="1" ht="12" hidden="1" customHeight="1">
      <c r="A2263" s="260"/>
    </row>
    <row r="2264" spans="1:1" s="261" customFormat="1" ht="12" hidden="1" customHeight="1">
      <c r="A2264" s="260"/>
    </row>
    <row r="2265" spans="1:1" s="261" customFormat="1" ht="12" hidden="1" customHeight="1">
      <c r="A2265" s="260"/>
    </row>
    <row r="2266" spans="1:1" s="261" customFormat="1" ht="12" hidden="1" customHeight="1">
      <c r="A2266" s="260"/>
    </row>
    <row r="2267" spans="1:1" s="261" customFormat="1" ht="12" hidden="1" customHeight="1">
      <c r="A2267" s="260"/>
    </row>
    <row r="2268" spans="1:1" s="261" customFormat="1" ht="12" hidden="1" customHeight="1">
      <c r="A2268" s="260"/>
    </row>
    <row r="2269" spans="1:1" s="261" customFormat="1" ht="12" hidden="1" customHeight="1">
      <c r="A2269" s="260"/>
    </row>
    <row r="2270" spans="1:1" s="261" customFormat="1" ht="12" hidden="1" customHeight="1">
      <c r="A2270" s="260"/>
    </row>
    <row r="2271" spans="1:1" s="261" customFormat="1" ht="12" hidden="1" customHeight="1">
      <c r="A2271" s="260"/>
    </row>
    <row r="2272" spans="1:1" s="261" customFormat="1" ht="12" hidden="1" customHeight="1">
      <c r="A2272" s="260"/>
    </row>
    <row r="2273" spans="1:1" s="261" customFormat="1" ht="12" hidden="1" customHeight="1">
      <c r="A2273" s="260"/>
    </row>
    <row r="2274" spans="1:1" s="261" customFormat="1" ht="12" hidden="1" customHeight="1">
      <c r="A2274" s="260"/>
    </row>
    <row r="2275" spans="1:1" s="261" customFormat="1" ht="12" hidden="1" customHeight="1">
      <c r="A2275" s="260"/>
    </row>
    <row r="2276" spans="1:1" s="261" customFormat="1" ht="12" hidden="1" customHeight="1">
      <c r="A2276" s="260"/>
    </row>
    <row r="2277" spans="1:1" s="261" customFormat="1" ht="12" hidden="1" customHeight="1">
      <c r="A2277" s="260"/>
    </row>
    <row r="2278" spans="1:1" s="261" customFormat="1" ht="12" hidden="1" customHeight="1">
      <c r="A2278" s="260"/>
    </row>
    <row r="2279" spans="1:1" s="261" customFormat="1" ht="12" hidden="1" customHeight="1">
      <c r="A2279" s="260"/>
    </row>
    <row r="2280" spans="1:1" s="261" customFormat="1" ht="12" hidden="1" customHeight="1">
      <c r="A2280" s="260"/>
    </row>
    <row r="2281" spans="1:1" s="261" customFormat="1" ht="12" hidden="1" customHeight="1">
      <c r="A2281" s="260"/>
    </row>
    <row r="2282" spans="1:1" s="261" customFormat="1" ht="12" hidden="1" customHeight="1">
      <c r="A2282" s="260"/>
    </row>
    <row r="2283" spans="1:1" s="261" customFormat="1" ht="12" hidden="1" customHeight="1">
      <c r="A2283" s="260"/>
    </row>
    <row r="2284" spans="1:1" s="261" customFormat="1" ht="12" hidden="1" customHeight="1">
      <c r="A2284" s="260"/>
    </row>
    <row r="2285" spans="1:1" s="261" customFormat="1" ht="12" hidden="1" customHeight="1">
      <c r="A2285" s="260"/>
    </row>
    <row r="2286" spans="1:1" s="261" customFormat="1" ht="12" hidden="1" customHeight="1">
      <c r="A2286" s="260"/>
    </row>
    <row r="2287" spans="1:1" s="261" customFormat="1" ht="12" hidden="1" customHeight="1">
      <c r="A2287" s="260"/>
    </row>
    <row r="2288" spans="1:1" s="261" customFormat="1" ht="12" hidden="1" customHeight="1">
      <c r="A2288" s="260"/>
    </row>
    <row r="2289" spans="1:1" s="261" customFormat="1" ht="12" hidden="1" customHeight="1">
      <c r="A2289" s="260"/>
    </row>
    <row r="2290" spans="1:1" s="261" customFormat="1" ht="12" hidden="1" customHeight="1">
      <c r="A2290" s="260"/>
    </row>
    <row r="2291" spans="1:1" s="261" customFormat="1" ht="12" hidden="1" customHeight="1">
      <c r="A2291" s="260"/>
    </row>
    <row r="2292" spans="1:1" s="261" customFormat="1" ht="12" hidden="1" customHeight="1">
      <c r="A2292" s="260"/>
    </row>
    <row r="2293" spans="1:1" s="261" customFormat="1" ht="12" hidden="1" customHeight="1">
      <c r="A2293" s="260"/>
    </row>
    <row r="2294" spans="1:1" s="261" customFormat="1" ht="12" hidden="1" customHeight="1">
      <c r="A2294" s="260"/>
    </row>
    <row r="2295" spans="1:1" s="261" customFormat="1" ht="12" hidden="1" customHeight="1">
      <c r="A2295" s="260"/>
    </row>
    <row r="2296" spans="1:1" s="261" customFormat="1" ht="12" hidden="1" customHeight="1">
      <c r="A2296" s="260"/>
    </row>
    <row r="2297" spans="1:1" s="261" customFormat="1" ht="12" hidden="1" customHeight="1">
      <c r="A2297" s="260"/>
    </row>
    <row r="2298" spans="1:1" s="261" customFormat="1" ht="12" hidden="1" customHeight="1">
      <c r="A2298" s="260"/>
    </row>
    <row r="2299" spans="1:1" s="261" customFormat="1" ht="12" hidden="1" customHeight="1">
      <c r="A2299" s="260"/>
    </row>
    <row r="2300" spans="1:1" s="261" customFormat="1" ht="12" hidden="1" customHeight="1">
      <c r="A2300" s="260"/>
    </row>
    <row r="2301" spans="1:1" s="261" customFormat="1" ht="12" hidden="1" customHeight="1">
      <c r="A2301" s="260"/>
    </row>
    <row r="2302" spans="1:1" s="261" customFormat="1" ht="12" hidden="1" customHeight="1">
      <c r="A2302" s="260"/>
    </row>
    <row r="2303" spans="1:1" s="261" customFormat="1" ht="12" hidden="1" customHeight="1">
      <c r="A2303" s="260"/>
    </row>
    <row r="2304" spans="1:1" s="261" customFormat="1" ht="12" hidden="1" customHeight="1">
      <c r="A2304" s="260"/>
    </row>
    <row r="2305" spans="1:1" s="261" customFormat="1" ht="12" hidden="1" customHeight="1">
      <c r="A2305" s="260"/>
    </row>
    <row r="2306" spans="1:1" s="261" customFormat="1" ht="12" hidden="1" customHeight="1">
      <c r="A2306" s="260"/>
    </row>
    <row r="2307" spans="1:1" s="261" customFormat="1" ht="12" hidden="1" customHeight="1">
      <c r="A2307" s="260"/>
    </row>
    <row r="2308" spans="1:1" s="261" customFormat="1" ht="12" hidden="1" customHeight="1">
      <c r="A2308" s="260"/>
    </row>
    <row r="2309" spans="1:1" s="261" customFormat="1" ht="12" hidden="1" customHeight="1">
      <c r="A2309" s="260"/>
    </row>
    <row r="2310" spans="1:1" s="261" customFormat="1" ht="12" hidden="1" customHeight="1">
      <c r="A2310" s="260"/>
    </row>
    <row r="2311" spans="1:1" s="261" customFormat="1" ht="12" hidden="1" customHeight="1">
      <c r="A2311" s="260"/>
    </row>
    <row r="2312" spans="1:1" s="261" customFormat="1" ht="12" hidden="1" customHeight="1">
      <c r="A2312" s="260"/>
    </row>
    <row r="2313" spans="1:1" s="261" customFormat="1" ht="12" hidden="1" customHeight="1">
      <c r="A2313" s="260"/>
    </row>
    <row r="2314" spans="1:1" s="261" customFormat="1" ht="12" hidden="1" customHeight="1">
      <c r="A2314" s="260"/>
    </row>
    <row r="2315" spans="1:1" s="261" customFormat="1" ht="12" hidden="1" customHeight="1">
      <c r="A2315" s="260"/>
    </row>
    <row r="2316" spans="1:1" s="261" customFormat="1" ht="12" hidden="1" customHeight="1">
      <c r="A2316" s="260"/>
    </row>
    <row r="2317" spans="1:1" s="261" customFormat="1" ht="12" hidden="1" customHeight="1">
      <c r="A2317" s="260"/>
    </row>
    <row r="2318" spans="1:1" s="261" customFormat="1" ht="12" hidden="1" customHeight="1">
      <c r="A2318" s="260"/>
    </row>
    <row r="2319" spans="1:1" s="261" customFormat="1" ht="12" hidden="1" customHeight="1">
      <c r="A2319" s="260"/>
    </row>
    <row r="2320" spans="1:1" s="261" customFormat="1" ht="12" hidden="1" customHeight="1">
      <c r="A2320" s="260"/>
    </row>
    <row r="2321" spans="1:1" s="261" customFormat="1" ht="12" hidden="1" customHeight="1">
      <c r="A2321" s="260"/>
    </row>
    <row r="2322" spans="1:1" s="261" customFormat="1" ht="12" hidden="1" customHeight="1">
      <c r="A2322" s="260"/>
    </row>
    <row r="2323" spans="1:1" s="261" customFormat="1" ht="12" hidden="1" customHeight="1">
      <c r="A2323" s="260"/>
    </row>
    <row r="2324" spans="1:1" s="261" customFormat="1" ht="12" hidden="1" customHeight="1">
      <c r="A2324" s="260"/>
    </row>
    <row r="2325" spans="1:1" s="261" customFormat="1" ht="12" hidden="1" customHeight="1">
      <c r="A2325" s="260"/>
    </row>
    <row r="2326" spans="1:1" s="261" customFormat="1" ht="12" hidden="1" customHeight="1">
      <c r="A2326" s="260"/>
    </row>
    <row r="2327" spans="1:1" s="261" customFormat="1" ht="12" hidden="1" customHeight="1">
      <c r="A2327" s="260"/>
    </row>
    <row r="2328" spans="1:1" s="261" customFormat="1" ht="12" hidden="1" customHeight="1">
      <c r="A2328" s="260"/>
    </row>
    <row r="2329" spans="1:1" s="261" customFormat="1" ht="12" hidden="1" customHeight="1">
      <c r="A2329" s="260"/>
    </row>
    <row r="2330" spans="1:1" s="261" customFormat="1" ht="12" hidden="1" customHeight="1">
      <c r="A2330" s="260"/>
    </row>
    <row r="2331" spans="1:1" s="261" customFormat="1" ht="12" hidden="1" customHeight="1">
      <c r="A2331" s="260"/>
    </row>
    <row r="2332" spans="1:1" s="261" customFormat="1" ht="12" hidden="1" customHeight="1">
      <c r="A2332" s="260"/>
    </row>
    <row r="2333" spans="1:1" s="261" customFormat="1" ht="12" hidden="1" customHeight="1">
      <c r="A2333" s="260"/>
    </row>
    <row r="2334" spans="1:1" s="261" customFormat="1" ht="12" hidden="1" customHeight="1">
      <c r="A2334" s="260"/>
    </row>
    <row r="2335" spans="1:1" s="261" customFormat="1" ht="12" hidden="1" customHeight="1">
      <c r="A2335" s="260"/>
    </row>
    <row r="2336" spans="1:1" s="261" customFormat="1" ht="12" hidden="1" customHeight="1">
      <c r="A2336" s="260"/>
    </row>
    <row r="2337" spans="1:1" s="261" customFormat="1" ht="12" hidden="1" customHeight="1">
      <c r="A2337" s="260"/>
    </row>
    <row r="2338" spans="1:1" s="261" customFormat="1" ht="12" hidden="1" customHeight="1">
      <c r="A2338" s="260"/>
    </row>
    <row r="2339" spans="1:1" s="261" customFormat="1" ht="12" hidden="1" customHeight="1">
      <c r="A2339" s="260"/>
    </row>
    <row r="2340" spans="1:1" s="261" customFormat="1" ht="12" hidden="1" customHeight="1">
      <c r="A2340" s="260"/>
    </row>
    <row r="2341" spans="1:1" s="261" customFormat="1" ht="12" hidden="1" customHeight="1">
      <c r="A2341" s="260"/>
    </row>
    <row r="2342" spans="1:1" s="261" customFormat="1" ht="12" hidden="1" customHeight="1">
      <c r="A2342" s="260"/>
    </row>
    <row r="2343" spans="1:1" s="261" customFormat="1" ht="12" hidden="1" customHeight="1">
      <c r="A2343" s="260"/>
    </row>
    <row r="2344" spans="1:1" s="261" customFormat="1" ht="12" hidden="1" customHeight="1">
      <c r="A2344" s="260"/>
    </row>
    <row r="2345" spans="1:1" s="261" customFormat="1" ht="12" hidden="1" customHeight="1">
      <c r="A2345" s="260"/>
    </row>
    <row r="2346" spans="1:1" s="261" customFormat="1" ht="12" hidden="1" customHeight="1">
      <c r="A2346" s="260"/>
    </row>
    <row r="2347" spans="1:1" s="261" customFormat="1" ht="12" hidden="1" customHeight="1">
      <c r="A2347" s="260"/>
    </row>
    <row r="2348" spans="1:1" s="261" customFormat="1" ht="12" hidden="1" customHeight="1">
      <c r="A2348" s="260"/>
    </row>
    <row r="2349" spans="1:1" s="261" customFormat="1" ht="12" hidden="1" customHeight="1">
      <c r="A2349" s="260"/>
    </row>
    <row r="2350" spans="1:1" s="261" customFormat="1" ht="12" hidden="1" customHeight="1">
      <c r="A2350" s="260"/>
    </row>
    <row r="2351" spans="1:1" s="261" customFormat="1" ht="12" hidden="1" customHeight="1">
      <c r="A2351" s="260"/>
    </row>
    <row r="2352" spans="1:1" s="261" customFormat="1" ht="12" hidden="1" customHeight="1">
      <c r="A2352" s="260"/>
    </row>
    <row r="2353" spans="1:1" s="261" customFormat="1" ht="12" hidden="1" customHeight="1">
      <c r="A2353" s="260"/>
    </row>
    <row r="2354" spans="1:1" s="261" customFormat="1" ht="12" hidden="1" customHeight="1">
      <c r="A2354" s="260"/>
    </row>
    <row r="2355" spans="1:1" s="261" customFormat="1" ht="12" hidden="1" customHeight="1">
      <c r="A2355" s="260"/>
    </row>
    <row r="2356" spans="1:1" s="261" customFormat="1" ht="12" hidden="1" customHeight="1">
      <c r="A2356" s="260"/>
    </row>
    <row r="2357" spans="1:1" s="261" customFormat="1" ht="12" hidden="1" customHeight="1">
      <c r="A2357" s="260"/>
    </row>
    <row r="2358" spans="1:1" s="261" customFormat="1" ht="12" hidden="1" customHeight="1">
      <c r="A2358" s="260"/>
    </row>
    <row r="2359" spans="1:1" s="261" customFormat="1" ht="12" hidden="1" customHeight="1">
      <c r="A2359" s="260"/>
    </row>
    <row r="2360" spans="1:1" s="261" customFormat="1" ht="12" hidden="1" customHeight="1">
      <c r="A2360" s="260"/>
    </row>
    <row r="2361" spans="1:1" s="261" customFormat="1" ht="12" hidden="1" customHeight="1">
      <c r="A2361" s="260"/>
    </row>
    <row r="2362" spans="1:1" s="261" customFormat="1" ht="12" hidden="1" customHeight="1">
      <c r="A2362" s="260"/>
    </row>
    <row r="2363" spans="1:1" s="261" customFormat="1" ht="12" hidden="1" customHeight="1">
      <c r="A2363" s="260"/>
    </row>
    <row r="2364" spans="1:1" s="261" customFormat="1" ht="12" hidden="1" customHeight="1">
      <c r="A2364" s="260"/>
    </row>
    <row r="2365" spans="1:1" s="261" customFormat="1" ht="12" hidden="1" customHeight="1">
      <c r="A2365" s="260"/>
    </row>
    <row r="2366" spans="1:1" s="261" customFormat="1" ht="12" hidden="1" customHeight="1">
      <c r="A2366" s="260"/>
    </row>
    <row r="2367" spans="1:1" s="261" customFormat="1" ht="12" hidden="1" customHeight="1">
      <c r="A2367" s="260"/>
    </row>
    <row r="2368" spans="1:1" s="261" customFormat="1" ht="12" hidden="1" customHeight="1">
      <c r="A2368" s="260"/>
    </row>
    <row r="2369" spans="1:1" s="261" customFormat="1" ht="12" hidden="1" customHeight="1">
      <c r="A2369" s="260"/>
    </row>
    <row r="2370" spans="1:1" s="261" customFormat="1" ht="12" hidden="1" customHeight="1">
      <c r="A2370" s="260"/>
    </row>
    <row r="2371" spans="1:1" s="261" customFormat="1" ht="12" hidden="1" customHeight="1">
      <c r="A2371" s="260"/>
    </row>
    <row r="2372" spans="1:1" s="261" customFormat="1" ht="12" hidden="1" customHeight="1">
      <c r="A2372" s="260"/>
    </row>
    <row r="2373" spans="1:1" s="261" customFormat="1" ht="12" hidden="1" customHeight="1">
      <c r="A2373" s="260"/>
    </row>
    <row r="2374" spans="1:1" s="261" customFormat="1" ht="12" hidden="1" customHeight="1">
      <c r="A2374" s="260"/>
    </row>
    <row r="2375" spans="1:1" s="261" customFormat="1" ht="12" hidden="1" customHeight="1">
      <c r="A2375" s="260"/>
    </row>
    <row r="2376" spans="1:1" s="261" customFormat="1" ht="12" hidden="1" customHeight="1">
      <c r="A2376" s="260"/>
    </row>
    <row r="2377" spans="1:1" s="261" customFormat="1" ht="12" hidden="1" customHeight="1">
      <c r="A2377" s="260"/>
    </row>
    <row r="2378" spans="1:1" s="261" customFormat="1" ht="12" hidden="1" customHeight="1">
      <c r="A2378" s="260"/>
    </row>
    <row r="2379" spans="1:1" s="261" customFormat="1" ht="12" hidden="1" customHeight="1">
      <c r="A2379" s="260"/>
    </row>
    <row r="2380" spans="1:1" s="261" customFormat="1" ht="12" hidden="1" customHeight="1">
      <c r="A2380" s="260"/>
    </row>
    <row r="2381" spans="1:1" s="261" customFormat="1" ht="12" hidden="1" customHeight="1">
      <c r="A2381" s="260"/>
    </row>
    <row r="2382" spans="1:1" s="261" customFormat="1" ht="12" hidden="1" customHeight="1">
      <c r="A2382" s="260"/>
    </row>
    <row r="2383" spans="1:1" s="261" customFormat="1" ht="12" hidden="1" customHeight="1">
      <c r="A2383" s="260"/>
    </row>
    <row r="2384" spans="1:1" s="261" customFormat="1" ht="12" hidden="1" customHeight="1">
      <c r="A2384" s="260"/>
    </row>
    <row r="2385" spans="1:1" s="261" customFormat="1" ht="12" hidden="1" customHeight="1">
      <c r="A2385" s="260"/>
    </row>
    <row r="2386" spans="1:1" s="261" customFormat="1" ht="12" hidden="1" customHeight="1">
      <c r="A2386" s="260"/>
    </row>
    <row r="2387" spans="1:1" s="261" customFormat="1" ht="12" hidden="1" customHeight="1">
      <c r="A2387" s="260"/>
    </row>
    <row r="2388" spans="1:1" s="261" customFormat="1" ht="12" hidden="1" customHeight="1">
      <c r="A2388" s="260"/>
    </row>
    <row r="2389" spans="1:1" s="261" customFormat="1" ht="12" hidden="1" customHeight="1">
      <c r="A2389" s="260"/>
    </row>
    <row r="2390" spans="1:1" s="261" customFormat="1" ht="12" hidden="1" customHeight="1">
      <c r="A2390" s="260"/>
    </row>
    <row r="2391" spans="1:1" s="261" customFormat="1" ht="12" hidden="1" customHeight="1">
      <c r="A2391" s="260"/>
    </row>
    <row r="2392" spans="1:1" s="261" customFormat="1" ht="12" hidden="1" customHeight="1">
      <c r="A2392" s="260"/>
    </row>
    <row r="2393" spans="1:1" s="261" customFormat="1" ht="12" hidden="1" customHeight="1">
      <c r="A2393" s="260"/>
    </row>
    <row r="2394" spans="1:1" s="261" customFormat="1" ht="12" hidden="1" customHeight="1">
      <c r="A2394" s="260"/>
    </row>
    <row r="2395" spans="1:1" s="261" customFormat="1" ht="12" hidden="1" customHeight="1">
      <c r="A2395" s="260"/>
    </row>
    <row r="2396" spans="1:1" s="261" customFormat="1" ht="12" hidden="1" customHeight="1">
      <c r="A2396" s="260"/>
    </row>
    <row r="2397" spans="1:1" s="261" customFormat="1" ht="12" hidden="1" customHeight="1">
      <c r="A2397" s="260"/>
    </row>
    <row r="2398" spans="1:1" s="261" customFormat="1" ht="12" hidden="1" customHeight="1">
      <c r="A2398" s="260"/>
    </row>
    <row r="2399" spans="1:1" s="261" customFormat="1" ht="12" hidden="1" customHeight="1">
      <c r="A2399" s="260"/>
    </row>
    <row r="2400" spans="1:1" s="261" customFormat="1" ht="12" hidden="1" customHeight="1">
      <c r="A2400" s="260"/>
    </row>
    <row r="2401" spans="1:1" s="261" customFormat="1" ht="12" hidden="1" customHeight="1">
      <c r="A2401" s="260"/>
    </row>
    <row r="2402" spans="1:1" s="261" customFormat="1" ht="12" hidden="1" customHeight="1">
      <c r="A2402" s="260"/>
    </row>
    <row r="2403" spans="1:1" s="261" customFormat="1" ht="12" hidden="1" customHeight="1">
      <c r="A2403" s="260"/>
    </row>
    <row r="2404" spans="1:1" s="261" customFormat="1" ht="12" hidden="1" customHeight="1">
      <c r="A2404" s="260"/>
    </row>
    <row r="2405" spans="1:1" s="261" customFormat="1" ht="12" hidden="1" customHeight="1">
      <c r="A2405" s="260"/>
    </row>
    <row r="2406" spans="1:1" s="261" customFormat="1" ht="12" hidden="1" customHeight="1">
      <c r="A2406" s="260"/>
    </row>
    <row r="2407" spans="1:1" s="261" customFormat="1" ht="12" hidden="1" customHeight="1">
      <c r="A2407" s="260"/>
    </row>
    <row r="2408" spans="1:1" s="261" customFormat="1" ht="12" hidden="1" customHeight="1">
      <c r="A2408" s="260"/>
    </row>
    <row r="2409" spans="1:1" s="261" customFormat="1" ht="12" hidden="1" customHeight="1">
      <c r="A2409" s="260"/>
    </row>
    <row r="2410" spans="1:1" s="261" customFormat="1" ht="12" hidden="1" customHeight="1">
      <c r="A2410" s="260"/>
    </row>
    <row r="2411" spans="1:1" s="261" customFormat="1" ht="12" hidden="1" customHeight="1">
      <c r="A2411" s="260"/>
    </row>
    <row r="2412" spans="1:1" s="261" customFormat="1" ht="12" hidden="1" customHeight="1">
      <c r="A2412" s="260"/>
    </row>
    <row r="2413" spans="1:1" s="261" customFormat="1" ht="12" hidden="1" customHeight="1">
      <c r="A2413" s="260"/>
    </row>
    <row r="2414" spans="1:1" s="261" customFormat="1" ht="12" hidden="1" customHeight="1">
      <c r="A2414" s="260"/>
    </row>
    <row r="2415" spans="1:1" s="261" customFormat="1" ht="12" hidden="1" customHeight="1">
      <c r="A2415" s="260"/>
    </row>
    <row r="2416" spans="1:1" s="261" customFormat="1" ht="12" hidden="1" customHeight="1">
      <c r="A2416" s="260"/>
    </row>
    <row r="2417" spans="1:1" s="261" customFormat="1" ht="12" hidden="1" customHeight="1">
      <c r="A2417" s="260"/>
    </row>
    <row r="2418" spans="1:1" s="261" customFormat="1" ht="12" hidden="1" customHeight="1">
      <c r="A2418" s="260"/>
    </row>
    <row r="2419" spans="1:1" s="261" customFormat="1" ht="12" hidden="1" customHeight="1">
      <c r="A2419" s="260"/>
    </row>
    <row r="2420" spans="1:1" s="261" customFormat="1" ht="12" hidden="1" customHeight="1">
      <c r="A2420" s="260"/>
    </row>
    <row r="2421" spans="1:1" s="261" customFormat="1" ht="12" hidden="1" customHeight="1">
      <c r="A2421" s="260"/>
    </row>
    <row r="2422" spans="1:1" s="261" customFormat="1" ht="12" hidden="1" customHeight="1">
      <c r="A2422" s="260"/>
    </row>
    <row r="2423" spans="1:1" s="261" customFormat="1" ht="12" hidden="1" customHeight="1">
      <c r="A2423" s="260"/>
    </row>
    <row r="2424" spans="1:1" s="261" customFormat="1" ht="12" hidden="1" customHeight="1">
      <c r="A2424" s="260"/>
    </row>
    <row r="2425" spans="1:1" s="261" customFormat="1" ht="12" hidden="1" customHeight="1">
      <c r="A2425" s="260"/>
    </row>
    <row r="2426" spans="1:1" s="261" customFormat="1" ht="12" hidden="1" customHeight="1">
      <c r="A2426" s="260"/>
    </row>
    <row r="2427" spans="1:1" s="261" customFormat="1" ht="12" hidden="1" customHeight="1">
      <c r="A2427" s="260"/>
    </row>
    <row r="2428" spans="1:1" s="261" customFormat="1" ht="12" hidden="1" customHeight="1">
      <c r="A2428" s="260"/>
    </row>
    <row r="2429" spans="1:1" s="261" customFormat="1" ht="12" hidden="1" customHeight="1">
      <c r="A2429" s="260"/>
    </row>
    <row r="2430" spans="1:1" s="261" customFormat="1" ht="12" hidden="1" customHeight="1">
      <c r="A2430" s="260"/>
    </row>
    <row r="2431" spans="1:1" s="261" customFormat="1" ht="12" hidden="1" customHeight="1">
      <c r="A2431" s="260"/>
    </row>
    <row r="2432" spans="1:1" s="261" customFormat="1" ht="12" hidden="1" customHeight="1">
      <c r="A2432" s="260"/>
    </row>
    <row r="2433" spans="1:1" s="261" customFormat="1" ht="12" hidden="1" customHeight="1">
      <c r="A2433" s="260"/>
    </row>
    <row r="2434" spans="1:1" s="261" customFormat="1" ht="12" hidden="1" customHeight="1">
      <c r="A2434" s="260"/>
    </row>
    <row r="2435" spans="1:1" s="261" customFormat="1" ht="12" hidden="1" customHeight="1">
      <c r="A2435" s="260"/>
    </row>
    <row r="2436" spans="1:1" s="261" customFormat="1" ht="12" hidden="1" customHeight="1">
      <c r="A2436" s="260"/>
    </row>
    <row r="2437" spans="1:1" s="261" customFormat="1" ht="12" hidden="1" customHeight="1">
      <c r="A2437" s="260"/>
    </row>
    <row r="2438" spans="1:1" s="261" customFormat="1" ht="12" hidden="1" customHeight="1">
      <c r="A2438" s="260"/>
    </row>
    <row r="2439" spans="1:1" s="261" customFormat="1" ht="12" hidden="1" customHeight="1">
      <c r="A2439" s="260"/>
    </row>
    <row r="2440" spans="1:1" s="261" customFormat="1" ht="12" hidden="1" customHeight="1">
      <c r="A2440" s="260"/>
    </row>
    <row r="2441" spans="1:1" s="261" customFormat="1" ht="12" hidden="1" customHeight="1">
      <c r="A2441" s="260"/>
    </row>
    <row r="2442" spans="1:1" s="261" customFormat="1" ht="12" hidden="1" customHeight="1">
      <c r="A2442" s="260"/>
    </row>
    <row r="2443" spans="1:1" s="261" customFormat="1" ht="12" hidden="1" customHeight="1">
      <c r="A2443" s="260"/>
    </row>
    <row r="2444" spans="1:1" s="261" customFormat="1" ht="12" hidden="1" customHeight="1">
      <c r="A2444" s="260"/>
    </row>
    <row r="2445" spans="1:1" s="261" customFormat="1" ht="12" hidden="1" customHeight="1">
      <c r="A2445" s="260"/>
    </row>
    <row r="2446" spans="1:1" s="261" customFormat="1" ht="12" hidden="1" customHeight="1">
      <c r="A2446" s="260"/>
    </row>
    <row r="2447" spans="1:1" s="261" customFormat="1" ht="12" hidden="1" customHeight="1">
      <c r="A2447" s="260"/>
    </row>
    <row r="2448" spans="1:1" s="261" customFormat="1" ht="12" hidden="1" customHeight="1">
      <c r="A2448" s="260"/>
    </row>
    <row r="2449" spans="1:1" s="261" customFormat="1" ht="12" hidden="1" customHeight="1">
      <c r="A2449" s="260"/>
    </row>
    <row r="2450" spans="1:1" s="261" customFormat="1" ht="12" hidden="1" customHeight="1">
      <c r="A2450" s="260"/>
    </row>
    <row r="2451" spans="1:1" s="261" customFormat="1" ht="12" hidden="1" customHeight="1">
      <c r="A2451" s="260"/>
    </row>
    <row r="2452" spans="1:1" s="261" customFormat="1" ht="12" hidden="1" customHeight="1">
      <c r="A2452" s="260"/>
    </row>
    <row r="2453" spans="1:1" s="261" customFormat="1" ht="12" hidden="1" customHeight="1">
      <c r="A2453" s="260"/>
    </row>
    <row r="2454" spans="1:1" s="261" customFormat="1" ht="12" hidden="1" customHeight="1">
      <c r="A2454" s="260"/>
    </row>
    <row r="2455" spans="1:1" s="261" customFormat="1" ht="12" hidden="1" customHeight="1">
      <c r="A2455" s="260"/>
    </row>
    <row r="2456" spans="1:1" s="261" customFormat="1" ht="12" hidden="1" customHeight="1">
      <c r="A2456" s="260"/>
    </row>
    <row r="2457" spans="1:1" s="261" customFormat="1" ht="12" hidden="1" customHeight="1">
      <c r="A2457" s="260"/>
    </row>
    <row r="2458" spans="1:1" s="261" customFormat="1" ht="12" hidden="1" customHeight="1">
      <c r="A2458" s="260"/>
    </row>
    <row r="2459" spans="1:1" s="261" customFormat="1" ht="12" hidden="1" customHeight="1">
      <c r="A2459" s="260"/>
    </row>
    <row r="2460" spans="1:1" s="261" customFormat="1" ht="12" hidden="1" customHeight="1">
      <c r="A2460" s="260"/>
    </row>
    <row r="2461" spans="1:1" s="261" customFormat="1" ht="12" hidden="1" customHeight="1">
      <c r="A2461" s="260"/>
    </row>
    <row r="2462" spans="1:1" s="261" customFormat="1" ht="12" hidden="1" customHeight="1">
      <c r="A2462" s="260"/>
    </row>
    <row r="2463" spans="1:1" s="261" customFormat="1" ht="12" hidden="1" customHeight="1">
      <c r="A2463" s="260"/>
    </row>
    <row r="2464" spans="1:1" s="261" customFormat="1" ht="12" hidden="1" customHeight="1">
      <c r="A2464" s="260"/>
    </row>
    <row r="2465" spans="1:1" s="261" customFormat="1" ht="12" hidden="1" customHeight="1">
      <c r="A2465" s="260"/>
    </row>
    <row r="2466" spans="1:1" s="261" customFormat="1" ht="12" hidden="1" customHeight="1">
      <c r="A2466" s="260"/>
    </row>
    <row r="2467" spans="1:1" s="261" customFormat="1" ht="12" hidden="1" customHeight="1">
      <c r="A2467" s="260"/>
    </row>
    <row r="2468" spans="1:1" s="261" customFormat="1" ht="12" hidden="1" customHeight="1">
      <c r="A2468" s="260"/>
    </row>
    <row r="2469" spans="1:1" s="261" customFormat="1" ht="12" hidden="1" customHeight="1">
      <c r="A2469" s="260"/>
    </row>
    <row r="2470" spans="1:1" s="261" customFormat="1" ht="12" hidden="1" customHeight="1">
      <c r="A2470" s="260"/>
    </row>
    <row r="2471" spans="1:1" s="261" customFormat="1" ht="12" hidden="1" customHeight="1">
      <c r="A2471" s="260"/>
    </row>
    <row r="2472" spans="1:1" s="261" customFormat="1" ht="12" hidden="1" customHeight="1">
      <c r="A2472" s="260"/>
    </row>
    <row r="2473" spans="1:1" s="261" customFormat="1" ht="12" hidden="1" customHeight="1">
      <c r="A2473" s="260"/>
    </row>
    <row r="2474" spans="1:1" s="261" customFormat="1" ht="12" hidden="1" customHeight="1">
      <c r="A2474" s="260"/>
    </row>
    <row r="2475" spans="1:1" s="261" customFormat="1" ht="12" hidden="1" customHeight="1">
      <c r="A2475" s="260"/>
    </row>
    <row r="2476" spans="1:1" s="261" customFormat="1" ht="12" hidden="1" customHeight="1">
      <c r="A2476" s="260"/>
    </row>
    <row r="2477" spans="1:1" s="261" customFormat="1" ht="12" hidden="1" customHeight="1">
      <c r="A2477" s="260"/>
    </row>
    <row r="2478" spans="1:1" s="261" customFormat="1" ht="12" hidden="1" customHeight="1">
      <c r="A2478" s="260"/>
    </row>
    <row r="2479" spans="1:1" s="261" customFormat="1" ht="12" hidden="1" customHeight="1">
      <c r="A2479" s="260"/>
    </row>
    <row r="2480" spans="1:1" s="261" customFormat="1" ht="12" hidden="1" customHeight="1">
      <c r="A2480" s="260"/>
    </row>
    <row r="2481" spans="1:1" s="261" customFormat="1" ht="12" hidden="1" customHeight="1">
      <c r="A2481" s="260"/>
    </row>
    <row r="2482" spans="1:1" s="261" customFormat="1" ht="12" hidden="1" customHeight="1">
      <c r="A2482" s="260"/>
    </row>
    <row r="2483" spans="1:1" s="261" customFormat="1" ht="12" hidden="1" customHeight="1">
      <c r="A2483" s="260"/>
    </row>
    <row r="2484" spans="1:1" s="261" customFormat="1" ht="12" hidden="1" customHeight="1">
      <c r="A2484" s="260"/>
    </row>
    <row r="2485" spans="1:1" s="261" customFormat="1" ht="12" hidden="1" customHeight="1">
      <c r="A2485" s="260"/>
    </row>
    <row r="2486" spans="1:1" s="261" customFormat="1" ht="12" hidden="1" customHeight="1">
      <c r="A2486" s="260"/>
    </row>
    <row r="2487" spans="1:1" s="261" customFormat="1" ht="12" hidden="1" customHeight="1">
      <c r="A2487" s="260"/>
    </row>
    <row r="2488" spans="1:1" s="261" customFormat="1" ht="12" hidden="1" customHeight="1">
      <c r="A2488" s="260"/>
    </row>
    <row r="2489" spans="1:1" s="261" customFormat="1" ht="12" hidden="1" customHeight="1">
      <c r="A2489" s="260"/>
    </row>
    <row r="2490" spans="1:1" s="261" customFormat="1" ht="12" hidden="1" customHeight="1">
      <c r="A2490" s="260"/>
    </row>
    <row r="2491" spans="1:1" s="261" customFormat="1" ht="12" hidden="1" customHeight="1">
      <c r="A2491" s="260"/>
    </row>
    <row r="2492" spans="1:1" s="261" customFormat="1" ht="12" hidden="1" customHeight="1">
      <c r="A2492" s="260"/>
    </row>
    <row r="2493" spans="1:1" s="261" customFormat="1" ht="12" hidden="1" customHeight="1">
      <c r="A2493" s="260"/>
    </row>
    <row r="2494" spans="1:1" s="261" customFormat="1" ht="12" hidden="1" customHeight="1">
      <c r="A2494" s="260"/>
    </row>
    <row r="2495" spans="1:1" s="261" customFormat="1" ht="12" hidden="1" customHeight="1">
      <c r="A2495" s="260"/>
    </row>
    <row r="2496" spans="1:1" s="261" customFormat="1" ht="12" hidden="1" customHeight="1">
      <c r="A2496" s="260"/>
    </row>
    <row r="2497" spans="1:1" s="261" customFormat="1" ht="12" hidden="1" customHeight="1">
      <c r="A2497" s="260"/>
    </row>
    <row r="2498" spans="1:1" s="261" customFormat="1" ht="12" hidden="1" customHeight="1">
      <c r="A2498" s="260"/>
    </row>
    <row r="2499" spans="1:1" s="261" customFormat="1" ht="12" hidden="1" customHeight="1">
      <c r="A2499" s="260"/>
    </row>
    <row r="2500" spans="1:1" s="261" customFormat="1" ht="12" hidden="1" customHeight="1">
      <c r="A2500" s="260"/>
    </row>
    <row r="2501" spans="1:1" s="261" customFormat="1" ht="12" hidden="1" customHeight="1">
      <c r="A2501" s="260"/>
    </row>
    <row r="2502" spans="1:1" s="261" customFormat="1" ht="12" hidden="1" customHeight="1">
      <c r="A2502" s="260"/>
    </row>
    <row r="2503" spans="1:1" s="261" customFormat="1" ht="12" hidden="1" customHeight="1">
      <c r="A2503" s="260"/>
    </row>
    <row r="2504" spans="1:1" s="261" customFormat="1" ht="12" hidden="1" customHeight="1">
      <c r="A2504" s="260"/>
    </row>
    <row r="2505" spans="1:1" s="261" customFormat="1" ht="12" hidden="1" customHeight="1">
      <c r="A2505" s="260"/>
    </row>
    <row r="2506" spans="1:1" s="261" customFormat="1" ht="12" hidden="1" customHeight="1">
      <c r="A2506" s="260"/>
    </row>
    <row r="2507" spans="1:1" s="261" customFormat="1" ht="12" hidden="1" customHeight="1">
      <c r="A2507" s="260"/>
    </row>
    <row r="2508" spans="1:1" s="261" customFormat="1" ht="12" hidden="1" customHeight="1">
      <c r="A2508" s="260"/>
    </row>
    <row r="2509" spans="1:1" s="261" customFormat="1" ht="12" hidden="1" customHeight="1">
      <c r="A2509" s="260"/>
    </row>
    <row r="2510" spans="1:1" s="261" customFormat="1" ht="12" hidden="1" customHeight="1">
      <c r="A2510" s="260"/>
    </row>
    <row r="2511" spans="1:1" s="261" customFormat="1" ht="12" hidden="1" customHeight="1">
      <c r="A2511" s="260"/>
    </row>
    <row r="2512" spans="1:1" s="261" customFormat="1" ht="12" hidden="1" customHeight="1">
      <c r="A2512" s="260"/>
    </row>
    <row r="2513" spans="1:1" s="261" customFormat="1" ht="12" hidden="1" customHeight="1">
      <c r="A2513" s="260"/>
    </row>
    <row r="2514" spans="1:1" s="261" customFormat="1" ht="12" hidden="1" customHeight="1">
      <c r="A2514" s="260"/>
    </row>
    <row r="2515" spans="1:1" s="261" customFormat="1" ht="12" hidden="1" customHeight="1">
      <c r="A2515" s="260"/>
    </row>
    <row r="2516" spans="1:1" s="261" customFormat="1" ht="12" hidden="1" customHeight="1">
      <c r="A2516" s="260"/>
    </row>
    <row r="2517" spans="1:1" s="261" customFormat="1" ht="12" hidden="1" customHeight="1">
      <c r="A2517" s="260"/>
    </row>
    <row r="2518" spans="1:1" s="261" customFormat="1" ht="12" hidden="1" customHeight="1">
      <c r="A2518" s="260"/>
    </row>
    <row r="2519" spans="1:1" s="261" customFormat="1" ht="12" hidden="1" customHeight="1">
      <c r="A2519" s="260"/>
    </row>
    <row r="2520" spans="1:1" s="261" customFormat="1" ht="12" hidden="1" customHeight="1">
      <c r="A2520" s="260"/>
    </row>
    <row r="2521" spans="1:1" s="261" customFormat="1" ht="12" hidden="1" customHeight="1">
      <c r="A2521" s="260"/>
    </row>
    <row r="2522" spans="1:1" s="261" customFormat="1" ht="12" hidden="1" customHeight="1">
      <c r="A2522" s="260"/>
    </row>
    <row r="2523" spans="1:1" s="261" customFormat="1" ht="12" hidden="1" customHeight="1">
      <c r="A2523" s="260"/>
    </row>
    <row r="2524" spans="1:1" s="261" customFormat="1" ht="12" hidden="1" customHeight="1">
      <c r="A2524" s="260"/>
    </row>
    <row r="2525" spans="1:1" s="261" customFormat="1" ht="12" hidden="1" customHeight="1">
      <c r="A2525" s="260"/>
    </row>
    <row r="2526" spans="1:1" s="261" customFormat="1" ht="12" hidden="1" customHeight="1">
      <c r="A2526" s="260"/>
    </row>
    <row r="2527" spans="1:1" s="261" customFormat="1" ht="12" hidden="1" customHeight="1">
      <c r="A2527" s="260"/>
    </row>
    <row r="2528" spans="1:1" s="261" customFormat="1" ht="12" hidden="1" customHeight="1">
      <c r="A2528" s="260"/>
    </row>
    <row r="2529" spans="1:1" s="261" customFormat="1" ht="12" hidden="1" customHeight="1">
      <c r="A2529" s="260"/>
    </row>
    <row r="2530" spans="1:1" s="261" customFormat="1" ht="12" hidden="1" customHeight="1">
      <c r="A2530" s="260"/>
    </row>
    <row r="2531" spans="1:1" s="261" customFormat="1" ht="12" hidden="1" customHeight="1">
      <c r="A2531" s="260"/>
    </row>
    <row r="2532" spans="1:1" s="261" customFormat="1" ht="12" hidden="1" customHeight="1">
      <c r="A2532" s="260"/>
    </row>
    <row r="2533" spans="1:1" s="261" customFormat="1" ht="12" hidden="1" customHeight="1">
      <c r="A2533" s="260"/>
    </row>
    <row r="2534" spans="1:1" s="261" customFormat="1" ht="12" hidden="1" customHeight="1">
      <c r="A2534" s="260"/>
    </row>
    <row r="2535" spans="1:1" s="261" customFormat="1" ht="12" hidden="1" customHeight="1">
      <c r="A2535" s="260"/>
    </row>
    <row r="2536" spans="1:1" s="261" customFormat="1" ht="12" hidden="1" customHeight="1">
      <c r="A2536" s="260"/>
    </row>
    <row r="2537" spans="1:1" s="261" customFormat="1" ht="12" hidden="1" customHeight="1">
      <c r="A2537" s="260"/>
    </row>
    <row r="2538" spans="1:1" s="261" customFormat="1" ht="12" hidden="1" customHeight="1">
      <c r="A2538" s="260"/>
    </row>
    <row r="2539" spans="1:1" s="261" customFormat="1" ht="12" hidden="1" customHeight="1">
      <c r="A2539" s="260"/>
    </row>
    <row r="2540" spans="1:1" s="261" customFormat="1" ht="12" hidden="1" customHeight="1">
      <c r="A2540" s="260"/>
    </row>
    <row r="2541" spans="1:1" s="261" customFormat="1" ht="12" hidden="1" customHeight="1">
      <c r="A2541" s="260"/>
    </row>
    <row r="2542" spans="1:1" s="261" customFormat="1" ht="12" hidden="1" customHeight="1">
      <c r="A2542" s="260"/>
    </row>
    <row r="2543" spans="1:1" s="261" customFormat="1" ht="12" hidden="1" customHeight="1">
      <c r="A2543" s="260"/>
    </row>
    <row r="2544" spans="1:1" s="261" customFormat="1" ht="12" hidden="1" customHeight="1">
      <c r="A2544" s="260"/>
    </row>
    <row r="2545" spans="1:1" s="261" customFormat="1" ht="12" hidden="1" customHeight="1">
      <c r="A2545" s="260"/>
    </row>
    <row r="2546" spans="1:1" s="261" customFormat="1" ht="12" hidden="1" customHeight="1">
      <c r="A2546" s="260"/>
    </row>
    <row r="2547" spans="1:1" s="261" customFormat="1" ht="12" hidden="1" customHeight="1">
      <c r="A2547" s="260"/>
    </row>
    <row r="2548" spans="1:1" s="261" customFormat="1" ht="12" hidden="1" customHeight="1">
      <c r="A2548" s="260"/>
    </row>
    <row r="2549" spans="1:1" s="261" customFormat="1" ht="12" hidden="1" customHeight="1">
      <c r="A2549" s="260"/>
    </row>
    <row r="2550" spans="1:1" s="261" customFormat="1" ht="12" hidden="1" customHeight="1">
      <c r="A2550" s="260"/>
    </row>
    <row r="2551" spans="1:1" s="261" customFormat="1" ht="12" hidden="1" customHeight="1">
      <c r="A2551" s="260"/>
    </row>
    <row r="2552" spans="1:1" s="261" customFormat="1" ht="12" hidden="1" customHeight="1">
      <c r="A2552" s="260"/>
    </row>
    <row r="2553" spans="1:1" s="261" customFormat="1" ht="12" hidden="1" customHeight="1">
      <c r="A2553" s="260"/>
    </row>
    <row r="2554" spans="1:1" s="261" customFormat="1" ht="12" hidden="1" customHeight="1">
      <c r="A2554" s="260"/>
    </row>
    <row r="2555" spans="1:1" s="261" customFormat="1" ht="12" hidden="1" customHeight="1">
      <c r="A2555" s="260"/>
    </row>
    <row r="2556" spans="1:1" s="261" customFormat="1" ht="12" hidden="1" customHeight="1">
      <c r="A2556" s="260"/>
    </row>
    <row r="2557" spans="1:1" s="261" customFormat="1" ht="12" hidden="1" customHeight="1">
      <c r="A2557" s="260"/>
    </row>
    <row r="2558" spans="1:1" s="261" customFormat="1" ht="12" hidden="1" customHeight="1">
      <c r="A2558" s="260"/>
    </row>
    <row r="2559" spans="1:1" s="261" customFormat="1" ht="12" hidden="1" customHeight="1">
      <c r="A2559" s="260"/>
    </row>
    <row r="2560" spans="1:1" s="261" customFormat="1" ht="12" hidden="1" customHeight="1">
      <c r="A2560" s="260"/>
    </row>
    <row r="2561" spans="1:1" s="261" customFormat="1" ht="12" hidden="1" customHeight="1">
      <c r="A2561" s="260"/>
    </row>
    <row r="2562" spans="1:1" s="261" customFormat="1" ht="12" hidden="1" customHeight="1">
      <c r="A2562" s="260"/>
    </row>
    <row r="2563" spans="1:1" s="261" customFormat="1" ht="12" hidden="1" customHeight="1">
      <c r="A2563" s="260"/>
    </row>
    <row r="2564" spans="1:1" s="261" customFormat="1" ht="12" hidden="1" customHeight="1">
      <c r="A2564" s="260"/>
    </row>
    <row r="2565" spans="1:1" s="261" customFormat="1" ht="12" hidden="1" customHeight="1">
      <c r="A2565" s="260"/>
    </row>
    <row r="2566" spans="1:1" s="261" customFormat="1" ht="12" hidden="1" customHeight="1">
      <c r="A2566" s="260"/>
    </row>
    <row r="2567" spans="1:1" s="261" customFormat="1" ht="12" hidden="1" customHeight="1">
      <c r="A2567" s="260"/>
    </row>
    <row r="2568" spans="1:1" s="261" customFormat="1" ht="12" hidden="1" customHeight="1">
      <c r="A2568" s="260"/>
    </row>
    <row r="2569" spans="1:1" s="261" customFormat="1" ht="12" hidden="1" customHeight="1">
      <c r="A2569" s="260"/>
    </row>
    <row r="2570" spans="1:1" s="261" customFormat="1" ht="12" hidden="1" customHeight="1">
      <c r="A2570" s="260"/>
    </row>
    <row r="2571" spans="1:1" s="261" customFormat="1" ht="12" hidden="1" customHeight="1">
      <c r="A2571" s="260"/>
    </row>
    <row r="2572" spans="1:1" s="261" customFormat="1" ht="12" hidden="1" customHeight="1">
      <c r="A2572" s="260"/>
    </row>
    <row r="2573" spans="1:1" s="261" customFormat="1" ht="12" hidden="1" customHeight="1">
      <c r="A2573" s="260"/>
    </row>
    <row r="2574" spans="1:1" s="261" customFormat="1" ht="12" hidden="1" customHeight="1">
      <c r="A2574" s="260"/>
    </row>
    <row r="2575" spans="1:1" s="261" customFormat="1" ht="12" hidden="1" customHeight="1">
      <c r="A2575" s="260"/>
    </row>
    <row r="2576" spans="1:1" s="261" customFormat="1" ht="12" hidden="1" customHeight="1">
      <c r="A2576" s="260"/>
    </row>
    <row r="2577" spans="1:1" s="261" customFormat="1" ht="12" hidden="1" customHeight="1">
      <c r="A2577" s="260"/>
    </row>
    <row r="2578" spans="1:1" s="261" customFormat="1" ht="12" hidden="1" customHeight="1">
      <c r="A2578" s="260"/>
    </row>
    <row r="2579" spans="1:1" s="261" customFormat="1" ht="12" hidden="1" customHeight="1">
      <c r="A2579" s="260"/>
    </row>
    <row r="2580" spans="1:1" s="261" customFormat="1" ht="12" hidden="1" customHeight="1">
      <c r="A2580" s="260"/>
    </row>
    <row r="2581" spans="1:1" s="261" customFormat="1" ht="12" hidden="1" customHeight="1">
      <c r="A2581" s="260"/>
    </row>
    <row r="2582" spans="1:1" s="261" customFormat="1" ht="12" hidden="1" customHeight="1">
      <c r="A2582" s="260"/>
    </row>
    <row r="2583" spans="1:1" s="261" customFormat="1" ht="12" hidden="1" customHeight="1">
      <c r="A2583" s="260"/>
    </row>
    <row r="2584" spans="1:1" s="261" customFormat="1" ht="12" hidden="1" customHeight="1">
      <c r="A2584" s="260"/>
    </row>
    <row r="2585" spans="1:1" s="261" customFormat="1" ht="12" hidden="1" customHeight="1">
      <c r="A2585" s="260"/>
    </row>
    <row r="2586" spans="1:1" s="261" customFormat="1" ht="12" hidden="1" customHeight="1">
      <c r="A2586" s="260"/>
    </row>
    <row r="2587" spans="1:1" s="261" customFormat="1" ht="12" hidden="1" customHeight="1">
      <c r="A2587" s="260"/>
    </row>
    <row r="2588" spans="1:1" s="261" customFormat="1" ht="12" hidden="1" customHeight="1">
      <c r="A2588" s="260"/>
    </row>
    <row r="2589" spans="1:1" s="261" customFormat="1" ht="12" hidden="1" customHeight="1">
      <c r="A2589" s="260"/>
    </row>
    <row r="2590" spans="1:1" s="261" customFormat="1" ht="12" hidden="1" customHeight="1">
      <c r="A2590" s="260"/>
    </row>
    <row r="2591" spans="1:1" s="261" customFormat="1" ht="12" hidden="1" customHeight="1">
      <c r="A2591" s="260"/>
    </row>
    <row r="2592" spans="1:1" s="261" customFormat="1" ht="12" hidden="1" customHeight="1">
      <c r="A2592" s="260"/>
    </row>
    <row r="2593" spans="1:1" s="261" customFormat="1" ht="12" hidden="1" customHeight="1">
      <c r="A2593" s="260"/>
    </row>
    <row r="2594" spans="1:1" s="261" customFormat="1" ht="12" hidden="1" customHeight="1">
      <c r="A2594" s="260"/>
    </row>
    <row r="2595" spans="1:1" s="261" customFormat="1" ht="12" hidden="1" customHeight="1">
      <c r="A2595" s="260"/>
    </row>
    <row r="2596" spans="1:1" s="261" customFormat="1" ht="12" hidden="1" customHeight="1">
      <c r="A2596" s="260"/>
    </row>
    <row r="2597" spans="1:1" s="261" customFormat="1" ht="12" hidden="1" customHeight="1">
      <c r="A2597" s="260"/>
    </row>
    <row r="2598" spans="1:1" s="261" customFormat="1" ht="12" hidden="1" customHeight="1">
      <c r="A2598" s="260"/>
    </row>
    <row r="2599" spans="1:1" s="261" customFormat="1" ht="12" hidden="1" customHeight="1">
      <c r="A2599" s="260"/>
    </row>
    <row r="2600" spans="1:1" s="261" customFormat="1" ht="12" hidden="1" customHeight="1">
      <c r="A2600" s="260"/>
    </row>
    <row r="2601" spans="1:1" s="261" customFormat="1" ht="12" hidden="1" customHeight="1">
      <c r="A2601" s="260"/>
    </row>
    <row r="2602" spans="1:1" s="261" customFormat="1" ht="12" hidden="1" customHeight="1">
      <c r="A2602" s="260"/>
    </row>
    <row r="2603" spans="1:1" s="261" customFormat="1" ht="12" hidden="1" customHeight="1">
      <c r="A2603" s="260"/>
    </row>
    <row r="2604" spans="1:1" s="261" customFormat="1" ht="12" hidden="1" customHeight="1">
      <c r="A2604" s="260"/>
    </row>
    <row r="2605" spans="1:1" s="261" customFormat="1" ht="12" hidden="1" customHeight="1">
      <c r="A2605" s="260"/>
    </row>
    <row r="2606" spans="1:1" s="261" customFormat="1" ht="12" hidden="1" customHeight="1">
      <c r="A2606" s="260"/>
    </row>
    <row r="2607" spans="1:1" s="261" customFormat="1" ht="12" hidden="1" customHeight="1">
      <c r="A2607" s="260"/>
    </row>
    <row r="2608" spans="1:1" s="261" customFormat="1" ht="12" hidden="1" customHeight="1">
      <c r="A2608" s="260"/>
    </row>
    <row r="2609" spans="1:1" s="261" customFormat="1" ht="12" hidden="1" customHeight="1">
      <c r="A2609" s="260"/>
    </row>
    <row r="2610" spans="1:1" s="261" customFormat="1" ht="12" hidden="1" customHeight="1">
      <c r="A2610" s="260"/>
    </row>
    <row r="2611" spans="1:1" s="261" customFormat="1" ht="12" hidden="1" customHeight="1">
      <c r="A2611" s="260"/>
    </row>
    <row r="2612" spans="1:1" s="261" customFormat="1" ht="12" hidden="1" customHeight="1">
      <c r="A2612" s="260"/>
    </row>
    <row r="2613" spans="1:1" s="261" customFormat="1" ht="12" hidden="1" customHeight="1">
      <c r="A2613" s="260"/>
    </row>
    <row r="2614" spans="1:1" s="261" customFormat="1" ht="12" hidden="1" customHeight="1">
      <c r="A2614" s="260"/>
    </row>
    <row r="2615" spans="1:1" s="261" customFormat="1" ht="12" hidden="1" customHeight="1">
      <c r="A2615" s="260"/>
    </row>
    <row r="2616" spans="1:1" s="261" customFormat="1" ht="12" hidden="1" customHeight="1">
      <c r="A2616" s="260"/>
    </row>
    <row r="2617" spans="1:1" s="261" customFormat="1" ht="12" hidden="1" customHeight="1">
      <c r="A2617" s="260"/>
    </row>
    <row r="2618" spans="1:1" s="261" customFormat="1" ht="12" hidden="1" customHeight="1">
      <c r="A2618" s="260"/>
    </row>
    <row r="2619" spans="1:1" s="261" customFormat="1" ht="12" hidden="1" customHeight="1">
      <c r="A2619" s="260"/>
    </row>
    <row r="2620" spans="1:1" s="261" customFormat="1" ht="12" hidden="1" customHeight="1">
      <c r="A2620" s="260"/>
    </row>
    <row r="2621" spans="1:1" s="261" customFormat="1" ht="12" hidden="1" customHeight="1">
      <c r="A2621" s="260"/>
    </row>
    <row r="2622" spans="1:1" s="261" customFormat="1" ht="12" hidden="1" customHeight="1">
      <c r="A2622" s="260"/>
    </row>
    <row r="2623" spans="1:1" s="261" customFormat="1" ht="12" hidden="1" customHeight="1">
      <c r="A2623" s="260"/>
    </row>
    <row r="2624" spans="1:1" s="261" customFormat="1" ht="12" hidden="1" customHeight="1">
      <c r="A2624" s="260"/>
    </row>
    <row r="2625" spans="1:1" s="261" customFormat="1" ht="12" hidden="1" customHeight="1">
      <c r="A2625" s="260"/>
    </row>
    <row r="2626" spans="1:1" s="261" customFormat="1" ht="12" hidden="1" customHeight="1">
      <c r="A2626" s="260"/>
    </row>
    <row r="2627" spans="1:1" s="261" customFormat="1" ht="12" hidden="1" customHeight="1">
      <c r="A2627" s="260"/>
    </row>
    <row r="2628" spans="1:1" s="261" customFormat="1" ht="12" hidden="1" customHeight="1">
      <c r="A2628" s="260"/>
    </row>
    <row r="2629" spans="1:1" s="261" customFormat="1" ht="12" hidden="1" customHeight="1">
      <c r="A2629" s="260"/>
    </row>
    <row r="2630" spans="1:1" s="261" customFormat="1" ht="12" hidden="1" customHeight="1">
      <c r="A2630" s="260"/>
    </row>
    <row r="2631" spans="1:1" s="261" customFormat="1" ht="12" hidden="1" customHeight="1">
      <c r="A2631" s="260"/>
    </row>
    <row r="2632" spans="1:1" s="261" customFormat="1" ht="12" hidden="1" customHeight="1">
      <c r="A2632" s="260"/>
    </row>
    <row r="2633" spans="1:1" s="261" customFormat="1" ht="12" hidden="1" customHeight="1">
      <c r="A2633" s="260"/>
    </row>
    <row r="2634" spans="1:1" s="261" customFormat="1" ht="12" hidden="1" customHeight="1">
      <c r="A2634" s="260"/>
    </row>
    <row r="2635" spans="1:1" s="261" customFormat="1" ht="12" hidden="1" customHeight="1">
      <c r="A2635" s="260"/>
    </row>
    <row r="2636" spans="1:1" s="261" customFormat="1" ht="12" hidden="1" customHeight="1">
      <c r="A2636" s="260"/>
    </row>
    <row r="2637" spans="1:1" s="261" customFormat="1" ht="12" hidden="1" customHeight="1">
      <c r="A2637" s="260"/>
    </row>
    <row r="2638" spans="1:1" s="261" customFormat="1" ht="12" hidden="1" customHeight="1">
      <c r="A2638" s="260"/>
    </row>
    <row r="2639" spans="1:1" s="261" customFormat="1" ht="12" hidden="1" customHeight="1">
      <c r="A2639" s="260"/>
    </row>
    <row r="2640" spans="1:1" s="261" customFormat="1" ht="12" hidden="1" customHeight="1">
      <c r="A2640" s="260"/>
    </row>
    <row r="2641" spans="1:1" s="261" customFormat="1" ht="12" hidden="1" customHeight="1">
      <c r="A2641" s="260"/>
    </row>
    <row r="2642" spans="1:1" s="261" customFormat="1" ht="12" hidden="1" customHeight="1">
      <c r="A2642" s="260"/>
    </row>
    <row r="2643" spans="1:1" s="261" customFormat="1" ht="12" hidden="1" customHeight="1">
      <c r="A2643" s="260"/>
    </row>
    <row r="2644" spans="1:1" s="261" customFormat="1" ht="12" hidden="1" customHeight="1">
      <c r="A2644" s="260"/>
    </row>
    <row r="2645" spans="1:1" s="261" customFormat="1" ht="12" hidden="1" customHeight="1">
      <c r="A2645" s="260"/>
    </row>
    <row r="2646" spans="1:1" s="261" customFormat="1" ht="12" hidden="1" customHeight="1">
      <c r="A2646" s="260"/>
    </row>
    <row r="2647" spans="1:1" s="261" customFormat="1" ht="12" hidden="1" customHeight="1">
      <c r="A2647" s="260"/>
    </row>
    <row r="2648" spans="1:1" s="261" customFormat="1" ht="12" hidden="1" customHeight="1">
      <c r="A2648" s="260"/>
    </row>
    <row r="2649" spans="1:1" s="261" customFormat="1" ht="12" hidden="1" customHeight="1">
      <c r="A2649" s="260"/>
    </row>
    <row r="2650" spans="1:1" s="261" customFormat="1" ht="12" hidden="1" customHeight="1">
      <c r="A2650" s="260"/>
    </row>
    <row r="2651" spans="1:1" s="261" customFormat="1" ht="12" hidden="1" customHeight="1">
      <c r="A2651" s="260"/>
    </row>
    <row r="2652" spans="1:1" s="261" customFormat="1" ht="12" hidden="1" customHeight="1">
      <c r="A2652" s="260"/>
    </row>
    <row r="2653" spans="1:1" s="261" customFormat="1" ht="12" hidden="1" customHeight="1">
      <c r="A2653" s="260"/>
    </row>
    <row r="2654" spans="1:1" s="261" customFormat="1" ht="12" hidden="1" customHeight="1">
      <c r="A2654" s="260"/>
    </row>
    <row r="2655" spans="1:1" s="261" customFormat="1" ht="12" hidden="1" customHeight="1">
      <c r="A2655" s="260"/>
    </row>
    <row r="2656" spans="1:1" s="261" customFormat="1" ht="12" hidden="1" customHeight="1">
      <c r="A2656" s="260"/>
    </row>
    <row r="2657" spans="1:1" s="261" customFormat="1" ht="12" hidden="1" customHeight="1">
      <c r="A2657" s="260"/>
    </row>
    <row r="2658" spans="1:1" s="261" customFormat="1" ht="12" hidden="1" customHeight="1">
      <c r="A2658" s="260"/>
    </row>
    <row r="2659" spans="1:1" s="261" customFormat="1" ht="12" hidden="1" customHeight="1">
      <c r="A2659" s="260"/>
    </row>
    <row r="2660" spans="1:1" s="261" customFormat="1" ht="12" hidden="1" customHeight="1">
      <c r="A2660" s="260"/>
    </row>
    <row r="2661" spans="1:1" s="261" customFormat="1" ht="12" hidden="1" customHeight="1">
      <c r="A2661" s="260"/>
    </row>
    <row r="2662" spans="1:1" s="261" customFormat="1" ht="12" hidden="1" customHeight="1">
      <c r="A2662" s="260"/>
    </row>
    <row r="2663" spans="1:1" s="261" customFormat="1" ht="12" hidden="1" customHeight="1">
      <c r="A2663" s="260"/>
    </row>
    <row r="2664" spans="1:1" s="261" customFormat="1" ht="12" hidden="1" customHeight="1">
      <c r="A2664" s="260"/>
    </row>
    <row r="2665" spans="1:1" s="261" customFormat="1" ht="12" hidden="1" customHeight="1">
      <c r="A2665" s="260"/>
    </row>
    <row r="2666" spans="1:1" s="261" customFormat="1" ht="12" hidden="1" customHeight="1">
      <c r="A2666" s="260"/>
    </row>
    <row r="2667" spans="1:1" s="261" customFormat="1" ht="12" hidden="1" customHeight="1">
      <c r="A2667" s="260"/>
    </row>
    <row r="2668" spans="1:1" s="261" customFormat="1" ht="12" hidden="1" customHeight="1">
      <c r="A2668" s="260"/>
    </row>
    <row r="2669" spans="1:1" s="261" customFormat="1" ht="12" hidden="1" customHeight="1">
      <c r="A2669" s="260"/>
    </row>
    <row r="2670" spans="1:1" s="261" customFormat="1" ht="12" hidden="1" customHeight="1">
      <c r="A2670" s="260"/>
    </row>
    <row r="2671" spans="1:1" s="261" customFormat="1" ht="12" hidden="1" customHeight="1">
      <c r="A2671" s="260"/>
    </row>
    <row r="2672" spans="1:1" s="261" customFormat="1" ht="12" hidden="1" customHeight="1">
      <c r="A2672" s="260"/>
    </row>
    <row r="2673" spans="1:1" s="261" customFormat="1" ht="12" hidden="1" customHeight="1">
      <c r="A2673" s="260"/>
    </row>
    <row r="2674" spans="1:1" s="261" customFormat="1" ht="12" hidden="1" customHeight="1">
      <c r="A2674" s="260"/>
    </row>
    <row r="2675" spans="1:1" s="261" customFormat="1" ht="12" hidden="1" customHeight="1">
      <c r="A2675" s="260"/>
    </row>
    <row r="2676" spans="1:1" s="261" customFormat="1" ht="12" hidden="1" customHeight="1">
      <c r="A2676" s="260"/>
    </row>
    <row r="2677" spans="1:1" s="261" customFormat="1" ht="12" hidden="1" customHeight="1">
      <c r="A2677" s="260"/>
    </row>
    <row r="2678" spans="1:1" s="261" customFormat="1" ht="12" hidden="1" customHeight="1">
      <c r="A2678" s="260"/>
    </row>
    <row r="2679" spans="1:1" s="261" customFormat="1" ht="12" hidden="1" customHeight="1">
      <c r="A2679" s="260"/>
    </row>
    <row r="2680" spans="1:1" s="261" customFormat="1" ht="12" hidden="1" customHeight="1">
      <c r="A2680" s="260"/>
    </row>
    <row r="2681" spans="1:1" s="261" customFormat="1" ht="12" hidden="1" customHeight="1">
      <c r="A2681" s="260"/>
    </row>
    <row r="2682" spans="1:1" s="261" customFormat="1" ht="12" hidden="1" customHeight="1">
      <c r="A2682" s="260"/>
    </row>
    <row r="2683" spans="1:1" s="261" customFormat="1" ht="12" hidden="1" customHeight="1">
      <c r="A2683" s="260"/>
    </row>
    <row r="2684" spans="1:1" s="261" customFormat="1" ht="12" hidden="1" customHeight="1">
      <c r="A2684" s="260"/>
    </row>
    <row r="2685" spans="1:1" s="261" customFormat="1" ht="12" hidden="1" customHeight="1">
      <c r="A2685" s="260"/>
    </row>
    <row r="2686" spans="1:1" s="261" customFormat="1" ht="12" hidden="1" customHeight="1">
      <c r="A2686" s="260"/>
    </row>
    <row r="2687" spans="1:1" s="261" customFormat="1" ht="12" hidden="1" customHeight="1">
      <c r="A2687" s="260"/>
    </row>
    <row r="2688" spans="1:1" s="261" customFormat="1" ht="12" hidden="1" customHeight="1">
      <c r="A2688" s="260"/>
    </row>
    <row r="2689" spans="1:1" s="261" customFormat="1" ht="12" hidden="1" customHeight="1">
      <c r="A2689" s="260"/>
    </row>
    <row r="2690" spans="1:1" s="261" customFormat="1" ht="12" hidden="1" customHeight="1">
      <c r="A2690" s="260"/>
    </row>
    <row r="2691" spans="1:1" s="261" customFormat="1" ht="12" hidden="1" customHeight="1">
      <c r="A2691" s="260"/>
    </row>
    <row r="2692" spans="1:1" s="261" customFormat="1" ht="12" hidden="1" customHeight="1">
      <c r="A2692" s="260"/>
    </row>
    <row r="2693" spans="1:1" s="261" customFormat="1" ht="12" hidden="1" customHeight="1">
      <c r="A2693" s="260"/>
    </row>
    <row r="2694" spans="1:1" s="261" customFormat="1" ht="12" hidden="1" customHeight="1">
      <c r="A2694" s="260"/>
    </row>
    <row r="2695" spans="1:1" s="261" customFormat="1" ht="12" hidden="1" customHeight="1">
      <c r="A2695" s="260"/>
    </row>
    <row r="2696" spans="1:1" s="261" customFormat="1" ht="12" hidden="1" customHeight="1">
      <c r="A2696" s="260"/>
    </row>
    <row r="2697" spans="1:1" s="261" customFormat="1" ht="12" hidden="1" customHeight="1">
      <c r="A2697" s="260"/>
    </row>
    <row r="2698" spans="1:1" s="261" customFormat="1" ht="12" hidden="1" customHeight="1">
      <c r="A2698" s="260"/>
    </row>
    <row r="2699" spans="1:1" s="261" customFormat="1" ht="12" hidden="1" customHeight="1">
      <c r="A2699" s="260"/>
    </row>
    <row r="2700" spans="1:1" s="261" customFormat="1" ht="12" hidden="1" customHeight="1">
      <c r="A2700" s="260"/>
    </row>
    <row r="2701" spans="1:1" s="261" customFormat="1" ht="12" hidden="1" customHeight="1">
      <c r="A2701" s="260"/>
    </row>
    <row r="2702" spans="1:1" s="261" customFormat="1" ht="12" hidden="1" customHeight="1">
      <c r="A2702" s="260"/>
    </row>
    <row r="2703" spans="1:1" s="261" customFormat="1" ht="12" hidden="1" customHeight="1">
      <c r="A2703" s="260"/>
    </row>
    <row r="2704" spans="1:1" s="261" customFormat="1" ht="12" hidden="1" customHeight="1">
      <c r="A2704" s="260"/>
    </row>
    <row r="2705" spans="1:1" s="261" customFormat="1" ht="12" hidden="1" customHeight="1">
      <c r="A2705" s="260"/>
    </row>
    <row r="2706" spans="1:1" s="261" customFormat="1" ht="12" hidden="1" customHeight="1">
      <c r="A2706" s="260"/>
    </row>
    <row r="2707" spans="1:1" s="261" customFormat="1" ht="12" hidden="1" customHeight="1">
      <c r="A2707" s="260"/>
    </row>
    <row r="2708" spans="1:1" s="261" customFormat="1" ht="12" hidden="1" customHeight="1">
      <c r="A2708" s="260"/>
    </row>
    <row r="2709" spans="1:1" s="261" customFormat="1" ht="12" hidden="1" customHeight="1">
      <c r="A2709" s="260"/>
    </row>
    <row r="2710" spans="1:1" s="261" customFormat="1" ht="12" hidden="1" customHeight="1">
      <c r="A2710" s="260"/>
    </row>
    <row r="2711" spans="1:1" s="261" customFormat="1" ht="12" hidden="1" customHeight="1">
      <c r="A2711" s="260"/>
    </row>
    <row r="2712" spans="1:1" s="261" customFormat="1" ht="12" hidden="1" customHeight="1">
      <c r="A2712" s="260"/>
    </row>
    <row r="2713" spans="1:1" s="261" customFormat="1" ht="12" hidden="1" customHeight="1">
      <c r="A2713" s="260"/>
    </row>
    <row r="2714" spans="1:1" s="261" customFormat="1" ht="12" hidden="1" customHeight="1">
      <c r="A2714" s="260"/>
    </row>
    <row r="2715" spans="1:1" s="261" customFormat="1" ht="12" hidden="1" customHeight="1">
      <c r="A2715" s="260"/>
    </row>
    <row r="2716" spans="1:1" s="261" customFormat="1" ht="12" hidden="1" customHeight="1">
      <c r="A2716" s="260"/>
    </row>
    <row r="2717" spans="1:1" s="261" customFormat="1" ht="12" hidden="1" customHeight="1">
      <c r="A2717" s="260"/>
    </row>
    <row r="2718" spans="1:1" s="261" customFormat="1" ht="12" hidden="1" customHeight="1">
      <c r="A2718" s="260"/>
    </row>
    <row r="2719" spans="1:1" s="261" customFormat="1" ht="12" hidden="1" customHeight="1">
      <c r="A2719" s="260"/>
    </row>
    <row r="2720" spans="1:1" s="261" customFormat="1" ht="12" hidden="1" customHeight="1">
      <c r="A2720" s="260"/>
    </row>
    <row r="2721" spans="1:1" s="261" customFormat="1" ht="12" hidden="1" customHeight="1">
      <c r="A2721" s="260"/>
    </row>
    <row r="2722" spans="1:1" s="261" customFormat="1" ht="12" hidden="1" customHeight="1">
      <c r="A2722" s="260"/>
    </row>
    <row r="2723" spans="1:1" s="261" customFormat="1" ht="12" hidden="1" customHeight="1">
      <c r="A2723" s="260"/>
    </row>
    <row r="2724" spans="1:1" s="261" customFormat="1" ht="12" hidden="1" customHeight="1">
      <c r="A2724" s="260"/>
    </row>
    <row r="2725" spans="1:1" s="261" customFormat="1" ht="12" hidden="1" customHeight="1">
      <c r="A2725" s="260"/>
    </row>
    <row r="2726" spans="1:1" s="261" customFormat="1" ht="12" hidden="1" customHeight="1">
      <c r="A2726" s="260"/>
    </row>
    <row r="2727" spans="1:1" s="261" customFormat="1" ht="12" hidden="1" customHeight="1">
      <c r="A2727" s="260"/>
    </row>
    <row r="2728" spans="1:1" s="261" customFormat="1" ht="12" hidden="1" customHeight="1">
      <c r="A2728" s="260"/>
    </row>
    <row r="2729" spans="1:1" s="261" customFormat="1" ht="12" hidden="1" customHeight="1">
      <c r="A2729" s="260"/>
    </row>
    <row r="2730" spans="1:1" s="261" customFormat="1" ht="12" hidden="1" customHeight="1">
      <c r="A2730" s="260"/>
    </row>
    <row r="2731" spans="1:1" s="261" customFormat="1" ht="12" hidden="1" customHeight="1">
      <c r="A2731" s="260"/>
    </row>
    <row r="2732" spans="1:1" s="261" customFormat="1" ht="12" hidden="1" customHeight="1">
      <c r="A2732" s="260"/>
    </row>
    <row r="2733" spans="1:1" s="261" customFormat="1" ht="12" hidden="1" customHeight="1">
      <c r="A2733" s="260"/>
    </row>
    <row r="2734" spans="1:1" s="261" customFormat="1" ht="12" hidden="1" customHeight="1">
      <c r="A2734" s="260"/>
    </row>
    <row r="2735" spans="1:1" s="261" customFormat="1" ht="12" hidden="1" customHeight="1">
      <c r="A2735" s="260"/>
    </row>
    <row r="2736" spans="1:1" s="261" customFormat="1" ht="12" hidden="1" customHeight="1">
      <c r="A2736" s="260"/>
    </row>
    <row r="2737" spans="1:1" s="261" customFormat="1" ht="12" hidden="1" customHeight="1">
      <c r="A2737" s="260"/>
    </row>
    <row r="2738" spans="1:1" s="261" customFormat="1" ht="12" hidden="1" customHeight="1">
      <c r="A2738" s="260"/>
    </row>
    <row r="2739" spans="1:1" s="261" customFormat="1" ht="12" hidden="1" customHeight="1">
      <c r="A2739" s="260"/>
    </row>
    <row r="2740" spans="1:1" s="261" customFormat="1" ht="12" hidden="1" customHeight="1">
      <c r="A2740" s="260"/>
    </row>
    <row r="2741" spans="1:1" s="261" customFormat="1" ht="12" hidden="1" customHeight="1">
      <c r="A2741" s="260"/>
    </row>
    <row r="2742" spans="1:1" s="261" customFormat="1" ht="12" hidden="1" customHeight="1">
      <c r="A2742" s="260"/>
    </row>
    <row r="2743" spans="1:1" s="261" customFormat="1" ht="12" hidden="1" customHeight="1">
      <c r="A2743" s="260"/>
    </row>
    <row r="2744" spans="1:1" s="261" customFormat="1" ht="12" hidden="1" customHeight="1">
      <c r="A2744" s="260"/>
    </row>
    <row r="2745" spans="1:1" s="261" customFormat="1" ht="12" hidden="1" customHeight="1">
      <c r="A2745" s="260"/>
    </row>
    <row r="2746" spans="1:1" s="261" customFormat="1" ht="12" hidden="1" customHeight="1">
      <c r="A2746" s="260"/>
    </row>
    <row r="2747" spans="1:1" s="261" customFormat="1" ht="12" hidden="1" customHeight="1">
      <c r="A2747" s="260"/>
    </row>
    <row r="2748" spans="1:1" s="261" customFormat="1" ht="12" hidden="1" customHeight="1">
      <c r="A2748" s="260"/>
    </row>
    <row r="2749" spans="1:1" s="261" customFormat="1" ht="12" hidden="1" customHeight="1">
      <c r="A2749" s="260"/>
    </row>
    <row r="2750" spans="1:1" s="261" customFormat="1" ht="12" hidden="1" customHeight="1">
      <c r="A2750" s="260"/>
    </row>
    <row r="2751" spans="1:1" s="261" customFormat="1" ht="12" hidden="1" customHeight="1">
      <c r="A2751" s="260"/>
    </row>
    <row r="2752" spans="1:1" s="261" customFormat="1" ht="12" hidden="1" customHeight="1">
      <c r="A2752" s="260"/>
    </row>
    <row r="2753" spans="1:1" s="261" customFormat="1" ht="12" hidden="1" customHeight="1">
      <c r="A2753" s="260"/>
    </row>
    <row r="2754" spans="1:1" s="261" customFormat="1" ht="12" hidden="1" customHeight="1">
      <c r="A2754" s="260"/>
    </row>
    <row r="2755" spans="1:1" s="261" customFormat="1" ht="12" hidden="1" customHeight="1">
      <c r="A2755" s="260"/>
    </row>
    <row r="2756" spans="1:1" s="261" customFormat="1" ht="12" hidden="1" customHeight="1">
      <c r="A2756" s="260"/>
    </row>
    <row r="2757" spans="1:1" s="261" customFormat="1" ht="12" hidden="1" customHeight="1">
      <c r="A2757" s="260"/>
    </row>
    <row r="2758" spans="1:1" s="261" customFormat="1" ht="12" hidden="1" customHeight="1">
      <c r="A2758" s="260"/>
    </row>
    <row r="2759" spans="1:1" s="261" customFormat="1" ht="12" hidden="1" customHeight="1">
      <c r="A2759" s="260"/>
    </row>
    <row r="2760" spans="1:1" s="261" customFormat="1" ht="12" hidden="1" customHeight="1">
      <c r="A2760" s="260"/>
    </row>
    <row r="2761" spans="1:1" s="261" customFormat="1" ht="12" hidden="1" customHeight="1">
      <c r="A2761" s="260"/>
    </row>
    <row r="2762" spans="1:1" s="261" customFormat="1" ht="12" hidden="1" customHeight="1">
      <c r="A2762" s="260"/>
    </row>
    <row r="2763" spans="1:1" s="261" customFormat="1" ht="12" hidden="1" customHeight="1">
      <c r="A2763" s="260"/>
    </row>
    <row r="2764" spans="1:1" s="261" customFormat="1" ht="12" hidden="1" customHeight="1">
      <c r="A2764" s="260"/>
    </row>
    <row r="2765" spans="1:1" s="261" customFormat="1" ht="12" hidden="1" customHeight="1">
      <c r="A2765" s="260"/>
    </row>
    <row r="2766" spans="1:1" s="261" customFormat="1" ht="12" hidden="1" customHeight="1">
      <c r="A2766" s="260"/>
    </row>
    <row r="2767" spans="1:1" s="261" customFormat="1" ht="12" hidden="1" customHeight="1">
      <c r="A2767" s="260"/>
    </row>
    <row r="2768" spans="1:1" s="261" customFormat="1" ht="12" hidden="1" customHeight="1">
      <c r="A2768" s="260"/>
    </row>
    <row r="2769" spans="1:1" s="261" customFormat="1" ht="12" hidden="1" customHeight="1">
      <c r="A2769" s="260"/>
    </row>
    <row r="2770" spans="1:1" s="261" customFormat="1" ht="12" hidden="1" customHeight="1">
      <c r="A2770" s="260"/>
    </row>
    <row r="2771" spans="1:1" s="261" customFormat="1" ht="12" hidden="1" customHeight="1">
      <c r="A2771" s="260"/>
    </row>
    <row r="2772" spans="1:1" s="261" customFormat="1" ht="12" hidden="1" customHeight="1">
      <c r="A2772" s="260"/>
    </row>
    <row r="2773" spans="1:1" s="261" customFormat="1" ht="12" hidden="1" customHeight="1">
      <c r="A2773" s="260"/>
    </row>
    <row r="2774" spans="1:1" s="261" customFormat="1" ht="12" hidden="1" customHeight="1">
      <c r="A2774" s="260"/>
    </row>
    <row r="2775" spans="1:1" s="261" customFormat="1" ht="12" hidden="1" customHeight="1">
      <c r="A2775" s="260"/>
    </row>
    <row r="2776" spans="1:1" s="261" customFormat="1" ht="12" hidden="1" customHeight="1">
      <c r="A2776" s="260"/>
    </row>
    <row r="2777" spans="1:1" s="261" customFormat="1" ht="12" hidden="1" customHeight="1">
      <c r="A2777" s="260"/>
    </row>
    <row r="2778" spans="1:1" s="261" customFormat="1" ht="12" hidden="1" customHeight="1">
      <c r="A2778" s="260"/>
    </row>
    <row r="2779" spans="1:1" s="261" customFormat="1" ht="12" hidden="1" customHeight="1">
      <c r="A2779" s="260"/>
    </row>
    <row r="2780" spans="1:1" s="261" customFormat="1" ht="12" hidden="1" customHeight="1">
      <c r="A2780" s="260"/>
    </row>
    <row r="2781" spans="1:1" s="261" customFormat="1" ht="12" hidden="1" customHeight="1">
      <c r="A2781" s="260"/>
    </row>
    <row r="2782" spans="1:1" s="261" customFormat="1" ht="12" hidden="1" customHeight="1">
      <c r="A2782" s="260"/>
    </row>
    <row r="2783" spans="1:1" s="261" customFormat="1" ht="12" hidden="1" customHeight="1">
      <c r="A2783" s="260"/>
    </row>
    <row r="2784" spans="1:1" s="261" customFormat="1" ht="12" hidden="1" customHeight="1">
      <c r="A2784" s="260"/>
    </row>
    <row r="2785" spans="1:1" s="261" customFormat="1" ht="12" hidden="1" customHeight="1">
      <c r="A2785" s="260"/>
    </row>
    <row r="2786" spans="1:1" s="261" customFormat="1" ht="12" hidden="1" customHeight="1">
      <c r="A2786" s="260"/>
    </row>
    <row r="2787" spans="1:1" s="261" customFormat="1" ht="12" hidden="1" customHeight="1">
      <c r="A2787" s="260"/>
    </row>
    <row r="2788" spans="1:1" s="261" customFormat="1" ht="12" hidden="1" customHeight="1">
      <c r="A2788" s="260"/>
    </row>
    <row r="2789" spans="1:1" s="261" customFormat="1" ht="12" hidden="1" customHeight="1">
      <c r="A2789" s="260"/>
    </row>
    <row r="2790" spans="1:1" s="261" customFormat="1" ht="12" hidden="1" customHeight="1">
      <c r="A2790" s="260"/>
    </row>
    <row r="2791" spans="1:1" s="261" customFormat="1" ht="12" hidden="1" customHeight="1">
      <c r="A2791" s="260"/>
    </row>
    <row r="2792" spans="1:1" s="261" customFormat="1" ht="12" hidden="1" customHeight="1">
      <c r="A2792" s="260"/>
    </row>
    <row r="2793" spans="1:1" s="261" customFormat="1" ht="12" hidden="1" customHeight="1">
      <c r="A2793" s="260"/>
    </row>
    <row r="2794" spans="1:1" s="261" customFormat="1" ht="12" hidden="1" customHeight="1">
      <c r="A2794" s="260"/>
    </row>
    <row r="2795" spans="1:1" s="261" customFormat="1" ht="12" hidden="1" customHeight="1">
      <c r="A2795" s="260"/>
    </row>
    <row r="2796" spans="1:1" s="261" customFormat="1" ht="12" hidden="1" customHeight="1">
      <c r="A2796" s="260"/>
    </row>
    <row r="2797" spans="1:1" s="261" customFormat="1" ht="12" hidden="1" customHeight="1">
      <c r="A2797" s="260"/>
    </row>
    <row r="2798" spans="1:1" s="261" customFormat="1" ht="12" hidden="1" customHeight="1">
      <c r="A2798" s="260"/>
    </row>
    <row r="2799" spans="1:1" s="261" customFormat="1" ht="12" hidden="1" customHeight="1">
      <c r="A2799" s="260"/>
    </row>
    <row r="2800" spans="1:1" s="261" customFormat="1" ht="12" hidden="1" customHeight="1">
      <c r="A2800" s="260"/>
    </row>
    <row r="2801" spans="1:1" s="261" customFormat="1" ht="12" hidden="1" customHeight="1">
      <c r="A2801" s="260"/>
    </row>
    <row r="2802" spans="1:1" s="261" customFormat="1" ht="12" hidden="1" customHeight="1">
      <c r="A2802" s="260"/>
    </row>
    <row r="2803" spans="1:1" s="261" customFormat="1" ht="12" hidden="1" customHeight="1">
      <c r="A2803" s="260"/>
    </row>
    <row r="2804" spans="1:1" s="261" customFormat="1" ht="12" hidden="1" customHeight="1">
      <c r="A2804" s="260"/>
    </row>
    <row r="2805" spans="1:1" s="261" customFormat="1" ht="12" hidden="1" customHeight="1">
      <c r="A2805" s="260"/>
    </row>
    <row r="2806" spans="1:1" s="261" customFormat="1" ht="12" hidden="1" customHeight="1">
      <c r="A2806" s="260"/>
    </row>
    <row r="2807" spans="1:1" s="261" customFormat="1" ht="12" hidden="1" customHeight="1">
      <c r="A2807" s="260"/>
    </row>
    <row r="2808" spans="1:1" s="261" customFormat="1" ht="12" hidden="1" customHeight="1">
      <c r="A2808" s="260"/>
    </row>
    <row r="2809" spans="1:1" s="261" customFormat="1" ht="12" hidden="1" customHeight="1">
      <c r="A2809" s="260"/>
    </row>
    <row r="2810" spans="1:1" s="261" customFormat="1" ht="12" hidden="1" customHeight="1">
      <c r="A2810" s="260"/>
    </row>
    <row r="2811" spans="1:1" s="261" customFormat="1" ht="12" hidden="1" customHeight="1">
      <c r="A2811" s="260"/>
    </row>
    <row r="2812" spans="1:1" s="261" customFormat="1" ht="12" hidden="1" customHeight="1">
      <c r="A2812" s="260"/>
    </row>
    <row r="2813" spans="1:1" s="261" customFormat="1" ht="12" hidden="1" customHeight="1">
      <c r="A2813" s="260"/>
    </row>
    <row r="2814" spans="1:1" s="261" customFormat="1" ht="12" hidden="1" customHeight="1">
      <c r="A2814" s="260"/>
    </row>
    <row r="2815" spans="1:1" s="261" customFormat="1" ht="12" hidden="1" customHeight="1">
      <c r="A2815" s="260"/>
    </row>
    <row r="2816" spans="1:1" s="261" customFormat="1" ht="12" hidden="1" customHeight="1">
      <c r="A2816" s="260"/>
    </row>
    <row r="2817" spans="1:1" s="261" customFormat="1" ht="12" hidden="1" customHeight="1">
      <c r="A2817" s="260"/>
    </row>
    <row r="2818" spans="1:1" s="261" customFormat="1" ht="12" hidden="1" customHeight="1">
      <c r="A2818" s="260"/>
    </row>
    <row r="2819" spans="1:1" s="261" customFormat="1" ht="12" hidden="1" customHeight="1">
      <c r="A2819" s="260"/>
    </row>
    <row r="2820" spans="1:1" s="261" customFormat="1" ht="12" hidden="1" customHeight="1">
      <c r="A2820" s="260"/>
    </row>
    <row r="2821" spans="1:1" s="261" customFormat="1" ht="12" hidden="1" customHeight="1">
      <c r="A2821" s="260"/>
    </row>
    <row r="2822" spans="1:1" s="261" customFormat="1" ht="12" hidden="1" customHeight="1">
      <c r="A2822" s="260"/>
    </row>
    <row r="2823" spans="1:1" s="261" customFormat="1" ht="12" hidden="1" customHeight="1">
      <c r="A2823" s="260"/>
    </row>
    <row r="2824" spans="1:1" s="261" customFormat="1" ht="12" hidden="1" customHeight="1">
      <c r="A2824" s="260"/>
    </row>
    <row r="2825" spans="1:1" s="261" customFormat="1" ht="12" hidden="1" customHeight="1">
      <c r="A2825" s="260"/>
    </row>
    <row r="2826" spans="1:1" s="261" customFormat="1" ht="12" hidden="1" customHeight="1">
      <c r="A2826" s="260"/>
    </row>
    <row r="2827" spans="1:1" s="261" customFormat="1" ht="12" hidden="1" customHeight="1">
      <c r="A2827" s="260"/>
    </row>
    <row r="2828" spans="1:1" s="261" customFormat="1" ht="12" hidden="1" customHeight="1">
      <c r="A2828" s="260"/>
    </row>
    <row r="2829" spans="1:1" s="261" customFormat="1" ht="12" hidden="1" customHeight="1">
      <c r="A2829" s="260"/>
    </row>
    <row r="2830" spans="1:1" s="261" customFormat="1" ht="12" hidden="1" customHeight="1">
      <c r="A2830" s="260"/>
    </row>
    <row r="2831" spans="1:1" s="261" customFormat="1" ht="12" hidden="1" customHeight="1">
      <c r="A2831" s="260"/>
    </row>
    <row r="2832" spans="1:1" s="261" customFormat="1" ht="12" hidden="1" customHeight="1">
      <c r="A2832" s="260"/>
    </row>
    <row r="2833" spans="1:1" s="261" customFormat="1" ht="12" hidden="1" customHeight="1">
      <c r="A2833" s="260"/>
    </row>
    <row r="2834" spans="1:1" s="261" customFormat="1" ht="12" hidden="1" customHeight="1">
      <c r="A2834" s="260"/>
    </row>
    <row r="2835" spans="1:1" s="261" customFormat="1" ht="12" hidden="1" customHeight="1">
      <c r="A2835" s="260"/>
    </row>
    <row r="2836" spans="1:1" s="261" customFormat="1" ht="12" hidden="1" customHeight="1">
      <c r="A2836" s="260"/>
    </row>
    <row r="2837" spans="1:1" s="261" customFormat="1" ht="12" hidden="1" customHeight="1">
      <c r="A2837" s="260"/>
    </row>
    <row r="2838" spans="1:1" s="261" customFormat="1" ht="12" hidden="1" customHeight="1">
      <c r="A2838" s="260"/>
    </row>
    <row r="2839" spans="1:1" s="261" customFormat="1" ht="12" hidden="1" customHeight="1">
      <c r="A2839" s="260"/>
    </row>
    <row r="2840" spans="1:1" s="261" customFormat="1" ht="12" hidden="1" customHeight="1">
      <c r="A2840" s="260"/>
    </row>
    <row r="2841" spans="1:1" s="261" customFormat="1" ht="12" hidden="1" customHeight="1">
      <c r="A2841" s="260"/>
    </row>
    <row r="2842" spans="1:1" s="261" customFormat="1" ht="12" hidden="1" customHeight="1">
      <c r="A2842" s="260"/>
    </row>
    <row r="2843" spans="1:1" s="261" customFormat="1" ht="12" hidden="1" customHeight="1">
      <c r="A2843" s="260"/>
    </row>
    <row r="2844" spans="1:1" s="261" customFormat="1" ht="12" hidden="1" customHeight="1">
      <c r="A2844" s="260"/>
    </row>
    <row r="2845" spans="1:1" s="261" customFormat="1" ht="12" hidden="1" customHeight="1">
      <c r="A2845" s="260"/>
    </row>
    <row r="2846" spans="1:1" s="261" customFormat="1" ht="12" hidden="1" customHeight="1">
      <c r="A2846" s="260"/>
    </row>
    <row r="2847" spans="1:1" s="261" customFormat="1" ht="12" hidden="1" customHeight="1">
      <c r="A2847" s="260"/>
    </row>
    <row r="2848" spans="1:1" s="261" customFormat="1" ht="12" hidden="1" customHeight="1">
      <c r="A2848" s="260"/>
    </row>
    <row r="2849" spans="1:1" s="261" customFormat="1" ht="12" hidden="1" customHeight="1">
      <c r="A2849" s="260"/>
    </row>
    <row r="2850" spans="1:1" s="261" customFormat="1" ht="12" hidden="1" customHeight="1">
      <c r="A2850" s="260"/>
    </row>
    <row r="2851" spans="1:1" s="261" customFormat="1" ht="12" hidden="1" customHeight="1">
      <c r="A2851" s="260"/>
    </row>
    <row r="2852" spans="1:1" s="261" customFormat="1" ht="12" hidden="1" customHeight="1">
      <c r="A2852" s="260"/>
    </row>
    <row r="2853" spans="1:1" s="261" customFormat="1" ht="12" hidden="1" customHeight="1">
      <c r="A2853" s="260"/>
    </row>
    <row r="2854" spans="1:1" s="261" customFormat="1" ht="12" hidden="1" customHeight="1">
      <c r="A2854" s="260"/>
    </row>
    <row r="2855" spans="1:1" s="261" customFormat="1" ht="12" hidden="1" customHeight="1">
      <c r="A2855" s="260"/>
    </row>
    <row r="2856" spans="1:1" s="261" customFormat="1" ht="12" hidden="1" customHeight="1">
      <c r="A2856" s="260"/>
    </row>
    <row r="2857" spans="1:1" s="261" customFormat="1" ht="12" hidden="1" customHeight="1">
      <c r="A2857" s="260"/>
    </row>
    <row r="2858" spans="1:1" s="261" customFormat="1" ht="12" hidden="1" customHeight="1">
      <c r="A2858" s="260"/>
    </row>
    <row r="2859" spans="1:1" s="261" customFormat="1" ht="12" hidden="1" customHeight="1">
      <c r="A2859" s="260"/>
    </row>
    <row r="2860" spans="1:1" s="261" customFormat="1" ht="12" hidden="1" customHeight="1">
      <c r="A2860" s="260"/>
    </row>
    <row r="2861" spans="1:1" s="261" customFormat="1" ht="12" hidden="1" customHeight="1">
      <c r="A2861" s="260"/>
    </row>
    <row r="2862" spans="1:1" s="261" customFormat="1" ht="12" hidden="1" customHeight="1">
      <c r="A2862" s="260"/>
    </row>
    <row r="2863" spans="1:1" s="261" customFormat="1" ht="12" hidden="1" customHeight="1">
      <c r="A2863" s="260"/>
    </row>
    <row r="2864" spans="1:1" s="261" customFormat="1" ht="12" hidden="1" customHeight="1">
      <c r="A2864" s="260"/>
    </row>
    <row r="2865" spans="1:1" s="261" customFormat="1" ht="12" hidden="1" customHeight="1">
      <c r="A2865" s="260"/>
    </row>
    <row r="2866" spans="1:1" s="261" customFormat="1" ht="12" hidden="1" customHeight="1">
      <c r="A2866" s="260"/>
    </row>
    <row r="2867" spans="1:1" s="261" customFormat="1" ht="12" hidden="1" customHeight="1">
      <c r="A2867" s="260"/>
    </row>
    <row r="2868" spans="1:1" s="261" customFormat="1" ht="12" hidden="1" customHeight="1">
      <c r="A2868" s="260"/>
    </row>
    <row r="2869" spans="1:1" s="261" customFormat="1" ht="12" hidden="1" customHeight="1">
      <c r="A2869" s="260"/>
    </row>
    <row r="2870" spans="1:1" s="261" customFormat="1" ht="12" hidden="1" customHeight="1">
      <c r="A2870" s="260"/>
    </row>
    <row r="2871" spans="1:1" s="261" customFormat="1" ht="12" hidden="1" customHeight="1">
      <c r="A2871" s="260"/>
    </row>
    <row r="2872" spans="1:1" s="261" customFormat="1" ht="12" hidden="1" customHeight="1">
      <c r="A2872" s="260"/>
    </row>
    <row r="2873" spans="1:1" s="261" customFormat="1" ht="12" hidden="1" customHeight="1">
      <c r="A2873" s="260"/>
    </row>
    <row r="2874" spans="1:1" s="261" customFormat="1" ht="12" hidden="1" customHeight="1">
      <c r="A2874" s="260"/>
    </row>
    <row r="2875" spans="1:1" s="261" customFormat="1" ht="12" hidden="1" customHeight="1">
      <c r="A2875" s="260"/>
    </row>
    <row r="2876" spans="1:1" s="261" customFormat="1" ht="12" hidden="1" customHeight="1">
      <c r="A2876" s="260"/>
    </row>
    <row r="2877" spans="1:1" s="261" customFormat="1" ht="12" hidden="1" customHeight="1">
      <c r="A2877" s="260"/>
    </row>
    <row r="2878" spans="1:1" s="261" customFormat="1" ht="12" hidden="1" customHeight="1">
      <c r="A2878" s="260"/>
    </row>
    <row r="2879" spans="1:1" s="261" customFormat="1" ht="12" hidden="1" customHeight="1">
      <c r="A2879" s="260"/>
    </row>
    <row r="2880" spans="1:1" s="261" customFormat="1" ht="12" hidden="1" customHeight="1">
      <c r="A2880" s="260"/>
    </row>
    <row r="2881" spans="1:1" s="261" customFormat="1" ht="12" hidden="1" customHeight="1">
      <c r="A2881" s="260"/>
    </row>
    <row r="2882" spans="1:1" s="261" customFormat="1" ht="12" hidden="1" customHeight="1">
      <c r="A2882" s="260"/>
    </row>
    <row r="2883" spans="1:1" s="261" customFormat="1" ht="12" hidden="1" customHeight="1">
      <c r="A2883" s="260"/>
    </row>
    <row r="2884" spans="1:1" s="261" customFormat="1" ht="12" hidden="1" customHeight="1">
      <c r="A2884" s="260"/>
    </row>
    <row r="2885" spans="1:1" s="261" customFormat="1" ht="12" hidden="1" customHeight="1">
      <c r="A2885" s="260"/>
    </row>
    <row r="2886" spans="1:1" s="261" customFormat="1" ht="12" hidden="1" customHeight="1">
      <c r="A2886" s="260"/>
    </row>
    <row r="2887" spans="1:1" s="261" customFormat="1" ht="12" hidden="1" customHeight="1">
      <c r="A2887" s="260"/>
    </row>
    <row r="2888" spans="1:1" s="261" customFormat="1" ht="12" hidden="1" customHeight="1">
      <c r="A2888" s="260"/>
    </row>
    <row r="2889" spans="1:1" s="261" customFormat="1" ht="12" hidden="1" customHeight="1">
      <c r="A2889" s="260"/>
    </row>
    <row r="2890" spans="1:1" s="261" customFormat="1" ht="12" hidden="1" customHeight="1">
      <c r="A2890" s="260"/>
    </row>
    <row r="2891" spans="1:1" s="261" customFormat="1" ht="12" hidden="1" customHeight="1">
      <c r="A2891" s="260"/>
    </row>
    <row r="2892" spans="1:1" s="261" customFormat="1" ht="12" hidden="1" customHeight="1">
      <c r="A2892" s="260"/>
    </row>
    <row r="2893" spans="1:1" s="261" customFormat="1" ht="12" hidden="1" customHeight="1">
      <c r="A2893" s="260"/>
    </row>
    <row r="2894" spans="1:1" s="261" customFormat="1" ht="12" hidden="1" customHeight="1">
      <c r="A2894" s="260"/>
    </row>
    <row r="2895" spans="1:1" s="261" customFormat="1" ht="12" hidden="1" customHeight="1">
      <c r="A2895" s="260"/>
    </row>
    <row r="2896" spans="1:1" s="261" customFormat="1" ht="12" hidden="1" customHeight="1">
      <c r="A2896" s="260"/>
    </row>
    <row r="2897" spans="1:1" s="261" customFormat="1" ht="12" hidden="1" customHeight="1">
      <c r="A2897" s="260"/>
    </row>
    <row r="2898" spans="1:1" s="261" customFormat="1" ht="12" hidden="1" customHeight="1">
      <c r="A2898" s="260"/>
    </row>
    <row r="2899" spans="1:1" s="261" customFormat="1" ht="12" hidden="1" customHeight="1">
      <c r="A2899" s="260"/>
    </row>
    <row r="2900" spans="1:1" s="261" customFormat="1" ht="12" hidden="1" customHeight="1">
      <c r="A2900" s="260"/>
    </row>
    <row r="2901" spans="1:1" s="261" customFormat="1" ht="12" hidden="1" customHeight="1">
      <c r="A2901" s="260"/>
    </row>
    <row r="2902" spans="1:1" s="261" customFormat="1" ht="12" hidden="1" customHeight="1">
      <c r="A2902" s="260"/>
    </row>
    <row r="2903" spans="1:1" s="261" customFormat="1" ht="12" hidden="1" customHeight="1">
      <c r="A2903" s="260"/>
    </row>
    <row r="2904" spans="1:1" s="261" customFormat="1" ht="12" hidden="1" customHeight="1">
      <c r="A2904" s="260"/>
    </row>
    <row r="2905" spans="1:1" s="261" customFormat="1" ht="12" hidden="1" customHeight="1">
      <c r="A2905" s="260"/>
    </row>
    <row r="2906" spans="1:1" s="261" customFormat="1" ht="12" hidden="1" customHeight="1">
      <c r="A2906" s="260"/>
    </row>
    <row r="2907" spans="1:1" s="261" customFormat="1" ht="12" hidden="1" customHeight="1">
      <c r="A2907" s="260"/>
    </row>
    <row r="2908" spans="1:1" s="261" customFormat="1" ht="12" hidden="1" customHeight="1">
      <c r="A2908" s="260"/>
    </row>
    <row r="2909" spans="1:1" s="261" customFormat="1" ht="12" hidden="1" customHeight="1">
      <c r="A2909" s="260"/>
    </row>
    <row r="2910" spans="1:1" s="261" customFormat="1" ht="12" hidden="1" customHeight="1">
      <c r="A2910" s="260"/>
    </row>
    <row r="2911" spans="1:1" s="261" customFormat="1" ht="12" hidden="1" customHeight="1">
      <c r="A2911" s="260"/>
    </row>
    <row r="2912" spans="1:1" s="261" customFormat="1" ht="12" hidden="1" customHeight="1">
      <c r="A2912" s="260"/>
    </row>
    <row r="2913" spans="1:1" s="261" customFormat="1" ht="12" hidden="1" customHeight="1">
      <c r="A2913" s="260"/>
    </row>
    <row r="2914" spans="1:1" s="261" customFormat="1" ht="12" hidden="1" customHeight="1">
      <c r="A2914" s="260"/>
    </row>
    <row r="2915" spans="1:1" s="261" customFormat="1" ht="12" hidden="1" customHeight="1">
      <c r="A2915" s="260"/>
    </row>
    <row r="2916" spans="1:1" s="261" customFormat="1" ht="12" hidden="1" customHeight="1">
      <c r="A2916" s="260"/>
    </row>
    <row r="2917" spans="1:1" s="261" customFormat="1" ht="12" hidden="1" customHeight="1">
      <c r="A2917" s="260"/>
    </row>
    <row r="2918" spans="1:1" s="261" customFormat="1" ht="12" hidden="1" customHeight="1">
      <c r="A2918" s="260"/>
    </row>
    <row r="2919" spans="1:1" s="261" customFormat="1" ht="12" hidden="1" customHeight="1">
      <c r="A2919" s="260"/>
    </row>
    <row r="2920" spans="1:1" s="261" customFormat="1" ht="12" hidden="1" customHeight="1">
      <c r="A2920" s="260"/>
    </row>
    <row r="2921" spans="1:1" s="261" customFormat="1" ht="12" hidden="1" customHeight="1">
      <c r="A2921" s="260"/>
    </row>
    <row r="2922" spans="1:1" s="261" customFormat="1" ht="12" hidden="1" customHeight="1">
      <c r="A2922" s="260"/>
    </row>
    <row r="2923" spans="1:1" s="261" customFormat="1" ht="12" hidden="1" customHeight="1">
      <c r="A2923" s="260"/>
    </row>
    <row r="2924" spans="1:1" s="261" customFormat="1" ht="12" hidden="1" customHeight="1">
      <c r="A2924" s="260"/>
    </row>
    <row r="2925" spans="1:1" s="261" customFormat="1" ht="12" hidden="1" customHeight="1">
      <c r="A2925" s="260"/>
    </row>
    <row r="2926" spans="1:1" s="261" customFormat="1" ht="12" hidden="1" customHeight="1">
      <c r="A2926" s="260"/>
    </row>
    <row r="2927" spans="1:1" s="261" customFormat="1" ht="12" hidden="1" customHeight="1">
      <c r="A2927" s="260"/>
    </row>
    <row r="2928" spans="1:1" s="261" customFormat="1" ht="12" hidden="1" customHeight="1">
      <c r="A2928" s="260"/>
    </row>
    <row r="2929" spans="1:1" s="261" customFormat="1" ht="12" hidden="1" customHeight="1">
      <c r="A2929" s="260"/>
    </row>
    <row r="2930" spans="1:1" s="261" customFormat="1" ht="12" hidden="1" customHeight="1">
      <c r="A2930" s="260"/>
    </row>
    <row r="2931" spans="1:1" s="261" customFormat="1" ht="12" hidden="1" customHeight="1">
      <c r="A2931" s="260"/>
    </row>
    <row r="2932" spans="1:1" s="261" customFormat="1" ht="12" hidden="1" customHeight="1">
      <c r="A2932" s="260"/>
    </row>
    <row r="2933" spans="1:1" s="261" customFormat="1" ht="12" hidden="1" customHeight="1">
      <c r="A2933" s="260"/>
    </row>
    <row r="2934" spans="1:1" s="261" customFormat="1" ht="12" hidden="1" customHeight="1">
      <c r="A2934" s="260"/>
    </row>
    <row r="2935" spans="1:1" s="261" customFormat="1" ht="12" hidden="1" customHeight="1">
      <c r="A2935" s="260"/>
    </row>
    <row r="2936" spans="1:1" s="261" customFormat="1" ht="12" hidden="1" customHeight="1">
      <c r="A2936" s="260"/>
    </row>
    <row r="2937" spans="1:1" s="261" customFormat="1" ht="12" hidden="1" customHeight="1">
      <c r="A2937" s="260"/>
    </row>
    <row r="2938" spans="1:1" s="261" customFormat="1" ht="12" hidden="1" customHeight="1">
      <c r="A2938" s="260"/>
    </row>
    <row r="2939" spans="1:1" s="261" customFormat="1" ht="12" hidden="1" customHeight="1">
      <c r="A2939" s="260"/>
    </row>
    <row r="2940" spans="1:1" s="261" customFormat="1" ht="12" hidden="1" customHeight="1">
      <c r="A2940" s="260"/>
    </row>
    <row r="2941" spans="1:1" s="261" customFormat="1" ht="12" hidden="1" customHeight="1">
      <c r="A2941" s="260"/>
    </row>
    <row r="2942" spans="1:1" s="261" customFormat="1" ht="12" hidden="1" customHeight="1">
      <c r="A2942" s="260"/>
    </row>
    <row r="2943" spans="1:1" s="261" customFormat="1" ht="12" hidden="1" customHeight="1">
      <c r="A2943" s="260"/>
    </row>
    <row r="2944" spans="1:1" s="261" customFormat="1" ht="12" hidden="1" customHeight="1">
      <c r="A2944" s="260"/>
    </row>
    <row r="2945" spans="1:1" s="261" customFormat="1" ht="12" hidden="1" customHeight="1">
      <c r="A2945" s="260"/>
    </row>
    <row r="2946" spans="1:1" s="261" customFormat="1" ht="12" hidden="1" customHeight="1">
      <c r="A2946" s="260"/>
    </row>
    <row r="2947" spans="1:1" s="261" customFormat="1" ht="12" hidden="1" customHeight="1">
      <c r="A2947" s="260"/>
    </row>
    <row r="2948" spans="1:1" s="261" customFormat="1" ht="12" hidden="1" customHeight="1">
      <c r="A2948" s="260"/>
    </row>
    <row r="2949" spans="1:1" s="261" customFormat="1" ht="12" hidden="1" customHeight="1">
      <c r="A2949" s="260"/>
    </row>
    <row r="2950" spans="1:1" s="261" customFormat="1" ht="12" hidden="1" customHeight="1">
      <c r="A2950" s="260"/>
    </row>
    <row r="2951" spans="1:1" s="261" customFormat="1" ht="12" hidden="1" customHeight="1">
      <c r="A2951" s="260"/>
    </row>
    <row r="2952" spans="1:1" s="261" customFormat="1" ht="12" hidden="1" customHeight="1">
      <c r="A2952" s="260"/>
    </row>
    <row r="2953" spans="1:1" s="261" customFormat="1" ht="12" hidden="1" customHeight="1">
      <c r="A2953" s="260"/>
    </row>
    <row r="2954" spans="1:1" s="261" customFormat="1" ht="12" hidden="1" customHeight="1">
      <c r="A2954" s="260"/>
    </row>
    <row r="2955" spans="1:1" s="261" customFormat="1" ht="12" hidden="1" customHeight="1">
      <c r="A2955" s="260"/>
    </row>
    <row r="2956" spans="1:1" s="261" customFormat="1" ht="12" hidden="1" customHeight="1">
      <c r="A2956" s="260"/>
    </row>
    <row r="2957" spans="1:1" s="261" customFormat="1" ht="12" hidden="1" customHeight="1">
      <c r="A2957" s="260"/>
    </row>
    <row r="2958" spans="1:1" s="261" customFormat="1" ht="12" hidden="1" customHeight="1">
      <c r="A2958" s="260"/>
    </row>
    <row r="2959" spans="1:1" s="261" customFormat="1" ht="12" hidden="1" customHeight="1">
      <c r="A2959" s="260"/>
    </row>
    <row r="2960" spans="1:1" s="261" customFormat="1" ht="12" hidden="1" customHeight="1">
      <c r="A2960" s="260"/>
    </row>
    <row r="2961" spans="1:1" s="261" customFormat="1" ht="12" hidden="1" customHeight="1">
      <c r="A2961" s="260"/>
    </row>
    <row r="2962" spans="1:1" s="261" customFormat="1" ht="12" hidden="1" customHeight="1">
      <c r="A2962" s="260"/>
    </row>
    <row r="2963" spans="1:1" s="261" customFormat="1" ht="12" hidden="1" customHeight="1">
      <c r="A2963" s="260"/>
    </row>
    <row r="2964" spans="1:1" s="261" customFormat="1" ht="12" hidden="1" customHeight="1">
      <c r="A2964" s="260"/>
    </row>
    <row r="2965" spans="1:1" s="261" customFormat="1" ht="12" hidden="1" customHeight="1">
      <c r="A2965" s="260"/>
    </row>
    <row r="2966" spans="1:1" s="261" customFormat="1" ht="12" hidden="1" customHeight="1">
      <c r="A2966" s="260"/>
    </row>
    <row r="2967" spans="1:1" s="261" customFormat="1" ht="12" hidden="1" customHeight="1">
      <c r="A2967" s="260"/>
    </row>
    <row r="2968" spans="1:1" s="261" customFormat="1" ht="12" hidden="1" customHeight="1">
      <c r="A2968" s="260"/>
    </row>
    <row r="2969" spans="1:1" s="261" customFormat="1" ht="12" hidden="1" customHeight="1">
      <c r="A2969" s="260"/>
    </row>
    <row r="2970" spans="1:1" s="261" customFormat="1" ht="12" hidden="1" customHeight="1">
      <c r="A2970" s="260"/>
    </row>
    <row r="2971" spans="1:1" s="261" customFormat="1" ht="12" hidden="1" customHeight="1">
      <c r="A2971" s="260"/>
    </row>
    <row r="2972" spans="1:1" s="261" customFormat="1" ht="12" hidden="1" customHeight="1">
      <c r="A2972" s="260"/>
    </row>
    <row r="2973" spans="1:1" s="261" customFormat="1" ht="12" hidden="1" customHeight="1">
      <c r="A2973" s="260"/>
    </row>
    <row r="2974" spans="1:1" s="261" customFormat="1" ht="12" hidden="1" customHeight="1">
      <c r="A2974" s="260"/>
    </row>
    <row r="2975" spans="1:1" s="261" customFormat="1" ht="12" hidden="1" customHeight="1">
      <c r="A2975" s="260"/>
    </row>
    <row r="2976" spans="1:1" s="261" customFormat="1" ht="12" hidden="1" customHeight="1">
      <c r="A2976" s="260"/>
    </row>
    <row r="2977" spans="1:1" s="261" customFormat="1" ht="12" hidden="1" customHeight="1">
      <c r="A2977" s="260"/>
    </row>
    <row r="2978" spans="1:1" s="261" customFormat="1" ht="12" hidden="1" customHeight="1">
      <c r="A2978" s="260"/>
    </row>
    <row r="2979" spans="1:1" s="261" customFormat="1" ht="12" hidden="1" customHeight="1">
      <c r="A2979" s="260"/>
    </row>
    <row r="2980" spans="1:1" s="261" customFormat="1" ht="12" hidden="1" customHeight="1">
      <c r="A2980" s="260"/>
    </row>
    <row r="2981" spans="1:1" s="261" customFormat="1" ht="12" hidden="1" customHeight="1">
      <c r="A2981" s="260"/>
    </row>
    <row r="2982" spans="1:1" s="261" customFormat="1" ht="12" hidden="1" customHeight="1">
      <c r="A2982" s="260"/>
    </row>
    <row r="2983" spans="1:1" s="261" customFormat="1" ht="12" hidden="1" customHeight="1">
      <c r="A2983" s="260"/>
    </row>
    <row r="2984" spans="1:1" s="261" customFormat="1" ht="12" hidden="1" customHeight="1">
      <c r="A2984" s="260"/>
    </row>
    <row r="2985" spans="1:1" s="261" customFormat="1" ht="12" hidden="1" customHeight="1">
      <c r="A2985" s="260"/>
    </row>
    <row r="2986" spans="1:1" s="261" customFormat="1" ht="12" hidden="1" customHeight="1">
      <c r="A2986" s="260"/>
    </row>
    <row r="2987" spans="1:1" s="261" customFormat="1" ht="12" hidden="1" customHeight="1">
      <c r="A2987" s="260"/>
    </row>
    <row r="2988" spans="1:1" s="261" customFormat="1" ht="12" hidden="1" customHeight="1">
      <c r="A2988" s="260"/>
    </row>
    <row r="2989" spans="1:1" s="261" customFormat="1" ht="12" hidden="1" customHeight="1">
      <c r="A2989" s="260"/>
    </row>
    <row r="2990" spans="1:1" s="261" customFormat="1" ht="12" hidden="1" customHeight="1">
      <c r="A2990" s="260"/>
    </row>
    <row r="2991" spans="1:1" s="261" customFormat="1" ht="12" hidden="1" customHeight="1">
      <c r="A2991" s="260"/>
    </row>
    <row r="2992" spans="1:1" s="261" customFormat="1" ht="12" hidden="1" customHeight="1">
      <c r="A2992" s="260"/>
    </row>
    <row r="2993" spans="1:1" s="261" customFormat="1" ht="12" hidden="1" customHeight="1">
      <c r="A2993" s="260"/>
    </row>
    <row r="2994" spans="1:1" s="261" customFormat="1" ht="12" hidden="1" customHeight="1">
      <c r="A2994" s="260"/>
    </row>
    <row r="2995" spans="1:1" s="261" customFormat="1" ht="12" hidden="1" customHeight="1">
      <c r="A2995" s="260"/>
    </row>
    <row r="2996" spans="1:1" s="261" customFormat="1" ht="12" hidden="1" customHeight="1">
      <c r="A2996" s="260"/>
    </row>
    <row r="2997" spans="1:1" s="261" customFormat="1" ht="12" hidden="1" customHeight="1">
      <c r="A2997" s="260"/>
    </row>
    <row r="2998" spans="1:1" s="261" customFormat="1" ht="12" hidden="1" customHeight="1">
      <c r="A2998" s="260"/>
    </row>
    <row r="2999" spans="1:1" s="261" customFormat="1" ht="12" hidden="1" customHeight="1">
      <c r="A2999" s="260"/>
    </row>
    <row r="3000" spans="1:1" s="261" customFormat="1" ht="12" hidden="1" customHeight="1">
      <c r="A3000" s="260"/>
    </row>
    <row r="3001" spans="1:1" s="261" customFormat="1" ht="12" hidden="1" customHeight="1">
      <c r="A3001" s="260"/>
    </row>
    <row r="3002" spans="1:1" s="261" customFormat="1" ht="12" hidden="1" customHeight="1">
      <c r="A3002" s="260"/>
    </row>
    <row r="3003" spans="1:1" s="261" customFormat="1" ht="12" hidden="1" customHeight="1">
      <c r="A3003" s="260"/>
    </row>
    <row r="3004" spans="1:1" s="261" customFormat="1" ht="12" hidden="1" customHeight="1">
      <c r="A3004" s="260"/>
    </row>
    <row r="3005" spans="1:1" s="261" customFormat="1" ht="12" hidden="1" customHeight="1">
      <c r="A3005" s="260"/>
    </row>
    <row r="3006" spans="1:1" s="261" customFormat="1" ht="12" hidden="1" customHeight="1">
      <c r="A3006" s="260"/>
    </row>
    <row r="3007" spans="1:1" s="261" customFormat="1" ht="12" hidden="1" customHeight="1">
      <c r="A3007" s="260"/>
    </row>
    <row r="3008" spans="1:1" s="261" customFormat="1" ht="12" hidden="1" customHeight="1">
      <c r="A3008" s="260"/>
    </row>
    <row r="3009" spans="1:1" s="261" customFormat="1" ht="12" hidden="1" customHeight="1">
      <c r="A3009" s="260"/>
    </row>
    <row r="3010" spans="1:1" s="261" customFormat="1" ht="12" hidden="1" customHeight="1">
      <c r="A3010" s="260"/>
    </row>
    <row r="3011" spans="1:1" s="261" customFormat="1" ht="12" hidden="1" customHeight="1">
      <c r="A3011" s="260"/>
    </row>
    <row r="3012" spans="1:1" s="261" customFormat="1" ht="12" hidden="1" customHeight="1">
      <c r="A3012" s="260"/>
    </row>
    <row r="3013" spans="1:1" s="261" customFormat="1" ht="12" hidden="1" customHeight="1">
      <c r="A3013" s="260"/>
    </row>
    <row r="3014" spans="1:1" s="261" customFormat="1" ht="12" hidden="1" customHeight="1">
      <c r="A3014" s="260"/>
    </row>
    <row r="3015" spans="1:1" s="261" customFormat="1" ht="12" hidden="1" customHeight="1">
      <c r="A3015" s="260"/>
    </row>
    <row r="3016" spans="1:1" s="261" customFormat="1" ht="12" hidden="1" customHeight="1">
      <c r="A3016" s="260"/>
    </row>
    <row r="3017" spans="1:1" s="261" customFormat="1" ht="12" hidden="1" customHeight="1">
      <c r="A3017" s="260"/>
    </row>
    <row r="3018" spans="1:1" s="261" customFormat="1" ht="12" hidden="1" customHeight="1">
      <c r="A3018" s="260"/>
    </row>
    <row r="3019" spans="1:1" s="261" customFormat="1" ht="12" hidden="1" customHeight="1">
      <c r="A3019" s="260"/>
    </row>
    <row r="3020" spans="1:1" s="261" customFormat="1" ht="12" hidden="1" customHeight="1">
      <c r="A3020" s="260"/>
    </row>
    <row r="3021" spans="1:1" s="261" customFormat="1" ht="12" hidden="1" customHeight="1">
      <c r="A3021" s="260"/>
    </row>
    <row r="3022" spans="1:1" s="261" customFormat="1" ht="12" hidden="1" customHeight="1">
      <c r="A3022" s="260"/>
    </row>
    <row r="3023" spans="1:1" s="261" customFormat="1" ht="12" hidden="1" customHeight="1">
      <c r="A3023" s="260"/>
    </row>
    <row r="3024" spans="1:1" s="261" customFormat="1" ht="12" hidden="1" customHeight="1">
      <c r="A3024" s="260"/>
    </row>
    <row r="3025" spans="1:1" s="261" customFormat="1" ht="12" hidden="1" customHeight="1">
      <c r="A3025" s="260"/>
    </row>
    <row r="3026" spans="1:1" s="261" customFormat="1" ht="12" hidden="1" customHeight="1">
      <c r="A3026" s="260"/>
    </row>
    <row r="3027" spans="1:1" s="261" customFormat="1" ht="12" hidden="1" customHeight="1">
      <c r="A3027" s="260"/>
    </row>
    <row r="3028" spans="1:1" s="261" customFormat="1" ht="12" hidden="1" customHeight="1">
      <c r="A3028" s="260"/>
    </row>
    <row r="3029" spans="1:1" s="261" customFormat="1" ht="12" hidden="1" customHeight="1">
      <c r="A3029" s="260"/>
    </row>
    <row r="3030" spans="1:1" s="261" customFormat="1" ht="12" hidden="1" customHeight="1">
      <c r="A3030" s="260"/>
    </row>
    <row r="3031" spans="1:1" s="261" customFormat="1" ht="12" hidden="1" customHeight="1">
      <c r="A3031" s="260"/>
    </row>
    <row r="3032" spans="1:1" s="261" customFormat="1" ht="12" hidden="1" customHeight="1">
      <c r="A3032" s="260"/>
    </row>
    <row r="3033" spans="1:1" s="261" customFormat="1" ht="12" hidden="1" customHeight="1">
      <c r="A3033" s="260"/>
    </row>
    <row r="3034" spans="1:1" s="261" customFormat="1" ht="12" hidden="1" customHeight="1">
      <c r="A3034" s="260"/>
    </row>
    <row r="3035" spans="1:1" s="261" customFormat="1" ht="12" hidden="1" customHeight="1">
      <c r="A3035" s="260"/>
    </row>
    <row r="3036" spans="1:1" s="261" customFormat="1" ht="12" hidden="1" customHeight="1">
      <c r="A3036" s="260"/>
    </row>
    <row r="3037" spans="1:1" s="261" customFormat="1" ht="12" hidden="1" customHeight="1">
      <c r="A3037" s="260"/>
    </row>
    <row r="3038" spans="1:1" s="261" customFormat="1" ht="12" hidden="1" customHeight="1">
      <c r="A3038" s="260"/>
    </row>
    <row r="3039" spans="1:1" s="261" customFormat="1" ht="12" hidden="1" customHeight="1">
      <c r="A3039" s="260"/>
    </row>
    <row r="3040" spans="1:1" s="261" customFormat="1" ht="12" hidden="1" customHeight="1">
      <c r="A3040" s="260"/>
    </row>
    <row r="3041" spans="1:1" s="261" customFormat="1" ht="12" hidden="1" customHeight="1">
      <c r="A3041" s="260"/>
    </row>
    <row r="3042" spans="1:1" s="261" customFormat="1" ht="12" hidden="1" customHeight="1">
      <c r="A3042" s="260"/>
    </row>
    <row r="3043" spans="1:1" s="261" customFormat="1" ht="12" hidden="1" customHeight="1">
      <c r="A3043" s="260"/>
    </row>
    <row r="3044" spans="1:1" s="261" customFormat="1" ht="12" hidden="1" customHeight="1">
      <c r="A3044" s="260"/>
    </row>
    <row r="3045" spans="1:1" s="261" customFormat="1" ht="12" hidden="1" customHeight="1">
      <c r="A3045" s="260"/>
    </row>
    <row r="3046" spans="1:1" s="261" customFormat="1" ht="12" hidden="1" customHeight="1">
      <c r="A3046" s="260"/>
    </row>
    <row r="3047" spans="1:1" s="261" customFormat="1" ht="12" hidden="1" customHeight="1">
      <c r="A3047" s="260"/>
    </row>
    <row r="3048" spans="1:1" s="261" customFormat="1" ht="12" hidden="1" customHeight="1">
      <c r="A3048" s="260"/>
    </row>
    <row r="3049" spans="1:1" s="261" customFormat="1" ht="12" hidden="1" customHeight="1">
      <c r="A3049" s="260"/>
    </row>
    <row r="3050" spans="1:1" s="261" customFormat="1" ht="12" hidden="1" customHeight="1">
      <c r="A3050" s="260"/>
    </row>
    <row r="3051" spans="1:1" s="261" customFormat="1" ht="12" hidden="1" customHeight="1">
      <c r="A3051" s="260"/>
    </row>
    <row r="3052" spans="1:1" s="261" customFormat="1" ht="12" hidden="1" customHeight="1">
      <c r="A3052" s="260"/>
    </row>
    <row r="3053" spans="1:1" s="261" customFormat="1" ht="12" hidden="1" customHeight="1">
      <c r="A3053" s="260"/>
    </row>
    <row r="3054" spans="1:1" s="261" customFormat="1" ht="12" hidden="1" customHeight="1">
      <c r="A3054" s="260"/>
    </row>
    <row r="3055" spans="1:1" s="261" customFormat="1" ht="12" hidden="1" customHeight="1">
      <c r="A3055" s="260"/>
    </row>
    <row r="3056" spans="1:1" s="261" customFormat="1" ht="12" hidden="1" customHeight="1">
      <c r="A3056" s="260"/>
    </row>
    <row r="3057" spans="1:1" s="261" customFormat="1" ht="12" hidden="1" customHeight="1">
      <c r="A3057" s="260"/>
    </row>
    <row r="3058" spans="1:1" s="261" customFormat="1" ht="12" hidden="1" customHeight="1">
      <c r="A3058" s="260"/>
    </row>
    <row r="3059" spans="1:1" s="261" customFormat="1" ht="12" hidden="1" customHeight="1">
      <c r="A3059" s="260"/>
    </row>
    <row r="3060" spans="1:1" s="261" customFormat="1" ht="12" hidden="1" customHeight="1">
      <c r="A3060" s="260"/>
    </row>
    <row r="3061" spans="1:1" s="261" customFormat="1" ht="12" hidden="1" customHeight="1">
      <c r="A3061" s="260"/>
    </row>
    <row r="3062" spans="1:1" s="261" customFormat="1" ht="12" hidden="1" customHeight="1">
      <c r="A3062" s="260"/>
    </row>
    <row r="3063" spans="1:1" s="261" customFormat="1" ht="12" hidden="1" customHeight="1">
      <c r="A3063" s="260"/>
    </row>
    <row r="3064" spans="1:1" s="261" customFormat="1" ht="12" hidden="1" customHeight="1">
      <c r="A3064" s="260"/>
    </row>
    <row r="3065" spans="1:1" s="261" customFormat="1" ht="12" hidden="1" customHeight="1">
      <c r="A3065" s="260"/>
    </row>
    <row r="3066" spans="1:1" s="261" customFormat="1" ht="12" hidden="1" customHeight="1">
      <c r="A3066" s="260"/>
    </row>
    <row r="3067" spans="1:1" s="261" customFormat="1" ht="12" hidden="1" customHeight="1">
      <c r="A3067" s="260"/>
    </row>
    <row r="3068" spans="1:1" s="261" customFormat="1" ht="12" hidden="1" customHeight="1">
      <c r="A3068" s="260"/>
    </row>
    <row r="3069" spans="1:1" s="261" customFormat="1" ht="12" hidden="1" customHeight="1">
      <c r="A3069" s="260"/>
    </row>
    <row r="3070" spans="1:1" s="261" customFormat="1" ht="12" hidden="1" customHeight="1">
      <c r="A3070" s="260"/>
    </row>
    <row r="3071" spans="1:1" s="261" customFormat="1" ht="12" hidden="1" customHeight="1">
      <c r="A3071" s="260"/>
    </row>
    <row r="3072" spans="1:1" s="261" customFormat="1" ht="12" hidden="1" customHeight="1">
      <c r="A3072" s="260"/>
    </row>
    <row r="3073" spans="1:1" s="261" customFormat="1" ht="12" hidden="1" customHeight="1">
      <c r="A3073" s="260"/>
    </row>
    <row r="3074" spans="1:1" s="261" customFormat="1" ht="12" hidden="1" customHeight="1">
      <c r="A3074" s="260"/>
    </row>
    <row r="3075" spans="1:1" s="261" customFormat="1" ht="12" hidden="1" customHeight="1">
      <c r="A3075" s="260"/>
    </row>
    <row r="3076" spans="1:1" s="261" customFormat="1" ht="12" hidden="1" customHeight="1">
      <c r="A3076" s="260"/>
    </row>
    <row r="3077" spans="1:1" s="261" customFormat="1" ht="12" hidden="1" customHeight="1">
      <c r="A3077" s="260"/>
    </row>
    <row r="3078" spans="1:1" s="261" customFormat="1" ht="12" hidden="1" customHeight="1">
      <c r="A3078" s="260"/>
    </row>
    <row r="3079" spans="1:1" s="261" customFormat="1" ht="12" hidden="1" customHeight="1">
      <c r="A3079" s="260"/>
    </row>
    <row r="3080" spans="1:1" s="261" customFormat="1" ht="12" hidden="1" customHeight="1">
      <c r="A3080" s="260"/>
    </row>
    <row r="3081" spans="1:1" s="261" customFormat="1" ht="12" hidden="1" customHeight="1">
      <c r="A3081" s="260"/>
    </row>
    <row r="3082" spans="1:1" s="261" customFormat="1" ht="12" hidden="1" customHeight="1">
      <c r="A3082" s="260"/>
    </row>
    <row r="3083" spans="1:1" s="261" customFormat="1" ht="12" hidden="1" customHeight="1">
      <c r="A3083" s="260"/>
    </row>
    <row r="3084" spans="1:1" s="261" customFormat="1" ht="12" hidden="1" customHeight="1">
      <c r="A3084" s="260"/>
    </row>
    <row r="3085" spans="1:1" s="261" customFormat="1" ht="12" hidden="1" customHeight="1">
      <c r="A3085" s="260"/>
    </row>
    <row r="3086" spans="1:1" s="261" customFormat="1" ht="12" hidden="1" customHeight="1">
      <c r="A3086" s="260"/>
    </row>
    <row r="3087" spans="1:1" s="261" customFormat="1" ht="12" hidden="1" customHeight="1">
      <c r="A3087" s="260"/>
    </row>
    <row r="3088" spans="1:1" s="261" customFormat="1" ht="12" hidden="1" customHeight="1">
      <c r="A3088" s="260"/>
    </row>
    <row r="3089" spans="1:1" s="261" customFormat="1" ht="12" hidden="1" customHeight="1">
      <c r="A3089" s="260"/>
    </row>
    <row r="3090" spans="1:1" s="261" customFormat="1" ht="12" hidden="1" customHeight="1">
      <c r="A3090" s="260"/>
    </row>
    <row r="3091" spans="1:1" s="261" customFormat="1" ht="12" hidden="1" customHeight="1">
      <c r="A3091" s="260"/>
    </row>
    <row r="3092" spans="1:1" s="261" customFormat="1" ht="12" hidden="1" customHeight="1">
      <c r="A3092" s="260"/>
    </row>
    <row r="3093" spans="1:1" s="261" customFormat="1" ht="12" hidden="1" customHeight="1">
      <c r="A3093" s="260"/>
    </row>
    <row r="3094" spans="1:1" s="261" customFormat="1" ht="12" hidden="1" customHeight="1">
      <c r="A3094" s="260"/>
    </row>
    <row r="3095" spans="1:1" s="261" customFormat="1" ht="12" hidden="1" customHeight="1">
      <c r="A3095" s="260"/>
    </row>
    <row r="3096" spans="1:1" s="261" customFormat="1" ht="12" hidden="1" customHeight="1">
      <c r="A3096" s="260"/>
    </row>
    <row r="3097" spans="1:1" s="261" customFormat="1" ht="12" hidden="1" customHeight="1">
      <c r="A3097" s="260"/>
    </row>
    <row r="3098" spans="1:1" s="261" customFormat="1" ht="12" hidden="1" customHeight="1">
      <c r="A3098" s="260"/>
    </row>
    <row r="3099" spans="1:1" s="261" customFormat="1" ht="12" hidden="1" customHeight="1">
      <c r="A3099" s="260"/>
    </row>
    <row r="3100" spans="1:1" s="261" customFormat="1" ht="12" hidden="1" customHeight="1">
      <c r="A3100" s="260"/>
    </row>
    <row r="3101" spans="1:1" s="261" customFormat="1" ht="12" hidden="1" customHeight="1">
      <c r="A3101" s="260"/>
    </row>
    <row r="3102" spans="1:1" s="261" customFormat="1" ht="12" hidden="1" customHeight="1">
      <c r="A3102" s="260"/>
    </row>
    <row r="3103" spans="1:1" s="261" customFormat="1" ht="12" hidden="1" customHeight="1">
      <c r="A3103" s="260"/>
    </row>
    <row r="3104" spans="1:1" s="261" customFormat="1" ht="12" hidden="1" customHeight="1">
      <c r="A3104" s="260"/>
    </row>
    <row r="3105" spans="1:1" s="261" customFormat="1" ht="12" hidden="1" customHeight="1">
      <c r="A3105" s="260"/>
    </row>
    <row r="3106" spans="1:1" s="261" customFormat="1" ht="12" hidden="1" customHeight="1">
      <c r="A3106" s="260"/>
    </row>
    <row r="3107" spans="1:1" s="261" customFormat="1" ht="12" hidden="1" customHeight="1">
      <c r="A3107" s="260"/>
    </row>
    <row r="3108" spans="1:1" s="261" customFormat="1" ht="12" hidden="1" customHeight="1">
      <c r="A3108" s="260"/>
    </row>
    <row r="3109" spans="1:1" s="261" customFormat="1" ht="12" hidden="1" customHeight="1">
      <c r="A3109" s="260"/>
    </row>
    <row r="3110" spans="1:1" s="261" customFormat="1" ht="12" hidden="1" customHeight="1">
      <c r="A3110" s="260"/>
    </row>
    <row r="3111" spans="1:1" s="261" customFormat="1" ht="12" hidden="1" customHeight="1">
      <c r="A3111" s="260"/>
    </row>
    <row r="3112" spans="1:1" s="261" customFormat="1" ht="12" hidden="1" customHeight="1">
      <c r="A3112" s="260"/>
    </row>
    <row r="3113" spans="1:1" s="261" customFormat="1" ht="12" hidden="1" customHeight="1">
      <c r="A3113" s="260"/>
    </row>
    <row r="3114" spans="1:1" s="261" customFormat="1" ht="12" hidden="1" customHeight="1">
      <c r="A3114" s="260"/>
    </row>
    <row r="3115" spans="1:1" s="261" customFormat="1" ht="12" hidden="1" customHeight="1">
      <c r="A3115" s="260"/>
    </row>
    <row r="3116" spans="1:1" s="261" customFormat="1" ht="12" hidden="1" customHeight="1">
      <c r="A3116" s="260"/>
    </row>
    <row r="3117" spans="1:1" s="261" customFormat="1" ht="12" hidden="1" customHeight="1">
      <c r="A3117" s="260"/>
    </row>
    <row r="3118" spans="1:1" s="261" customFormat="1" ht="12" hidden="1" customHeight="1">
      <c r="A3118" s="260"/>
    </row>
    <row r="3119" spans="1:1" s="261" customFormat="1" ht="12" hidden="1" customHeight="1">
      <c r="A3119" s="260"/>
    </row>
    <row r="3120" spans="1:1" s="261" customFormat="1" ht="12" hidden="1" customHeight="1">
      <c r="A3120" s="260"/>
    </row>
    <row r="3121" spans="1:1" s="261" customFormat="1" ht="12" hidden="1" customHeight="1">
      <c r="A3121" s="260"/>
    </row>
    <row r="3122" spans="1:1" s="261" customFormat="1" ht="12" hidden="1" customHeight="1">
      <c r="A3122" s="260"/>
    </row>
    <row r="3123" spans="1:1" s="261" customFormat="1" ht="12" hidden="1" customHeight="1">
      <c r="A3123" s="260"/>
    </row>
    <row r="3124" spans="1:1" s="261" customFormat="1" ht="12" hidden="1" customHeight="1">
      <c r="A3124" s="260"/>
    </row>
    <row r="3125" spans="1:1" s="261" customFormat="1" ht="12" hidden="1" customHeight="1">
      <c r="A3125" s="260"/>
    </row>
    <row r="3126" spans="1:1" s="261" customFormat="1" ht="12" hidden="1" customHeight="1">
      <c r="A3126" s="260"/>
    </row>
    <row r="3127" spans="1:1" s="261" customFormat="1" ht="12" hidden="1" customHeight="1">
      <c r="A3127" s="260"/>
    </row>
    <row r="3128" spans="1:1" s="261" customFormat="1" ht="12" hidden="1" customHeight="1">
      <c r="A3128" s="260"/>
    </row>
    <row r="3129" spans="1:1" s="261" customFormat="1" ht="12" hidden="1" customHeight="1">
      <c r="A3129" s="260"/>
    </row>
    <row r="3130" spans="1:1" s="261" customFormat="1" ht="12" hidden="1" customHeight="1">
      <c r="A3130" s="260"/>
    </row>
    <row r="3131" spans="1:1" s="261" customFormat="1" ht="12" hidden="1" customHeight="1">
      <c r="A3131" s="260"/>
    </row>
    <row r="3132" spans="1:1" s="261" customFormat="1" ht="12" hidden="1" customHeight="1">
      <c r="A3132" s="260"/>
    </row>
    <row r="3133" spans="1:1" s="261" customFormat="1" ht="12" hidden="1" customHeight="1">
      <c r="A3133" s="260"/>
    </row>
    <row r="3134" spans="1:1" s="261" customFormat="1" ht="12" hidden="1" customHeight="1">
      <c r="A3134" s="260"/>
    </row>
    <row r="3135" spans="1:1" s="261" customFormat="1" ht="12" hidden="1" customHeight="1">
      <c r="A3135" s="260"/>
    </row>
    <row r="3136" spans="1:1" s="261" customFormat="1" ht="12" hidden="1" customHeight="1">
      <c r="A3136" s="260"/>
    </row>
    <row r="3137" spans="1:1" s="261" customFormat="1" ht="12" hidden="1" customHeight="1">
      <c r="A3137" s="260"/>
    </row>
    <row r="3138" spans="1:1" s="261" customFormat="1" ht="12" hidden="1" customHeight="1">
      <c r="A3138" s="260"/>
    </row>
    <row r="3139" spans="1:1" s="261" customFormat="1" ht="12" hidden="1" customHeight="1">
      <c r="A3139" s="260"/>
    </row>
    <row r="3140" spans="1:1" s="261" customFormat="1" ht="12" hidden="1" customHeight="1">
      <c r="A3140" s="260"/>
    </row>
    <row r="3141" spans="1:1" s="261" customFormat="1" ht="12" hidden="1" customHeight="1">
      <c r="A3141" s="260"/>
    </row>
    <row r="3142" spans="1:1" s="261" customFormat="1" ht="12" hidden="1" customHeight="1">
      <c r="A3142" s="260"/>
    </row>
    <row r="3143" spans="1:1" s="261" customFormat="1" ht="12" hidden="1" customHeight="1">
      <c r="A3143" s="260"/>
    </row>
    <row r="3144" spans="1:1" s="261" customFormat="1" ht="12" hidden="1" customHeight="1">
      <c r="A3144" s="260"/>
    </row>
    <row r="3145" spans="1:1" s="261" customFormat="1" ht="12" hidden="1" customHeight="1">
      <c r="A3145" s="260"/>
    </row>
    <row r="3146" spans="1:1" s="261" customFormat="1" ht="12" hidden="1" customHeight="1">
      <c r="A3146" s="260"/>
    </row>
    <row r="3147" spans="1:1" s="261" customFormat="1" ht="12" hidden="1" customHeight="1">
      <c r="A3147" s="260"/>
    </row>
    <row r="3148" spans="1:1" s="261" customFormat="1" ht="12" hidden="1" customHeight="1">
      <c r="A3148" s="260"/>
    </row>
    <row r="3149" spans="1:1" s="261" customFormat="1" ht="12" hidden="1" customHeight="1">
      <c r="A3149" s="260"/>
    </row>
    <row r="3150" spans="1:1" s="261" customFormat="1" ht="12" hidden="1" customHeight="1">
      <c r="A3150" s="260"/>
    </row>
    <row r="3151" spans="1:1" s="261" customFormat="1" ht="12" hidden="1" customHeight="1">
      <c r="A3151" s="260"/>
    </row>
    <row r="3152" spans="1:1" s="261" customFormat="1" ht="12" hidden="1" customHeight="1">
      <c r="A3152" s="260"/>
    </row>
    <row r="3153" spans="1:1" s="261" customFormat="1" ht="12" hidden="1" customHeight="1">
      <c r="A3153" s="260"/>
    </row>
    <row r="3154" spans="1:1" s="261" customFormat="1" ht="12" hidden="1" customHeight="1">
      <c r="A3154" s="260"/>
    </row>
    <row r="3155" spans="1:1" s="261" customFormat="1" ht="12" hidden="1" customHeight="1">
      <c r="A3155" s="260"/>
    </row>
    <row r="3156" spans="1:1" s="261" customFormat="1" ht="12" hidden="1" customHeight="1">
      <c r="A3156" s="260"/>
    </row>
    <row r="3157" spans="1:1" s="261" customFormat="1" ht="12" hidden="1" customHeight="1">
      <c r="A3157" s="260"/>
    </row>
    <row r="3158" spans="1:1" s="261" customFormat="1" ht="12" hidden="1" customHeight="1">
      <c r="A3158" s="260"/>
    </row>
    <row r="3159" spans="1:1" s="261" customFormat="1" ht="12" hidden="1" customHeight="1">
      <c r="A3159" s="260"/>
    </row>
    <row r="3160" spans="1:1" s="261" customFormat="1" ht="12" hidden="1" customHeight="1">
      <c r="A3160" s="260"/>
    </row>
    <row r="3161" spans="1:1" s="261" customFormat="1" ht="12" hidden="1" customHeight="1">
      <c r="A3161" s="260"/>
    </row>
    <row r="3162" spans="1:1" s="261" customFormat="1" ht="12" hidden="1" customHeight="1">
      <c r="A3162" s="260"/>
    </row>
    <row r="3163" spans="1:1" s="261" customFormat="1" ht="12" hidden="1" customHeight="1">
      <c r="A3163" s="260"/>
    </row>
    <row r="3164" spans="1:1" s="261" customFormat="1" ht="12" hidden="1" customHeight="1">
      <c r="A3164" s="260"/>
    </row>
    <row r="3165" spans="1:1" s="261" customFormat="1" ht="12" hidden="1" customHeight="1">
      <c r="A3165" s="260"/>
    </row>
    <row r="3166" spans="1:1" s="261" customFormat="1" ht="12" hidden="1" customHeight="1">
      <c r="A3166" s="260"/>
    </row>
    <row r="3167" spans="1:1" s="261" customFormat="1" ht="12" hidden="1" customHeight="1">
      <c r="A3167" s="260"/>
    </row>
    <row r="3168" spans="1:1" s="261" customFormat="1" ht="12" hidden="1" customHeight="1">
      <c r="A3168" s="260"/>
    </row>
    <row r="3169" spans="1:1" s="261" customFormat="1" ht="12" hidden="1" customHeight="1">
      <c r="A3169" s="260"/>
    </row>
    <row r="3170" spans="1:1" s="261" customFormat="1" ht="12" hidden="1" customHeight="1">
      <c r="A3170" s="260"/>
    </row>
    <row r="3171" spans="1:1" s="261" customFormat="1" ht="12" hidden="1" customHeight="1">
      <c r="A3171" s="260"/>
    </row>
    <row r="3172" spans="1:1" s="261" customFormat="1" ht="12" hidden="1" customHeight="1">
      <c r="A3172" s="260"/>
    </row>
    <row r="3173" spans="1:1" s="261" customFormat="1" ht="12" hidden="1" customHeight="1">
      <c r="A3173" s="260"/>
    </row>
    <row r="3174" spans="1:1" s="261" customFormat="1" ht="12" hidden="1" customHeight="1">
      <c r="A3174" s="260"/>
    </row>
    <row r="3175" spans="1:1" s="261" customFormat="1" ht="12" hidden="1" customHeight="1">
      <c r="A3175" s="260"/>
    </row>
    <row r="3176" spans="1:1" s="261" customFormat="1" ht="12" hidden="1" customHeight="1">
      <c r="A3176" s="260"/>
    </row>
    <row r="3177" spans="1:1" s="261" customFormat="1" ht="12" hidden="1" customHeight="1">
      <c r="A3177" s="260"/>
    </row>
    <row r="3178" spans="1:1" s="261" customFormat="1" ht="12" hidden="1" customHeight="1">
      <c r="A3178" s="260"/>
    </row>
    <row r="3179" spans="1:1" s="261" customFormat="1" ht="12" hidden="1" customHeight="1">
      <c r="A3179" s="260"/>
    </row>
    <row r="3180" spans="1:1" s="261" customFormat="1" ht="12" hidden="1" customHeight="1">
      <c r="A3180" s="260"/>
    </row>
    <row r="3181" spans="1:1" s="261" customFormat="1" ht="12" hidden="1" customHeight="1">
      <c r="A3181" s="260"/>
    </row>
    <row r="3182" spans="1:1" s="261" customFormat="1" ht="12" hidden="1" customHeight="1">
      <c r="A3182" s="260"/>
    </row>
    <row r="3183" spans="1:1" s="261" customFormat="1" ht="12" hidden="1" customHeight="1">
      <c r="A3183" s="260"/>
    </row>
    <row r="3184" spans="1:1" s="261" customFormat="1" ht="12" hidden="1" customHeight="1">
      <c r="A3184" s="260"/>
    </row>
    <row r="3185" spans="1:1" s="261" customFormat="1" ht="12" hidden="1" customHeight="1">
      <c r="A3185" s="260"/>
    </row>
    <row r="3186" spans="1:1" s="261" customFormat="1" ht="12" hidden="1" customHeight="1">
      <c r="A3186" s="260"/>
    </row>
    <row r="3187" spans="1:1" s="261" customFormat="1" ht="12" hidden="1" customHeight="1">
      <c r="A3187" s="260"/>
    </row>
    <row r="3188" spans="1:1" s="261" customFormat="1" ht="12" hidden="1" customHeight="1">
      <c r="A3188" s="260"/>
    </row>
    <row r="3189" spans="1:1" s="261" customFormat="1" ht="12" hidden="1" customHeight="1">
      <c r="A3189" s="260"/>
    </row>
    <row r="3190" spans="1:1" s="261" customFormat="1" ht="12" hidden="1" customHeight="1">
      <c r="A3190" s="260"/>
    </row>
    <row r="3191" spans="1:1" s="261" customFormat="1" ht="12" hidden="1" customHeight="1">
      <c r="A3191" s="260"/>
    </row>
    <row r="3192" spans="1:1" s="261" customFormat="1" ht="12" hidden="1" customHeight="1">
      <c r="A3192" s="260"/>
    </row>
    <row r="3193" spans="1:1" s="261" customFormat="1" ht="12" hidden="1" customHeight="1">
      <c r="A3193" s="260"/>
    </row>
    <row r="3194" spans="1:1" s="261" customFormat="1" ht="12" hidden="1" customHeight="1">
      <c r="A3194" s="260"/>
    </row>
    <row r="3195" spans="1:1" s="261" customFormat="1" ht="12" hidden="1" customHeight="1">
      <c r="A3195" s="260"/>
    </row>
    <row r="3196" spans="1:1" s="261" customFormat="1" ht="12" hidden="1" customHeight="1">
      <c r="A3196" s="260"/>
    </row>
    <row r="3197" spans="1:1" s="261" customFormat="1" ht="12" hidden="1" customHeight="1">
      <c r="A3197" s="260"/>
    </row>
    <row r="3198" spans="1:1" s="261" customFormat="1" ht="12" hidden="1" customHeight="1">
      <c r="A3198" s="260"/>
    </row>
    <row r="3199" spans="1:1" s="261" customFormat="1" ht="12" hidden="1" customHeight="1">
      <c r="A3199" s="260"/>
    </row>
    <row r="3200" spans="1:1" s="261" customFormat="1" ht="12" hidden="1" customHeight="1">
      <c r="A3200" s="260"/>
    </row>
    <row r="3201" spans="1:1" s="261" customFormat="1" ht="12" hidden="1" customHeight="1">
      <c r="A3201" s="260"/>
    </row>
    <row r="3202" spans="1:1" s="261" customFormat="1" ht="12" hidden="1" customHeight="1">
      <c r="A3202" s="260"/>
    </row>
    <row r="3203" spans="1:1" s="261" customFormat="1" ht="12" hidden="1" customHeight="1">
      <c r="A3203" s="260"/>
    </row>
    <row r="3204" spans="1:1" s="261" customFormat="1" ht="12" hidden="1" customHeight="1">
      <c r="A3204" s="260"/>
    </row>
    <row r="3205" spans="1:1" s="261" customFormat="1" ht="12" hidden="1" customHeight="1">
      <c r="A3205" s="260"/>
    </row>
    <row r="3206" spans="1:1" s="261" customFormat="1" ht="12" hidden="1" customHeight="1">
      <c r="A3206" s="260"/>
    </row>
    <row r="3207" spans="1:1" s="261" customFormat="1" ht="12" hidden="1" customHeight="1">
      <c r="A3207" s="260"/>
    </row>
    <row r="3208" spans="1:1" s="261" customFormat="1" ht="12" hidden="1" customHeight="1">
      <c r="A3208" s="260"/>
    </row>
    <row r="3209" spans="1:1" s="261" customFormat="1" ht="12" hidden="1" customHeight="1">
      <c r="A3209" s="260"/>
    </row>
    <row r="3210" spans="1:1" s="261" customFormat="1" ht="12" hidden="1" customHeight="1">
      <c r="A3210" s="260"/>
    </row>
    <row r="3211" spans="1:1" s="261" customFormat="1" ht="12" hidden="1" customHeight="1">
      <c r="A3211" s="260"/>
    </row>
    <row r="3212" spans="1:1" s="261" customFormat="1" ht="12" hidden="1" customHeight="1">
      <c r="A3212" s="260"/>
    </row>
    <row r="3213" spans="1:1" s="261" customFormat="1" ht="12" hidden="1" customHeight="1">
      <c r="A3213" s="260"/>
    </row>
    <row r="3214" spans="1:1" s="261" customFormat="1" ht="12" hidden="1" customHeight="1">
      <c r="A3214" s="260"/>
    </row>
    <row r="3215" spans="1:1" s="261" customFormat="1" ht="12" hidden="1" customHeight="1">
      <c r="A3215" s="260"/>
    </row>
    <row r="3216" spans="1:1" s="261" customFormat="1" ht="12" hidden="1" customHeight="1">
      <c r="A3216" s="260"/>
    </row>
    <row r="3217" spans="1:1" s="261" customFormat="1" ht="12" hidden="1" customHeight="1">
      <c r="A3217" s="260"/>
    </row>
    <row r="3218" spans="1:1" s="261" customFormat="1" ht="12" hidden="1" customHeight="1">
      <c r="A3218" s="260"/>
    </row>
    <row r="3219" spans="1:1" s="261" customFormat="1" ht="12" hidden="1" customHeight="1">
      <c r="A3219" s="260"/>
    </row>
    <row r="3220" spans="1:1" s="261" customFormat="1" ht="12" hidden="1" customHeight="1">
      <c r="A3220" s="260"/>
    </row>
    <row r="3221" spans="1:1" s="261" customFormat="1" ht="12" hidden="1" customHeight="1">
      <c r="A3221" s="260"/>
    </row>
    <row r="3222" spans="1:1" s="261" customFormat="1" ht="12" hidden="1" customHeight="1">
      <c r="A3222" s="260"/>
    </row>
    <row r="3223" spans="1:1" s="261" customFormat="1" ht="12" hidden="1" customHeight="1">
      <c r="A3223" s="260"/>
    </row>
    <row r="3224" spans="1:1" s="261" customFormat="1" ht="12" hidden="1" customHeight="1">
      <c r="A3224" s="260"/>
    </row>
    <row r="3225" spans="1:1" s="261" customFormat="1" ht="12" hidden="1" customHeight="1">
      <c r="A3225" s="260"/>
    </row>
    <row r="3226" spans="1:1" s="261" customFormat="1" ht="12" hidden="1" customHeight="1">
      <c r="A3226" s="260"/>
    </row>
    <row r="3227" spans="1:1" s="261" customFormat="1" ht="12" hidden="1" customHeight="1">
      <c r="A3227" s="260"/>
    </row>
    <row r="3228" spans="1:1" s="261" customFormat="1" ht="12" hidden="1" customHeight="1">
      <c r="A3228" s="260"/>
    </row>
    <row r="3229" spans="1:1" s="261" customFormat="1" ht="12" hidden="1" customHeight="1">
      <c r="A3229" s="260"/>
    </row>
    <row r="3230" spans="1:1" s="261" customFormat="1" ht="12" hidden="1" customHeight="1">
      <c r="A3230" s="260"/>
    </row>
    <row r="3231" spans="1:1" s="261" customFormat="1" ht="12" hidden="1" customHeight="1">
      <c r="A3231" s="260"/>
    </row>
    <row r="3232" spans="1:1" s="261" customFormat="1" ht="12" hidden="1" customHeight="1">
      <c r="A3232" s="260"/>
    </row>
    <row r="3233" spans="1:1" s="261" customFormat="1" ht="12" hidden="1" customHeight="1">
      <c r="A3233" s="260"/>
    </row>
    <row r="3234" spans="1:1" s="261" customFormat="1" ht="12" hidden="1" customHeight="1">
      <c r="A3234" s="260"/>
    </row>
    <row r="3235" spans="1:1" s="261" customFormat="1" ht="12" hidden="1" customHeight="1">
      <c r="A3235" s="260"/>
    </row>
    <row r="3236" spans="1:1" s="261" customFormat="1" ht="12" hidden="1" customHeight="1">
      <c r="A3236" s="260"/>
    </row>
    <row r="3237" spans="1:1" s="261" customFormat="1" ht="12" hidden="1" customHeight="1">
      <c r="A3237" s="260"/>
    </row>
    <row r="3238" spans="1:1" s="261" customFormat="1" ht="12" hidden="1" customHeight="1">
      <c r="A3238" s="260"/>
    </row>
    <row r="3239" spans="1:1" s="261" customFormat="1" ht="12" hidden="1" customHeight="1">
      <c r="A3239" s="260"/>
    </row>
    <row r="3240" spans="1:1" s="261" customFormat="1" ht="12" hidden="1" customHeight="1">
      <c r="A3240" s="260"/>
    </row>
    <row r="3241" spans="1:1" s="261" customFormat="1" ht="12" hidden="1" customHeight="1">
      <c r="A3241" s="260"/>
    </row>
    <row r="3242" spans="1:1" s="261" customFormat="1" ht="12" hidden="1" customHeight="1">
      <c r="A3242" s="260"/>
    </row>
    <row r="3243" spans="1:1" s="261" customFormat="1" ht="12" hidden="1" customHeight="1">
      <c r="A3243" s="260"/>
    </row>
    <row r="3244" spans="1:1" s="261" customFormat="1" ht="12" hidden="1" customHeight="1">
      <c r="A3244" s="260"/>
    </row>
    <row r="3245" spans="1:1" s="261" customFormat="1" ht="12" hidden="1" customHeight="1">
      <c r="A3245" s="260"/>
    </row>
    <row r="3246" spans="1:1" s="261" customFormat="1" ht="12" hidden="1" customHeight="1">
      <c r="A3246" s="260"/>
    </row>
    <row r="3247" spans="1:1" s="261" customFormat="1" ht="12" hidden="1" customHeight="1">
      <c r="A3247" s="260"/>
    </row>
    <row r="3248" spans="1:1" s="261" customFormat="1" ht="12" hidden="1" customHeight="1">
      <c r="A3248" s="260"/>
    </row>
    <row r="3249" spans="1:1" s="261" customFormat="1" ht="12" hidden="1" customHeight="1">
      <c r="A3249" s="260"/>
    </row>
    <row r="3250" spans="1:1" s="261" customFormat="1" ht="12" hidden="1" customHeight="1">
      <c r="A3250" s="260"/>
    </row>
    <row r="3251" spans="1:1" s="261" customFormat="1" ht="12" hidden="1" customHeight="1">
      <c r="A3251" s="260"/>
    </row>
    <row r="3252" spans="1:1" s="261" customFormat="1" ht="12" hidden="1" customHeight="1">
      <c r="A3252" s="260"/>
    </row>
    <row r="3253" spans="1:1" s="261" customFormat="1" ht="12" hidden="1" customHeight="1">
      <c r="A3253" s="260"/>
    </row>
    <row r="3254" spans="1:1" s="261" customFormat="1" ht="12" hidden="1" customHeight="1">
      <c r="A3254" s="260"/>
    </row>
    <row r="3255" spans="1:1" s="261" customFormat="1" ht="12" hidden="1" customHeight="1">
      <c r="A3255" s="260"/>
    </row>
    <row r="3256" spans="1:1" s="261" customFormat="1" ht="12" hidden="1" customHeight="1">
      <c r="A3256" s="260"/>
    </row>
    <row r="3257" spans="1:1" s="261" customFormat="1" ht="12" hidden="1" customHeight="1">
      <c r="A3257" s="260"/>
    </row>
    <row r="3258" spans="1:1" s="261" customFormat="1" ht="12" hidden="1" customHeight="1">
      <c r="A3258" s="260"/>
    </row>
    <row r="3259" spans="1:1" s="261" customFormat="1" ht="12" hidden="1" customHeight="1">
      <c r="A3259" s="260"/>
    </row>
    <row r="3260" spans="1:1" s="261" customFormat="1" ht="12" hidden="1" customHeight="1">
      <c r="A3260" s="260"/>
    </row>
    <row r="3261" spans="1:1" s="261" customFormat="1" ht="12" hidden="1" customHeight="1">
      <c r="A3261" s="260"/>
    </row>
    <row r="3262" spans="1:1" s="261" customFormat="1" ht="12" hidden="1" customHeight="1">
      <c r="A3262" s="260"/>
    </row>
    <row r="3263" spans="1:1" s="261" customFormat="1" ht="12" hidden="1" customHeight="1">
      <c r="A3263" s="260"/>
    </row>
    <row r="3264" spans="1:1" s="261" customFormat="1" ht="12" hidden="1" customHeight="1">
      <c r="A3264" s="260"/>
    </row>
    <row r="3265" spans="1:1" s="261" customFormat="1" ht="12" hidden="1" customHeight="1">
      <c r="A3265" s="260"/>
    </row>
    <row r="3266" spans="1:1" s="261" customFormat="1" ht="12" hidden="1" customHeight="1">
      <c r="A3266" s="260"/>
    </row>
    <row r="3267" spans="1:1" s="261" customFormat="1" ht="12" hidden="1" customHeight="1">
      <c r="A3267" s="260"/>
    </row>
    <row r="3268" spans="1:1" s="261" customFormat="1" ht="12" hidden="1" customHeight="1">
      <c r="A3268" s="260"/>
    </row>
    <row r="3269" spans="1:1" s="261" customFormat="1" ht="12" hidden="1" customHeight="1">
      <c r="A3269" s="260"/>
    </row>
    <row r="3270" spans="1:1" s="261" customFormat="1" ht="12" hidden="1" customHeight="1">
      <c r="A3270" s="260"/>
    </row>
    <row r="3271" spans="1:1" s="261" customFormat="1" ht="12" hidden="1" customHeight="1">
      <c r="A3271" s="260"/>
    </row>
    <row r="3272" spans="1:1" s="261" customFormat="1" ht="12" hidden="1" customHeight="1">
      <c r="A3272" s="260"/>
    </row>
    <row r="3273" spans="1:1" s="261" customFormat="1" ht="12" hidden="1" customHeight="1">
      <c r="A3273" s="260"/>
    </row>
    <row r="3274" spans="1:1" s="261" customFormat="1" ht="12" hidden="1" customHeight="1">
      <c r="A3274" s="260"/>
    </row>
    <row r="3275" spans="1:1" s="261" customFormat="1" ht="12" hidden="1" customHeight="1">
      <c r="A3275" s="260"/>
    </row>
    <row r="3276" spans="1:1" s="261" customFormat="1" ht="12" hidden="1" customHeight="1">
      <c r="A3276" s="260"/>
    </row>
    <row r="3277" spans="1:1" s="261" customFormat="1" ht="12" hidden="1" customHeight="1">
      <c r="A3277" s="260"/>
    </row>
    <row r="3278" spans="1:1" s="261" customFormat="1" ht="12" hidden="1" customHeight="1">
      <c r="A3278" s="260"/>
    </row>
    <row r="3279" spans="1:1" s="261" customFormat="1" ht="12" hidden="1" customHeight="1">
      <c r="A3279" s="260"/>
    </row>
    <row r="3280" spans="1:1" s="261" customFormat="1" ht="12" hidden="1" customHeight="1">
      <c r="A3280" s="260"/>
    </row>
    <row r="3281" spans="1:1" s="261" customFormat="1" ht="12" hidden="1" customHeight="1">
      <c r="A3281" s="260"/>
    </row>
    <row r="3282" spans="1:1" s="261" customFormat="1" ht="12" hidden="1" customHeight="1">
      <c r="A3282" s="260"/>
    </row>
    <row r="3283" spans="1:1" s="261" customFormat="1" ht="12" hidden="1" customHeight="1">
      <c r="A3283" s="260"/>
    </row>
    <row r="3284" spans="1:1" s="261" customFormat="1" ht="12" hidden="1" customHeight="1">
      <c r="A3284" s="260"/>
    </row>
    <row r="3285" spans="1:1" s="261" customFormat="1" ht="12" hidden="1" customHeight="1">
      <c r="A3285" s="260"/>
    </row>
    <row r="3286" spans="1:1" s="261" customFormat="1" ht="12" hidden="1" customHeight="1">
      <c r="A3286" s="260"/>
    </row>
    <row r="3287" spans="1:1" s="261" customFormat="1" ht="12" hidden="1" customHeight="1">
      <c r="A3287" s="260"/>
    </row>
    <row r="3288" spans="1:1" s="261" customFormat="1" ht="12" hidden="1" customHeight="1">
      <c r="A3288" s="260"/>
    </row>
    <row r="3289" spans="1:1" s="261" customFormat="1" ht="12" hidden="1" customHeight="1">
      <c r="A3289" s="260"/>
    </row>
    <row r="3290" spans="1:1" s="261" customFormat="1" ht="12" hidden="1" customHeight="1">
      <c r="A3290" s="260"/>
    </row>
    <row r="3291" spans="1:1" s="261" customFormat="1" ht="12" hidden="1" customHeight="1">
      <c r="A3291" s="260"/>
    </row>
    <row r="3292" spans="1:1" s="261" customFormat="1" ht="12" hidden="1" customHeight="1">
      <c r="A3292" s="260"/>
    </row>
    <row r="3293" spans="1:1" s="261" customFormat="1" ht="12" hidden="1" customHeight="1">
      <c r="A3293" s="260"/>
    </row>
    <row r="3294" spans="1:1" s="261" customFormat="1" ht="12" hidden="1" customHeight="1">
      <c r="A3294" s="260"/>
    </row>
    <row r="3295" spans="1:1" s="261" customFormat="1" ht="12" hidden="1" customHeight="1">
      <c r="A3295" s="260"/>
    </row>
    <row r="3296" spans="1:1" s="261" customFormat="1" ht="12" hidden="1" customHeight="1">
      <c r="A3296" s="260"/>
    </row>
    <row r="3297" spans="1:1" s="261" customFormat="1" ht="12" hidden="1" customHeight="1">
      <c r="A3297" s="260"/>
    </row>
    <row r="3298" spans="1:1" s="261" customFormat="1" ht="12" hidden="1" customHeight="1">
      <c r="A3298" s="260"/>
    </row>
    <row r="3299" spans="1:1" s="261" customFormat="1" ht="12" hidden="1" customHeight="1">
      <c r="A3299" s="260"/>
    </row>
    <row r="3300" spans="1:1" s="261" customFormat="1" ht="12" hidden="1" customHeight="1">
      <c r="A3300" s="260"/>
    </row>
    <row r="3301" spans="1:1" s="261" customFormat="1" ht="12" hidden="1" customHeight="1">
      <c r="A3301" s="260"/>
    </row>
    <row r="3302" spans="1:1" s="261" customFormat="1" ht="12" hidden="1" customHeight="1">
      <c r="A3302" s="260"/>
    </row>
    <row r="3303" spans="1:1" s="261" customFormat="1" ht="12" hidden="1" customHeight="1">
      <c r="A3303" s="260"/>
    </row>
    <row r="3304" spans="1:1" s="261" customFormat="1" ht="12" hidden="1" customHeight="1">
      <c r="A3304" s="260"/>
    </row>
    <row r="3305" spans="1:1" s="261" customFormat="1" ht="12" hidden="1" customHeight="1">
      <c r="A3305" s="260"/>
    </row>
    <row r="3306" spans="1:1" s="261" customFormat="1" ht="12" hidden="1" customHeight="1">
      <c r="A3306" s="260"/>
    </row>
    <row r="3307" spans="1:1" s="261" customFormat="1" ht="12" hidden="1" customHeight="1">
      <c r="A3307" s="260"/>
    </row>
    <row r="3308" spans="1:1" s="261" customFormat="1" ht="12" hidden="1" customHeight="1">
      <c r="A3308" s="260"/>
    </row>
    <row r="3309" spans="1:1" s="261" customFormat="1" ht="12" hidden="1" customHeight="1">
      <c r="A3309" s="260"/>
    </row>
    <row r="3310" spans="1:1" s="261" customFormat="1" ht="12" hidden="1" customHeight="1">
      <c r="A3310" s="260"/>
    </row>
    <row r="3311" spans="1:1" s="261" customFormat="1" ht="12" hidden="1" customHeight="1">
      <c r="A3311" s="260"/>
    </row>
    <row r="3312" spans="1:1" s="261" customFormat="1" ht="12" hidden="1" customHeight="1">
      <c r="A3312" s="260"/>
    </row>
    <row r="3313" spans="1:1" s="261" customFormat="1" ht="12" hidden="1" customHeight="1">
      <c r="A3313" s="260"/>
    </row>
    <row r="3314" spans="1:1" s="261" customFormat="1" ht="12" hidden="1" customHeight="1">
      <c r="A3314" s="260"/>
    </row>
    <row r="3315" spans="1:1" s="261" customFormat="1" ht="12" hidden="1" customHeight="1">
      <c r="A3315" s="260"/>
    </row>
    <row r="3316" spans="1:1" s="261" customFormat="1" ht="12" hidden="1" customHeight="1">
      <c r="A3316" s="260"/>
    </row>
    <row r="3317" spans="1:1" s="261" customFormat="1" ht="12" hidden="1" customHeight="1">
      <c r="A3317" s="260"/>
    </row>
    <row r="3318" spans="1:1" s="261" customFormat="1" ht="12" hidden="1" customHeight="1">
      <c r="A3318" s="260"/>
    </row>
    <row r="3319" spans="1:1" s="261" customFormat="1" ht="12" hidden="1" customHeight="1">
      <c r="A3319" s="260"/>
    </row>
    <row r="3320" spans="1:1" s="261" customFormat="1" ht="12" hidden="1" customHeight="1">
      <c r="A3320" s="260"/>
    </row>
    <row r="3321" spans="1:1" s="261" customFormat="1" ht="12" hidden="1" customHeight="1">
      <c r="A3321" s="260"/>
    </row>
    <row r="3322" spans="1:1" s="261" customFormat="1" ht="12" hidden="1" customHeight="1">
      <c r="A3322" s="260"/>
    </row>
    <row r="3323" spans="1:1" s="261" customFormat="1" ht="12" hidden="1" customHeight="1">
      <c r="A3323" s="260"/>
    </row>
    <row r="3324" spans="1:1" s="261" customFormat="1" ht="12" hidden="1" customHeight="1">
      <c r="A3324" s="260"/>
    </row>
    <row r="3325" spans="1:1" s="261" customFormat="1" ht="12" hidden="1" customHeight="1">
      <c r="A3325" s="260"/>
    </row>
    <row r="3326" spans="1:1" s="261" customFormat="1" ht="12" hidden="1" customHeight="1">
      <c r="A3326" s="260"/>
    </row>
    <row r="3327" spans="1:1" s="261" customFormat="1" ht="12" hidden="1" customHeight="1">
      <c r="A3327" s="260"/>
    </row>
    <row r="3328" spans="1:1" s="261" customFormat="1" ht="12" hidden="1" customHeight="1">
      <c r="A3328" s="260"/>
    </row>
    <row r="3329" spans="1:1" s="261" customFormat="1" ht="12" hidden="1" customHeight="1">
      <c r="A3329" s="260"/>
    </row>
    <row r="3330" spans="1:1" s="261" customFormat="1" ht="12" hidden="1" customHeight="1">
      <c r="A3330" s="260"/>
    </row>
    <row r="3331" spans="1:1" s="261" customFormat="1" ht="12" hidden="1" customHeight="1">
      <c r="A3331" s="260"/>
    </row>
    <row r="3332" spans="1:1" s="261" customFormat="1" ht="12" hidden="1" customHeight="1">
      <c r="A3332" s="260"/>
    </row>
    <row r="3333" spans="1:1" s="261" customFormat="1" ht="12" hidden="1" customHeight="1">
      <c r="A3333" s="260"/>
    </row>
    <row r="3334" spans="1:1" s="261" customFormat="1" ht="12" hidden="1" customHeight="1">
      <c r="A3334" s="260"/>
    </row>
    <row r="3335" spans="1:1" s="261" customFormat="1" ht="12" hidden="1" customHeight="1">
      <c r="A3335" s="260"/>
    </row>
    <row r="3336" spans="1:1" s="261" customFormat="1" ht="12" hidden="1" customHeight="1">
      <c r="A3336" s="260"/>
    </row>
    <row r="3337" spans="1:1" s="261" customFormat="1" ht="12" hidden="1" customHeight="1">
      <c r="A3337" s="260"/>
    </row>
    <row r="3338" spans="1:1" s="261" customFormat="1" ht="12" hidden="1" customHeight="1">
      <c r="A3338" s="260"/>
    </row>
    <row r="3339" spans="1:1" s="261" customFormat="1" ht="12" hidden="1" customHeight="1">
      <c r="A3339" s="260"/>
    </row>
    <row r="3340" spans="1:1" s="261" customFormat="1" ht="12" hidden="1" customHeight="1">
      <c r="A3340" s="260"/>
    </row>
    <row r="3341" spans="1:1" s="261" customFormat="1" ht="12" hidden="1" customHeight="1">
      <c r="A3341" s="260"/>
    </row>
    <row r="3342" spans="1:1" s="261" customFormat="1" ht="12" hidden="1" customHeight="1">
      <c r="A3342" s="260"/>
    </row>
    <row r="3343" spans="1:1" s="261" customFormat="1" ht="12" hidden="1" customHeight="1">
      <c r="A3343" s="260"/>
    </row>
    <row r="3344" spans="1:1" s="261" customFormat="1" ht="12" hidden="1" customHeight="1">
      <c r="A3344" s="260"/>
    </row>
    <row r="3345" spans="1:1" s="261" customFormat="1" ht="12" hidden="1" customHeight="1">
      <c r="A3345" s="260"/>
    </row>
    <row r="3346" spans="1:1" s="261" customFormat="1" ht="12" hidden="1" customHeight="1">
      <c r="A3346" s="260"/>
    </row>
    <row r="3347" spans="1:1" s="261" customFormat="1" ht="12" hidden="1" customHeight="1">
      <c r="A3347" s="260"/>
    </row>
    <row r="3348" spans="1:1" s="261" customFormat="1" ht="12" hidden="1" customHeight="1">
      <c r="A3348" s="260"/>
    </row>
    <row r="3349" spans="1:1" s="261" customFormat="1" ht="12" hidden="1" customHeight="1">
      <c r="A3349" s="260"/>
    </row>
    <row r="3350" spans="1:1" s="261" customFormat="1" ht="12" hidden="1" customHeight="1">
      <c r="A3350" s="260"/>
    </row>
    <row r="3351" spans="1:1" s="261" customFormat="1" ht="12" hidden="1" customHeight="1">
      <c r="A3351" s="260"/>
    </row>
    <row r="3352" spans="1:1" s="261" customFormat="1" ht="12" hidden="1" customHeight="1">
      <c r="A3352" s="260"/>
    </row>
    <row r="3353" spans="1:1" s="261" customFormat="1" ht="12" hidden="1" customHeight="1">
      <c r="A3353" s="260"/>
    </row>
    <row r="3354" spans="1:1" s="261" customFormat="1" ht="12" hidden="1" customHeight="1">
      <c r="A3354" s="260"/>
    </row>
    <row r="3355" spans="1:1" s="261" customFormat="1" ht="12" hidden="1" customHeight="1">
      <c r="A3355" s="260"/>
    </row>
    <row r="3356" spans="1:1" s="261" customFormat="1" ht="12" hidden="1" customHeight="1">
      <c r="A3356" s="260"/>
    </row>
    <row r="3357" spans="1:1" s="261" customFormat="1" ht="12" hidden="1" customHeight="1">
      <c r="A3357" s="260"/>
    </row>
    <row r="3358" spans="1:1" s="261" customFormat="1" ht="12" hidden="1" customHeight="1">
      <c r="A3358" s="260"/>
    </row>
    <row r="3359" spans="1:1" s="261" customFormat="1" ht="12" hidden="1" customHeight="1">
      <c r="A3359" s="260"/>
    </row>
    <row r="3360" spans="1:1" s="261" customFormat="1" ht="12" hidden="1" customHeight="1">
      <c r="A3360" s="260"/>
    </row>
    <row r="3361" spans="1:1" s="261" customFormat="1" ht="12" hidden="1" customHeight="1">
      <c r="A3361" s="260"/>
    </row>
    <row r="3362" spans="1:1" s="261" customFormat="1" ht="12" hidden="1" customHeight="1">
      <c r="A3362" s="260"/>
    </row>
    <row r="3363" spans="1:1" s="261" customFormat="1" ht="12" hidden="1" customHeight="1">
      <c r="A3363" s="260"/>
    </row>
    <row r="3364" spans="1:1" s="261" customFormat="1" ht="12" hidden="1" customHeight="1">
      <c r="A3364" s="260"/>
    </row>
    <row r="3365" spans="1:1" s="261" customFormat="1" ht="12" hidden="1" customHeight="1">
      <c r="A3365" s="260"/>
    </row>
    <row r="3366" spans="1:1" s="261" customFormat="1" ht="12" hidden="1" customHeight="1">
      <c r="A3366" s="260"/>
    </row>
    <row r="3367" spans="1:1" s="261" customFormat="1" ht="12" hidden="1" customHeight="1">
      <c r="A3367" s="260"/>
    </row>
    <row r="3368" spans="1:1" s="261" customFormat="1" ht="12" hidden="1" customHeight="1">
      <c r="A3368" s="260"/>
    </row>
    <row r="3369" spans="1:1" s="261" customFormat="1" ht="12" hidden="1" customHeight="1">
      <c r="A3369" s="260"/>
    </row>
    <row r="3370" spans="1:1" s="261" customFormat="1" ht="12" hidden="1" customHeight="1">
      <c r="A3370" s="260"/>
    </row>
    <row r="3371" spans="1:1" s="261" customFormat="1" ht="12" hidden="1" customHeight="1">
      <c r="A3371" s="260"/>
    </row>
    <row r="3372" spans="1:1" s="261" customFormat="1" ht="12" hidden="1" customHeight="1">
      <c r="A3372" s="260"/>
    </row>
    <row r="3373" spans="1:1" s="261" customFormat="1" ht="12" hidden="1" customHeight="1">
      <c r="A3373" s="260"/>
    </row>
    <row r="3374" spans="1:1" s="261" customFormat="1" ht="12" hidden="1" customHeight="1">
      <c r="A3374" s="260"/>
    </row>
    <row r="3375" spans="1:1" s="261" customFormat="1" ht="12" hidden="1" customHeight="1">
      <c r="A3375" s="260"/>
    </row>
    <row r="3376" spans="1:1" s="261" customFormat="1" ht="12" hidden="1" customHeight="1">
      <c r="A3376" s="260"/>
    </row>
    <row r="3377" spans="1:1" s="261" customFormat="1" ht="12" hidden="1" customHeight="1">
      <c r="A3377" s="260"/>
    </row>
    <row r="3378" spans="1:1" s="261" customFormat="1" ht="12" hidden="1" customHeight="1">
      <c r="A3378" s="260"/>
    </row>
    <row r="3379" spans="1:1" s="261" customFormat="1" ht="12" hidden="1" customHeight="1">
      <c r="A3379" s="260"/>
    </row>
    <row r="3380" spans="1:1" s="261" customFormat="1" ht="12" hidden="1" customHeight="1">
      <c r="A3380" s="260"/>
    </row>
    <row r="3381" spans="1:1" s="261" customFormat="1" ht="12" hidden="1" customHeight="1">
      <c r="A3381" s="260"/>
    </row>
    <row r="3382" spans="1:1" s="261" customFormat="1" ht="12" hidden="1" customHeight="1">
      <c r="A3382" s="260"/>
    </row>
    <row r="3383" spans="1:1" s="261" customFormat="1" ht="12" hidden="1" customHeight="1">
      <c r="A3383" s="260"/>
    </row>
    <row r="3384" spans="1:1" s="261" customFormat="1" ht="12" hidden="1" customHeight="1">
      <c r="A3384" s="260"/>
    </row>
    <row r="3385" spans="1:1" s="261" customFormat="1" ht="12" hidden="1" customHeight="1">
      <c r="A3385" s="260"/>
    </row>
    <row r="3386" spans="1:1" s="261" customFormat="1" ht="12" hidden="1" customHeight="1">
      <c r="A3386" s="260"/>
    </row>
    <row r="3387" spans="1:1" s="261" customFormat="1" ht="12" hidden="1" customHeight="1">
      <c r="A3387" s="260"/>
    </row>
    <row r="3388" spans="1:1" s="261" customFormat="1" ht="12" hidden="1" customHeight="1">
      <c r="A3388" s="260"/>
    </row>
    <row r="3389" spans="1:1" s="261" customFormat="1" ht="12" hidden="1" customHeight="1">
      <c r="A3389" s="260"/>
    </row>
    <row r="3390" spans="1:1" s="261" customFormat="1" ht="12" hidden="1" customHeight="1">
      <c r="A3390" s="260"/>
    </row>
    <row r="3391" spans="1:1" s="261" customFormat="1" ht="12" hidden="1" customHeight="1">
      <c r="A3391" s="260"/>
    </row>
    <row r="3392" spans="1:1" s="261" customFormat="1" ht="12" hidden="1" customHeight="1">
      <c r="A3392" s="260"/>
    </row>
    <row r="3393" spans="1:1" s="261" customFormat="1" ht="12" hidden="1" customHeight="1">
      <c r="A3393" s="260"/>
    </row>
    <row r="3394" spans="1:1" s="261" customFormat="1" ht="12" hidden="1" customHeight="1">
      <c r="A3394" s="260"/>
    </row>
    <row r="3395" spans="1:1" s="261" customFormat="1" ht="12" hidden="1" customHeight="1">
      <c r="A3395" s="260"/>
    </row>
    <row r="3396" spans="1:1" s="261" customFormat="1" ht="12" hidden="1" customHeight="1">
      <c r="A3396" s="260"/>
    </row>
    <row r="3397" spans="1:1" s="261" customFormat="1" ht="12" hidden="1" customHeight="1">
      <c r="A3397" s="260"/>
    </row>
    <row r="3398" spans="1:1" s="261" customFormat="1" ht="12" hidden="1" customHeight="1">
      <c r="A3398" s="260"/>
    </row>
    <row r="3399" spans="1:1" s="261" customFormat="1" ht="12" hidden="1" customHeight="1">
      <c r="A3399" s="260"/>
    </row>
    <row r="3400" spans="1:1" s="261" customFormat="1" ht="12" hidden="1" customHeight="1">
      <c r="A3400" s="260"/>
    </row>
    <row r="3401" spans="1:1" s="261" customFormat="1" ht="12" hidden="1" customHeight="1">
      <c r="A3401" s="260"/>
    </row>
    <row r="3402" spans="1:1" s="261" customFormat="1" ht="12" hidden="1" customHeight="1">
      <c r="A3402" s="260"/>
    </row>
    <row r="3403" spans="1:1" s="261" customFormat="1" ht="12" hidden="1" customHeight="1">
      <c r="A3403" s="260"/>
    </row>
    <row r="3404" spans="1:1" s="261" customFormat="1" ht="12" hidden="1" customHeight="1">
      <c r="A3404" s="260"/>
    </row>
    <row r="3405" spans="1:1" s="261" customFormat="1" ht="12" hidden="1" customHeight="1">
      <c r="A3405" s="260"/>
    </row>
    <row r="3406" spans="1:1" s="261" customFormat="1" ht="12" hidden="1" customHeight="1">
      <c r="A3406" s="260"/>
    </row>
    <row r="3407" spans="1:1" s="261" customFormat="1" ht="12" hidden="1" customHeight="1">
      <c r="A3407" s="260"/>
    </row>
    <row r="3408" spans="1:1" s="261" customFormat="1" ht="12" hidden="1" customHeight="1">
      <c r="A3408" s="260"/>
    </row>
    <row r="3409" spans="1:1" s="261" customFormat="1" ht="12" hidden="1" customHeight="1">
      <c r="A3409" s="260"/>
    </row>
    <row r="3410" spans="1:1" s="261" customFormat="1" ht="12" hidden="1" customHeight="1">
      <c r="A3410" s="260"/>
    </row>
    <row r="3411" spans="1:1" s="261" customFormat="1" ht="12" hidden="1" customHeight="1">
      <c r="A3411" s="260"/>
    </row>
    <row r="3412" spans="1:1" s="261" customFormat="1" ht="12" hidden="1" customHeight="1">
      <c r="A3412" s="260"/>
    </row>
    <row r="3413" spans="1:1" s="261" customFormat="1" ht="12" hidden="1" customHeight="1">
      <c r="A3413" s="260"/>
    </row>
    <row r="3414" spans="1:1" s="261" customFormat="1" ht="12" hidden="1" customHeight="1">
      <c r="A3414" s="260"/>
    </row>
    <row r="3415" spans="1:1" s="261" customFormat="1" ht="12" hidden="1" customHeight="1">
      <c r="A3415" s="260"/>
    </row>
    <row r="3416" spans="1:1" s="261" customFormat="1" ht="12" hidden="1" customHeight="1">
      <c r="A3416" s="260"/>
    </row>
    <row r="3417" spans="1:1" s="261" customFormat="1" ht="12" hidden="1" customHeight="1">
      <c r="A3417" s="260"/>
    </row>
    <row r="3418" spans="1:1" s="261" customFormat="1" ht="12" hidden="1" customHeight="1">
      <c r="A3418" s="260"/>
    </row>
    <row r="3419" spans="1:1" s="261" customFormat="1" ht="12" hidden="1" customHeight="1">
      <c r="A3419" s="260"/>
    </row>
    <row r="3420" spans="1:1" s="261" customFormat="1" ht="12" hidden="1" customHeight="1">
      <c r="A3420" s="260"/>
    </row>
    <row r="3421" spans="1:1" s="261" customFormat="1" ht="12" hidden="1" customHeight="1">
      <c r="A3421" s="260"/>
    </row>
    <row r="3422" spans="1:1" s="261" customFormat="1" ht="12" hidden="1" customHeight="1">
      <c r="A3422" s="260"/>
    </row>
    <row r="3423" spans="1:1" s="261" customFormat="1" ht="12" hidden="1" customHeight="1">
      <c r="A3423" s="260"/>
    </row>
    <row r="3424" spans="1:1" s="261" customFormat="1" ht="12" hidden="1" customHeight="1">
      <c r="A3424" s="260"/>
    </row>
    <row r="3425" spans="1:1" s="261" customFormat="1" ht="12" hidden="1" customHeight="1">
      <c r="A3425" s="260"/>
    </row>
    <row r="3426" spans="1:1" s="261" customFormat="1" ht="12" hidden="1" customHeight="1">
      <c r="A3426" s="260"/>
    </row>
    <row r="3427" spans="1:1" s="261" customFormat="1" ht="12" hidden="1" customHeight="1">
      <c r="A3427" s="260"/>
    </row>
    <row r="3428" spans="1:1" s="261" customFormat="1" ht="12" hidden="1" customHeight="1">
      <c r="A3428" s="260"/>
    </row>
    <row r="3429" spans="1:1" s="261" customFormat="1" ht="12" hidden="1" customHeight="1">
      <c r="A3429" s="260"/>
    </row>
    <row r="3430" spans="1:1" s="261" customFormat="1" ht="12" hidden="1" customHeight="1">
      <c r="A3430" s="260"/>
    </row>
    <row r="3431" spans="1:1" s="261" customFormat="1" ht="12" hidden="1" customHeight="1">
      <c r="A3431" s="260"/>
    </row>
    <row r="3432" spans="1:1" s="261" customFormat="1" ht="12" hidden="1" customHeight="1">
      <c r="A3432" s="260"/>
    </row>
    <row r="3433" spans="1:1" s="261" customFormat="1" ht="12" hidden="1" customHeight="1">
      <c r="A3433" s="260"/>
    </row>
    <row r="3434" spans="1:1" s="261" customFormat="1" ht="12" hidden="1" customHeight="1">
      <c r="A3434" s="260"/>
    </row>
    <row r="3435" spans="1:1" s="261" customFormat="1" ht="12" hidden="1" customHeight="1">
      <c r="A3435" s="260"/>
    </row>
    <row r="3436" spans="1:1" s="261" customFormat="1" ht="12" hidden="1" customHeight="1">
      <c r="A3436" s="260"/>
    </row>
    <row r="3437" spans="1:1" s="261" customFormat="1" ht="12" hidden="1" customHeight="1">
      <c r="A3437" s="260"/>
    </row>
    <row r="3438" spans="1:1" s="261" customFormat="1" ht="12" hidden="1" customHeight="1">
      <c r="A3438" s="260"/>
    </row>
    <row r="3439" spans="1:1" s="261" customFormat="1" ht="12" hidden="1" customHeight="1">
      <c r="A3439" s="260"/>
    </row>
    <row r="3440" spans="1:1" s="261" customFormat="1" ht="12" hidden="1" customHeight="1">
      <c r="A3440" s="260"/>
    </row>
    <row r="3441" spans="1:1" s="261" customFormat="1" ht="12" hidden="1" customHeight="1">
      <c r="A3441" s="260"/>
    </row>
    <row r="3442" spans="1:1" s="261" customFormat="1" ht="12" hidden="1" customHeight="1">
      <c r="A3442" s="260"/>
    </row>
    <row r="3443" spans="1:1" s="261" customFormat="1" ht="12" hidden="1" customHeight="1">
      <c r="A3443" s="260"/>
    </row>
    <row r="3444" spans="1:1" s="261" customFormat="1" ht="12" hidden="1" customHeight="1">
      <c r="A3444" s="260"/>
    </row>
    <row r="3445" spans="1:1" s="261" customFormat="1" ht="12" hidden="1" customHeight="1">
      <c r="A3445" s="260"/>
    </row>
    <row r="3446" spans="1:1" s="261" customFormat="1" ht="12" hidden="1" customHeight="1">
      <c r="A3446" s="260"/>
    </row>
    <row r="3447" spans="1:1" s="261" customFormat="1" ht="12" hidden="1" customHeight="1">
      <c r="A3447" s="260"/>
    </row>
    <row r="3448" spans="1:1" s="261" customFormat="1" ht="12" hidden="1" customHeight="1">
      <c r="A3448" s="260"/>
    </row>
    <row r="3449" spans="1:1" s="261" customFormat="1" ht="12" hidden="1" customHeight="1">
      <c r="A3449" s="260"/>
    </row>
    <row r="3450" spans="1:1" s="261" customFormat="1" ht="12" hidden="1" customHeight="1">
      <c r="A3450" s="260"/>
    </row>
    <row r="3451" spans="1:1" s="261" customFormat="1" ht="12" hidden="1" customHeight="1">
      <c r="A3451" s="260"/>
    </row>
    <row r="3452" spans="1:1" s="261" customFormat="1" ht="12" hidden="1" customHeight="1">
      <c r="A3452" s="260"/>
    </row>
    <row r="3453" spans="1:1" s="261" customFormat="1" ht="12" hidden="1" customHeight="1">
      <c r="A3453" s="260"/>
    </row>
    <row r="3454" spans="1:1" s="261" customFormat="1" ht="12" hidden="1" customHeight="1">
      <c r="A3454" s="260"/>
    </row>
    <row r="3455" spans="1:1" s="261" customFormat="1" ht="12" hidden="1" customHeight="1">
      <c r="A3455" s="260"/>
    </row>
    <row r="3456" spans="1:1" s="261" customFormat="1" ht="12" hidden="1" customHeight="1">
      <c r="A3456" s="260"/>
    </row>
    <row r="3457" spans="1:1" s="261" customFormat="1" ht="12" hidden="1" customHeight="1">
      <c r="A3457" s="260"/>
    </row>
    <row r="3458" spans="1:1" s="261" customFormat="1" ht="12" hidden="1" customHeight="1">
      <c r="A3458" s="260"/>
    </row>
    <row r="3459" spans="1:1" s="261" customFormat="1" ht="12" hidden="1" customHeight="1">
      <c r="A3459" s="260"/>
    </row>
    <row r="3460" spans="1:1" s="261" customFormat="1" ht="12" hidden="1" customHeight="1">
      <c r="A3460" s="260"/>
    </row>
    <row r="3461" spans="1:1" s="261" customFormat="1" ht="12" hidden="1" customHeight="1">
      <c r="A3461" s="260"/>
    </row>
    <row r="3462" spans="1:1" s="261" customFormat="1" ht="12" hidden="1" customHeight="1">
      <c r="A3462" s="260"/>
    </row>
    <row r="3463" spans="1:1" s="261" customFormat="1" ht="12" hidden="1" customHeight="1">
      <c r="A3463" s="260"/>
    </row>
    <row r="3464" spans="1:1" s="261" customFormat="1" ht="12" hidden="1" customHeight="1">
      <c r="A3464" s="260"/>
    </row>
    <row r="3465" spans="1:1" s="261" customFormat="1" ht="12" hidden="1" customHeight="1">
      <c r="A3465" s="260"/>
    </row>
    <row r="3466" spans="1:1" s="261" customFormat="1" ht="12" hidden="1" customHeight="1">
      <c r="A3466" s="260"/>
    </row>
    <row r="3467" spans="1:1" s="261" customFormat="1" ht="12" hidden="1" customHeight="1">
      <c r="A3467" s="260"/>
    </row>
    <row r="3468" spans="1:1" s="261" customFormat="1" ht="12" hidden="1" customHeight="1">
      <c r="A3468" s="260"/>
    </row>
    <row r="3469" spans="1:1" s="261" customFormat="1" ht="12" hidden="1" customHeight="1">
      <c r="A3469" s="260"/>
    </row>
    <row r="3470" spans="1:1" s="261" customFormat="1" ht="12" hidden="1" customHeight="1">
      <c r="A3470" s="260"/>
    </row>
    <row r="3471" spans="1:1" s="261" customFormat="1" ht="12" hidden="1" customHeight="1">
      <c r="A3471" s="260"/>
    </row>
    <row r="3472" spans="1:1" s="261" customFormat="1" ht="12" hidden="1" customHeight="1">
      <c r="A3472" s="260"/>
    </row>
    <row r="3473" spans="1:1" s="261" customFormat="1" ht="12" hidden="1" customHeight="1">
      <c r="A3473" s="260"/>
    </row>
    <row r="3474" spans="1:1" s="261" customFormat="1" ht="12" hidden="1" customHeight="1">
      <c r="A3474" s="260"/>
    </row>
    <row r="3475" spans="1:1" s="261" customFormat="1" ht="12" hidden="1" customHeight="1">
      <c r="A3475" s="260"/>
    </row>
    <row r="3476" spans="1:1" s="261" customFormat="1" ht="12" hidden="1" customHeight="1">
      <c r="A3476" s="260"/>
    </row>
    <row r="3477" spans="1:1" s="261" customFormat="1" ht="12" hidden="1" customHeight="1">
      <c r="A3477" s="260"/>
    </row>
    <row r="3478" spans="1:1" s="261" customFormat="1" ht="12" hidden="1" customHeight="1">
      <c r="A3478" s="260"/>
    </row>
    <row r="3479" spans="1:1" s="261" customFormat="1" ht="12" hidden="1" customHeight="1">
      <c r="A3479" s="260"/>
    </row>
    <row r="3480" spans="1:1" s="261" customFormat="1" ht="12" hidden="1" customHeight="1">
      <c r="A3480" s="260"/>
    </row>
    <row r="3481" spans="1:1" s="261" customFormat="1" ht="12" hidden="1" customHeight="1">
      <c r="A3481" s="260"/>
    </row>
    <row r="3482" spans="1:1" s="261" customFormat="1" ht="12" hidden="1" customHeight="1">
      <c r="A3482" s="260"/>
    </row>
    <row r="3483" spans="1:1" s="261" customFormat="1" ht="12" hidden="1" customHeight="1">
      <c r="A3483" s="260"/>
    </row>
    <row r="3484" spans="1:1" s="261" customFormat="1" ht="12" hidden="1" customHeight="1">
      <c r="A3484" s="260"/>
    </row>
    <row r="3485" spans="1:1" s="261" customFormat="1" ht="12" hidden="1" customHeight="1">
      <c r="A3485" s="260"/>
    </row>
    <row r="3486" spans="1:1" s="261" customFormat="1" ht="12" hidden="1" customHeight="1">
      <c r="A3486" s="260"/>
    </row>
    <row r="3487" spans="1:1" s="261" customFormat="1" ht="12" hidden="1" customHeight="1">
      <c r="A3487" s="260"/>
    </row>
    <row r="3488" spans="1:1" s="261" customFormat="1" ht="12" hidden="1" customHeight="1">
      <c r="A3488" s="260"/>
    </row>
    <row r="3489" spans="1:1" s="261" customFormat="1" ht="12" hidden="1" customHeight="1">
      <c r="A3489" s="260"/>
    </row>
    <row r="3490" spans="1:1" s="261" customFormat="1" ht="12" hidden="1" customHeight="1">
      <c r="A3490" s="260"/>
    </row>
    <row r="3491" spans="1:1" s="261" customFormat="1" ht="12" hidden="1" customHeight="1">
      <c r="A3491" s="260"/>
    </row>
    <row r="3492" spans="1:1" s="261" customFormat="1" ht="12" hidden="1" customHeight="1">
      <c r="A3492" s="260"/>
    </row>
    <row r="3493" spans="1:1" s="261" customFormat="1" ht="12" hidden="1" customHeight="1">
      <c r="A3493" s="260"/>
    </row>
    <row r="3494" spans="1:1" s="261" customFormat="1" ht="12" hidden="1" customHeight="1">
      <c r="A3494" s="260"/>
    </row>
    <row r="3495" spans="1:1" s="261" customFormat="1" ht="12" hidden="1" customHeight="1">
      <c r="A3495" s="260"/>
    </row>
    <row r="3496" spans="1:1" s="261" customFormat="1" ht="12" hidden="1" customHeight="1">
      <c r="A3496" s="260"/>
    </row>
    <row r="3497" spans="1:1" s="261" customFormat="1" ht="12" hidden="1" customHeight="1">
      <c r="A3497" s="260"/>
    </row>
    <row r="3498" spans="1:1" s="261" customFormat="1" ht="12" hidden="1" customHeight="1">
      <c r="A3498" s="260"/>
    </row>
    <row r="3499" spans="1:1" s="261" customFormat="1" ht="12" hidden="1" customHeight="1">
      <c r="A3499" s="260"/>
    </row>
    <row r="3500" spans="1:1" s="261" customFormat="1" ht="12" hidden="1" customHeight="1">
      <c r="A3500" s="260"/>
    </row>
    <row r="3501" spans="1:1" s="261" customFormat="1" ht="12" hidden="1" customHeight="1">
      <c r="A3501" s="260"/>
    </row>
    <row r="3502" spans="1:1" s="261" customFormat="1" ht="12" hidden="1" customHeight="1">
      <c r="A3502" s="260"/>
    </row>
    <row r="3503" spans="1:1" s="261" customFormat="1" ht="12" hidden="1" customHeight="1">
      <c r="A3503" s="260"/>
    </row>
    <row r="3504" spans="1:1" s="261" customFormat="1" ht="12" hidden="1" customHeight="1">
      <c r="A3504" s="260"/>
    </row>
    <row r="3505" spans="1:1" s="261" customFormat="1" ht="12" hidden="1" customHeight="1">
      <c r="A3505" s="260"/>
    </row>
    <row r="3506" spans="1:1" s="261" customFormat="1" ht="12" hidden="1" customHeight="1">
      <c r="A3506" s="260"/>
    </row>
    <row r="3507" spans="1:1" s="261" customFormat="1" ht="12" hidden="1" customHeight="1">
      <c r="A3507" s="260"/>
    </row>
    <row r="3508" spans="1:1" s="261" customFormat="1" ht="12" hidden="1" customHeight="1">
      <c r="A3508" s="260"/>
    </row>
    <row r="3509" spans="1:1" s="261" customFormat="1" ht="12" hidden="1" customHeight="1">
      <c r="A3509" s="260"/>
    </row>
    <row r="3510" spans="1:1" s="261" customFormat="1" ht="12" hidden="1" customHeight="1">
      <c r="A3510" s="260"/>
    </row>
    <row r="3511" spans="1:1" s="261" customFormat="1" ht="12" hidden="1" customHeight="1">
      <c r="A3511" s="260"/>
    </row>
    <row r="3512" spans="1:1" s="261" customFormat="1" ht="12" hidden="1" customHeight="1">
      <c r="A3512" s="260"/>
    </row>
    <row r="3513" spans="1:1" s="261" customFormat="1" ht="12" hidden="1" customHeight="1">
      <c r="A3513" s="260"/>
    </row>
    <row r="3514" spans="1:1" s="261" customFormat="1" ht="12" hidden="1" customHeight="1">
      <c r="A3514" s="260"/>
    </row>
    <row r="3515" spans="1:1" s="261" customFormat="1" ht="12" hidden="1" customHeight="1">
      <c r="A3515" s="260"/>
    </row>
    <row r="3516" spans="1:1" s="261" customFormat="1" ht="12" hidden="1" customHeight="1">
      <c r="A3516" s="260"/>
    </row>
    <row r="3517" spans="1:1" s="261" customFormat="1" ht="12" hidden="1" customHeight="1">
      <c r="A3517" s="260"/>
    </row>
    <row r="3518" spans="1:1" s="261" customFormat="1" ht="12" hidden="1" customHeight="1">
      <c r="A3518" s="260"/>
    </row>
    <row r="3519" spans="1:1" s="261" customFormat="1" ht="12" hidden="1" customHeight="1">
      <c r="A3519" s="260"/>
    </row>
    <row r="3520" spans="1:1" s="261" customFormat="1" ht="12" hidden="1" customHeight="1">
      <c r="A3520" s="260"/>
    </row>
    <row r="3521" spans="1:1" s="261" customFormat="1" ht="12" hidden="1" customHeight="1">
      <c r="A3521" s="260"/>
    </row>
    <row r="3522" spans="1:1" s="261" customFormat="1" ht="12" hidden="1" customHeight="1">
      <c r="A3522" s="260"/>
    </row>
    <row r="3523" spans="1:1" s="261" customFormat="1" ht="12" hidden="1" customHeight="1">
      <c r="A3523" s="260"/>
    </row>
    <row r="3524" spans="1:1" s="261" customFormat="1" ht="12" hidden="1" customHeight="1">
      <c r="A3524" s="260"/>
    </row>
    <row r="3525" spans="1:1" s="261" customFormat="1" ht="12" hidden="1" customHeight="1">
      <c r="A3525" s="260"/>
    </row>
    <row r="3526" spans="1:1" s="261" customFormat="1" ht="12" hidden="1" customHeight="1">
      <c r="A3526" s="260"/>
    </row>
    <row r="3527" spans="1:1" s="261" customFormat="1" ht="12" hidden="1" customHeight="1">
      <c r="A3527" s="260"/>
    </row>
    <row r="3528" spans="1:1" s="261" customFormat="1" ht="12" hidden="1" customHeight="1">
      <c r="A3528" s="260"/>
    </row>
    <row r="3529" spans="1:1" s="261" customFormat="1" ht="12" hidden="1" customHeight="1">
      <c r="A3529" s="260"/>
    </row>
    <row r="3530" spans="1:1" s="261" customFormat="1" ht="12" hidden="1" customHeight="1">
      <c r="A3530" s="260"/>
    </row>
    <row r="3531" spans="1:1" s="261" customFormat="1" ht="12" hidden="1" customHeight="1">
      <c r="A3531" s="260"/>
    </row>
    <row r="3532" spans="1:1" s="261" customFormat="1" ht="12" hidden="1" customHeight="1">
      <c r="A3532" s="260"/>
    </row>
    <row r="3533" spans="1:1" s="261" customFormat="1" ht="12" hidden="1" customHeight="1">
      <c r="A3533" s="260"/>
    </row>
    <row r="3534" spans="1:1" s="261" customFormat="1" ht="12" hidden="1" customHeight="1">
      <c r="A3534" s="260"/>
    </row>
    <row r="3535" spans="1:1" s="261" customFormat="1" ht="12" hidden="1" customHeight="1">
      <c r="A3535" s="260"/>
    </row>
    <row r="3536" spans="1:1" s="261" customFormat="1" ht="12" hidden="1" customHeight="1">
      <c r="A3536" s="260"/>
    </row>
    <row r="3537" spans="1:1" s="261" customFormat="1" ht="12" hidden="1" customHeight="1">
      <c r="A3537" s="260"/>
    </row>
    <row r="3538" spans="1:1" s="261" customFormat="1" ht="12" hidden="1" customHeight="1">
      <c r="A3538" s="260"/>
    </row>
    <row r="3539" spans="1:1" s="261" customFormat="1" ht="12" hidden="1" customHeight="1">
      <c r="A3539" s="260"/>
    </row>
    <row r="3540" spans="1:1" s="261" customFormat="1" ht="12" hidden="1" customHeight="1">
      <c r="A3540" s="260"/>
    </row>
    <row r="3541" spans="1:1" s="261" customFormat="1" ht="12" hidden="1" customHeight="1">
      <c r="A3541" s="260"/>
    </row>
    <row r="3542" spans="1:1" s="261" customFormat="1" ht="12" hidden="1" customHeight="1">
      <c r="A3542" s="260"/>
    </row>
    <row r="3543" spans="1:1" s="261" customFormat="1" ht="12" hidden="1" customHeight="1">
      <c r="A3543" s="260"/>
    </row>
    <row r="3544" spans="1:1" s="261" customFormat="1" ht="12" hidden="1" customHeight="1">
      <c r="A3544" s="260"/>
    </row>
    <row r="3545" spans="1:1" s="261" customFormat="1" ht="12" hidden="1" customHeight="1">
      <c r="A3545" s="260"/>
    </row>
    <row r="3546" spans="1:1" s="261" customFormat="1" ht="12" hidden="1" customHeight="1">
      <c r="A3546" s="260"/>
    </row>
    <row r="3547" spans="1:1" s="261" customFormat="1" ht="12" hidden="1" customHeight="1">
      <c r="A3547" s="260"/>
    </row>
    <row r="3548" spans="1:1" s="261" customFormat="1" ht="12" hidden="1" customHeight="1">
      <c r="A3548" s="260"/>
    </row>
    <row r="3549" spans="1:1" s="261" customFormat="1" ht="12" hidden="1" customHeight="1">
      <c r="A3549" s="260"/>
    </row>
    <row r="3550" spans="1:1" s="261" customFormat="1" ht="12" hidden="1" customHeight="1">
      <c r="A3550" s="260"/>
    </row>
    <row r="3551" spans="1:1" s="261" customFormat="1" ht="12" hidden="1" customHeight="1">
      <c r="A3551" s="260"/>
    </row>
    <row r="3552" spans="1:1" s="261" customFormat="1" ht="12" hidden="1" customHeight="1">
      <c r="A3552" s="260"/>
    </row>
    <row r="3553" spans="1:1" s="261" customFormat="1" ht="12" hidden="1" customHeight="1">
      <c r="A3553" s="260"/>
    </row>
    <row r="3554" spans="1:1" s="261" customFormat="1" ht="12" hidden="1" customHeight="1">
      <c r="A3554" s="260"/>
    </row>
    <row r="3555" spans="1:1" s="261" customFormat="1" ht="12" hidden="1" customHeight="1">
      <c r="A3555" s="260"/>
    </row>
    <row r="3556" spans="1:1" s="261" customFormat="1" ht="12" hidden="1" customHeight="1">
      <c r="A3556" s="260"/>
    </row>
    <row r="3557" spans="1:1" s="261" customFormat="1" ht="12" hidden="1" customHeight="1">
      <c r="A3557" s="260"/>
    </row>
    <row r="3558" spans="1:1" s="261" customFormat="1" ht="12" hidden="1" customHeight="1">
      <c r="A3558" s="260"/>
    </row>
    <row r="3559" spans="1:1" s="261" customFormat="1" ht="12" hidden="1" customHeight="1">
      <c r="A3559" s="260"/>
    </row>
    <row r="3560" spans="1:1" s="261" customFormat="1" ht="12" hidden="1" customHeight="1">
      <c r="A3560" s="260"/>
    </row>
    <row r="3561" spans="1:1" s="261" customFormat="1" ht="12" hidden="1" customHeight="1">
      <c r="A3561" s="260"/>
    </row>
    <row r="3562" spans="1:1" s="261" customFormat="1" ht="12" hidden="1" customHeight="1">
      <c r="A3562" s="260"/>
    </row>
    <row r="3563" spans="1:1" s="261" customFormat="1" ht="12" hidden="1" customHeight="1">
      <c r="A3563" s="260"/>
    </row>
    <row r="3564" spans="1:1" s="261" customFormat="1" ht="12" hidden="1" customHeight="1">
      <c r="A3564" s="260"/>
    </row>
    <row r="3565" spans="1:1" s="261" customFormat="1" ht="12" hidden="1" customHeight="1">
      <c r="A3565" s="260"/>
    </row>
    <row r="3566" spans="1:1" s="261" customFormat="1" ht="12" hidden="1" customHeight="1">
      <c r="A3566" s="260"/>
    </row>
    <row r="3567" spans="1:1" s="261" customFormat="1" ht="12" hidden="1" customHeight="1">
      <c r="A3567" s="260"/>
    </row>
    <row r="3568" spans="1:1" s="261" customFormat="1" ht="12" hidden="1" customHeight="1">
      <c r="A3568" s="260"/>
    </row>
    <row r="3569" spans="1:1" s="261" customFormat="1" ht="12" hidden="1" customHeight="1">
      <c r="A3569" s="260"/>
    </row>
    <row r="3570" spans="1:1" s="261" customFormat="1" ht="12" hidden="1" customHeight="1">
      <c r="A3570" s="260"/>
    </row>
    <row r="3571" spans="1:1" s="261" customFormat="1" ht="12" hidden="1" customHeight="1">
      <c r="A3571" s="260"/>
    </row>
    <row r="3572" spans="1:1" s="261" customFormat="1" ht="12" hidden="1" customHeight="1">
      <c r="A3572" s="260"/>
    </row>
    <row r="3573" spans="1:1" s="261" customFormat="1" ht="12" hidden="1" customHeight="1">
      <c r="A3573" s="260"/>
    </row>
    <row r="3574" spans="1:1" s="261" customFormat="1" ht="12" hidden="1" customHeight="1">
      <c r="A3574" s="260"/>
    </row>
    <row r="3575" spans="1:1" s="261" customFormat="1" ht="12" hidden="1" customHeight="1">
      <c r="A3575" s="260"/>
    </row>
    <row r="3576" spans="1:1" s="261" customFormat="1" ht="12" hidden="1" customHeight="1">
      <c r="A3576" s="260"/>
    </row>
    <row r="3577" spans="1:1" s="261" customFormat="1" ht="12" hidden="1" customHeight="1">
      <c r="A3577" s="260"/>
    </row>
    <row r="3578" spans="1:1" s="261" customFormat="1" ht="12" hidden="1" customHeight="1">
      <c r="A3578" s="260"/>
    </row>
    <row r="3579" spans="1:1" s="261" customFormat="1" ht="12" hidden="1" customHeight="1">
      <c r="A3579" s="260"/>
    </row>
    <row r="3580" spans="1:1" s="261" customFormat="1" ht="12" hidden="1" customHeight="1">
      <c r="A3580" s="260"/>
    </row>
    <row r="3581" spans="1:1" s="261" customFormat="1" ht="12" hidden="1" customHeight="1">
      <c r="A3581" s="260"/>
    </row>
    <row r="3582" spans="1:1" s="261" customFormat="1" ht="12" hidden="1" customHeight="1">
      <c r="A3582" s="260"/>
    </row>
    <row r="3583" spans="1:1" s="261" customFormat="1" ht="12" hidden="1" customHeight="1">
      <c r="A3583" s="260"/>
    </row>
    <row r="3584" spans="1:1" s="261" customFormat="1" ht="12" hidden="1" customHeight="1">
      <c r="A3584" s="260"/>
    </row>
    <row r="3585" spans="1:1" s="261" customFormat="1" ht="12" hidden="1" customHeight="1">
      <c r="A3585" s="260"/>
    </row>
    <row r="3586" spans="1:1" s="261" customFormat="1" ht="12" hidden="1" customHeight="1">
      <c r="A3586" s="260"/>
    </row>
    <row r="3587" spans="1:1" s="261" customFormat="1" ht="12" hidden="1" customHeight="1">
      <c r="A3587" s="260"/>
    </row>
    <row r="3588" spans="1:1" s="261" customFormat="1" ht="12" hidden="1" customHeight="1">
      <c r="A3588" s="260"/>
    </row>
    <row r="3589" spans="1:1" s="261" customFormat="1" ht="12" hidden="1" customHeight="1">
      <c r="A3589" s="260"/>
    </row>
    <row r="3590" spans="1:1" s="261" customFormat="1" ht="12" hidden="1" customHeight="1">
      <c r="A3590" s="260"/>
    </row>
    <row r="3591" spans="1:1" s="261" customFormat="1" ht="12" hidden="1" customHeight="1">
      <c r="A3591" s="260"/>
    </row>
    <row r="3592" spans="1:1" s="261" customFormat="1" ht="12" hidden="1" customHeight="1">
      <c r="A3592" s="260"/>
    </row>
    <row r="3593" spans="1:1" s="261" customFormat="1" ht="12" hidden="1" customHeight="1">
      <c r="A3593" s="260"/>
    </row>
    <row r="3594" spans="1:1" s="261" customFormat="1" ht="12" hidden="1" customHeight="1">
      <c r="A3594" s="260"/>
    </row>
    <row r="3595" spans="1:1" s="261" customFormat="1" ht="12" hidden="1" customHeight="1">
      <c r="A3595" s="260"/>
    </row>
    <row r="3596" spans="1:1" s="261" customFormat="1" ht="12" hidden="1" customHeight="1">
      <c r="A3596" s="260"/>
    </row>
    <row r="3597" spans="1:1" s="261" customFormat="1" ht="12" hidden="1" customHeight="1">
      <c r="A3597" s="260"/>
    </row>
    <row r="3598" spans="1:1" s="261" customFormat="1" ht="12" hidden="1" customHeight="1">
      <c r="A3598" s="260"/>
    </row>
    <row r="3599" spans="1:1" s="261" customFormat="1" ht="12" hidden="1" customHeight="1">
      <c r="A3599" s="260"/>
    </row>
    <row r="3600" spans="1:1" s="261" customFormat="1" ht="12" hidden="1" customHeight="1">
      <c r="A3600" s="260"/>
    </row>
    <row r="3601" spans="1:1" s="261" customFormat="1" ht="12" hidden="1" customHeight="1">
      <c r="A3601" s="260"/>
    </row>
    <row r="3602" spans="1:1" s="261" customFormat="1" ht="12" hidden="1" customHeight="1">
      <c r="A3602" s="260"/>
    </row>
    <row r="3603" spans="1:1" s="261" customFormat="1" ht="12" hidden="1" customHeight="1">
      <c r="A3603" s="260"/>
    </row>
    <row r="3604" spans="1:1" s="261" customFormat="1" ht="12" hidden="1" customHeight="1">
      <c r="A3604" s="260"/>
    </row>
    <row r="3605" spans="1:1" s="261" customFormat="1" ht="12" hidden="1" customHeight="1">
      <c r="A3605" s="260"/>
    </row>
    <row r="3606" spans="1:1" s="261" customFormat="1" ht="12" hidden="1" customHeight="1">
      <c r="A3606" s="260"/>
    </row>
    <row r="3607" spans="1:1" s="261" customFormat="1" ht="12" hidden="1" customHeight="1">
      <c r="A3607" s="260"/>
    </row>
    <row r="3608" spans="1:1" s="261" customFormat="1" ht="12" hidden="1" customHeight="1">
      <c r="A3608" s="260"/>
    </row>
    <row r="3609" spans="1:1" s="261" customFormat="1" ht="12" hidden="1" customHeight="1">
      <c r="A3609" s="260"/>
    </row>
    <row r="3610" spans="1:1" s="261" customFormat="1" ht="12" hidden="1" customHeight="1">
      <c r="A3610" s="260"/>
    </row>
    <row r="3611" spans="1:1" s="261" customFormat="1" ht="12" hidden="1" customHeight="1">
      <c r="A3611" s="260"/>
    </row>
    <row r="3612" spans="1:1" s="261" customFormat="1" ht="12" hidden="1" customHeight="1">
      <c r="A3612" s="260"/>
    </row>
    <row r="3613" spans="1:1" s="261" customFormat="1" ht="12" hidden="1" customHeight="1">
      <c r="A3613" s="260"/>
    </row>
    <row r="3614" spans="1:1" s="261" customFormat="1" ht="12" hidden="1" customHeight="1">
      <c r="A3614" s="260"/>
    </row>
    <row r="3615" spans="1:1" s="261" customFormat="1" ht="12" hidden="1" customHeight="1">
      <c r="A3615" s="260"/>
    </row>
    <row r="3616" spans="1:1" s="261" customFormat="1" ht="12" hidden="1" customHeight="1">
      <c r="A3616" s="260"/>
    </row>
    <row r="3617" spans="1:1" s="261" customFormat="1" ht="12" hidden="1" customHeight="1">
      <c r="A3617" s="260"/>
    </row>
    <row r="3618" spans="1:1" s="261" customFormat="1" ht="12" hidden="1" customHeight="1">
      <c r="A3618" s="260"/>
    </row>
    <row r="3619" spans="1:1" s="261" customFormat="1" ht="12" hidden="1" customHeight="1">
      <c r="A3619" s="260"/>
    </row>
    <row r="3620" spans="1:1" s="261" customFormat="1" ht="12" hidden="1" customHeight="1">
      <c r="A3620" s="260"/>
    </row>
    <row r="3621" spans="1:1" s="261" customFormat="1" ht="12" hidden="1" customHeight="1">
      <c r="A3621" s="260"/>
    </row>
    <row r="3622" spans="1:1" s="261" customFormat="1" ht="12" hidden="1" customHeight="1">
      <c r="A3622" s="260"/>
    </row>
    <row r="3623" spans="1:1" s="261" customFormat="1" ht="12" hidden="1" customHeight="1">
      <c r="A3623" s="260"/>
    </row>
    <row r="3624" spans="1:1" s="261" customFormat="1" ht="12" hidden="1" customHeight="1">
      <c r="A3624" s="260"/>
    </row>
    <row r="3625" spans="1:1" s="261" customFormat="1" ht="12" hidden="1" customHeight="1">
      <c r="A3625" s="260"/>
    </row>
    <row r="3626" spans="1:1" s="261" customFormat="1" ht="12" hidden="1" customHeight="1">
      <c r="A3626" s="260"/>
    </row>
    <row r="3627" spans="1:1" s="261" customFormat="1" ht="12" hidden="1" customHeight="1">
      <c r="A3627" s="260"/>
    </row>
    <row r="3628" spans="1:1" s="261" customFormat="1" ht="12" hidden="1" customHeight="1">
      <c r="A3628" s="260"/>
    </row>
    <row r="3629" spans="1:1" s="261" customFormat="1" ht="12" hidden="1" customHeight="1">
      <c r="A3629" s="260"/>
    </row>
    <row r="3630" spans="1:1" s="261" customFormat="1" ht="12" hidden="1" customHeight="1">
      <c r="A3630" s="260"/>
    </row>
    <row r="3631" spans="1:1" s="261" customFormat="1" ht="12" hidden="1" customHeight="1">
      <c r="A3631" s="260"/>
    </row>
    <row r="3632" spans="1:1" s="261" customFormat="1" ht="12" hidden="1" customHeight="1">
      <c r="A3632" s="260"/>
    </row>
    <row r="3633" spans="1:1" s="261" customFormat="1" ht="12" hidden="1" customHeight="1">
      <c r="A3633" s="260"/>
    </row>
    <row r="3634" spans="1:1" s="261" customFormat="1" ht="12" hidden="1" customHeight="1">
      <c r="A3634" s="260"/>
    </row>
    <row r="3635" spans="1:1" s="261" customFormat="1" ht="12" hidden="1" customHeight="1">
      <c r="A3635" s="260"/>
    </row>
    <row r="3636" spans="1:1" s="261" customFormat="1" ht="12" hidden="1" customHeight="1">
      <c r="A3636" s="260"/>
    </row>
    <row r="3637" spans="1:1" s="261" customFormat="1" ht="12" hidden="1" customHeight="1">
      <c r="A3637" s="260"/>
    </row>
    <row r="3638" spans="1:1" s="261" customFormat="1" ht="12" hidden="1" customHeight="1">
      <c r="A3638" s="260"/>
    </row>
    <row r="3639" spans="1:1" s="261" customFormat="1" ht="12" hidden="1" customHeight="1">
      <c r="A3639" s="260"/>
    </row>
    <row r="3640" spans="1:1" s="261" customFormat="1" ht="12" hidden="1" customHeight="1">
      <c r="A3640" s="260"/>
    </row>
    <row r="3641" spans="1:1" s="261" customFormat="1" ht="12" hidden="1" customHeight="1">
      <c r="A3641" s="260"/>
    </row>
    <row r="3642" spans="1:1" s="261" customFormat="1" ht="12" hidden="1" customHeight="1">
      <c r="A3642" s="260"/>
    </row>
    <row r="3643" spans="1:1" s="261" customFormat="1" ht="12" hidden="1" customHeight="1">
      <c r="A3643" s="260"/>
    </row>
    <row r="3644" spans="1:1" s="261" customFormat="1" ht="12" hidden="1" customHeight="1">
      <c r="A3644" s="260"/>
    </row>
    <row r="3645" spans="1:1" s="261" customFormat="1" ht="12" hidden="1" customHeight="1">
      <c r="A3645" s="260"/>
    </row>
    <row r="3646" spans="1:1" s="261" customFormat="1" ht="12" hidden="1" customHeight="1">
      <c r="A3646" s="260"/>
    </row>
    <row r="3647" spans="1:1" s="261" customFormat="1" ht="12" hidden="1" customHeight="1">
      <c r="A3647" s="260"/>
    </row>
    <row r="3648" spans="1:1" s="261" customFormat="1" ht="12" hidden="1" customHeight="1">
      <c r="A3648" s="260"/>
    </row>
    <row r="3649" spans="1:1" s="261" customFormat="1" ht="12" hidden="1" customHeight="1">
      <c r="A3649" s="260"/>
    </row>
    <row r="3650" spans="1:1" s="261" customFormat="1" ht="12" hidden="1" customHeight="1">
      <c r="A3650" s="260"/>
    </row>
    <row r="3651" spans="1:1" s="261" customFormat="1" ht="12" hidden="1" customHeight="1">
      <c r="A3651" s="260"/>
    </row>
    <row r="3652" spans="1:1" s="261" customFormat="1" ht="12" hidden="1" customHeight="1">
      <c r="A3652" s="260"/>
    </row>
    <row r="3653" spans="1:1" s="261" customFormat="1" ht="12" hidden="1" customHeight="1">
      <c r="A3653" s="260"/>
    </row>
    <row r="3654" spans="1:1" s="261" customFormat="1" ht="12" hidden="1" customHeight="1">
      <c r="A3654" s="260"/>
    </row>
    <row r="3655" spans="1:1" s="261" customFormat="1" ht="12" hidden="1" customHeight="1">
      <c r="A3655" s="260"/>
    </row>
    <row r="3656" spans="1:1" s="261" customFormat="1" ht="12" hidden="1" customHeight="1">
      <c r="A3656" s="260"/>
    </row>
    <row r="3657" spans="1:1" s="261" customFormat="1" ht="12" hidden="1" customHeight="1">
      <c r="A3657" s="260"/>
    </row>
    <row r="3658" spans="1:1" s="261" customFormat="1" ht="12" hidden="1" customHeight="1">
      <c r="A3658" s="260"/>
    </row>
    <row r="3659" spans="1:1" s="261" customFormat="1" ht="12" hidden="1" customHeight="1">
      <c r="A3659" s="260"/>
    </row>
    <row r="3660" spans="1:1" s="261" customFormat="1" ht="12" hidden="1" customHeight="1">
      <c r="A3660" s="260"/>
    </row>
    <row r="3661" spans="1:1" s="261" customFormat="1" ht="12" hidden="1" customHeight="1">
      <c r="A3661" s="260"/>
    </row>
    <row r="3662" spans="1:1" s="261" customFormat="1" ht="12" hidden="1" customHeight="1">
      <c r="A3662" s="260"/>
    </row>
    <row r="3663" spans="1:1" s="261" customFormat="1" ht="12" hidden="1" customHeight="1">
      <c r="A3663" s="260"/>
    </row>
    <row r="3664" spans="1:1" s="261" customFormat="1" ht="12" hidden="1" customHeight="1">
      <c r="A3664" s="260"/>
    </row>
    <row r="3665" spans="1:1" s="261" customFormat="1" ht="12" hidden="1" customHeight="1">
      <c r="A3665" s="260"/>
    </row>
    <row r="3666" spans="1:1" s="261" customFormat="1" ht="12" hidden="1" customHeight="1">
      <c r="A3666" s="260"/>
    </row>
    <row r="3667" spans="1:1" s="261" customFormat="1" ht="12" hidden="1" customHeight="1">
      <c r="A3667" s="260"/>
    </row>
    <row r="3668" spans="1:1" s="261" customFormat="1" ht="12" hidden="1" customHeight="1">
      <c r="A3668" s="260"/>
    </row>
    <row r="3669" spans="1:1" s="261" customFormat="1" ht="12" hidden="1" customHeight="1">
      <c r="A3669" s="260"/>
    </row>
    <row r="3670" spans="1:1" s="261" customFormat="1" ht="12" hidden="1" customHeight="1">
      <c r="A3670" s="260"/>
    </row>
    <row r="3671" spans="1:1" s="261" customFormat="1" ht="12" hidden="1" customHeight="1">
      <c r="A3671" s="260"/>
    </row>
    <row r="3672" spans="1:1" s="261" customFormat="1" ht="12" hidden="1" customHeight="1">
      <c r="A3672" s="260"/>
    </row>
    <row r="3673" spans="1:1" s="261" customFormat="1" ht="12" hidden="1" customHeight="1">
      <c r="A3673" s="260"/>
    </row>
    <row r="3674" spans="1:1" s="261" customFormat="1" ht="12" hidden="1" customHeight="1">
      <c r="A3674" s="260"/>
    </row>
    <row r="3675" spans="1:1" s="261" customFormat="1" ht="12" hidden="1" customHeight="1">
      <c r="A3675" s="260"/>
    </row>
    <row r="3676" spans="1:1" s="261" customFormat="1" ht="12" hidden="1" customHeight="1">
      <c r="A3676" s="260"/>
    </row>
    <row r="3677" spans="1:1" s="261" customFormat="1" ht="12" hidden="1" customHeight="1">
      <c r="A3677" s="260"/>
    </row>
    <row r="3678" spans="1:1" s="261" customFormat="1" ht="12" hidden="1" customHeight="1">
      <c r="A3678" s="260"/>
    </row>
    <row r="3679" spans="1:1" s="261" customFormat="1" ht="12" hidden="1" customHeight="1">
      <c r="A3679" s="260"/>
    </row>
    <row r="3680" spans="1:1" s="261" customFormat="1" ht="12" hidden="1" customHeight="1">
      <c r="A3680" s="260"/>
    </row>
    <row r="3681" spans="1:1" s="261" customFormat="1" ht="12" hidden="1" customHeight="1">
      <c r="A3681" s="260"/>
    </row>
    <row r="3682" spans="1:1" s="261" customFormat="1" ht="12" hidden="1" customHeight="1">
      <c r="A3682" s="260"/>
    </row>
    <row r="3683" spans="1:1" s="261" customFormat="1" ht="12" hidden="1" customHeight="1">
      <c r="A3683" s="260"/>
    </row>
    <row r="3684" spans="1:1" s="261" customFormat="1" ht="12" hidden="1" customHeight="1">
      <c r="A3684" s="260"/>
    </row>
    <row r="3685" spans="1:1" s="261" customFormat="1" ht="12" hidden="1" customHeight="1">
      <c r="A3685" s="260"/>
    </row>
    <row r="3686" spans="1:1" s="261" customFormat="1" ht="12" hidden="1" customHeight="1">
      <c r="A3686" s="260"/>
    </row>
    <row r="3687" spans="1:1" s="261" customFormat="1" ht="12" hidden="1" customHeight="1">
      <c r="A3687" s="260"/>
    </row>
    <row r="3688" spans="1:1" s="261" customFormat="1" ht="12" hidden="1" customHeight="1">
      <c r="A3688" s="260"/>
    </row>
    <row r="3689" spans="1:1" s="261" customFormat="1" ht="12" hidden="1" customHeight="1">
      <c r="A3689" s="260"/>
    </row>
    <row r="3690" spans="1:1" s="261" customFormat="1" ht="12" hidden="1" customHeight="1">
      <c r="A3690" s="260"/>
    </row>
    <row r="3691" spans="1:1" s="261" customFormat="1" ht="12" hidden="1" customHeight="1">
      <c r="A3691" s="260"/>
    </row>
    <row r="3692" spans="1:1" s="261" customFormat="1" ht="12" hidden="1" customHeight="1">
      <c r="A3692" s="260"/>
    </row>
    <row r="3693" spans="1:1" s="261" customFormat="1" ht="12" hidden="1" customHeight="1">
      <c r="A3693" s="260"/>
    </row>
    <row r="3694" spans="1:1" s="261" customFormat="1" ht="12" hidden="1" customHeight="1">
      <c r="A3694" s="260"/>
    </row>
    <row r="3695" spans="1:1" s="261" customFormat="1" ht="12" hidden="1" customHeight="1">
      <c r="A3695" s="260"/>
    </row>
    <row r="3696" spans="1:1" s="261" customFormat="1" ht="12" hidden="1" customHeight="1">
      <c r="A3696" s="260"/>
    </row>
    <row r="3697" spans="1:1" s="261" customFormat="1" ht="12" hidden="1" customHeight="1">
      <c r="A3697" s="260"/>
    </row>
    <row r="3698" spans="1:1" s="261" customFormat="1" ht="12" hidden="1" customHeight="1">
      <c r="A3698" s="260"/>
    </row>
    <row r="3699" spans="1:1" s="261" customFormat="1" ht="12" hidden="1" customHeight="1">
      <c r="A3699" s="260"/>
    </row>
    <row r="3700" spans="1:1" s="261" customFormat="1" ht="12" hidden="1" customHeight="1">
      <c r="A3700" s="260"/>
    </row>
    <row r="3701" spans="1:1" s="261" customFormat="1" ht="12" hidden="1" customHeight="1">
      <c r="A3701" s="260"/>
    </row>
    <row r="3702" spans="1:1" s="261" customFormat="1" ht="12" hidden="1" customHeight="1">
      <c r="A3702" s="260"/>
    </row>
    <row r="3703" spans="1:1" s="261" customFormat="1" ht="12" hidden="1" customHeight="1">
      <c r="A3703" s="260"/>
    </row>
    <row r="3704" spans="1:1" s="261" customFormat="1" ht="12" hidden="1" customHeight="1">
      <c r="A3704" s="260"/>
    </row>
    <row r="3705" spans="1:1" s="261" customFormat="1" ht="12" hidden="1" customHeight="1">
      <c r="A3705" s="260"/>
    </row>
    <row r="3706" spans="1:1" s="261" customFormat="1" ht="12" hidden="1" customHeight="1">
      <c r="A3706" s="260"/>
    </row>
    <row r="3707" spans="1:1" s="261" customFormat="1" ht="12" hidden="1" customHeight="1">
      <c r="A3707" s="260"/>
    </row>
    <row r="3708" spans="1:1" s="261" customFormat="1" ht="12" hidden="1" customHeight="1">
      <c r="A3708" s="260"/>
    </row>
    <row r="3709" spans="1:1" s="261" customFormat="1" ht="12" hidden="1" customHeight="1">
      <c r="A3709" s="260"/>
    </row>
    <row r="3710" spans="1:1" s="261" customFormat="1" ht="12" hidden="1" customHeight="1">
      <c r="A3710" s="260"/>
    </row>
    <row r="3711" spans="1:1" s="261" customFormat="1" ht="12" hidden="1" customHeight="1">
      <c r="A3711" s="260"/>
    </row>
    <row r="3712" spans="1:1" s="261" customFormat="1" ht="12" hidden="1" customHeight="1">
      <c r="A3712" s="260"/>
    </row>
    <row r="3713" spans="1:1" s="261" customFormat="1" ht="12" hidden="1" customHeight="1">
      <c r="A3713" s="260"/>
    </row>
    <row r="3714" spans="1:1" s="261" customFormat="1" ht="12" hidden="1" customHeight="1">
      <c r="A3714" s="260"/>
    </row>
    <row r="3715" spans="1:1" s="261" customFormat="1" ht="12" hidden="1" customHeight="1">
      <c r="A3715" s="260"/>
    </row>
    <row r="3716" spans="1:1" s="261" customFormat="1" ht="12" hidden="1" customHeight="1">
      <c r="A3716" s="260"/>
    </row>
    <row r="3717" spans="1:1" s="261" customFormat="1" ht="12" hidden="1" customHeight="1">
      <c r="A3717" s="260"/>
    </row>
    <row r="3718" spans="1:1" s="261" customFormat="1" ht="12" hidden="1" customHeight="1">
      <c r="A3718" s="260"/>
    </row>
    <row r="3719" spans="1:1" s="261" customFormat="1" ht="12" hidden="1" customHeight="1">
      <c r="A3719" s="260"/>
    </row>
    <row r="3720" spans="1:1" s="261" customFormat="1" ht="12" hidden="1" customHeight="1">
      <c r="A3720" s="260"/>
    </row>
    <row r="3721" spans="1:1" s="261" customFormat="1" ht="12" hidden="1" customHeight="1">
      <c r="A3721" s="260"/>
    </row>
    <row r="3722" spans="1:1" s="261" customFormat="1" ht="12" hidden="1" customHeight="1">
      <c r="A3722" s="260"/>
    </row>
    <row r="3723" spans="1:1" s="261" customFormat="1" ht="12" hidden="1" customHeight="1">
      <c r="A3723" s="260"/>
    </row>
    <row r="3724" spans="1:1" s="261" customFormat="1" ht="12" hidden="1" customHeight="1">
      <c r="A3724" s="260"/>
    </row>
    <row r="3725" spans="1:1" s="261" customFormat="1" ht="12" hidden="1" customHeight="1">
      <c r="A3725" s="260"/>
    </row>
    <row r="3726" spans="1:1" s="261" customFormat="1" ht="12" hidden="1" customHeight="1">
      <c r="A3726" s="260"/>
    </row>
    <row r="3727" spans="1:1" s="261" customFormat="1" ht="12" hidden="1" customHeight="1">
      <c r="A3727" s="260"/>
    </row>
    <row r="3728" spans="1:1" s="261" customFormat="1" ht="12" hidden="1" customHeight="1">
      <c r="A3728" s="260"/>
    </row>
    <row r="3729" spans="1:1" s="261" customFormat="1" ht="12" hidden="1" customHeight="1">
      <c r="A3729" s="260"/>
    </row>
    <row r="3730" spans="1:1" s="261" customFormat="1" ht="12" hidden="1" customHeight="1">
      <c r="A3730" s="260"/>
    </row>
    <row r="3731" spans="1:1" s="261" customFormat="1" ht="12" hidden="1" customHeight="1">
      <c r="A3731" s="260"/>
    </row>
    <row r="3732" spans="1:1" s="261" customFormat="1" ht="12" hidden="1" customHeight="1">
      <c r="A3732" s="260"/>
    </row>
    <row r="3733" spans="1:1" s="261" customFormat="1" ht="12" hidden="1" customHeight="1">
      <c r="A3733" s="260"/>
    </row>
    <row r="3734" spans="1:1" s="261" customFormat="1" ht="12" hidden="1" customHeight="1">
      <c r="A3734" s="260"/>
    </row>
    <row r="3735" spans="1:1" s="261" customFormat="1" ht="12" hidden="1" customHeight="1">
      <c r="A3735" s="260"/>
    </row>
    <row r="3736" spans="1:1" s="261" customFormat="1" ht="12" hidden="1" customHeight="1">
      <c r="A3736" s="260"/>
    </row>
    <row r="3737" spans="1:1" s="261" customFormat="1" ht="12" hidden="1" customHeight="1">
      <c r="A3737" s="260"/>
    </row>
    <row r="3738" spans="1:1" s="261" customFormat="1" ht="12" hidden="1" customHeight="1">
      <c r="A3738" s="260"/>
    </row>
    <row r="3739" spans="1:1" s="261" customFormat="1" ht="12" hidden="1" customHeight="1">
      <c r="A3739" s="260"/>
    </row>
    <row r="3740" spans="1:1" s="261" customFormat="1" ht="12" hidden="1" customHeight="1">
      <c r="A3740" s="260"/>
    </row>
    <row r="3741" spans="1:1" s="261" customFormat="1" ht="12" hidden="1" customHeight="1">
      <c r="A3741" s="260"/>
    </row>
    <row r="3742" spans="1:1" s="261" customFormat="1" ht="12" hidden="1" customHeight="1">
      <c r="A3742" s="260"/>
    </row>
    <row r="3743" spans="1:1" s="261" customFormat="1" ht="12" hidden="1" customHeight="1">
      <c r="A3743" s="260"/>
    </row>
    <row r="3744" spans="1:1" s="261" customFormat="1" ht="12" hidden="1" customHeight="1">
      <c r="A3744" s="260"/>
    </row>
    <row r="3745" spans="1:1" s="261" customFormat="1" ht="12" hidden="1" customHeight="1">
      <c r="A3745" s="260"/>
    </row>
    <row r="3746" spans="1:1" s="261" customFormat="1" ht="12" hidden="1" customHeight="1">
      <c r="A3746" s="260"/>
    </row>
    <row r="3747" spans="1:1" s="261" customFormat="1" ht="12" hidden="1" customHeight="1">
      <c r="A3747" s="260"/>
    </row>
    <row r="3748" spans="1:1" s="261" customFormat="1" ht="12" hidden="1" customHeight="1">
      <c r="A3748" s="260"/>
    </row>
    <row r="3749" spans="1:1" s="261" customFormat="1" ht="12" hidden="1" customHeight="1">
      <c r="A3749" s="260"/>
    </row>
    <row r="3750" spans="1:1" s="261" customFormat="1" ht="12" hidden="1" customHeight="1">
      <c r="A3750" s="260"/>
    </row>
    <row r="3751" spans="1:1" s="261" customFormat="1" ht="12" hidden="1" customHeight="1">
      <c r="A3751" s="260"/>
    </row>
    <row r="3752" spans="1:1" s="261" customFormat="1" ht="12" hidden="1" customHeight="1">
      <c r="A3752" s="260"/>
    </row>
    <row r="3753" spans="1:1" s="261" customFormat="1" ht="12" hidden="1" customHeight="1">
      <c r="A3753" s="260"/>
    </row>
    <row r="3754" spans="1:1" s="261" customFormat="1" ht="12" hidden="1" customHeight="1">
      <c r="A3754" s="260"/>
    </row>
    <row r="3755" spans="1:1" s="261" customFormat="1" ht="12" hidden="1" customHeight="1">
      <c r="A3755" s="260"/>
    </row>
    <row r="3756" spans="1:1" s="261" customFormat="1" ht="12" hidden="1" customHeight="1">
      <c r="A3756" s="260"/>
    </row>
    <row r="3757" spans="1:1" s="261" customFormat="1" ht="12" hidden="1" customHeight="1">
      <c r="A3757" s="260"/>
    </row>
    <row r="3758" spans="1:1" s="261" customFormat="1" ht="12" hidden="1" customHeight="1">
      <c r="A3758" s="260"/>
    </row>
    <row r="3759" spans="1:1" s="261" customFormat="1" ht="12" hidden="1" customHeight="1">
      <c r="A3759" s="260"/>
    </row>
    <row r="3760" spans="1:1" s="261" customFormat="1" ht="12" hidden="1" customHeight="1">
      <c r="A3760" s="260"/>
    </row>
    <row r="3761" spans="1:1" s="261" customFormat="1" ht="12" hidden="1" customHeight="1">
      <c r="A3761" s="260"/>
    </row>
    <row r="3762" spans="1:1" s="261" customFormat="1" ht="12" hidden="1" customHeight="1">
      <c r="A3762" s="260"/>
    </row>
    <row r="3763" spans="1:1" s="261" customFormat="1" ht="12" hidden="1" customHeight="1">
      <c r="A3763" s="260"/>
    </row>
    <row r="3764" spans="1:1" s="261" customFormat="1" ht="12" hidden="1" customHeight="1">
      <c r="A3764" s="260"/>
    </row>
    <row r="3765" spans="1:1" s="261" customFormat="1" ht="12" hidden="1" customHeight="1">
      <c r="A3765" s="260"/>
    </row>
    <row r="3766" spans="1:1" s="261" customFormat="1" ht="12" hidden="1" customHeight="1">
      <c r="A3766" s="260"/>
    </row>
    <row r="3767" spans="1:1" s="261" customFormat="1" ht="12" hidden="1" customHeight="1">
      <c r="A3767" s="260"/>
    </row>
    <row r="3768" spans="1:1" s="261" customFormat="1" ht="12" hidden="1" customHeight="1">
      <c r="A3768" s="260"/>
    </row>
    <row r="3769" spans="1:1" s="261" customFormat="1" ht="12" hidden="1" customHeight="1">
      <c r="A3769" s="260"/>
    </row>
    <row r="3770" spans="1:1" s="261" customFormat="1" ht="12" hidden="1" customHeight="1">
      <c r="A3770" s="260"/>
    </row>
    <row r="3771" spans="1:1" s="261" customFormat="1" ht="12" hidden="1" customHeight="1">
      <c r="A3771" s="260"/>
    </row>
    <row r="3772" spans="1:1" s="261" customFormat="1" ht="12" hidden="1" customHeight="1">
      <c r="A3772" s="260"/>
    </row>
    <row r="3773" spans="1:1" s="261" customFormat="1" ht="12" hidden="1" customHeight="1">
      <c r="A3773" s="260"/>
    </row>
    <row r="3774" spans="1:1" s="261" customFormat="1" ht="12" hidden="1" customHeight="1">
      <c r="A3774" s="260"/>
    </row>
    <row r="3775" spans="1:1" s="261" customFormat="1" ht="12" hidden="1" customHeight="1">
      <c r="A3775" s="260"/>
    </row>
    <row r="3776" spans="1:1" s="261" customFormat="1" ht="12" hidden="1" customHeight="1">
      <c r="A3776" s="260"/>
    </row>
    <row r="3777" spans="1:1" s="261" customFormat="1" ht="12" hidden="1" customHeight="1">
      <c r="A3777" s="260"/>
    </row>
    <row r="3778" spans="1:1" s="261" customFormat="1" ht="12" hidden="1" customHeight="1">
      <c r="A3778" s="260"/>
    </row>
    <row r="3779" spans="1:1" s="261" customFormat="1" ht="12" hidden="1" customHeight="1">
      <c r="A3779" s="260"/>
    </row>
    <row r="3780" spans="1:1" s="261" customFormat="1" ht="12" hidden="1" customHeight="1">
      <c r="A3780" s="260"/>
    </row>
    <row r="3781" spans="1:1" s="261" customFormat="1" ht="12" hidden="1" customHeight="1">
      <c r="A3781" s="260"/>
    </row>
    <row r="3782" spans="1:1" s="261" customFormat="1" ht="12" hidden="1" customHeight="1">
      <c r="A3782" s="260"/>
    </row>
    <row r="3783" spans="1:1" s="261" customFormat="1" ht="12" hidden="1" customHeight="1">
      <c r="A3783" s="260"/>
    </row>
    <row r="3784" spans="1:1" s="261" customFormat="1" ht="12" hidden="1" customHeight="1">
      <c r="A3784" s="260"/>
    </row>
    <row r="3785" spans="1:1" s="261" customFormat="1" ht="12" hidden="1" customHeight="1">
      <c r="A3785" s="260"/>
    </row>
    <row r="3786" spans="1:1" s="261" customFormat="1" ht="12" hidden="1" customHeight="1">
      <c r="A3786" s="260"/>
    </row>
    <row r="3787" spans="1:1" s="261" customFormat="1" ht="12" hidden="1" customHeight="1">
      <c r="A3787" s="260"/>
    </row>
    <row r="3788" spans="1:1" s="261" customFormat="1" ht="12" hidden="1" customHeight="1">
      <c r="A3788" s="260"/>
    </row>
    <row r="3789" spans="1:1" s="261" customFormat="1" ht="12" hidden="1" customHeight="1">
      <c r="A3789" s="260"/>
    </row>
    <row r="3790" spans="1:1" s="261" customFormat="1" ht="12" hidden="1" customHeight="1">
      <c r="A3790" s="260"/>
    </row>
    <row r="3791" spans="1:1" s="261" customFormat="1" ht="12" hidden="1" customHeight="1">
      <c r="A3791" s="260"/>
    </row>
    <row r="3792" spans="1:1" s="261" customFormat="1" ht="12" hidden="1" customHeight="1">
      <c r="A3792" s="260"/>
    </row>
    <row r="3793" spans="1:1" s="261" customFormat="1" ht="12" hidden="1" customHeight="1">
      <c r="A3793" s="260"/>
    </row>
    <row r="3794" spans="1:1" s="261" customFormat="1" ht="12" hidden="1" customHeight="1">
      <c r="A3794" s="260"/>
    </row>
    <row r="3795" spans="1:1" s="261" customFormat="1" ht="12" hidden="1" customHeight="1">
      <c r="A3795" s="260"/>
    </row>
    <row r="3796" spans="1:1" s="261" customFormat="1" ht="12" hidden="1" customHeight="1">
      <c r="A3796" s="260"/>
    </row>
    <row r="3797" spans="1:1" s="261" customFormat="1" ht="12" hidden="1" customHeight="1">
      <c r="A3797" s="260"/>
    </row>
    <row r="3798" spans="1:1" s="261" customFormat="1" ht="12" hidden="1" customHeight="1">
      <c r="A3798" s="260"/>
    </row>
    <row r="3799" spans="1:1" s="261" customFormat="1" ht="12" hidden="1" customHeight="1">
      <c r="A3799" s="260"/>
    </row>
    <row r="3800" spans="1:1" s="261" customFormat="1" ht="12" hidden="1" customHeight="1">
      <c r="A3800" s="260"/>
    </row>
    <row r="3801" spans="1:1" s="261" customFormat="1" ht="12" hidden="1" customHeight="1">
      <c r="A3801" s="260"/>
    </row>
    <row r="3802" spans="1:1" s="261" customFormat="1" ht="12" hidden="1" customHeight="1">
      <c r="A3802" s="260"/>
    </row>
    <row r="3803" spans="1:1" s="261" customFormat="1" ht="12" hidden="1" customHeight="1">
      <c r="A3803" s="260"/>
    </row>
    <row r="3804" spans="1:1" s="261" customFormat="1" ht="12" hidden="1" customHeight="1">
      <c r="A3804" s="260"/>
    </row>
    <row r="3805" spans="1:1" s="261" customFormat="1" ht="12" hidden="1" customHeight="1">
      <c r="A3805" s="260"/>
    </row>
    <row r="3806" spans="1:1" s="261" customFormat="1" ht="12" hidden="1" customHeight="1">
      <c r="A3806" s="260"/>
    </row>
    <row r="3807" spans="1:1" s="261" customFormat="1" ht="12" hidden="1" customHeight="1">
      <c r="A3807" s="260"/>
    </row>
    <row r="3808" spans="1:1" s="261" customFormat="1" ht="12" hidden="1" customHeight="1">
      <c r="A3808" s="260"/>
    </row>
    <row r="3809" spans="1:1" s="261" customFormat="1" ht="12" hidden="1" customHeight="1">
      <c r="A3809" s="260"/>
    </row>
    <row r="3810" spans="1:1" s="261" customFormat="1" ht="12" hidden="1" customHeight="1">
      <c r="A3810" s="260"/>
    </row>
    <row r="3811" spans="1:1" s="261" customFormat="1" ht="12" hidden="1" customHeight="1">
      <c r="A3811" s="260"/>
    </row>
    <row r="3812" spans="1:1" s="261" customFormat="1" ht="12" hidden="1" customHeight="1">
      <c r="A3812" s="260"/>
    </row>
    <row r="3813" spans="1:1" s="261" customFormat="1" ht="12" hidden="1" customHeight="1">
      <c r="A3813" s="260"/>
    </row>
    <row r="3814" spans="1:1" s="261" customFormat="1" ht="12" hidden="1" customHeight="1">
      <c r="A3814" s="260"/>
    </row>
    <row r="3815" spans="1:1" s="261" customFormat="1" ht="12" hidden="1" customHeight="1">
      <c r="A3815" s="260"/>
    </row>
    <row r="3816" spans="1:1" s="261" customFormat="1" ht="12" hidden="1" customHeight="1">
      <c r="A3816" s="260"/>
    </row>
    <row r="3817" spans="1:1" s="261" customFormat="1" ht="12" hidden="1" customHeight="1">
      <c r="A3817" s="260"/>
    </row>
    <row r="3818" spans="1:1" s="261" customFormat="1" ht="12" hidden="1" customHeight="1">
      <c r="A3818" s="260"/>
    </row>
    <row r="3819" spans="1:1" s="261" customFormat="1" ht="12" hidden="1" customHeight="1">
      <c r="A3819" s="260"/>
    </row>
    <row r="3820" spans="1:1" s="261" customFormat="1" ht="12" hidden="1" customHeight="1">
      <c r="A3820" s="260"/>
    </row>
    <row r="3821" spans="1:1" s="261" customFormat="1" ht="12" hidden="1" customHeight="1">
      <c r="A3821" s="260"/>
    </row>
    <row r="3822" spans="1:1" s="261" customFormat="1" ht="12" hidden="1" customHeight="1">
      <c r="A3822" s="260"/>
    </row>
    <row r="3823" spans="1:1" s="261" customFormat="1" ht="12" hidden="1" customHeight="1">
      <c r="A3823" s="260"/>
    </row>
    <row r="3824" spans="1:1" s="261" customFormat="1" ht="12" hidden="1" customHeight="1">
      <c r="A3824" s="260"/>
    </row>
    <row r="3825" spans="1:1" s="261" customFormat="1" ht="12" hidden="1" customHeight="1">
      <c r="A3825" s="260"/>
    </row>
    <row r="3826" spans="1:1" s="261" customFormat="1" ht="12" hidden="1" customHeight="1">
      <c r="A3826" s="260"/>
    </row>
    <row r="3827" spans="1:1" s="261" customFormat="1" ht="12" hidden="1" customHeight="1">
      <c r="A3827" s="260"/>
    </row>
    <row r="3828" spans="1:1" s="261" customFormat="1" ht="12" hidden="1" customHeight="1">
      <c r="A3828" s="260"/>
    </row>
    <row r="3829" spans="1:1" s="261" customFormat="1" ht="12" hidden="1" customHeight="1">
      <c r="A3829" s="260"/>
    </row>
    <row r="3830" spans="1:1" s="261" customFormat="1" ht="12" hidden="1" customHeight="1">
      <c r="A3830" s="260"/>
    </row>
    <row r="3831" spans="1:1" s="261" customFormat="1" ht="12" hidden="1" customHeight="1">
      <c r="A3831" s="260"/>
    </row>
    <row r="3832" spans="1:1" s="261" customFormat="1" ht="12" hidden="1" customHeight="1">
      <c r="A3832" s="260"/>
    </row>
    <row r="3833" spans="1:1" s="261" customFormat="1" ht="12" hidden="1" customHeight="1">
      <c r="A3833" s="260"/>
    </row>
    <row r="3834" spans="1:1" s="261" customFormat="1" ht="12" hidden="1" customHeight="1">
      <c r="A3834" s="260"/>
    </row>
    <row r="3835" spans="1:1" s="261" customFormat="1" ht="12" hidden="1" customHeight="1">
      <c r="A3835" s="260"/>
    </row>
    <row r="3836" spans="1:1" s="261" customFormat="1" ht="12" hidden="1" customHeight="1">
      <c r="A3836" s="260"/>
    </row>
    <row r="3837" spans="1:1" s="261" customFormat="1" ht="12" hidden="1" customHeight="1">
      <c r="A3837" s="260"/>
    </row>
    <row r="3838" spans="1:1" s="261" customFormat="1" ht="12" hidden="1" customHeight="1">
      <c r="A3838" s="260"/>
    </row>
    <row r="3839" spans="1:1" s="261" customFormat="1" ht="12" hidden="1" customHeight="1">
      <c r="A3839" s="260"/>
    </row>
    <row r="3840" spans="1:1" s="261" customFormat="1" ht="12" hidden="1" customHeight="1">
      <c r="A3840" s="260"/>
    </row>
    <row r="3841" spans="1:1" s="261" customFormat="1" ht="12" hidden="1" customHeight="1">
      <c r="A3841" s="260"/>
    </row>
    <row r="3842" spans="1:1" s="261" customFormat="1" ht="12" hidden="1" customHeight="1">
      <c r="A3842" s="260"/>
    </row>
    <row r="3843" spans="1:1" s="261" customFormat="1" ht="12" hidden="1" customHeight="1">
      <c r="A3843" s="260"/>
    </row>
    <row r="3844" spans="1:1" s="261" customFormat="1" ht="12" hidden="1" customHeight="1">
      <c r="A3844" s="260"/>
    </row>
    <row r="3845" spans="1:1" s="261" customFormat="1" ht="12" hidden="1" customHeight="1">
      <c r="A3845" s="260"/>
    </row>
    <row r="3846" spans="1:1" s="261" customFormat="1" ht="12" hidden="1" customHeight="1">
      <c r="A3846" s="260"/>
    </row>
    <row r="3847" spans="1:1" s="261" customFormat="1" ht="12" hidden="1" customHeight="1">
      <c r="A3847" s="260"/>
    </row>
    <row r="3848" spans="1:1" s="261" customFormat="1" ht="12" hidden="1" customHeight="1">
      <c r="A3848" s="260"/>
    </row>
    <row r="3849" spans="1:1" s="261" customFormat="1" ht="12" hidden="1" customHeight="1">
      <c r="A3849" s="260"/>
    </row>
    <row r="3850" spans="1:1" s="261" customFormat="1" ht="12" hidden="1" customHeight="1">
      <c r="A3850" s="260"/>
    </row>
    <row r="3851" spans="1:1" s="261" customFormat="1" ht="12" hidden="1" customHeight="1">
      <c r="A3851" s="260"/>
    </row>
    <row r="3852" spans="1:1" s="261" customFormat="1" ht="12" hidden="1" customHeight="1">
      <c r="A3852" s="260"/>
    </row>
    <row r="3853" spans="1:1" s="261" customFormat="1" ht="12" hidden="1" customHeight="1">
      <c r="A3853" s="260"/>
    </row>
    <row r="3854" spans="1:1" s="261" customFormat="1" ht="12" hidden="1" customHeight="1">
      <c r="A3854" s="260"/>
    </row>
    <row r="3855" spans="1:1" s="261" customFormat="1" ht="12" hidden="1" customHeight="1">
      <c r="A3855" s="260"/>
    </row>
    <row r="3856" spans="1:1" s="261" customFormat="1" ht="12" hidden="1" customHeight="1">
      <c r="A3856" s="260"/>
    </row>
    <row r="3857" spans="1:1" s="261" customFormat="1" ht="12" hidden="1" customHeight="1">
      <c r="A3857" s="260"/>
    </row>
    <row r="3858" spans="1:1" s="261" customFormat="1" ht="12" hidden="1" customHeight="1">
      <c r="A3858" s="260"/>
    </row>
    <row r="3859" spans="1:1" s="261" customFormat="1" ht="12" hidden="1" customHeight="1">
      <c r="A3859" s="260"/>
    </row>
    <row r="3860" spans="1:1" s="261" customFormat="1" ht="12" hidden="1" customHeight="1">
      <c r="A3860" s="260"/>
    </row>
    <row r="3861" spans="1:1" s="261" customFormat="1" ht="12" hidden="1" customHeight="1">
      <c r="A3861" s="260"/>
    </row>
    <row r="3862" spans="1:1" s="261" customFormat="1" ht="12" hidden="1" customHeight="1">
      <c r="A3862" s="260"/>
    </row>
    <row r="3863" spans="1:1" s="261" customFormat="1" ht="12" hidden="1" customHeight="1">
      <c r="A3863" s="260"/>
    </row>
    <row r="3864" spans="1:1" s="261" customFormat="1" ht="12" hidden="1" customHeight="1">
      <c r="A3864" s="260"/>
    </row>
    <row r="3865" spans="1:1" s="261" customFormat="1" ht="12" hidden="1" customHeight="1">
      <c r="A3865" s="260"/>
    </row>
    <row r="3866" spans="1:1" s="261" customFormat="1" ht="12" hidden="1" customHeight="1">
      <c r="A3866" s="260"/>
    </row>
    <row r="3867" spans="1:1" s="261" customFormat="1" ht="12" hidden="1" customHeight="1">
      <c r="A3867" s="260"/>
    </row>
    <row r="3868" spans="1:1" s="261" customFormat="1" ht="12" hidden="1" customHeight="1">
      <c r="A3868" s="260"/>
    </row>
    <row r="3869" spans="1:1" s="261" customFormat="1" ht="12" hidden="1" customHeight="1">
      <c r="A3869" s="260"/>
    </row>
    <row r="3870" spans="1:1" s="261" customFormat="1" ht="12" hidden="1" customHeight="1">
      <c r="A3870" s="260"/>
    </row>
    <row r="3871" spans="1:1" s="261" customFormat="1" ht="12" hidden="1" customHeight="1">
      <c r="A3871" s="260"/>
    </row>
    <row r="3872" spans="1:1" s="261" customFormat="1" ht="12" hidden="1" customHeight="1">
      <c r="A3872" s="260"/>
    </row>
    <row r="3873" spans="1:1" s="261" customFormat="1" ht="12" hidden="1" customHeight="1">
      <c r="A3873" s="260"/>
    </row>
    <row r="3874" spans="1:1" s="261" customFormat="1" ht="12" hidden="1" customHeight="1">
      <c r="A3874" s="260"/>
    </row>
    <row r="3875" spans="1:1" s="261" customFormat="1" ht="12" hidden="1" customHeight="1">
      <c r="A3875" s="260"/>
    </row>
    <row r="3876" spans="1:1" s="261" customFormat="1" ht="12" hidden="1" customHeight="1">
      <c r="A3876" s="260"/>
    </row>
    <row r="3877" spans="1:1" s="261" customFormat="1" ht="12" hidden="1" customHeight="1">
      <c r="A3877" s="260"/>
    </row>
    <row r="3878" spans="1:1" s="261" customFormat="1" ht="12" hidden="1" customHeight="1">
      <c r="A3878" s="260"/>
    </row>
    <row r="3879" spans="1:1" s="261" customFormat="1" ht="12" hidden="1" customHeight="1">
      <c r="A3879" s="260"/>
    </row>
    <row r="3880" spans="1:1" s="261" customFormat="1" ht="12" hidden="1" customHeight="1">
      <c r="A3880" s="260"/>
    </row>
    <row r="3881" spans="1:1" s="261" customFormat="1" ht="12" hidden="1" customHeight="1">
      <c r="A3881" s="260"/>
    </row>
    <row r="3882" spans="1:1" s="261" customFormat="1" ht="12" hidden="1" customHeight="1">
      <c r="A3882" s="260"/>
    </row>
    <row r="3883" spans="1:1" s="261" customFormat="1" ht="12" hidden="1" customHeight="1">
      <c r="A3883" s="260"/>
    </row>
    <row r="3884" spans="1:1" s="261" customFormat="1" ht="12" hidden="1" customHeight="1">
      <c r="A3884" s="260"/>
    </row>
    <row r="3885" spans="1:1" s="261" customFormat="1" ht="12" hidden="1" customHeight="1">
      <c r="A3885" s="260"/>
    </row>
    <row r="3886" spans="1:1" s="261" customFormat="1" ht="12" hidden="1" customHeight="1">
      <c r="A3886" s="260"/>
    </row>
    <row r="3887" spans="1:1" s="261" customFormat="1" ht="12" hidden="1" customHeight="1">
      <c r="A3887" s="260"/>
    </row>
    <row r="3888" spans="1:1" s="261" customFormat="1" ht="12" hidden="1" customHeight="1">
      <c r="A3888" s="260"/>
    </row>
    <row r="3889" spans="1:1" s="261" customFormat="1" ht="12" hidden="1" customHeight="1">
      <c r="A3889" s="260"/>
    </row>
    <row r="3890" spans="1:1" s="261" customFormat="1" ht="12" hidden="1" customHeight="1">
      <c r="A3890" s="260"/>
    </row>
    <row r="3891" spans="1:1" s="261" customFormat="1" ht="12" hidden="1" customHeight="1">
      <c r="A3891" s="260"/>
    </row>
    <row r="3892" spans="1:1" s="261" customFormat="1" ht="12" hidden="1" customHeight="1">
      <c r="A3892" s="260"/>
    </row>
    <row r="3893" spans="1:1" s="261" customFormat="1" ht="12" hidden="1" customHeight="1">
      <c r="A3893" s="260"/>
    </row>
    <row r="3894" spans="1:1" s="261" customFormat="1" ht="12" hidden="1" customHeight="1">
      <c r="A3894" s="260"/>
    </row>
    <row r="3895" spans="1:1" s="261" customFormat="1" ht="12" hidden="1" customHeight="1">
      <c r="A3895" s="260"/>
    </row>
    <row r="3896" spans="1:1" s="261" customFormat="1" ht="12" hidden="1" customHeight="1">
      <c r="A3896" s="260"/>
    </row>
    <row r="3897" spans="1:1" s="261" customFormat="1" ht="12" hidden="1" customHeight="1">
      <c r="A3897" s="260"/>
    </row>
    <row r="3898" spans="1:1" s="261" customFormat="1" ht="12" hidden="1" customHeight="1">
      <c r="A3898" s="260"/>
    </row>
    <row r="3899" spans="1:1" s="261" customFormat="1" ht="12" hidden="1" customHeight="1">
      <c r="A3899" s="260"/>
    </row>
    <row r="3900" spans="1:1" s="261" customFormat="1" ht="12" hidden="1" customHeight="1">
      <c r="A3900" s="260"/>
    </row>
    <row r="3901" spans="1:1" s="261" customFormat="1" ht="12" hidden="1" customHeight="1">
      <c r="A3901" s="260"/>
    </row>
    <row r="3902" spans="1:1" s="261" customFormat="1" ht="12" hidden="1" customHeight="1">
      <c r="A3902" s="260"/>
    </row>
    <row r="3903" spans="1:1" s="261" customFormat="1" ht="12" hidden="1" customHeight="1">
      <c r="A3903" s="260"/>
    </row>
    <row r="3904" spans="1:1" s="261" customFormat="1" ht="12" hidden="1" customHeight="1">
      <c r="A3904" s="260"/>
    </row>
    <row r="3905" spans="1:1" s="261" customFormat="1" ht="12" hidden="1" customHeight="1">
      <c r="A3905" s="260"/>
    </row>
    <row r="3906" spans="1:1" s="261" customFormat="1" ht="12" hidden="1" customHeight="1">
      <c r="A3906" s="260"/>
    </row>
    <row r="3907" spans="1:1" s="261" customFormat="1" ht="12" hidden="1" customHeight="1">
      <c r="A3907" s="260"/>
    </row>
    <row r="3908" spans="1:1" s="261" customFormat="1" ht="12" hidden="1" customHeight="1">
      <c r="A3908" s="260"/>
    </row>
    <row r="3909" spans="1:1" s="261" customFormat="1" ht="12" hidden="1" customHeight="1">
      <c r="A3909" s="260"/>
    </row>
    <row r="3910" spans="1:1" s="261" customFormat="1" ht="12" hidden="1" customHeight="1">
      <c r="A3910" s="260"/>
    </row>
    <row r="3911" spans="1:1" s="261" customFormat="1" ht="12" hidden="1" customHeight="1">
      <c r="A3911" s="260"/>
    </row>
    <row r="3912" spans="1:1" s="261" customFormat="1" ht="12" hidden="1" customHeight="1">
      <c r="A3912" s="260"/>
    </row>
    <row r="3913" spans="1:1" s="261" customFormat="1" ht="12" hidden="1" customHeight="1">
      <c r="A3913" s="260"/>
    </row>
    <row r="3914" spans="1:1" s="261" customFormat="1" ht="12" hidden="1" customHeight="1">
      <c r="A3914" s="260"/>
    </row>
    <row r="3915" spans="1:1" s="261" customFormat="1" ht="12" hidden="1" customHeight="1">
      <c r="A3915" s="260"/>
    </row>
    <row r="3916" spans="1:1" s="261" customFormat="1" ht="12" hidden="1" customHeight="1">
      <c r="A3916" s="260"/>
    </row>
    <row r="3917" spans="1:1" s="261" customFormat="1" ht="12" hidden="1" customHeight="1">
      <c r="A3917" s="260"/>
    </row>
    <row r="3918" spans="1:1" s="261" customFormat="1" ht="12" hidden="1" customHeight="1">
      <c r="A3918" s="260"/>
    </row>
    <row r="3919" spans="1:1" s="261" customFormat="1" ht="12" hidden="1" customHeight="1">
      <c r="A3919" s="260"/>
    </row>
    <row r="3920" spans="1:1" s="261" customFormat="1" ht="12" hidden="1" customHeight="1">
      <c r="A3920" s="260"/>
    </row>
    <row r="3921" spans="1:1" s="261" customFormat="1" ht="12" hidden="1" customHeight="1">
      <c r="A3921" s="260"/>
    </row>
    <row r="3922" spans="1:1" s="261" customFormat="1" ht="12" hidden="1" customHeight="1">
      <c r="A3922" s="260"/>
    </row>
    <row r="3923" spans="1:1" s="261" customFormat="1" ht="12" hidden="1" customHeight="1">
      <c r="A3923" s="260"/>
    </row>
    <row r="3924" spans="1:1" s="261" customFormat="1" ht="12" hidden="1" customHeight="1">
      <c r="A3924" s="260"/>
    </row>
    <row r="3925" spans="1:1" s="261" customFormat="1" ht="12" hidden="1" customHeight="1">
      <c r="A3925" s="260"/>
    </row>
    <row r="3926" spans="1:1" s="261" customFormat="1" ht="12" hidden="1" customHeight="1">
      <c r="A3926" s="260"/>
    </row>
    <row r="3927" spans="1:1" s="261" customFormat="1" ht="12" hidden="1" customHeight="1">
      <c r="A3927" s="260"/>
    </row>
    <row r="3928" spans="1:1" s="261" customFormat="1" ht="12" hidden="1" customHeight="1">
      <c r="A3928" s="260"/>
    </row>
    <row r="3929" spans="1:1" s="261" customFormat="1" ht="12" hidden="1" customHeight="1">
      <c r="A3929" s="260"/>
    </row>
    <row r="3930" spans="1:1" s="261" customFormat="1" ht="12" hidden="1" customHeight="1">
      <c r="A3930" s="260"/>
    </row>
    <row r="3931" spans="1:1" s="261" customFormat="1" ht="12" hidden="1" customHeight="1">
      <c r="A3931" s="260"/>
    </row>
    <row r="3932" spans="1:1" s="261" customFormat="1" ht="12" hidden="1" customHeight="1">
      <c r="A3932" s="260"/>
    </row>
    <row r="3933" spans="1:1" s="261" customFormat="1" ht="12" hidden="1" customHeight="1">
      <c r="A3933" s="260"/>
    </row>
    <row r="3934" spans="1:1" s="261" customFormat="1" ht="12" hidden="1" customHeight="1">
      <c r="A3934" s="260"/>
    </row>
    <row r="3935" spans="1:1" s="261" customFormat="1" ht="12" hidden="1" customHeight="1">
      <c r="A3935" s="260"/>
    </row>
    <row r="3936" spans="1:1" s="261" customFormat="1" ht="12" hidden="1" customHeight="1">
      <c r="A3936" s="260"/>
    </row>
    <row r="3937" spans="1:1" s="261" customFormat="1" ht="12" hidden="1" customHeight="1">
      <c r="A3937" s="260"/>
    </row>
    <row r="3938" spans="1:1" s="261" customFormat="1" ht="12" hidden="1" customHeight="1">
      <c r="A3938" s="260"/>
    </row>
    <row r="3939" spans="1:1" s="261" customFormat="1" ht="12" hidden="1" customHeight="1">
      <c r="A3939" s="260"/>
    </row>
    <row r="3940" spans="1:1" s="261" customFormat="1" ht="12" hidden="1" customHeight="1">
      <c r="A3940" s="260"/>
    </row>
    <row r="3941" spans="1:1" s="261" customFormat="1" ht="12" hidden="1" customHeight="1">
      <c r="A3941" s="260"/>
    </row>
    <row r="3942" spans="1:1" s="261" customFormat="1" ht="12" hidden="1" customHeight="1">
      <c r="A3942" s="260"/>
    </row>
    <row r="3943" spans="1:1" s="261" customFormat="1" ht="12" hidden="1" customHeight="1">
      <c r="A3943" s="260"/>
    </row>
    <row r="3944" spans="1:1" s="261" customFormat="1" ht="12" hidden="1" customHeight="1">
      <c r="A3944" s="260"/>
    </row>
    <row r="3945" spans="1:1" s="261" customFormat="1" ht="12" hidden="1" customHeight="1">
      <c r="A3945" s="260"/>
    </row>
    <row r="3946" spans="1:1" s="261" customFormat="1" ht="12" hidden="1" customHeight="1">
      <c r="A3946" s="260"/>
    </row>
    <row r="3947" spans="1:1" s="261" customFormat="1" ht="12" hidden="1" customHeight="1">
      <c r="A3947" s="260"/>
    </row>
    <row r="3948" spans="1:1" s="261" customFormat="1" ht="12" hidden="1" customHeight="1">
      <c r="A3948" s="260"/>
    </row>
    <row r="3949" spans="1:1" s="261" customFormat="1" ht="12" hidden="1" customHeight="1">
      <c r="A3949" s="260"/>
    </row>
    <row r="3950" spans="1:1" s="261" customFormat="1" ht="12" hidden="1" customHeight="1">
      <c r="A3950" s="260"/>
    </row>
    <row r="3951" spans="1:1" s="261" customFormat="1" ht="12" hidden="1" customHeight="1">
      <c r="A3951" s="260"/>
    </row>
    <row r="3952" spans="1:1" s="261" customFormat="1" ht="12" hidden="1" customHeight="1">
      <c r="A3952" s="260"/>
    </row>
    <row r="3953" spans="1:1" s="261" customFormat="1" ht="12" hidden="1" customHeight="1">
      <c r="A3953" s="260"/>
    </row>
    <row r="3954" spans="1:1" s="261" customFormat="1" ht="12" hidden="1" customHeight="1">
      <c r="A3954" s="260"/>
    </row>
    <row r="3955" spans="1:1" s="261" customFormat="1" ht="12" hidden="1" customHeight="1">
      <c r="A3955" s="260"/>
    </row>
    <row r="3956" spans="1:1" s="261" customFormat="1" ht="12" hidden="1" customHeight="1">
      <c r="A3956" s="260"/>
    </row>
    <row r="3957" spans="1:1" s="261" customFormat="1" ht="12" hidden="1" customHeight="1">
      <c r="A3957" s="260"/>
    </row>
    <row r="3958" spans="1:1" s="261" customFormat="1" ht="12" hidden="1" customHeight="1">
      <c r="A3958" s="260"/>
    </row>
    <row r="3959" spans="1:1" s="261" customFormat="1" ht="12" hidden="1" customHeight="1">
      <c r="A3959" s="260"/>
    </row>
    <row r="3960" spans="1:1" s="261" customFormat="1" ht="12" hidden="1" customHeight="1">
      <c r="A3960" s="260"/>
    </row>
    <row r="3961" spans="1:1" s="261" customFormat="1" ht="12" hidden="1" customHeight="1">
      <c r="A3961" s="260"/>
    </row>
    <row r="3962" spans="1:1" s="261" customFormat="1" ht="12" hidden="1" customHeight="1">
      <c r="A3962" s="260"/>
    </row>
    <row r="3963" spans="1:1" s="261" customFormat="1" ht="12" hidden="1" customHeight="1">
      <c r="A3963" s="260"/>
    </row>
    <row r="3964" spans="1:1" s="261" customFormat="1" ht="12" hidden="1" customHeight="1">
      <c r="A3964" s="260"/>
    </row>
    <row r="3965" spans="1:1" s="261" customFormat="1" ht="12" hidden="1" customHeight="1">
      <c r="A3965" s="260"/>
    </row>
    <row r="3966" spans="1:1" s="261" customFormat="1" ht="12" hidden="1" customHeight="1">
      <c r="A3966" s="260"/>
    </row>
    <row r="3967" spans="1:1" s="261" customFormat="1" ht="12" hidden="1" customHeight="1">
      <c r="A3967" s="260"/>
    </row>
    <row r="3968" spans="1:1" s="261" customFormat="1" ht="12" hidden="1" customHeight="1">
      <c r="A3968" s="260"/>
    </row>
    <row r="3969" spans="1:1" s="261" customFormat="1" ht="12" hidden="1" customHeight="1">
      <c r="A3969" s="260"/>
    </row>
    <row r="3970" spans="1:1" s="261" customFormat="1" ht="12" hidden="1" customHeight="1">
      <c r="A3970" s="260"/>
    </row>
    <row r="3971" spans="1:1" s="261" customFormat="1" ht="12" hidden="1" customHeight="1">
      <c r="A3971" s="260"/>
    </row>
    <row r="3972" spans="1:1" s="261" customFormat="1" ht="12" hidden="1" customHeight="1">
      <c r="A3972" s="260"/>
    </row>
    <row r="3973" spans="1:1" s="261" customFormat="1" ht="12" hidden="1" customHeight="1">
      <c r="A3973" s="260"/>
    </row>
    <row r="3974" spans="1:1" s="261" customFormat="1" ht="12" hidden="1" customHeight="1">
      <c r="A3974" s="260"/>
    </row>
    <row r="3975" spans="1:1" s="261" customFormat="1" ht="12" hidden="1" customHeight="1">
      <c r="A3975" s="260"/>
    </row>
    <row r="3976" spans="1:1" s="261" customFormat="1" ht="12" hidden="1" customHeight="1">
      <c r="A3976" s="260"/>
    </row>
    <row r="3977" spans="1:1" s="261" customFormat="1" ht="12" hidden="1" customHeight="1">
      <c r="A3977" s="260"/>
    </row>
    <row r="3978" spans="1:1" s="261" customFormat="1" ht="12" hidden="1" customHeight="1">
      <c r="A3978" s="260"/>
    </row>
    <row r="3979" spans="1:1" s="261" customFormat="1" ht="12" hidden="1" customHeight="1">
      <c r="A3979" s="260"/>
    </row>
    <row r="3980" spans="1:1" s="261" customFormat="1" ht="12" hidden="1" customHeight="1">
      <c r="A3980" s="260"/>
    </row>
    <row r="3981" spans="1:1" s="261" customFormat="1" ht="12" hidden="1" customHeight="1">
      <c r="A3981" s="260"/>
    </row>
    <row r="3982" spans="1:1" s="261" customFormat="1" ht="12" hidden="1" customHeight="1">
      <c r="A3982" s="260"/>
    </row>
    <row r="3983" spans="1:1" s="261" customFormat="1" ht="12" hidden="1" customHeight="1">
      <c r="A3983" s="260"/>
    </row>
    <row r="3984" spans="1:1" s="261" customFormat="1" ht="12" hidden="1" customHeight="1">
      <c r="A3984" s="260"/>
    </row>
    <row r="3985" spans="1:1" s="261" customFormat="1" ht="12" hidden="1" customHeight="1">
      <c r="A3985" s="260"/>
    </row>
    <row r="3986" spans="1:1" s="261" customFormat="1" ht="12" hidden="1" customHeight="1">
      <c r="A3986" s="260"/>
    </row>
    <row r="3987" spans="1:1" s="261" customFormat="1" ht="12" hidden="1" customHeight="1">
      <c r="A3987" s="260"/>
    </row>
    <row r="3988" spans="1:1" s="261" customFormat="1" ht="12" hidden="1" customHeight="1">
      <c r="A3988" s="260"/>
    </row>
    <row r="3989" spans="1:1" s="261" customFormat="1" ht="12" hidden="1" customHeight="1">
      <c r="A3989" s="260"/>
    </row>
    <row r="3990" spans="1:1" s="261" customFormat="1" ht="12" hidden="1" customHeight="1">
      <c r="A3990" s="260"/>
    </row>
    <row r="3991" spans="1:1" s="261" customFormat="1" ht="12" hidden="1" customHeight="1">
      <c r="A3991" s="260"/>
    </row>
    <row r="3992" spans="1:1" s="261" customFormat="1" ht="12" hidden="1" customHeight="1">
      <c r="A3992" s="260"/>
    </row>
    <row r="3993" spans="1:1" s="261" customFormat="1" ht="12" hidden="1" customHeight="1">
      <c r="A3993" s="260"/>
    </row>
    <row r="3994" spans="1:1" s="261" customFormat="1" ht="12" hidden="1" customHeight="1">
      <c r="A3994" s="260"/>
    </row>
    <row r="3995" spans="1:1" s="261" customFormat="1" ht="12" hidden="1" customHeight="1">
      <c r="A3995" s="260"/>
    </row>
    <row r="3996" spans="1:1" s="261" customFormat="1" ht="12" hidden="1" customHeight="1">
      <c r="A3996" s="260"/>
    </row>
    <row r="3997" spans="1:1" s="261" customFormat="1" ht="12" hidden="1" customHeight="1">
      <c r="A3997" s="260"/>
    </row>
    <row r="3998" spans="1:1" s="261" customFormat="1" ht="12" hidden="1" customHeight="1">
      <c r="A3998" s="260"/>
    </row>
    <row r="3999" spans="1:1" s="261" customFormat="1" ht="12" hidden="1" customHeight="1">
      <c r="A3999" s="260"/>
    </row>
    <row r="4000" spans="1:1" s="261" customFormat="1" ht="12" hidden="1" customHeight="1">
      <c r="A4000" s="260"/>
    </row>
    <row r="4001" spans="1:1" s="261" customFormat="1" ht="12" hidden="1" customHeight="1">
      <c r="A4001" s="260"/>
    </row>
    <row r="4002" spans="1:1" s="261" customFormat="1" ht="12" hidden="1" customHeight="1">
      <c r="A4002" s="260"/>
    </row>
    <row r="4003" spans="1:1" s="261" customFormat="1" ht="12" hidden="1" customHeight="1">
      <c r="A4003" s="260"/>
    </row>
    <row r="4004" spans="1:1" s="261" customFormat="1" ht="12" hidden="1" customHeight="1">
      <c r="A4004" s="260"/>
    </row>
    <row r="4005" spans="1:1" s="261" customFormat="1" ht="12" hidden="1" customHeight="1">
      <c r="A4005" s="260"/>
    </row>
    <row r="4006" spans="1:1" s="261" customFormat="1" ht="12" hidden="1" customHeight="1">
      <c r="A4006" s="260"/>
    </row>
    <row r="4007" spans="1:1" s="261" customFormat="1" ht="12" hidden="1" customHeight="1">
      <c r="A4007" s="260"/>
    </row>
    <row r="4008" spans="1:1" s="261" customFormat="1" ht="12" hidden="1" customHeight="1">
      <c r="A4008" s="260"/>
    </row>
    <row r="4009" spans="1:1" s="261" customFormat="1" ht="12" hidden="1" customHeight="1">
      <c r="A4009" s="260"/>
    </row>
    <row r="4010" spans="1:1" s="261" customFormat="1" ht="12" hidden="1" customHeight="1">
      <c r="A4010" s="260"/>
    </row>
    <row r="4011" spans="1:1" s="261" customFormat="1" ht="12" hidden="1" customHeight="1">
      <c r="A4011" s="260"/>
    </row>
    <row r="4012" spans="1:1" s="261" customFormat="1" ht="12" hidden="1" customHeight="1">
      <c r="A4012" s="260"/>
    </row>
    <row r="4013" spans="1:1" s="261" customFormat="1" ht="12" hidden="1" customHeight="1">
      <c r="A4013" s="260"/>
    </row>
    <row r="4014" spans="1:1" s="261" customFormat="1" ht="12" hidden="1" customHeight="1">
      <c r="A4014" s="260"/>
    </row>
    <row r="4015" spans="1:1" s="261" customFormat="1" ht="12" hidden="1" customHeight="1">
      <c r="A4015" s="260"/>
    </row>
    <row r="4016" spans="1:1" s="261" customFormat="1" ht="12" hidden="1" customHeight="1">
      <c r="A4016" s="260"/>
    </row>
    <row r="4017" spans="1:1" s="261" customFormat="1" ht="12" hidden="1" customHeight="1">
      <c r="A4017" s="260"/>
    </row>
    <row r="4018" spans="1:1" s="261" customFormat="1" ht="12" hidden="1" customHeight="1">
      <c r="A4018" s="260"/>
    </row>
    <row r="4019" spans="1:1" s="261" customFormat="1" ht="12" hidden="1" customHeight="1">
      <c r="A4019" s="260"/>
    </row>
    <row r="4020" spans="1:1" s="261" customFormat="1" ht="12" hidden="1" customHeight="1">
      <c r="A4020" s="260"/>
    </row>
    <row r="4021" spans="1:1" s="261" customFormat="1" ht="12" hidden="1" customHeight="1">
      <c r="A4021" s="260"/>
    </row>
    <row r="4022" spans="1:1" s="261" customFormat="1" ht="12" hidden="1" customHeight="1">
      <c r="A4022" s="260"/>
    </row>
    <row r="4023" spans="1:1" s="261" customFormat="1" ht="12" hidden="1" customHeight="1">
      <c r="A4023" s="260"/>
    </row>
    <row r="4024" spans="1:1" s="261" customFormat="1" ht="12" hidden="1" customHeight="1">
      <c r="A4024" s="260"/>
    </row>
    <row r="4025" spans="1:1" s="261" customFormat="1" ht="12" hidden="1" customHeight="1">
      <c r="A4025" s="260"/>
    </row>
    <row r="4026" spans="1:1" s="261" customFormat="1" ht="12" hidden="1" customHeight="1">
      <c r="A4026" s="260"/>
    </row>
    <row r="4027" spans="1:1" s="261" customFormat="1" ht="12" hidden="1" customHeight="1">
      <c r="A4027" s="260"/>
    </row>
    <row r="4028" spans="1:1" s="261" customFormat="1" ht="12" hidden="1" customHeight="1">
      <c r="A4028" s="260"/>
    </row>
    <row r="4029" spans="1:1" s="261" customFormat="1" ht="12" hidden="1" customHeight="1">
      <c r="A4029" s="260"/>
    </row>
    <row r="4030" spans="1:1" s="261" customFormat="1" ht="12" hidden="1" customHeight="1">
      <c r="A4030" s="260"/>
    </row>
    <row r="4031" spans="1:1" s="261" customFormat="1" ht="12" hidden="1" customHeight="1">
      <c r="A4031" s="260"/>
    </row>
    <row r="4032" spans="1:1" s="261" customFormat="1" ht="12" hidden="1" customHeight="1">
      <c r="A4032" s="260"/>
    </row>
    <row r="4033" spans="1:1" s="261" customFormat="1" ht="12" hidden="1" customHeight="1">
      <c r="A4033" s="260"/>
    </row>
    <row r="4034" spans="1:1" s="261" customFormat="1" ht="12" hidden="1" customHeight="1">
      <c r="A4034" s="260"/>
    </row>
    <row r="4035" spans="1:1" s="261" customFormat="1" ht="12" hidden="1" customHeight="1">
      <c r="A4035" s="260"/>
    </row>
    <row r="4036" spans="1:1" s="261" customFormat="1" ht="12" hidden="1" customHeight="1">
      <c r="A4036" s="260"/>
    </row>
    <row r="4037" spans="1:1" s="261" customFormat="1" ht="12" hidden="1" customHeight="1">
      <c r="A4037" s="260"/>
    </row>
    <row r="4038" spans="1:1" s="261" customFormat="1" ht="12" hidden="1" customHeight="1">
      <c r="A4038" s="260"/>
    </row>
    <row r="4039" spans="1:1" s="261" customFormat="1" ht="12" hidden="1" customHeight="1">
      <c r="A4039" s="260"/>
    </row>
    <row r="4040" spans="1:1" s="261" customFormat="1" ht="12" hidden="1" customHeight="1">
      <c r="A4040" s="260"/>
    </row>
    <row r="4041" spans="1:1" s="261" customFormat="1" ht="12" hidden="1" customHeight="1">
      <c r="A4041" s="260"/>
    </row>
    <row r="4042" spans="1:1" s="261" customFormat="1" ht="12" hidden="1" customHeight="1">
      <c r="A4042" s="260"/>
    </row>
    <row r="4043" spans="1:1" s="261" customFormat="1" ht="12" hidden="1" customHeight="1">
      <c r="A4043" s="260"/>
    </row>
    <row r="4044" spans="1:1" s="261" customFormat="1" ht="12" hidden="1" customHeight="1">
      <c r="A4044" s="260"/>
    </row>
    <row r="4045" spans="1:1" s="261" customFormat="1" ht="12" hidden="1" customHeight="1">
      <c r="A4045" s="260"/>
    </row>
    <row r="4046" spans="1:1" s="261" customFormat="1" ht="12" hidden="1" customHeight="1">
      <c r="A4046" s="260"/>
    </row>
    <row r="4047" spans="1:1" s="261" customFormat="1" ht="12" hidden="1" customHeight="1">
      <c r="A4047" s="260"/>
    </row>
    <row r="4048" spans="1:1" s="261" customFormat="1" ht="12" hidden="1" customHeight="1">
      <c r="A4048" s="260"/>
    </row>
    <row r="4049" spans="1:1" s="261" customFormat="1" ht="12" hidden="1" customHeight="1">
      <c r="A4049" s="260"/>
    </row>
    <row r="4050" spans="1:1" s="261" customFormat="1" ht="12" hidden="1" customHeight="1">
      <c r="A4050" s="260"/>
    </row>
    <row r="4051" spans="1:1" s="261" customFormat="1" ht="12" hidden="1" customHeight="1">
      <c r="A4051" s="260"/>
    </row>
    <row r="4052" spans="1:1" s="261" customFormat="1" ht="12" hidden="1" customHeight="1">
      <c r="A4052" s="260"/>
    </row>
    <row r="4053" spans="1:1" s="261" customFormat="1" ht="12" hidden="1" customHeight="1">
      <c r="A4053" s="260"/>
    </row>
    <row r="4054" spans="1:1" s="261" customFormat="1" ht="12" hidden="1" customHeight="1">
      <c r="A4054" s="260"/>
    </row>
    <row r="4055" spans="1:1" s="261" customFormat="1" ht="12" hidden="1" customHeight="1">
      <c r="A4055" s="260"/>
    </row>
    <row r="4056" spans="1:1" s="261" customFormat="1" ht="12" hidden="1" customHeight="1">
      <c r="A4056" s="260"/>
    </row>
    <row r="4057" spans="1:1" s="261" customFormat="1" ht="12" hidden="1" customHeight="1">
      <c r="A4057" s="260"/>
    </row>
    <row r="4058" spans="1:1" s="261" customFormat="1" ht="12" hidden="1" customHeight="1">
      <c r="A4058" s="260"/>
    </row>
    <row r="4059" spans="1:1" s="261" customFormat="1" ht="12" hidden="1" customHeight="1">
      <c r="A4059" s="260"/>
    </row>
    <row r="4060" spans="1:1" s="261" customFormat="1" ht="12" hidden="1" customHeight="1">
      <c r="A4060" s="260"/>
    </row>
    <row r="4061" spans="1:1" s="261" customFormat="1" ht="12" hidden="1" customHeight="1">
      <c r="A4061" s="260"/>
    </row>
    <row r="4062" spans="1:1" s="261" customFormat="1" ht="12" hidden="1" customHeight="1">
      <c r="A4062" s="260"/>
    </row>
    <row r="4063" spans="1:1" s="261" customFormat="1" ht="12" hidden="1" customHeight="1">
      <c r="A4063" s="260"/>
    </row>
    <row r="4064" spans="1:1" s="261" customFormat="1" ht="12" hidden="1" customHeight="1">
      <c r="A4064" s="260"/>
    </row>
    <row r="4065" spans="1:1" s="261" customFormat="1" ht="12" hidden="1" customHeight="1">
      <c r="A4065" s="260"/>
    </row>
    <row r="4066" spans="1:1" s="261" customFormat="1" ht="12" hidden="1" customHeight="1">
      <c r="A4066" s="260"/>
    </row>
    <row r="4067" spans="1:1" s="261" customFormat="1" ht="12" hidden="1" customHeight="1">
      <c r="A4067" s="260"/>
    </row>
    <row r="4068" spans="1:1" s="261" customFormat="1" ht="12" hidden="1" customHeight="1">
      <c r="A4068" s="260"/>
    </row>
    <row r="4069" spans="1:1" s="261" customFormat="1" ht="12" hidden="1" customHeight="1">
      <c r="A4069" s="260"/>
    </row>
    <row r="4070" spans="1:1" s="261" customFormat="1" ht="12" hidden="1" customHeight="1">
      <c r="A4070" s="260"/>
    </row>
    <row r="4071" spans="1:1" s="261" customFormat="1" ht="12" hidden="1" customHeight="1">
      <c r="A4071" s="260"/>
    </row>
    <row r="4072" spans="1:1" s="261" customFormat="1" ht="12" hidden="1" customHeight="1">
      <c r="A4072" s="260"/>
    </row>
    <row r="4073" spans="1:1" s="261" customFormat="1" ht="12" hidden="1" customHeight="1">
      <c r="A4073" s="260"/>
    </row>
    <row r="4074" spans="1:1" s="261" customFormat="1" ht="12" hidden="1" customHeight="1">
      <c r="A4074" s="260"/>
    </row>
    <row r="4075" spans="1:1" s="261" customFormat="1" ht="12" hidden="1" customHeight="1">
      <c r="A4075" s="260"/>
    </row>
    <row r="4076" spans="1:1" s="261" customFormat="1" ht="12" hidden="1" customHeight="1">
      <c r="A4076" s="260"/>
    </row>
    <row r="4077" spans="1:1" s="261" customFormat="1" ht="12" hidden="1" customHeight="1">
      <c r="A4077" s="260"/>
    </row>
    <row r="4078" spans="1:1" s="261" customFormat="1" ht="12" hidden="1" customHeight="1">
      <c r="A4078" s="260"/>
    </row>
    <row r="4079" spans="1:1" s="261" customFormat="1" ht="12" hidden="1" customHeight="1">
      <c r="A4079" s="260"/>
    </row>
    <row r="4080" spans="1:1" s="261" customFormat="1" ht="12" hidden="1" customHeight="1">
      <c r="A4080" s="260"/>
    </row>
    <row r="4081" spans="1:1" s="261" customFormat="1" ht="12" hidden="1" customHeight="1">
      <c r="A4081" s="260"/>
    </row>
    <row r="4082" spans="1:1" s="261" customFormat="1" ht="12" hidden="1" customHeight="1">
      <c r="A4082" s="260"/>
    </row>
    <row r="4083" spans="1:1" s="261" customFormat="1" ht="12" hidden="1" customHeight="1">
      <c r="A4083" s="260"/>
    </row>
    <row r="4084" spans="1:1" s="261" customFormat="1" ht="12" hidden="1" customHeight="1">
      <c r="A4084" s="260"/>
    </row>
    <row r="4085" spans="1:1" s="261" customFormat="1" ht="12" hidden="1" customHeight="1">
      <c r="A4085" s="260"/>
    </row>
    <row r="4086" spans="1:1" s="261" customFormat="1" ht="12" hidden="1" customHeight="1">
      <c r="A4086" s="260"/>
    </row>
    <row r="4087" spans="1:1" s="261" customFormat="1" ht="12" hidden="1" customHeight="1">
      <c r="A4087" s="260"/>
    </row>
    <row r="4088" spans="1:1" s="261" customFormat="1" ht="12" hidden="1" customHeight="1">
      <c r="A4088" s="260"/>
    </row>
    <row r="4089" spans="1:1" s="261" customFormat="1" ht="12" hidden="1" customHeight="1">
      <c r="A4089" s="260"/>
    </row>
    <row r="4090" spans="1:1" s="261" customFormat="1" ht="12" hidden="1" customHeight="1">
      <c r="A4090" s="260"/>
    </row>
    <row r="4091" spans="1:1" s="261" customFormat="1" ht="12" hidden="1" customHeight="1">
      <c r="A4091" s="260"/>
    </row>
    <row r="4092" spans="1:1" s="261" customFormat="1" ht="12" hidden="1" customHeight="1">
      <c r="A4092" s="260"/>
    </row>
    <row r="4093" spans="1:1" s="261" customFormat="1" ht="12" hidden="1" customHeight="1">
      <c r="A4093" s="260"/>
    </row>
    <row r="4094" spans="1:1" s="261" customFormat="1" ht="12" hidden="1" customHeight="1">
      <c r="A4094" s="260"/>
    </row>
    <row r="4095" spans="1:1" s="261" customFormat="1" ht="12" hidden="1" customHeight="1">
      <c r="A4095" s="260"/>
    </row>
    <row r="4096" spans="1:1" s="261" customFormat="1" ht="12" hidden="1" customHeight="1">
      <c r="A4096" s="260"/>
    </row>
    <row r="4097" spans="1:1" s="261" customFormat="1" ht="12" hidden="1" customHeight="1">
      <c r="A4097" s="260"/>
    </row>
    <row r="4098" spans="1:1" s="261" customFormat="1" ht="12" hidden="1" customHeight="1">
      <c r="A4098" s="260"/>
    </row>
    <row r="4099" spans="1:1" s="261" customFormat="1" ht="12" hidden="1" customHeight="1">
      <c r="A4099" s="260"/>
    </row>
    <row r="4100" spans="1:1" s="261" customFormat="1" ht="12" hidden="1" customHeight="1">
      <c r="A4100" s="260"/>
    </row>
    <row r="4101" spans="1:1" s="261" customFormat="1" ht="12" hidden="1" customHeight="1">
      <c r="A4101" s="260"/>
    </row>
    <row r="4102" spans="1:1" s="261" customFormat="1" ht="12" hidden="1" customHeight="1">
      <c r="A4102" s="260"/>
    </row>
    <row r="4103" spans="1:1" s="261" customFormat="1" ht="12" hidden="1" customHeight="1">
      <c r="A4103" s="260"/>
    </row>
    <row r="4104" spans="1:1" s="261" customFormat="1" ht="12" hidden="1" customHeight="1">
      <c r="A4104" s="260"/>
    </row>
    <row r="4105" spans="1:1" s="261" customFormat="1" ht="12" hidden="1" customHeight="1">
      <c r="A4105" s="260"/>
    </row>
    <row r="4106" spans="1:1" s="261" customFormat="1" ht="12" hidden="1" customHeight="1">
      <c r="A4106" s="260"/>
    </row>
    <row r="4107" spans="1:1" s="261" customFormat="1" ht="12" hidden="1" customHeight="1">
      <c r="A4107" s="260"/>
    </row>
    <row r="4108" spans="1:1" s="261" customFormat="1" ht="12" hidden="1" customHeight="1">
      <c r="A4108" s="260"/>
    </row>
    <row r="4109" spans="1:1" s="261" customFormat="1" ht="12" hidden="1" customHeight="1">
      <c r="A4109" s="260"/>
    </row>
    <row r="4110" spans="1:1" s="261" customFormat="1" ht="12" hidden="1" customHeight="1">
      <c r="A4110" s="260"/>
    </row>
    <row r="4111" spans="1:1" s="261" customFormat="1" ht="12" hidden="1" customHeight="1">
      <c r="A4111" s="260"/>
    </row>
    <row r="4112" spans="1:1" s="261" customFormat="1" ht="12" hidden="1" customHeight="1">
      <c r="A4112" s="260"/>
    </row>
    <row r="4113" spans="1:1" s="261" customFormat="1" ht="12" hidden="1" customHeight="1">
      <c r="A4113" s="260"/>
    </row>
    <row r="4114" spans="1:1" s="261" customFormat="1" ht="12" hidden="1" customHeight="1">
      <c r="A4114" s="260"/>
    </row>
    <row r="4115" spans="1:1" s="261" customFormat="1" ht="12" hidden="1" customHeight="1">
      <c r="A4115" s="260"/>
    </row>
    <row r="4116" spans="1:1" s="261" customFormat="1" ht="12" hidden="1" customHeight="1">
      <c r="A4116" s="260"/>
    </row>
    <row r="4117" spans="1:1" s="261" customFormat="1" ht="12" hidden="1" customHeight="1">
      <c r="A4117" s="260"/>
    </row>
    <row r="4118" spans="1:1" s="261" customFormat="1" ht="12" hidden="1" customHeight="1">
      <c r="A4118" s="260"/>
    </row>
    <row r="4119" spans="1:1" s="261" customFormat="1" ht="12" hidden="1" customHeight="1">
      <c r="A4119" s="260"/>
    </row>
    <row r="4120" spans="1:1" s="261" customFormat="1" ht="12" hidden="1" customHeight="1">
      <c r="A4120" s="260"/>
    </row>
    <row r="4121" spans="1:1" s="261" customFormat="1" ht="12" hidden="1" customHeight="1">
      <c r="A4121" s="260"/>
    </row>
    <row r="4122" spans="1:1" s="261" customFormat="1" ht="12" hidden="1" customHeight="1">
      <c r="A4122" s="260"/>
    </row>
    <row r="4123" spans="1:1" s="261" customFormat="1" ht="12" hidden="1" customHeight="1">
      <c r="A4123" s="260"/>
    </row>
    <row r="4124" spans="1:1" s="261" customFormat="1" ht="12" hidden="1" customHeight="1">
      <c r="A4124" s="260"/>
    </row>
    <row r="4125" spans="1:1" s="261" customFormat="1" ht="12" hidden="1" customHeight="1">
      <c r="A4125" s="260"/>
    </row>
    <row r="4126" spans="1:1" s="261" customFormat="1" ht="12" hidden="1" customHeight="1">
      <c r="A4126" s="260"/>
    </row>
    <row r="4127" spans="1:1" s="261" customFormat="1" ht="12" hidden="1" customHeight="1">
      <c r="A4127" s="260"/>
    </row>
    <row r="4128" spans="1:1" s="261" customFormat="1" ht="12" hidden="1" customHeight="1">
      <c r="A4128" s="260"/>
    </row>
    <row r="4129" spans="1:1" s="261" customFormat="1" ht="12" hidden="1" customHeight="1">
      <c r="A4129" s="260"/>
    </row>
    <row r="4130" spans="1:1" s="261" customFormat="1" ht="12" hidden="1" customHeight="1">
      <c r="A4130" s="260"/>
    </row>
    <row r="4131" spans="1:1" s="261" customFormat="1" ht="12" hidden="1" customHeight="1">
      <c r="A4131" s="260"/>
    </row>
    <row r="4132" spans="1:1" s="261" customFormat="1" ht="12" hidden="1" customHeight="1">
      <c r="A4132" s="260"/>
    </row>
    <row r="4133" spans="1:1" s="261" customFormat="1" ht="12" hidden="1" customHeight="1">
      <c r="A4133" s="260"/>
    </row>
    <row r="4134" spans="1:1" s="261" customFormat="1" ht="12" hidden="1" customHeight="1">
      <c r="A4134" s="260"/>
    </row>
    <row r="4135" spans="1:1" s="261" customFormat="1" ht="12" hidden="1" customHeight="1">
      <c r="A4135" s="260"/>
    </row>
    <row r="4136" spans="1:1" s="261" customFormat="1" ht="12" hidden="1" customHeight="1">
      <c r="A4136" s="260"/>
    </row>
    <row r="4137" spans="1:1" s="261" customFormat="1" ht="12" hidden="1" customHeight="1">
      <c r="A4137" s="260"/>
    </row>
    <row r="4138" spans="1:1" s="261" customFormat="1" ht="12" hidden="1" customHeight="1">
      <c r="A4138" s="260"/>
    </row>
    <row r="4139" spans="1:1" s="261" customFormat="1" ht="12" hidden="1" customHeight="1">
      <c r="A4139" s="260"/>
    </row>
    <row r="4140" spans="1:1" s="261" customFormat="1" ht="12" hidden="1" customHeight="1">
      <c r="A4140" s="260"/>
    </row>
    <row r="4141" spans="1:1" s="261" customFormat="1" ht="12" hidden="1" customHeight="1">
      <c r="A4141" s="260"/>
    </row>
    <row r="4142" spans="1:1" s="261" customFormat="1" ht="12" hidden="1" customHeight="1">
      <c r="A4142" s="260"/>
    </row>
    <row r="4143" spans="1:1" s="261" customFormat="1" ht="12" hidden="1" customHeight="1">
      <c r="A4143" s="260"/>
    </row>
    <row r="4144" spans="1:1" s="261" customFormat="1" ht="12" hidden="1" customHeight="1">
      <c r="A4144" s="260"/>
    </row>
    <row r="4145" spans="1:1" s="261" customFormat="1" ht="12" hidden="1" customHeight="1">
      <c r="A4145" s="260"/>
    </row>
    <row r="4146" spans="1:1" s="261" customFormat="1" ht="12" hidden="1" customHeight="1">
      <c r="A4146" s="260"/>
    </row>
    <row r="4147" spans="1:1" s="261" customFormat="1" ht="12" hidden="1" customHeight="1">
      <c r="A4147" s="260"/>
    </row>
    <row r="4148" spans="1:1" s="261" customFormat="1" ht="12" hidden="1" customHeight="1">
      <c r="A4148" s="260"/>
    </row>
    <row r="4149" spans="1:1" s="261" customFormat="1" ht="12" hidden="1" customHeight="1">
      <c r="A4149" s="260"/>
    </row>
    <row r="4150" spans="1:1" s="261" customFormat="1" ht="12" hidden="1" customHeight="1">
      <c r="A4150" s="260"/>
    </row>
    <row r="4151" spans="1:1" s="261" customFormat="1" ht="12" hidden="1" customHeight="1">
      <c r="A4151" s="260"/>
    </row>
    <row r="4152" spans="1:1" s="261" customFormat="1" ht="12" hidden="1" customHeight="1">
      <c r="A4152" s="260"/>
    </row>
    <row r="4153" spans="1:1" s="261" customFormat="1" ht="12" hidden="1" customHeight="1">
      <c r="A4153" s="260"/>
    </row>
    <row r="4154" spans="1:1" s="261" customFormat="1" ht="12" hidden="1" customHeight="1">
      <c r="A4154" s="260"/>
    </row>
    <row r="4155" spans="1:1" s="261" customFormat="1" ht="12" hidden="1" customHeight="1">
      <c r="A4155" s="260"/>
    </row>
    <row r="4156" spans="1:1" s="261" customFormat="1" ht="12" hidden="1" customHeight="1">
      <c r="A4156" s="260"/>
    </row>
    <row r="4157" spans="1:1" s="261" customFormat="1" ht="12" hidden="1" customHeight="1">
      <c r="A4157" s="260"/>
    </row>
    <row r="4158" spans="1:1" s="261" customFormat="1" ht="12" hidden="1" customHeight="1">
      <c r="A4158" s="260"/>
    </row>
    <row r="4159" spans="1:1" s="261" customFormat="1" ht="12" hidden="1" customHeight="1">
      <c r="A4159" s="260"/>
    </row>
    <row r="4160" spans="1:1" s="261" customFormat="1" ht="12" hidden="1" customHeight="1">
      <c r="A4160" s="260"/>
    </row>
    <row r="4161" spans="1:1" s="261" customFormat="1" ht="12" hidden="1" customHeight="1">
      <c r="A4161" s="260"/>
    </row>
    <row r="4162" spans="1:1" s="261" customFormat="1" ht="12" hidden="1" customHeight="1">
      <c r="A4162" s="260"/>
    </row>
    <row r="4163" spans="1:1" s="261" customFormat="1" ht="12" hidden="1" customHeight="1">
      <c r="A4163" s="260"/>
    </row>
    <row r="4164" spans="1:1" s="261" customFormat="1" ht="12" hidden="1" customHeight="1">
      <c r="A4164" s="260"/>
    </row>
    <row r="4165" spans="1:1" s="261" customFormat="1" ht="12" hidden="1" customHeight="1">
      <c r="A4165" s="260"/>
    </row>
    <row r="4166" spans="1:1" s="261" customFormat="1" ht="12" hidden="1" customHeight="1">
      <c r="A4166" s="260"/>
    </row>
    <row r="4167" spans="1:1" s="261" customFormat="1" ht="12" hidden="1" customHeight="1">
      <c r="A4167" s="260"/>
    </row>
    <row r="4168" spans="1:1" s="261" customFormat="1" ht="12" hidden="1" customHeight="1">
      <c r="A4168" s="260"/>
    </row>
    <row r="4169" spans="1:1" s="261" customFormat="1" ht="12" hidden="1" customHeight="1">
      <c r="A4169" s="260"/>
    </row>
    <row r="4170" spans="1:1" s="261" customFormat="1" ht="12" hidden="1" customHeight="1">
      <c r="A4170" s="260"/>
    </row>
    <row r="4171" spans="1:1" s="261" customFormat="1" ht="12" hidden="1" customHeight="1">
      <c r="A4171" s="260"/>
    </row>
    <row r="4172" spans="1:1" s="261" customFormat="1" ht="12" hidden="1" customHeight="1">
      <c r="A4172" s="260"/>
    </row>
    <row r="4173" spans="1:1" s="261" customFormat="1" ht="12" hidden="1" customHeight="1">
      <c r="A4173" s="260"/>
    </row>
    <row r="4174" spans="1:1" s="261" customFormat="1" ht="12" hidden="1" customHeight="1">
      <c r="A4174" s="260"/>
    </row>
    <row r="4175" spans="1:1" s="261" customFormat="1" ht="12" hidden="1" customHeight="1">
      <c r="A4175" s="260"/>
    </row>
    <row r="4176" spans="1:1" s="261" customFormat="1" ht="12" hidden="1" customHeight="1">
      <c r="A4176" s="260"/>
    </row>
    <row r="4177" spans="1:1" s="261" customFormat="1" ht="12" hidden="1" customHeight="1">
      <c r="A4177" s="260"/>
    </row>
    <row r="4178" spans="1:1" s="261" customFormat="1" ht="12" hidden="1" customHeight="1">
      <c r="A4178" s="260"/>
    </row>
    <row r="4179" spans="1:1" s="261" customFormat="1" ht="12" hidden="1" customHeight="1">
      <c r="A4179" s="260"/>
    </row>
    <row r="4180" spans="1:1" s="261" customFormat="1" ht="12" hidden="1" customHeight="1">
      <c r="A4180" s="260"/>
    </row>
    <row r="4181" spans="1:1" s="261" customFormat="1" ht="12" hidden="1" customHeight="1">
      <c r="A4181" s="260"/>
    </row>
    <row r="4182" spans="1:1" s="261" customFormat="1" ht="12" hidden="1" customHeight="1">
      <c r="A4182" s="260"/>
    </row>
    <row r="4183" spans="1:1" s="261" customFormat="1" ht="12" hidden="1" customHeight="1">
      <c r="A4183" s="260"/>
    </row>
    <row r="4184" spans="1:1" s="261" customFormat="1" ht="12" hidden="1" customHeight="1">
      <c r="A4184" s="260"/>
    </row>
    <row r="4185" spans="1:1" s="261" customFormat="1" ht="12" hidden="1" customHeight="1">
      <c r="A4185" s="260"/>
    </row>
    <row r="4186" spans="1:1" s="261" customFormat="1" ht="12" hidden="1" customHeight="1">
      <c r="A4186" s="260"/>
    </row>
    <row r="4187" spans="1:1" s="261" customFormat="1" ht="12" hidden="1" customHeight="1">
      <c r="A4187" s="260"/>
    </row>
    <row r="4188" spans="1:1" s="261" customFormat="1" ht="12" hidden="1" customHeight="1">
      <c r="A4188" s="260"/>
    </row>
    <row r="4189" spans="1:1" s="261" customFormat="1" ht="12" hidden="1" customHeight="1">
      <c r="A4189" s="260"/>
    </row>
    <row r="4190" spans="1:1" s="261" customFormat="1" ht="12" hidden="1" customHeight="1">
      <c r="A4190" s="260"/>
    </row>
    <row r="4191" spans="1:1" s="261" customFormat="1" ht="12" hidden="1" customHeight="1">
      <c r="A4191" s="260"/>
    </row>
    <row r="4192" spans="1:1" s="261" customFormat="1" ht="12" hidden="1" customHeight="1">
      <c r="A4192" s="260"/>
    </row>
    <row r="4193" spans="1:1" s="261" customFormat="1" ht="12" hidden="1" customHeight="1">
      <c r="A4193" s="260"/>
    </row>
    <row r="4194" spans="1:1" s="261" customFormat="1" ht="12" hidden="1" customHeight="1">
      <c r="A4194" s="260"/>
    </row>
    <row r="4195" spans="1:1" s="261" customFormat="1" ht="12" hidden="1" customHeight="1">
      <c r="A4195" s="260"/>
    </row>
    <row r="4196" spans="1:1" s="261" customFormat="1" ht="12" hidden="1" customHeight="1">
      <c r="A4196" s="260"/>
    </row>
    <row r="4197" spans="1:1" s="261" customFormat="1" ht="12" hidden="1" customHeight="1">
      <c r="A4197" s="260"/>
    </row>
    <row r="4198" spans="1:1" s="261" customFormat="1" ht="12" hidden="1" customHeight="1">
      <c r="A4198" s="260"/>
    </row>
    <row r="4199" spans="1:1" s="261" customFormat="1" ht="12" hidden="1" customHeight="1">
      <c r="A4199" s="260"/>
    </row>
    <row r="4200" spans="1:1" s="261" customFormat="1" ht="12" hidden="1" customHeight="1">
      <c r="A4200" s="260"/>
    </row>
    <row r="4201" spans="1:1" s="261" customFormat="1" ht="12" hidden="1" customHeight="1">
      <c r="A4201" s="260"/>
    </row>
    <row r="4202" spans="1:1" s="261" customFormat="1" ht="12" hidden="1" customHeight="1">
      <c r="A4202" s="260"/>
    </row>
    <row r="4203" spans="1:1" s="261" customFormat="1" ht="12" hidden="1" customHeight="1">
      <c r="A4203" s="260"/>
    </row>
    <row r="4204" spans="1:1" s="261" customFormat="1" ht="12" hidden="1" customHeight="1">
      <c r="A4204" s="260"/>
    </row>
    <row r="4205" spans="1:1" s="261" customFormat="1" ht="12" hidden="1" customHeight="1">
      <c r="A4205" s="260"/>
    </row>
    <row r="4206" spans="1:1" s="261" customFormat="1" ht="12" hidden="1" customHeight="1">
      <c r="A4206" s="260"/>
    </row>
    <row r="4207" spans="1:1" s="261" customFormat="1" ht="12" hidden="1" customHeight="1">
      <c r="A4207" s="260"/>
    </row>
    <row r="4208" spans="1:1" s="261" customFormat="1" ht="12" hidden="1" customHeight="1">
      <c r="A4208" s="260"/>
    </row>
    <row r="4209" spans="1:1" s="261" customFormat="1" ht="12" hidden="1" customHeight="1">
      <c r="A4209" s="260"/>
    </row>
    <row r="4210" spans="1:1" s="261" customFormat="1" ht="12" hidden="1" customHeight="1">
      <c r="A4210" s="260"/>
    </row>
    <row r="4211" spans="1:1" s="261" customFormat="1" ht="12" hidden="1" customHeight="1">
      <c r="A4211" s="260"/>
    </row>
    <row r="4212" spans="1:1" s="261" customFormat="1" ht="12" hidden="1" customHeight="1">
      <c r="A4212" s="260"/>
    </row>
    <row r="4213" spans="1:1" s="261" customFormat="1" ht="12" hidden="1" customHeight="1">
      <c r="A4213" s="260"/>
    </row>
    <row r="4214" spans="1:1" s="261" customFormat="1" ht="12" hidden="1" customHeight="1">
      <c r="A4214" s="260"/>
    </row>
    <row r="4215" spans="1:1" s="261" customFormat="1" ht="12" hidden="1" customHeight="1">
      <c r="A4215" s="260"/>
    </row>
    <row r="4216" spans="1:1" s="261" customFormat="1" ht="12" hidden="1" customHeight="1">
      <c r="A4216" s="260"/>
    </row>
    <row r="4217" spans="1:1" s="261" customFormat="1" ht="12" hidden="1" customHeight="1">
      <c r="A4217" s="260"/>
    </row>
    <row r="4218" spans="1:1" s="261" customFormat="1" ht="12" hidden="1" customHeight="1">
      <c r="A4218" s="260"/>
    </row>
    <row r="4219" spans="1:1" s="261" customFormat="1" ht="12" hidden="1" customHeight="1">
      <c r="A4219" s="260"/>
    </row>
    <row r="4220" spans="1:1" s="261" customFormat="1" ht="12" hidden="1" customHeight="1">
      <c r="A4220" s="260"/>
    </row>
    <row r="4221" spans="1:1" s="261" customFormat="1" ht="12" hidden="1" customHeight="1">
      <c r="A4221" s="260"/>
    </row>
    <row r="4222" spans="1:1" s="261" customFormat="1" ht="12" hidden="1" customHeight="1">
      <c r="A4222" s="260"/>
    </row>
    <row r="4223" spans="1:1" s="261" customFormat="1" ht="12" hidden="1" customHeight="1">
      <c r="A4223" s="260"/>
    </row>
    <row r="4224" spans="1:1" s="261" customFormat="1" ht="12" hidden="1" customHeight="1">
      <c r="A4224" s="260"/>
    </row>
    <row r="4225" spans="1:1" s="261" customFormat="1" ht="12" hidden="1" customHeight="1">
      <c r="A4225" s="260"/>
    </row>
    <row r="4226" spans="1:1" s="261" customFormat="1" ht="12" hidden="1" customHeight="1">
      <c r="A4226" s="260"/>
    </row>
    <row r="4227" spans="1:1" s="261" customFormat="1" ht="12" hidden="1" customHeight="1">
      <c r="A4227" s="260"/>
    </row>
    <row r="4228" spans="1:1" s="261" customFormat="1" ht="12" hidden="1" customHeight="1">
      <c r="A4228" s="260"/>
    </row>
    <row r="4229" spans="1:1" s="261" customFormat="1" ht="12" hidden="1" customHeight="1">
      <c r="A4229" s="260"/>
    </row>
    <row r="4230" spans="1:1" s="261" customFormat="1" ht="12" hidden="1" customHeight="1">
      <c r="A4230" s="260"/>
    </row>
    <row r="4231" spans="1:1" s="261" customFormat="1" ht="12" hidden="1" customHeight="1">
      <c r="A4231" s="260"/>
    </row>
    <row r="4232" spans="1:1" s="261" customFormat="1" ht="12" hidden="1" customHeight="1">
      <c r="A4232" s="260"/>
    </row>
    <row r="4233" spans="1:1" s="261" customFormat="1" ht="12" hidden="1" customHeight="1">
      <c r="A4233" s="260"/>
    </row>
    <row r="4234" spans="1:1" s="261" customFormat="1" ht="12" hidden="1" customHeight="1">
      <c r="A4234" s="260"/>
    </row>
    <row r="4235" spans="1:1" s="261" customFormat="1" ht="12" hidden="1" customHeight="1">
      <c r="A4235" s="260"/>
    </row>
    <row r="4236" spans="1:1" s="261" customFormat="1" ht="12" hidden="1" customHeight="1">
      <c r="A4236" s="260"/>
    </row>
    <row r="4237" spans="1:1" s="261" customFormat="1" ht="12" hidden="1" customHeight="1">
      <c r="A4237" s="260"/>
    </row>
    <row r="4238" spans="1:1" s="261" customFormat="1" ht="12" hidden="1" customHeight="1">
      <c r="A4238" s="260"/>
    </row>
    <row r="4239" spans="1:1" s="261" customFormat="1" ht="12" hidden="1" customHeight="1">
      <c r="A4239" s="260"/>
    </row>
    <row r="4240" spans="1:1" s="261" customFormat="1" ht="12" hidden="1" customHeight="1">
      <c r="A4240" s="260"/>
    </row>
    <row r="4241" spans="1:1" s="261" customFormat="1" ht="12" hidden="1" customHeight="1">
      <c r="A4241" s="260"/>
    </row>
    <row r="4242" spans="1:1" s="261" customFormat="1" ht="12" hidden="1" customHeight="1">
      <c r="A4242" s="260"/>
    </row>
    <row r="4243" spans="1:1" s="261" customFormat="1" ht="12" hidden="1" customHeight="1">
      <c r="A4243" s="260"/>
    </row>
    <row r="4244" spans="1:1" s="261" customFormat="1" ht="12" hidden="1" customHeight="1">
      <c r="A4244" s="260"/>
    </row>
    <row r="4245" spans="1:1" s="261" customFormat="1" ht="12" hidden="1" customHeight="1">
      <c r="A4245" s="260"/>
    </row>
    <row r="4246" spans="1:1" s="261" customFormat="1" ht="12" hidden="1" customHeight="1">
      <c r="A4246" s="260"/>
    </row>
    <row r="4247" spans="1:1" s="261" customFormat="1" ht="12" hidden="1" customHeight="1">
      <c r="A4247" s="260"/>
    </row>
    <row r="4248" spans="1:1" s="261" customFormat="1" ht="12" hidden="1" customHeight="1">
      <c r="A4248" s="260"/>
    </row>
    <row r="4249" spans="1:1" s="261" customFormat="1" ht="12" hidden="1" customHeight="1">
      <c r="A4249" s="260"/>
    </row>
    <row r="4250" spans="1:1" s="261" customFormat="1" ht="12" hidden="1" customHeight="1">
      <c r="A4250" s="260"/>
    </row>
    <row r="4251" spans="1:1" s="261" customFormat="1" ht="12" hidden="1" customHeight="1">
      <c r="A4251" s="260"/>
    </row>
    <row r="4252" spans="1:1" s="261" customFormat="1" ht="12" hidden="1" customHeight="1">
      <c r="A4252" s="260"/>
    </row>
    <row r="4253" spans="1:1" s="261" customFormat="1" ht="12" hidden="1" customHeight="1">
      <c r="A4253" s="260"/>
    </row>
    <row r="4254" spans="1:1" s="261" customFormat="1" ht="12" hidden="1" customHeight="1">
      <c r="A4254" s="260"/>
    </row>
    <row r="4255" spans="1:1" s="261" customFormat="1" ht="12" hidden="1" customHeight="1">
      <c r="A4255" s="260"/>
    </row>
    <row r="4256" spans="1:1" s="261" customFormat="1" ht="12" hidden="1" customHeight="1">
      <c r="A4256" s="260"/>
    </row>
    <row r="4257" spans="1:1" s="261" customFormat="1" ht="12" hidden="1" customHeight="1">
      <c r="A4257" s="260"/>
    </row>
    <row r="4258" spans="1:1" s="261" customFormat="1" ht="12" hidden="1" customHeight="1">
      <c r="A4258" s="260"/>
    </row>
    <row r="4259" spans="1:1" s="261" customFormat="1" ht="12" hidden="1" customHeight="1">
      <c r="A4259" s="260"/>
    </row>
    <row r="4260" spans="1:1" s="261" customFormat="1" ht="12" hidden="1" customHeight="1">
      <c r="A4260" s="260"/>
    </row>
    <row r="4261" spans="1:1" s="261" customFormat="1" ht="12" hidden="1" customHeight="1">
      <c r="A4261" s="260"/>
    </row>
    <row r="4262" spans="1:1" s="261" customFormat="1" ht="12" hidden="1" customHeight="1">
      <c r="A4262" s="260"/>
    </row>
    <row r="4263" spans="1:1" s="261" customFormat="1" ht="12" hidden="1" customHeight="1">
      <c r="A4263" s="260"/>
    </row>
    <row r="4264" spans="1:1" s="261" customFormat="1" ht="12" hidden="1" customHeight="1">
      <c r="A4264" s="260"/>
    </row>
    <row r="4265" spans="1:1" s="261" customFormat="1" ht="12" hidden="1" customHeight="1">
      <c r="A4265" s="260"/>
    </row>
    <row r="4266" spans="1:1" s="261" customFormat="1" ht="12" hidden="1" customHeight="1">
      <c r="A4266" s="260"/>
    </row>
    <row r="4267" spans="1:1" s="261" customFormat="1" ht="12" hidden="1" customHeight="1">
      <c r="A4267" s="260"/>
    </row>
    <row r="4268" spans="1:1" s="261" customFormat="1" ht="12" hidden="1" customHeight="1">
      <c r="A4268" s="260"/>
    </row>
    <row r="4269" spans="1:1" s="261" customFormat="1" ht="12" hidden="1" customHeight="1">
      <c r="A4269" s="260"/>
    </row>
    <row r="4270" spans="1:1" s="261" customFormat="1" ht="12" hidden="1" customHeight="1">
      <c r="A4270" s="260"/>
    </row>
    <row r="4271" spans="1:1" s="261" customFormat="1" ht="12" hidden="1" customHeight="1">
      <c r="A4271" s="260"/>
    </row>
    <row r="4272" spans="1:1" s="261" customFormat="1" ht="12" hidden="1" customHeight="1">
      <c r="A4272" s="260"/>
    </row>
    <row r="4273" spans="1:1" s="261" customFormat="1" ht="12" hidden="1" customHeight="1">
      <c r="A4273" s="260"/>
    </row>
    <row r="4274" spans="1:1" s="261" customFormat="1" ht="12" hidden="1" customHeight="1">
      <c r="A4274" s="260"/>
    </row>
    <row r="4275" spans="1:1" s="261" customFormat="1" ht="12" hidden="1" customHeight="1">
      <c r="A4275" s="260"/>
    </row>
    <row r="4276" spans="1:1" s="261" customFormat="1" ht="12" hidden="1" customHeight="1">
      <c r="A4276" s="260"/>
    </row>
    <row r="4277" spans="1:1" s="261" customFormat="1" ht="12" hidden="1" customHeight="1">
      <c r="A4277" s="260"/>
    </row>
    <row r="4278" spans="1:1" s="261" customFormat="1" ht="12" hidden="1" customHeight="1">
      <c r="A4278" s="260"/>
    </row>
    <row r="4279" spans="1:1" s="261" customFormat="1" ht="12" hidden="1" customHeight="1">
      <c r="A4279" s="260"/>
    </row>
    <row r="4280" spans="1:1" s="261" customFormat="1" ht="12" hidden="1" customHeight="1">
      <c r="A4280" s="260"/>
    </row>
    <row r="4281" spans="1:1" s="261" customFormat="1" ht="12" hidden="1" customHeight="1">
      <c r="A4281" s="260"/>
    </row>
    <row r="4282" spans="1:1" s="261" customFormat="1" ht="12" hidden="1" customHeight="1">
      <c r="A4282" s="260"/>
    </row>
    <row r="4283" spans="1:1" s="261" customFormat="1" ht="12" hidden="1" customHeight="1">
      <c r="A4283" s="260"/>
    </row>
    <row r="4284" spans="1:1" s="261" customFormat="1" ht="12" hidden="1" customHeight="1">
      <c r="A4284" s="260"/>
    </row>
    <row r="4285" spans="1:1" s="261" customFormat="1" ht="12" hidden="1" customHeight="1">
      <c r="A4285" s="260"/>
    </row>
    <row r="4286" spans="1:1" s="261" customFormat="1" ht="12" hidden="1" customHeight="1">
      <c r="A4286" s="260"/>
    </row>
    <row r="4287" spans="1:1" s="261" customFormat="1" ht="12" hidden="1" customHeight="1">
      <c r="A4287" s="260"/>
    </row>
    <row r="4288" spans="1:1" s="261" customFormat="1" ht="12" hidden="1" customHeight="1">
      <c r="A4288" s="260"/>
    </row>
    <row r="4289" spans="1:1" s="261" customFormat="1" ht="12" hidden="1" customHeight="1">
      <c r="A4289" s="260"/>
    </row>
    <row r="4290" spans="1:1" s="261" customFormat="1" ht="12" hidden="1" customHeight="1">
      <c r="A4290" s="260"/>
    </row>
    <row r="4291" spans="1:1" s="261" customFormat="1" ht="12" hidden="1" customHeight="1">
      <c r="A4291" s="260"/>
    </row>
    <row r="4292" spans="1:1" s="261" customFormat="1" ht="12" hidden="1" customHeight="1">
      <c r="A4292" s="260"/>
    </row>
    <row r="4293" spans="1:1" s="261" customFormat="1" ht="12" hidden="1" customHeight="1">
      <c r="A4293" s="260"/>
    </row>
    <row r="4294" spans="1:1" s="261" customFormat="1" ht="12" hidden="1" customHeight="1">
      <c r="A4294" s="260"/>
    </row>
    <row r="4295" spans="1:1" s="261" customFormat="1" ht="12" hidden="1" customHeight="1">
      <c r="A4295" s="260"/>
    </row>
    <row r="4296" spans="1:1" s="261" customFormat="1" ht="12" hidden="1" customHeight="1">
      <c r="A4296" s="260"/>
    </row>
    <row r="4297" spans="1:1" s="261" customFormat="1" ht="12" hidden="1" customHeight="1">
      <c r="A4297" s="260"/>
    </row>
    <row r="4298" spans="1:1" s="261" customFormat="1" ht="12" hidden="1" customHeight="1">
      <c r="A4298" s="260"/>
    </row>
    <row r="4299" spans="1:1" s="261" customFormat="1" ht="12" hidden="1" customHeight="1">
      <c r="A4299" s="260"/>
    </row>
    <row r="4300" spans="1:1" s="261" customFormat="1" ht="12" hidden="1" customHeight="1">
      <c r="A4300" s="260"/>
    </row>
    <row r="4301" spans="1:1" s="261" customFormat="1" ht="12" hidden="1" customHeight="1">
      <c r="A4301" s="260"/>
    </row>
    <row r="4302" spans="1:1" s="261" customFormat="1" ht="12" hidden="1" customHeight="1">
      <c r="A4302" s="260"/>
    </row>
    <row r="4303" spans="1:1" s="261" customFormat="1" ht="12" hidden="1" customHeight="1">
      <c r="A4303" s="260"/>
    </row>
    <row r="4304" spans="1:1" s="261" customFormat="1" ht="12" hidden="1" customHeight="1">
      <c r="A4304" s="260"/>
    </row>
    <row r="4305" spans="1:1" s="261" customFormat="1" ht="12" hidden="1" customHeight="1">
      <c r="A4305" s="260"/>
    </row>
    <row r="4306" spans="1:1" s="261" customFormat="1" ht="12" hidden="1" customHeight="1">
      <c r="A4306" s="260"/>
    </row>
    <row r="4307" spans="1:1" s="261" customFormat="1" ht="12" hidden="1" customHeight="1">
      <c r="A4307" s="260"/>
    </row>
    <row r="4308" spans="1:1" s="261" customFormat="1" ht="12" hidden="1" customHeight="1">
      <c r="A4308" s="260"/>
    </row>
    <row r="4309" spans="1:1" s="261" customFormat="1" ht="12" hidden="1" customHeight="1">
      <c r="A4309" s="260"/>
    </row>
    <row r="4310" spans="1:1" s="261" customFormat="1" ht="12" hidden="1" customHeight="1">
      <c r="A4310" s="260"/>
    </row>
    <row r="4311" spans="1:1" s="261" customFormat="1" ht="12" hidden="1" customHeight="1">
      <c r="A4311" s="260"/>
    </row>
    <row r="4312" spans="1:1" s="261" customFormat="1" ht="12" hidden="1" customHeight="1">
      <c r="A4312" s="260"/>
    </row>
    <row r="4313" spans="1:1" s="261" customFormat="1" ht="12" hidden="1" customHeight="1">
      <c r="A4313" s="260"/>
    </row>
    <row r="4314" spans="1:1" s="261" customFormat="1" ht="12" hidden="1" customHeight="1">
      <c r="A4314" s="260"/>
    </row>
    <row r="4315" spans="1:1" s="261" customFormat="1" ht="12" hidden="1" customHeight="1">
      <c r="A4315" s="260"/>
    </row>
    <row r="4316" spans="1:1" s="261" customFormat="1" ht="12" hidden="1" customHeight="1">
      <c r="A4316" s="260"/>
    </row>
    <row r="4317" spans="1:1" s="261" customFormat="1" ht="12" hidden="1" customHeight="1">
      <c r="A4317" s="260"/>
    </row>
    <row r="4318" spans="1:1" s="261" customFormat="1" ht="12" hidden="1" customHeight="1">
      <c r="A4318" s="260"/>
    </row>
    <row r="4319" spans="1:1" s="261" customFormat="1" ht="12" hidden="1" customHeight="1">
      <c r="A4319" s="260"/>
    </row>
    <row r="4320" spans="1:1" s="261" customFormat="1" ht="12" hidden="1" customHeight="1">
      <c r="A4320" s="260"/>
    </row>
    <row r="4321" spans="1:1" s="261" customFormat="1" ht="12" hidden="1" customHeight="1">
      <c r="A4321" s="260"/>
    </row>
    <row r="4322" spans="1:1" s="261" customFormat="1" ht="12" hidden="1" customHeight="1">
      <c r="A4322" s="260"/>
    </row>
    <row r="4323" spans="1:1" s="261" customFormat="1" ht="12" hidden="1" customHeight="1">
      <c r="A4323" s="260"/>
    </row>
    <row r="4324" spans="1:1" s="261" customFormat="1" ht="12" hidden="1" customHeight="1">
      <c r="A4324" s="260"/>
    </row>
    <row r="4325" spans="1:1" s="261" customFormat="1" ht="12" hidden="1" customHeight="1">
      <c r="A4325" s="260"/>
    </row>
    <row r="4326" spans="1:1" s="261" customFormat="1" ht="12" hidden="1" customHeight="1">
      <c r="A4326" s="260"/>
    </row>
    <row r="4327" spans="1:1" s="261" customFormat="1" ht="12" hidden="1" customHeight="1">
      <c r="A4327" s="260"/>
    </row>
    <row r="4328" spans="1:1" s="261" customFormat="1" ht="12" hidden="1" customHeight="1">
      <c r="A4328" s="260"/>
    </row>
    <row r="4329" spans="1:1" s="261" customFormat="1" ht="12" hidden="1" customHeight="1">
      <c r="A4329" s="260"/>
    </row>
    <row r="4330" spans="1:1" s="261" customFormat="1" ht="12" hidden="1" customHeight="1">
      <c r="A4330" s="260"/>
    </row>
    <row r="4331" spans="1:1" s="261" customFormat="1" ht="12" hidden="1" customHeight="1">
      <c r="A4331" s="260"/>
    </row>
    <row r="4332" spans="1:1" s="261" customFormat="1" ht="12" hidden="1" customHeight="1">
      <c r="A4332" s="260"/>
    </row>
    <row r="4333" spans="1:1" s="261" customFormat="1" ht="12" hidden="1" customHeight="1">
      <c r="A4333" s="260"/>
    </row>
    <row r="4334" spans="1:1" s="261" customFormat="1" ht="12" hidden="1" customHeight="1">
      <c r="A4334" s="260"/>
    </row>
    <row r="4335" spans="1:1" s="261" customFormat="1" ht="12" hidden="1" customHeight="1">
      <c r="A4335" s="260"/>
    </row>
    <row r="4336" spans="1:1" s="261" customFormat="1" ht="12" hidden="1" customHeight="1">
      <c r="A4336" s="260"/>
    </row>
    <row r="4337" spans="1:1" s="261" customFormat="1" ht="12" hidden="1" customHeight="1">
      <c r="A4337" s="260"/>
    </row>
    <row r="4338" spans="1:1" s="261" customFormat="1" ht="12" hidden="1" customHeight="1">
      <c r="A4338" s="260"/>
    </row>
    <row r="4339" spans="1:1" s="261" customFormat="1" ht="12" hidden="1" customHeight="1">
      <c r="A4339" s="260"/>
    </row>
    <row r="4340" spans="1:1" s="261" customFormat="1" ht="12" hidden="1" customHeight="1">
      <c r="A4340" s="260"/>
    </row>
    <row r="4341" spans="1:1" s="261" customFormat="1" ht="12" hidden="1" customHeight="1">
      <c r="A4341" s="260"/>
    </row>
    <row r="4342" spans="1:1" s="261" customFormat="1" ht="12" hidden="1" customHeight="1">
      <c r="A4342" s="260"/>
    </row>
    <row r="4343" spans="1:1" s="261" customFormat="1" ht="12" hidden="1" customHeight="1">
      <c r="A4343" s="260"/>
    </row>
    <row r="4344" spans="1:1" s="261" customFormat="1" ht="12" hidden="1" customHeight="1">
      <c r="A4344" s="260"/>
    </row>
    <row r="4345" spans="1:1" s="261" customFormat="1" ht="12" hidden="1" customHeight="1">
      <c r="A4345" s="260"/>
    </row>
    <row r="4346" spans="1:1" s="261" customFormat="1" ht="12" hidden="1" customHeight="1">
      <c r="A4346" s="260"/>
    </row>
    <row r="4347" spans="1:1" s="261" customFormat="1" ht="12" hidden="1" customHeight="1">
      <c r="A4347" s="260"/>
    </row>
    <row r="4348" spans="1:1" s="261" customFormat="1" ht="12" hidden="1" customHeight="1">
      <c r="A4348" s="260"/>
    </row>
    <row r="4349" spans="1:1" s="261" customFormat="1" ht="12" hidden="1" customHeight="1">
      <c r="A4349" s="260"/>
    </row>
    <row r="4350" spans="1:1" s="261" customFormat="1" ht="12" hidden="1" customHeight="1">
      <c r="A4350" s="260"/>
    </row>
    <row r="4351" spans="1:1" s="261" customFormat="1" ht="12" hidden="1" customHeight="1">
      <c r="A4351" s="260"/>
    </row>
    <row r="4352" spans="1:1" s="261" customFormat="1" ht="12" hidden="1" customHeight="1">
      <c r="A4352" s="260"/>
    </row>
    <row r="4353" spans="1:1" s="261" customFormat="1" ht="12" hidden="1" customHeight="1">
      <c r="A4353" s="260"/>
    </row>
    <row r="4354" spans="1:1" s="261" customFormat="1" ht="12" hidden="1" customHeight="1">
      <c r="A4354" s="260"/>
    </row>
    <row r="4355" spans="1:1" s="261" customFormat="1" ht="12" hidden="1" customHeight="1">
      <c r="A4355" s="260"/>
    </row>
    <row r="4356" spans="1:1" s="261" customFormat="1" ht="12" hidden="1" customHeight="1">
      <c r="A4356" s="260"/>
    </row>
    <row r="4357" spans="1:1" s="261" customFormat="1" ht="12" hidden="1" customHeight="1">
      <c r="A4357" s="260"/>
    </row>
    <row r="4358" spans="1:1" s="261" customFormat="1" ht="12" hidden="1" customHeight="1">
      <c r="A4358" s="260"/>
    </row>
    <row r="4359" spans="1:1" s="261" customFormat="1" ht="12" hidden="1" customHeight="1">
      <c r="A4359" s="260"/>
    </row>
    <row r="4360" spans="1:1" s="261" customFormat="1" ht="12" hidden="1" customHeight="1">
      <c r="A4360" s="260"/>
    </row>
    <row r="4361" spans="1:1" s="261" customFormat="1" ht="12" hidden="1" customHeight="1">
      <c r="A4361" s="260"/>
    </row>
    <row r="4362" spans="1:1" s="261" customFormat="1" ht="12" hidden="1" customHeight="1">
      <c r="A4362" s="260"/>
    </row>
    <row r="4363" spans="1:1" s="261" customFormat="1" ht="12" hidden="1" customHeight="1">
      <c r="A4363" s="260"/>
    </row>
    <row r="4364" spans="1:1" s="261" customFormat="1" ht="12" hidden="1" customHeight="1">
      <c r="A4364" s="260"/>
    </row>
    <row r="4365" spans="1:1" s="261" customFormat="1" ht="12" hidden="1" customHeight="1">
      <c r="A4365" s="260"/>
    </row>
    <row r="4366" spans="1:1" s="261" customFormat="1" ht="12" hidden="1" customHeight="1">
      <c r="A4366" s="260"/>
    </row>
    <row r="4367" spans="1:1" s="261" customFormat="1" ht="12" hidden="1" customHeight="1">
      <c r="A4367" s="260"/>
    </row>
    <row r="4368" spans="1:1" s="261" customFormat="1" ht="12" hidden="1" customHeight="1">
      <c r="A4368" s="260"/>
    </row>
    <row r="4369" spans="1:1" s="261" customFormat="1" ht="12" hidden="1" customHeight="1">
      <c r="A4369" s="260"/>
    </row>
    <row r="4370" spans="1:1" s="261" customFormat="1" ht="12" hidden="1" customHeight="1">
      <c r="A4370" s="260"/>
    </row>
    <row r="4371" spans="1:1" s="261" customFormat="1" ht="12" hidden="1" customHeight="1">
      <c r="A4371" s="260"/>
    </row>
    <row r="4372" spans="1:1" s="261" customFormat="1" ht="12" hidden="1" customHeight="1">
      <c r="A4372" s="260"/>
    </row>
    <row r="4373" spans="1:1" s="261" customFormat="1" ht="12" hidden="1" customHeight="1">
      <c r="A4373" s="260"/>
    </row>
    <row r="4374" spans="1:1" s="261" customFormat="1" ht="12" hidden="1" customHeight="1">
      <c r="A4374" s="260"/>
    </row>
    <row r="4375" spans="1:1" s="261" customFormat="1" ht="12" hidden="1" customHeight="1">
      <c r="A4375" s="260"/>
    </row>
    <row r="4376" spans="1:1" s="261" customFormat="1" ht="12" hidden="1" customHeight="1">
      <c r="A4376" s="260"/>
    </row>
    <row r="4377" spans="1:1" s="261" customFormat="1" ht="12" hidden="1" customHeight="1">
      <c r="A4377" s="260"/>
    </row>
    <row r="4378" spans="1:1" s="261" customFormat="1" ht="12" hidden="1" customHeight="1">
      <c r="A4378" s="260"/>
    </row>
    <row r="4379" spans="1:1" s="261" customFormat="1" ht="12" hidden="1" customHeight="1">
      <c r="A4379" s="260"/>
    </row>
    <row r="4380" spans="1:1" s="261" customFormat="1" ht="12" hidden="1" customHeight="1">
      <c r="A4380" s="260"/>
    </row>
    <row r="4381" spans="1:1" s="261" customFormat="1" ht="12" hidden="1" customHeight="1">
      <c r="A4381" s="260"/>
    </row>
    <row r="4382" spans="1:1" s="261" customFormat="1" ht="12" hidden="1" customHeight="1">
      <c r="A4382" s="260"/>
    </row>
    <row r="4383" spans="1:1" s="261" customFormat="1" ht="12" hidden="1" customHeight="1">
      <c r="A4383" s="260"/>
    </row>
    <row r="4384" spans="1:1" s="261" customFormat="1" ht="12" hidden="1" customHeight="1">
      <c r="A4384" s="260"/>
    </row>
    <row r="4385" spans="1:1" s="261" customFormat="1" ht="12" hidden="1" customHeight="1">
      <c r="A4385" s="260"/>
    </row>
    <row r="4386" spans="1:1" s="261" customFormat="1" ht="12" hidden="1" customHeight="1">
      <c r="A4386" s="260"/>
    </row>
    <row r="4387" spans="1:1" s="261" customFormat="1" ht="12" hidden="1" customHeight="1">
      <c r="A4387" s="260"/>
    </row>
    <row r="4388" spans="1:1" s="261" customFormat="1" ht="12" hidden="1" customHeight="1">
      <c r="A4388" s="260"/>
    </row>
    <row r="4389" spans="1:1" s="261" customFormat="1" ht="12" hidden="1" customHeight="1">
      <c r="A4389" s="260"/>
    </row>
    <row r="4390" spans="1:1" s="261" customFormat="1" ht="12" hidden="1" customHeight="1">
      <c r="A4390" s="260"/>
    </row>
    <row r="4391" spans="1:1" s="261" customFormat="1" ht="12" hidden="1" customHeight="1">
      <c r="A4391" s="260"/>
    </row>
    <row r="4392" spans="1:1" s="261" customFormat="1" ht="12" hidden="1" customHeight="1">
      <c r="A4392" s="260"/>
    </row>
    <row r="4393" spans="1:1" s="261" customFormat="1" ht="12" hidden="1" customHeight="1">
      <c r="A4393" s="260"/>
    </row>
    <row r="4394" spans="1:1" s="261" customFormat="1" ht="12" hidden="1" customHeight="1">
      <c r="A4394" s="260"/>
    </row>
    <row r="4395" spans="1:1" s="261" customFormat="1" ht="12" hidden="1" customHeight="1">
      <c r="A4395" s="260"/>
    </row>
    <row r="4396" spans="1:1" s="261" customFormat="1" ht="12" hidden="1" customHeight="1">
      <c r="A4396" s="260"/>
    </row>
    <row r="4397" spans="1:1" s="261" customFormat="1" ht="12" hidden="1" customHeight="1">
      <c r="A4397" s="260"/>
    </row>
    <row r="4398" spans="1:1" s="261" customFormat="1" ht="12" hidden="1" customHeight="1">
      <c r="A4398" s="260"/>
    </row>
    <row r="4399" spans="1:1" s="261" customFormat="1" ht="12" hidden="1" customHeight="1">
      <c r="A4399" s="260"/>
    </row>
    <row r="4400" spans="1:1" s="261" customFormat="1" ht="12" hidden="1" customHeight="1">
      <c r="A4400" s="260"/>
    </row>
    <row r="4401" spans="1:1" s="261" customFormat="1" ht="12" hidden="1" customHeight="1">
      <c r="A4401" s="260"/>
    </row>
    <row r="4402" spans="1:1" s="261" customFormat="1" ht="12" hidden="1" customHeight="1">
      <c r="A4402" s="260"/>
    </row>
    <row r="4403" spans="1:1" s="261" customFormat="1" ht="12" hidden="1" customHeight="1">
      <c r="A4403" s="260"/>
    </row>
    <row r="4404" spans="1:1" s="261" customFormat="1" ht="12" hidden="1" customHeight="1">
      <c r="A4404" s="260"/>
    </row>
    <row r="4405" spans="1:1" s="261" customFormat="1" ht="12" hidden="1" customHeight="1">
      <c r="A4405" s="260"/>
    </row>
    <row r="4406" spans="1:1" s="261" customFormat="1" ht="12" hidden="1" customHeight="1">
      <c r="A4406" s="260"/>
    </row>
    <row r="4407" spans="1:1" s="261" customFormat="1" ht="12" hidden="1" customHeight="1">
      <c r="A4407" s="260"/>
    </row>
    <row r="4408" spans="1:1" s="261" customFormat="1" ht="12" hidden="1" customHeight="1">
      <c r="A4408" s="260"/>
    </row>
    <row r="4409" spans="1:1" s="261" customFormat="1" ht="12" hidden="1" customHeight="1">
      <c r="A4409" s="260"/>
    </row>
    <row r="4410" spans="1:1" s="261" customFormat="1" ht="12" hidden="1" customHeight="1">
      <c r="A4410" s="260"/>
    </row>
    <row r="4411" spans="1:1" s="261" customFormat="1" ht="12" hidden="1" customHeight="1">
      <c r="A4411" s="260"/>
    </row>
    <row r="4412" spans="1:1" s="261" customFormat="1" ht="12" hidden="1" customHeight="1">
      <c r="A4412" s="260"/>
    </row>
    <row r="4413" spans="1:1" s="261" customFormat="1" ht="12" hidden="1" customHeight="1">
      <c r="A4413" s="260"/>
    </row>
    <row r="4414" spans="1:1" s="261" customFormat="1" ht="12" hidden="1" customHeight="1">
      <c r="A4414" s="260"/>
    </row>
    <row r="4415" spans="1:1" s="261" customFormat="1" ht="12" hidden="1" customHeight="1">
      <c r="A4415" s="260"/>
    </row>
    <row r="4416" spans="1:1" s="261" customFormat="1" ht="12" hidden="1" customHeight="1">
      <c r="A4416" s="260"/>
    </row>
    <row r="4417" spans="1:1" s="261" customFormat="1" ht="12" hidden="1" customHeight="1">
      <c r="A4417" s="260"/>
    </row>
    <row r="4418" spans="1:1" s="261" customFormat="1" ht="12" hidden="1" customHeight="1">
      <c r="A4418" s="260"/>
    </row>
    <row r="4419" spans="1:1" s="261" customFormat="1" ht="12" hidden="1" customHeight="1">
      <c r="A4419" s="260"/>
    </row>
    <row r="4420" spans="1:1" s="261" customFormat="1" ht="12" hidden="1" customHeight="1">
      <c r="A4420" s="260"/>
    </row>
    <row r="4421" spans="1:1" s="261" customFormat="1" ht="12" hidden="1" customHeight="1">
      <c r="A4421" s="260"/>
    </row>
    <row r="4422" spans="1:1" s="261" customFormat="1" ht="12" hidden="1" customHeight="1">
      <c r="A4422" s="260"/>
    </row>
    <row r="4423" spans="1:1" s="261" customFormat="1" ht="12" hidden="1" customHeight="1">
      <c r="A4423" s="260"/>
    </row>
    <row r="4424" spans="1:1" s="261" customFormat="1" ht="12" hidden="1" customHeight="1">
      <c r="A4424" s="260"/>
    </row>
    <row r="4425" spans="1:1" s="261" customFormat="1" ht="12" hidden="1" customHeight="1">
      <c r="A4425" s="260"/>
    </row>
    <row r="4426" spans="1:1" s="261" customFormat="1" ht="12" hidden="1" customHeight="1">
      <c r="A4426" s="260"/>
    </row>
    <row r="4427" spans="1:1" s="261" customFormat="1" ht="12" hidden="1" customHeight="1">
      <c r="A4427" s="260"/>
    </row>
    <row r="4428" spans="1:1" s="261" customFormat="1" ht="12" hidden="1" customHeight="1">
      <c r="A4428" s="260"/>
    </row>
    <row r="4429" spans="1:1" s="261" customFormat="1" ht="12" hidden="1" customHeight="1">
      <c r="A4429" s="260"/>
    </row>
    <row r="4430" spans="1:1" s="261" customFormat="1" ht="12" hidden="1" customHeight="1">
      <c r="A4430" s="260"/>
    </row>
    <row r="4431" spans="1:1" s="261" customFormat="1" ht="12" hidden="1" customHeight="1">
      <c r="A4431" s="260"/>
    </row>
    <row r="4432" spans="1:1" s="261" customFormat="1" ht="12" hidden="1" customHeight="1">
      <c r="A4432" s="260"/>
    </row>
    <row r="4433" spans="1:1" s="261" customFormat="1" ht="12" hidden="1" customHeight="1">
      <c r="A4433" s="260"/>
    </row>
    <row r="4434" spans="1:1" s="261" customFormat="1" ht="12" hidden="1" customHeight="1">
      <c r="A4434" s="260"/>
    </row>
    <row r="4435" spans="1:1" s="261" customFormat="1" ht="12" hidden="1" customHeight="1">
      <c r="A4435" s="260"/>
    </row>
    <row r="4436" spans="1:1" s="261" customFormat="1" ht="12" hidden="1" customHeight="1">
      <c r="A4436" s="260"/>
    </row>
    <row r="4437" spans="1:1" s="261" customFormat="1" ht="12" hidden="1" customHeight="1">
      <c r="A4437" s="260"/>
    </row>
    <row r="4438" spans="1:1" s="261" customFormat="1" ht="12" hidden="1" customHeight="1">
      <c r="A4438" s="260"/>
    </row>
    <row r="4439" spans="1:1" s="261" customFormat="1" ht="12" hidden="1" customHeight="1">
      <c r="A4439" s="260"/>
    </row>
    <row r="4440" spans="1:1" s="261" customFormat="1" ht="12" hidden="1" customHeight="1">
      <c r="A4440" s="260"/>
    </row>
    <row r="4441" spans="1:1" s="261" customFormat="1" ht="12" hidden="1" customHeight="1">
      <c r="A4441" s="260"/>
    </row>
    <row r="4442" spans="1:1" s="261" customFormat="1" ht="12" hidden="1" customHeight="1">
      <c r="A4442" s="260"/>
    </row>
    <row r="4443" spans="1:1" s="261" customFormat="1" ht="12" hidden="1" customHeight="1">
      <c r="A4443" s="260"/>
    </row>
    <row r="4444" spans="1:1" s="261" customFormat="1" ht="12" hidden="1" customHeight="1">
      <c r="A4444" s="260"/>
    </row>
    <row r="4445" spans="1:1" s="261" customFormat="1" ht="12" hidden="1" customHeight="1">
      <c r="A4445" s="260"/>
    </row>
    <row r="4446" spans="1:1" s="261" customFormat="1" ht="12" hidden="1" customHeight="1">
      <c r="A4446" s="260"/>
    </row>
    <row r="4447" spans="1:1" s="261" customFormat="1" ht="12" hidden="1" customHeight="1">
      <c r="A4447" s="260"/>
    </row>
    <row r="4448" spans="1:1" s="261" customFormat="1" ht="12" hidden="1" customHeight="1">
      <c r="A4448" s="260"/>
    </row>
    <row r="4449" spans="1:1" s="261" customFormat="1" ht="12" hidden="1" customHeight="1">
      <c r="A4449" s="260"/>
    </row>
    <row r="4450" spans="1:1" s="261" customFormat="1" ht="12" hidden="1" customHeight="1">
      <c r="A4450" s="260"/>
    </row>
    <row r="4451" spans="1:1" s="261" customFormat="1" ht="12" hidden="1" customHeight="1">
      <c r="A4451" s="260"/>
    </row>
    <row r="4452" spans="1:1" s="261" customFormat="1" ht="12" hidden="1" customHeight="1">
      <c r="A4452" s="260"/>
    </row>
    <row r="4453" spans="1:1" s="261" customFormat="1" ht="12" hidden="1" customHeight="1">
      <c r="A4453" s="260"/>
    </row>
    <row r="4454" spans="1:1" s="261" customFormat="1" ht="12" hidden="1" customHeight="1">
      <c r="A4454" s="260"/>
    </row>
    <row r="4455" spans="1:1" s="261" customFormat="1" ht="12" hidden="1" customHeight="1">
      <c r="A4455" s="260"/>
    </row>
    <row r="4456" spans="1:1" s="261" customFormat="1" ht="12" hidden="1" customHeight="1">
      <c r="A4456" s="260"/>
    </row>
    <row r="4457" spans="1:1" s="261" customFormat="1" ht="12" hidden="1" customHeight="1">
      <c r="A4457" s="260"/>
    </row>
    <row r="4458" spans="1:1" s="261" customFormat="1" ht="12" hidden="1" customHeight="1">
      <c r="A4458" s="260"/>
    </row>
    <row r="4459" spans="1:1" s="261" customFormat="1" ht="12" hidden="1" customHeight="1">
      <c r="A4459" s="260"/>
    </row>
    <row r="4460" spans="1:1" s="261" customFormat="1" ht="12" hidden="1" customHeight="1">
      <c r="A4460" s="260"/>
    </row>
    <row r="4461" spans="1:1" s="261" customFormat="1" ht="12" hidden="1" customHeight="1">
      <c r="A4461" s="260"/>
    </row>
    <row r="4462" spans="1:1" s="261" customFormat="1" ht="12" hidden="1" customHeight="1">
      <c r="A4462" s="260"/>
    </row>
    <row r="4463" spans="1:1" s="261" customFormat="1" ht="12" hidden="1" customHeight="1">
      <c r="A4463" s="260"/>
    </row>
    <row r="4464" spans="1:1" s="261" customFormat="1" ht="12" hidden="1" customHeight="1">
      <c r="A4464" s="260"/>
    </row>
    <row r="4465" spans="1:1" s="261" customFormat="1" ht="12" hidden="1" customHeight="1">
      <c r="A4465" s="260"/>
    </row>
    <row r="4466" spans="1:1" s="261" customFormat="1" ht="12" hidden="1" customHeight="1">
      <c r="A4466" s="260"/>
    </row>
    <row r="4467" spans="1:1" s="261" customFormat="1" ht="12" hidden="1" customHeight="1">
      <c r="A4467" s="260"/>
    </row>
    <row r="4468" spans="1:1" s="261" customFormat="1" ht="12" hidden="1" customHeight="1">
      <c r="A4468" s="260"/>
    </row>
    <row r="4469" spans="1:1" s="261" customFormat="1" ht="12" hidden="1" customHeight="1">
      <c r="A4469" s="260"/>
    </row>
    <row r="4470" spans="1:1" s="261" customFormat="1" ht="12" hidden="1" customHeight="1">
      <c r="A4470" s="260"/>
    </row>
    <row r="4471" spans="1:1" s="261" customFormat="1" ht="12" hidden="1" customHeight="1">
      <c r="A4471" s="260"/>
    </row>
    <row r="4472" spans="1:1" s="261" customFormat="1" ht="12" hidden="1" customHeight="1">
      <c r="A4472" s="260"/>
    </row>
    <row r="4473" spans="1:1" s="261" customFormat="1" ht="12" hidden="1" customHeight="1">
      <c r="A4473" s="260"/>
    </row>
    <row r="4474" spans="1:1" s="261" customFormat="1" ht="12" hidden="1" customHeight="1">
      <c r="A4474" s="260"/>
    </row>
    <row r="4475" spans="1:1" s="261" customFormat="1" ht="12" hidden="1" customHeight="1">
      <c r="A4475" s="260"/>
    </row>
    <row r="4476" spans="1:1" s="261" customFormat="1" ht="12" hidden="1" customHeight="1">
      <c r="A4476" s="260"/>
    </row>
    <row r="4477" spans="1:1" s="261" customFormat="1" ht="12" hidden="1" customHeight="1">
      <c r="A4477" s="260"/>
    </row>
    <row r="4478" spans="1:1" s="261" customFormat="1" ht="12" hidden="1" customHeight="1">
      <c r="A4478" s="260"/>
    </row>
    <row r="4479" spans="1:1" s="261" customFormat="1" ht="12" hidden="1" customHeight="1">
      <c r="A4479" s="260"/>
    </row>
    <row r="4480" spans="1:1" s="261" customFormat="1" ht="12" hidden="1" customHeight="1">
      <c r="A4480" s="260"/>
    </row>
    <row r="4481" spans="1:1" s="261" customFormat="1" ht="12" hidden="1" customHeight="1">
      <c r="A4481" s="260"/>
    </row>
    <row r="4482" spans="1:1" s="261" customFormat="1" ht="12" hidden="1" customHeight="1">
      <c r="A4482" s="260"/>
    </row>
    <row r="4483" spans="1:1" s="261" customFormat="1" ht="12" hidden="1" customHeight="1">
      <c r="A4483" s="260"/>
    </row>
    <row r="4484" spans="1:1" s="261" customFormat="1" ht="12" hidden="1" customHeight="1">
      <c r="A4484" s="260"/>
    </row>
    <row r="4485" spans="1:1" s="261" customFormat="1" ht="12" hidden="1" customHeight="1">
      <c r="A4485" s="260"/>
    </row>
    <row r="4486" spans="1:1" s="261" customFormat="1" ht="12" hidden="1" customHeight="1">
      <c r="A4486" s="260"/>
    </row>
    <row r="4487" spans="1:1" s="261" customFormat="1" ht="12" hidden="1" customHeight="1">
      <c r="A4487" s="260"/>
    </row>
    <row r="4488" spans="1:1" s="261" customFormat="1" ht="12" hidden="1" customHeight="1">
      <c r="A4488" s="260"/>
    </row>
    <row r="4489" spans="1:1" s="261" customFormat="1" ht="12" hidden="1" customHeight="1">
      <c r="A4489" s="260"/>
    </row>
    <row r="4490" spans="1:1" s="261" customFormat="1" ht="12" hidden="1" customHeight="1">
      <c r="A4490" s="260"/>
    </row>
    <row r="4491" spans="1:1" s="261" customFormat="1" ht="12" hidden="1" customHeight="1">
      <c r="A4491" s="260"/>
    </row>
    <row r="4492" spans="1:1" s="261" customFormat="1" ht="12" hidden="1" customHeight="1">
      <c r="A4492" s="260"/>
    </row>
    <row r="4493" spans="1:1" s="261" customFormat="1" ht="12" hidden="1" customHeight="1">
      <c r="A4493" s="260"/>
    </row>
    <row r="4494" spans="1:1" s="261" customFormat="1" ht="12" hidden="1" customHeight="1">
      <c r="A4494" s="260"/>
    </row>
    <row r="4495" spans="1:1" s="261" customFormat="1" ht="12" hidden="1" customHeight="1">
      <c r="A4495" s="260"/>
    </row>
    <row r="4496" spans="1:1" s="261" customFormat="1" ht="12" hidden="1" customHeight="1">
      <c r="A4496" s="260"/>
    </row>
    <row r="4497" spans="1:1" s="261" customFormat="1" ht="12" hidden="1" customHeight="1">
      <c r="A4497" s="260"/>
    </row>
    <row r="4498" spans="1:1" s="261" customFormat="1" ht="12" hidden="1" customHeight="1">
      <c r="A4498" s="260"/>
    </row>
    <row r="4499" spans="1:1" s="261" customFormat="1" ht="12" hidden="1" customHeight="1">
      <c r="A4499" s="260"/>
    </row>
    <row r="4500" spans="1:1" s="261" customFormat="1" ht="12" hidden="1" customHeight="1">
      <c r="A4500" s="260"/>
    </row>
    <row r="4501" spans="1:1" s="261" customFormat="1" ht="12" hidden="1" customHeight="1">
      <c r="A4501" s="260"/>
    </row>
    <row r="4502" spans="1:1" s="261" customFormat="1" ht="12" hidden="1" customHeight="1">
      <c r="A4502" s="260"/>
    </row>
    <row r="4503" spans="1:1" s="261" customFormat="1" ht="12" hidden="1" customHeight="1">
      <c r="A4503" s="260"/>
    </row>
    <row r="4504" spans="1:1" s="261" customFormat="1" ht="12" hidden="1" customHeight="1">
      <c r="A4504" s="260"/>
    </row>
    <row r="4505" spans="1:1" s="261" customFormat="1" ht="12" hidden="1" customHeight="1">
      <c r="A4505" s="260"/>
    </row>
    <row r="4506" spans="1:1" s="261" customFormat="1" ht="12" hidden="1" customHeight="1">
      <c r="A4506" s="260"/>
    </row>
    <row r="4507" spans="1:1" s="261" customFormat="1" ht="12" hidden="1" customHeight="1">
      <c r="A4507" s="260"/>
    </row>
    <row r="4508" spans="1:1" s="261" customFormat="1" ht="12" hidden="1" customHeight="1">
      <c r="A4508" s="260"/>
    </row>
    <row r="4509" spans="1:1" s="261" customFormat="1" ht="12" hidden="1" customHeight="1">
      <c r="A4509" s="260"/>
    </row>
    <row r="4510" spans="1:1" s="261" customFormat="1" ht="12" hidden="1" customHeight="1">
      <c r="A4510" s="260"/>
    </row>
    <row r="4511" spans="1:1" s="261" customFormat="1" ht="12" hidden="1" customHeight="1">
      <c r="A4511" s="260"/>
    </row>
    <row r="4512" spans="1:1" s="261" customFormat="1" ht="12" hidden="1" customHeight="1">
      <c r="A4512" s="260"/>
    </row>
    <row r="4513" spans="1:1" s="261" customFormat="1" ht="12" hidden="1" customHeight="1">
      <c r="A4513" s="260"/>
    </row>
    <row r="4514" spans="1:1" s="261" customFormat="1" ht="12" hidden="1" customHeight="1">
      <c r="A4514" s="260"/>
    </row>
    <row r="4515" spans="1:1" s="261" customFormat="1" ht="12" hidden="1" customHeight="1">
      <c r="A4515" s="260"/>
    </row>
    <row r="4516" spans="1:1" s="261" customFormat="1" ht="12" hidden="1" customHeight="1">
      <c r="A4516" s="260"/>
    </row>
    <row r="4517" spans="1:1" s="261" customFormat="1" ht="12" hidden="1" customHeight="1">
      <c r="A4517" s="260"/>
    </row>
    <row r="4518" spans="1:1" s="261" customFormat="1" ht="12" hidden="1" customHeight="1">
      <c r="A4518" s="260"/>
    </row>
    <row r="4519" spans="1:1" s="261" customFormat="1" ht="12" hidden="1" customHeight="1">
      <c r="A4519" s="260"/>
    </row>
    <row r="4520" spans="1:1" s="261" customFormat="1" ht="12" hidden="1" customHeight="1">
      <c r="A4520" s="260"/>
    </row>
    <row r="4521" spans="1:1" s="261" customFormat="1" ht="12" hidden="1" customHeight="1">
      <c r="A4521" s="260"/>
    </row>
    <row r="4522" spans="1:1" s="261" customFormat="1" ht="12" hidden="1" customHeight="1">
      <c r="A4522" s="260"/>
    </row>
    <row r="4523" spans="1:1" s="261" customFormat="1" ht="12" hidden="1" customHeight="1">
      <c r="A4523" s="260"/>
    </row>
    <row r="4524" spans="1:1" s="261" customFormat="1" ht="12" hidden="1" customHeight="1">
      <c r="A4524" s="260"/>
    </row>
    <row r="4525" spans="1:1" s="261" customFormat="1" ht="12" hidden="1" customHeight="1">
      <c r="A4525" s="260"/>
    </row>
    <row r="4526" spans="1:1" s="261" customFormat="1" ht="12" hidden="1" customHeight="1">
      <c r="A4526" s="260"/>
    </row>
    <row r="4527" spans="1:1" s="261" customFormat="1" ht="12" hidden="1" customHeight="1">
      <c r="A4527" s="260"/>
    </row>
    <row r="4528" spans="1:1" s="261" customFormat="1" ht="12" hidden="1" customHeight="1">
      <c r="A4528" s="260"/>
    </row>
    <row r="4529" spans="1:1" s="261" customFormat="1" ht="12" hidden="1" customHeight="1">
      <c r="A4529" s="260"/>
    </row>
    <row r="4530" spans="1:1" s="261" customFormat="1" ht="12" hidden="1" customHeight="1">
      <c r="A4530" s="260"/>
    </row>
    <row r="4531" spans="1:1" s="261" customFormat="1" ht="12" hidden="1" customHeight="1">
      <c r="A4531" s="260"/>
    </row>
    <row r="4532" spans="1:1" s="261" customFormat="1" ht="12" hidden="1" customHeight="1">
      <c r="A4532" s="260"/>
    </row>
    <row r="4533" spans="1:1" s="261" customFormat="1" ht="12" hidden="1" customHeight="1">
      <c r="A4533" s="260"/>
    </row>
    <row r="4534" spans="1:1" s="261" customFormat="1" ht="12" hidden="1" customHeight="1">
      <c r="A4534" s="260"/>
    </row>
    <row r="4535" spans="1:1" s="261" customFormat="1" ht="12" hidden="1" customHeight="1">
      <c r="A4535" s="260"/>
    </row>
    <row r="4536" spans="1:1" s="261" customFormat="1" ht="12" hidden="1" customHeight="1">
      <c r="A4536" s="260"/>
    </row>
    <row r="4537" spans="1:1" s="261" customFormat="1" ht="12" hidden="1" customHeight="1">
      <c r="A4537" s="260"/>
    </row>
    <row r="4538" spans="1:1" s="261" customFormat="1" ht="12" hidden="1" customHeight="1">
      <c r="A4538" s="260"/>
    </row>
    <row r="4539" spans="1:1" s="261" customFormat="1" ht="12" hidden="1" customHeight="1">
      <c r="A4539" s="260"/>
    </row>
    <row r="4540" spans="1:1" s="261" customFormat="1" ht="12" hidden="1" customHeight="1">
      <c r="A4540" s="260"/>
    </row>
    <row r="4541" spans="1:1" s="261" customFormat="1" ht="12" hidden="1" customHeight="1">
      <c r="A4541" s="260"/>
    </row>
    <row r="4542" spans="1:1" s="261" customFormat="1" ht="12" hidden="1" customHeight="1">
      <c r="A4542" s="260"/>
    </row>
    <row r="4543" spans="1:1" s="261" customFormat="1" ht="12" hidden="1" customHeight="1">
      <c r="A4543" s="260"/>
    </row>
    <row r="4544" spans="1:1" s="261" customFormat="1" ht="12" hidden="1" customHeight="1">
      <c r="A4544" s="260"/>
    </row>
    <row r="4545" spans="1:1" s="261" customFormat="1" ht="12" hidden="1" customHeight="1">
      <c r="A4545" s="260"/>
    </row>
    <row r="4546" spans="1:1" s="261" customFormat="1" ht="12" hidden="1" customHeight="1">
      <c r="A4546" s="260"/>
    </row>
    <row r="4547" spans="1:1" s="261" customFormat="1" ht="12" hidden="1" customHeight="1">
      <c r="A4547" s="260"/>
    </row>
    <row r="4548" spans="1:1" s="261" customFormat="1" ht="12" hidden="1" customHeight="1">
      <c r="A4548" s="260"/>
    </row>
    <row r="4549" spans="1:1" s="261" customFormat="1" ht="12" hidden="1" customHeight="1">
      <c r="A4549" s="260"/>
    </row>
    <row r="4550" spans="1:1" s="261" customFormat="1" ht="12" hidden="1" customHeight="1">
      <c r="A4550" s="260"/>
    </row>
    <row r="4551" spans="1:1" s="261" customFormat="1" ht="12" hidden="1" customHeight="1">
      <c r="A4551" s="260"/>
    </row>
    <row r="4552" spans="1:1" s="261" customFormat="1" ht="12" hidden="1" customHeight="1">
      <c r="A4552" s="260"/>
    </row>
    <row r="4553" spans="1:1" s="261" customFormat="1" ht="12" hidden="1" customHeight="1">
      <c r="A4553" s="260"/>
    </row>
    <row r="4554" spans="1:1" s="261" customFormat="1" ht="12" hidden="1" customHeight="1">
      <c r="A4554" s="260"/>
    </row>
    <row r="4555" spans="1:1" s="261" customFormat="1" ht="12" hidden="1" customHeight="1">
      <c r="A4555" s="260"/>
    </row>
    <row r="4556" spans="1:1" s="261" customFormat="1" ht="12" hidden="1" customHeight="1">
      <c r="A4556" s="260"/>
    </row>
    <row r="4557" spans="1:1" s="261" customFormat="1" ht="12" hidden="1" customHeight="1">
      <c r="A4557" s="260"/>
    </row>
    <row r="4558" spans="1:1" s="261" customFormat="1" ht="12" hidden="1" customHeight="1">
      <c r="A4558" s="260"/>
    </row>
    <row r="4559" spans="1:1" s="261" customFormat="1" ht="12" hidden="1" customHeight="1">
      <c r="A4559" s="260"/>
    </row>
    <row r="4560" spans="1:1" s="261" customFormat="1" ht="12" hidden="1" customHeight="1">
      <c r="A4560" s="260"/>
    </row>
    <row r="4561" spans="1:1" s="261" customFormat="1" ht="12" hidden="1" customHeight="1">
      <c r="A4561" s="260"/>
    </row>
    <row r="4562" spans="1:1" s="261" customFormat="1" ht="12" hidden="1" customHeight="1">
      <c r="A4562" s="260"/>
    </row>
    <row r="4563" spans="1:1" s="261" customFormat="1" ht="12" hidden="1" customHeight="1">
      <c r="A4563" s="260"/>
    </row>
    <row r="4564" spans="1:1" s="261" customFormat="1" ht="12" hidden="1" customHeight="1">
      <c r="A4564" s="260"/>
    </row>
    <row r="4565" spans="1:1" s="261" customFormat="1" ht="12" hidden="1" customHeight="1">
      <c r="A4565" s="260"/>
    </row>
    <row r="4566" spans="1:1" s="261" customFormat="1" ht="12" hidden="1" customHeight="1">
      <c r="A4566" s="260"/>
    </row>
    <row r="4567" spans="1:1" s="261" customFormat="1" ht="12" hidden="1" customHeight="1">
      <c r="A4567" s="260"/>
    </row>
    <row r="4568" spans="1:1" s="261" customFormat="1" ht="12" hidden="1" customHeight="1">
      <c r="A4568" s="260"/>
    </row>
    <row r="4569" spans="1:1" s="261" customFormat="1" ht="12" hidden="1" customHeight="1">
      <c r="A4569" s="260"/>
    </row>
    <row r="4570" spans="1:1" s="261" customFormat="1" ht="12" hidden="1" customHeight="1">
      <c r="A4570" s="260"/>
    </row>
    <row r="4571" spans="1:1" s="261" customFormat="1" ht="12" hidden="1" customHeight="1">
      <c r="A4571" s="260"/>
    </row>
    <row r="4572" spans="1:1" s="261" customFormat="1" ht="12" hidden="1" customHeight="1">
      <c r="A4572" s="260"/>
    </row>
    <row r="4573" spans="1:1" s="261" customFormat="1" ht="12" hidden="1" customHeight="1">
      <c r="A4573" s="260"/>
    </row>
    <row r="4574" spans="1:1" s="261" customFormat="1" ht="12" hidden="1" customHeight="1">
      <c r="A4574" s="260"/>
    </row>
    <row r="4575" spans="1:1" s="261" customFormat="1" ht="12" hidden="1" customHeight="1">
      <c r="A4575" s="260"/>
    </row>
    <row r="4576" spans="1:1" s="261" customFormat="1" ht="12" hidden="1" customHeight="1">
      <c r="A4576" s="260"/>
    </row>
    <row r="4577" spans="1:1" s="261" customFormat="1" ht="12" hidden="1" customHeight="1">
      <c r="A4577" s="260"/>
    </row>
    <row r="4578" spans="1:1" s="261" customFormat="1" ht="12" hidden="1" customHeight="1">
      <c r="A4578" s="260"/>
    </row>
    <row r="4579" spans="1:1" s="261" customFormat="1" ht="12" hidden="1" customHeight="1">
      <c r="A4579" s="260"/>
    </row>
    <row r="4580" spans="1:1" s="261" customFormat="1" ht="12" hidden="1" customHeight="1">
      <c r="A4580" s="260"/>
    </row>
    <row r="4581" spans="1:1" s="261" customFormat="1" ht="12" hidden="1" customHeight="1">
      <c r="A4581" s="260"/>
    </row>
    <row r="4582" spans="1:1" s="261" customFormat="1" ht="12" hidden="1" customHeight="1">
      <c r="A4582" s="260"/>
    </row>
    <row r="4583" spans="1:1" s="261" customFormat="1" ht="12" hidden="1" customHeight="1">
      <c r="A4583" s="260"/>
    </row>
    <row r="4584" spans="1:1" s="261" customFormat="1" ht="12" hidden="1" customHeight="1">
      <c r="A4584" s="260"/>
    </row>
    <row r="4585" spans="1:1" s="261" customFormat="1" ht="12" hidden="1" customHeight="1">
      <c r="A4585" s="260"/>
    </row>
    <row r="4586" spans="1:1" s="261" customFormat="1" ht="12" hidden="1" customHeight="1">
      <c r="A4586" s="260"/>
    </row>
    <row r="4587" spans="1:1" s="261" customFormat="1" ht="12" hidden="1" customHeight="1">
      <c r="A4587" s="260"/>
    </row>
    <row r="4588" spans="1:1" s="261" customFormat="1" ht="12" hidden="1" customHeight="1">
      <c r="A4588" s="260"/>
    </row>
    <row r="4589" spans="1:1" s="261" customFormat="1" ht="12" hidden="1" customHeight="1">
      <c r="A4589" s="260"/>
    </row>
    <row r="4590" spans="1:1" s="261" customFormat="1" ht="12" hidden="1" customHeight="1">
      <c r="A4590" s="260"/>
    </row>
    <row r="4591" spans="1:1" s="261" customFormat="1" ht="12" hidden="1" customHeight="1">
      <c r="A4591" s="260"/>
    </row>
    <row r="4592" spans="1:1" s="261" customFormat="1" ht="12" hidden="1" customHeight="1">
      <c r="A4592" s="260"/>
    </row>
    <row r="4593" spans="1:1" s="261" customFormat="1" ht="12" hidden="1" customHeight="1">
      <c r="A4593" s="260"/>
    </row>
    <row r="4594" spans="1:1" s="261" customFormat="1" ht="12" hidden="1" customHeight="1">
      <c r="A4594" s="260"/>
    </row>
    <row r="4595" spans="1:1" s="261" customFormat="1" ht="12" hidden="1" customHeight="1">
      <c r="A4595" s="260"/>
    </row>
    <row r="4596" spans="1:1" s="261" customFormat="1" ht="12" hidden="1" customHeight="1">
      <c r="A4596" s="260"/>
    </row>
    <row r="4597" spans="1:1" s="261" customFormat="1" ht="12" hidden="1" customHeight="1">
      <c r="A4597" s="260"/>
    </row>
    <row r="4598" spans="1:1" s="261" customFormat="1" ht="12" hidden="1" customHeight="1">
      <c r="A4598" s="260"/>
    </row>
    <row r="4599" spans="1:1" s="261" customFormat="1" ht="12" hidden="1" customHeight="1">
      <c r="A4599" s="260"/>
    </row>
    <row r="4600" spans="1:1" s="261" customFormat="1" ht="12" hidden="1" customHeight="1">
      <c r="A4600" s="260"/>
    </row>
    <row r="4601" spans="1:1" s="261" customFormat="1" ht="12" hidden="1" customHeight="1">
      <c r="A4601" s="260"/>
    </row>
    <row r="4602" spans="1:1" s="261" customFormat="1" ht="12" hidden="1" customHeight="1">
      <c r="A4602" s="260"/>
    </row>
    <row r="4603" spans="1:1" s="261" customFormat="1" ht="12" hidden="1" customHeight="1">
      <c r="A4603" s="260"/>
    </row>
    <row r="4604" spans="1:1" s="261" customFormat="1" ht="12" hidden="1" customHeight="1">
      <c r="A4604" s="260"/>
    </row>
    <row r="4605" spans="1:1" s="261" customFormat="1" ht="12" hidden="1" customHeight="1">
      <c r="A4605" s="260"/>
    </row>
    <row r="4606" spans="1:1" s="261" customFormat="1" ht="12" hidden="1" customHeight="1">
      <c r="A4606" s="260"/>
    </row>
    <row r="4607" spans="1:1" s="261" customFormat="1" ht="12" hidden="1" customHeight="1">
      <c r="A4607" s="260"/>
    </row>
    <row r="4608" spans="1:1" s="261" customFormat="1" ht="12" hidden="1" customHeight="1">
      <c r="A4608" s="260"/>
    </row>
    <row r="4609" spans="1:1" s="261" customFormat="1" ht="12" hidden="1" customHeight="1">
      <c r="A4609" s="260"/>
    </row>
    <row r="4610" spans="1:1" s="261" customFormat="1" ht="12" hidden="1" customHeight="1">
      <c r="A4610" s="260"/>
    </row>
    <row r="4611" spans="1:1" s="261" customFormat="1" ht="12" hidden="1" customHeight="1">
      <c r="A4611" s="260"/>
    </row>
    <row r="4612" spans="1:1" s="261" customFormat="1" ht="12" hidden="1" customHeight="1">
      <c r="A4612" s="260"/>
    </row>
    <row r="4613" spans="1:1" s="261" customFormat="1" ht="12" hidden="1" customHeight="1">
      <c r="A4613" s="260"/>
    </row>
    <row r="4614" spans="1:1" s="261" customFormat="1" ht="12" hidden="1" customHeight="1">
      <c r="A4614" s="260"/>
    </row>
    <row r="4615" spans="1:1" s="261" customFormat="1" ht="12" hidden="1" customHeight="1">
      <c r="A4615" s="260"/>
    </row>
    <row r="4616" spans="1:1" s="261" customFormat="1" ht="12" hidden="1" customHeight="1">
      <c r="A4616" s="260"/>
    </row>
    <row r="4617" spans="1:1" s="261" customFormat="1" ht="12" hidden="1" customHeight="1">
      <c r="A4617" s="260"/>
    </row>
    <row r="4618" spans="1:1" s="261" customFormat="1" ht="12" hidden="1" customHeight="1">
      <c r="A4618" s="260"/>
    </row>
    <row r="4619" spans="1:1" s="261" customFormat="1" ht="12" hidden="1" customHeight="1">
      <c r="A4619" s="260"/>
    </row>
    <row r="4620" spans="1:1" s="261" customFormat="1" ht="12" hidden="1" customHeight="1">
      <c r="A4620" s="260"/>
    </row>
    <row r="4621" spans="1:1" s="261" customFormat="1" ht="12" hidden="1" customHeight="1">
      <c r="A4621" s="260"/>
    </row>
    <row r="4622" spans="1:1" s="261" customFormat="1" ht="12" hidden="1" customHeight="1">
      <c r="A4622" s="260"/>
    </row>
    <row r="4623" spans="1:1" s="261" customFormat="1" ht="12" hidden="1" customHeight="1">
      <c r="A4623" s="260"/>
    </row>
    <row r="4624" spans="1:1" s="261" customFormat="1" ht="12" hidden="1" customHeight="1">
      <c r="A4624" s="260"/>
    </row>
    <row r="4625" spans="1:1" s="261" customFormat="1" ht="12" hidden="1" customHeight="1">
      <c r="A4625" s="260"/>
    </row>
    <row r="4626" spans="1:1" s="261" customFormat="1" ht="12" hidden="1" customHeight="1">
      <c r="A4626" s="260"/>
    </row>
    <row r="4627" spans="1:1" s="261" customFormat="1" ht="12" hidden="1" customHeight="1">
      <c r="A4627" s="260"/>
    </row>
    <row r="4628" spans="1:1" s="261" customFormat="1" ht="12" hidden="1" customHeight="1">
      <c r="A4628" s="260"/>
    </row>
    <row r="4629" spans="1:1" s="261" customFormat="1" ht="12" hidden="1" customHeight="1">
      <c r="A4629" s="260"/>
    </row>
    <row r="4630" spans="1:1" s="261" customFormat="1" ht="12" hidden="1" customHeight="1">
      <c r="A4630" s="260"/>
    </row>
    <row r="4631" spans="1:1" s="261" customFormat="1" ht="12" hidden="1" customHeight="1">
      <c r="A4631" s="260"/>
    </row>
    <row r="4632" spans="1:1" s="261" customFormat="1" ht="12" hidden="1" customHeight="1">
      <c r="A4632" s="260"/>
    </row>
    <row r="4633" spans="1:1" s="261" customFormat="1" ht="12" hidden="1" customHeight="1">
      <c r="A4633" s="260"/>
    </row>
    <row r="4634" spans="1:1" s="261" customFormat="1" ht="12" hidden="1" customHeight="1">
      <c r="A4634" s="260"/>
    </row>
    <row r="4635" spans="1:1" s="261" customFormat="1" ht="12" hidden="1" customHeight="1">
      <c r="A4635" s="260"/>
    </row>
    <row r="4636" spans="1:1" s="261" customFormat="1" ht="12" hidden="1" customHeight="1">
      <c r="A4636" s="260"/>
    </row>
    <row r="4637" spans="1:1" s="261" customFormat="1" ht="12" hidden="1" customHeight="1">
      <c r="A4637" s="260"/>
    </row>
    <row r="4638" spans="1:1" s="261" customFormat="1" ht="12" hidden="1" customHeight="1">
      <c r="A4638" s="260"/>
    </row>
    <row r="4639" spans="1:1" s="261" customFormat="1" ht="12" hidden="1" customHeight="1">
      <c r="A4639" s="260"/>
    </row>
    <row r="4640" spans="1:1" s="261" customFormat="1" ht="12" hidden="1" customHeight="1">
      <c r="A4640" s="260"/>
    </row>
    <row r="4641" spans="1:1" s="261" customFormat="1" ht="12" hidden="1" customHeight="1">
      <c r="A4641" s="260"/>
    </row>
    <row r="4642" spans="1:1" s="261" customFormat="1" ht="12" hidden="1" customHeight="1">
      <c r="A4642" s="260"/>
    </row>
    <row r="4643" spans="1:1" s="261" customFormat="1" ht="12" hidden="1" customHeight="1">
      <c r="A4643" s="260"/>
    </row>
    <row r="4644" spans="1:1" s="261" customFormat="1" ht="12" hidden="1" customHeight="1">
      <c r="A4644" s="260"/>
    </row>
    <row r="4645" spans="1:1" s="261" customFormat="1" ht="12" hidden="1" customHeight="1">
      <c r="A4645" s="260"/>
    </row>
    <row r="4646" spans="1:1" s="261" customFormat="1" ht="12" hidden="1" customHeight="1">
      <c r="A4646" s="260"/>
    </row>
    <row r="4647" spans="1:1" s="261" customFormat="1" ht="12" hidden="1" customHeight="1">
      <c r="A4647" s="260"/>
    </row>
    <row r="4648" spans="1:1" s="261" customFormat="1" ht="12" hidden="1" customHeight="1">
      <c r="A4648" s="260"/>
    </row>
    <row r="4649" spans="1:1" s="261" customFormat="1" ht="12" hidden="1" customHeight="1">
      <c r="A4649" s="260"/>
    </row>
    <row r="4650" spans="1:1" s="261" customFormat="1" ht="12" hidden="1" customHeight="1">
      <c r="A4650" s="260"/>
    </row>
    <row r="4651" spans="1:1" s="261" customFormat="1" ht="12" hidden="1" customHeight="1">
      <c r="A4651" s="260"/>
    </row>
    <row r="4652" spans="1:1" s="261" customFormat="1" ht="12" hidden="1" customHeight="1">
      <c r="A4652" s="260"/>
    </row>
    <row r="4653" spans="1:1" s="261" customFormat="1" ht="12" hidden="1" customHeight="1">
      <c r="A4653" s="260"/>
    </row>
    <row r="4654" spans="1:1" s="261" customFormat="1" ht="12" hidden="1" customHeight="1">
      <c r="A4654" s="260"/>
    </row>
    <row r="4655" spans="1:1" s="261" customFormat="1" ht="12" hidden="1" customHeight="1">
      <c r="A4655" s="260"/>
    </row>
    <row r="4656" spans="1:1" s="261" customFormat="1" ht="12" hidden="1" customHeight="1">
      <c r="A4656" s="260"/>
    </row>
    <row r="4657" spans="1:1" s="261" customFormat="1" ht="12" hidden="1" customHeight="1">
      <c r="A4657" s="260"/>
    </row>
    <row r="4658" spans="1:1" s="261" customFormat="1" ht="12" hidden="1" customHeight="1">
      <c r="A4658" s="260"/>
    </row>
    <row r="4659" spans="1:1" s="261" customFormat="1" ht="12" hidden="1" customHeight="1">
      <c r="A4659" s="260"/>
    </row>
    <row r="4660" spans="1:1" s="261" customFormat="1" ht="12" hidden="1" customHeight="1">
      <c r="A4660" s="260"/>
    </row>
    <row r="4661" spans="1:1" s="261" customFormat="1" ht="12" hidden="1" customHeight="1">
      <c r="A4661" s="260"/>
    </row>
    <row r="4662" spans="1:1" s="261" customFormat="1" ht="12" hidden="1" customHeight="1">
      <c r="A4662" s="260"/>
    </row>
    <row r="4663" spans="1:1" s="261" customFormat="1" ht="12" hidden="1" customHeight="1">
      <c r="A4663" s="260"/>
    </row>
    <row r="4664" spans="1:1" s="261" customFormat="1" ht="12" hidden="1" customHeight="1">
      <c r="A4664" s="260"/>
    </row>
    <row r="4665" spans="1:1" s="261" customFormat="1" ht="12" hidden="1" customHeight="1">
      <c r="A4665" s="260"/>
    </row>
    <row r="4666" spans="1:1" s="261" customFormat="1" ht="12" hidden="1" customHeight="1">
      <c r="A4666" s="260"/>
    </row>
    <row r="4667" spans="1:1" s="261" customFormat="1" ht="12" hidden="1" customHeight="1">
      <c r="A4667" s="260"/>
    </row>
    <row r="4668" spans="1:1" s="261" customFormat="1" ht="12" hidden="1" customHeight="1">
      <c r="A4668" s="260"/>
    </row>
    <row r="4669" spans="1:1" s="261" customFormat="1" ht="12" hidden="1" customHeight="1">
      <c r="A4669" s="260"/>
    </row>
    <row r="4670" spans="1:1" s="261" customFormat="1" ht="12" hidden="1" customHeight="1">
      <c r="A4670" s="260"/>
    </row>
    <row r="4671" spans="1:1" s="261" customFormat="1" ht="12" hidden="1" customHeight="1">
      <c r="A4671" s="260"/>
    </row>
    <row r="4672" spans="1:1" s="261" customFormat="1" ht="12" hidden="1" customHeight="1">
      <c r="A4672" s="260"/>
    </row>
    <row r="4673" spans="1:1" s="261" customFormat="1" ht="12" hidden="1" customHeight="1">
      <c r="A4673" s="260"/>
    </row>
    <row r="4674" spans="1:1" s="261" customFormat="1" ht="12" hidden="1" customHeight="1">
      <c r="A4674" s="260"/>
    </row>
    <row r="4675" spans="1:1" s="261" customFormat="1" ht="12" hidden="1" customHeight="1">
      <c r="A4675" s="260"/>
    </row>
    <row r="4676" spans="1:1" s="261" customFormat="1" ht="12" hidden="1" customHeight="1">
      <c r="A4676" s="260"/>
    </row>
    <row r="4677" spans="1:1" s="261" customFormat="1" ht="12" hidden="1" customHeight="1">
      <c r="A4677" s="260"/>
    </row>
    <row r="4678" spans="1:1" s="261" customFormat="1" ht="12" hidden="1" customHeight="1">
      <c r="A4678" s="260"/>
    </row>
    <row r="4679" spans="1:1" s="261" customFormat="1" ht="12" hidden="1" customHeight="1">
      <c r="A4679" s="260"/>
    </row>
    <row r="4680" spans="1:1" s="261" customFormat="1" ht="12" hidden="1" customHeight="1">
      <c r="A4680" s="260"/>
    </row>
    <row r="4681" spans="1:1" s="261" customFormat="1" ht="12" hidden="1" customHeight="1">
      <c r="A4681" s="260"/>
    </row>
    <row r="4682" spans="1:1" s="261" customFormat="1" ht="12" hidden="1" customHeight="1">
      <c r="A4682" s="260"/>
    </row>
    <row r="4683" spans="1:1" s="261" customFormat="1" ht="12" hidden="1" customHeight="1">
      <c r="A4683" s="260"/>
    </row>
    <row r="4684" spans="1:1" s="261" customFormat="1" ht="12" hidden="1" customHeight="1">
      <c r="A4684" s="260"/>
    </row>
    <row r="4685" spans="1:1" s="261" customFormat="1" ht="12" hidden="1" customHeight="1">
      <c r="A4685" s="260"/>
    </row>
    <row r="4686" spans="1:1" s="261" customFormat="1" ht="12" hidden="1" customHeight="1">
      <c r="A4686" s="260"/>
    </row>
    <row r="4687" spans="1:1" s="261" customFormat="1" ht="12" hidden="1" customHeight="1">
      <c r="A4687" s="260"/>
    </row>
    <row r="4688" spans="1:1" s="261" customFormat="1" ht="12" hidden="1" customHeight="1">
      <c r="A4688" s="260"/>
    </row>
    <row r="4689" spans="1:1" s="261" customFormat="1" ht="12" hidden="1" customHeight="1">
      <c r="A4689" s="260"/>
    </row>
    <row r="4690" spans="1:1" s="261" customFormat="1" ht="12" hidden="1" customHeight="1">
      <c r="A4690" s="260"/>
    </row>
    <row r="4691" spans="1:1" s="261" customFormat="1" ht="12" hidden="1" customHeight="1">
      <c r="A4691" s="260"/>
    </row>
    <row r="4692" spans="1:1" s="261" customFormat="1" ht="12" hidden="1" customHeight="1">
      <c r="A4692" s="260"/>
    </row>
    <row r="4693" spans="1:1" s="261" customFormat="1" ht="12" hidden="1" customHeight="1">
      <c r="A4693" s="260"/>
    </row>
    <row r="4694" spans="1:1" s="261" customFormat="1" ht="12" hidden="1" customHeight="1">
      <c r="A4694" s="260"/>
    </row>
    <row r="4695" spans="1:1" s="261" customFormat="1" ht="12" hidden="1" customHeight="1">
      <c r="A4695" s="260"/>
    </row>
    <row r="4696" spans="1:1" s="261" customFormat="1" ht="12" hidden="1" customHeight="1">
      <c r="A4696" s="260"/>
    </row>
    <row r="4697" spans="1:1" s="261" customFormat="1" ht="12" hidden="1" customHeight="1">
      <c r="A4697" s="260"/>
    </row>
    <row r="4698" spans="1:1" s="261" customFormat="1" ht="12" hidden="1" customHeight="1">
      <c r="A4698" s="260"/>
    </row>
    <row r="4699" spans="1:1" s="261" customFormat="1" ht="12" hidden="1" customHeight="1">
      <c r="A4699" s="260"/>
    </row>
    <row r="4700" spans="1:1" s="261" customFormat="1" ht="12" hidden="1" customHeight="1">
      <c r="A4700" s="260"/>
    </row>
    <row r="4701" spans="1:1" s="261" customFormat="1" ht="12" hidden="1" customHeight="1">
      <c r="A4701" s="260"/>
    </row>
    <row r="4702" spans="1:1" s="261" customFormat="1" ht="12" hidden="1" customHeight="1">
      <c r="A4702" s="260"/>
    </row>
    <row r="4703" spans="1:1" s="261" customFormat="1" ht="12" hidden="1" customHeight="1">
      <c r="A4703" s="260"/>
    </row>
    <row r="4704" spans="1:1" s="261" customFormat="1" ht="12" hidden="1" customHeight="1">
      <c r="A4704" s="260"/>
    </row>
    <row r="4705" spans="1:1" s="261" customFormat="1" ht="12" hidden="1" customHeight="1">
      <c r="A4705" s="260"/>
    </row>
    <row r="4706" spans="1:1" s="261" customFormat="1" ht="12" hidden="1" customHeight="1">
      <c r="A4706" s="260"/>
    </row>
    <row r="4707" spans="1:1" s="261" customFormat="1" ht="12" hidden="1" customHeight="1">
      <c r="A4707" s="260"/>
    </row>
    <row r="4708" spans="1:1" s="261" customFormat="1" ht="12" hidden="1" customHeight="1">
      <c r="A4708" s="260"/>
    </row>
    <row r="4709" spans="1:1" s="261" customFormat="1" ht="12" hidden="1" customHeight="1">
      <c r="A4709" s="260"/>
    </row>
    <row r="4710" spans="1:1" s="261" customFormat="1" ht="12" hidden="1" customHeight="1">
      <c r="A4710" s="260"/>
    </row>
    <row r="4711" spans="1:1" s="261" customFormat="1" ht="12" hidden="1" customHeight="1">
      <c r="A4711" s="260"/>
    </row>
    <row r="4712" spans="1:1" s="261" customFormat="1" ht="12" hidden="1" customHeight="1">
      <c r="A4712" s="260"/>
    </row>
    <row r="4713" spans="1:1" s="261" customFormat="1" ht="12" hidden="1" customHeight="1">
      <c r="A4713" s="260"/>
    </row>
    <row r="4714" spans="1:1" s="261" customFormat="1" ht="12" hidden="1" customHeight="1">
      <c r="A4714" s="260"/>
    </row>
    <row r="4715" spans="1:1" s="261" customFormat="1" ht="12" hidden="1" customHeight="1">
      <c r="A4715" s="260"/>
    </row>
    <row r="4716" spans="1:1" s="261" customFormat="1" ht="12" hidden="1" customHeight="1">
      <c r="A4716" s="260"/>
    </row>
    <row r="4717" spans="1:1" s="261" customFormat="1" ht="12" hidden="1" customHeight="1">
      <c r="A4717" s="260"/>
    </row>
    <row r="4718" spans="1:1" s="261" customFormat="1" ht="12" hidden="1" customHeight="1">
      <c r="A4718" s="260"/>
    </row>
    <row r="4719" spans="1:1" s="261" customFormat="1" ht="12" hidden="1" customHeight="1">
      <c r="A4719" s="260"/>
    </row>
    <row r="4720" spans="1:1" s="261" customFormat="1" ht="12" hidden="1" customHeight="1">
      <c r="A4720" s="260"/>
    </row>
    <row r="4721" spans="1:1" s="261" customFormat="1" ht="12" hidden="1" customHeight="1">
      <c r="A4721" s="260"/>
    </row>
    <row r="4722" spans="1:1" s="261" customFormat="1" ht="12" hidden="1" customHeight="1">
      <c r="A4722" s="260"/>
    </row>
    <row r="4723" spans="1:1" s="261" customFormat="1" ht="12" hidden="1" customHeight="1">
      <c r="A4723" s="260"/>
    </row>
    <row r="4724" spans="1:1" s="261" customFormat="1" ht="12" hidden="1" customHeight="1">
      <c r="A4724" s="260"/>
    </row>
    <row r="4725" spans="1:1" s="261" customFormat="1" ht="12" hidden="1" customHeight="1">
      <c r="A4725" s="260"/>
    </row>
    <row r="4726" spans="1:1" s="261" customFormat="1" ht="12" hidden="1" customHeight="1">
      <c r="A4726" s="260"/>
    </row>
    <row r="4727" spans="1:1" s="261" customFormat="1" ht="12" hidden="1" customHeight="1">
      <c r="A4727" s="260"/>
    </row>
    <row r="4728" spans="1:1" s="261" customFormat="1" ht="12" hidden="1" customHeight="1">
      <c r="A4728" s="260"/>
    </row>
    <row r="4729" spans="1:1" s="261" customFormat="1" ht="12" hidden="1" customHeight="1">
      <c r="A4729" s="260"/>
    </row>
    <row r="4730" spans="1:1" s="261" customFormat="1" ht="12" hidden="1" customHeight="1">
      <c r="A4730" s="260"/>
    </row>
    <row r="4731" spans="1:1" s="261" customFormat="1" ht="12" hidden="1" customHeight="1">
      <c r="A4731" s="260"/>
    </row>
    <row r="4732" spans="1:1" s="261" customFormat="1" ht="12" hidden="1" customHeight="1">
      <c r="A4732" s="260"/>
    </row>
    <row r="4733" spans="1:1" s="261" customFormat="1" ht="12" hidden="1" customHeight="1">
      <c r="A4733" s="260"/>
    </row>
    <row r="4734" spans="1:1" s="261" customFormat="1" ht="12" hidden="1" customHeight="1">
      <c r="A4734" s="260"/>
    </row>
    <row r="4735" spans="1:1" s="261" customFormat="1" ht="12" hidden="1" customHeight="1">
      <c r="A4735" s="260"/>
    </row>
    <row r="4736" spans="1:1" s="261" customFormat="1" ht="12" hidden="1" customHeight="1">
      <c r="A4736" s="260"/>
    </row>
    <row r="4737" spans="1:1" s="261" customFormat="1" ht="12" hidden="1" customHeight="1">
      <c r="A4737" s="260"/>
    </row>
    <row r="4738" spans="1:1" s="261" customFormat="1" ht="12" hidden="1" customHeight="1">
      <c r="A4738" s="260"/>
    </row>
    <row r="4739" spans="1:1" s="261" customFormat="1" ht="12" hidden="1" customHeight="1">
      <c r="A4739" s="260"/>
    </row>
    <row r="4740" spans="1:1" s="261" customFormat="1" ht="12" hidden="1" customHeight="1">
      <c r="A4740" s="260"/>
    </row>
    <row r="4741" spans="1:1" s="261" customFormat="1" ht="12" hidden="1" customHeight="1">
      <c r="A4741" s="260"/>
    </row>
    <row r="4742" spans="1:1" s="261" customFormat="1" ht="12" hidden="1" customHeight="1">
      <c r="A4742" s="260"/>
    </row>
    <row r="4743" spans="1:1" s="261" customFormat="1" ht="12" hidden="1" customHeight="1">
      <c r="A4743" s="260"/>
    </row>
    <row r="4744" spans="1:1" s="261" customFormat="1" ht="12" hidden="1" customHeight="1">
      <c r="A4744" s="260"/>
    </row>
    <row r="4745" spans="1:1" s="261" customFormat="1" ht="12" hidden="1" customHeight="1">
      <c r="A4745" s="260"/>
    </row>
    <row r="4746" spans="1:1" s="261" customFormat="1" ht="12" hidden="1" customHeight="1">
      <c r="A4746" s="260"/>
    </row>
    <row r="4747" spans="1:1" s="261" customFormat="1" ht="12" hidden="1" customHeight="1">
      <c r="A4747" s="260"/>
    </row>
    <row r="4748" spans="1:1" s="261" customFormat="1" ht="12" hidden="1" customHeight="1">
      <c r="A4748" s="260"/>
    </row>
    <row r="4749" spans="1:1" s="261" customFormat="1" ht="12" hidden="1" customHeight="1">
      <c r="A4749" s="260"/>
    </row>
    <row r="4750" spans="1:1" s="261" customFormat="1" ht="12" hidden="1" customHeight="1">
      <c r="A4750" s="260"/>
    </row>
    <row r="4751" spans="1:1" s="261" customFormat="1" ht="12" hidden="1" customHeight="1">
      <c r="A4751" s="260"/>
    </row>
    <row r="4752" spans="1:1" s="261" customFormat="1" ht="12" hidden="1" customHeight="1">
      <c r="A4752" s="260"/>
    </row>
    <row r="4753" spans="1:1" s="261" customFormat="1" ht="12" hidden="1" customHeight="1">
      <c r="A4753" s="260"/>
    </row>
    <row r="4754" spans="1:1" s="261" customFormat="1" ht="12" hidden="1" customHeight="1">
      <c r="A4754" s="260"/>
    </row>
    <row r="4755" spans="1:1" s="261" customFormat="1" ht="12" hidden="1" customHeight="1">
      <c r="A4755" s="260"/>
    </row>
    <row r="4756" spans="1:1" s="261" customFormat="1" ht="12" hidden="1" customHeight="1">
      <c r="A4756" s="260"/>
    </row>
    <row r="4757" spans="1:1" s="261" customFormat="1" ht="12" hidden="1" customHeight="1">
      <c r="A4757" s="260"/>
    </row>
    <row r="4758" spans="1:1" s="261" customFormat="1" ht="12" hidden="1" customHeight="1">
      <c r="A4758" s="260"/>
    </row>
    <row r="4759" spans="1:1" s="261" customFormat="1" ht="12" hidden="1" customHeight="1">
      <c r="A4759" s="260"/>
    </row>
    <row r="4760" spans="1:1" s="261" customFormat="1" ht="12" hidden="1" customHeight="1">
      <c r="A4760" s="260"/>
    </row>
    <row r="4761" spans="1:1" s="261" customFormat="1" ht="12" hidden="1" customHeight="1">
      <c r="A4761" s="260"/>
    </row>
    <row r="4762" spans="1:1" s="261" customFormat="1" ht="12" hidden="1" customHeight="1">
      <c r="A4762" s="260"/>
    </row>
    <row r="4763" spans="1:1" s="261" customFormat="1" ht="12" hidden="1" customHeight="1">
      <c r="A4763" s="260"/>
    </row>
    <row r="4764" spans="1:1" s="261" customFormat="1" ht="12" hidden="1" customHeight="1">
      <c r="A4764" s="260"/>
    </row>
    <row r="4765" spans="1:1" s="261" customFormat="1" ht="12" hidden="1" customHeight="1">
      <c r="A4765" s="260"/>
    </row>
    <row r="4766" spans="1:1" s="261" customFormat="1" ht="12" hidden="1" customHeight="1">
      <c r="A4766" s="260"/>
    </row>
    <row r="4767" spans="1:1" s="261" customFormat="1" ht="12" hidden="1" customHeight="1">
      <c r="A4767" s="260"/>
    </row>
    <row r="4768" spans="1:1" s="261" customFormat="1" ht="12" hidden="1" customHeight="1">
      <c r="A4768" s="260"/>
    </row>
    <row r="4769" spans="1:1" s="261" customFormat="1" ht="12" hidden="1" customHeight="1">
      <c r="A4769" s="260"/>
    </row>
    <row r="4770" spans="1:1" s="261" customFormat="1" ht="12" hidden="1" customHeight="1">
      <c r="A4770" s="260"/>
    </row>
    <row r="4771" spans="1:1" s="261" customFormat="1" ht="12" hidden="1" customHeight="1">
      <c r="A4771" s="260"/>
    </row>
    <row r="4772" spans="1:1" s="261" customFormat="1" ht="12" hidden="1" customHeight="1">
      <c r="A4772" s="260"/>
    </row>
    <row r="4773" spans="1:1" s="261" customFormat="1" ht="12" hidden="1" customHeight="1">
      <c r="A4773" s="260"/>
    </row>
    <row r="4774" spans="1:1" s="261" customFormat="1" ht="12" hidden="1" customHeight="1">
      <c r="A4774" s="260"/>
    </row>
    <row r="4775" spans="1:1" s="261" customFormat="1" ht="12" hidden="1" customHeight="1">
      <c r="A4775" s="260"/>
    </row>
    <row r="4776" spans="1:1" s="261" customFormat="1" ht="12" hidden="1" customHeight="1">
      <c r="A4776" s="260"/>
    </row>
    <row r="4777" spans="1:1" s="261" customFormat="1" ht="12" hidden="1" customHeight="1">
      <c r="A4777" s="260"/>
    </row>
    <row r="4778" spans="1:1" s="261" customFormat="1" ht="12" hidden="1" customHeight="1">
      <c r="A4778" s="260"/>
    </row>
    <row r="4779" spans="1:1" s="261" customFormat="1" ht="12" hidden="1" customHeight="1">
      <c r="A4779" s="260"/>
    </row>
    <row r="4780" spans="1:1" s="261" customFormat="1" ht="12" hidden="1" customHeight="1">
      <c r="A4780" s="260"/>
    </row>
    <row r="4781" spans="1:1" s="261" customFormat="1" ht="12" hidden="1" customHeight="1">
      <c r="A4781" s="260"/>
    </row>
    <row r="4782" spans="1:1" s="261" customFormat="1" ht="12" hidden="1" customHeight="1">
      <c r="A4782" s="260"/>
    </row>
    <row r="4783" spans="1:1" s="261" customFormat="1" ht="12" hidden="1" customHeight="1">
      <c r="A4783" s="260"/>
    </row>
    <row r="4784" spans="1:1" s="261" customFormat="1" ht="12" hidden="1" customHeight="1">
      <c r="A4784" s="260"/>
    </row>
    <row r="4785" spans="1:1" s="261" customFormat="1" ht="12" hidden="1" customHeight="1">
      <c r="A4785" s="260"/>
    </row>
    <row r="4786" spans="1:1" s="261" customFormat="1" ht="12" hidden="1" customHeight="1">
      <c r="A4786" s="260"/>
    </row>
    <row r="4787" spans="1:1" s="261" customFormat="1" ht="12" hidden="1" customHeight="1">
      <c r="A4787" s="260"/>
    </row>
    <row r="4788" spans="1:1" s="261" customFormat="1" ht="12" hidden="1" customHeight="1">
      <c r="A4788" s="260"/>
    </row>
    <row r="4789" spans="1:1" s="261" customFormat="1" ht="12" hidden="1" customHeight="1">
      <c r="A4789" s="260"/>
    </row>
    <row r="4790" spans="1:1" s="261" customFormat="1" ht="12" hidden="1" customHeight="1">
      <c r="A4790" s="260"/>
    </row>
    <row r="4791" spans="1:1" s="261" customFormat="1" ht="12" hidden="1" customHeight="1">
      <c r="A4791" s="260"/>
    </row>
    <row r="4792" spans="1:1" s="261" customFormat="1" ht="12" hidden="1" customHeight="1">
      <c r="A4792" s="260"/>
    </row>
    <row r="4793" spans="1:1" s="261" customFormat="1" ht="12" hidden="1" customHeight="1">
      <c r="A4793" s="260"/>
    </row>
    <row r="4794" spans="1:1" s="261" customFormat="1" ht="12" hidden="1" customHeight="1">
      <c r="A4794" s="260"/>
    </row>
    <row r="4795" spans="1:1" s="261" customFormat="1" ht="12" hidden="1" customHeight="1">
      <c r="A4795" s="260"/>
    </row>
    <row r="4796" spans="1:1" s="261" customFormat="1" ht="12" hidden="1" customHeight="1">
      <c r="A4796" s="260"/>
    </row>
    <row r="4797" spans="1:1" s="261" customFormat="1" ht="12" hidden="1" customHeight="1">
      <c r="A4797" s="260"/>
    </row>
    <row r="4798" spans="1:1" s="261" customFormat="1" ht="12" hidden="1" customHeight="1">
      <c r="A4798" s="260"/>
    </row>
    <row r="4799" spans="1:1" s="261" customFormat="1" ht="12" hidden="1" customHeight="1">
      <c r="A4799" s="260"/>
    </row>
    <row r="4800" spans="1:1" s="261" customFormat="1" ht="12" hidden="1" customHeight="1">
      <c r="A4800" s="260"/>
    </row>
    <row r="4801" spans="1:1" s="261" customFormat="1" ht="12" hidden="1" customHeight="1">
      <c r="A4801" s="260"/>
    </row>
    <row r="4802" spans="1:1" s="261" customFormat="1" ht="12" hidden="1" customHeight="1">
      <c r="A4802" s="260"/>
    </row>
    <row r="4803" spans="1:1" s="261" customFormat="1" ht="12" hidden="1" customHeight="1">
      <c r="A4803" s="260"/>
    </row>
    <row r="4804" spans="1:1" s="261" customFormat="1" ht="12" hidden="1" customHeight="1">
      <c r="A4804" s="260"/>
    </row>
    <row r="4805" spans="1:1" s="261" customFormat="1" ht="12" hidden="1" customHeight="1">
      <c r="A4805" s="260"/>
    </row>
    <row r="4806" spans="1:1" s="261" customFormat="1" ht="12" hidden="1" customHeight="1">
      <c r="A4806" s="260"/>
    </row>
    <row r="4807" spans="1:1" s="261" customFormat="1" ht="12" hidden="1" customHeight="1">
      <c r="A4807" s="260"/>
    </row>
    <row r="4808" spans="1:1" s="261" customFormat="1" ht="12" hidden="1" customHeight="1">
      <c r="A4808" s="260"/>
    </row>
    <row r="4809" spans="1:1" s="261" customFormat="1" ht="12" hidden="1" customHeight="1">
      <c r="A4809" s="260"/>
    </row>
    <row r="4810" spans="1:1" s="261" customFormat="1" ht="12" hidden="1" customHeight="1">
      <c r="A4810" s="260"/>
    </row>
    <row r="4811" spans="1:1" s="261" customFormat="1" ht="12" hidden="1" customHeight="1">
      <c r="A4811" s="260"/>
    </row>
    <row r="4812" spans="1:1" s="261" customFormat="1" ht="12" hidden="1" customHeight="1">
      <c r="A4812" s="260"/>
    </row>
    <row r="4813" spans="1:1" s="261" customFormat="1" ht="12" hidden="1" customHeight="1">
      <c r="A4813" s="260"/>
    </row>
    <row r="4814" spans="1:1" s="261" customFormat="1" ht="12" hidden="1" customHeight="1">
      <c r="A4814" s="260"/>
    </row>
    <row r="4815" spans="1:1" s="261" customFormat="1" ht="12" hidden="1" customHeight="1">
      <c r="A4815" s="260"/>
    </row>
    <row r="4816" spans="1:1" s="261" customFormat="1" ht="12" hidden="1" customHeight="1">
      <c r="A4816" s="260"/>
    </row>
    <row r="4817" spans="1:1" s="261" customFormat="1" ht="12" hidden="1" customHeight="1">
      <c r="A4817" s="260"/>
    </row>
    <row r="4818" spans="1:1" s="261" customFormat="1" ht="12" hidden="1" customHeight="1">
      <c r="A4818" s="260"/>
    </row>
    <row r="4819" spans="1:1" s="261" customFormat="1" ht="12" hidden="1" customHeight="1">
      <c r="A4819" s="260"/>
    </row>
    <row r="4820" spans="1:1" s="261" customFormat="1" ht="12" hidden="1" customHeight="1">
      <c r="A4820" s="260"/>
    </row>
    <row r="4821" spans="1:1" s="261" customFormat="1" ht="12" hidden="1" customHeight="1">
      <c r="A4821" s="260"/>
    </row>
    <row r="4822" spans="1:1" s="261" customFormat="1" ht="12" hidden="1" customHeight="1">
      <c r="A4822" s="260"/>
    </row>
    <row r="4823" spans="1:1" s="261" customFormat="1" ht="12" hidden="1" customHeight="1">
      <c r="A4823" s="260"/>
    </row>
    <row r="4824" spans="1:1" s="261" customFormat="1" ht="12" hidden="1" customHeight="1">
      <c r="A4824" s="260"/>
    </row>
    <row r="4825" spans="1:1" s="261" customFormat="1" ht="12" hidden="1" customHeight="1">
      <c r="A4825" s="260"/>
    </row>
    <row r="4826" spans="1:1" s="261" customFormat="1" ht="12" hidden="1" customHeight="1">
      <c r="A4826" s="260"/>
    </row>
    <row r="4827" spans="1:1" s="261" customFormat="1" ht="12" hidden="1" customHeight="1">
      <c r="A4827" s="260"/>
    </row>
    <row r="4828" spans="1:1" s="261" customFormat="1" ht="12" hidden="1" customHeight="1">
      <c r="A4828" s="260"/>
    </row>
    <row r="4829" spans="1:1" s="261" customFormat="1" ht="12" hidden="1" customHeight="1">
      <c r="A4829" s="260"/>
    </row>
    <row r="4830" spans="1:1" s="261" customFormat="1" ht="12" hidden="1" customHeight="1">
      <c r="A4830" s="260"/>
    </row>
    <row r="4831" spans="1:1" s="261" customFormat="1" ht="12" hidden="1" customHeight="1">
      <c r="A4831" s="260"/>
    </row>
    <row r="4832" spans="1:1" s="261" customFormat="1" ht="12" hidden="1" customHeight="1">
      <c r="A4832" s="260"/>
    </row>
    <row r="4833" spans="1:1" s="261" customFormat="1" ht="12" hidden="1" customHeight="1">
      <c r="A4833" s="260"/>
    </row>
    <row r="4834" spans="1:1" s="261" customFormat="1" ht="12" hidden="1" customHeight="1">
      <c r="A4834" s="260"/>
    </row>
    <row r="4835" spans="1:1" s="261" customFormat="1" ht="12" hidden="1" customHeight="1">
      <c r="A4835" s="260"/>
    </row>
    <row r="4836" spans="1:1" s="261" customFormat="1" ht="12" hidden="1" customHeight="1">
      <c r="A4836" s="260"/>
    </row>
    <row r="4837" spans="1:1" s="261" customFormat="1" ht="12" hidden="1" customHeight="1">
      <c r="A4837" s="260"/>
    </row>
    <row r="4838" spans="1:1" s="261" customFormat="1" ht="12" hidden="1" customHeight="1">
      <c r="A4838" s="260"/>
    </row>
    <row r="4839" spans="1:1" s="261" customFormat="1" ht="12" hidden="1" customHeight="1">
      <c r="A4839" s="260"/>
    </row>
    <row r="4840" spans="1:1" s="261" customFormat="1" ht="12" hidden="1" customHeight="1">
      <c r="A4840" s="260"/>
    </row>
    <row r="4841" spans="1:1" s="261" customFormat="1" ht="12" hidden="1" customHeight="1">
      <c r="A4841" s="260"/>
    </row>
    <row r="4842" spans="1:1" s="261" customFormat="1" ht="12" hidden="1" customHeight="1">
      <c r="A4842" s="260"/>
    </row>
    <row r="4843" spans="1:1" s="261" customFormat="1" ht="12" hidden="1" customHeight="1">
      <c r="A4843" s="260"/>
    </row>
    <row r="4844" spans="1:1" s="261" customFormat="1" ht="12" hidden="1" customHeight="1">
      <c r="A4844" s="260"/>
    </row>
    <row r="4845" spans="1:1" s="261" customFormat="1" ht="12" hidden="1" customHeight="1">
      <c r="A4845" s="260"/>
    </row>
    <row r="4846" spans="1:1" s="261" customFormat="1" ht="12" hidden="1" customHeight="1">
      <c r="A4846" s="260"/>
    </row>
    <row r="4847" spans="1:1" s="261" customFormat="1" ht="12" hidden="1" customHeight="1">
      <c r="A4847" s="260"/>
    </row>
    <row r="4848" spans="1:1" s="261" customFormat="1" ht="12" hidden="1" customHeight="1">
      <c r="A4848" s="260"/>
    </row>
    <row r="4849" spans="1:1" s="261" customFormat="1" ht="12" hidden="1" customHeight="1">
      <c r="A4849" s="260"/>
    </row>
    <row r="4850" spans="1:1" s="261" customFormat="1" ht="12" hidden="1" customHeight="1">
      <c r="A4850" s="260"/>
    </row>
    <row r="4851" spans="1:1" s="261" customFormat="1" ht="12" hidden="1" customHeight="1">
      <c r="A4851" s="260"/>
    </row>
    <row r="4852" spans="1:1" s="261" customFormat="1" ht="12" hidden="1" customHeight="1">
      <c r="A4852" s="260"/>
    </row>
    <row r="4853" spans="1:1" s="261" customFormat="1" ht="12" hidden="1" customHeight="1">
      <c r="A4853" s="260"/>
    </row>
    <row r="4854" spans="1:1" s="261" customFormat="1" ht="12" hidden="1" customHeight="1">
      <c r="A4854" s="260"/>
    </row>
    <row r="4855" spans="1:1" s="261" customFormat="1" ht="12" hidden="1" customHeight="1">
      <c r="A4855" s="260"/>
    </row>
    <row r="4856" spans="1:1" s="261" customFormat="1" ht="12" hidden="1" customHeight="1">
      <c r="A4856" s="260"/>
    </row>
    <row r="4857" spans="1:1" s="261" customFormat="1" ht="12" hidden="1" customHeight="1">
      <c r="A4857" s="260"/>
    </row>
    <row r="4858" spans="1:1" s="261" customFormat="1" ht="12" hidden="1" customHeight="1">
      <c r="A4858" s="260"/>
    </row>
    <row r="4859" spans="1:1" s="261" customFormat="1" ht="12" hidden="1" customHeight="1">
      <c r="A4859" s="260"/>
    </row>
    <row r="4860" spans="1:1" s="261" customFormat="1" ht="12" hidden="1" customHeight="1">
      <c r="A4860" s="260"/>
    </row>
    <row r="4861" spans="1:1" s="261" customFormat="1" ht="12" hidden="1" customHeight="1">
      <c r="A4861" s="260"/>
    </row>
    <row r="4862" spans="1:1" s="261" customFormat="1" ht="12" hidden="1" customHeight="1">
      <c r="A4862" s="260"/>
    </row>
    <row r="4863" spans="1:1" s="261" customFormat="1" ht="12" hidden="1" customHeight="1">
      <c r="A4863" s="260"/>
    </row>
    <row r="4864" spans="1:1" s="261" customFormat="1" ht="12" hidden="1" customHeight="1">
      <c r="A4864" s="260"/>
    </row>
    <row r="4865" spans="1:1" s="261" customFormat="1" ht="12" hidden="1" customHeight="1">
      <c r="A4865" s="260"/>
    </row>
    <row r="4866" spans="1:1" s="261" customFormat="1" ht="12" hidden="1" customHeight="1">
      <c r="A4866" s="260"/>
    </row>
    <row r="4867" spans="1:1" s="261" customFormat="1" ht="12" hidden="1" customHeight="1">
      <c r="A4867" s="260"/>
    </row>
    <row r="4868" spans="1:1" s="261" customFormat="1" ht="12" hidden="1" customHeight="1">
      <c r="A4868" s="260"/>
    </row>
    <row r="4869" spans="1:1" s="261" customFormat="1" ht="12" hidden="1" customHeight="1">
      <c r="A4869" s="260"/>
    </row>
    <row r="4870" spans="1:1" s="261" customFormat="1" ht="12" hidden="1" customHeight="1">
      <c r="A4870" s="260"/>
    </row>
    <row r="4871" spans="1:1" s="261" customFormat="1" ht="12" hidden="1" customHeight="1">
      <c r="A4871" s="260"/>
    </row>
    <row r="4872" spans="1:1" s="261" customFormat="1" ht="12" hidden="1" customHeight="1">
      <c r="A4872" s="260"/>
    </row>
    <row r="4873" spans="1:1" s="261" customFormat="1" ht="12" hidden="1" customHeight="1">
      <c r="A4873" s="260"/>
    </row>
    <row r="4874" spans="1:1" s="261" customFormat="1" ht="12" hidden="1" customHeight="1">
      <c r="A4874" s="260"/>
    </row>
    <row r="4875" spans="1:1" s="261" customFormat="1" ht="12" hidden="1" customHeight="1">
      <c r="A4875" s="260"/>
    </row>
    <row r="4876" spans="1:1" s="261" customFormat="1" ht="12" hidden="1" customHeight="1">
      <c r="A4876" s="260"/>
    </row>
    <row r="4877" spans="1:1" s="261" customFormat="1" ht="12" hidden="1" customHeight="1">
      <c r="A4877" s="260"/>
    </row>
    <row r="4878" spans="1:1" s="261" customFormat="1" ht="12" hidden="1" customHeight="1">
      <c r="A4878" s="260"/>
    </row>
    <row r="4879" spans="1:1" s="261" customFormat="1" ht="12" hidden="1" customHeight="1">
      <c r="A4879" s="260"/>
    </row>
    <row r="4880" spans="1:1" s="261" customFormat="1" ht="12" hidden="1" customHeight="1">
      <c r="A4880" s="260"/>
    </row>
    <row r="4881" spans="1:1" s="261" customFormat="1" ht="12" hidden="1" customHeight="1">
      <c r="A4881" s="260"/>
    </row>
    <row r="4882" spans="1:1" s="261" customFormat="1" ht="12" hidden="1" customHeight="1">
      <c r="A4882" s="260"/>
    </row>
    <row r="4883" spans="1:1" s="261" customFormat="1" ht="12" hidden="1" customHeight="1">
      <c r="A4883" s="260"/>
    </row>
    <row r="4884" spans="1:1" s="261" customFormat="1" ht="12" hidden="1" customHeight="1">
      <c r="A4884" s="260"/>
    </row>
    <row r="4885" spans="1:1" s="261" customFormat="1" ht="12" hidden="1" customHeight="1">
      <c r="A4885" s="260"/>
    </row>
    <row r="4886" spans="1:1" s="261" customFormat="1" ht="12" hidden="1" customHeight="1">
      <c r="A4886" s="260"/>
    </row>
    <row r="4887" spans="1:1" s="261" customFormat="1" ht="12" hidden="1" customHeight="1">
      <c r="A4887" s="260"/>
    </row>
    <row r="4888" spans="1:1" s="261" customFormat="1" ht="12" hidden="1" customHeight="1">
      <c r="A4888" s="260"/>
    </row>
    <row r="4889" spans="1:1" s="261" customFormat="1" ht="12" hidden="1" customHeight="1">
      <c r="A4889" s="260"/>
    </row>
    <row r="4890" spans="1:1" s="261" customFormat="1" ht="12" hidden="1" customHeight="1">
      <c r="A4890" s="260"/>
    </row>
    <row r="4891" spans="1:1" s="261" customFormat="1" ht="12" hidden="1" customHeight="1">
      <c r="A4891" s="260"/>
    </row>
    <row r="4892" spans="1:1" s="261" customFormat="1" ht="12" hidden="1" customHeight="1">
      <c r="A4892" s="260"/>
    </row>
    <row r="4893" spans="1:1" s="261" customFormat="1" ht="12" hidden="1" customHeight="1">
      <c r="A4893" s="260"/>
    </row>
    <row r="4894" spans="1:1" s="261" customFormat="1" ht="12" hidden="1" customHeight="1">
      <c r="A4894" s="260"/>
    </row>
    <row r="4895" spans="1:1" s="261" customFormat="1" ht="12" hidden="1" customHeight="1">
      <c r="A4895" s="260"/>
    </row>
    <row r="4896" spans="1:1" s="261" customFormat="1" ht="12" hidden="1" customHeight="1">
      <c r="A4896" s="260"/>
    </row>
    <row r="4897" spans="1:1" s="261" customFormat="1" ht="12" hidden="1" customHeight="1">
      <c r="A4897" s="260"/>
    </row>
    <row r="4898" spans="1:1" s="261" customFormat="1" ht="12" hidden="1" customHeight="1">
      <c r="A4898" s="260"/>
    </row>
    <row r="4899" spans="1:1" s="261" customFormat="1" ht="12" hidden="1" customHeight="1">
      <c r="A4899" s="260"/>
    </row>
    <row r="4900" spans="1:1" s="261" customFormat="1" ht="12" hidden="1" customHeight="1">
      <c r="A4900" s="260"/>
    </row>
    <row r="4901" spans="1:1" s="261" customFormat="1" ht="12" hidden="1" customHeight="1">
      <c r="A4901" s="260"/>
    </row>
    <row r="4902" spans="1:1" s="261" customFormat="1" ht="12" hidden="1" customHeight="1">
      <c r="A4902" s="260"/>
    </row>
    <row r="4903" spans="1:1" s="261" customFormat="1" ht="12" hidden="1" customHeight="1">
      <c r="A4903" s="260"/>
    </row>
    <row r="4904" spans="1:1" s="261" customFormat="1" ht="12" hidden="1" customHeight="1">
      <c r="A4904" s="260"/>
    </row>
    <row r="4905" spans="1:1" s="261" customFormat="1" ht="12" hidden="1" customHeight="1">
      <c r="A4905" s="260"/>
    </row>
    <row r="4906" spans="1:1" s="261" customFormat="1" ht="12" hidden="1" customHeight="1">
      <c r="A4906" s="260"/>
    </row>
    <row r="4907" spans="1:1" s="261" customFormat="1" ht="12" hidden="1" customHeight="1">
      <c r="A4907" s="260"/>
    </row>
    <row r="4908" spans="1:1" s="261" customFormat="1" ht="12" hidden="1" customHeight="1">
      <c r="A4908" s="260"/>
    </row>
    <row r="4909" spans="1:1" s="261" customFormat="1" ht="12" hidden="1" customHeight="1">
      <c r="A4909" s="260"/>
    </row>
    <row r="4910" spans="1:1" s="261" customFormat="1" ht="12" hidden="1" customHeight="1">
      <c r="A4910" s="260"/>
    </row>
    <row r="4911" spans="1:1" s="261" customFormat="1" ht="12" hidden="1" customHeight="1">
      <c r="A4911" s="260"/>
    </row>
    <row r="4912" spans="1:1" s="261" customFormat="1" ht="12" hidden="1" customHeight="1">
      <c r="A4912" s="260"/>
    </row>
    <row r="4913" spans="1:1" s="261" customFormat="1" ht="12" hidden="1" customHeight="1">
      <c r="A4913" s="260"/>
    </row>
    <row r="4914" spans="1:1" s="261" customFormat="1" ht="12" hidden="1" customHeight="1">
      <c r="A4914" s="260"/>
    </row>
    <row r="4915" spans="1:1" s="261" customFormat="1" ht="12" hidden="1" customHeight="1">
      <c r="A4915" s="260"/>
    </row>
    <row r="4916" spans="1:1" s="261" customFormat="1" ht="12" hidden="1" customHeight="1">
      <c r="A4916" s="260"/>
    </row>
    <row r="4917" spans="1:1" s="261" customFormat="1" ht="12" hidden="1" customHeight="1">
      <c r="A4917" s="260"/>
    </row>
    <row r="4918" spans="1:1" s="261" customFormat="1" ht="12" hidden="1" customHeight="1">
      <c r="A4918" s="260"/>
    </row>
    <row r="4919" spans="1:1" s="261" customFormat="1" ht="12" hidden="1" customHeight="1">
      <c r="A4919" s="260"/>
    </row>
    <row r="4920" spans="1:1" s="261" customFormat="1" ht="12" hidden="1" customHeight="1">
      <c r="A4920" s="260"/>
    </row>
    <row r="4921" spans="1:1" s="261" customFormat="1" ht="12" hidden="1" customHeight="1">
      <c r="A4921" s="260"/>
    </row>
    <row r="4922" spans="1:1" s="261" customFormat="1" ht="12" hidden="1" customHeight="1">
      <c r="A4922" s="260"/>
    </row>
    <row r="4923" spans="1:1" s="261" customFormat="1" ht="12" hidden="1" customHeight="1">
      <c r="A4923" s="260"/>
    </row>
    <row r="4924" spans="1:1" s="261" customFormat="1" ht="12" hidden="1" customHeight="1">
      <c r="A4924" s="260"/>
    </row>
    <row r="4925" spans="1:1" s="261" customFormat="1" ht="12" hidden="1" customHeight="1">
      <c r="A4925" s="260"/>
    </row>
    <row r="4926" spans="1:1" s="261" customFormat="1" ht="12" hidden="1" customHeight="1">
      <c r="A4926" s="260"/>
    </row>
    <row r="4927" spans="1:1" s="261" customFormat="1" ht="12" hidden="1" customHeight="1">
      <c r="A4927" s="260"/>
    </row>
    <row r="4928" spans="1:1" s="261" customFormat="1" ht="12" hidden="1" customHeight="1">
      <c r="A4928" s="260"/>
    </row>
    <row r="4929" spans="1:1" s="261" customFormat="1" ht="12" hidden="1" customHeight="1">
      <c r="A4929" s="260"/>
    </row>
    <row r="4930" spans="1:1" s="261" customFormat="1" ht="12" hidden="1" customHeight="1">
      <c r="A4930" s="260"/>
    </row>
    <row r="4931" spans="1:1" s="261" customFormat="1" ht="12" hidden="1" customHeight="1">
      <c r="A4931" s="260"/>
    </row>
    <row r="4932" spans="1:1" s="261" customFormat="1" ht="12" hidden="1" customHeight="1">
      <c r="A4932" s="260"/>
    </row>
    <row r="4933" spans="1:1" s="261" customFormat="1" ht="12" hidden="1" customHeight="1">
      <c r="A4933" s="260"/>
    </row>
    <row r="4934" spans="1:1" s="261" customFormat="1" ht="12" hidden="1" customHeight="1">
      <c r="A4934" s="260"/>
    </row>
    <row r="4935" spans="1:1" s="261" customFormat="1" ht="12" hidden="1" customHeight="1">
      <c r="A4935" s="260"/>
    </row>
    <row r="4936" spans="1:1" s="261" customFormat="1" ht="12" hidden="1" customHeight="1">
      <c r="A4936" s="260"/>
    </row>
    <row r="4937" spans="1:1" s="261" customFormat="1" ht="12" hidden="1" customHeight="1">
      <c r="A4937" s="260"/>
    </row>
    <row r="4938" spans="1:1" s="261" customFormat="1" ht="12" hidden="1" customHeight="1">
      <c r="A4938" s="260"/>
    </row>
    <row r="4939" spans="1:1" s="261" customFormat="1" ht="12" hidden="1" customHeight="1">
      <c r="A4939" s="260"/>
    </row>
    <row r="4940" spans="1:1" s="261" customFormat="1" ht="12" hidden="1" customHeight="1">
      <c r="A4940" s="260"/>
    </row>
    <row r="4941" spans="1:1" s="261" customFormat="1" ht="12" hidden="1" customHeight="1">
      <c r="A4941" s="260"/>
    </row>
    <row r="4942" spans="1:1" s="261" customFormat="1" ht="12" hidden="1" customHeight="1">
      <c r="A4942" s="260"/>
    </row>
    <row r="4943" spans="1:1" s="261" customFormat="1" ht="12" hidden="1" customHeight="1">
      <c r="A4943" s="260"/>
    </row>
    <row r="4944" spans="1:1" s="261" customFormat="1" ht="12" hidden="1" customHeight="1">
      <c r="A4944" s="260"/>
    </row>
    <row r="4945" spans="1:1" s="261" customFormat="1" ht="12" hidden="1" customHeight="1">
      <c r="A4945" s="260"/>
    </row>
    <row r="4946" spans="1:1" s="261" customFormat="1" ht="12" hidden="1" customHeight="1">
      <c r="A4946" s="260"/>
    </row>
    <row r="4947" spans="1:1" s="261" customFormat="1" ht="12" hidden="1" customHeight="1">
      <c r="A4947" s="260"/>
    </row>
    <row r="4948" spans="1:1" s="261" customFormat="1" ht="12" hidden="1" customHeight="1">
      <c r="A4948" s="260"/>
    </row>
    <row r="4949" spans="1:1" s="261" customFormat="1" ht="12" hidden="1" customHeight="1">
      <c r="A4949" s="260"/>
    </row>
    <row r="4950" spans="1:1" s="261" customFormat="1" ht="12" hidden="1" customHeight="1">
      <c r="A4950" s="260"/>
    </row>
    <row r="4951" spans="1:1" s="261" customFormat="1" ht="12" hidden="1" customHeight="1">
      <c r="A4951" s="260"/>
    </row>
    <row r="4952" spans="1:1" s="261" customFormat="1" ht="12" hidden="1" customHeight="1">
      <c r="A4952" s="260"/>
    </row>
    <row r="4953" spans="1:1" s="261" customFormat="1" ht="12" hidden="1" customHeight="1">
      <c r="A4953" s="260"/>
    </row>
    <row r="4954" spans="1:1" s="261" customFormat="1" ht="12" hidden="1" customHeight="1">
      <c r="A4954" s="260"/>
    </row>
    <row r="4955" spans="1:1" s="261" customFormat="1" ht="12" hidden="1" customHeight="1">
      <c r="A4955" s="260"/>
    </row>
    <row r="4956" spans="1:1" s="261" customFormat="1" ht="12" hidden="1" customHeight="1">
      <c r="A4956" s="260"/>
    </row>
    <row r="4957" spans="1:1" s="261" customFormat="1" ht="12" hidden="1" customHeight="1">
      <c r="A4957" s="260"/>
    </row>
    <row r="4958" spans="1:1" s="261" customFormat="1" ht="12" hidden="1" customHeight="1">
      <c r="A4958" s="260"/>
    </row>
    <row r="4959" spans="1:1" s="261" customFormat="1" ht="12" hidden="1" customHeight="1">
      <c r="A4959" s="260"/>
    </row>
    <row r="4960" spans="1:1" s="261" customFormat="1" ht="12" hidden="1" customHeight="1">
      <c r="A4960" s="260"/>
    </row>
    <row r="4961" spans="1:1" s="261" customFormat="1" ht="12" hidden="1" customHeight="1">
      <c r="A4961" s="260"/>
    </row>
    <row r="4962" spans="1:1" s="261" customFormat="1" ht="12" hidden="1" customHeight="1">
      <c r="A4962" s="260"/>
    </row>
    <row r="4963" spans="1:1" s="261" customFormat="1" ht="12" hidden="1" customHeight="1">
      <c r="A4963" s="260"/>
    </row>
    <row r="4964" spans="1:1" s="261" customFormat="1" ht="12" hidden="1" customHeight="1">
      <c r="A4964" s="260"/>
    </row>
    <row r="4965" spans="1:1" s="261" customFormat="1" ht="12" hidden="1" customHeight="1">
      <c r="A4965" s="260"/>
    </row>
    <row r="4966" spans="1:1" s="261" customFormat="1" ht="12" hidden="1" customHeight="1">
      <c r="A4966" s="260"/>
    </row>
    <row r="4967" spans="1:1" s="261" customFormat="1" ht="12" hidden="1" customHeight="1">
      <c r="A4967" s="260"/>
    </row>
    <row r="4968" spans="1:1" s="261" customFormat="1" ht="12" hidden="1" customHeight="1">
      <c r="A4968" s="260"/>
    </row>
    <row r="4969" spans="1:1" s="261" customFormat="1" ht="12" hidden="1" customHeight="1">
      <c r="A4969" s="260"/>
    </row>
    <row r="4970" spans="1:1" s="261" customFormat="1" ht="12" hidden="1" customHeight="1">
      <c r="A4970" s="260"/>
    </row>
    <row r="4971" spans="1:1" s="261" customFormat="1" ht="12" hidden="1" customHeight="1">
      <c r="A4971" s="260"/>
    </row>
    <row r="4972" spans="1:1" s="261" customFormat="1" ht="12" hidden="1" customHeight="1">
      <c r="A4972" s="260"/>
    </row>
    <row r="4973" spans="1:1" s="261" customFormat="1" ht="12" hidden="1" customHeight="1">
      <c r="A4973" s="260"/>
    </row>
    <row r="4974" spans="1:1" s="261" customFormat="1" ht="12" hidden="1" customHeight="1">
      <c r="A4974" s="260"/>
    </row>
    <row r="4975" spans="1:1" s="261" customFormat="1" ht="12" hidden="1" customHeight="1">
      <c r="A4975" s="260"/>
    </row>
    <row r="4976" spans="1:1" s="261" customFormat="1" ht="12" hidden="1" customHeight="1">
      <c r="A4976" s="260"/>
    </row>
    <row r="4977" spans="1:1" s="261" customFormat="1" ht="12" hidden="1" customHeight="1">
      <c r="A4977" s="260"/>
    </row>
    <row r="4978" spans="1:1" s="261" customFormat="1" ht="12" hidden="1" customHeight="1">
      <c r="A4978" s="260"/>
    </row>
    <row r="4979" spans="1:1" s="261" customFormat="1" ht="12" hidden="1" customHeight="1">
      <c r="A4979" s="260"/>
    </row>
    <row r="4980" spans="1:1" s="261" customFormat="1" ht="12" hidden="1" customHeight="1">
      <c r="A4980" s="260"/>
    </row>
    <row r="4981" spans="1:1" s="261" customFormat="1" ht="12" hidden="1" customHeight="1">
      <c r="A4981" s="260"/>
    </row>
    <row r="4982" spans="1:1" s="261" customFormat="1" ht="12" hidden="1" customHeight="1">
      <c r="A4982" s="260"/>
    </row>
    <row r="4983" spans="1:1" s="261" customFormat="1" ht="12" hidden="1" customHeight="1">
      <c r="A4983" s="260"/>
    </row>
    <row r="4984" spans="1:1" s="261" customFormat="1" ht="12" hidden="1" customHeight="1">
      <c r="A4984" s="260"/>
    </row>
    <row r="4985" spans="1:1" s="261" customFormat="1" ht="12" hidden="1" customHeight="1">
      <c r="A4985" s="260"/>
    </row>
    <row r="4986" spans="1:1" s="261" customFormat="1" ht="12" hidden="1" customHeight="1">
      <c r="A4986" s="260"/>
    </row>
    <row r="4987" spans="1:1" s="261" customFormat="1" ht="12" hidden="1" customHeight="1">
      <c r="A4987" s="260"/>
    </row>
    <row r="4988" spans="1:1" s="261" customFormat="1" ht="12" hidden="1" customHeight="1">
      <c r="A4988" s="260"/>
    </row>
    <row r="4989" spans="1:1" s="261" customFormat="1" ht="12" hidden="1" customHeight="1">
      <c r="A4989" s="260"/>
    </row>
    <row r="4990" spans="1:1" s="261" customFormat="1" ht="12" hidden="1" customHeight="1">
      <c r="A4990" s="260"/>
    </row>
    <row r="4991" spans="1:1" s="261" customFormat="1" ht="12" hidden="1" customHeight="1">
      <c r="A4991" s="260"/>
    </row>
    <row r="4992" spans="1:1" s="261" customFormat="1" ht="12" hidden="1" customHeight="1">
      <c r="A4992" s="260"/>
    </row>
    <row r="4993" spans="1:1" s="261" customFormat="1" ht="12" hidden="1" customHeight="1">
      <c r="A4993" s="260"/>
    </row>
    <row r="4994" spans="1:1" s="261" customFormat="1" ht="12" hidden="1" customHeight="1">
      <c r="A4994" s="260"/>
    </row>
    <row r="4995" spans="1:1" s="261" customFormat="1" ht="12" hidden="1" customHeight="1">
      <c r="A4995" s="260"/>
    </row>
    <row r="4996" spans="1:1" s="261" customFormat="1" ht="12" hidden="1" customHeight="1">
      <c r="A4996" s="260"/>
    </row>
    <row r="4997" spans="1:1" s="261" customFormat="1" ht="12" hidden="1" customHeight="1">
      <c r="A4997" s="260"/>
    </row>
    <row r="4998" spans="1:1" s="261" customFormat="1" ht="12" hidden="1" customHeight="1">
      <c r="A4998" s="260"/>
    </row>
    <row r="4999" spans="1:1" s="261" customFormat="1" ht="12" hidden="1" customHeight="1">
      <c r="A4999" s="260"/>
    </row>
    <row r="5000" spans="1:1" s="261" customFormat="1" ht="12" hidden="1" customHeight="1">
      <c r="A5000" s="260"/>
    </row>
    <row r="5001" spans="1:1" s="261" customFormat="1" ht="12" hidden="1" customHeight="1">
      <c r="A5001" s="260"/>
    </row>
    <row r="5002" spans="1:1" s="261" customFormat="1" ht="12" hidden="1" customHeight="1">
      <c r="A5002" s="260"/>
    </row>
    <row r="5003" spans="1:1" s="261" customFormat="1" ht="12" hidden="1" customHeight="1">
      <c r="A5003" s="260"/>
    </row>
    <row r="5004" spans="1:1" s="261" customFormat="1" ht="12" hidden="1" customHeight="1">
      <c r="A5004" s="260"/>
    </row>
    <row r="5005" spans="1:1" s="261" customFormat="1" ht="12" hidden="1" customHeight="1">
      <c r="A5005" s="260"/>
    </row>
    <row r="5006" spans="1:1" s="261" customFormat="1" ht="12" hidden="1" customHeight="1">
      <c r="A5006" s="260"/>
    </row>
    <row r="5007" spans="1:1" s="261" customFormat="1" ht="12" hidden="1" customHeight="1">
      <c r="A5007" s="260"/>
    </row>
    <row r="5008" spans="1:1" s="261" customFormat="1" ht="12" hidden="1" customHeight="1">
      <c r="A5008" s="260"/>
    </row>
    <row r="5009" spans="1:1" s="261" customFormat="1" ht="12" hidden="1" customHeight="1">
      <c r="A5009" s="260"/>
    </row>
    <row r="5010" spans="1:1" s="261" customFormat="1" ht="12" hidden="1" customHeight="1">
      <c r="A5010" s="260"/>
    </row>
    <row r="5011" spans="1:1" s="261" customFormat="1" ht="12" hidden="1" customHeight="1">
      <c r="A5011" s="260"/>
    </row>
    <row r="5012" spans="1:1" s="261" customFormat="1" ht="12" hidden="1" customHeight="1">
      <c r="A5012" s="260"/>
    </row>
    <row r="5013" spans="1:1" s="261" customFormat="1" ht="12" hidden="1" customHeight="1">
      <c r="A5013" s="260"/>
    </row>
    <row r="5014" spans="1:1" s="261" customFormat="1" ht="12" hidden="1" customHeight="1">
      <c r="A5014" s="260"/>
    </row>
    <row r="5015" spans="1:1" s="261" customFormat="1" ht="12" hidden="1" customHeight="1">
      <c r="A5015" s="260"/>
    </row>
    <row r="5016" spans="1:1" s="261" customFormat="1" ht="12" hidden="1" customHeight="1">
      <c r="A5016" s="260"/>
    </row>
    <row r="5017" spans="1:1" s="261" customFormat="1" ht="12" hidden="1" customHeight="1">
      <c r="A5017" s="260"/>
    </row>
    <row r="5018" spans="1:1" s="261" customFormat="1" ht="12" hidden="1" customHeight="1">
      <c r="A5018" s="260"/>
    </row>
    <row r="5019" spans="1:1" s="261" customFormat="1" ht="12" hidden="1" customHeight="1">
      <c r="A5019" s="260"/>
    </row>
    <row r="5020" spans="1:1" s="261" customFormat="1" ht="12" hidden="1" customHeight="1">
      <c r="A5020" s="260"/>
    </row>
    <row r="5021" spans="1:1" s="261" customFormat="1" ht="12" hidden="1" customHeight="1">
      <c r="A5021" s="260"/>
    </row>
    <row r="5022" spans="1:1" s="261" customFormat="1" ht="12" hidden="1" customHeight="1">
      <c r="A5022" s="260"/>
    </row>
    <row r="5023" spans="1:1" s="261" customFormat="1" ht="12" hidden="1" customHeight="1">
      <c r="A5023" s="260"/>
    </row>
    <row r="5024" spans="1:1" s="261" customFormat="1" ht="12" hidden="1" customHeight="1">
      <c r="A5024" s="260"/>
    </row>
    <row r="5025" spans="1:1" s="261" customFormat="1" ht="12" hidden="1" customHeight="1">
      <c r="A5025" s="260"/>
    </row>
    <row r="5026" spans="1:1" s="261" customFormat="1" ht="12" hidden="1" customHeight="1">
      <c r="A5026" s="260"/>
    </row>
    <row r="5027" spans="1:1" s="261" customFormat="1" ht="12" hidden="1" customHeight="1">
      <c r="A5027" s="260"/>
    </row>
    <row r="5028" spans="1:1" s="261" customFormat="1" ht="12" hidden="1" customHeight="1">
      <c r="A5028" s="260"/>
    </row>
    <row r="5029" spans="1:1" s="261" customFormat="1" ht="12" hidden="1" customHeight="1">
      <c r="A5029" s="260"/>
    </row>
    <row r="5030" spans="1:1" s="261" customFormat="1" ht="12" hidden="1" customHeight="1">
      <c r="A5030" s="260"/>
    </row>
    <row r="5031" spans="1:1" s="261" customFormat="1" ht="12" hidden="1" customHeight="1">
      <c r="A5031" s="260"/>
    </row>
    <row r="5032" spans="1:1" s="261" customFormat="1" ht="12" hidden="1" customHeight="1">
      <c r="A5032" s="260"/>
    </row>
    <row r="5033" spans="1:1" s="261" customFormat="1" ht="12" hidden="1" customHeight="1">
      <c r="A5033" s="260"/>
    </row>
    <row r="5034" spans="1:1" s="261" customFormat="1" ht="12" hidden="1" customHeight="1">
      <c r="A5034" s="260"/>
    </row>
    <row r="5035" spans="1:1" s="261" customFormat="1" ht="12" hidden="1" customHeight="1">
      <c r="A5035" s="260"/>
    </row>
    <row r="5036" spans="1:1" s="261" customFormat="1" ht="12" hidden="1" customHeight="1">
      <c r="A5036" s="260"/>
    </row>
    <row r="5037" spans="1:1" s="261" customFormat="1" ht="12" hidden="1" customHeight="1">
      <c r="A5037" s="260"/>
    </row>
    <row r="5038" spans="1:1" s="261" customFormat="1" ht="12" hidden="1" customHeight="1">
      <c r="A5038" s="260"/>
    </row>
    <row r="5039" spans="1:1" s="261" customFormat="1" ht="12" hidden="1" customHeight="1">
      <c r="A5039" s="260"/>
    </row>
    <row r="5040" spans="1:1" s="261" customFormat="1" ht="12" hidden="1" customHeight="1">
      <c r="A5040" s="260"/>
    </row>
    <row r="5041" spans="1:1" s="261" customFormat="1" ht="12" hidden="1" customHeight="1">
      <c r="A5041" s="260"/>
    </row>
    <row r="5042" spans="1:1" s="261" customFormat="1" ht="12" hidden="1" customHeight="1">
      <c r="A5042" s="260"/>
    </row>
    <row r="5043" spans="1:1" s="261" customFormat="1" ht="12" hidden="1" customHeight="1">
      <c r="A5043" s="260"/>
    </row>
    <row r="5044" spans="1:1" s="261" customFormat="1" ht="12" hidden="1" customHeight="1">
      <c r="A5044" s="260"/>
    </row>
    <row r="5045" spans="1:1" s="261" customFormat="1" ht="12" hidden="1" customHeight="1">
      <c r="A5045" s="260"/>
    </row>
    <row r="5046" spans="1:1" s="261" customFormat="1" ht="12" hidden="1" customHeight="1">
      <c r="A5046" s="260"/>
    </row>
    <row r="5047" spans="1:1" s="261" customFormat="1" ht="12" hidden="1" customHeight="1">
      <c r="A5047" s="260"/>
    </row>
    <row r="5048" spans="1:1" s="261" customFormat="1" ht="12" hidden="1" customHeight="1">
      <c r="A5048" s="260"/>
    </row>
    <row r="5049" spans="1:1" s="261" customFormat="1" ht="12" hidden="1" customHeight="1">
      <c r="A5049" s="260"/>
    </row>
    <row r="5050" spans="1:1" s="261" customFormat="1" ht="12" hidden="1" customHeight="1">
      <c r="A5050" s="260"/>
    </row>
    <row r="5051" spans="1:1" s="261" customFormat="1" ht="12" hidden="1" customHeight="1">
      <c r="A5051" s="260"/>
    </row>
    <row r="5052" spans="1:1" s="261" customFormat="1" ht="12" hidden="1" customHeight="1">
      <c r="A5052" s="260"/>
    </row>
    <row r="5053" spans="1:1" s="261" customFormat="1" ht="12" hidden="1" customHeight="1">
      <c r="A5053" s="260"/>
    </row>
    <row r="5054" spans="1:1" s="261" customFormat="1" ht="12" hidden="1" customHeight="1">
      <c r="A5054" s="260"/>
    </row>
    <row r="5055" spans="1:1" s="261" customFormat="1" ht="12" hidden="1" customHeight="1">
      <c r="A5055" s="260"/>
    </row>
    <row r="5056" spans="1:1" s="261" customFormat="1" ht="12" hidden="1" customHeight="1">
      <c r="A5056" s="260"/>
    </row>
    <row r="5057" spans="1:1" s="261" customFormat="1" ht="12" hidden="1" customHeight="1">
      <c r="A5057" s="260"/>
    </row>
    <row r="5058" spans="1:1" s="261" customFormat="1" ht="12" hidden="1" customHeight="1">
      <c r="A5058" s="260"/>
    </row>
    <row r="5059" spans="1:1" s="261" customFormat="1" ht="12" hidden="1" customHeight="1">
      <c r="A5059" s="260"/>
    </row>
    <row r="5060" spans="1:1" s="261" customFormat="1" ht="12" hidden="1" customHeight="1">
      <c r="A5060" s="260"/>
    </row>
    <row r="5061" spans="1:1" s="261" customFormat="1" ht="12" hidden="1" customHeight="1">
      <c r="A5061" s="260"/>
    </row>
    <row r="5062" spans="1:1" s="261" customFormat="1" ht="12" hidden="1" customHeight="1">
      <c r="A5062" s="260"/>
    </row>
    <row r="5063" spans="1:1" s="261" customFormat="1" ht="12" hidden="1" customHeight="1">
      <c r="A5063" s="260"/>
    </row>
    <row r="5064" spans="1:1" s="261" customFormat="1" ht="12" hidden="1" customHeight="1">
      <c r="A5064" s="260"/>
    </row>
    <row r="5065" spans="1:1" s="261" customFormat="1" ht="12" hidden="1" customHeight="1">
      <c r="A5065" s="260"/>
    </row>
    <row r="5066" spans="1:1" s="261" customFormat="1" ht="12" hidden="1" customHeight="1">
      <c r="A5066" s="260"/>
    </row>
    <row r="5067" spans="1:1" s="261" customFormat="1" ht="12" hidden="1" customHeight="1">
      <c r="A5067" s="260"/>
    </row>
    <row r="5068" spans="1:1" s="261" customFormat="1" ht="12" hidden="1" customHeight="1">
      <c r="A5068" s="260"/>
    </row>
    <row r="5069" spans="1:1" s="261" customFormat="1" ht="12" hidden="1" customHeight="1">
      <c r="A5069" s="260"/>
    </row>
    <row r="5070" spans="1:1" s="261" customFormat="1" ht="12" hidden="1" customHeight="1">
      <c r="A5070" s="260"/>
    </row>
    <row r="5071" spans="1:1" s="261" customFormat="1" ht="12" hidden="1" customHeight="1">
      <c r="A5071" s="260"/>
    </row>
    <row r="5072" spans="1:1" s="261" customFormat="1" ht="12" hidden="1" customHeight="1">
      <c r="A5072" s="260"/>
    </row>
    <row r="5073" spans="1:1" s="261" customFormat="1" ht="12" hidden="1" customHeight="1">
      <c r="A5073" s="260"/>
    </row>
    <row r="5074" spans="1:1" s="261" customFormat="1" ht="12" hidden="1" customHeight="1">
      <c r="A5074" s="260"/>
    </row>
    <row r="5075" spans="1:1" s="261" customFormat="1" ht="12" hidden="1" customHeight="1">
      <c r="A5075" s="260"/>
    </row>
    <row r="5076" spans="1:1" s="261" customFormat="1" ht="12" hidden="1" customHeight="1">
      <c r="A5076" s="260"/>
    </row>
    <row r="5077" spans="1:1" s="261" customFormat="1" ht="12" hidden="1" customHeight="1">
      <c r="A5077" s="260"/>
    </row>
    <row r="5078" spans="1:1" s="261" customFormat="1" ht="12" hidden="1" customHeight="1">
      <c r="A5078" s="260"/>
    </row>
    <row r="5079" spans="1:1" s="261" customFormat="1" ht="12" hidden="1" customHeight="1">
      <c r="A5079" s="260"/>
    </row>
    <row r="5080" spans="1:1" s="261" customFormat="1" ht="12" hidden="1" customHeight="1">
      <c r="A5080" s="260"/>
    </row>
    <row r="5081" spans="1:1" s="261" customFormat="1" ht="12" hidden="1" customHeight="1">
      <c r="A5081" s="260"/>
    </row>
    <row r="5082" spans="1:1" s="261" customFormat="1" ht="12" hidden="1" customHeight="1">
      <c r="A5082" s="260"/>
    </row>
    <row r="5083" spans="1:1" s="261" customFormat="1" ht="12" hidden="1" customHeight="1">
      <c r="A5083" s="260"/>
    </row>
    <row r="5084" spans="1:1" s="261" customFormat="1" ht="12" hidden="1" customHeight="1">
      <c r="A5084" s="260"/>
    </row>
    <row r="5085" spans="1:1" s="261" customFormat="1" ht="12" hidden="1" customHeight="1">
      <c r="A5085" s="260"/>
    </row>
    <row r="5086" spans="1:1" s="261" customFormat="1" ht="12" hidden="1" customHeight="1">
      <c r="A5086" s="260"/>
    </row>
    <row r="5087" spans="1:1" s="261" customFormat="1" ht="12" hidden="1" customHeight="1">
      <c r="A5087" s="260"/>
    </row>
    <row r="5088" spans="1:1" s="261" customFormat="1" ht="12" hidden="1" customHeight="1">
      <c r="A5088" s="260"/>
    </row>
    <row r="5089" spans="1:1" s="261" customFormat="1" ht="12" hidden="1" customHeight="1">
      <c r="A5089" s="260"/>
    </row>
    <row r="5090" spans="1:1" s="261" customFormat="1" ht="12" hidden="1" customHeight="1">
      <c r="A5090" s="260"/>
    </row>
    <row r="5091" spans="1:1" s="261" customFormat="1" ht="12" hidden="1" customHeight="1">
      <c r="A5091" s="260"/>
    </row>
    <row r="5092" spans="1:1" s="261" customFormat="1" ht="12" hidden="1" customHeight="1">
      <c r="A5092" s="260"/>
    </row>
    <row r="5093" spans="1:1" s="261" customFormat="1" ht="12" hidden="1" customHeight="1">
      <c r="A5093" s="260"/>
    </row>
    <row r="5094" spans="1:1" s="261" customFormat="1" ht="12" hidden="1" customHeight="1">
      <c r="A5094" s="260"/>
    </row>
    <row r="5095" spans="1:1" s="261" customFormat="1" ht="12" hidden="1" customHeight="1">
      <c r="A5095" s="260"/>
    </row>
    <row r="5096" spans="1:1" s="261" customFormat="1" ht="12" hidden="1" customHeight="1">
      <c r="A5096" s="260"/>
    </row>
    <row r="5097" spans="1:1" s="261" customFormat="1" ht="12" hidden="1" customHeight="1">
      <c r="A5097" s="260"/>
    </row>
    <row r="5098" spans="1:1" s="261" customFormat="1" ht="12" hidden="1" customHeight="1">
      <c r="A5098" s="260"/>
    </row>
    <row r="5099" spans="1:1" s="261" customFormat="1" ht="12" hidden="1" customHeight="1">
      <c r="A5099" s="260"/>
    </row>
    <row r="5100" spans="1:1" s="261" customFormat="1" ht="12" hidden="1" customHeight="1">
      <c r="A5100" s="260"/>
    </row>
    <row r="5101" spans="1:1" s="261" customFormat="1" ht="12" hidden="1" customHeight="1">
      <c r="A5101" s="260"/>
    </row>
    <row r="5102" spans="1:1" s="261" customFormat="1" ht="12" hidden="1" customHeight="1">
      <c r="A5102" s="260"/>
    </row>
    <row r="5103" spans="1:1" s="261" customFormat="1" ht="12" hidden="1" customHeight="1">
      <c r="A5103" s="260"/>
    </row>
    <row r="5104" spans="1:1" s="261" customFormat="1" ht="12" hidden="1" customHeight="1">
      <c r="A5104" s="260"/>
    </row>
    <row r="5105" spans="1:1" s="261" customFormat="1" ht="12" hidden="1" customHeight="1">
      <c r="A5105" s="260"/>
    </row>
    <row r="5106" spans="1:1" s="261" customFormat="1" ht="12" hidden="1" customHeight="1">
      <c r="A5106" s="260"/>
    </row>
    <row r="5107" spans="1:1" s="261" customFormat="1" ht="12" hidden="1" customHeight="1">
      <c r="A5107" s="260"/>
    </row>
    <row r="5108" spans="1:1" s="261" customFormat="1" ht="12" hidden="1" customHeight="1">
      <c r="A5108" s="260"/>
    </row>
    <row r="5109" spans="1:1" s="261" customFormat="1" ht="12" hidden="1" customHeight="1">
      <c r="A5109" s="260"/>
    </row>
    <row r="5110" spans="1:1" s="261" customFormat="1" ht="12" hidden="1" customHeight="1">
      <c r="A5110" s="260"/>
    </row>
    <row r="5111" spans="1:1" s="261" customFormat="1" ht="12" hidden="1" customHeight="1">
      <c r="A5111" s="260"/>
    </row>
    <row r="5112" spans="1:1" s="261" customFormat="1" ht="12" hidden="1" customHeight="1">
      <c r="A5112" s="260"/>
    </row>
    <row r="5113" spans="1:1" s="261" customFormat="1" ht="12" hidden="1" customHeight="1">
      <c r="A5113" s="260"/>
    </row>
    <row r="5114" spans="1:1" s="261" customFormat="1" ht="12" hidden="1" customHeight="1">
      <c r="A5114" s="260"/>
    </row>
    <row r="5115" spans="1:1" s="261" customFormat="1" ht="12" hidden="1" customHeight="1">
      <c r="A5115" s="260"/>
    </row>
    <row r="5116" spans="1:1" s="261" customFormat="1" ht="12" hidden="1" customHeight="1">
      <c r="A5116" s="260"/>
    </row>
    <row r="5117" spans="1:1" s="261" customFormat="1" ht="12" hidden="1" customHeight="1">
      <c r="A5117" s="260"/>
    </row>
    <row r="5118" spans="1:1" s="261" customFormat="1" ht="12" hidden="1" customHeight="1">
      <c r="A5118" s="260"/>
    </row>
    <row r="5119" spans="1:1" s="261" customFormat="1" ht="12" hidden="1" customHeight="1">
      <c r="A5119" s="260"/>
    </row>
    <row r="5120" spans="1:1" s="261" customFormat="1" ht="12" hidden="1" customHeight="1">
      <c r="A5120" s="260"/>
    </row>
    <row r="5121" spans="1:1" s="261" customFormat="1" ht="12" hidden="1" customHeight="1">
      <c r="A5121" s="260"/>
    </row>
    <row r="5122" spans="1:1" s="261" customFormat="1" ht="12" hidden="1" customHeight="1">
      <c r="A5122" s="260"/>
    </row>
    <row r="5123" spans="1:1" s="261" customFormat="1" ht="12" hidden="1" customHeight="1">
      <c r="A5123" s="260"/>
    </row>
    <row r="5124" spans="1:1" s="261" customFormat="1" ht="12" hidden="1" customHeight="1">
      <c r="A5124" s="260"/>
    </row>
    <row r="5125" spans="1:1" s="261" customFormat="1" ht="12" hidden="1" customHeight="1">
      <c r="A5125" s="260"/>
    </row>
    <row r="5126" spans="1:1" s="261" customFormat="1" ht="12" hidden="1" customHeight="1">
      <c r="A5126" s="260"/>
    </row>
    <row r="5127" spans="1:1" s="261" customFormat="1" ht="12" hidden="1" customHeight="1">
      <c r="A5127" s="260"/>
    </row>
    <row r="5128" spans="1:1" s="261" customFormat="1" ht="12" hidden="1" customHeight="1">
      <c r="A5128" s="260"/>
    </row>
    <row r="5129" spans="1:1" s="261" customFormat="1" ht="12" hidden="1" customHeight="1">
      <c r="A5129" s="260"/>
    </row>
    <row r="5130" spans="1:1" s="261" customFormat="1" ht="12" hidden="1" customHeight="1">
      <c r="A5130" s="260"/>
    </row>
    <row r="5131" spans="1:1" s="261" customFormat="1" ht="12" hidden="1" customHeight="1">
      <c r="A5131" s="260"/>
    </row>
    <row r="5132" spans="1:1" s="261" customFormat="1" ht="12" hidden="1" customHeight="1">
      <c r="A5132" s="260"/>
    </row>
    <row r="5133" spans="1:1" s="261" customFormat="1" ht="12" hidden="1" customHeight="1">
      <c r="A5133" s="260"/>
    </row>
    <row r="5134" spans="1:1" s="261" customFormat="1" ht="12" hidden="1" customHeight="1">
      <c r="A5134" s="260"/>
    </row>
    <row r="5135" spans="1:1" s="261" customFormat="1" ht="12" hidden="1" customHeight="1">
      <c r="A5135" s="260"/>
    </row>
    <row r="5136" spans="1:1" s="261" customFormat="1" ht="12" hidden="1" customHeight="1">
      <c r="A5136" s="260"/>
    </row>
    <row r="5137" spans="1:1" s="261" customFormat="1" ht="12" hidden="1" customHeight="1">
      <c r="A5137" s="260"/>
    </row>
    <row r="5138" spans="1:1" s="261" customFormat="1" ht="12" hidden="1" customHeight="1">
      <c r="A5138" s="260"/>
    </row>
    <row r="5139" spans="1:1" s="261" customFormat="1" ht="12" hidden="1" customHeight="1">
      <c r="A5139" s="260"/>
    </row>
    <row r="5140" spans="1:1" s="261" customFormat="1" ht="12" hidden="1" customHeight="1">
      <c r="A5140" s="260"/>
    </row>
    <row r="5141" spans="1:1" s="261" customFormat="1" ht="12" hidden="1" customHeight="1">
      <c r="A5141" s="260"/>
    </row>
    <row r="5142" spans="1:1" s="261" customFormat="1" ht="12" hidden="1" customHeight="1">
      <c r="A5142" s="260"/>
    </row>
    <row r="5143" spans="1:1" s="261" customFormat="1" ht="12" hidden="1" customHeight="1">
      <c r="A5143" s="260"/>
    </row>
    <row r="5144" spans="1:1" s="261" customFormat="1" ht="12" hidden="1" customHeight="1">
      <c r="A5144" s="260"/>
    </row>
    <row r="5145" spans="1:1" s="261" customFormat="1" ht="12" hidden="1" customHeight="1">
      <c r="A5145" s="260"/>
    </row>
    <row r="5146" spans="1:1" s="261" customFormat="1" ht="12" hidden="1" customHeight="1">
      <c r="A5146" s="260"/>
    </row>
    <row r="5147" spans="1:1" s="261" customFormat="1" ht="12" hidden="1" customHeight="1">
      <c r="A5147" s="260"/>
    </row>
    <row r="5148" spans="1:1" s="261" customFormat="1" ht="12" hidden="1" customHeight="1">
      <c r="A5148" s="260"/>
    </row>
    <row r="5149" spans="1:1" s="261" customFormat="1" ht="12" hidden="1" customHeight="1">
      <c r="A5149" s="260"/>
    </row>
    <row r="5150" spans="1:1" s="261" customFormat="1" ht="12" hidden="1" customHeight="1">
      <c r="A5150" s="260"/>
    </row>
    <row r="5151" spans="1:1" s="261" customFormat="1" ht="12" hidden="1" customHeight="1">
      <c r="A5151" s="260"/>
    </row>
    <row r="5152" spans="1:1" s="261" customFormat="1" ht="12" hidden="1" customHeight="1">
      <c r="A5152" s="260"/>
    </row>
    <row r="5153" spans="1:1" s="261" customFormat="1" ht="12" hidden="1" customHeight="1">
      <c r="A5153" s="260"/>
    </row>
    <row r="5154" spans="1:1" s="261" customFormat="1" ht="12" hidden="1" customHeight="1">
      <c r="A5154" s="260"/>
    </row>
    <row r="5155" spans="1:1" s="261" customFormat="1" ht="12" hidden="1" customHeight="1">
      <c r="A5155" s="260"/>
    </row>
    <row r="5156" spans="1:1" s="261" customFormat="1" ht="12" hidden="1" customHeight="1">
      <c r="A5156" s="260"/>
    </row>
    <row r="5157" spans="1:1" s="261" customFormat="1" ht="12" hidden="1" customHeight="1">
      <c r="A5157" s="260"/>
    </row>
    <row r="5158" spans="1:1" s="261" customFormat="1" ht="12" hidden="1" customHeight="1">
      <c r="A5158" s="260"/>
    </row>
    <row r="5159" spans="1:1" s="261" customFormat="1" ht="12" hidden="1" customHeight="1">
      <c r="A5159" s="260"/>
    </row>
    <row r="5160" spans="1:1" s="261" customFormat="1" ht="12" hidden="1" customHeight="1">
      <c r="A5160" s="260"/>
    </row>
    <row r="5161" spans="1:1" s="261" customFormat="1" ht="12" hidden="1" customHeight="1">
      <c r="A5161" s="260"/>
    </row>
    <row r="5162" spans="1:1" s="261" customFormat="1" ht="12" hidden="1" customHeight="1">
      <c r="A5162" s="260"/>
    </row>
    <row r="5163" spans="1:1" s="261" customFormat="1" ht="12" hidden="1" customHeight="1">
      <c r="A5163" s="260"/>
    </row>
    <row r="5164" spans="1:1" s="261" customFormat="1" ht="12" hidden="1" customHeight="1">
      <c r="A5164" s="260"/>
    </row>
    <row r="5165" spans="1:1" s="261" customFormat="1" ht="12" hidden="1" customHeight="1">
      <c r="A5165" s="260"/>
    </row>
    <row r="5166" spans="1:1" s="261" customFormat="1" ht="12" hidden="1" customHeight="1">
      <c r="A5166" s="260"/>
    </row>
    <row r="5167" spans="1:1" s="261" customFormat="1" ht="12" hidden="1" customHeight="1">
      <c r="A5167" s="260"/>
    </row>
    <row r="5168" spans="1:1" s="261" customFormat="1" ht="12" hidden="1" customHeight="1">
      <c r="A5168" s="260"/>
    </row>
    <row r="5169" spans="1:1" s="261" customFormat="1" ht="12" hidden="1" customHeight="1">
      <c r="A5169" s="260"/>
    </row>
    <row r="5170" spans="1:1" s="261" customFormat="1" ht="12" hidden="1" customHeight="1">
      <c r="A5170" s="260"/>
    </row>
    <row r="5171" spans="1:1" s="261" customFormat="1" ht="12" hidden="1" customHeight="1">
      <c r="A5171" s="260"/>
    </row>
    <row r="5172" spans="1:1" s="261" customFormat="1" ht="12" hidden="1" customHeight="1">
      <c r="A5172" s="260"/>
    </row>
    <row r="5173" spans="1:1" s="261" customFormat="1" ht="12" hidden="1" customHeight="1">
      <c r="A5173" s="260"/>
    </row>
    <row r="5174" spans="1:1" s="261" customFormat="1" ht="12" hidden="1" customHeight="1">
      <c r="A5174" s="260"/>
    </row>
    <row r="5175" spans="1:1" s="261" customFormat="1" ht="12" hidden="1" customHeight="1">
      <c r="A5175" s="260"/>
    </row>
    <row r="5176" spans="1:1" s="261" customFormat="1" ht="12" hidden="1" customHeight="1">
      <c r="A5176" s="260"/>
    </row>
    <row r="5177" spans="1:1" s="261" customFormat="1" ht="12" hidden="1" customHeight="1">
      <c r="A5177" s="260"/>
    </row>
    <row r="5178" spans="1:1" s="261" customFormat="1" ht="12" hidden="1" customHeight="1">
      <c r="A5178" s="260"/>
    </row>
    <row r="5179" spans="1:1" s="261" customFormat="1" ht="12" hidden="1" customHeight="1">
      <c r="A5179" s="260"/>
    </row>
    <row r="5180" spans="1:1" s="261" customFormat="1" ht="12" hidden="1" customHeight="1">
      <c r="A5180" s="260"/>
    </row>
    <row r="5181" spans="1:1" s="261" customFormat="1" ht="12" hidden="1" customHeight="1">
      <c r="A5181" s="260"/>
    </row>
    <row r="5182" spans="1:1" s="261" customFormat="1" ht="12" hidden="1" customHeight="1">
      <c r="A5182" s="260"/>
    </row>
    <row r="5183" spans="1:1" s="261" customFormat="1" ht="12" hidden="1" customHeight="1">
      <c r="A5183" s="260"/>
    </row>
    <row r="5184" spans="1:1" s="261" customFormat="1" ht="12" hidden="1" customHeight="1">
      <c r="A5184" s="260"/>
    </row>
    <row r="5185" spans="1:1" s="261" customFormat="1" ht="12" hidden="1" customHeight="1">
      <c r="A5185" s="260"/>
    </row>
    <row r="5186" spans="1:1" s="261" customFormat="1" ht="12" hidden="1" customHeight="1">
      <c r="A5186" s="260"/>
    </row>
    <row r="5187" spans="1:1" s="261" customFormat="1" ht="12" hidden="1" customHeight="1">
      <c r="A5187" s="260"/>
    </row>
    <row r="5188" spans="1:1" s="261" customFormat="1" ht="12" hidden="1" customHeight="1">
      <c r="A5188" s="260"/>
    </row>
    <row r="5189" spans="1:1" s="261" customFormat="1" ht="12" hidden="1" customHeight="1">
      <c r="A5189" s="260"/>
    </row>
    <row r="5190" spans="1:1" s="261" customFormat="1" ht="12" hidden="1" customHeight="1">
      <c r="A5190" s="260"/>
    </row>
    <row r="5191" spans="1:1" s="261" customFormat="1" ht="12" hidden="1" customHeight="1">
      <c r="A5191" s="260"/>
    </row>
    <row r="5192" spans="1:1" s="261" customFormat="1" ht="12" hidden="1" customHeight="1">
      <c r="A5192" s="260"/>
    </row>
    <row r="5193" spans="1:1" s="261" customFormat="1" ht="12" hidden="1" customHeight="1">
      <c r="A5193" s="260"/>
    </row>
    <row r="5194" spans="1:1" s="261" customFormat="1" ht="12" hidden="1" customHeight="1">
      <c r="A5194" s="260"/>
    </row>
    <row r="5195" spans="1:1" s="261" customFormat="1" ht="12" hidden="1" customHeight="1">
      <c r="A5195" s="260"/>
    </row>
    <row r="5196" spans="1:1" s="261" customFormat="1" ht="12" hidden="1" customHeight="1">
      <c r="A5196" s="260"/>
    </row>
    <row r="5197" spans="1:1" s="261" customFormat="1" ht="12" hidden="1" customHeight="1">
      <c r="A5197" s="260"/>
    </row>
    <row r="5198" spans="1:1" s="261" customFormat="1" ht="12" hidden="1" customHeight="1">
      <c r="A5198" s="260"/>
    </row>
    <row r="5199" spans="1:1" s="261" customFormat="1" ht="12" hidden="1" customHeight="1">
      <c r="A5199" s="260"/>
    </row>
    <row r="5200" spans="1:1" s="261" customFormat="1" ht="12" hidden="1" customHeight="1">
      <c r="A5200" s="260"/>
    </row>
    <row r="5201" spans="1:1" s="261" customFormat="1" ht="12" hidden="1" customHeight="1">
      <c r="A5201" s="260"/>
    </row>
    <row r="5202" spans="1:1" s="261" customFormat="1" ht="12" hidden="1" customHeight="1">
      <c r="A5202" s="260"/>
    </row>
    <row r="5203" spans="1:1" s="261" customFormat="1" ht="12" hidden="1" customHeight="1">
      <c r="A5203" s="260"/>
    </row>
    <row r="5204" spans="1:1" s="261" customFormat="1" ht="12" hidden="1" customHeight="1">
      <c r="A5204" s="260"/>
    </row>
    <row r="5205" spans="1:1" s="261" customFormat="1" ht="12" hidden="1" customHeight="1">
      <c r="A5205" s="260"/>
    </row>
    <row r="5206" spans="1:1" s="261" customFormat="1" ht="12" hidden="1" customHeight="1">
      <c r="A5206" s="260"/>
    </row>
    <row r="5207" spans="1:1" s="261" customFormat="1" ht="12" hidden="1" customHeight="1">
      <c r="A5207" s="260"/>
    </row>
    <row r="5208" spans="1:1" s="261" customFormat="1" ht="12" hidden="1" customHeight="1">
      <c r="A5208" s="260"/>
    </row>
    <row r="5209" spans="1:1" s="261" customFormat="1" ht="12" hidden="1" customHeight="1">
      <c r="A5209" s="260"/>
    </row>
    <row r="5210" spans="1:1" s="261" customFormat="1" ht="12" hidden="1" customHeight="1">
      <c r="A5210" s="260"/>
    </row>
    <row r="5211" spans="1:1" s="261" customFormat="1" ht="12" hidden="1" customHeight="1">
      <c r="A5211" s="260"/>
    </row>
    <row r="5212" spans="1:1" s="261" customFormat="1" ht="12" hidden="1" customHeight="1">
      <c r="A5212" s="260"/>
    </row>
    <row r="5213" spans="1:1" s="261" customFormat="1" ht="12" hidden="1" customHeight="1">
      <c r="A5213" s="260"/>
    </row>
    <row r="5214" spans="1:1" s="261" customFormat="1" ht="12" hidden="1" customHeight="1">
      <c r="A5214" s="260"/>
    </row>
    <row r="5215" spans="1:1" s="261" customFormat="1" ht="12" hidden="1" customHeight="1">
      <c r="A5215" s="260"/>
    </row>
    <row r="5216" spans="1:1" s="261" customFormat="1" ht="12" hidden="1" customHeight="1">
      <c r="A5216" s="260"/>
    </row>
    <row r="5217" spans="1:1" s="261" customFormat="1" ht="12" hidden="1" customHeight="1">
      <c r="A5217" s="260"/>
    </row>
    <row r="5218" spans="1:1" s="261" customFormat="1" ht="12" hidden="1" customHeight="1">
      <c r="A5218" s="260"/>
    </row>
    <row r="5219" spans="1:1" s="261" customFormat="1" ht="12" hidden="1" customHeight="1">
      <c r="A5219" s="260"/>
    </row>
    <row r="5220" spans="1:1" s="261" customFormat="1" ht="12" hidden="1" customHeight="1">
      <c r="A5220" s="260"/>
    </row>
    <row r="5221" spans="1:1" s="261" customFormat="1" ht="12" hidden="1" customHeight="1">
      <c r="A5221" s="260"/>
    </row>
    <row r="5222" spans="1:1" s="261" customFormat="1" ht="12" hidden="1" customHeight="1">
      <c r="A5222" s="260"/>
    </row>
    <row r="5223" spans="1:1" s="261" customFormat="1" ht="12" hidden="1" customHeight="1">
      <c r="A5223" s="260"/>
    </row>
    <row r="5224" spans="1:1" s="261" customFormat="1" ht="12" hidden="1" customHeight="1">
      <c r="A5224" s="260"/>
    </row>
    <row r="5225" spans="1:1" s="261" customFormat="1" ht="12" hidden="1" customHeight="1">
      <c r="A5225" s="260"/>
    </row>
    <row r="5226" spans="1:1" s="261" customFormat="1" ht="12" hidden="1" customHeight="1">
      <c r="A5226" s="260"/>
    </row>
    <row r="5227" spans="1:1" s="261" customFormat="1" ht="12" hidden="1" customHeight="1">
      <c r="A5227" s="260"/>
    </row>
    <row r="5228" spans="1:1" s="261" customFormat="1" ht="12" hidden="1" customHeight="1">
      <c r="A5228" s="260"/>
    </row>
    <row r="5229" spans="1:1" s="261" customFormat="1" ht="12" hidden="1" customHeight="1">
      <c r="A5229" s="260"/>
    </row>
    <row r="5230" spans="1:1" s="261" customFormat="1" ht="12" hidden="1" customHeight="1">
      <c r="A5230" s="260"/>
    </row>
    <row r="5231" spans="1:1" s="261" customFormat="1" ht="12" hidden="1" customHeight="1">
      <c r="A5231" s="260"/>
    </row>
    <row r="5232" spans="1:1" s="261" customFormat="1" ht="12" hidden="1" customHeight="1">
      <c r="A5232" s="260"/>
    </row>
    <row r="5233" spans="1:1" s="261" customFormat="1" ht="12" hidden="1" customHeight="1">
      <c r="A5233" s="260"/>
    </row>
    <row r="5234" spans="1:1" s="261" customFormat="1" ht="12" hidden="1" customHeight="1">
      <c r="A5234" s="260"/>
    </row>
    <row r="5235" spans="1:1" s="261" customFormat="1" ht="12" hidden="1" customHeight="1">
      <c r="A5235" s="260"/>
    </row>
    <row r="5236" spans="1:1" s="261" customFormat="1" ht="12" hidden="1" customHeight="1">
      <c r="A5236" s="260"/>
    </row>
    <row r="5237" spans="1:1" s="261" customFormat="1" ht="12" hidden="1" customHeight="1">
      <c r="A5237" s="260"/>
    </row>
    <row r="5238" spans="1:1" s="261" customFormat="1" ht="12" hidden="1" customHeight="1">
      <c r="A5238" s="260"/>
    </row>
    <row r="5239" spans="1:1" s="261" customFormat="1" ht="12" hidden="1" customHeight="1">
      <c r="A5239" s="260"/>
    </row>
    <row r="5240" spans="1:1" s="261" customFormat="1" ht="12" hidden="1" customHeight="1">
      <c r="A5240" s="260"/>
    </row>
    <row r="5241" spans="1:1" s="261" customFormat="1" ht="12" hidden="1" customHeight="1">
      <c r="A5241" s="260"/>
    </row>
    <row r="5242" spans="1:1" s="261" customFormat="1" ht="12" hidden="1" customHeight="1">
      <c r="A5242" s="260"/>
    </row>
    <row r="5243" spans="1:1" s="261" customFormat="1" ht="12" hidden="1" customHeight="1">
      <c r="A5243" s="260"/>
    </row>
    <row r="5244" spans="1:1" s="261" customFormat="1" ht="12" hidden="1" customHeight="1">
      <c r="A5244" s="260"/>
    </row>
    <row r="5245" spans="1:1" s="261" customFormat="1" ht="12" hidden="1" customHeight="1">
      <c r="A5245" s="260"/>
    </row>
    <row r="5246" spans="1:1" s="261" customFormat="1" ht="12" hidden="1" customHeight="1">
      <c r="A5246" s="260"/>
    </row>
    <row r="5247" spans="1:1" s="261" customFormat="1" ht="12" hidden="1" customHeight="1">
      <c r="A5247" s="260"/>
    </row>
    <row r="5248" spans="1:1" s="261" customFormat="1" ht="12" hidden="1" customHeight="1">
      <c r="A5248" s="260"/>
    </row>
    <row r="5249" spans="1:1" s="261" customFormat="1" ht="12" hidden="1" customHeight="1">
      <c r="A5249" s="260"/>
    </row>
    <row r="5250" spans="1:1" s="261" customFormat="1" ht="12" hidden="1" customHeight="1">
      <c r="A5250" s="260"/>
    </row>
    <row r="5251" spans="1:1" s="261" customFormat="1" ht="12" hidden="1" customHeight="1">
      <c r="A5251" s="260"/>
    </row>
    <row r="5252" spans="1:1" s="261" customFormat="1" ht="12" hidden="1" customHeight="1">
      <c r="A5252" s="260"/>
    </row>
    <row r="5253" spans="1:1" s="261" customFormat="1" ht="12" hidden="1" customHeight="1">
      <c r="A5253" s="260"/>
    </row>
    <row r="5254" spans="1:1" s="261" customFormat="1" ht="12" hidden="1" customHeight="1">
      <c r="A5254" s="260"/>
    </row>
    <row r="5255" spans="1:1" s="261" customFormat="1" ht="12" hidden="1" customHeight="1">
      <c r="A5255" s="260"/>
    </row>
    <row r="5256" spans="1:1" s="261" customFormat="1" ht="12" hidden="1" customHeight="1">
      <c r="A5256" s="260"/>
    </row>
    <row r="5257" spans="1:1" s="261" customFormat="1" ht="12" hidden="1" customHeight="1">
      <c r="A5257" s="260"/>
    </row>
    <row r="5258" spans="1:1" s="261" customFormat="1" ht="12" hidden="1" customHeight="1">
      <c r="A5258" s="260"/>
    </row>
    <row r="5259" spans="1:1" s="261" customFormat="1" ht="12" hidden="1" customHeight="1">
      <c r="A5259" s="260"/>
    </row>
    <row r="5260" spans="1:1" s="261" customFormat="1" ht="12" hidden="1" customHeight="1">
      <c r="A5260" s="260"/>
    </row>
    <row r="5261" spans="1:1" s="261" customFormat="1" ht="12" hidden="1" customHeight="1">
      <c r="A5261" s="260"/>
    </row>
    <row r="5262" spans="1:1" s="261" customFormat="1" ht="12" hidden="1" customHeight="1">
      <c r="A5262" s="260"/>
    </row>
    <row r="5263" spans="1:1" s="261" customFormat="1" ht="12" hidden="1" customHeight="1">
      <c r="A5263" s="260"/>
    </row>
    <row r="5264" spans="1:1" s="261" customFormat="1" ht="12" hidden="1" customHeight="1">
      <c r="A5264" s="260"/>
    </row>
    <row r="5265" spans="1:1" s="261" customFormat="1" ht="12" hidden="1" customHeight="1">
      <c r="A5265" s="260"/>
    </row>
    <row r="5266" spans="1:1" s="261" customFormat="1" ht="12" hidden="1" customHeight="1">
      <c r="A5266" s="260"/>
    </row>
    <row r="5267" spans="1:1" s="261" customFormat="1" ht="12" hidden="1" customHeight="1">
      <c r="A5267" s="260"/>
    </row>
    <row r="5268" spans="1:1" s="261" customFormat="1" ht="12" hidden="1" customHeight="1">
      <c r="A5268" s="260"/>
    </row>
    <row r="5269" spans="1:1" s="261" customFormat="1" ht="12" hidden="1" customHeight="1">
      <c r="A5269" s="260"/>
    </row>
    <row r="5270" spans="1:1" s="261" customFormat="1" ht="12" hidden="1" customHeight="1">
      <c r="A5270" s="260"/>
    </row>
    <row r="5271" spans="1:1" s="261" customFormat="1" ht="12" hidden="1" customHeight="1">
      <c r="A5271" s="260"/>
    </row>
    <row r="5272" spans="1:1" s="261" customFormat="1" ht="12" hidden="1" customHeight="1">
      <c r="A5272" s="260"/>
    </row>
    <row r="5273" spans="1:1" s="261" customFormat="1" ht="12" hidden="1" customHeight="1">
      <c r="A5273" s="260"/>
    </row>
    <row r="5274" spans="1:1" s="261" customFormat="1" ht="12" hidden="1" customHeight="1">
      <c r="A5274" s="260"/>
    </row>
    <row r="5275" spans="1:1" s="261" customFormat="1" ht="12" hidden="1" customHeight="1">
      <c r="A5275" s="260"/>
    </row>
    <row r="5276" spans="1:1" s="261" customFormat="1" ht="12" hidden="1" customHeight="1">
      <c r="A5276" s="260"/>
    </row>
    <row r="5277" spans="1:1" s="261" customFormat="1" ht="12" hidden="1" customHeight="1">
      <c r="A5277" s="260"/>
    </row>
    <row r="5278" spans="1:1" s="261" customFormat="1" ht="12" hidden="1" customHeight="1">
      <c r="A5278" s="260"/>
    </row>
    <row r="5279" spans="1:1" s="261" customFormat="1" ht="12" hidden="1" customHeight="1">
      <c r="A5279" s="260"/>
    </row>
    <row r="5280" spans="1:1" s="261" customFormat="1" ht="12" hidden="1" customHeight="1">
      <c r="A5280" s="260"/>
    </row>
    <row r="5281" spans="1:1" s="261" customFormat="1" ht="12" hidden="1" customHeight="1">
      <c r="A5281" s="260"/>
    </row>
    <row r="5282" spans="1:1" s="261" customFormat="1" ht="12" hidden="1" customHeight="1">
      <c r="A5282" s="260"/>
    </row>
    <row r="5283" spans="1:1" s="261" customFormat="1" ht="12" hidden="1" customHeight="1">
      <c r="A5283" s="260"/>
    </row>
    <row r="5284" spans="1:1" s="261" customFormat="1" ht="12" hidden="1" customHeight="1">
      <c r="A5284" s="260"/>
    </row>
    <row r="5285" spans="1:1" s="261" customFormat="1" ht="12" hidden="1" customHeight="1">
      <c r="A5285" s="260"/>
    </row>
    <row r="5286" spans="1:1" s="261" customFormat="1" ht="12" hidden="1" customHeight="1">
      <c r="A5286" s="260"/>
    </row>
    <row r="5287" spans="1:1" s="261" customFormat="1" ht="12" hidden="1" customHeight="1">
      <c r="A5287" s="260"/>
    </row>
    <row r="5288" spans="1:1" s="261" customFormat="1" ht="12" hidden="1" customHeight="1">
      <c r="A5288" s="260"/>
    </row>
    <row r="5289" spans="1:1" s="261" customFormat="1" ht="12" hidden="1" customHeight="1">
      <c r="A5289" s="260"/>
    </row>
    <row r="5290" spans="1:1" s="261" customFormat="1" ht="12" hidden="1" customHeight="1">
      <c r="A5290" s="260"/>
    </row>
    <row r="5291" spans="1:1" s="261" customFormat="1" ht="12" hidden="1" customHeight="1">
      <c r="A5291" s="260"/>
    </row>
    <row r="5292" spans="1:1" s="261" customFormat="1" ht="12" hidden="1" customHeight="1">
      <c r="A5292" s="260"/>
    </row>
    <row r="5293" spans="1:1" s="261" customFormat="1" ht="12" hidden="1" customHeight="1">
      <c r="A5293" s="260"/>
    </row>
    <row r="5294" spans="1:1" s="261" customFormat="1" ht="12" hidden="1" customHeight="1">
      <c r="A5294" s="260"/>
    </row>
    <row r="5295" spans="1:1" s="261" customFormat="1" ht="12" hidden="1" customHeight="1">
      <c r="A5295" s="260"/>
    </row>
    <row r="5296" spans="1:1" s="261" customFormat="1" ht="12" hidden="1" customHeight="1">
      <c r="A5296" s="260"/>
    </row>
    <row r="5297" spans="1:1" s="261" customFormat="1" ht="12" hidden="1" customHeight="1">
      <c r="A5297" s="260"/>
    </row>
    <row r="5298" spans="1:1" s="261" customFormat="1" ht="12" hidden="1" customHeight="1">
      <c r="A5298" s="260"/>
    </row>
    <row r="5299" spans="1:1" s="261" customFormat="1" ht="12" hidden="1" customHeight="1">
      <c r="A5299" s="260"/>
    </row>
    <row r="5300" spans="1:1" s="261" customFormat="1" ht="12" hidden="1" customHeight="1">
      <c r="A5300" s="260"/>
    </row>
    <row r="5301" spans="1:1" s="261" customFormat="1" ht="12" hidden="1" customHeight="1">
      <c r="A5301" s="260"/>
    </row>
    <row r="5302" spans="1:1" s="261" customFormat="1" ht="12" hidden="1" customHeight="1">
      <c r="A5302" s="260"/>
    </row>
    <row r="5303" spans="1:1" s="261" customFormat="1" ht="12" hidden="1" customHeight="1">
      <c r="A5303" s="260"/>
    </row>
    <row r="5304" spans="1:1" s="261" customFormat="1" ht="12" hidden="1" customHeight="1">
      <c r="A5304" s="260"/>
    </row>
    <row r="5305" spans="1:1" s="261" customFormat="1" ht="12" hidden="1" customHeight="1">
      <c r="A5305" s="260"/>
    </row>
    <row r="5306" spans="1:1" s="261" customFormat="1" ht="12" hidden="1" customHeight="1">
      <c r="A5306" s="260"/>
    </row>
    <row r="5307" spans="1:1" s="261" customFormat="1" ht="12" hidden="1" customHeight="1">
      <c r="A5307" s="260"/>
    </row>
    <row r="5308" spans="1:1" s="261" customFormat="1" ht="12" hidden="1" customHeight="1">
      <c r="A5308" s="260"/>
    </row>
    <row r="5309" spans="1:1" s="261" customFormat="1" ht="12" hidden="1" customHeight="1">
      <c r="A5309" s="260"/>
    </row>
    <row r="5310" spans="1:1" s="261" customFormat="1" ht="12" hidden="1" customHeight="1">
      <c r="A5310" s="260"/>
    </row>
    <row r="5311" spans="1:1" s="261" customFormat="1" ht="12" hidden="1" customHeight="1">
      <c r="A5311" s="260"/>
    </row>
    <row r="5312" spans="1:1" s="261" customFormat="1" ht="12" hidden="1" customHeight="1">
      <c r="A5312" s="260"/>
    </row>
    <row r="5313" spans="1:1" s="261" customFormat="1" ht="12" hidden="1" customHeight="1">
      <c r="A5313" s="260"/>
    </row>
    <row r="5314" spans="1:1" s="261" customFormat="1" ht="12" hidden="1" customHeight="1">
      <c r="A5314" s="260"/>
    </row>
    <row r="5315" spans="1:1" s="261" customFormat="1" ht="12" hidden="1" customHeight="1">
      <c r="A5315" s="260"/>
    </row>
    <row r="5316" spans="1:1" s="261" customFormat="1" ht="12" hidden="1" customHeight="1">
      <c r="A5316" s="260"/>
    </row>
    <row r="5317" spans="1:1" s="261" customFormat="1" ht="12" hidden="1" customHeight="1">
      <c r="A5317" s="260"/>
    </row>
    <row r="5318" spans="1:1" s="261" customFormat="1" ht="12" hidden="1" customHeight="1">
      <c r="A5318" s="260"/>
    </row>
    <row r="5319" spans="1:1" s="261" customFormat="1" ht="12" hidden="1" customHeight="1">
      <c r="A5319" s="260"/>
    </row>
    <row r="5320" spans="1:1" s="261" customFormat="1" ht="12" hidden="1" customHeight="1">
      <c r="A5320" s="260"/>
    </row>
    <row r="5321" spans="1:1" s="261" customFormat="1" ht="12" hidden="1" customHeight="1">
      <c r="A5321" s="260"/>
    </row>
    <row r="5322" spans="1:1" s="261" customFormat="1" ht="12" hidden="1" customHeight="1">
      <c r="A5322" s="260"/>
    </row>
    <row r="5323" spans="1:1" s="261" customFormat="1" ht="12" hidden="1" customHeight="1">
      <c r="A5323" s="260"/>
    </row>
    <row r="5324" spans="1:1" s="261" customFormat="1" ht="12" hidden="1" customHeight="1">
      <c r="A5324" s="260"/>
    </row>
    <row r="5325" spans="1:1" s="261" customFormat="1" ht="12" hidden="1" customHeight="1">
      <c r="A5325" s="260"/>
    </row>
    <row r="5326" spans="1:1" s="261" customFormat="1" ht="12" hidden="1" customHeight="1">
      <c r="A5326" s="260"/>
    </row>
    <row r="5327" spans="1:1" s="261" customFormat="1" ht="12" hidden="1" customHeight="1">
      <c r="A5327" s="260"/>
    </row>
    <row r="5328" spans="1:1" s="261" customFormat="1" ht="12" hidden="1" customHeight="1">
      <c r="A5328" s="260"/>
    </row>
    <row r="5329" spans="1:1" s="261" customFormat="1" ht="12" hidden="1" customHeight="1">
      <c r="A5329" s="260"/>
    </row>
    <row r="5330" spans="1:1" s="261" customFormat="1" ht="12" hidden="1" customHeight="1">
      <c r="A5330" s="260"/>
    </row>
    <row r="5331" spans="1:1" s="261" customFormat="1" ht="12" hidden="1" customHeight="1">
      <c r="A5331" s="260"/>
    </row>
    <row r="5332" spans="1:1" s="261" customFormat="1" ht="12" hidden="1" customHeight="1">
      <c r="A5332" s="260"/>
    </row>
    <row r="5333" spans="1:1" s="261" customFormat="1" ht="12" hidden="1" customHeight="1">
      <c r="A5333" s="260"/>
    </row>
    <row r="5334" spans="1:1" s="261" customFormat="1" ht="12" hidden="1" customHeight="1">
      <c r="A5334" s="260"/>
    </row>
    <row r="5335" spans="1:1" s="261" customFormat="1" ht="12" hidden="1" customHeight="1">
      <c r="A5335" s="260"/>
    </row>
    <row r="5336" spans="1:1" s="261" customFormat="1" ht="12" hidden="1" customHeight="1">
      <c r="A5336" s="260"/>
    </row>
    <row r="5337" spans="1:1" s="261" customFormat="1" ht="12" hidden="1" customHeight="1">
      <c r="A5337" s="260"/>
    </row>
    <row r="5338" spans="1:1" s="261" customFormat="1" ht="12" hidden="1" customHeight="1">
      <c r="A5338" s="260"/>
    </row>
    <row r="5339" spans="1:1" s="261" customFormat="1" ht="12" hidden="1" customHeight="1">
      <c r="A5339" s="260"/>
    </row>
    <row r="5340" spans="1:1" s="261" customFormat="1" ht="12" hidden="1" customHeight="1">
      <c r="A5340" s="260"/>
    </row>
    <row r="5341" spans="1:1" s="261" customFormat="1" ht="12" hidden="1" customHeight="1">
      <c r="A5341" s="260"/>
    </row>
    <row r="5342" spans="1:1" s="261" customFormat="1" ht="12" hidden="1" customHeight="1">
      <c r="A5342" s="260"/>
    </row>
    <row r="5343" spans="1:1" s="261" customFormat="1" ht="12" hidden="1" customHeight="1">
      <c r="A5343" s="260"/>
    </row>
    <row r="5344" spans="1:1" s="261" customFormat="1" ht="12" hidden="1" customHeight="1">
      <c r="A5344" s="260"/>
    </row>
    <row r="5345" spans="1:1" s="261" customFormat="1" ht="12" hidden="1" customHeight="1">
      <c r="A5345" s="260"/>
    </row>
    <row r="5346" spans="1:1" s="261" customFormat="1" ht="12" hidden="1" customHeight="1">
      <c r="A5346" s="260"/>
    </row>
    <row r="5347" spans="1:1" s="261" customFormat="1" ht="12" hidden="1" customHeight="1">
      <c r="A5347" s="260"/>
    </row>
    <row r="5348" spans="1:1" s="261" customFormat="1" ht="12" hidden="1" customHeight="1">
      <c r="A5348" s="260"/>
    </row>
    <row r="5349" spans="1:1" s="261" customFormat="1" ht="12" hidden="1" customHeight="1">
      <c r="A5349" s="260"/>
    </row>
    <row r="5350" spans="1:1" s="261" customFormat="1" ht="12" hidden="1" customHeight="1">
      <c r="A5350" s="260"/>
    </row>
    <row r="5351" spans="1:1" s="261" customFormat="1" ht="12" hidden="1" customHeight="1">
      <c r="A5351" s="260"/>
    </row>
    <row r="5352" spans="1:1" s="261" customFormat="1" ht="12" hidden="1" customHeight="1">
      <c r="A5352" s="260"/>
    </row>
    <row r="5353" spans="1:1" s="261" customFormat="1" ht="12" hidden="1" customHeight="1">
      <c r="A5353" s="260"/>
    </row>
    <row r="5354" spans="1:1" s="261" customFormat="1" ht="12" hidden="1" customHeight="1">
      <c r="A5354" s="260"/>
    </row>
    <row r="5355" spans="1:1" s="261" customFormat="1" ht="12" hidden="1" customHeight="1">
      <c r="A5355" s="260"/>
    </row>
    <row r="5356" spans="1:1" s="261" customFormat="1" ht="12" hidden="1" customHeight="1">
      <c r="A5356" s="260"/>
    </row>
    <row r="5357" spans="1:1" s="261" customFormat="1" ht="12" hidden="1" customHeight="1">
      <c r="A5357" s="260"/>
    </row>
    <row r="5358" spans="1:1" s="261" customFormat="1" ht="12" hidden="1" customHeight="1">
      <c r="A5358" s="260"/>
    </row>
    <row r="5359" spans="1:1" s="261" customFormat="1" ht="12" hidden="1" customHeight="1">
      <c r="A5359" s="260"/>
    </row>
    <row r="5360" spans="1:1" s="261" customFormat="1" ht="12" hidden="1" customHeight="1">
      <c r="A5360" s="260"/>
    </row>
    <row r="5361" spans="1:1" s="261" customFormat="1" ht="12" hidden="1" customHeight="1">
      <c r="A5361" s="260"/>
    </row>
    <row r="5362" spans="1:1" s="261" customFormat="1" ht="12" hidden="1" customHeight="1">
      <c r="A5362" s="260"/>
    </row>
    <row r="5363" spans="1:1" s="261" customFormat="1" ht="12" hidden="1" customHeight="1">
      <c r="A5363" s="260"/>
    </row>
    <row r="5364" spans="1:1" s="261" customFormat="1" ht="12" hidden="1" customHeight="1">
      <c r="A5364" s="260"/>
    </row>
    <row r="5365" spans="1:1" s="261" customFormat="1" ht="12" hidden="1" customHeight="1">
      <c r="A5365" s="260"/>
    </row>
    <row r="5366" spans="1:1" s="261" customFormat="1" ht="12" hidden="1" customHeight="1">
      <c r="A5366" s="260"/>
    </row>
    <row r="5367" spans="1:1" s="261" customFormat="1" ht="12" hidden="1" customHeight="1">
      <c r="A5367" s="260"/>
    </row>
    <row r="5368" spans="1:1" s="261" customFormat="1" ht="12" hidden="1" customHeight="1">
      <c r="A5368" s="260"/>
    </row>
    <row r="5369" spans="1:1" s="261" customFormat="1" ht="12" hidden="1" customHeight="1">
      <c r="A5369" s="260"/>
    </row>
    <row r="5370" spans="1:1" s="261" customFormat="1" ht="12" hidden="1" customHeight="1">
      <c r="A5370" s="260"/>
    </row>
    <row r="5371" spans="1:1" s="261" customFormat="1" ht="12" hidden="1" customHeight="1">
      <c r="A5371" s="260"/>
    </row>
    <row r="5372" spans="1:1" s="261" customFormat="1" ht="12" hidden="1" customHeight="1">
      <c r="A5372" s="260"/>
    </row>
    <row r="5373" spans="1:1" s="261" customFormat="1" ht="12" hidden="1" customHeight="1">
      <c r="A5373" s="260"/>
    </row>
    <row r="5374" spans="1:1" s="261" customFormat="1" ht="12" hidden="1" customHeight="1">
      <c r="A5374" s="260"/>
    </row>
    <row r="5375" spans="1:1" s="261" customFormat="1" ht="12" hidden="1" customHeight="1">
      <c r="A5375" s="260"/>
    </row>
    <row r="5376" spans="1:1" s="261" customFormat="1" ht="12" hidden="1" customHeight="1">
      <c r="A5376" s="260"/>
    </row>
    <row r="5377" spans="1:1" s="261" customFormat="1" ht="12" hidden="1" customHeight="1">
      <c r="A5377" s="260"/>
    </row>
    <row r="5378" spans="1:1" s="261" customFormat="1" ht="12" hidden="1" customHeight="1">
      <c r="A5378" s="260"/>
    </row>
    <row r="5379" spans="1:1" s="261" customFormat="1" ht="12" hidden="1" customHeight="1">
      <c r="A5379" s="260"/>
    </row>
    <row r="5380" spans="1:1" s="261" customFormat="1" ht="12" hidden="1" customHeight="1">
      <c r="A5380" s="260"/>
    </row>
    <row r="5381" spans="1:1" s="261" customFormat="1" ht="12" hidden="1" customHeight="1">
      <c r="A5381" s="260"/>
    </row>
    <row r="5382" spans="1:1" s="261" customFormat="1" ht="12" hidden="1" customHeight="1">
      <c r="A5382" s="260"/>
    </row>
    <row r="5383" spans="1:1" s="261" customFormat="1" ht="12" hidden="1" customHeight="1">
      <c r="A5383" s="260"/>
    </row>
    <row r="5384" spans="1:1" s="261" customFormat="1" ht="12" hidden="1" customHeight="1">
      <c r="A5384" s="260"/>
    </row>
    <row r="5385" spans="1:1" s="261" customFormat="1" ht="12" hidden="1" customHeight="1">
      <c r="A5385" s="260"/>
    </row>
    <row r="5386" spans="1:1" s="261" customFormat="1" ht="12" hidden="1" customHeight="1">
      <c r="A5386" s="260"/>
    </row>
    <row r="5387" spans="1:1" s="261" customFormat="1" ht="12" hidden="1" customHeight="1">
      <c r="A5387" s="260"/>
    </row>
    <row r="5388" spans="1:1" s="261" customFormat="1" ht="12" hidden="1" customHeight="1">
      <c r="A5388" s="260"/>
    </row>
    <row r="5389" spans="1:1" s="261" customFormat="1" ht="12" hidden="1" customHeight="1">
      <c r="A5389" s="260"/>
    </row>
    <row r="5390" spans="1:1" s="261" customFormat="1" ht="12" hidden="1" customHeight="1">
      <c r="A5390" s="260"/>
    </row>
    <row r="5391" spans="1:1" s="261" customFormat="1" ht="12" hidden="1" customHeight="1">
      <c r="A5391" s="260"/>
    </row>
    <row r="5392" spans="1:1" s="261" customFormat="1" ht="12" hidden="1" customHeight="1">
      <c r="A5392" s="260"/>
    </row>
    <row r="5393" spans="1:1" s="261" customFormat="1" ht="12" hidden="1" customHeight="1">
      <c r="A5393" s="260"/>
    </row>
    <row r="5394" spans="1:1" s="261" customFormat="1" ht="12" hidden="1" customHeight="1">
      <c r="A5394" s="260"/>
    </row>
    <row r="5395" spans="1:1" s="261" customFormat="1" ht="12" hidden="1" customHeight="1">
      <c r="A5395" s="260"/>
    </row>
    <row r="5396" spans="1:1" s="261" customFormat="1" ht="12" hidden="1" customHeight="1">
      <c r="A5396" s="260"/>
    </row>
    <row r="5397" spans="1:1" s="261" customFormat="1" ht="12" hidden="1" customHeight="1">
      <c r="A5397" s="260"/>
    </row>
    <row r="5398" spans="1:1" s="261" customFormat="1" ht="12" hidden="1" customHeight="1">
      <c r="A5398" s="260"/>
    </row>
    <row r="5399" spans="1:1" s="261" customFormat="1" ht="12" hidden="1" customHeight="1">
      <c r="A5399" s="260"/>
    </row>
    <row r="5400" spans="1:1" s="261" customFormat="1" ht="12" hidden="1" customHeight="1">
      <c r="A5400" s="260"/>
    </row>
    <row r="5401" spans="1:1" s="261" customFormat="1" ht="12" hidden="1" customHeight="1">
      <c r="A5401" s="260"/>
    </row>
    <row r="5402" spans="1:1" s="261" customFormat="1" ht="12" hidden="1" customHeight="1">
      <c r="A5402" s="260"/>
    </row>
    <row r="5403" spans="1:1" s="261" customFormat="1" ht="12" hidden="1" customHeight="1">
      <c r="A5403" s="260"/>
    </row>
    <row r="5404" spans="1:1" s="261" customFormat="1" ht="12" hidden="1" customHeight="1">
      <c r="A5404" s="260"/>
    </row>
    <row r="5405" spans="1:1" s="261" customFormat="1" ht="12" hidden="1" customHeight="1">
      <c r="A5405" s="260"/>
    </row>
    <row r="5406" spans="1:1" s="261" customFormat="1" ht="12" hidden="1" customHeight="1">
      <c r="A5406" s="260"/>
    </row>
    <row r="5407" spans="1:1" s="261" customFormat="1" ht="12" hidden="1" customHeight="1">
      <c r="A5407" s="260"/>
    </row>
    <row r="5408" spans="1:1" s="261" customFormat="1" ht="12" hidden="1" customHeight="1">
      <c r="A5408" s="260"/>
    </row>
    <row r="5409" spans="1:1" s="261" customFormat="1" ht="12" hidden="1" customHeight="1">
      <c r="A5409" s="260"/>
    </row>
    <row r="5410" spans="1:1" s="261" customFormat="1" ht="12" hidden="1" customHeight="1">
      <c r="A5410" s="260"/>
    </row>
    <row r="5411" spans="1:1" s="261" customFormat="1" ht="12" hidden="1" customHeight="1">
      <c r="A5411" s="260"/>
    </row>
    <row r="5412" spans="1:1" s="261" customFormat="1" ht="12" hidden="1" customHeight="1">
      <c r="A5412" s="260"/>
    </row>
    <row r="5413" spans="1:1" s="261" customFormat="1" ht="12" hidden="1" customHeight="1">
      <c r="A5413" s="260"/>
    </row>
    <row r="5414" spans="1:1" s="261" customFormat="1" ht="12" hidden="1" customHeight="1">
      <c r="A5414" s="260"/>
    </row>
    <row r="5415" spans="1:1" s="261" customFormat="1" ht="12" hidden="1" customHeight="1">
      <c r="A5415" s="260"/>
    </row>
    <row r="5416" spans="1:1" s="261" customFormat="1" ht="12" hidden="1" customHeight="1">
      <c r="A5416" s="260"/>
    </row>
    <row r="5417" spans="1:1" s="261" customFormat="1" ht="12" hidden="1" customHeight="1">
      <c r="A5417" s="260"/>
    </row>
    <row r="5418" spans="1:1" s="261" customFormat="1" ht="12" hidden="1" customHeight="1">
      <c r="A5418" s="260"/>
    </row>
    <row r="5419" spans="1:1" s="261" customFormat="1" ht="12" hidden="1" customHeight="1">
      <c r="A5419" s="260"/>
    </row>
    <row r="5420" spans="1:1" s="261" customFormat="1" ht="12" hidden="1" customHeight="1">
      <c r="A5420" s="260"/>
    </row>
    <row r="5421" spans="1:1" s="261" customFormat="1" ht="12" hidden="1" customHeight="1">
      <c r="A5421" s="260"/>
    </row>
    <row r="5422" spans="1:1" s="261" customFormat="1" ht="12" hidden="1" customHeight="1">
      <c r="A5422" s="260"/>
    </row>
    <row r="5423" spans="1:1" s="261" customFormat="1" ht="12" hidden="1" customHeight="1">
      <c r="A5423" s="260"/>
    </row>
    <row r="5424" spans="1:1" s="261" customFormat="1" ht="12" hidden="1" customHeight="1">
      <c r="A5424" s="260"/>
    </row>
    <row r="5425" spans="1:1" s="261" customFormat="1" ht="12" hidden="1" customHeight="1">
      <c r="A5425" s="260"/>
    </row>
    <row r="5426" spans="1:1" s="261" customFormat="1" ht="12" hidden="1" customHeight="1">
      <c r="A5426" s="260"/>
    </row>
    <row r="5427" spans="1:1" s="261" customFormat="1" ht="12" hidden="1" customHeight="1">
      <c r="A5427" s="260"/>
    </row>
    <row r="5428" spans="1:1" s="261" customFormat="1" ht="12" hidden="1" customHeight="1">
      <c r="A5428" s="260"/>
    </row>
    <row r="5429" spans="1:1" s="261" customFormat="1" ht="12" hidden="1" customHeight="1">
      <c r="A5429" s="260"/>
    </row>
    <row r="5430" spans="1:1" s="261" customFormat="1" ht="12" hidden="1" customHeight="1">
      <c r="A5430" s="260"/>
    </row>
    <row r="5431" spans="1:1" s="261" customFormat="1" ht="12" hidden="1" customHeight="1">
      <c r="A5431" s="260"/>
    </row>
    <row r="5432" spans="1:1" s="261" customFormat="1" ht="12" hidden="1" customHeight="1">
      <c r="A5432" s="260"/>
    </row>
    <row r="5433" spans="1:1" s="261" customFormat="1" ht="12" hidden="1" customHeight="1">
      <c r="A5433" s="260"/>
    </row>
    <row r="5434" spans="1:1" s="261" customFormat="1" ht="12" hidden="1" customHeight="1">
      <c r="A5434" s="260"/>
    </row>
    <row r="5435" spans="1:1" s="261" customFormat="1" ht="12" hidden="1" customHeight="1">
      <c r="A5435" s="260"/>
    </row>
    <row r="5436" spans="1:1" s="261" customFormat="1" ht="12" hidden="1" customHeight="1">
      <c r="A5436" s="260"/>
    </row>
    <row r="5437" spans="1:1" s="261" customFormat="1" ht="12" hidden="1" customHeight="1">
      <c r="A5437" s="260"/>
    </row>
    <row r="5438" spans="1:1" s="261" customFormat="1" ht="12" hidden="1" customHeight="1">
      <c r="A5438" s="260"/>
    </row>
    <row r="5439" spans="1:1" s="261" customFormat="1" ht="12" hidden="1" customHeight="1">
      <c r="A5439" s="260"/>
    </row>
    <row r="5440" spans="1:1" s="261" customFormat="1" ht="12" hidden="1" customHeight="1">
      <c r="A5440" s="260"/>
    </row>
    <row r="5441" spans="1:1" s="261" customFormat="1" ht="12" hidden="1" customHeight="1">
      <c r="A5441" s="260"/>
    </row>
    <row r="5442" spans="1:1" s="261" customFormat="1" ht="12" hidden="1" customHeight="1">
      <c r="A5442" s="260"/>
    </row>
    <row r="5443" spans="1:1" s="261" customFormat="1" ht="12" hidden="1" customHeight="1">
      <c r="A5443" s="260"/>
    </row>
    <row r="5444" spans="1:1" s="261" customFormat="1" ht="12" hidden="1" customHeight="1">
      <c r="A5444" s="260"/>
    </row>
    <row r="5445" spans="1:1" s="261" customFormat="1" ht="12" hidden="1" customHeight="1">
      <c r="A5445" s="260"/>
    </row>
    <row r="5446" spans="1:1" s="261" customFormat="1" ht="12" hidden="1" customHeight="1">
      <c r="A5446" s="260"/>
    </row>
    <row r="5447" spans="1:1" s="261" customFormat="1" ht="12" hidden="1" customHeight="1">
      <c r="A5447" s="260"/>
    </row>
    <row r="5448" spans="1:1" s="261" customFormat="1" ht="12" hidden="1" customHeight="1">
      <c r="A5448" s="260"/>
    </row>
    <row r="5449" spans="1:1" s="261" customFormat="1" ht="12" hidden="1" customHeight="1">
      <c r="A5449" s="260"/>
    </row>
    <row r="5450" spans="1:1" s="261" customFormat="1" ht="12" hidden="1" customHeight="1">
      <c r="A5450" s="260"/>
    </row>
    <row r="5451" spans="1:1" s="261" customFormat="1" ht="12" hidden="1" customHeight="1">
      <c r="A5451" s="260"/>
    </row>
    <row r="5452" spans="1:1" s="261" customFormat="1" ht="12" hidden="1" customHeight="1">
      <c r="A5452" s="260"/>
    </row>
    <row r="5453" spans="1:1" s="261" customFormat="1" ht="12" hidden="1" customHeight="1">
      <c r="A5453" s="260"/>
    </row>
    <row r="5454" spans="1:1" s="261" customFormat="1" ht="12" hidden="1" customHeight="1">
      <c r="A5454" s="260"/>
    </row>
    <row r="5455" spans="1:1" s="261" customFormat="1" ht="12" hidden="1" customHeight="1">
      <c r="A5455" s="260"/>
    </row>
    <row r="5456" spans="1:1" s="261" customFormat="1" ht="12" hidden="1" customHeight="1">
      <c r="A5456" s="260"/>
    </row>
    <row r="5457" spans="1:1" s="261" customFormat="1" ht="12" hidden="1" customHeight="1">
      <c r="A5457" s="260"/>
    </row>
    <row r="5458" spans="1:1" s="261" customFormat="1" ht="12" hidden="1" customHeight="1">
      <c r="A5458" s="260"/>
    </row>
    <row r="5459" spans="1:1" s="261" customFormat="1" ht="12" hidden="1" customHeight="1">
      <c r="A5459" s="260"/>
    </row>
    <row r="5460" spans="1:1" s="261" customFormat="1" ht="12" hidden="1" customHeight="1">
      <c r="A5460" s="260"/>
    </row>
    <row r="5461" spans="1:1" s="261" customFormat="1" ht="12" hidden="1" customHeight="1">
      <c r="A5461" s="260"/>
    </row>
    <row r="5462" spans="1:1" s="261" customFormat="1" ht="12" hidden="1" customHeight="1">
      <c r="A5462" s="260"/>
    </row>
    <row r="5463" spans="1:1" s="261" customFormat="1" ht="12" hidden="1" customHeight="1">
      <c r="A5463" s="260"/>
    </row>
    <row r="5464" spans="1:1" s="261" customFormat="1" ht="12" hidden="1" customHeight="1">
      <c r="A5464" s="260"/>
    </row>
    <row r="5465" spans="1:1" s="261" customFormat="1" ht="12" hidden="1" customHeight="1">
      <c r="A5465" s="260"/>
    </row>
    <row r="5466" spans="1:1" s="261" customFormat="1" ht="12" hidden="1" customHeight="1">
      <c r="A5466" s="260"/>
    </row>
    <row r="5467" spans="1:1" s="261" customFormat="1" ht="12" hidden="1" customHeight="1">
      <c r="A5467" s="260"/>
    </row>
    <row r="5468" spans="1:1" s="261" customFormat="1" ht="12" hidden="1" customHeight="1">
      <c r="A5468" s="260"/>
    </row>
    <row r="5469" spans="1:1" s="261" customFormat="1" ht="12" hidden="1" customHeight="1">
      <c r="A5469" s="260"/>
    </row>
    <row r="5470" spans="1:1" s="261" customFormat="1" ht="12" hidden="1" customHeight="1">
      <c r="A5470" s="260"/>
    </row>
    <row r="5471" spans="1:1" s="261" customFormat="1" ht="12" hidden="1" customHeight="1">
      <c r="A5471" s="260"/>
    </row>
    <row r="5472" spans="1:1" s="261" customFormat="1" ht="12" hidden="1" customHeight="1">
      <c r="A5472" s="260"/>
    </row>
    <row r="5473" spans="1:1" s="261" customFormat="1" ht="12" hidden="1" customHeight="1">
      <c r="A5473" s="260"/>
    </row>
    <row r="5474" spans="1:1" s="261" customFormat="1" ht="12" hidden="1" customHeight="1">
      <c r="A5474" s="260"/>
    </row>
    <row r="5475" spans="1:1" s="261" customFormat="1" ht="12" hidden="1" customHeight="1">
      <c r="A5475" s="260"/>
    </row>
    <row r="5476" spans="1:1" s="261" customFormat="1" ht="12" hidden="1" customHeight="1">
      <c r="A5476" s="260"/>
    </row>
    <row r="5477" spans="1:1" s="261" customFormat="1" ht="12" hidden="1" customHeight="1">
      <c r="A5477" s="260"/>
    </row>
    <row r="5478" spans="1:1" s="261" customFormat="1" ht="12" hidden="1" customHeight="1">
      <c r="A5478" s="260"/>
    </row>
    <row r="5479" spans="1:1" s="261" customFormat="1" ht="12" hidden="1" customHeight="1">
      <c r="A5479" s="260"/>
    </row>
    <row r="5480" spans="1:1" s="261" customFormat="1" ht="12" hidden="1" customHeight="1">
      <c r="A5480" s="260"/>
    </row>
    <row r="5481" spans="1:1" s="261" customFormat="1" ht="12" hidden="1" customHeight="1">
      <c r="A5481" s="260"/>
    </row>
    <row r="5482" spans="1:1" s="261" customFormat="1" ht="12" hidden="1" customHeight="1">
      <c r="A5482" s="260"/>
    </row>
    <row r="5483" spans="1:1" s="261" customFormat="1" ht="12" hidden="1" customHeight="1">
      <c r="A5483" s="260"/>
    </row>
    <row r="5484" spans="1:1" s="261" customFormat="1" ht="12" hidden="1" customHeight="1">
      <c r="A5484" s="260"/>
    </row>
    <row r="5485" spans="1:1" s="261" customFormat="1" ht="12" hidden="1" customHeight="1">
      <c r="A5485" s="260"/>
    </row>
    <row r="5486" spans="1:1" s="261" customFormat="1" ht="12" hidden="1" customHeight="1">
      <c r="A5486" s="260"/>
    </row>
    <row r="5487" spans="1:1" s="261" customFormat="1" ht="12" hidden="1" customHeight="1">
      <c r="A5487" s="260"/>
    </row>
    <row r="5488" spans="1:1" s="261" customFormat="1" ht="12" hidden="1" customHeight="1">
      <c r="A5488" s="260"/>
    </row>
    <row r="5489" spans="1:1" s="261" customFormat="1" ht="12" hidden="1" customHeight="1">
      <c r="A5489" s="260"/>
    </row>
    <row r="5490" spans="1:1" s="261" customFormat="1" ht="12" hidden="1" customHeight="1">
      <c r="A5490" s="260"/>
    </row>
    <row r="5491" spans="1:1" s="261" customFormat="1" ht="12" hidden="1" customHeight="1">
      <c r="A5491" s="260"/>
    </row>
    <row r="5492" spans="1:1" s="261" customFormat="1" ht="12" hidden="1" customHeight="1">
      <c r="A5492" s="260"/>
    </row>
    <row r="5493" spans="1:1" s="261" customFormat="1" ht="12" hidden="1" customHeight="1">
      <c r="A5493" s="260"/>
    </row>
    <row r="5494" spans="1:1" s="261" customFormat="1" ht="12" hidden="1" customHeight="1">
      <c r="A5494" s="260"/>
    </row>
    <row r="5495" spans="1:1" s="261" customFormat="1" ht="12" hidden="1" customHeight="1">
      <c r="A5495" s="260"/>
    </row>
    <row r="5496" spans="1:1" s="261" customFormat="1" ht="12" hidden="1" customHeight="1">
      <c r="A5496" s="260"/>
    </row>
    <row r="5497" spans="1:1" s="261" customFormat="1" ht="12" hidden="1" customHeight="1">
      <c r="A5497" s="260"/>
    </row>
    <row r="5498" spans="1:1" s="261" customFormat="1" ht="12" hidden="1" customHeight="1">
      <c r="A5498" s="260"/>
    </row>
    <row r="5499" spans="1:1" s="261" customFormat="1" ht="12" hidden="1" customHeight="1">
      <c r="A5499" s="260"/>
    </row>
    <row r="5500" spans="1:1" s="261" customFormat="1" ht="12" hidden="1" customHeight="1">
      <c r="A5500" s="260"/>
    </row>
    <row r="5501" spans="1:1" s="261" customFormat="1" ht="12" hidden="1" customHeight="1">
      <c r="A5501" s="260"/>
    </row>
    <row r="5502" spans="1:1" s="261" customFormat="1" ht="12" hidden="1" customHeight="1">
      <c r="A5502" s="260"/>
    </row>
    <row r="5503" spans="1:1" s="261" customFormat="1" ht="12" hidden="1" customHeight="1">
      <c r="A5503" s="260"/>
    </row>
    <row r="5504" spans="1:1" s="261" customFormat="1" ht="12" hidden="1" customHeight="1">
      <c r="A5504" s="260"/>
    </row>
    <row r="5505" spans="1:1" s="261" customFormat="1" ht="12" hidden="1" customHeight="1">
      <c r="A5505" s="260"/>
    </row>
    <row r="5506" spans="1:1" s="261" customFormat="1" ht="12" hidden="1" customHeight="1">
      <c r="A5506" s="260"/>
    </row>
    <row r="5507" spans="1:1" s="261" customFormat="1" ht="12" hidden="1" customHeight="1">
      <c r="A5507" s="260"/>
    </row>
    <row r="5508" spans="1:1" s="261" customFormat="1" ht="12" hidden="1" customHeight="1">
      <c r="A5508" s="260"/>
    </row>
    <row r="5509" spans="1:1" s="261" customFormat="1" ht="12" hidden="1" customHeight="1">
      <c r="A5509" s="260"/>
    </row>
    <row r="5510" spans="1:1" s="261" customFormat="1" ht="12" hidden="1" customHeight="1">
      <c r="A5510" s="260"/>
    </row>
    <row r="5511" spans="1:1" s="261" customFormat="1" ht="12" hidden="1" customHeight="1">
      <c r="A5511" s="260"/>
    </row>
    <row r="5512" spans="1:1" s="261" customFormat="1" ht="12" hidden="1" customHeight="1">
      <c r="A5512" s="260"/>
    </row>
    <row r="5513" spans="1:1" s="261" customFormat="1" ht="12" hidden="1" customHeight="1">
      <c r="A5513" s="260"/>
    </row>
    <row r="5514" spans="1:1" s="261" customFormat="1" ht="12" hidden="1" customHeight="1">
      <c r="A5514" s="260"/>
    </row>
    <row r="5515" spans="1:1" s="261" customFormat="1" ht="12" hidden="1" customHeight="1">
      <c r="A5515" s="260"/>
    </row>
    <row r="5516" spans="1:1" s="261" customFormat="1" ht="12" hidden="1" customHeight="1">
      <c r="A5516" s="260"/>
    </row>
    <row r="5517" spans="1:1" s="261" customFormat="1" ht="12" hidden="1" customHeight="1">
      <c r="A5517" s="260"/>
    </row>
    <row r="5518" spans="1:1" s="261" customFormat="1" ht="12" hidden="1" customHeight="1">
      <c r="A5518" s="260"/>
    </row>
    <row r="5519" spans="1:1" s="261" customFormat="1" ht="12" hidden="1" customHeight="1">
      <c r="A5519" s="260"/>
    </row>
    <row r="5520" spans="1:1" s="261" customFormat="1" ht="12" hidden="1" customHeight="1">
      <c r="A5520" s="260"/>
    </row>
    <row r="5521" spans="1:1" s="261" customFormat="1" ht="12" hidden="1" customHeight="1">
      <c r="A5521" s="260"/>
    </row>
    <row r="5522" spans="1:1" s="261" customFormat="1" ht="12" hidden="1" customHeight="1">
      <c r="A5522" s="260"/>
    </row>
    <row r="5523" spans="1:1" s="261" customFormat="1" ht="12" hidden="1" customHeight="1">
      <c r="A5523" s="260"/>
    </row>
    <row r="5524" spans="1:1" s="261" customFormat="1" ht="12" hidden="1" customHeight="1">
      <c r="A5524" s="260"/>
    </row>
    <row r="5525" spans="1:1" s="261" customFormat="1" ht="12" hidden="1" customHeight="1">
      <c r="A5525" s="260"/>
    </row>
    <row r="5526" spans="1:1" s="261" customFormat="1" ht="12" hidden="1" customHeight="1">
      <c r="A5526" s="260"/>
    </row>
    <row r="5527" spans="1:1" s="261" customFormat="1" ht="12" hidden="1" customHeight="1">
      <c r="A5527" s="260"/>
    </row>
    <row r="5528" spans="1:1" s="261" customFormat="1" ht="12" hidden="1" customHeight="1">
      <c r="A5528" s="260"/>
    </row>
    <row r="5529" spans="1:1" s="261" customFormat="1" ht="12" hidden="1" customHeight="1">
      <c r="A5529" s="260"/>
    </row>
    <row r="5530" spans="1:1" s="261" customFormat="1" ht="12" hidden="1" customHeight="1">
      <c r="A5530" s="260"/>
    </row>
    <row r="5531" spans="1:1" s="261" customFormat="1" ht="12" hidden="1" customHeight="1">
      <c r="A5531" s="260"/>
    </row>
    <row r="5532" spans="1:1" s="261" customFormat="1" ht="12" hidden="1" customHeight="1">
      <c r="A5532" s="260"/>
    </row>
    <row r="5533" spans="1:1" s="261" customFormat="1" ht="12" hidden="1" customHeight="1">
      <c r="A5533" s="260"/>
    </row>
    <row r="5534" spans="1:1" s="261" customFormat="1" ht="12" hidden="1" customHeight="1">
      <c r="A5534" s="260"/>
    </row>
    <row r="5535" spans="1:1" s="261" customFormat="1" ht="12" hidden="1" customHeight="1">
      <c r="A5535" s="260"/>
    </row>
    <row r="5536" spans="1:1" s="261" customFormat="1" ht="12" hidden="1" customHeight="1">
      <c r="A5536" s="260"/>
    </row>
    <row r="5537" spans="1:1" s="261" customFormat="1" ht="12" hidden="1" customHeight="1">
      <c r="A5537" s="260"/>
    </row>
    <row r="5538" spans="1:1" s="261" customFormat="1" ht="12" hidden="1" customHeight="1">
      <c r="A5538" s="260"/>
    </row>
    <row r="5539" spans="1:1" s="261" customFormat="1" ht="12" hidden="1" customHeight="1">
      <c r="A5539" s="260"/>
    </row>
    <row r="5540" spans="1:1" s="261" customFormat="1" ht="12" hidden="1" customHeight="1">
      <c r="A5540" s="260"/>
    </row>
    <row r="5541" spans="1:1" s="261" customFormat="1" ht="12" hidden="1" customHeight="1">
      <c r="A5541" s="260"/>
    </row>
    <row r="5542" spans="1:1" s="261" customFormat="1" ht="12" hidden="1" customHeight="1">
      <c r="A5542" s="260"/>
    </row>
    <row r="5543" spans="1:1" s="261" customFormat="1" ht="12" hidden="1" customHeight="1">
      <c r="A5543" s="260"/>
    </row>
    <row r="5544" spans="1:1" s="261" customFormat="1" ht="12" hidden="1" customHeight="1">
      <c r="A5544" s="260"/>
    </row>
    <row r="5545" spans="1:1" s="261" customFormat="1" ht="12" hidden="1" customHeight="1">
      <c r="A5545" s="260"/>
    </row>
    <row r="5546" spans="1:1" s="261" customFormat="1" ht="12" hidden="1" customHeight="1">
      <c r="A5546" s="260"/>
    </row>
    <row r="5547" spans="1:1" s="261" customFormat="1" ht="12" hidden="1" customHeight="1">
      <c r="A5547" s="260"/>
    </row>
    <row r="5548" spans="1:1" s="261" customFormat="1" ht="12" hidden="1" customHeight="1">
      <c r="A5548" s="260"/>
    </row>
    <row r="5549" spans="1:1" s="261" customFormat="1" ht="12" hidden="1" customHeight="1">
      <c r="A5549" s="260"/>
    </row>
    <row r="5550" spans="1:1" s="261" customFormat="1" ht="12" hidden="1" customHeight="1">
      <c r="A5550" s="260"/>
    </row>
    <row r="5551" spans="1:1" s="261" customFormat="1" ht="12" hidden="1" customHeight="1">
      <c r="A5551" s="260"/>
    </row>
    <row r="5552" spans="1:1" s="261" customFormat="1" ht="12" hidden="1" customHeight="1">
      <c r="A5552" s="260"/>
    </row>
    <row r="5553" spans="1:1" s="261" customFormat="1" ht="12" hidden="1" customHeight="1">
      <c r="A5553" s="260"/>
    </row>
    <row r="5554" spans="1:1" s="261" customFormat="1" ht="12" hidden="1" customHeight="1">
      <c r="A5554" s="260"/>
    </row>
    <row r="5555" spans="1:1" s="261" customFormat="1" ht="12" hidden="1" customHeight="1">
      <c r="A5555" s="260"/>
    </row>
    <row r="5556" spans="1:1" s="261" customFormat="1" ht="12" hidden="1" customHeight="1">
      <c r="A5556" s="260"/>
    </row>
    <row r="5557" spans="1:1" s="261" customFormat="1" ht="12" hidden="1" customHeight="1">
      <c r="A5557" s="260"/>
    </row>
    <row r="5558" spans="1:1" s="261" customFormat="1" ht="12" hidden="1" customHeight="1">
      <c r="A5558" s="260"/>
    </row>
    <row r="5559" spans="1:1" s="261" customFormat="1" ht="12" hidden="1" customHeight="1">
      <c r="A5559" s="260"/>
    </row>
    <row r="5560" spans="1:1" s="261" customFormat="1" ht="12" hidden="1" customHeight="1">
      <c r="A5560" s="260"/>
    </row>
    <row r="5561" spans="1:1" s="261" customFormat="1" ht="12" hidden="1" customHeight="1">
      <c r="A5561" s="260"/>
    </row>
    <row r="5562" spans="1:1" s="261" customFormat="1" ht="12" hidden="1" customHeight="1">
      <c r="A5562" s="260"/>
    </row>
    <row r="5563" spans="1:1" s="261" customFormat="1" ht="12" hidden="1" customHeight="1">
      <c r="A5563" s="260"/>
    </row>
    <row r="5564" spans="1:1" s="261" customFormat="1" ht="12" hidden="1" customHeight="1">
      <c r="A5564" s="260"/>
    </row>
    <row r="5565" spans="1:1" s="261" customFormat="1" ht="12" hidden="1" customHeight="1">
      <c r="A5565" s="260"/>
    </row>
    <row r="5566" spans="1:1" s="261" customFormat="1" ht="12" hidden="1" customHeight="1">
      <c r="A5566" s="260"/>
    </row>
    <row r="5567" spans="1:1" s="261" customFormat="1" ht="12" hidden="1" customHeight="1">
      <c r="A5567" s="260"/>
    </row>
    <row r="5568" spans="1:1" s="261" customFormat="1" ht="12" hidden="1" customHeight="1">
      <c r="A5568" s="260"/>
    </row>
    <row r="5569" spans="1:1" s="261" customFormat="1" ht="12" hidden="1" customHeight="1">
      <c r="A5569" s="260"/>
    </row>
    <row r="5570" spans="1:1" s="261" customFormat="1" ht="12" hidden="1" customHeight="1">
      <c r="A5570" s="260"/>
    </row>
    <row r="5571" spans="1:1" s="261" customFormat="1" ht="12" hidden="1" customHeight="1">
      <c r="A5571" s="260"/>
    </row>
    <row r="5572" spans="1:1" s="261" customFormat="1" ht="12" hidden="1" customHeight="1">
      <c r="A5572" s="260"/>
    </row>
    <row r="5573" spans="1:1" s="261" customFormat="1" ht="12" hidden="1" customHeight="1">
      <c r="A5573" s="260"/>
    </row>
    <row r="5574" spans="1:1" s="261" customFormat="1" ht="12" hidden="1" customHeight="1">
      <c r="A5574" s="260"/>
    </row>
    <row r="5575" spans="1:1" s="261" customFormat="1" ht="12" hidden="1" customHeight="1">
      <c r="A5575" s="260"/>
    </row>
    <row r="5576" spans="1:1" s="261" customFormat="1" ht="12" hidden="1" customHeight="1">
      <c r="A5576" s="260"/>
    </row>
    <row r="5577" spans="1:1" s="261" customFormat="1" ht="12" hidden="1" customHeight="1">
      <c r="A5577" s="260"/>
    </row>
    <row r="5578" spans="1:1" s="261" customFormat="1" ht="12" hidden="1" customHeight="1">
      <c r="A5578" s="260"/>
    </row>
    <row r="5579" spans="1:1" s="261" customFormat="1" ht="12" hidden="1" customHeight="1">
      <c r="A5579" s="260"/>
    </row>
    <row r="5580" spans="1:1" s="261" customFormat="1" ht="12" hidden="1" customHeight="1">
      <c r="A5580" s="260"/>
    </row>
    <row r="5581" spans="1:1" s="261" customFormat="1" ht="12" hidden="1" customHeight="1">
      <c r="A5581" s="260"/>
    </row>
    <row r="5582" spans="1:1" s="261" customFormat="1" ht="12" hidden="1" customHeight="1">
      <c r="A5582" s="260"/>
    </row>
    <row r="5583" spans="1:1" s="261" customFormat="1" ht="12" hidden="1" customHeight="1">
      <c r="A5583" s="260"/>
    </row>
    <row r="5584" spans="1:1" s="261" customFormat="1" ht="12" hidden="1" customHeight="1">
      <c r="A5584" s="260"/>
    </row>
    <row r="5585" spans="1:1" s="261" customFormat="1" ht="12" hidden="1" customHeight="1">
      <c r="A5585" s="260"/>
    </row>
    <row r="5586" spans="1:1" s="261" customFormat="1" ht="12" hidden="1" customHeight="1">
      <c r="A5586" s="260"/>
    </row>
    <row r="5587" spans="1:1" s="261" customFormat="1" ht="12" hidden="1" customHeight="1">
      <c r="A5587" s="260"/>
    </row>
    <row r="5588" spans="1:1" s="261" customFormat="1" ht="12" hidden="1" customHeight="1">
      <c r="A5588" s="260"/>
    </row>
    <row r="5589" spans="1:1" s="261" customFormat="1" ht="12" hidden="1" customHeight="1">
      <c r="A5589" s="260"/>
    </row>
    <row r="5590" spans="1:1" s="261" customFormat="1" ht="12" hidden="1" customHeight="1">
      <c r="A5590" s="260"/>
    </row>
    <row r="5591" spans="1:1" s="261" customFormat="1" ht="12" hidden="1" customHeight="1">
      <c r="A5591" s="260"/>
    </row>
    <row r="5592" spans="1:1" s="261" customFormat="1" ht="12" hidden="1" customHeight="1">
      <c r="A5592" s="260"/>
    </row>
    <row r="5593" spans="1:1" s="261" customFormat="1" ht="12" hidden="1" customHeight="1">
      <c r="A5593" s="260"/>
    </row>
    <row r="5594" spans="1:1" s="261" customFormat="1" ht="12" hidden="1" customHeight="1">
      <c r="A5594" s="260"/>
    </row>
    <row r="5595" spans="1:1" s="261" customFormat="1" ht="12" hidden="1" customHeight="1">
      <c r="A5595" s="260"/>
    </row>
    <row r="5596" spans="1:1" s="261" customFormat="1" ht="12" hidden="1" customHeight="1">
      <c r="A5596" s="260"/>
    </row>
    <row r="5597" spans="1:1" s="261" customFormat="1" ht="12" hidden="1" customHeight="1">
      <c r="A5597" s="260"/>
    </row>
    <row r="5598" spans="1:1" s="261" customFormat="1" ht="12" hidden="1" customHeight="1">
      <c r="A5598" s="260"/>
    </row>
    <row r="5599" spans="1:1" s="261" customFormat="1" ht="12" hidden="1" customHeight="1">
      <c r="A5599" s="260"/>
    </row>
    <row r="5600" spans="1:1" s="261" customFormat="1" ht="12" hidden="1" customHeight="1">
      <c r="A5600" s="260"/>
    </row>
    <row r="5601" spans="1:1" s="261" customFormat="1" ht="12" hidden="1" customHeight="1">
      <c r="A5601" s="260"/>
    </row>
    <row r="5602" spans="1:1" s="261" customFormat="1" ht="12" hidden="1" customHeight="1">
      <c r="A5602" s="260"/>
    </row>
    <row r="5603" spans="1:1" s="261" customFormat="1" ht="12" hidden="1" customHeight="1">
      <c r="A5603" s="260"/>
    </row>
    <row r="5604" spans="1:1" s="261" customFormat="1" ht="12" hidden="1" customHeight="1">
      <c r="A5604" s="260"/>
    </row>
    <row r="5605" spans="1:1" s="261" customFormat="1" ht="12" hidden="1" customHeight="1">
      <c r="A5605" s="260"/>
    </row>
    <row r="5606" spans="1:1" s="261" customFormat="1" ht="12" hidden="1" customHeight="1">
      <c r="A5606" s="260"/>
    </row>
    <row r="5607" spans="1:1" s="261" customFormat="1" ht="12" hidden="1" customHeight="1">
      <c r="A5607" s="260"/>
    </row>
    <row r="5608" spans="1:1" s="261" customFormat="1" ht="12" hidden="1" customHeight="1">
      <c r="A5608" s="260"/>
    </row>
    <row r="5609" spans="1:1" s="261" customFormat="1" ht="12" hidden="1" customHeight="1">
      <c r="A5609" s="260"/>
    </row>
    <row r="5610" spans="1:1" s="261" customFormat="1" ht="12" hidden="1" customHeight="1">
      <c r="A5610" s="260"/>
    </row>
    <row r="5611" spans="1:1" s="261" customFormat="1" ht="12" hidden="1" customHeight="1">
      <c r="A5611" s="260"/>
    </row>
    <row r="5612" spans="1:1" s="261" customFormat="1" ht="12" hidden="1" customHeight="1">
      <c r="A5612" s="260"/>
    </row>
    <row r="5613" spans="1:1" s="261" customFormat="1" ht="12" hidden="1" customHeight="1">
      <c r="A5613" s="260"/>
    </row>
    <row r="5614" spans="1:1" s="261" customFormat="1" ht="12" hidden="1" customHeight="1">
      <c r="A5614" s="260"/>
    </row>
    <row r="5615" spans="1:1" s="261" customFormat="1" ht="12" hidden="1" customHeight="1">
      <c r="A5615" s="260"/>
    </row>
    <row r="5616" spans="1:1" s="261" customFormat="1" ht="12" hidden="1" customHeight="1">
      <c r="A5616" s="260"/>
    </row>
    <row r="5617" spans="1:1" s="261" customFormat="1" ht="12" hidden="1" customHeight="1">
      <c r="A5617" s="260"/>
    </row>
    <row r="5618" spans="1:1" s="261" customFormat="1" ht="12" hidden="1" customHeight="1">
      <c r="A5618" s="260"/>
    </row>
    <row r="5619" spans="1:1" s="261" customFormat="1" ht="12" hidden="1" customHeight="1">
      <c r="A5619" s="260"/>
    </row>
    <row r="5620" spans="1:1" s="261" customFormat="1" ht="12" hidden="1" customHeight="1">
      <c r="A5620" s="260"/>
    </row>
    <row r="5621" spans="1:1" s="261" customFormat="1" ht="12" hidden="1" customHeight="1">
      <c r="A5621" s="260"/>
    </row>
    <row r="5622" spans="1:1" s="261" customFormat="1" ht="12" hidden="1" customHeight="1">
      <c r="A5622" s="260"/>
    </row>
    <row r="5623" spans="1:1" s="261" customFormat="1" ht="12" hidden="1" customHeight="1">
      <c r="A5623" s="260"/>
    </row>
    <row r="5624" spans="1:1" s="261" customFormat="1" ht="12" hidden="1" customHeight="1">
      <c r="A5624" s="260"/>
    </row>
    <row r="5625" spans="1:1" s="261" customFormat="1" ht="12" hidden="1" customHeight="1">
      <c r="A5625" s="260"/>
    </row>
    <row r="5626" spans="1:1" s="261" customFormat="1" ht="12" hidden="1" customHeight="1">
      <c r="A5626" s="260"/>
    </row>
    <row r="5627" spans="1:1" s="261" customFormat="1" ht="12" hidden="1" customHeight="1">
      <c r="A5627" s="260"/>
    </row>
    <row r="5628" spans="1:1" s="261" customFormat="1" ht="12" hidden="1" customHeight="1">
      <c r="A5628" s="260"/>
    </row>
    <row r="5629" spans="1:1" s="261" customFormat="1" ht="12" hidden="1" customHeight="1">
      <c r="A5629" s="260"/>
    </row>
    <row r="5630" spans="1:1" s="261" customFormat="1" ht="12" hidden="1" customHeight="1">
      <c r="A5630" s="260"/>
    </row>
    <row r="5631" spans="1:1" s="261" customFormat="1" ht="12" hidden="1" customHeight="1">
      <c r="A5631" s="260"/>
    </row>
    <row r="5632" spans="1:1" s="261" customFormat="1" ht="12" hidden="1" customHeight="1">
      <c r="A5632" s="260"/>
    </row>
    <row r="5633" spans="1:1" s="261" customFormat="1" ht="12" hidden="1" customHeight="1">
      <c r="A5633" s="260"/>
    </row>
    <row r="5634" spans="1:1" s="261" customFormat="1" ht="12" hidden="1" customHeight="1">
      <c r="A5634" s="260"/>
    </row>
    <row r="5635" spans="1:1" s="261" customFormat="1" ht="12" hidden="1" customHeight="1">
      <c r="A5635" s="260"/>
    </row>
    <row r="5636" spans="1:1" s="261" customFormat="1" ht="12" hidden="1" customHeight="1">
      <c r="A5636" s="260"/>
    </row>
    <row r="5637" spans="1:1" s="261" customFormat="1" ht="12" hidden="1" customHeight="1">
      <c r="A5637" s="260"/>
    </row>
    <row r="5638" spans="1:1" s="261" customFormat="1" ht="12" hidden="1" customHeight="1">
      <c r="A5638" s="260"/>
    </row>
    <row r="5639" spans="1:1" s="261" customFormat="1" ht="12" hidden="1" customHeight="1">
      <c r="A5639" s="260"/>
    </row>
    <row r="5640" spans="1:1" s="261" customFormat="1" ht="12" hidden="1" customHeight="1">
      <c r="A5640" s="260"/>
    </row>
    <row r="5641" spans="1:1" s="261" customFormat="1" ht="12" hidden="1" customHeight="1">
      <c r="A5641" s="260"/>
    </row>
    <row r="5642" spans="1:1" s="261" customFormat="1" ht="12" hidden="1" customHeight="1">
      <c r="A5642" s="260"/>
    </row>
    <row r="5643" spans="1:1" s="261" customFormat="1" ht="12" hidden="1" customHeight="1">
      <c r="A5643" s="260"/>
    </row>
    <row r="5644" spans="1:1" s="261" customFormat="1" ht="12" hidden="1" customHeight="1">
      <c r="A5644" s="260"/>
    </row>
    <row r="5645" spans="1:1" s="261" customFormat="1" ht="12" hidden="1" customHeight="1">
      <c r="A5645" s="260"/>
    </row>
    <row r="5646" spans="1:1" s="261" customFormat="1" ht="12" hidden="1" customHeight="1">
      <c r="A5646" s="260"/>
    </row>
    <row r="5647" spans="1:1" s="261" customFormat="1" ht="12" hidden="1" customHeight="1">
      <c r="A5647" s="260"/>
    </row>
    <row r="5648" spans="1:1" s="261" customFormat="1" ht="12" hidden="1" customHeight="1">
      <c r="A5648" s="260"/>
    </row>
    <row r="5649" spans="1:1" s="261" customFormat="1" ht="12" hidden="1" customHeight="1">
      <c r="A5649" s="260"/>
    </row>
    <row r="5650" spans="1:1" s="261" customFormat="1" ht="12" hidden="1" customHeight="1">
      <c r="A5650" s="260"/>
    </row>
    <row r="5651" spans="1:1" s="261" customFormat="1" ht="12" hidden="1" customHeight="1">
      <c r="A5651" s="260"/>
    </row>
    <row r="5652" spans="1:1" s="261" customFormat="1" ht="12" hidden="1" customHeight="1">
      <c r="A5652" s="260"/>
    </row>
    <row r="5653" spans="1:1" s="261" customFormat="1" ht="12" hidden="1" customHeight="1">
      <c r="A5653" s="260"/>
    </row>
    <row r="5654" spans="1:1" s="261" customFormat="1" ht="12" hidden="1" customHeight="1">
      <c r="A5654" s="260"/>
    </row>
    <row r="5655" spans="1:1" s="261" customFormat="1" ht="12" hidden="1" customHeight="1">
      <c r="A5655" s="260"/>
    </row>
    <row r="5656" spans="1:1" s="261" customFormat="1" ht="12" hidden="1" customHeight="1">
      <c r="A5656" s="260"/>
    </row>
    <row r="5657" spans="1:1" s="261" customFormat="1" ht="12" hidden="1" customHeight="1">
      <c r="A5657" s="260"/>
    </row>
    <row r="5658" spans="1:1" s="261" customFormat="1" ht="12" hidden="1" customHeight="1">
      <c r="A5658" s="260"/>
    </row>
    <row r="5659" spans="1:1" s="261" customFormat="1" ht="12" hidden="1" customHeight="1">
      <c r="A5659" s="260"/>
    </row>
    <row r="5660" spans="1:1" s="261" customFormat="1" ht="12" hidden="1" customHeight="1">
      <c r="A5660" s="260"/>
    </row>
    <row r="5661" spans="1:1" s="261" customFormat="1" ht="12" hidden="1" customHeight="1">
      <c r="A5661" s="260"/>
    </row>
    <row r="5662" spans="1:1" s="261" customFormat="1" ht="12" hidden="1" customHeight="1">
      <c r="A5662" s="260"/>
    </row>
    <row r="5663" spans="1:1" s="261" customFormat="1" ht="12" hidden="1" customHeight="1">
      <c r="A5663" s="260"/>
    </row>
    <row r="5664" spans="1:1" s="261" customFormat="1" ht="12" hidden="1" customHeight="1">
      <c r="A5664" s="260"/>
    </row>
    <row r="5665" spans="1:1" s="261" customFormat="1" ht="12" hidden="1" customHeight="1">
      <c r="A5665" s="260"/>
    </row>
    <row r="5666" spans="1:1" s="261" customFormat="1" ht="12" hidden="1" customHeight="1">
      <c r="A5666" s="260"/>
    </row>
    <row r="5667" spans="1:1" s="261" customFormat="1" ht="12" hidden="1" customHeight="1">
      <c r="A5667" s="260"/>
    </row>
    <row r="5668" spans="1:1" s="261" customFormat="1" ht="12" hidden="1" customHeight="1">
      <c r="A5668" s="260"/>
    </row>
    <row r="5669" spans="1:1" s="261" customFormat="1" ht="12" hidden="1" customHeight="1">
      <c r="A5669" s="260"/>
    </row>
    <row r="5670" spans="1:1" s="261" customFormat="1" ht="12" hidden="1" customHeight="1">
      <c r="A5670" s="260"/>
    </row>
    <row r="5671" spans="1:1" s="261" customFormat="1" ht="12" hidden="1" customHeight="1">
      <c r="A5671" s="260"/>
    </row>
    <row r="5672" spans="1:1" s="261" customFormat="1" ht="12" hidden="1" customHeight="1">
      <c r="A5672" s="260"/>
    </row>
    <row r="5673" spans="1:1" s="261" customFormat="1" ht="12" hidden="1" customHeight="1">
      <c r="A5673" s="260"/>
    </row>
    <row r="5674" spans="1:1" s="261" customFormat="1" ht="12" hidden="1" customHeight="1">
      <c r="A5674" s="260"/>
    </row>
    <row r="5675" spans="1:1" s="261" customFormat="1" ht="12" hidden="1" customHeight="1">
      <c r="A5675" s="260"/>
    </row>
    <row r="5676" spans="1:1" s="261" customFormat="1" ht="12" hidden="1" customHeight="1">
      <c r="A5676" s="260"/>
    </row>
    <row r="5677" spans="1:1" s="261" customFormat="1" ht="12" hidden="1" customHeight="1">
      <c r="A5677" s="260"/>
    </row>
    <row r="5678" spans="1:1" s="261" customFormat="1" ht="12" hidden="1" customHeight="1">
      <c r="A5678" s="260"/>
    </row>
    <row r="5679" spans="1:1" s="261" customFormat="1" ht="12" hidden="1" customHeight="1">
      <c r="A5679" s="260"/>
    </row>
    <row r="5680" spans="1:1" s="261" customFormat="1" ht="12" hidden="1" customHeight="1">
      <c r="A5680" s="260"/>
    </row>
    <row r="5681" spans="1:1" s="261" customFormat="1" ht="12" hidden="1" customHeight="1">
      <c r="A5681" s="260"/>
    </row>
    <row r="5682" spans="1:1" s="261" customFormat="1" ht="12" hidden="1" customHeight="1">
      <c r="A5682" s="260"/>
    </row>
    <row r="5683" spans="1:1" s="261" customFormat="1" ht="12" hidden="1" customHeight="1">
      <c r="A5683" s="260"/>
    </row>
    <row r="5684" spans="1:1" s="261" customFormat="1" ht="12" hidden="1" customHeight="1">
      <c r="A5684" s="260"/>
    </row>
    <row r="5685" spans="1:1" s="261" customFormat="1" ht="12" hidden="1" customHeight="1">
      <c r="A5685" s="260"/>
    </row>
    <row r="5686" spans="1:1" s="261" customFormat="1" ht="12" hidden="1" customHeight="1">
      <c r="A5686" s="260"/>
    </row>
    <row r="5687" spans="1:1" s="261" customFormat="1" ht="12" hidden="1" customHeight="1">
      <c r="A5687" s="260"/>
    </row>
    <row r="5688" spans="1:1" s="261" customFormat="1" ht="12" hidden="1" customHeight="1">
      <c r="A5688" s="260"/>
    </row>
    <row r="5689" spans="1:1" s="261" customFormat="1" ht="12" hidden="1" customHeight="1">
      <c r="A5689" s="260"/>
    </row>
    <row r="5690" spans="1:1" s="261" customFormat="1" ht="12" hidden="1" customHeight="1">
      <c r="A5690" s="260"/>
    </row>
    <row r="5691" spans="1:1" s="261" customFormat="1" ht="12" hidden="1" customHeight="1">
      <c r="A5691" s="260"/>
    </row>
    <row r="5692" spans="1:1" s="261" customFormat="1" ht="12" hidden="1" customHeight="1">
      <c r="A5692" s="260"/>
    </row>
    <row r="5693" spans="1:1" s="261" customFormat="1" ht="12" hidden="1" customHeight="1">
      <c r="A5693" s="260"/>
    </row>
    <row r="5694" spans="1:1" s="261" customFormat="1" ht="12" hidden="1" customHeight="1">
      <c r="A5694" s="260"/>
    </row>
    <row r="5695" spans="1:1" s="261" customFormat="1" ht="12" hidden="1" customHeight="1">
      <c r="A5695" s="260"/>
    </row>
    <row r="5696" spans="1:1" s="261" customFormat="1" ht="12" hidden="1" customHeight="1">
      <c r="A5696" s="260"/>
    </row>
    <row r="5697" spans="1:1" s="261" customFormat="1" ht="12" hidden="1" customHeight="1">
      <c r="A5697" s="260"/>
    </row>
    <row r="5698" spans="1:1" s="261" customFormat="1" ht="12" hidden="1" customHeight="1">
      <c r="A5698" s="260"/>
    </row>
    <row r="5699" spans="1:1" s="261" customFormat="1" ht="12" hidden="1" customHeight="1">
      <c r="A5699" s="260"/>
    </row>
    <row r="5700" spans="1:1" s="261" customFormat="1" ht="12" hidden="1" customHeight="1">
      <c r="A5700" s="260"/>
    </row>
    <row r="5701" spans="1:1" s="261" customFormat="1" ht="12" hidden="1" customHeight="1">
      <c r="A5701" s="260"/>
    </row>
    <row r="5702" spans="1:1" s="261" customFormat="1" ht="12" hidden="1" customHeight="1">
      <c r="A5702" s="260"/>
    </row>
    <row r="5703" spans="1:1" s="261" customFormat="1" ht="12" hidden="1" customHeight="1">
      <c r="A5703" s="260"/>
    </row>
    <row r="5704" spans="1:1" s="261" customFormat="1" ht="12" hidden="1" customHeight="1">
      <c r="A5704" s="260"/>
    </row>
    <row r="5705" spans="1:1" s="261" customFormat="1" ht="12" hidden="1" customHeight="1">
      <c r="A5705" s="260"/>
    </row>
    <row r="5706" spans="1:1" s="261" customFormat="1" ht="12" hidden="1" customHeight="1">
      <c r="A5706" s="260"/>
    </row>
    <row r="5707" spans="1:1" s="261" customFormat="1" ht="12" hidden="1" customHeight="1">
      <c r="A5707" s="260"/>
    </row>
    <row r="5708" spans="1:1" s="261" customFormat="1" ht="12" hidden="1" customHeight="1">
      <c r="A5708" s="260"/>
    </row>
    <row r="5709" spans="1:1" s="261" customFormat="1" ht="12" hidden="1" customHeight="1">
      <c r="A5709" s="260"/>
    </row>
    <row r="5710" spans="1:1" s="261" customFormat="1" ht="12" hidden="1" customHeight="1">
      <c r="A5710" s="260"/>
    </row>
    <row r="5711" spans="1:1" s="261" customFormat="1" ht="12" hidden="1" customHeight="1">
      <c r="A5711" s="260"/>
    </row>
    <row r="5712" spans="1:1" s="261" customFormat="1" ht="12" hidden="1" customHeight="1">
      <c r="A5712" s="260"/>
    </row>
    <row r="5713" spans="1:1" s="261" customFormat="1" ht="12" hidden="1" customHeight="1">
      <c r="A5713" s="260"/>
    </row>
    <row r="5714" spans="1:1" s="261" customFormat="1" ht="12" hidden="1" customHeight="1">
      <c r="A5714" s="260"/>
    </row>
    <row r="5715" spans="1:1" s="261" customFormat="1" ht="12" hidden="1" customHeight="1">
      <c r="A5715" s="260"/>
    </row>
    <row r="5716" spans="1:1" s="261" customFormat="1" ht="12" hidden="1" customHeight="1">
      <c r="A5716" s="260"/>
    </row>
    <row r="5717" spans="1:1" s="261" customFormat="1" ht="12" hidden="1" customHeight="1">
      <c r="A5717" s="260"/>
    </row>
    <row r="5718" spans="1:1" s="261" customFormat="1" ht="12" hidden="1" customHeight="1">
      <c r="A5718" s="260"/>
    </row>
    <row r="5719" spans="1:1" s="261" customFormat="1" ht="12" hidden="1" customHeight="1">
      <c r="A5719" s="260"/>
    </row>
    <row r="5720" spans="1:1" s="261" customFormat="1" ht="12" hidden="1" customHeight="1">
      <c r="A5720" s="260"/>
    </row>
    <row r="5721" spans="1:1" s="261" customFormat="1" ht="12" hidden="1" customHeight="1">
      <c r="A5721" s="260"/>
    </row>
    <row r="5722" spans="1:1" s="261" customFormat="1" ht="12" hidden="1" customHeight="1">
      <c r="A5722" s="260"/>
    </row>
    <row r="5723" spans="1:1" s="261" customFormat="1" ht="12" hidden="1" customHeight="1">
      <c r="A5723" s="260"/>
    </row>
    <row r="5724" spans="1:1" s="261" customFormat="1" ht="12" hidden="1" customHeight="1">
      <c r="A5724" s="260"/>
    </row>
    <row r="5725" spans="1:1" s="261" customFormat="1" ht="12" hidden="1" customHeight="1">
      <c r="A5725" s="260"/>
    </row>
    <row r="5726" spans="1:1" s="261" customFormat="1" ht="12" hidden="1" customHeight="1">
      <c r="A5726" s="260"/>
    </row>
    <row r="5727" spans="1:1" s="261" customFormat="1" ht="12" hidden="1" customHeight="1">
      <c r="A5727" s="260"/>
    </row>
    <row r="5728" spans="1:1" s="261" customFormat="1" ht="12" hidden="1" customHeight="1">
      <c r="A5728" s="260"/>
    </row>
    <row r="5729" spans="1:1" s="261" customFormat="1" ht="12" hidden="1" customHeight="1">
      <c r="A5729" s="260"/>
    </row>
    <row r="5730" spans="1:1" s="261" customFormat="1" ht="12" hidden="1" customHeight="1">
      <c r="A5730" s="260"/>
    </row>
    <row r="5731" spans="1:1" s="261" customFormat="1" ht="12" hidden="1" customHeight="1">
      <c r="A5731" s="260"/>
    </row>
    <row r="5732" spans="1:1" s="261" customFormat="1" ht="12" hidden="1" customHeight="1">
      <c r="A5732" s="260"/>
    </row>
    <row r="5733" spans="1:1" s="261" customFormat="1" ht="12" hidden="1" customHeight="1">
      <c r="A5733" s="260"/>
    </row>
    <row r="5734" spans="1:1" s="261" customFormat="1" ht="12" hidden="1" customHeight="1">
      <c r="A5734" s="260"/>
    </row>
    <row r="5735" spans="1:1" s="261" customFormat="1" ht="12" hidden="1" customHeight="1">
      <c r="A5735" s="260"/>
    </row>
    <row r="5736" spans="1:1" s="261" customFormat="1" ht="12" hidden="1" customHeight="1">
      <c r="A5736" s="260"/>
    </row>
    <row r="5737" spans="1:1" s="261" customFormat="1" ht="12" hidden="1" customHeight="1">
      <c r="A5737" s="260"/>
    </row>
    <row r="5738" spans="1:1" s="261" customFormat="1" ht="12" hidden="1" customHeight="1">
      <c r="A5738" s="260"/>
    </row>
    <row r="5739" spans="1:1" s="261" customFormat="1" ht="12" hidden="1" customHeight="1">
      <c r="A5739" s="260"/>
    </row>
    <row r="5740" spans="1:1" s="261" customFormat="1" ht="12" hidden="1" customHeight="1">
      <c r="A5740" s="260"/>
    </row>
    <row r="5741" spans="1:1" s="261" customFormat="1" ht="12" hidden="1" customHeight="1">
      <c r="A5741" s="260"/>
    </row>
    <row r="5742" spans="1:1" s="261" customFormat="1" ht="12" hidden="1" customHeight="1">
      <c r="A5742" s="260"/>
    </row>
    <row r="5743" spans="1:1" s="261" customFormat="1" ht="12" hidden="1" customHeight="1">
      <c r="A5743" s="260"/>
    </row>
    <row r="5744" spans="1:1" s="261" customFormat="1" ht="12" hidden="1" customHeight="1">
      <c r="A5744" s="260"/>
    </row>
    <row r="5745" spans="1:1" s="261" customFormat="1" ht="12" hidden="1" customHeight="1">
      <c r="A5745" s="260"/>
    </row>
    <row r="5746" spans="1:1" s="261" customFormat="1" ht="12" hidden="1" customHeight="1">
      <c r="A5746" s="260"/>
    </row>
    <row r="5747" spans="1:1" s="261" customFormat="1" ht="12" hidden="1" customHeight="1">
      <c r="A5747" s="260"/>
    </row>
    <row r="5748" spans="1:1" s="261" customFormat="1" ht="12" hidden="1" customHeight="1">
      <c r="A5748" s="260"/>
    </row>
    <row r="5749" spans="1:1" s="261" customFormat="1" ht="12" hidden="1" customHeight="1">
      <c r="A5749" s="260"/>
    </row>
    <row r="5750" spans="1:1" s="261" customFormat="1" ht="12" hidden="1" customHeight="1">
      <c r="A5750" s="260"/>
    </row>
    <row r="5751" spans="1:1" s="261" customFormat="1" ht="12" hidden="1" customHeight="1">
      <c r="A5751" s="260"/>
    </row>
    <row r="5752" spans="1:1" s="261" customFormat="1" ht="12" hidden="1" customHeight="1">
      <c r="A5752" s="260"/>
    </row>
    <row r="5753" spans="1:1" s="261" customFormat="1" ht="12" hidden="1" customHeight="1">
      <c r="A5753" s="260"/>
    </row>
    <row r="5754" spans="1:1" s="261" customFormat="1" ht="12" hidden="1" customHeight="1">
      <c r="A5754" s="260"/>
    </row>
    <row r="5755" spans="1:1" s="261" customFormat="1" ht="12" hidden="1" customHeight="1">
      <c r="A5755" s="260"/>
    </row>
    <row r="5756" spans="1:1" s="261" customFormat="1" ht="12" hidden="1" customHeight="1">
      <c r="A5756" s="260"/>
    </row>
    <row r="5757" spans="1:1" s="261" customFormat="1" ht="12" hidden="1" customHeight="1">
      <c r="A5757" s="260"/>
    </row>
    <row r="5758" spans="1:1" s="261" customFormat="1" ht="12" hidden="1" customHeight="1">
      <c r="A5758" s="260"/>
    </row>
    <row r="5759" spans="1:1" s="261" customFormat="1" ht="12" hidden="1" customHeight="1">
      <c r="A5759" s="260"/>
    </row>
    <row r="5760" spans="1:1" s="261" customFormat="1" ht="12" hidden="1" customHeight="1">
      <c r="A5760" s="260"/>
    </row>
    <row r="5761" spans="1:1" s="261" customFormat="1" ht="12" hidden="1" customHeight="1">
      <c r="A5761" s="260"/>
    </row>
    <row r="5762" spans="1:1" s="261" customFormat="1" ht="12" hidden="1" customHeight="1">
      <c r="A5762" s="260"/>
    </row>
    <row r="5763" spans="1:1" s="261" customFormat="1" ht="12" hidden="1" customHeight="1">
      <c r="A5763" s="260"/>
    </row>
    <row r="5764" spans="1:1" s="261" customFormat="1" ht="12" hidden="1" customHeight="1">
      <c r="A5764" s="260"/>
    </row>
    <row r="5765" spans="1:1" s="261" customFormat="1" ht="12" hidden="1" customHeight="1">
      <c r="A5765" s="260"/>
    </row>
    <row r="5766" spans="1:1" s="261" customFormat="1" ht="12" hidden="1" customHeight="1">
      <c r="A5766" s="260"/>
    </row>
    <row r="5767" spans="1:1" s="261" customFormat="1" ht="12" hidden="1" customHeight="1">
      <c r="A5767" s="260"/>
    </row>
    <row r="5768" spans="1:1" s="261" customFormat="1" ht="12" hidden="1" customHeight="1">
      <c r="A5768" s="260"/>
    </row>
    <row r="5769" spans="1:1" s="261" customFormat="1" ht="12" hidden="1" customHeight="1">
      <c r="A5769" s="260"/>
    </row>
    <row r="5770" spans="1:1" s="261" customFormat="1" ht="12" hidden="1" customHeight="1">
      <c r="A5770" s="260"/>
    </row>
    <row r="5771" spans="1:1" s="261" customFormat="1" ht="12" hidden="1" customHeight="1">
      <c r="A5771" s="260"/>
    </row>
    <row r="5772" spans="1:1" s="261" customFormat="1" ht="12" hidden="1" customHeight="1">
      <c r="A5772" s="260"/>
    </row>
    <row r="5773" spans="1:1" s="261" customFormat="1" ht="12" hidden="1" customHeight="1">
      <c r="A5773" s="260"/>
    </row>
    <row r="5774" spans="1:1" s="261" customFormat="1" ht="12" hidden="1" customHeight="1">
      <c r="A5774" s="260"/>
    </row>
    <row r="5775" spans="1:1" s="261" customFormat="1" ht="12" hidden="1" customHeight="1">
      <c r="A5775" s="260"/>
    </row>
    <row r="5776" spans="1:1" s="261" customFormat="1" ht="12" hidden="1" customHeight="1">
      <c r="A5776" s="260"/>
    </row>
    <row r="5777" spans="1:1" s="261" customFormat="1" ht="12" hidden="1" customHeight="1">
      <c r="A5777" s="260"/>
    </row>
    <row r="5778" spans="1:1" s="261" customFormat="1" ht="12" hidden="1" customHeight="1">
      <c r="A5778" s="260"/>
    </row>
    <row r="5779" spans="1:1" s="261" customFormat="1" ht="12" hidden="1" customHeight="1">
      <c r="A5779" s="260"/>
    </row>
    <row r="5780" spans="1:1" s="261" customFormat="1" ht="12" hidden="1" customHeight="1">
      <c r="A5780" s="260"/>
    </row>
    <row r="5781" spans="1:1" s="261" customFormat="1" ht="12" hidden="1" customHeight="1">
      <c r="A5781" s="260"/>
    </row>
    <row r="5782" spans="1:1" s="261" customFormat="1" ht="12" hidden="1" customHeight="1">
      <c r="A5782" s="260"/>
    </row>
    <row r="5783" spans="1:1" s="261" customFormat="1" ht="12" hidden="1" customHeight="1">
      <c r="A5783" s="260"/>
    </row>
    <row r="5784" spans="1:1" s="261" customFormat="1" ht="12" hidden="1" customHeight="1">
      <c r="A5784" s="260"/>
    </row>
    <row r="5785" spans="1:1" s="261" customFormat="1" ht="12" hidden="1" customHeight="1">
      <c r="A5785" s="260"/>
    </row>
    <row r="5786" spans="1:1" s="261" customFormat="1" ht="12" hidden="1" customHeight="1">
      <c r="A5786" s="260"/>
    </row>
    <row r="5787" spans="1:1" s="261" customFormat="1" ht="12" hidden="1" customHeight="1">
      <c r="A5787" s="260"/>
    </row>
    <row r="5788" spans="1:1" s="261" customFormat="1" ht="12" hidden="1" customHeight="1">
      <c r="A5788" s="260"/>
    </row>
    <row r="5789" spans="1:1" s="261" customFormat="1" ht="12" hidden="1" customHeight="1">
      <c r="A5789" s="260"/>
    </row>
    <row r="5790" spans="1:1" s="261" customFormat="1" ht="12" hidden="1" customHeight="1">
      <c r="A5790" s="260"/>
    </row>
    <row r="5791" spans="1:1" s="261" customFormat="1" ht="12" hidden="1" customHeight="1">
      <c r="A5791" s="260"/>
    </row>
    <row r="5792" spans="1:1" s="261" customFormat="1" ht="12" hidden="1" customHeight="1">
      <c r="A5792" s="260"/>
    </row>
    <row r="5793" spans="1:1" s="261" customFormat="1" ht="12" hidden="1" customHeight="1">
      <c r="A5793" s="260"/>
    </row>
    <row r="5794" spans="1:1" s="261" customFormat="1" ht="12" hidden="1" customHeight="1">
      <c r="A5794" s="260"/>
    </row>
    <row r="5795" spans="1:1" s="261" customFormat="1" ht="12" hidden="1" customHeight="1">
      <c r="A5795" s="260"/>
    </row>
    <row r="5796" spans="1:1" s="261" customFormat="1" ht="12" hidden="1" customHeight="1">
      <c r="A5796" s="260"/>
    </row>
    <row r="5797" spans="1:1" s="261" customFormat="1" ht="12" hidden="1" customHeight="1">
      <c r="A5797" s="260"/>
    </row>
    <row r="5798" spans="1:1" s="261" customFormat="1" ht="12" hidden="1" customHeight="1">
      <c r="A5798" s="260"/>
    </row>
    <row r="5799" spans="1:1" s="261" customFormat="1" ht="12" hidden="1" customHeight="1">
      <c r="A5799" s="260"/>
    </row>
    <row r="5800" spans="1:1" s="261" customFormat="1" ht="12" hidden="1" customHeight="1">
      <c r="A5800" s="260"/>
    </row>
    <row r="5801" spans="1:1" s="261" customFormat="1" ht="12" hidden="1" customHeight="1">
      <c r="A5801" s="260"/>
    </row>
    <row r="5802" spans="1:1" s="261" customFormat="1" ht="12" hidden="1" customHeight="1">
      <c r="A5802" s="260"/>
    </row>
    <row r="5803" spans="1:1" s="261" customFormat="1" ht="12" hidden="1" customHeight="1">
      <c r="A5803" s="260"/>
    </row>
    <row r="5804" spans="1:1" s="261" customFormat="1" ht="12" hidden="1" customHeight="1">
      <c r="A5804" s="260"/>
    </row>
    <row r="5805" spans="1:1" s="261" customFormat="1" ht="12" hidden="1" customHeight="1">
      <c r="A5805" s="260"/>
    </row>
    <row r="5806" spans="1:1" s="261" customFormat="1" ht="12" hidden="1" customHeight="1">
      <c r="A5806" s="260"/>
    </row>
    <row r="5807" spans="1:1" s="261" customFormat="1" ht="12" hidden="1" customHeight="1">
      <c r="A5807" s="260"/>
    </row>
    <row r="5808" spans="1:1" s="261" customFormat="1" ht="12" hidden="1" customHeight="1">
      <c r="A5808" s="260"/>
    </row>
    <row r="5809" spans="1:1" s="261" customFormat="1" ht="12" hidden="1" customHeight="1">
      <c r="A5809" s="260"/>
    </row>
    <row r="5810" spans="1:1" s="261" customFormat="1" ht="12" hidden="1" customHeight="1">
      <c r="A5810" s="260"/>
    </row>
    <row r="5811" spans="1:1" s="261" customFormat="1" ht="12" hidden="1" customHeight="1">
      <c r="A5811" s="260"/>
    </row>
    <row r="5812" spans="1:1" s="261" customFormat="1" ht="12" hidden="1" customHeight="1">
      <c r="A5812" s="260"/>
    </row>
    <row r="5813" spans="1:1" s="261" customFormat="1" ht="12" hidden="1" customHeight="1">
      <c r="A5813" s="260"/>
    </row>
    <row r="5814" spans="1:1" s="261" customFormat="1" ht="12" hidden="1" customHeight="1">
      <c r="A5814" s="260"/>
    </row>
    <row r="5815" spans="1:1" s="261" customFormat="1" ht="12" hidden="1" customHeight="1">
      <c r="A5815" s="260"/>
    </row>
    <row r="5816" spans="1:1" s="261" customFormat="1" ht="12" hidden="1" customHeight="1">
      <c r="A5816" s="260"/>
    </row>
    <row r="5817" spans="1:1" s="261" customFormat="1" ht="12" hidden="1" customHeight="1">
      <c r="A5817" s="260"/>
    </row>
    <row r="5818" spans="1:1" s="261" customFormat="1" ht="12" hidden="1" customHeight="1">
      <c r="A5818" s="260"/>
    </row>
    <row r="5819" spans="1:1" s="261" customFormat="1" ht="12" hidden="1" customHeight="1">
      <c r="A5819" s="260"/>
    </row>
    <row r="5820" spans="1:1" s="261" customFormat="1" ht="12" hidden="1" customHeight="1">
      <c r="A5820" s="260"/>
    </row>
    <row r="5821" spans="1:1" s="261" customFormat="1" ht="12" hidden="1" customHeight="1">
      <c r="A5821" s="260"/>
    </row>
    <row r="5822" spans="1:1" s="261" customFormat="1" ht="12" hidden="1" customHeight="1">
      <c r="A5822" s="260"/>
    </row>
    <row r="5823" spans="1:1" s="261" customFormat="1" ht="12" hidden="1" customHeight="1">
      <c r="A5823" s="260"/>
    </row>
    <row r="5824" spans="1:1" s="261" customFormat="1" ht="12" hidden="1" customHeight="1">
      <c r="A5824" s="260"/>
    </row>
    <row r="5825" spans="1:1" s="261" customFormat="1" ht="12" hidden="1" customHeight="1">
      <c r="A5825" s="260"/>
    </row>
    <row r="5826" spans="1:1" s="261" customFormat="1" ht="12" hidden="1" customHeight="1">
      <c r="A5826" s="260"/>
    </row>
    <row r="5827" spans="1:1" s="261" customFormat="1" ht="12" hidden="1" customHeight="1">
      <c r="A5827" s="260"/>
    </row>
    <row r="5828" spans="1:1" s="261" customFormat="1" ht="12" hidden="1" customHeight="1">
      <c r="A5828" s="260"/>
    </row>
    <row r="5829" spans="1:1" s="261" customFormat="1" ht="12" hidden="1" customHeight="1">
      <c r="A5829" s="260"/>
    </row>
    <row r="5830" spans="1:1" s="261" customFormat="1" ht="12" hidden="1" customHeight="1">
      <c r="A5830" s="260"/>
    </row>
    <row r="5831" spans="1:1" s="261" customFormat="1" ht="12" hidden="1" customHeight="1">
      <c r="A5831" s="260"/>
    </row>
    <row r="5832" spans="1:1" s="261" customFormat="1" ht="12" hidden="1" customHeight="1">
      <c r="A5832" s="260"/>
    </row>
    <row r="5833" spans="1:1" s="261" customFormat="1" ht="12" hidden="1" customHeight="1">
      <c r="A5833" s="260"/>
    </row>
    <row r="5834" spans="1:1" s="261" customFormat="1" ht="12" hidden="1" customHeight="1">
      <c r="A5834" s="260"/>
    </row>
    <row r="5835" spans="1:1" s="261" customFormat="1" ht="12" hidden="1" customHeight="1">
      <c r="A5835" s="260"/>
    </row>
    <row r="5836" spans="1:1" s="261" customFormat="1" ht="12" hidden="1" customHeight="1">
      <c r="A5836" s="260"/>
    </row>
    <row r="5837" spans="1:1" s="261" customFormat="1" ht="12" hidden="1" customHeight="1">
      <c r="A5837" s="260"/>
    </row>
    <row r="5838" spans="1:1" s="261" customFormat="1" ht="12" hidden="1" customHeight="1">
      <c r="A5838" s="260"/>
    </row>
    <row r="5839" spans="1:1" s="261" customFormat="1" ht="12" hidden="1" customHeight="1">
      <c r="A5839" s="260"/>
    </row>
    <row r="5840" spans="1:1" s="261" customFormat="1" ht="12" hidden="1" customHeight="1">
      <c r="A5840" s="260"/>
    </row>
    <row r="5841" spans="1:1" s="261" customFormat="1" ht="12" hidden="1" customHeight="1">
      <c r="A5841" s="260"/>
    </row>
    <row r="5842" spans="1:1" s="261" customFormat="1" ht="12" hidden="1" customHeight="1">
      <c r="A5842" s="260"/>
    </row>
    <row r="5843" spans="1:1" s="261" customFormat="1" ht="12" hidden="1" customHeight="1">
      <c r="A5843" s="260"/>
    </row>
    <row r="5844" spans="1:1" s="261" customFormat="1" ht="12" hidden="1" customHeight="1">
      <c r="A5844" s="260"/>
    </row>
    <row r="5845" spans="1:1" s="261" customFormat="1" ht="12" hidden="1" customHeight="1">
      <c r="A5845" s="260"/>
    </row>
    <row r="5846" spans="1:1" s="261" customFormat="1" ht="12" hidden="1" customHeight="1">
      <c r="A5846" s="260"/>
    </row>
    <row r="5847" spans="1:1" s="261" customFormat="1" ht="12" hidden="1" customHeight="1">
      <c r="A5847" s="260"/>
    </row>
    <row r="5848" spans="1:1" s="261" customFormat="1" ht="12" hidden="1" customHeight="1">
      <c r="A5848" s="260"/>
    </row>
    <row r="5849" spans="1:1" s="261" customFormat="1" ht="12" hidden="1" customHeight="1">
      <c r="A5849" s="260"/>
    </row>
    <row r="5850" spans="1:1" s="261" customFormat="1" ht="12" hidden="1" customHeight="1">
      <c r="A5850" s="260"/>
    </row>
    <row r="5851" spans="1:1" s="261" customFormat="1" ht="12" hidden="1" customHeight="1">
      <c r="A5851" s="260"/>
    </row>
    <row r="5852" spans="1:1" s="261" customFormat="1" ht="12" hidden="1" customHeight="1">
      <c r="A5852" s="260"/>
    </row>
    <row r="5853" spans="1:1" s="261" customFormat="1" ht="12" hidden="1" customHeight="1">
      <c r="A5853" s="260"/>
    </row>
    <row r="5854" spans="1:1" s="261" customFormat="1" ht="12" hidden="1" customHeight="1">
      <c r="A5854" s="260"/>
    </row>
    <row r="5855" spans="1:1" s="261" customFormat="1" ht="12" hidden="1" customHeight="1">
      <c r="A5855" s="260"/>
    </row>
    <row r="5856" spans="1:1" s="261" customFormat="1" ht="12" hidden="1" customHeight="1">
      <c r="A5856" s="260"/>
    </row>
    <row r="5857" spans="1:1" s="261" customFormat="1" ht="12" hidden="1" customHeight="1">
      <c r="A5857" s="260"/>
    </row>
    <row r="5858" spans="1:1" s="261" customFormat="1" ht="12" hidden="1" customHeight="1">
      <c r="A5858" s="260"/>
    </row>
    <row r="5859" spans="1:1" s="261" customFormat="1" ht="12" hidden="1" customHeight="1">
      <c r="A5859" s="260"/>
    </row>
    <row r="5860" spans="1:1" s="261" customFormat="1" ht="12" hidden="1" customHeight="1">
      <c r="A5860" s="260"/>
    </row>
    <row r="5861" spans="1:1" s="261" customFormat="1" ht="12" hidden="1" customHeight="1">
      <c r="A5861" s="260"/>
    </row>
    <row r="5862" spans="1:1" s="261" customFormat="1" ht="12" hidden="1" customHeight="1">
      <c r="A5862" s="260"/>
    </row>
    <row r="5863" spans="1:1" s="261" customFormat="1" ht="12" hidden="1" customHeight="1">
      <c r="A5863" s="260"/>
    </row>
    <row r="5864" spans="1:1" s="261" customFormat="1" ht="12" hidden="1" customHeight="1">
      <c r="A5864" s="260"/>
    </row>
    <row r="5865" spans="1:1" s="261" customFormat="1" ht="12" hidden="1" customHeight="1">
      <c r="A5865" s="260"/>
    </row>
    <row r="5866" spans="1:1" s="261" customFormat="1" ht="12" hidden="1" customHeight="1">
      <c r="A5866" s="260"/>
    </row>
    <row r="5867" spans="1:1" s="261" customFormat="1" ht="12" hidden="1" customHeight="1">
      <c r="A5867" s="260"/>
    </row>
    <row r="5868" spans="1:1" s="261" customFormat="1" ht="12" hidden="1" customHeight="1">
      <c r="A5868" s="260"/>
    </row>
    <row r="5869" spans="1:1" s="261" customFormat="1" ht="12" hidden="1" customHeight="1">
      <c r="A5869" s="260"/>
    </row>
    <row r="5870" spans="1:1" s="261" customFormat="1" ht="12" hidden="1" customHeight="1">
      <c r="A5870" s="260"/>
    </row>
    <row r="5871" spans="1:1" s="261" customFormat="1" ht="12" hidden="1" customHeight="1">
      <c r="A5871" s="260"/>
    </row>
    <row r="5872" spans="1:1" s="261" customFormat="1" ht="12" hidden="1" customHeight="1">
      <c r="A5872" s="260"/>
    </row>
    <row r="5873" spans="1:1" s="261" customFormat="1" ht="12" hidden="1" customHeight="1">
      <c r="A5873" s="260"/>
    </row>
    <row r="5874" spans="1:1" s="261" customFormat="1" ht="12" hidden="1" customHeight="1">
      <c r="A5874" s="260"/>
    </row>
    <row r="5875" spans="1:1" s="261" customFormat="1" ht="12" hidden="1" customHeight="1">
      <c r="A5875" s="260"/>
    </row>
    <row r="5876" spans="1:1" s="261" customFormat="1" ht="12" hidden="1" customHeight="1">
      <c r="A5876" s="260"/>
    </row>
    <row r="5877" spans="1:1" s="261" customFormat="1" ht="12" hidden="1" customHeight="1">
      <c r="A5877" s="260"/>
    </row>
    <row r="5878" spans="1:1" s="261" customFormat="1" ht="12" hidden="1" customHeight="1">
      <c r="A5878" s="260"/>
    </row>
    <row r="5879" spans="1:1" s="261" customFormat="1" ht="12" hidden="1" customHeight="1">
      <c r="A5879" s="260"/>
    </row>
    <row r="5880" spans="1:1" s="261" customFormat="1" ht="12" hidden="1" customHeight="1">
      <c r="A5880" s="260"/>
    </row>
    <row r="5881" spans="1:1" s="261" customFormat="1" ht="12" hidden="1" customHeight="1">
      <c r="A5881" s="260"/>
    </row>
    <row r="5882" spans="1:1" s="261" customFormat="1" ht="12" hidden="1" customHeight="1">
      <c r="A5882" s="260"/>
    </row>
    <row r="5883" spans="1:1" s="261" customFormat="1" ht="12" hidden="1" customHeight="1">
      <c r="A5883" s="260"/>
    </row>
    <row r="5884" spans="1:1" s="261" customFormat="1" ht="12" hidden="1" customHeight="1">
      <c r="A5884" s="260"/>
    </row>
    <row r="5885" spans="1:1" s="261" customFormat="1" ht="12" hidden="1" customHeight="1">
      <c r="A5885" s="260"/>
    </row>
    <row r="5886" spans="1:1" s="261" customFormat="1" ht="12" hidden="1" customHeight="1">
      <c r="A5886" s="260"/>
    </row>
    <row r="5887" spans="1:1" s="261" customFormat="1" ht="12" hidden="1" customHeight="1">
      <c r="A5887" s="260"/>
    </row>
    <row r="5888" spans="1:1" s="261" customFormat="1" ht="12" hidden="1" customHeight="1">
      <c r="A5888" s="260"/>
    </row>
    <row r="5889" spans="1:1" s="261" customFormat="1" ht="12" hidden="1" customHeight="1">
      <c r="A5889" s="260"/>
    </row>
    <row r="5890" spans="1:1" s="261" customFormat="1" ht="12" hidden="1" customHeight="1">
      <c r="A5890" s="260"/>
    </row>
    <row r="5891" spans="1:1" s="261" customFormat="1" ht="12" hidden="1" customHeight="1">
      <c r="A5891" s="260"/>
    </row>
    <row r="5892" spans="1:1" s="261" customFormat="1" ht="12" hidden="1" customHeight="1">
      <c r="A5892" s="260"/>
    </row>
    <row r="5893" spans="1:1" s="261" customFormat="1" ht="12" hidden="1" customHeight="1">
      <c r="A5893" s="260"/>
    </row>
    <row r="5894" spans="1:1" s="261" customFormat="1" ht="12" hidden="1" customHeight="1">
      <c r="A5894" s="260"/>
    </row>
    <row r="5895" spans="1:1" s="261" customFormat="1" ht="12" hidden="1" customHeight="1">
      <c r="A5895" s="260"/>
    </row>
    <row r="5896" spans="1:1" s="261" customFormat="1" ht="12" hidden="1" customHeight="1">
      <c r="A5896" s="260"/>
    </row>
    <row r="5897" spans="1:1" s="261" customFormat="1" ht="12" hidden="1" customHeight="1">
      <c r="A5897" s="260"/>
    </row>
    <row r="5898" spans="1:1" s="261" customFormat="1" ht="12" hidden="1" customHeight="1">
      <c r="A5898" s="260"/>
    </row>
    <row r="5899" spans="1:1" s="261" customFormat="1" ht="12" hidden="1" customHeight="1">
      <c r="A5899" s="260"/>
    </row>
    <row r="5900" spans="1:1" s="261" customFormat="1" ht="12" hidden="1" customHeight="1">
      <c r="A5900" s="260"/>
    </row>
    <row r="5901" spans="1:1" s="261" customFormat="1" ht="12" hidden="1" customHeight="1">
      <c r="A5901" s="260"/>
    </row>
    <row r="5902" spans="1:1" s="261" customFormat="1" ht="12" hidden="1" customHeight="1">
      <c r="A5902" s="260"/>
    </row>
    <row r="5903" spans="1:1" s="261" customFormat="1" ht="12" hidden="1" customHeight="1">
      <c r="A5903" s="260"/>
    </row>
    <row r="5904" spans="1:1" s="261" customFormat="1" ht="12" hidden="1" customHeight="1">
      <c r="A5904" s="260"/>
    </row>
    <row r="5905" spans="1:1" s="261" customFormat="1" ht="12" hidden="1" customHeight="1">
      <c r="A5905" s="260"/>
    </row>
    <row r="5906" spans="1:1" s="261" customFormat="1" ht="12" hidden="1" customHeight="1">
      <c r="A5906" s="260"/>
    </row>
    <row r="5907" spans="1:1" s="261" customFormat="1" ht="12" hidden="1" customHeight="1">
      <c r="A5907" s="260"/>
    </row>
    <row r="5908" spans="1:1" s="261" customFormat="1" ht="12" hidden="1" customHeight="1">
      <c r="A5908" s="260"/>
    </row>
    <row r="5909" spans="1:1" s="261" customFormat="1" ht="12" hidden="1" customHeight="1">
      <c r="A5909" s="260"/>
    </row>
    <row r="5910" spans="1:1" s="261" customFormat="1" ht="12" hidden="1" customHeight="1">
      <c r="A5910" s="260"/>
    </row>
    <row r="5911" spans="1:1" s="261" customFormat="1" ht="12" hidden="1" customHeight="1">
      <c r="A5911" s="260"/>
    </row>
    <row r="5912" spans="1:1" s="261" customFormat="1" ht="12" hidden="1" customHeight="1">
      <c r="A5912" s="260"/>
    </row>
    <row r="5913" spans="1:1" s="261" customFormat="1" ht="12" hidden="1" customHeight="1">
      <c r="A5913" s="260"/>
    </row>
    <row r="5914" spans="1:1" s="261" customFormat="1" ht="12" hidden="1" customHeight="1">
      <c r="A5914" s="260"/>
    </row>
    <row r="5915" spans="1:1" s="261" customFormat="1" ht="12" hidden="1" customHeight="1">
      <c r="A5915" s="260"/>
    </row>
    <row r="5916" spans="1:1" s="261" customFormat="1" ht="12" hidden="1" customHeight="1">
      <c r="A5916" s="260"/>
    </row>
    <row r="5917" spans="1:1" s="261" customFormat="1" ht="12" hidden="1" customHeight="1">
      <c r="A5917" s="260"/>
    </row>
    <row r="5918" spans="1:1" s="261" customFormat="1" ht="12" hidden="1" customHeight="1">
      <c r="A5918" s="260"/>
    </row>
    <row r="5919" spans="1:1" s="261" customFormat="1" ht="12" hidden="1" customHeight="1">
      <c r="A5919" s="260"/>
    </row>
    <row r="5920" spans="1:1" s="261" customFormat="1" ht="12" hidden="1" customHeight="1">
      <c r="A5920" s="260"/>
    </row>
    <row r="5921" spans="1:1" s="261" customFormat="1" ht="12" hidden="1" customHeight="1">
      <c r="A5921" s="260"/>
    </row>
    <row r="5922" spans="1:1" s="261" customFormat="1" ht="12" hidden="1" customHeight="1">
      <c r="A5922" s="260"/>
    </row>
    <row r="5923" spans="1:1" s="261" customFormat="1" ht="12" hidden="1" customHeight="1">
      <c r="A5923" s="260"/>
    </row>
    <row r="5924" spans="1:1" s="261" customFormat="1" ht="12" hidden="1" customHeight="1">
      <c r="A5924" s="260"/>
    </row>
    <row r="5925" spans="1:1" s="261" customFormat="1" ht="12" hidden="1" customHeight="1">
      <c r="A5925" s="260"/>
    </row>
    <row r="5926" spans="1:1" s="261" customFormat="1" ht="12" hidden="1" customHeight="1">
      <c r="A5926" s="260"/>
    </row>
    <row r="5927" spans="1:1" s="261" customFormat="1" ht="12" hidden="1" customHeight="1">
      <c r="A5927" s="260"/>
    </row>
    <row r="5928" spans="1:1" s="261" customFormat="1" ht="12" hidden="1" customHeight="1">
      <c r="A5928" s="260"/>
    </row>
    <row r="5929" spans="1:1" s="261" customFormat="1" ht="12" hidden="1" customHeight="1">
      <c r="A5929" s="260"/>
    </row>
    <row r="5930" spans="1:1" s="261" customFormat="1" ht="12" hidden="1" customHeight="1">
      <c r="A5930" s="260"/>
    </row>
    <row r="5931" spans="1:1" s="261" customFormat="1" ht="12" hidden="1" customHeight="1">
      <c r="A5931" s="260"/>
    </row>
    <row r="5932" spans="1:1" s="261" customFormat="1" ht="12" hidden="1" customHeight="1">
      <c r="A5932" s="260"/>
    </row>
    <row r="5933" spans="1:1" s="261" customFormat="1" ht="12" hidden="1" customHeight="1">
      <c r="A5933" s="260"/>
    </row>
    <row r="5934" spans="1:1" s="261" customFormat="1" ht="12" hidden="1" customHeight="1">
      <c r="A5934" s="260"/>
    </row>
    <row r="5935" spans="1:1" s="261" customFormat="1" ht="12" hidden="1" customHeight="1">
      <c r="A5935" s="260"/>
    </row>
    <row r="5936" spans="1:1" s="261" customFormat="1" ht="12" hidden="1" customHeight="1">
      <c r="A5936" s="260"/>
    </row>
    <row r="5937" spans="1:1" s="261" customFormat="1" ht="12" hidden="1" customHeight="1">
      <c r="A5937" s="260"/>
    </row>
    <row r="5938" spans="1:1" s="261" customFormat="1" ht="12" hidden="1" customHeight="1">
      <c r="A5938" s="260"/>
    </row>
    <row r="5939" spans="1:1" s="261" customFormat="1" ht="12" hidden="1" customHeight="1">
      <c r="A5939" s="260"/>
    </row>
    <row r="5940" spans="1:1" s="261" customFormat="1" ht="12" hidden="1" customHeight="1">
      <c r="A5940" s="260"/>
    </row>
    <row r="5941" spans="1:1" s="261" customFormat="1" ht="12" hidden="1" customHeight="1">
      <c r="A5941" s="260"/>
    </row>
    <row r="5942" spans="1:1" s="261" customFormat="1" ht="12" hidden="1" customHeight="1">
      <c r="A5942" s="260"/>
    </row>
    <row r="5943" spans="1:1" s="261" customFormat="1" ht="12" hidden="1" customHeight="1">
      <c r="A5943" s="260"/>
    </row>
    <row r="5944" spans="1:1" s="261" customFormat="1" ht="12" hidden="1" customHeight="1">
      <c r="A5944" s="260"/>
    </row>
    <row r="5945" spans="1:1" s="261" customFormat="1" ht="12" hidden="1" customHeight="1">
      <c r="A5945" s="260"/>
    </row>
    <row r="5946" spans="1:1" s="261" customFormat="1" ht="12" hidden="1" customHeight="1">
      <c r="A5946" s="260"/>
    </row>
    <row r="5947" spans="1:1" s="261" customFormat="1" ht="12" hidden="1" customHeight="1">
      <c r="A5947" s="260"/>
    </row>
    <row r="5948" spans="1:1" s="261" customFormat="1" ht="12" hidden="1" customHeight="1">
      <c r="A5948" s="260"/>
    </row>
    <row r="5949" spans="1:1" s="261" customFormat="1" ht="12" hidden="1" customHeight="1">
      <c r="A5949" s="260"/>
    </row>
    <row r="5950" spans="1:1" s="261" customFormat="1" ht="12" hidden="1" customHeight="1">
      <c r="A5950" s="260"/>
    </row>
    <row r="5951" spans="1:1" s="261" customFormat="1" ht="12" hidden="1" customHeight="1">
      <c r="A5951" s="260"/>
    </row>
    <row r="5952" spans="1:1" s="261" customFormat="1" ht="12" hidden="1" customHeight="1">
      <c r="A5952" s="260"/>
    </row>
    <row r="5953" spans="1:1" s="261" customFormat="1" ht="12" hidden="1" customHeight="1">
      <c r="A5953" s="260"/>
    </row>
    <row r="5954" spans="1:1" s="261" customFormat="1" ht="12" hidden="1" customHeight="1">
      <c r="A5954" s="260"/>
    </row>
    <row r="5955" spans="1:1" s="261" customFormat="1" ht="12" hidden="1" customHeight="1">
      <c r="A5955" s="260"/>
    </row>
    <row r="5956" spans="1:1" s="261" customFormat="1" ht="12" hidden="1" customHeight="1">
      <c r="A5956" s="260"/>
    </row>
    <row r="5957" spans="1:1" s="261" customFormat="1" ht="12" hidden="1" customHeight="1">
      <c r="A5957" s="260"/>
    </row>
    <row r="5958" spans="1:1" s="261" customFormat="1" ht="12" hidden="1" customHeight="1">
      <c r="A5958" s="260"/>
    </row>
    <row r="5959" spans="1:1" s="261" customFormat="1" ht="12" hidden="1" customHeight="1">
      <c r="A5959" s="260"/>
    </row>
    <row r="5960" spans="1:1" s="261" customFormat="1" ht="12" hidden="1" customHeight="1">
      <c r="A5960" s="260"/>
    </row>
    <row r="5961" spans="1:1" s="261" customFormat="1" ht="12" hidden="1" customHeight="1">
      <c r="A5961" s="260"/>
    </row>
    <row r="5962" spans="1:1" s="261" customFormat="1" ht="12" hidden="1" customHeight="1">
      <c r="A5962" s="260"/>
    </row>
    <row r="5963" spans="1:1" s="261" customFormat="1" ht="12" hidden="1" customHeight="1">
      <c r="A5963" s="260"/>
    </row>
    <row r="5964" spans="1:1" s="261" customFormat="1" ht="12" hidden="1" customHeight="1">
      <c r="A5964" s="260"/>
    </row>
    <row r="5965" spans="1:1" s="261" customFormat="1" ht="12" hidden="1" customHeight="1">
      <c r="A5965" s="260"/>
    </row>
    <row r="5966" spans="1:1" s="261" customFormat="1" ht="12" hidden="1" customHeight="1">
      <c r="A5966" s="260"/>
    </row>
    <row r="5967" spans="1:1" s="261" customFormat="1" ht="12" hidden="1" customHeight="1">
      <c r="A5967" s="260"/>
    </row>
    <row r="5968" spans="1:1" s="261" customFormat="1" ht="12" hidden="1" customHeight="1">
      <c r="A5968" s="260"/>
    </row>
    <row r="5969" spans="1:1" s="261" customFormat="1" ht="12" hidden="1" customHeight="1">
      <c r="A5969" s="260"/>
    </row>
    <row r="5970" spans="1:1" s="261" customFormat="1" ht="12" hidden="1" customHeight="1">
      <c r="A5970" s="260"/>
    </row>
    <row r="5971" spans="1:1" s="261" customFormat="1" ht="12" hidden="1" customHeight="1">
      <c r="A5971" s="260"/>
    </row>
    <row r="5972" spans="1:1" s="261" customFormat="1" ht="12" hidden="1" customHeight="1">
      <c r="A5972" s="260"/>
    </row>
    <row r="5973" spans="1:1" s="261" customFormat="1" ht="12" hidden="1" customHeight="1">
      <c r="A5973" s="260"/>
    </row>
    <row r="5974" spans="1:1" s="261" customFormat="1" ht="12" hidden="1" customHeight="1">
      <c r="A5974" s="260"/>
    </row>
    <row r="5975" spans="1:1" s="261" customFormat="1" ht="12" hidden="1" customHeight="1">
      <c r="A5975" s="260"/>
    </row>
    <row r="5976" spans="1:1" s="261" customFormat="1" ht="12" hidden="1" customHeight="1">
      <c r="A5976" s="260"/>
    </row>
    <row r="5977" spans="1:1" s="261" customFormat="1" ht="12" hidden="1" customHeight="1">
      <c r="A5977" s="260"/>
    </row>
    <row r="5978" spans="1:1" s="261" customFormat="1" ht="12" hidden="1" customHeight="1">
      <c r="A5978" s="260"/>
    </row>
    <row r="5979" spans="1:1" s="261" customFormat="1" ht="12" hidden="1" customHeight="1">
      <c r="A5979" s="260"/>
    </row>
    <row r="5980" spans="1:1" s="261" customFormat="1" ht="12" hidden="1" customHeight="1">
      <c r="A5980" s="260"/>
    </row>
    <row r="5981" spans="1:1" s="261" customFormat="1" ht="12" hidden="1" customHeight="1">
      <c r="A5981" s="260"/>
    </row>
    <row r="5982" spans="1:1" s="261" customFormat="1" ht="12" hidden="1" customHeight="1">
      <c r="A5982" s="260"/>
    </row>
    <row r="5983" spans="1:1" s="261" customFormat="1" ht="12" hidden="1" customHeight="1">
      <c r="A5983" s="260"/>
    </row>
    <row r="5984" spans="1:1" s="261" customFormat="1" ht="12" hidden="1" customHeight="1">
      <c r="A5984" s="260"/>
    </row>
    <row r="5985" spans="1:1" s="261" customFormat="1" ht="12" hidden="1" customHeight="1">
      <c r="A5985" s="260"/>
    </row>
    <row r="5986" spans="1:1" s="261" customFormat="1" ht="12" hidden="1" customHeight="1">
      <c r="A5986" s="260"/>
    </row>
    <row r="5987" spans="1:1" s="261" customFormat="1" ht="12" hidden="1" customHeight="1">
      <c r="A5987" s="260"/>
    </row>
    <row r="5988" spans="1:1" s="261" customFormat="1" ht="12" hidden="1" customHeight="1">
      <c r="A5988" s="260"/>
    </row>
    <row r="5989" spans="1:1" s="261" customFormat="1" ht="12" hidden="1" customHeight="1">
      <c r="A5989" s="260"/>
    </row>
    <row r="5990" spans="1:1" s="261" customFormat="1" ht="12" hidden="1" customHeight="1">
      <c r="A5990" s="260"/>
    </row>
    <row r="5991" spans="1:1" s="261" customFormat="1" ht="12" hidden="1" customHeight="1">
      <c r="A5991" s="260"/>
    </row>
    <row r="5992" spans="1:1" s="261" customFormat="1" ht="12" hidden="1" customHeight="1">
      <c r="A5992" s="260"/>
    </row>
    <row r="5993" spans="1:1" s="261" customFormat="1" ht="12" hidden="1" customHeight="1">
      <c r="A5993" s="260"/>
    </row>
    <row r="5994" spans="1:1" s="261" customFormat="1" ht="12" hidden="1" customHeight="1">
      <c r="A5994" s="260"/>
    </row>
    <row r="5995" spans="1:1" s="261" customFormat="1" ht="12" hidden="1" customHeight="1">
      <c r="A5995" s="260"/>
    </row>
    <row r="5996" spans="1:1" s="261" customFormat="1" ht="12" hidden="1" customHeight="1">
      <c r="A5996" s="260"/>
    </row>
    <row r="5997" spans="1:1" s="261" customFormat="1" ht="12" hidden="1" customHeight="1">
      <c r="A5997" s="260"/>
    </row>
    <row r="5998" spans="1:1" s="261" customFormat="1" ht="12" hidden="1" customHeight="1">
      <c r="A5998" s="260"/>
    </row>
    <row r="5999" spans="1:1" s="261" customFormat="1" ht="12" hidden="1" customHeight="1">
      <c r="A5999" s="260"/>
    </row>
    <row r="6000" spans="1:1" s="261" customFormat="1" ht="12" hidden="1" customHeight="1">
      <c r="A6000" s="260"/>
    </row>
    <row r="6001" spans="1:1" s="261" customFormat="1" ht="12" hidden="1" customHeight="1">
      <c r="A6001" s="260"/>
    </row>
    <row r="6002" spans="1:1" s="261" customFormat="1" ht="12" hidden="1" customHeight="1">
      <c r="A6002" s="260"/>
    </row>
    <row r="6003" spans="1:1" s="261" customFormat="1" ht="12" hidden="1" customHeight="1">
      <c r="A6003" s="260"/>
    </row>
    <row r="6004" spans="1:1" s="261" customFormat="1" ht="12" hidden="1" customHeight="1">
      <c r="A6004" s="260"/>
    </row>
    <row r="6005" spans="1:1" s="261" customFormat="1" ht="12" hidden="1" customHeight="1">
      <c r="A6005" s="260"/>
    </row>
    <row r="6006" spans="1:1" s="261" customFormat="1" ht="12" hidden="1" customHeight="1">
      <c r="A6006" s="260"/>
    </row>
    <row r="6007" spans="1:1" s="261" customFormat="1" ht="12" hidden="1" customHeight="1">
      <c r="A6007" s="260"/>
    </row>
    <row r="6008" spans="1:1" s="261" customFormat="1" ht="12" hidden="1" customHeight="1">
      <c r="A6008" s="260"/>
    </row>
    <row r="6009" spans="1:1" s="261" customFormat="1" ht="12" hidden="1" customHeight="1">
      <c r="A6009" s="260"/>
    </row>
    <row r="6010" spans="1:1" s="261" customFormat="1" ht="12" hidden="1" customHeight="1">
      <c r="A6010" s="260"/>
    </row>
    <row r="6011" spans="1:1" s="261" customFormat="1" ht="12" hidden="1" customHeight="1">
      <c r="A6011" s="260"/>
    </row>
    <row r="6012" spans="1:1" s="261" customFormat="1" ht="12" hidden="1" customHeight="1">
      <c r="A6012" s="260"/>
    </row>
    <row r="6013" spans="1:1" s="261" customFormat="1" ht="12" hidden="1" customHeight="1">
      <c r="A6013" s="260"/>
    </row>
    <row r="6014" spans="1:1" s="261" customFormat="1" ht="12" hidden="1" customHeight="1">
      <c r="A6014" s="260"/>
    </row>
    <row r="6015" spans="1:1" s="261" customFormat="1" ht="12" hidden="1" customHeight="1">
      <c r="A6015" s="260"/>
    </row>
    <row r="6016" spans="1:1" s="261" customFormat="1" ht="12" hidden="1" customHeight="1">
      <c r="A6016" s="260"/>
    </row>
    <row r="6017" spans="1:1" s="261" customFormat="1" ht="12" hidden="1" customHeight="1">
      <c r="A6017" s="260"/>
    </row>
    <row r="6018" spans="1:1" s="261" customFormat="1" ht="12" hidden="1" customHeight="1">
      <c r="A6018" s="260"/>
    </row>
    <row r="6019" spans="1:1" s="261" customFormat="1" ht="12" hidden="1" customHeight="1">
      <c r="A6019" s="260"/>
    </row>
    <row r="6020" spans="1:1" s="261" customFormat="1" ht="12" hidden="1" customHeight="1">
      <c r="A6020" s="260"/>
    </row>
    <row r="6021" spans="1:1" s="261" customFormat="1" ht="12" hidden="1" customHeight="1">
      <c r="A6021" s="260"/>
    </row>
    <row r="6022" spans="1:1" s="261" customFormat="1" ht="12" hidden="1" customHeight="1">
      <c r="A6022" s="260"/>
    </row>
    <row r="6023" spans="1:1" s="261" customFormat="1" ht="12" hidden="1" customHeight="1">
      <c r="A6023" s="260"/>
    </row>
    <row r="6024" spans="1:1" s="261" customFormat="1" ht="12" hidden="1" customHeight="1">
      <c r="A6024" s="260"/>
    </row>
    <row r="6025" spans="1:1" s="261" customFormat="1" ht="12" hidden="1" customHeight="1">
      <c r="A6025" s="260"/>
    </row>
    <row r="6026" spans="1:1" s="261" customFormat="1" ht="12" hidden="1" customHeight="1">
      <c r="A6026" s="260"/>
    </row>
    <row r="6027" spans="1:1" s="261" customFormat="1" ht="12" hidden="1" customHeight="1">
      <c r="A6027" s="260"/>
    </row>
    <row r="6028" spans="1:1" s="261" customFormat="1" ht="12" hidden="1" customHeight="1">
      <c r="A6028" s="260"/>
    </row>
    <row r="6029" spans="1:1" s="261" customFormat="1" ht="12" hidden="1" customHeight="1">
      <c r="A6029" s="260"/>
    </row>
    <row r="6030" spans="1:1" s="261" customFormat="1" ht="12" hidden="1" customHeight="1">
      <c r="A6030" s="260"/>
    </row>
    <row r="6031" spans="1:1" s="261" customFormat="1" ht="12" hidden="1" customHeight="1">
      <c r="A6031" s="260"/>
    </row>
    <row r="6032" spans="1:1" s="261" customFormat="1" ht="12" hidden="1" customHeight="1">
      <c r="A6032" s="260"/>
    </row>
    <row r="6033" spans="1:1" s="261" customFormat="1" ht="12" hidden="1" customHeight="1">
      <c r="A6033" s="260"/>
    </row>
    <row r="6034" spans="1:1" s="261" customFormat="1" ht="12" hidden="1" customHeight="1">
      <c r="A6034" s="260"/>
    </row>
    <row r="6035" spans="1:1" s="261" customFormat="1" ht="12" hidden="1" customHeight="1">
      <c r="A6035" s="260"/>
    </row>
    <row r="6036" spans="1:1" s="261" customFormat="1" ht="12" hidden="1" customHeight="1">
      <c r="A6036" s="260"/>
    </row>
    <row r="6037" spans="1:1" s="261" customFormat="1" ht="12" hidden="1" customHeight="1">
      <c r="A6037" s="260"/>
    </row>
    <row r="6038" spans="1:1" s="261" customFormat="1" ht="12" hidden="1" customHeight="1">
      <c r="A6038" s="260"/>
    </row>
    <row r="6039" spans="1:1" s="261" customFormat="1" ht="12" hidden="1" customHeight="1">
      <c r="A6039" s="260"/>
    </row>
    <row r="6040" spans="1:1" s="261" customFormat="1" ht="12" hidden="1" customHeight="1">
      <c r="A6040" s="260"/>
    </row>
    <row r="6041" spans="1:1" s="261" customFormat="1" ht="12" hidden="1" customHeight="1">
      <c r="A6041" s="260"/>
    </row>
    <row r="6042" spans="1:1" s="261" customFormat="1" ht="12" hidden="1" customHeight="1">
      <c r="A6042" s="260"/>
    </row>
    <row r="6043" spans="1:1" s="261" customFormat="1" ht="12" hidden="1" customHeight="1">
      <c r="A6043" s="260"/>
    </row>
    <row r="6044" spans="1:1" s="261" customFormat="1" ht="12" hidden="1" customHeight="1">
      <c r="A6044" s="260"/>
    </row>
    <row r="6045" spans="1:1" s="261" customFormat="1" ht="12" hidden="1" customHeight="1">
      <c r="A6045" s="260"/>
    </row>
    <row r="6046" spans="1:1" s="261" customFormat="1" ht="12" hidden="1" customHeight="1">
      <c r="A6046" s="260"/>
    </row>
    <row r="6047" spans="1:1" s="261" customFormat="1" ht="12" hidden="1" customHeight="1">
      <c r="A6047" s="260"/>
    </row>
    <row r="6048" spans="1:1" s="261" customFormat="1" ht="12" hidden="1" customHeight="1">
      <c r="A6048" s="260"/>
    </row>
    <row r="6049" spans="1:1" s="261" customFormat="1" ht="12" hidden="1" customHeight="1">
      <c r="A6049" s="260"/>
    </row>
    <row r="6050" spans="1:1" s="261" customFormat="1" ht="12" hidden="1" customHeight="1">
      <c r="A6050" s="260"/>
    </row>
    <row r="6051" spans="1:1" s="261" customFormat="1" ht="12" hidden="1" customHeight="1">
      <c r="A6051" s="260"/>
    </row>
    <row r="6052" spans="1:1" s="261" customFormat="1" ht="12" hidden="1" customHeight="1">
      <c r="A6052" s="260"/>
    </row>
    <row r="6053" spans="1:1" s="261" customFormat="1" ht="12" hidden="1" customHeight="1">
      <c r="A6053" s="260"/>
    </row>
    <row r="6054" spans="1:1" s="261" customFormat="1" ht="12" hidden="1" customHeight="1">
      <c r="A6054" s="260"/>
    </row>
    <row r="6055" spans="1:1" s="261" customFormat="1" ht="12" hidden="1" customHeight="1">
      <c r="A6055" s="260"/>
    </row>
    <row r="6056" spans="1:1" s="261" customFormat="1" ht="12" hidden="1" customHeight="1">
      <c r="A6056" s="260"/>
    </row>
    <row r="6057" spans="1:1" s="261" customFormat="1" ht="12" hidden="1" customHeight="1">
      <c r="A6057" s="260"/>
    </row>
    <row r="6058" spans="1:1" s="261" customFormat="1" ht="12" hidden="1" customHeight="1">
      <c r="A6058" s="260"/>
    </row>
    <row r="6059" spans="1:1" s="261" customFormat="1" ht="12" hidden="1" customHeight="1">
      <c r="A6059" s="260"/>
    </row>
    <row r="6060" spans="1:1" s="261" customFormat="1" ht="12" hidden="1" customHeight="1">
      <c r="A6060" s="260"/>
    </row>
    <row r="6061" spans="1:1" s="261" customFormat="1" ht="12" hidden="1" customHeight="1">
      <c r="A6061" s="260"/>
    </row>
    <row r="6062" spans="1:1" s="261" customFormat="1" ht="12" hidden="1" customHeight="1">
      <c r="A6062" s="260"/>
    </row>
    <row r="6063" spans="1:1" s="261" customFormat="1" ht="12" hidden="1" customHeight="1">
      <c r="A6063" s="260"/>
    </row>
    <row r="6064" spans="1:1" s="261" customFormat="1" ht="12" hidden="1" customHeight="1">
      <c r="A6064" s="260"/>
    </row>
    <row r="6065" spans="1:1" s="261" customFormat="1" ht="12" hidden="1" customHeight="1">
      <c r="A6065" s="260"/>
    </row>
    <row r="6066" spans="1:1" s="261" customFormat="1" ht="12" hidden="1" customHeight="1">
      <c r="A6066" s="260"/>
    </row>
    <row r="6067" spans="1:1" s="261" customFormat="1" ht="12" hidden="1" customHeight="1">
      <c r="A6067" s="260"/>
    </row>
    <row r="6068" spans="1:1" s="261" customFormat="1" ht="12" hidden="1" customHeight="1">
      <c r="A6068" s="260"/>
    </row>
    <row r="6069" spans="1:1" s="261" customFormat="1" ht="12" hidden="1" customHeight="1">
      <c r="A6069" s="260"/>
    </row>
    <row r="6070" spans="1:1" s="261" customFormat="1" ht="12" hidden="1" customHeight="1">
      <c r="A6070" s="260"/>
    </row>
    <row r="6071" spans="1:1" s="261" customFormat="1" ht="12" hidden="1" customHeight="1">
      <c r="A6071" s="260"/>
    </row>
    <row r="6072" spans="1:1" s="261" customFormat="1" ht="12" hidden="1" customHeight="1">
      <c r="A6072" s="260"/>
    </row>
    <row r="6073" spans="1:1" s="261" customFormat="1" ht="12" hidden="1" customHeight="1">
      <c r="A6073" s="260"/>
    </row>
    <row r="6074" spans="1:1" s="261" customFormat="1" ht="12" hidden="1" customHeight="1">
      <c r="A6074" s="260"/>
    </row>
    <row r="6075" spans="1:1" s="261" customFormat="1" ht="12" hidden="1" customHeight="1">
      <c r="A6075" s="260"/>
    </row>
    <row r="6076" spans="1:1" s="261" customFormat="1" ht="12" hidden="1" customHeight="1">
      <c r="A6076" s="260"/>
    </row>
    <row r="6077" spans="1:1" s="261" customFormat="1" ht="12" hidden="1" customHeight="1">
      <c r="A6077" s="260"/>
    </row>
    <row r="6078" spans="1:1" s="261" customFormat="1" ht="12" hidden="1" customHeight="1">
      <c r="A6078" s="260"/>
    </row>
    <row r="6079" spans="1:1" s="261" customFormat="1" ht="12" hidden="1" customHeight="1">
      <c r="A6079" s="260"/>
    </row>
    <row r="6080" spans="1:1" s="261" customFormat="1" ht="12" hidden="1" customHeight="1">
      <c r="A6080" s="260"/>
    </row>
    <row r="6081" spans="1:1" s="261" customFormat="1" ht="12" hidden="1" customHeight="1">
      <c r="A6081" s="260"/>
    </row>
    <row r="6082" spans="1:1" s="261" customFormat="1" ht="12" hidden="1" customHeight="1">
      <c r="A6082" s="260"/>
    </row>
    <row r="6083" spans="1:1" s="261" customFormat="1" ht="12" hidden="1" customHeight="1">
      <c r="A6083" s="260"/>
    </row>
    <row r="6084" spans="1:1" s="261" customFormat="1" ht="12" hidden="1" customHeight="1">
      <c r="A6084" s="260"/>
    </row>
    <row r="6085" spans="1:1" s="261" customFormat="1" ht="12" hidden="1" customHeight="1">
      <c r="A6085" s="260"/>
    </row>
    <row r="6086" spans="1:1" s="261" customFormat="1" ht="12" hidden="1" customHeight="1">
      <c r="A6086" s="260"/>
    </row>
    <row r="6087" spans="1:1" s="261" customFormat="1" ht="12" hidden="1" customHeight="1">
      <c r="A6087" s="260"/>
    </row>
    <row r="6088" spans="1:1" s="261" customFormat="1" ht="12" hidden="1" customHeight="1">
      <c r="A6088" s="260"/>
    </row>
    <row r="6089" spans="1:1" s="261" customFormat="1" ht="12" hidden="1" customHeight="1">
      <c r="A6089" s="260"/>
    </row>
    <row r="6090" spans="1:1" s="261" customFormat="1" ht="12" hidden="1" customHeight="1">
      <c r="A6090" s="260"/>
    </row>
    <row r="6091" spans="1:1" s="261" customFormat="1" ht="12" hidden="1" customHeight="1">
      <c r="A6091" s="260"/>
    </row>
    <row r="6092" spans="1:1" s="261" customFormat="1" ht="12" hidden="1" customHeight="1">
      <c r="A6092" s="260"/>
    </row>
    <row r="6093" spans="1:1" s="261" customFormat="1" ht="12" hidden="1" customHeight="1">
      <c r="A6093" s="260"/>
    </row>
    <row r="6094" spans="1:1" s="261" customFormat="1" ht="12" hidden="1" customHeight="1">
      <c r="A6094" s="260"/>
    </row>
    <row r="6095" spans="1:1" s="261" customFormat="1" ht="12" hidden="1" customHeight="1">
      <c r="A6095" s="260"/>
    </row>
    <row r="6096" spans="1:1" s="261" customFormat="1" ht="12" hidden="1" customHeight="1">
      <c r="A6096" s="260"/>
    </row>
    <row r="6097" spans="1:1" s="261" customFormat="1" ht="12" hidden="1" customHeight="1">
      <c r="A6097" s="260"/>
    </row>
    <row r="6098" spans="1:1" s="261" customFormat="1" ht="12" hidden="1" customHeight="1">
      <c r="A6098" s="260"/>
    </row>
    <row r="6099" spans="1:1" s="261" customFormat="1" ht="12" hidden="1" customHeight="1">
      <c r="A6099" s="260"/>
    </row>
    <row r="6100" spans="1:1" s="261" customFormat="1" ht="12" hidden="1" customHeight="1">
      <c r="A6100" s="260"/>
    </row>
    <row r="6101" spans="1:1" s="261" customFormat="1" ht="12" hidden="1" customHeight="1">
      <c r="A6101" s="260"/>
    </row>
    <row r="6102" spans="1:1" s="261" customFormat="1" ht="12" hidden="1" customHeight="1">
      <c r="A6102" s="260"/>
    </row>
    <row r="6103" spans="1:1" s="261" customFormat="1" ht="12" hidden="1" customHeight="1">
      <c r="A6103" s="260"/>
    </row>
    <row r="6104" spans="1:1" s="261" customFormat="1" ht="12" hidden="1" customHeight="1">
      <c r="A6104" s="260"/>
    </row>
    <row r="6105" spans="1:1" s="261" customFormat="1" ht="12" hidden="1" customHeight="1">
      <c r="A6105" s="260"/>
    </row>
    <row r="6106" spans="1:1" s="261" customFormat="1" ht="12" hidden="1" customHeight="1">
      <c r="A6106" s="260"/>
    </row>
    <row r="6107" spans="1:1" s="261" customFormat="1" ht="12" hidden="1" customHeight="1">
      <c r="A6107" s="260"/>
    </row>
    <row r="6108" spans="1:1" s="261" customFormat="1" ht="12" hidden="1" customHeight="1">
      <c r="A6108" s="260"/>
    </row>
    <row r="6109" spans="1:1" s="261" customFormat="1" ht="12" hidden="1" customHeight="1">
      <c r="A6109" s="260"/>
    </row>
    <row r="6110" spans="1:1" s="261" customFormat="1" ht="12" hidden="1" customHeight="1">
      <c r="A6110" s="260"/>
    </row>
    <row r="6111" spans="1:1" s="261" customFormat="1" ht="12" hidden="1" customHeight="1">
      <c r="A6111" s="260"/>
    </row>
    <row r="6112" spans="1:1" s="261" customFormat="1" ht="12" hidden="1" customHeight="1">
      <c r="A6112" s="260"/>
    </row>
    <row r="6113" spans="1:1" s="261" customFormat="1" ht="12" hidden="1" customHeight="1">
      <c r="A6113" s="260"/>
    </row>
    <row r="6114" spans="1:1" s="261" customFormat="1" ht="12" hidden="1" customHeight="1">
      <c r="A6114" s="260"/>
    </row>
    <row r="6115" spans="1:1" s="261" customFormat="1" ht="12" hidden="1" customHeight="1">
      <c r="A6115" s="260"/>
    </row>
    <row r="6116" spans="1:1" s="261" customFormat="1" ht="12" hidden="1" customHeight="1">
      <c r="A6116" s="260"/>
    </row>
    <row r="6117" spans="1:1" s="261" customFormat="1" ht="12" hidden="1" customHeight="1">
      <c r="A6117" s="260"/>
    </row>
    <row r="6118" spans="1:1" s="261" customFormat="1" ht="12" hidden="1" customHeight="1">
      <c r="A6118" s="260"/>
    </row>
    <row r="6119" spans="1:1" s="261" customFormat="1" ht="12" hidden="1" customHeight="1">
      <c r="A6119" s="260"/>
    </row>
    <row r="6120" spans="1:1" s="261" customFormat="1" ht="12" hidden="1" customHeight="1">
      <c r="A6120" s="260"/>
    </row>
    <row r="6121" spans="1:1" s="261" customFormat="1" ht="12" hidden="1" customHeight="1">
      <c r="A6121" s="260"/>
    </row>
    <row r="6122" spans="1:1" s="261" customFormat="1" ht="12" hidden="1" customHeight="1">
      <c r="A6122" s="260"/>
    </row>
    <row r="6123" spans="1:1" s="261" customFormat="1" ht="12" hidden="1" customHeight="1">
      <c r="A6123" s="260"/>
    </row>
    <row r="6124" spans="1:1" s="261" customFormat="1" ht="12" hidden="1" customHeight="1">
      <c r="A6124" s="260"/>
    </row>
    <row r="6125" spans="1:1" s="261" customFormat="1" ht="12" hidden="1" customHeight="1">
      <c r="A6125" s="260"/>
    </row>
    <row r="6126" spans="1:1" s="261" customFormat="1" ht="12" hidden="1" customHeight="1">
      <c r="A6126" s="260"/>
    </row>
    <row r="6127" spans="1:1" s="261" customFormat="1" ht="12" hidden="1" customHeight="1">
      <c r="A6127" s="260"/>
    </row>
    <row r="6128" spans="1:1" s="261" customFormat="1" ht="12" hidden="1" customHeight="1">
      <c r="A6128" s="260"/>
    </row>
    <row r="6129" spans="1:1" s="261" customFormat="1" ht="12" hidden="1" customHeight="1">
      <c r="A6129" s="260"/>
    </row>
    <row r="6130" spans="1:1" s="261" customFormat="1" ht="12" hidden="1" customHeight="1">
      <c r="A6130" s="260"/>
    </row>
    <row r="6131" spans="1:1" s="261" customFormat="1" ht="12" hidden="1" customHeight="1">
      <c r="A6131" s="260"/>
    </row>
    <row r="6132" spans="1:1" s="261" customFormat="1" ht="12" hidden="1" customHeight="1">
      <c r="A6132" s="260"/>
    </row>
    <row r="6133" spans="1:1" s="261" customFormat="1" ht="12" hidden="1" customHeight="1">
      <c r="A6133" s="260"/>
    </row>
    <row r="6134" spans="1:1" s="261" customFormat="1" ht="12" hidden="1" customHeight="1">
      <c r="A6134" s="260"/>
    </row>
    <row r="6135" spans="1:1" s="261" customFormat="1" ht="12" hidden="1" customHeight="1">
      <c r="A6135" s="260"/>
    </row>
    <row r="6136" spans="1:1" s="261" customFormat="1" ht="12" hidden="1" customHeight="1">
      <c r="A6136" s="260"/>
    </row>
    <row r="6137" spans="1:1" s="261" customFormat="1" ht="12" hidden="1" customHeight="1">
      <c r="A6137" s="260"/>
    </row>
    <row r="6138" spans="1:1" s="261" customFormat="1" ht="12" hidden="1" customHeight="1">
      <c r="A6138" s="260"/>
    </row>
    <row r="6139" spans="1:1" s="261" customFormat="1" ht="12" hidden="1" customHeight="1">
      <c r="A6139" s="260"/>
    </row>
    <row r="6140" spans="1:1" s="261" customFormat="1" ht="12" hidden="1" customHeight="1">
      <c r="A6140" s="260"/>
    </row>
    <row r="6141" spans="1:1" s="261" customFormat="1" ht="12" hidden="1" customHeight="1">
      <c r="A6141" s="260"/>
    </row>
    <row r="6142" spans="1:1" s="261" customFormat="1" ht="12" hidden="1" customHeight="1">
      <c r="A6142" s="260"/>
    </row>
    <row r="6143" spans="1:1" s="261" customFormat="1" ht="12" hidden="1" customHeight="1">
      <c r="A6143" s="260"/>
    </row>
    <row r="6144" spans="1:1" s="261" customFormat="1" ht="12" hidden="1" customHeight="1">
      <c r="A6144" s="260"/>
    </row>
    <row r="6145" spans="1:1" s="261" customFormat="1" ht="12" hidden="1" customHeight="1">
      <c r="A6145" s="260"/>
    </row>
    <row r="6146" spans="1:1" s="261" customFormat="1" ht="12" hidden="1" customHeight="1">
      <c r="A6146" s="260"/>
    </row>
    <row r="6147" spans="1:1" s="261" customFormat="1" ht="12" hidden="1" customHeight="1">
      <c r="A6147" s="260"/>
    </row>
    <row r="6148" spans="1:1" s="261" customFormat="1" ht="12" hidden="1" customHeight="1">
      <c r="A6148" s="260"/>
    </row>
    <row r="6149" spans="1:1" s="261" customFormat="1" ht="12" hidden="1" customHeight="1">
      <c r="A6149" s="260"/>
    </row>
    <row r="6150" spans="1:1" s="261" customFormat="1" ht="12" hidden="1" customHeight="1">
      <c r="A6150" s="260"/>
    </row>
    <row r="6151" spans="1:1" s="261" customFormat="1" ht="12" hidden="1" customHeight="1">
      <c r="A6151" s="260"/>
    </row>
    <row r="6152" spans="1:1" s="261" customFormat="1" ht="12" hidden="1" customHeight="1">
      <c r="A6152" s="260"/>
    </row>
    <row r="6153" spans="1:1" s="261" customFormat="1" ht="12" hidden="1" customHeight="1">
      <c r="A6153" s="260"/>
    </row>
    <row r="6154" spans="1:1" s="261" customFormat="1" ht="12" hidden="1" customHeight="1">
      <c r="A6154" s="260"/>
    </row>
    <row r="6155" spans="1:1" s="261" customFormat="1" ht="12" hidden="1" customHeight="1">
      <c r="A6155" s="260"/>
    </row>
    <row r="6156" spans="1:1" s="261" customFormat="1" ht="12" hidden="1" customHeight="1">
      <c r="A6156" s="260"/>
    </row>
    <row r="6157" spans="1:1" s="261" customFormat="1" ht="12" hidden="1" customHeight="1">
      <c r="A6157" s="260"/>
    </row>
    <row r="6158" spans="1:1" s="261" customFormat="1" ht="12" hidden="1" customHeight="1">
      <c r="A6158" s="260"/>
    </row>
    <row r="6159" spans="1:1" s="261" customFormat="1" ht="12" hidden="1" customHeight="1">
      <c r="A6159" s="260"/>
    </row>
    <row r="6160" spans="1:1" s="261" customFormat="1" ht="12" hidden="1" customHeight="1">
      <c r="A6160" s="260"/>
    </row>
    <row r="6161" spans="1:1" s="261" customFormat="1" ht="12" hidden="1" customHeight="1">
      <c r="A6161" s="260"/>
    </row>
    <row r="6162" spans="1:1" s="261" customFormat="1" ht="12" hidden="1" customHeight="1">
      <c r="A6162" s="260"/>
    </row>
    <row r="6163" spans="1:1" s="261" customFormat="1" ht="12" hidden="1" customHeight="1">
      <c r="A6163" s="260"/>
    </row>
    <row r="6164" spans="1:1" s="261" customFormat="1" ht="12" hidden="1" customHeight="1">
      <c r="A6164" s="260"/>
    </row>
    <row r="6165" spans="1:1" s="261" customFormat="1" ht="12" hidden="1" customHeight="1">
      <c r="A6165" s="260"/>
    </row>
    <row r="6166" spans="1:1" s="261" customFormat="1" ht="12" hidden="1" customHeight="1">
      <c r="A6166" s="260"/>
    </row>
    <row r="6167" spans="1:1" s="261" customFormat="1" ht="12" hidden="1" customHeight="1">
      <c r="A6167" s="260"/>
    </row>
    <row r="6168" spans="1:1" s="261" customFormat="1" ht="12" hidden="1" customHeight="1">
      <c r="A6168" s="260"/>
    </row>
    <row r="6169" spans="1:1" s="261" customFormat="1" ht="12" hidden="1" customHeight="1">
      <c r="A6169" s="260"/>
    </row>
    <row r="6170" spans="1:1" s="261" customFormat="1" ht="12" hidden="1" customHeight="1">
      <c r="A6170" s="260"/>
    </row>
    <row r="6171" spans="1:1" s="261" customFormat="1" ht="12" hidden="1" customHeight="1">
      <c r="A6171" s="260"/>
    </row>
    <row r="6172" spans="1:1" s="261" customFormat="1" ht="12" hidden="1" customHeight="1">
      <c r="A6172" s="260"/>
    </row>
    <row r="6173" spans="1:1" s="261" customFormat="1" ht="12" hidden="1" customHeight="1">
      <c r="A6173" s="260"/>
    </row>
    <row r="6174" spans="1:1" s="261" customFormat="1" ht="12" hidden="1" customHeight="1">
      <c r="A6174" s="260"/>
    </row>
    <row r="6175" spans="1:1" s="261" customFormat="1" ht="12" hidden="1" customHeight="1">
      <c r="A6175" s="260"/>
    </row>
    <row r="6176" spans="1:1" s="261" customFormat="1" ht="12" hidden="1" customHeight="1">
      <c r="A6176" s="260"/>
    </row>
    <row r="6177" spans="1:1" s="261" customFormat="1" ht="12" hidden="1" customHeight="1">
      <c r="A6177" s="260"/>
    </row>
    <row r="6178" spans="1:1" s="261" customFormat="1" ht="12" hidden="1" customHeight="1">
      <c r="A6178" s="260"/>
    </row>
    <row r="6179" spans="1:1" s="261" customFormat="1" ht="12" hidden="1" customHeight="1">
      <c r="A6179" s="260"/>
    </row>
    <row r="6180" spans="1:1" s="261" customFormat="1" ht="12" hidden="1" customHeight="1">
      <c r="A6180" s="260"/>
    </row>
    <row r="6181" spans="1:1" s="261" customFormat="1" ht="12" hidden="1" customHeight="1">
      <c r="A6181" s="260"/>
    </row>
    <row r="6182" spans="1:1" s="261" customFormat="1" ht="12" hidden="1" customHeight="1">
      <c r="A6182" s="260"/>
    </row>
    <row r="6183" spans="1:1" s="261" customFormat="1" ht="12" hidden="1" customHeight="1">
      <c r="A6183" s="260"/>
    </row>
    <row r="6184" spans="1:1" s="261" customFormat="1" ht="12" hidden="1" customHeight="1">
      <c r="A6184" s="260"/>
    </row>
    <row r="6185" spans="1:1" s="261" customFormat="1" ht="12" hidden="1" customHeight="1">
      <c r="A6185" s="260"/>
    </row>
    <row r="6186" spans="1:1" s="261" customFormat="1" ht="12" hidden="1" customHeight="1">
      <c r="A6186" s="260"/>
    </row>
    <row r="6187" spans="1:1" s="261" customFormat="1" ht="12" hidden="1" customHeight="1">
      <c r="A6187" s="260"/>
    </row>
    <row r="6188" spans="1:1" s="261" customFormat="1" ht="12" hidden="1" customHeight="1">
      <c r="A6188" s="260"/>
    </row>
    <row r="6189" spans="1:1" s="261" customFormat="1" ht="12" hidden="1" customHeight="1">
      <c r="A6189" s="260"/>
    </row>
    <row r="6190" spans="1:1" s="261" customFormat="1" ht="12" hidden="1" customHeight="1">
      <c r="A6190" s="260"/>
    </row>
    <row r="6191" spans="1:1" s="261" customFormat="1" ht="12" hidden="1" customHeight="1">
      <c r="A6191" s="260"/>
    </row>
    <row r="6192" spans="1:1" s="261" customFormat="1" ht="12" hidden="1" customHeight="1">
      <c r="A6192" s="260"/>
    </row>
    <row r="6193" spans="1:1" s="261" customFormat="1" ht="12" hidden="1" customHeight="1">
      <c r="A6193" s="260"/>
    </row>
    <row r="6194" spans="1:1" s="261" customFormat="1" ht="12" hidden="1" customHeight="1">
      <c r="A6194" s="260"/>
    </row>
    <row r="6195" spans="1:1" s="261" customFormat="1" ht="12" hidden="1" customHeight="1">
      <c r="A6195" s="260"/>
    </row>
    <row r="6196" spans="1:1" s="261" customFormat="1" ht="12" hidden="1" customHeight="1">
      <c r="A6196" s="260"/>
    </row>
    <row r="6197" spans="1:1" s="261" customFormat="1" ht="12" hidden="1" customHeight="1">
      <c r="A6197" s="260"/>
    </row>
    <row r="6198" spans="1:1" s="261" customFormat="1" ht="12" hidden="1" customHeight="1">
      <c r="A6198" s="260"/>
    </row>
    <row r="6199" spans="1:1" s="261" customFormat="1" ht="12" hidden="1" customHeight="1">
      <c r="A6199" s="260"/>
    </row>
    <row r="6200" spans="1:1" s="261" customFormat="1" ht="12" hidden="1" customHeight="1">
      <c r="A6200" s="260"/>
    </row>
    <row r="6201" spans="1:1" s="261" customFormat="1" ht="12" hidden="1" customHeight="1">
      <c r="A6201" s="260"/>
    </row>
    <row r="6202" spans="1:1" s="261" customFormat="1" ht="12" hidden="1" customHeight="1">
      <c r="A6202" s="260"/>
    </row>
    <row r="6203" spans="1:1" s="261" customFormat="1" ht="12" hidden="1" customHeight="1">
      <c r="A6203" s="260"/>
    </row>
    <row r="6204" spans="1:1" s="261" customFormat="1" ht="12" hidden="1" customHeight="1">
      <c r="A6204" s="260"/>
    </row>
    <row r="6205" spans="1:1" s="261" customFormat="1" ht="12" hidden="1" customHeight="1">
      <c r="A6205" s="260"/>
    </row>
    <row r="6206" spans="1:1" s="261" customFormat="1" ht="12" hidden="1" customHeight="1">
      <c r="A6206" s="260"/>
    </row>
    <row r="6207" spans="1:1" s="261" customFormat="1" ht="12" hidden="1" customHeight="1">
      <c r="A6207" s="260"/>
    </row>
    <row r="6208" spans="1:1" s="261" customFormat="1" ht="12" hidden="1" customHeight="1">
      <c r="A6208" s="260"/>
    </row>
    <row r="6209" spans="1:1" s="261" customFormat="1" ht="12" hidden="1" customHeight="1">
      <c r="A6209" s="260"/>
    </row>
    <row r="6210" spans="1:1" s="261" customFormat="1" ht="12" hidden="1" customHeight="1">
      <c r="A6210" s="260"/>
    </row>
    <row r="6211" spans="1:1" s="261" customFormat="1" ht="12" hidden="1" customHeight="1">
      <c r="A6211" s="260"/>
    </row>
    <row r="6212" spans="1:1" s="261" customFormat="1" ht="12" hidden="1" customHeight="1">
      <c r="A6212" s="260"/>
    </row>
    <row r="6213" spans="1:1" s="261" customFormat="1" ht="12" hidden="1" customHeight="1">
      <c r="A6213" s="260"/>
    </row>
    <row r="6214" spans="1:1" s="261" customFormat="1" ht="12" hidden="1" customHeight="1">
      <c r="A6214" s="260"/>
    </row>
    <row r="6215" spans="1:1" s="261" customFormat="1" ht="12" hidden="1" customHeight="1">
      <c r="A6215" s="260"/>
    </row>
    <row r="6216" spans="1:1" s="261" customFormat="1" ht="12" hidden="1" customHeight="1">
      <c r="A6216" s="260"/>
    </row>
    <row r="6217" spans="1:1" s="261" customFormat="1" ht="12" hidden="1" customHeight="1">
      <c r="A6217" s="260"/>
    </row>
    <row r="6218" spans="1:1" s="261" customFormat="1" ht="12" hidden="1" customHeight="1">
      <c r="A6218" s="260"/>
    </row>
    <row r="6219" spans="1:1" s="261" customFormat="1" ht="12" hidden="1" customHeight="1">
      <c r="A6219" s="260"/>
    </row>
    <row r="6220" spans="1:1" s="261" customFormat="1" ht="12" hidden="1" customHeight="1">
      <c r="A6220" s="260"/>
    </row>
    <row r="6221" spans="1:1" s="261" customFormat="1" ht="12" hidden="1" customHeight="1">
      <c r="A6221" s="260"/>
    </row>
    <row r="6222" spans="1:1" s="261" customFormat="1" ht="12" hidden="1" customHeight="1">
      <c r="A6222" s="260"/>
    </row>
    <row r="6223" spans="1:1" s="261" customFormat="1" ht="12" hidden="1" customHeight="1">
      <c r="A6223" s="260"/>
    </row>
    <row r="6224" spans="1:1" s="261" customFormat="1" ht="12" hidden="1" customHeight="1">
      <c r="A6224" s="260"/>
    </row>
    <row r="6225" spans="1:1" s="261" customFormat="1" ht="12" hidden="1" customHeight="1">
      <c r="A6225" s="260"/>
    </row>
    <row r="6226" spans="1:1" s="261" customFormat="1" ht="12" hidden="1" customHeight="1">
      <c r="A6226" s="260"/>
    </row>
    <row r="6227" spans="1:1" s="261" customFormat="1" ht="12" hidden="1" customHeight="1">
      <c r="A6227" s="260"/>
    </row>
    <row r="6228" spans="1:1" s="261" customFormat="1" ht="12" hidden="1" customHeight="1">
      <c r="A6228" s="260"/>
    </row>
    <row r="6229" spans="1:1" s="261" customFormat="1" ht="12" hidden="1" customHeight="1">
      <c r="A6229" s="260"/>
    </row>
    <row r="6230" spans="1:1" s="261" customFormat="1" ht="12" hidden="1" customHeight="1">
      <c r="A6230" s="260"/>
    </row>
    <row r="6231" spans="1:1" s="261" customFormat="1" ht="12" hidden="1" customHeight="1">
      <c r="A6231" s="260"/>
    </row>
    <row r="6232" spans="1:1" s="261" customFormat="1" ht="12" hidden="1" customHeight="1">
      <c r="A6232" s="260"/>
    </row>
    <row r="6233" spans="1:1" s="261" customFormat="1" ht="12" hidden="1" customHeight="1">
      <c r="A6233" s="260"/>
    </row>
    <row r="6234" spans="1:1" s="261" customFormat="1" ht="12" hidden="1" customHeight="1">
      <c r="A6234" s="260"/>
    </row>
    <row r="6235" spans="1:1" s="261" customFormat="1" ht="12" hidden="1" customHeight="1">
      <c r="A6235" s="260"/>
    </row>
    <row r="6236" spans="1:1" s="261" customFormat="1" ht="12" hidden="1" customHeight="1">
      <c r="A6236" s="260"/>
    </row>
    <row r="6237" spans="1:1" s="261" customFormat="1" ht="12" hidden="1" customHeight="1">
      <c r="A6237" s="260"/>
    </row>
    <row r="6238" spans="1:1" s="261" customFormat="1" ht="12" hidden="1" customHeight="1">
      <c r="A6238" s="260"/>
    </row>
    <row r="6239" spans="1:1" s="261" customFormat="1" ht="12" hidden="1" customHeight="1">
      <c r="A6239" s="260"/>
    </row>
    <row r="6240" spans="1:1" s="261" customFormat="1" ht="12" hidden="1" customHeight="1">
      <c r="A6240" s="260"/>
    </row>
    <row r="6241" spans="1:1" s="261" customFormat="1" ht="12" hidden="1" customHeight="1">
      <c r="A6241" s="260"/>
    </row>
    <row r="6242" spans="1:1" s="261" customFormat="1" ht="12" hidden="1" customHeight="1">
      <c r="A6242" s="260"/>
    </row>
    <row r="6243" spans="1:1" s="261" customFormat="1" ht="12" hidden="1" customHeight="1">
      <c r="A6243" s="260"/>
    </row>
    <row r="6244" spans="1:1" s="261" customFormat="1" ht="12" hidden="1" customHeight="1">
      <c r="A6244" s="260"/>
    </row>
    <row r="6245" spans="1:1" s="261" customFormat="1" ht="12" hidden="1" customHeight="1">
      <c r="A6245" s="260"/>
    </row>
    <row r="6246" spans="1:1" s="261" customFormat="1" ht="12" hidden="1" customHeight="1">
      <c r="A6246" s="260"/>
    </row>
    <row r="6247" spans="1:1" s="261" customFormat="1" ht="12" hidden="1" customHeight="1">
      <c r="A6247" s="260"/>
    </row>
    <row r="6248" spans="1:1" s="261" customFormat="1" ht="12" hidden="1" customHeight="1">
      <c r="A6248" s="260"/>
    </row>
    <row r="6249" spans="1:1" s="261" customFormat="1" ht="12" hidden="1" customHeight="1">
      <c r="A6249" s="260"/>
    </row>
    <row r="6250" spans="1:1" s="261" customFormat="1" ht="12" hidden="1" customHeight="1">
      <c r="A6250" s="260"/>
    </row>
    <row r="6251" spans="1:1" s="261" customFormat="1" ht="12" hidden="1" customHeight="1">
      <c r="A6251" s="260"/>
    </row>
    <row r="6252" spans="1:1" s="261" customFormat="1" ht="12" hidden="1" customHeight="1">
      <c r="A6252" s="260"/>
    </row>
    <row r="6253" spans="1:1" s="261" customFormat="1" ht="12" hidden="1" customHeight="1">
      <c r="A6253" s="260"/>
    </row>
    <row r="6254" spans="1:1" s="261" customFormat="1" ht="12" hidden="1" customHeight="1">
      <c r="A6254" s="260"/>
    </row>
    <row r="6255" spans="1:1" s="261" customFormat="1" ht="12" hidden="1" customHeight="1">
      <c r="A6255" s="260"/>
    </row>
    <row r="6256" spans="1:1" s="261" customFormat="1" ht="12" hidden="1" customHeight="1">
      <c r="A6256" s="260"/>
    </row>
    <row r="6257" spans="1:1" s="261" customFormat="1" ht="12" hidden="1" customHeight="1">
      <c r="A6257" s="260"/>
    </row>
    <row r="6258" spans="1:1" s="261" customFormat="1" ht="12" hidden="1" customHeight="1">
      <c r="A6258" s="260"/>
    </row>
    <row r="6259" spans="1:1" s="261" customFormat="1" ht="12" hidden="1" customHeight="1">
      <c r="A6259" s="260"/>
    </row>
    <row r="6260" spans="1:1" s="261" customFormat="1" ht="12" hidden="1" customHeight="1">
      <c r="A6260" s="260"/>
    </row>
    <row r="6261" spans="1:1" s="261" customFormat="1" ht="12" hidden="1" customHeight="1">
      <c r="A6261" s="260"/>
    </row>
    <row r="6262" spans="1:1" s="261" customFormat="1" ht="12" hidden="1" customHeight="1">
      <c r="A6262" s="260"/>
    </row>
    <row r="6263" spans="1:1" s="261" customFormat="1" ht="12" hidden="1" customHeight="1">
      <c r="A6263" s="260"/>
    </row>
    <row r="6264" spans="1:1" s="261" customFormat="1" ht="12" hidden="1" customHeight="1">
      <c r="A6264" s="260"/>
    </row>
    <row r="6265" spans="1:1" s="261" customFormat="1" ht="12" hidden="1" customHeight="1">
      <c r="A6265" s="260"/>
    </row>
    <row r="6266" spans="1:1" s="261" customFormat="1" ht="12" hidden="1" customHeight="1">
      <c r="A6266" s="260"/>
    </row>
    <row r="6267" spans="1:1" s="261" customFormat="1" ht="12" hidden="1" customHeight="1">
      <c r="A6267" s="260"/>
    </row>
    <row r="6268" spans="1:1" s="261" customFormat="1" ht="12" hidden="1" customHeight="1">
      <c r="A6268" s="260"/>
    </row>
    <row r="6269" spans="1:1" s="261" customFormat="1" ht="12" hidden="1" customHeight="1">
      <c r="A6269" s="260"/>
    </row>
    <row r="6270" spans="1:1" s="261" customFormat="1" ht="12" hidden="1" customHeight="1">
      <c r="A6270" s="260"/>
    </row>
    <row r="6271" spans="1:1" s="261" customFormat="1" ht="12" hidden="1" customHeight="1">
      <c r="A6271" s="260"/>
    </row>
    <row r="6272" spans="1:1" s="261" customFormat="1" ht="12" hidden="1" customHeight="1">
      <c r="A6272" s="260"/>
    </row>
    <row r="6273" spans="1:1" s="261" customFormat="1" ht="12" hidden="1" customHeight="1">
      <c r="A6273" s="260"/>
    </row>
    <row r="6274" spans="1:1" s="261" customFormat="1" ht="12" hidden="1" customHeight="1">
      <c r="A6274" s="260"/>
    </row>
    <row r="6275" spans="1:1" s="261" customFormat="1" ht="12" hidden="1" customHeight="1">
      <c r="A6275" s="260"/>
    </row>
    <row r="6276" spans="1:1" s="261" customFormat="1" ht="12" hidden="1" customHeight="1">
      <c r="A6276" s="260"/>
    </row>
    <row r="6277" spans="1:1" s="261" customFormat="1" ht="12" hidden="1" customHeight="1">
      <c r="A6277" s="260"/>
    </row>
    <row r="6278" spans="1:1" s="261" customFormat="1" ht="12" hidden="1" customHeight="1">
      <c r="A6278" s="260"/>
    </row>
    <row r="6279" spans="1:1" s="261" customFormat="1" ht="12" hidden="1" customHeight="1">
      <c r="A6279" s="260"/>
    </row>
    <row r="6280" spans="1:1" s="261" customFormat="1" ht="12" hidden="1" customHeight="1">
      <c r="A6280" s="260"/>
    </row>
    <row r="6281" spans="1:1" s="261" customFormat="1" ht="12" hidden="1" customHeight="1">
      <c r="A6281" s="260"/>
    </row>
    <row r="6282" spans="1:1" s="261" customFormat="1" ht="12" hidden="1" customHeight="1">
      <c r="A6282" s="260"/>
    </row>
    <row r="6283" spans="1:1" s="261" customFormat="1" ht="12" hidden="1" customHeight="1">
      <c r="A6283" s="260"/>
    </row>
    <row r="6284" spans="1:1" s="261" customFormat="1" ht="12" hidden="1" customHeight="1">
      <c r="A6284" s="260"/>
    </row>
    <row r="6285" spans="1:1" s="261" customFormat="1" ht="12" hidden="1" customHeight="1">
      <c r="A6285" s="260"/>
    </row>
    <row r="6286" spans="1:1" s="261" customFormat="1" ht="12" hidden="1" customHeight="1">
      <c r="A6286" s="260"/>
    </row>
    <row r="6287" spans="1:1" s="261" customFormat="1" ht="12" hidden="1" customHeight="1">
      <c r="A6287" s="260"/>
    </row>
    <row r="6288" spans="1:1" s="261" customFormat="1" ht="12" hidden="1" customHeight="1">
      <c r="A6288" s="260"/>
    </row>
    <row r="6289" spans="1:1" s="261" customFormat="1" ht="12" hidden="1" customHeight="1">
      <c r="A6289" s="260"/>
    </row>
    <row r="6290" spans="1:1" s="261" customFormat="1" ht="12" hidden="1" customHeight="1">
      <c r="A6290" s="260"/>
    </row>
    <row r="6291" spans="1:1" s="261" customFormat="1" ht="12" hidden="1" customHeight="1">
      <c r="A6291" s="260"/>
    </row>
    <row r="6292" spans="1:1" s="261" customFormat="1" ht="12" hidden="1" customHeight="1">
      <c r="A6292" s="260"/>
    </row>
    <row r="6293" spans="1:1" s="261" customFormat="1" ht="12" hidden="1" customHeight="1">
      <c r="A6293" s="260"/>
    </row>
    <row r="6294" spans="1:1" s="261" customFormat="1" ht="12" hidden="1" customHeight="1">
      <c r="A6294" s="260"/>
    </row>
    <row r="6295" spans="1:1" s="261" customFormat="1" ht="12" hidden="1" customHeight="1">
      <c r="A6295" s="260"/>
    </row>
    <row r="6296" spans="1:1" s="261" customFormat="1" ht="12" hidden="1" customHeight="1">
      <c r="A6296" s="260"/>
    </row>
    <row r="6297" spans="1:1" s="261" customFormat="1" ht="12" hidden="1" customHeight="1">
      <c r="A6297" s="260"/>
    </row>
    <row r="6298" spans="1:1" s="261" customFormat="1" ht="12" hidden="1" customHeight="1">
      <c r="A6298" s="260"/>
    </row>
    <row r="6299" spans="1:1" s="261" customFormat="1" ht="12" hidden="1" customHeight="1">
      <c r="A6299" s="260"/>
    </row>
    <row r="6300" spans="1:1" s="261" customFormat="1" ht="12" hidden="1" customHeight="1">
      <c r="A6300" s="260"/>
    </row>
    <row r="6301" spans="1:1" s="261" customFormat="1" ht="12" hidden="1" customHeight="1">
      <c r="A6301" s="260"/>
    </row>
    <row r="6302" spans="1:1" s="261" customFormat="1" ht="12" hidden="1" customHeight="1">
      <c r="A6302" s="260"/>
    </row>
    <row r="6303" spans="1:1" s="261" customFormat="1" ht="12" hidden="1" customHeight="1">
      <c r="A6303" s="260"/>
    </row>
    <row r="6304" spans="1:1" s="261" customFormat="1" ht="12" hidden="1" customHeight="1">
      <c r="A6304" s="260"/>
    </row>
    <row r="6305" spans="1:1" s="261" customFormat="1" ht="12" hidden="1" customHeight="1">
      <c r="A6305" s="260"/>
    </row>
    <row r="6306" spans="1:1" s="261" customFormat="1" ht="12" hidden="1" customHeight="1">
      <c r="A6306" s="260"/>
    </row>
    <row r="6307" spans="1:1" s="261" customFormat="1" ht="12" hidden="1" customHeight="1">
      <c r="A6307" s="260"/>
    </row>
    <row r="6308" spans="1:1" s="261" customFormat="1" ht="12" hidden="1" customHeight="1">
      <c r="A6308" s="260"/>
    </row>
    <row r="6309" spans="1:1" s="261" customFormat="1" ht="12" hidden="1" customHeight="1">
      <c r="A6309" s="260"/>
    </row>
    <row r="6310" spans="1:1" s="261" customFormat="1" ht="12" hidden="1" customHeight="1">
      <c r="A6310" s="260"/>
    </row>
    <row r="6311" spans="1:1" s="261" customFormat="1" ht="12" hidden="1" customHeight="1">
      <c r="A6311" s="260"/>
    </row>
    <row r="6312" spans="1:1" s="261" customFormat="1" ht="12" hidden="1" customHeight="1">
      <c r="A6312" s="260"/>
    </row>
    <row r="6313" spans="1:1" s="261" customFormat="1" ht="12" hidden="1" customHeight="1">
      <c r="A6313" s="260"/>
    </row>
    <row r="6314" spans="1:1" s="261" customFormat="1" ht="12" hidden="1" customHeight="1">
      <c r="A6314" s="260"/>
    </row>
    <row r="6315" spans="1:1" s="261" customFormat="1" ht="12" hidden="1" customHeight="1">
      <c r="A6315" s="260"/>
    </row>
    <row r="6316" spans="1:1" s="261" customFormat="1" ht="12" hidden="1" customHeight="1">
      <c r="A6316" s="260"/>
    </row>
    <row r="6317" spans="1:1" s="261" customFormat="1" ht="12" hidden="1" customHeight="1">
      <c r="A6317" s="260"/>
    </row>
    <row r="6318" spans="1:1" s="261" customFormat="1" ht="12" hidden="1" customHeight="1">
      <c r="A6318" s="260"/>
    </row>
    <row r="6319" spans="1:1" s="261" customFormat="1" ht="12" hidden="1" customHeight="1">
      <c r="A6319" s="260"/>
    </row>
    <row r="6320" spans="1:1" s="261" customFormat="1" ht="12" hidden="1" customHeight="1">
      <c r="A6320" s="260"/>
    </row>
    <row r="6321" spans="1:1" s="261" customFormat="1" ht="12" hidden="1" customHeight="1">
      <c r="A6321" s="260"/>
    </row>
    <row r="6322" spans="1:1" s="261" customFormat="1" ht="12" hidden="1" customHeight="1">
      <c r="A6322" s="260"/>
    </row>
    <row r="6323" spans="1:1" s="261" customFormat="1" ht="12" hidden="1" customHeight="1">
      <c r="A6323" s="260"/>
    </row>
    <row r="6324" spans="1:1" s="261" customFormat="1" ht="12" hidden="1" customHeight="1">
      <c r="A6324" s="260"/>
    </row>
    <row r="6325" spans="1:1" s="261" customFormat="1" ht="12" hidden="1" customHeight="1">
      <c r="A6325" s="260"/>
    </row>
    <row r="6326" spans="1:1" s="261" customFormat="1" ht="12" hidden="1" customHeight="1">
      <c r="A6326" s="260"/>
    </row>
    <row r="6327" spans="1:1" s="261" customFormat="1" ht="12" hidden="1" customHeight="1">
      <c r="A6327" s="260"/>
    </row>
    <row r="6328" spans="1:1" s="261" customFormat="1" ht="12" hidden="1" customHeight="1">
      <c r="A6328" s="260"/>
    </row>
    <row r="6329" spans="1:1" s="261" customFormat="1" ht="12" hidden="1" customHeight="1">
      <c r="A6329" s="260"/>
    </row>
    <row r="6330" spans="1:1" s="261" customFormat="1" ht="12" hidden="1" customHeight="1">
      <c r="A6330" s="260"/>
    </row>
    <row r="6331" spans="1:1" s="261" customFormat="1" ht="12" hidden="1" customHeight="1">
      <c r="A6331" s="260"/>
    </row>
    <row r="6332" spans="1:1" s="261" customFormat="1" ht="12" hidden="1" customHeight="1">
      <c r="A6332" s="260"/>
    </row>
    <row r="6333" spans="1:1" s="261" customFormat="1" ht="12" hidden="1" customHeight="1">
      <c r="A6333" s="260"/>
    </row>
    <row r="6334" spans="1:1" s="261" customFormat="1" ht="12" hidden="1" customHeight="1">
      <c r="A6334" s="260"/>
    </row>
    <row r="6335" spans="1:1" s="261" customFormat="1" ht="12" hidden="1" customHeight="1">
      <c r="A6335" s="260"/>
    </row>
    <row r="6336" spans="1:1" s="261" customFormat="1" ht="12" hidden="1" customHeight="1">
      <c r="A6336" s="260"/>
    </row>
    <row r="6337" spans="1:1" s="261" customFormat="1" ht="12" hidden="1" customHeight="1">
      <c r="A6337" s="260"/>
    </row>
    <row r="6338" spans="1:1" s="261" customFormat="1" ht="12" hidden="1" customHeight="1">
      <c r="A6338" s="260"/>
    </row>
    <row r="6339" spans="1:1" s="261" customFormat="1" ht="12" hidden="1" customHeight="1">
      <c r="A6339" s="260"/>
    </row>
    <row r="6340" spans="1:1" s="261" customFormat="1" ht="12" hidden="1" customHeight="1">
      <c r="A6340" s="260"/>
    </row>
    <row r="6341" spans="1:1" s="261" customFormat="1" ht="12" hidden="1" customHeight="1">
      <c r="A6341" s="260"/>
    </row>
    <row r="6342" spans="1:1" s="261" customFormat="1" ht="12" hidden="1" customHeight="1">
      <c r="A6342" s="260"/>
    </row>
    <row r="6343" spans="1:1" s="261" customFormat="1" ht="12" hidden="1" customHeight="1">
      <c r="A6343" s="260"/>
    </row>
    <row r="6344" spans="1:1" s="261" customFormat="1" ht="12" hidden="1" customHeight="1">
      <c r="A6344" s="260"/>
    </row>
    <row r="6345" spans="1:1" s="261" customFormat="1" ht="12" hidden="1" customHeight="1">
      <c r="A6345" s="260"/>
    </row>
    <row r="6346" spans="1:1" s="261" customFormat="1" ht="12" hidden="1" customHeight="1">
      <c r="A6346" s="260"/>
    </row>
    <row r="6347" spans="1:1" s="261" customFormat="1" ht="12" hidden="1" customHeight="1">
      <c r="A6347" s="260"/>
    </row>
    <row r="6348" spans="1:1" s="261" customFormat="1" ht="12" hidden="1" customHeight="1">
      <c r="A6348" s="260"/>
    </row>
    <row r="6349" spans="1:1" s="261" customFormat="1" ht="12" hidden="1" customHeight="1">
      <c r="A6349" s="260"/>
    </row>
    <row r="6350" spans="1:1" s="261" customFormat="1" ht="12" hidden="1" customHeight="1">
      <c r="A6350" s="260"/>
    </row>
    <row r="6351" spans="1:1" s="261" customFormat="1" ht="12" hidden="1" customHeight="1">
      <c r="A6351" s="260"/>
    </row>
    <row r="6352" spans="1:1" s="261" customFormat="1" ht="12" hidden="1" customHeight="1">
      <c r="A6352" s="260"/>
    </row>
    <row r="6353" spans="1:1" s="261" customFormat="1" ht="12" hidden="1" customHeight="1">
      <c r="A6353" s="260"/>
    </row>
    <row r="6354" spans="1:1" s="261" customFormat="1" ht="12" hidden="1" customHeight="1">
      <c r="A6354" s="260"/>
    </row>
    <row r="6355" spans="1:1" s="261" customFormat="1" ht="12" hidden="1" customHeight="1">
      <c r="A6355" s="260"/>
    </row>
    <row r="6356" spans="1:1" s="261" customFormat="1" ht="12" hidden="1" customHeight="1">
      <c r="A6356" s="260"/>
    </row>
    <row r="6357" spans="1:1" s="261" customFormat="1" ht="12" hidden="1" customHeight="1">
      <c r="A6357" s="260"/>
    </row>
    <row r="6358" spans="1:1" s="261" customFormat="1" ht="12" hidden="1" customHeight="1">
      <c r="A6358" s="260"/>
    </row>
    <row r="6359" spans="1:1" s="261" customFormat="1" ht="12" hidden="1" customHeight="1">
      <c r="A6359" s="260"/>
    </row>
    <row r="6360" spans="1:1" s="261" customFormat="1" ht="12" hidden="1" customHeight="1">
      <c r="A6360" s="260"/>
    </row>
    <row r="6361" spans="1:1" s="261" customFormat="1" ht="12" hidden="1" customHeight="1">
      <c r="A6361" s="260"/>
    </row>
    <row r="6362" spans="1:1" s="261" customFormat="1" ht="12" hidden="1" customHeight="1">
      <c r="A6362" s="260"/>
    </row>
    <row r="6363" spans="1:1" s="261" customFormat="1" ht="12" hidden="1" customHeight="1">
      <c r="A6363" s="260"/>
    </row>
    <row r="6364" spans="1:1" s="261" customFormat="1" ht="12" hidden="1" customHeight="1">
      <c r="A6364" s="260"/>
    </row>
    <row r="6365" spans="1:1" s="261" customFormat="1" ht="12" hidden="1" customHeight="1">
      <c r="A6365" s="260"/>
    </row>
    <row r="6366" spans="1:1" s="261" customFormat="1" ht="12" hidden="1" customHeight="1">
      <c r="A6366" s="260"/>
    </row>
    <row r="6367" spans="1:1" s="261" customFormat="1" ht="12" hidden="1" customHeight="1">
      <c r="A6367" s="260"/>
    </row>
    <row r="6368" spans="1:1" s="261" customFormat="1" ht="12" hidden="1" customHeight="1">
      <c r="A6368" s="260"/>
    </row>
    <row r="6369" spans="1:1" s="261" customFormat="1" ht="12" hidden="1" customHeight="1">
      <c r="A6369" s="260"/>
    </row>
    <row r="6370" spans="1:1" s="261" customFormat="1" ht="12" hidden="1" customHeight="1">
      <c r="A6370" s="260"/>
    </row>
    <row r="6371" spans="1:1" s="261" customFormat="1" ht="12" hidden="1" customHeight="1">
      <c r="A6371" s="260"/>
    </row>
    <row r="6372" spans="1:1" s="261" customFormat="1" ht="12" hidden="1" customHeight="1">
      <c r="A6372" s="260"/>
    </row>
    <row r="6373" spans="1:1" s="261" customFormat="1" ht="12" hidden="1" customHeight="1">
      <c r="A6373" s="260"/>
    </row>
    <row r="6374" spans="1:1" s="261" customFormat="1" ht="12" hidden="1" customHeight="1">
      <c r="A6374" s="260"/>
    </row>
    <row r="6375" spans="1:1" s="261" customFormat="1" ht="12" hidden="1" customHeight="1">
      <c r="A6375" s="260"/>
    </row>
    <row r="6376" spans="1:1" s="261" customFormat="1" ht="12" hidden="1" customHeight="1">
      <c r="A6376" s="260"/>
    </row>
    <row r="6377" spans="1:1" s="261" customFormat="1" ht="12" hidden="1" customHeight="1">
      <c r="A6377" s="260"/>
    </row>
    <row r="6378" spans="1:1" s="261" customFormat="1" ht="12" hidden="1" customHeight="1">
      <c r="A6378" s="260"/>
    </row>
    <row r="6379" spans="1:1" s="261" customFormat="1" ht="12" hidden="1" customHeight="1">
      <c r="A6379" s="260"/>
    </row>
    <row r="6380" spans="1:1" s="261" customFormat="1" ht="12" hidden="1" customHeight="1">
      <c r="A6380" s="260"/>
    </row>
    <row r="6381" spans="1:1" s="261" customFormat="1" ht="12" hidden="1" customHeight="1">
      <c r="A6381" s="260"/>
    </row>
    <row r="6382" spans="1:1" s="261" customFormat="1" ht="12" hidden="1" customHeight="1">
      <c r="A6382" s="260"/>
    </row>
    <row r="6383" spans="1:1" s="261" customFormat="1" ht="12" hidden="1" customHeight="1">
      <c r="A6383" s="260"/>
    </row>
    <row r="6384" spans="1:1" s="261" customFormat="1" ht="12" hidden="1" customHeight="1">
      <c r="A6384" s="260"/>
    </row>
    <row r="6385" spans="1:1" s="261" customFormat="1" ht="12" hidden="1" customHeight="1">
      <c r="A6385" s="260"/>
    </row>
    <row r="6386" spans="1:1" s="261" customFormat="1" ht="12" hidden="1" customHeight="1">
      <c r="A6386" s="260"/>
    </row>
    <row r="6387" spans="1:1" s="261" customFormat="1" ht="12" hidden="1" customHeight="1">
      <c r="A6387" s="260"/>
    </row>
    <row r="6388" spans="1:1" s="261" customFormat="1" ht="12" hidden="1" customHeight="1">
      <c r="A6388" s="260"/>
    </row>
    <row r="6389" spans="1:1" s="261" customFormat="1" ht="12" hidden="1" customHeight="1">
      <c r="A6389" s="260"/>
    </row>
    <row r="6390" spans="1:1" s="261" customFormat="1" ht="12" hidden="1" customHeight="1">
      <c r="A6390" s="260"/>
    </row>
    <row r="6391" spans="1:1" s="261" customFormat="1" ht="12" hidden="1" customHeight="1">
      <c r="A6391" s="260"/>
    </row>
    <row r="6392" spans="1:1" s="261" customFormat="1" ht="12" hidden="1" customHeight="1">
      <c r="A6392" s="260"/>
    </row>
    <row r="6393" spans="1:1" s="261" customFormat="1" ht="12" hidden="1" customHeight="1">
      <c r="A6393" s="260"/>
    </row>
    <row r="6394" spans="1:1" s="261" customFormat="1" ht="12" hidden="1" customHeight="1">
      <c r="A6394" s="260"/>
    </row>
    <row r="6395" spans="1:1" s="261" customFormat="1" ht="12" hidden="1" customHeight="1">
      <c r="A6395" s="260"/>
    </row>
    <row r="6396" spans="1:1" s="261" customFormat="1" ht="12" hidden="1" customHeight="1">
      <c r="A6396" s="260"/>
    </row>
    <row r="6397" spans="1:1" s="261" customFormat="1" ht="12" hidden="1" customHeight="1">
      <c r="A6397" s="260"/>
    </row>
    <row r="6398" spans="1:1" s="261" customFormat="1" ht="12" hidden="1" customHeight="1">
      <c r="A6398" s="260"/>
    </row>
    <row r="6399" spans="1:1" s="261" customFormat="1" ht="12" hidden="1" customHeight="1">
      <c r="A6399" s="260"/>
    </row>
    <row r="6400" spans="1:1" s="261" customFormat="1" ht="12" hidden="1" customHeight="1">
      <c r="A6400" s="260"/>
    </row>
    <row r="6401" spans="1:1" s="261" customFormat="1" ht="12" hidden="1" customHeight="1">
      <c r="A6401" s="260"/>
    </row>
    <row r="6402" spans="1:1" s="261" customFormat="1" ht="12" hidden="1" customHeight="1">
      <c r="A6402" s="260"/>
    </row>
    <row r="6403" spans="1:1" s="261" customFormat="1" ht="12" hidden="1" customHeight="1">
      <c r="A6403" s="260"/>
    </row>
    <row r="6404" spans="1:1" s="261" customFormat="1" ht="12" hidden="1" customHeight="1">
      <c r="A6404" s="260"/>
    </row>
    <row r="6405" spans="1:1" s="261" customFormat="1" ht="12" hidden="1" customHeight="1">
      <c r="A6405" s="260"/>
    </row>
    <row r="6406" spans="1:1" s="261" customFormat="1" ht="12" hidden="1" customHeight="1">
      <c r="A6406" s="260"/>
    </row>
    <row r="6407" spans="1:1" s="261" customFormat="1" ht="12" hidden="1" customHeight="1">
      <c r="A6407" s="260"/>
    </row>
    <row r="6408" spans="1:1" s="261" customFormat="1" ht="12" hidden="1" customHeight="1">
      <c r="A6408" s="260"/>
    </row>
    <row r="6409" spans="1:1" s="261" customFormat="1" ht="12" hidden="1" customHeight="1">
      <c r="A6409" s="260"/>
    </row>
    <row r="6410" spans="1:1" s="261" customFormat="1" ht="12" hidden="1" customHeight="1">
      <c r="A6410" s="260"/>
    </row>
    <row r="6411" spans="1:1" s="261" customFormat="1" ht="12" hidden="1" customHeight="1">
      <c r="A6411" s="260"/>
    </row>
    <row r="6412" spans="1:1" s="261" customFormat="1" ht="12" hidden="1" customHeight="1">
      <c r="A6412" s="260"/>
    </row>
    <row r="6413" spans="1:1" s="261" customFormat="1" ht="12" hidden="1" customHeight="1">
      <c r="A6413" s="260"/>
    </row>
    <row r="6414" spans="1:1" s="261" customFormat="1" ht="12" hidden="1" customHeight="1">
      <c r="A6414" s="260"/>
    </row>
    <row r="6415" spans="1:1" s="261" customFormat="1" ht="12" hidden="1" customHeight="1">
      <c r="A6415" s="260"/>
    </row>
    <row r="6416" spans="1:1" s="261" customFormat="1" ht="12" hidden="1" customHeight="1">
      <c r="A6416" s="260"/>
    </row>
    <row r="6417" spans="1:1" s="261" customFormat="1" ht="12" hidden="1" customHeight="1">
      <c r="A6417" s="260"/>
    </row>
    <row r="6418" spans="1:1" s="261" customFormat="1" ht="12" hidden="1" customHeight="1">
      <c r="A6418" s="260"/>
    </row>
    <row r="6419" spans="1:1" s="261" customFormat="1" ht="12" hidden="1" customHeight="1">
      <c r="A6419" s="260"/>
    </row>
    <row r="6420" spans="1:1" s="261" customFormat="1" ht="12" hidden="1" customHeight="1">
      <c r="A6420" s="260"/>
    </row>
    <row r="6421" spans="1:1" s="261" customFormat="1" ht="12" hidden="1" customHeight="1">
      <c r="A6421" s="260"/>
    </row>
    <row r="6422" spans="1:1" s="261" customFormat="1" ht="12" hidden="1" customHeight="1">
      <c r="A6422" s="260"/>
    </row>
    <row r="6423" spans="1:1" s="261" customFormat="1" ht="12" hidden="1" customHeight="1">
      <c r="A6423" s="260"/>
    </row>
    <row r="6424" spans="1:1" s="261" customFormat="1" ht="12" hidden="1" customHeight="1">
      <c r="A6424" s="260"/>
    </row>
    <row r="6425" spans="1:1" s="261" customFormat="1" ht="12" hidden="1" customHeight="1">
      <c r="A6425" s="260"/>
    </row>
    <row r="6426" spans="1:1" s="261" customFormat="1" ht="12" hidden="1" customHeight="1">
      <c r="A6426" s="260"/>
    </row>
    <row r="6427" spans="1:1" s="261" customFormat="1" ht="12" hidden="1" customHeight="1">
      <c r="A6427" s="260"/>
    </row>
    <row r="6428" spans="1:1" s="261" customFormat="1" ht="12" hidden="1" customHeight="1">
      <c r="A6428" s="260"/>
    </row>
    <row r="6429" spans="1:1" s="261" customFormat="1" ht="12" hidden="1" customHeight="1">
      <c r="A6429" s="260"/>
    </row>
    <row r="6430" spans="1:1" s="261" customFormat="1" ht="12" hidden="1" customHeight="1">
      <c r="A6430" s="260"/>
    </row>
    <row r="6431" spans="1:1" s="261" customFormat="1" ht="12" hidden="1" customHeight="1">
      <c r="A6431" s="260"/>
    </row>
    <row r="6432" spans="1:1" s="261" customFormat="1" ht="12" hidden="1" customHeight="1">
      <c r="A6432" s="260"/>
    </row>
    <row r="6433" spans="1:1" s="261" customFormat="1" ht="12" hidden="1" customHeight="1">
      <c r="A6433" s="260"/>
    </row>
    <row r="6434" spans="1:1" s="261" customFormat="1" ht="12" hidden="1" customHeight="1">
      <c r="A6434" s="260"/>
    </row>
    <row r="6435" spans="1:1" s="261" customFormat="1" ht="12" hidden="1" customHeight="1">
      <c r="A6435" s="260"/>
    </row>
    <row r="6436" spans="1:1" s="261" customFormat="1" ht="12" hidden="1" customHeight="1">
      <c r="A6436" s="260"/>
    </row>
    <row r="6437" spans="1:1" s="261" customFormat="1" ht="12" hidden="1" customHeight="1">
      <c r="A6437" s="260"/>
    </row>
    <row r="6438" spans="1:1" s="261" customFormat="1" ht="12" hidden="1" customHeight="1">
      <c r="A6438" s="260"/>
    </row>
    <row r="6439" spans="1:1" s="261" customFormat="1" ht="12" hidden="1" customHeight="1">
      <c r="A6439" s="260"/>
    </row>
    <row r="6440" spans="1:1" s="261" customFormat="1" ht="12" hidden="1" customHeight="1">
      <c r="A6440" s="260"/>
    </row>
    <row r="6441" spans="1:1" s="261" customFormat="1" ht="12" hidden="1" customHeight="1">
      <c r="A6441" s="260"/>
    </row>
    <row r="6442" spans="1:1" s="261" customFormat="1" ht="12" hidden="1" customHeight="1">
      <c r="A6442" s="260"/>
    </row>
    <row r="6443" spans="1:1" s="261" customFormat="1" ht="12" hidden="1" customHeight="1">
      <c r="A6443" s="260"/>
    </row>
    <row r="6444" spans="1:1" s="261" customFormat="1" ht="12" hidden="1" customHeight="1">
      <c r="A6444" s="260"/>
    </row>
    <row r="6445" spans="1:1" s="261" customFormat="1" ht="12" hidden="1" customHeight="1">
      <c r="A6445" s="260"/>
    </row>
    <row r="6446" spans="1:1" s="261" customFormat="1" ht="12" hidden="1" customHeight="1">
      <c r="A6446" s="260"/>
    </row>
    <row r="6447" spans="1:1" s="261" customFormat="1" ht="12" hidden="1" customHeight="1">
      <c r="A6447" s="260"/>
    </row>
    <row r="6448" spans="1:1" s="261" customFormat="1" ht="12" hidden="1" customHeight="1">
      <c r="A6448" s="260"/>
    </row>
    <row r="6449" spans="1:1" s="261" customFormat="1" ht="12" hidden="1" customHeight="1">
      <c r="A6449" s="260"/>
    </row>
    <row r="6450" spans="1:1" s="261" customFormat="1" ht="12" hidden="1" customHeight="1">
      <c r="A6450" s="260"/>
    </row>
    <row r="6451" spans="1:1" s="261" customFormat="1" ht="12" hidden="1" customHeight="1">
      <c r="A6451" s="260"/>
    </row>
    <row r="6452" spans="1:1" s="261" customFormat="1" ht="12" hidden="1" customHeight="1">
      <c r="A6452" s="260"/>
    </row>
    <row r="6453" spans="1:1" s="261" customFormat="1" ht="12" hidden="1" customHeight="1">
      <c r="A6453" s="260"/>
    </row>
    <row r="6454" spans="1:1" s="261" customFormat="1" ht="12" hidden="1" customHeight="1">
      <c r="A6454" s="260"/>
    </row>
    <row r="6455" spans="1:1" s="261" customFormat="1" ht="12" hidden="1" customHeight="1">
      <c r="A6455" s="260"/>
    </row>
    <row r="6456" spans="1:1" s="261" customFormat="1" ht="12" hidden="1" customHeight="1">
      <c r="A6456" s="260"/>
    </row>
    <row r="6457" spans="1:1" s="261" customFormat="1" ht="12" hidden="1" customHeight="1">
      <c r="A6457" s="260"/>
    </row>
    <row r="6458" spans="1:1" s="261" customFormat="1" ht="12" hidden="1" customHeight="1">
      <c r="A6458" s="260"/>
    </row>
    <row r="6459" spans="1:1" s="261" customFormat="1" ht="12" hidden="1" customHeight="1">
      <c r="A6459" s="260"/>
    </row>
    <row r="6460" spans="1:1" s="261" customFormat="1" ht="12" hidden="1" customHeight="1">
      <c r="A6460" s="260"/>
    </row>
    <row r="6461" spans="1:1" s="261" customFormat="1" ht="12" hidden="1" customHeight="1">
      <c r="A6461" s="260"/>
    </row>
    <row r="6462" spans="1:1" s="261" customFormat="1" ht="12" hidden="1" customHeight="1">
      <c r="A6462" s="260"/>
    </row>
    <row r="6463" spans="1:1" s="261" customFormat="1" ht="12" hidden="1" customHeight="1">
      <c r="A6463" s="260"/>
    </row>
    <row r="6464" spans="1:1" s="261" customFormat="1" ht="12" hidden="1" customHeight="1">
      <c r="A6464" s="260"/>
    </row>
    <row r="6465" spans="1:1" s="261" customFormat="1" ht="12" hidden="1" customHeight="1">
      <c r="A6465" s="260"/>
    </row>
    <row r="6466" spans="1:1" s="261" customFormat="1" ht="12" hidden="1" customHeight="1">
      <c r="A6466" s="260"/>
    </row>
    <row r="6467" spans="1:1" s="261" customFormat="1" ht="12" hidden="1" customHeight="1">
      <c r="A6467" s="260"/>
    </row>
    <row r="6468" spans="1:1" s="261" customFormat="1" ht="12" hidden="1" customHeight="1">
      <c r="A6468" s="260"/>
    </row>
    <row r="6469" spans="1:1" s="261" customFormat="1" ht="12" hidden="1" customHeight="1">
      <c r="A6469" s="260"/>
    </row>
    <row r="6470" spans="1:1" s="261" customFormat="1" ht="12" hidden="1" customHeight="1">
      <c r="A6470" s="260"/>
    </row>
    <row r="6471" spans="1:1" s="261" customFormat="1" ht="12" hidden="1" customHeight="1">
      <c r="A6471" s="260"/>
    </row>
    <row r="6472" spans="1:1" s="261" customFormat="1" ht="12" hidden="1" customHeight="1">
      <c r="A6472" s="260"/>
    </row>
    <row r="6473" spans="1:1" s="261" customFormat="1" ht="12" hidden="1" customHeight="1">
      <c r="A6473" s="260"/>
    </row>
    <row r="6474" spans="1:1" s="261" customFormat="1" ht="12" hidden="1" customHeight="1">
      <c r="A6474" s="260"/>
    </row>
    <row r="6475" spans="1:1" s="261" customFormat="1" ht="12" hidden="1" customHeight="1">
      <c r="A6475" s="260"/>
    </row>
    <row r="6476" spans="1:1" s="261" customFormat="1" ht="12" hidden="1" customHeight="1">
      <c r="A6476" s="260"/>
    </row>
    <row r="6477" spans="1:1" s="261" customFormat="1" ht="12" hidden="1" customHeight="1">
      <c r="A6477" s="260"/>
    </row>
    <row r="6478" spans="1:1" s="261" customFormat="1" ht="12" hidden="1" customHeight="1">
      <c r="A6478" s="260"/>
    </row>
    <row r="6479" spans="1:1" s="261" customFormat="1" ht="12" hidden="1" customHeight="1">
      <c r="A6479" s="260"/>
    </row>
    <row r="6480" spans="1:1" s="261" customFormat="1" ht="12" hidden="1" customHeight="1">
      <c r="A6480" s="260"/>
    </row>
    <row r="6481" spans="1:1" s="261" customFormat="1" ht="12" hidden="1" customHeight="1">
      <c r="A6481" s="260"/>
    </row>
    <row r="6482" spans="1:1" s="261" customFormat="1" ht="12" hidden="1" customHeight="1">
      <c r="A6482" s="260"/>
    </row>
    <row r="6483" spans="1:1" s="261" customFormat="1" ht="12" hidden="1" customHeight="1">
      <c r="A6483" s="260"/>
    </row>
    <row r="6484" spans="1:1" s="261" customFormat="1" ht="12" hidden="1" customHeight="1">
      <c r="A6484" s="260"/>
    </row>
    <row r="6485" spans="1:1" s="261" customFormat="1" ht="12" hidden="1" customHeight="1">
      <c r="A6485" s="260"/>
    </row>
    <row r="6486" spans="1:1" s="261" customFormat="1" ht="12" hidden="1" customHeight="1">
      <c r="A6486" s="260"/>
    </row>
    <row r="6487" spans="1:1" s="261" customFormat="1" ht="12" hidden="1" customHeight="1">
      <c r="A6487" s="260"/>
    </row>
    <row r="6488" spans="1:1" s="261" customFormat="1" ht="12" hidden="1" customHeight="1">
      <c r="A6488" s="260"/>
    </row>
    <row r="6489" spans="1:1" s="261" customFormat="1" ht="12" hidden="1" customHeight="1">
      <c r="A6489" s="260"/>
    </row>
    <row r="6490" spans="1:1" s="261" customFormat="1" ht="12" hidden="1" customHeight="1">
      <c r="A6490" s="260"/>
    </row>
    <row r="6491" spans="1:1" s="261" customFormat="1" ht="12" hidden="1" customHeight="1">
      <c r="A6491" s="260"/>
    </row>
    <row r="6492" spans="1:1" s="261" customFormat="1" ht="12" hidden="1" customHeight="1">
      <c r="A6492" s="260"/>
    </row>
    <row r="6493" spans="1:1" s="261" customFormat="1" ht="12" hidden="1" customHeight="1">
      <c r="A6493" s="260"/>
    </row>
    <row r="6494" spans="1:1" s="261" customFormat="1" ht="12" hidden="1" customHeight="1">
      <c r="A6494" s="260"/>
    </row>
    <row r="6495" spans="1:1" s="261" customFormat="1" ht="12" hidden="1" customHeight="1">
      <c r="A6495" s="260"/>
    </row>
    <row r="6496" spans="1:1" s="261" customFormat="1" ht="12" hidden="1" customHeight="1">
      <c r="A6496" s="260"/>
    </row>
    <row r="6497" spans="1:1" s="261" customFormat="1" ht="12" hidden="1" customHeight="1">
      <c r="A6497" s="260"/>
    </row>
    <row r="6498" spans="1:1" s="261" customFormat="1" ht="12" hidden="1" customHeight="1">
      <c r="A6498" s="260"/>
    </row>
    <row r="6499" spans="1:1" s="261" customFormat="1" ht="12" hidden="1" customHeight="1">
      <c r="A6499" s="260"/>
    </row>
    <row r="6500" spans="1:1" s="261" customFormat="1" ht="12" hidden="1" customHeight="1">
      <c r="A6500" s="260"/>
    </row>
    <row r="6501" spans="1:1" s="261" customFormat="1" ht="12" hidden="1" customHeight="1">
      <c r="A6501" s="260"/>
    </row>
    <row r="6502" spans="1:1" s="261" customFormat="1" ht="12" hidden="1" customHeight="1">
      <c r="A6502" s="260"/>
    </row>
    <row r="6503" spans="1:1" s="261" customFormat="1" ht="12" hidden="1" customHeight="1">
      <c r="A6503" s="260"/>
    </row>
    <row r="6504" spans="1:1" s="261" customFormat="1" ht="12" hidden="1" customHeight="1">
      <c r="A6504" s="260"/>
    </row>
    <row r="6505" spans="1:1" s="261" customFormat="1" ht="12" hidden="1" customHeight="1">
      <c r="A6505" s="260"/>
    </row>
    <row r="6506" spans="1:1" s="261" customFormat="1" ht="12" hidden="1" customHeight="1">
      <c r="A6506" s="260"/>
    </row>
    <row r="6507" spans="1:1" s="261" customFormat="1" ht="12" hidden="1" customHeight="1">
      <c r="A6507" s="260"/>
    </row>
    <row r="6508" spans="1:1" s="261" customFormat="1" ht="12" hidden="1" customHeight="1">
      <c r="A6508" s="260"/>
    </row>
    <row r="6509" spans="1:1" s="261" customFormat="1" ht="12" hidden="1" customHeight="1">
      <c r="A6509" s="260"/>
    </row>
    <row r="6510" spans="1:1" s="261" customFormat="1" ht="12" hidden="1" customHeight="1">
      <c r="A6510" s="260"/>
    </row>
    <row r="6511" spans="1:1" s="261" customFormat="1" ht="12" hidden="1" customHeight="1">
      <c r="A6511" s="260"/>
    </row>
    <row r="6512" spans="1:1" s="261" customFormat="1" ht="12" hidden="1" customHeight="1">
      <c r="A6512" s="260"/>
    </row>
    <row r="6513" spans="1:1" s="261" customFormat="1" ht="12" hidden="1" customHeight="1">
      <c r="A6513" s="260"/>
    </row>
    <row r="6514" spans="1:1" s="261" customFormat="1" ht="12" hidden="1" customHeight="1">
      <c r="A6514" s="260"/>
    </row>
    <row r="6515" spans="1:1" s="261" customFormat="1" ht="12" hidden="1" customHeight="1">
      <c r="A6515" s="260"/>
    </row>
    <row r="6516" spans="1:1" s="261" customFormat="1" ht="12" hidden="1" customHeight="1">
      <c r="A6516" s="260"/>
    </row>
    <row r="6517" spans="1:1" s="261" customFormat="1" ht="12" hidden="1" customHeight="1">
      <c r="A6517" s="260"/>
    </row>
    <row r="6518" spans="1:1" s="261" customFormat="1" ht="12" hidden="1" customHeight="1">
      <c r="A6518" s="260"/>
    </row>
    <row r="6519" spans="1:1" s="261" customFormat="1" ht="12" hidden="1" customHeight="1">
      <c r="A6519" s="260"/>
    </row>
    <row r="6520" spans="1:1" s="261" customFormat="1" ht="12" hidden="1" customHeight="1">
      <c r="A6520" s="260"/>
    </row>
    <row r="6521" spans="1:1" s="261" customFormat="1" ht="12" hidden="1" customHeight="1">
      <c r="A6521" s="260"/>
    </row>
    <row r="6522" spans="1:1" s="261" customFormat="1" ht="12" hidden="1" customHeight="1">
      <c r="A6522" s="260"/>
    </row>
    <row r="6523" spans="1:1" s="261" customFormat="1" ht="12" hidden="1" customHeight="1">
      <c r="A6523" s="260"/>
    </row>
    <row r="6524" spans="1:1" s="261" customFormat="1" ht="12" hidden="1" customHeight="1">
      <c r="A6524" s="260"/>
    </row>
    <row r="6525" spans="1:1" s="261" customFormat="1" ht="12" hidden="1" customHeight="1">
      <c r="A6525" s="260"/>
    </row>
    <row r="6526" spans="1:1" s="261" customFormat="1" ht="12" hidden="1" customHeight="1">
      <c r="A6526" s="260"/>
    </row>
    <row r="6527" spans="1:1" s="261" customFormat="1" ht="12" hidden="1" customHeight="1">
      <c r="A6527" s="260"/>
    </row>
    <row r="6528" spans="1:1" s="261" customFormat="1" ht="12" hidden="1" customHeight="1">
      <c r="A6528" s="260"/>
    </row>
    <row r="6529" spans="1:1" s="261" customFormat="1" ht="12" hidden="1" customHeight="1">
      <c r="A6529" s="260"/>
    </row>
    <row r="6530" spans="1:1" s="261" customFormat="1" ht="12" hidden="1" customHeight="1">
      <c r="A6530" s="260"/>
    </row>
    <row r="6531" spans="1:1" s="261" customFormat="1" ht="12" hidden="1" customHeight="1">
      <c r="A6531" s="260"/>
    </row>
    <row r="6532" spans="1:1" s="261" customFormat="1" ht="12" hidden="1" customHeight="1">
      <c r="A6532" s="260"/>
    </row>
    <row r="6533" spans="1:1" s="261" customFormat="1" ht="12" hidden="1" customHeight="1">
      <c r="A6533" s="260"/>
    </row>
    <row r="6534" spans="1:1" s="261" customFormat="1" ht="12" hidden="1" customHeight="1">
      <c r="A6534" s="260"/>
    </row>
    <row r="6535" spans="1:1" s="261" customFormat="1" ht="12" hidden="1" customHeight="1">
      <c r="A6535" s="260"/>
    </row>
    <row r="6536" spans="1:1" s="261" customFormat="1" ht="12" hidden="1" customHeight="1">
      <c r="A6536" s="260"/>
    </row>
    <row r="6537" spans="1:1" s="261" customFormat="1" ht="12" hidden="1" customHeight="1">
      <c r="A6537" s="260"/>
    </row>
    <row r="6538" spans="1:1" s="261" customFormat="1" ht="12" hidden="1" customHeight="1">
      <c r="A6538" s="260"/>
    </row>
    <row r="6539" spans="1:1" s="261" customFormat="1" ht="12" hidden="1" customHeight="1">
      <c r="A6539" s="260"/>
    </row>
    <row r="6540" spans="1:1" s="261" customFormat="1" ht="12" hidden="1" customHeight="1">
      <c r="A6540" s="260"/>
    </row>
    <row r="6541" spans="1:1" s="261" customFormat="1" ht="12" hidden="1" customHeight="1">
      <c r="A6541" s="260"/>
    </row>
    <row r="6542" spans="1:1" s="261" customFormat="1" ht="12" hidden="1" customHeight="1">
      <c r="A6542" s="260"/>
    </row>
    <row r="6543" spans="1:1" s="261" customFormat="1" ht="12" hidden="1" customHeight="1">
      <c r="A6543" s="260"/>
    </row>
    <row r="6544" spans="1:1" s="261" customFormat="1" ht="12" hidden="1" customHeight="1">
      <c r="A6544" s="260"/>
    </row>
    <row r="6545" spans="1:1" s="261" customFormat="1" ht="12" hidden="1" customHeight="1">
      <c r="A6545" s="260"/>
    </row>
    <row r="6546" spans="1:1" s="261" customFormat="1" ht="12" hidden="1" customHeight="1">
      <c r="A6546" s="260"/>
    </row>
    <row r="6547" spans="1:1" s="261" customFormat="1" ht="12" hidden="1" customHeight="1">
      <c r="A6547" s="260"/>
    </row>
    <row r="6548" spans="1:1" s="261" customFormat="1" ht="12" hidden="1" customHeight="1">
      <c r="A6548" s="260"/>
    </row>
    <row r="6549" spans="1:1" s="261" customFormat="1" ht="12" hidden="1" customHeight="1">
      <c r="A6549" s="260"/>
    </row>
    <row r="6550" spans="1:1" s="261" customFormat="1" ht="12" hidden="1" customHeight="1">
      <c r="A6550" s="260"/>
    </row>
    <row r="6551" spans="1:1" s="261" customFormat="1" ht="12" hidden="1" customHeight="1">
      <c r="A6551" s="260"/>
    </row>
    <row r="6552" spans="1:1" s="261" customFormat="1" ht="12" hidden="1" customHeight="1">
      <c r="A6552" s="260"/>
    </row>
    <row r="6553" spans="1:1" s="261" customFormat="1" ht="12" hidden="1" customHeight="1">
      <c r="A6553" s="260"/>
    </row>
    <row r="6554" spans="1:1" s="261" customFormat="1" ht="12" hidden="1" customHeight="1">
      <c r="A6554" s="260"/>
    </row>
    <row r="6555" spans="1:1" s="261" customFormat="1" ht="12" hidden="1" customHeight="1">
      <c r="A6555" s="260"/>
    </row>
    <row r="6556" spans="1:1" s="261" customFormat="1" ht="12" hidden="1" customHeight="1">
      <c r="A6556" s="260"/>
    </row>
    <row r="6557" spans="1:1" s="261" customFormat="1" ht="12" hidden="1" customHeight="1">
      <c r="A6557" s="260"/>
    </row>
    <row r="6558" spans="1:1" s="261" customFormat="1" ht="12" hidden="1" customHeight="1">
      <c r="A6558" s="260"/>
    </row>
    <row r="6559" spans="1:1" s="261" customFormat="1" ht="12" hidden="1" customHeight="1">
      <c r="A6559" s="260"/>
    </row>
    <row r="6560" spans="1:1" s="261" customFormat="1" ht="12" hidden="1" customHeight="1">
      <c r="A6560" s="260"/>
    </row>
    <row r="6561" spans="1:1" s="261" customFormat="1" ht="12" hidden="1" customHeight="1">
      <c r="A6561" s="260"/>
    </row>
    <row r="6562" spans="1:1" s="261" customFormat="1" ht="12" hidden="1" customHeight="1">
      <c r="A6562" s="260"/>
    </row>
    <row r="6563" spans="1:1" s="261" customFormat="1" ht="12" hidden="1" customHeight="1">
      <c r="A6563" s="260"/>
    </row>
    <row r="6564" spans="1:1" s="261" customFormat="1" ht="12" hidden="1" customHeight="1">
      <c r="A6564" s="260"/>
    </row>
    <row r="6565" spans="1:1" s="261" customFormat="1" ht="12" hidden="1" customHeight="1">
      <c r="A6565" s="260"/>
    </row>
    <row r="6566" spans="1:1" s="261" customFormat="1" ht="12" hidden="1" customHeight="1">
      <c r="A6566" s="260"/>
    </row>
    <row r="6567" spans="1:1" s="261" customFormat="1" ht="12" hidden="1" customHeight="1">
      <c r="A6567" s="260"/>
    </row>
    <row r="6568" spans="1:1" s="261" customFormat="1" ht="12" hidden="1" customHeight="1">
      <c r="A6568" s="260"/>
    </row>
    <row r="6569" spans="1:1" s="261" customFormat="1" ht="12" hidden="1" customHeight="1">
      <c r="A6569" s="260"/>
    </row>
    <row r="6570" spans="1:1" s="261" customFormat="1" ht="12" hidden="1" customHeight="1">
      <c r="A6570" s="260"/>
    </row>
    <row r="6571" spans="1:1" s="261" customFormat="1" ht="12" hidden="1" customHeight="1">
      <c r="A6571" s="260"/>
    </row>
    <row r="6572" spans="1:1" s="261" customFormat="1" ht="12" hidden="1" customHeight="1">
      <c r="A6572" s="260"/>
    </row>
    <row r="6573" spans="1:1" s="261" customFormat="1" ht="12" hidden="1" customHeight="1">
      <c r="A6573" s="260"/>
    </row>
    <row r="6574" spans="1:1" s="261" customFormat="1" ht="12" hidden="1" customHeight="1">
      <c r="A6574" s="260"/>
    </row>
    <row r="6575" spans="1:1" s="261" customFormat="1" ht="12" hidden="1" customHeight="1">
      <c r="A6575" s="260"/>
    </row>
    <row r="6576" spans="1:1" s="261" customFormat="1" ht="12" hidden="1" customHeight="1">
      <c r="A6576" s="260"/>
    </row>
    <row r="6577" spans="1:1" s="261" customFormat="1" ht="12" hidden="1" customHeight="1">
      <c r="A6577" s="260"/>
    </row>
    <row r="6578" spans="1:1" s="261" customFormat="1" ht="12" hidden="1" customHeight="1">
      <c r="A6578" s="260"/>
    </row>
    <row r="6579" spans="1:1" s="261" customFormat="1" ht="12" hidden="1" customHeight="1">
      <c r="A6579" s="260"/>
    </row>
    <row r="6580" spans="1:1" s="261" customFormat="1" ht="12" hidden="1" customHeight="1">
      <c r="A6580" s="260"/>
    </row>
    <row r="6581" spans="1:1" s="261" customFormat="1" ht="12" hidden="1" customHeight="1">
      <c r="A6581" s="260"/>
    </row>
    <row r="6582" spans="1:1" s="261" customFormat="1" ht="12" hidden="1" customHeight="1">
      <c r="A6582" s="260"/>
    </row>
    <row r="6583" spans="1:1" s="261" customFormat="1" ht="12" hidden="1" customHeight="1">
      <c r="A6583" s="260"/>
    </row>
    <row r="6584" spans="1:1" s="261" customFormat="1" ht="12" hidden="1" customHeight="1">
      <c r="A6584" s="260"/>
    </row>
    <row r="6585" spans="1:1" s="261" customFormat="1" ht="12" hidden="1" customHeight="1">
      <c r="A6585" s="260"/>
    </row>
    <row r="6586" spans="1:1" s="261" customFormat="1" ht="12" hidden="1" customHeight="1">
      <c r="A6586" s="260"/>
    </row>
    <row r="6587" spans="1:1" s="261" customFormat="1" ht="12" hidden="1" customHeight="1">
      <c r="A6587" s="260"/>
    </row>
    <row r="6588" spans="1:1" s="261" customFormat="1" ht="12" hidden="1" customHeight="1">
      <c r="A6588" s="260"/>
    </row>
    <row r="6589" spans="1:1" s="261" customFormat="1" ht="12" hidden="1" customHeight="1">
      <c r="A6589" s="260"/>
    </row>
    <row r="6590" spans="1:1" s="261" customFormat="1" ht="12" hidden="1" customHeight="1">
      <c r="A6590" s="260"/>
    </row>
    <row r="6591" spans="1:1" s="261" customFormat="1" ht="12" hidden="1" customHeight="1">
      <c r="A6591" s="260"/>
    </row>
    <row r="6592" spans="1:1" s="261" customFormat="1" ht="12" hidden="1" customHeight="1">
      <c r="A6592" s="260"/>
    </row>
    <row r="6593" spans="1:1" s="261" customFormat="1" ht="12" hidden="1" customHeight="1">
      <c r="A6593" s="260"/>
    </row>
    <row r="6594" spans="1:1" s="261" customFormat="1" ht="12" hidden="1" customHeight="1">
      <c r="A6594" s="260"/>
    </row>
    <row r="6595" spans="1:1" s="261" customFormat="1" ht="12" hidden="1" customHeight="1">
      <c r="A6595" s="260"/>
    </row>
    <row r="6596" spans="1:1" s="261" customFormat="1" ht="12" hidden="1" customHeight="1">
      <c r="A6596" s="260"/>
    </row>
    <row r="6597" spans="1:1" s="261" customFormat="1" ht="12" hidden="1" customHeight="1">
      <c r="A6597" s="260"/>
    </row>
    <row r="6598" spans="1:1" s="261" customFormat="1" ht="12" hidden="1" customHeight="1">
      <c r="A6598" s="260"/>
    </row>
    <row r="6599" spans="1:1" s="261" customFormat="1" ht="12" hidden="1" customHeight="1">
      <c r="A6599" s="260"/>
    </row>
    <row r="6600" spans="1:1" s="261" customFormat="1" ht="12" hidden="1" customHeight="1">
      <c r="A6600" s="260"/>
    </row>
    <row r="6601" spans="1:1" s="261" customFormat="1" ht="12" hidden="1" customHeight="1">
      <c r="A6601" s="260"/>
    </row>
    <row r="6602" spans="1:1" s="261" customFormat="1" ht="12" hidden="1" customHeight="1">
      <c r="A6602" s="260"/>
    </row>
    <row r="6603" spans="1:1" s="261" customFormat="1" ht="12" hidden="1" customHeight="1">
      <c r="A6603" s="260"/>
    </row>
    <row r="6604" spans="1:1" s="261" customFormat="1" ht="12" hidden="1" customHeight="1">
      <c r="A6604" s="260"/>
    </row>
    <row r="6605" spans="1:1" s="261" customFormat="1" ht="12" hidden="1" customHeight="1">
      <c r="A6605" s="260"/>
    </row>
    <row r="6606" spans="1:1" s="261" customFormat="1" ht="12" hidden="1" customHeight="1">
      <c r="A6606" s="260"/>
    </row>
    <row r="6607" spans="1:1" s="261" customFormat="1" ht="12" hidden="1" customHeight="1">
      <c r="A6607" s="260"/>
    </row>
    <row r="6608" spans="1:1" s="261" customFormat="1" ht="12" hidden="1" customHeight="1">
      <c r="A6608" s="260"/>
    </row>
    <row r="6609" spans="1:1" s="261" customFormat="1" ht="12" hidden="1" customHeight="1">
      <c r="A6609" s="260"/>
    </row>
    <row r="6610" spans="1:1" s="261" customFormat="1" ht="12" hidden="1" customHeight="1">
      <c r="A6610" s="260"/>
    </row>
    <row r="6611" spans="1:1" s="261" customFormat="1" ht="12" hidden="1" customHeight="1">
      <c r="A6611" s="260"/>
    </row>
    <row r="6612" spans="1:1" s="261" customFormat="1" ht="12" hidden="1" customHeight="1">
      <c r="A6612" s="260"/>
    </row>
    <row r="6613" spans="1:1" s="261" customFormat="1" ht="12" hidden="1" customHeight="1">
      <c r="A6613" s="260"/>
    </row>
    <row r="6614" spans="1:1" s="261" customFormat="1" ht="12" hidden="1" customHeight="1">
      <c r="A6614" s="260"/>
    </row>
    <row r="6615" spans="1:1" s="261" customFormat="1" ht="12" hidden="1" customHeight="1">
      <c r="A6615" s="260"/>
    </row>
    <row r="6616" spans="1:1" s="261" customFormat="1" ht="12" hidden="1" customHeight="1">
      <c r="A6616" s="260"/>
    </row>
    <row r="6617" spans="1:1" s="261" customFormat="1" ht="12" hidden="1" customHeight="1">
      <c r="A6617" s="260"/>
    </row>
    <row r="6618" spans="1:1" s="261" customFormat="1" ht="12" hidden="1" customHeight="1">
      <c r="A6618" s="260"/>
    </row>
    <row r="6619" spans="1:1" s="261" customFormat="1" ht="12" hidden="1" customHeight="1">
      <c r="A6619" s="260"/>
    </row>
    <row r="6620" spans="1:1" s="261" customFormat="1" ht="12" hidden="1" customHeight="1">
      <c r="A6620" s="260"/>
    </row>
    <row r="6621" spans="1:1" s="261" customFormat="1" ht="12" hidden="1" customHeight="1">
      <c r="A6621" s="260"/>
    </row>
    <row r="6622" spans="1:1" s="261" customFormat="1" ht="12" hidden="1" customHeight="1">
      <c r="A6622" s="260"/>
    </row>
    <row r="6623" spans="1:1" s="261" customFormat="1" ht="12" hidden="1" customHeight="1">
      <c r="A6623" s="260"/>
    </row>
    <row r="6624" spans="1:1" s="261" customFormat="1" ht="12" hidden="1" customHeight="1">
      <c r="A6624" s="260"/>
    </row>
    <row r="6625" spans="1:1" s="261" customFormat="1" ht="12" hidden="1" customHeight="1">
      <c r="A6625" s="260"/>
    </row>
    <row r="6626" spans="1:1" s="261" customFormat="1" ht="12" hidden="1" customHeight="1">
      <c r="A6626" s="260"/>
    </row>
    <row r="6627" spans="1:1" s="261" customFormat="1" ht="12" hidden="1" customHeight="1">
      <c r="A6627" s="260"/>
    </row>
    <row r="6628" spans="1:1" s="261" customFormat="1" ht="12" hidden="1" customHeight="1">
      <c r="A6628" s="260"/>
    </row>
    <row r="6629" spans="1:1" s="261" customFormat="1" ht="12" hidden="1" customHeight="1">
      <c r="A6629" s="260"/>
    </row>
    <row r="6630" spans="1:1" s="261" customFormat="1" ht="12" hidden="1" customHeight="1">
      <c r="A6630" s="260"/>
    </row>
    <row r="6631" spans="1:1" s="261" customFormat="1" ht="12" hidden="1" customHeight="1">
      <c r="A6631" s="260"/>
    </row>
    <row r="6632" spans="1:1" s="261" customFormat="1" ht="12" hidden="1" customHeight="1">
      <c r="A6632" s="260"/>
    </row>
    <row r="6633" spans="1:1" s="261" customFormat="1" ht="12" hidden="1" customHeight="1">
      <c r="A6633" s="260"/>
    </row>
    <row r="6634" spans="1:1" s="261" customFormat="1" ht="12" hidden="1" customHeight="1">
      <c r="A6634" s="260"/>
    </row>
    <row r="6635" spans="1:1" s="261" customFormat="1" ht="12" hidden="1" customHeight="1">
      <c r="A6635" s="260"/>
    </row>
    <row r="6636" spans="1:1" s="261" customFormat="1" ht="12" hidden="1" customHeight="1">
      <c r="A6636" s="260"/>
    </row>
    <row r="6637" spans="1:1" s="261" customFormat="1" ht="12" hidden="1" customHeight="1">
      <c r="A6637" s="260"/>
    </row>
    <row r="6638" spans="1:1" s="261" customFormat="1" ht="12" hidden="1" customHeight="1">
      <c r="A6638" s="260"/>
    </row>
    <row r="6639" spans="1:1" s="261" customFormat="1" ht="12" hidden="1" customHeight="1">
      <c r="A6639" s="260"/>
    </row>
    <row r="6640" spans="1:1" s="261" customFormat="1" ht="12" hidden="1" customHeight="1">
      <c r="A6640" s="260"/>
    </row>
    <row r="6641" spans="1:1" s="261" customFormat="1" ht="12" hidden="1" customHeight="1">
      <c r="A6641" s="260"/>
    </row>
    <row r="6642" spans="1:1" s="261" customFormat="1" ht="12" hidden="1" customHeight="1">
      <c r="A6642" s="260"/>
    </row>
    <row r="6643" spans="1:1" s="261" customFormat="1" ht="12" hidden="1" customHeight="1">
      <c r="A6643" s="260"/>
    </row>
    <row r="6644" spans="1:1" s="261" customFormat="1" ht="12" hidden="1" customHeight="1">
      <c r="A6644" s="260"/>
    </row>
    <row r="6645" spans="1:1" s="261" customFormat="1" ht="12" hidden="1" customHeight="1">
      <c r="A6645" s="260"/>
    </row>
    <row r="6646" spans="1:1" s="261" customFormat="1" ht="12" hidden="1" customHeight="1">
      <c r="A6646" s="260"/>
    </row>
    <row r="6647" spans="1:1" s="261" customFormat="1" ht="12" hidden="1" customHeight="1">
      <c r="A6647" s="260"/>
    </row>
    <row r="6648" spans="1:1" s="261" customFormat="1" ht="12" hidden="1" customHeight="1">
      <c r="A6648" s="260"/>
    </row>
    <row r="6649" spans="1:1" s="261" customFormat="1" ht="12" hidden="1" customHeight="1">
      <c r="A6649" s="260"/>
    </row>
    <row r="6650" spans="1:1" s="261" customFormat="1" ht="12" hidden="1" customHeight="1">
      <c r="A6650" s="260"/>
    </row>
    <row r="6651" spans="1:1" s="261" customFormat="1" ht="12" hidden="1" customHeight="1">
      <c r="A6651" s="260"/>
    </row>
    <row r="6652" spans="1:1" s="261" customFormat="1" ht="12" hidden="1" customHeight="1">
      <c r="A6652" s="260"/>
    </row>
    <row r="6653" spans="1:1" s="261" customFormat="1" ht="12" hidden="1" customHeight="1">
      <c r="A6653" s="260"/>
    </row>
    <row r="6654" spans="1:1" s="261" customFormat="1" ht="12" hidden="1" customHeight="1">
      <c r="A6654" s="260"/>
    </row>
    <row r="6655" spans="1:1" s="261" customFormat="1" ht="12" hidden="1" customHeight="1">
      <c r="A6655" s="260"/>
    </row>
    <row r="6656" spans="1:1" s="261" customFormat="1" ht="12" hidden="1" customHeight="1">
      <c r="A6656" s="260"/>
    </row>
    <row r="6657" spans="1:1" s="261" customFormat="1" ht="12" hidden="1" customHeight="1">
      <c r="A6657" s="260"/>
    </row>
    <row r="6658" spans="1:1" s="261" customFormat="1" ht="12" hidden="1" customHeight="1">
      <c r="A6658" s="260"/>
    </row>
    <row r="6659" spans="1:1" s="261" customFormat="1" ht="12" hidden="1" customHeight="1">
      <c r="A6659" s="260"/>
    </row>
    <row r="6660" spans="1:1" s="261" customFormat="1" ht="12" hidden="1" customHeight="1">
      <c r="A6660" s="260"/>
    </row>
    <row r="6661" spans="1:1" s="261" customFormat="1" ht="12" hidden="1" customHeight="1">
      <c r="A6661" s="260"/>
    </row>
    <row r="6662" spans="1:1" s="261" customFormat="1" ht="12" hidden="1" customHeight="1">
      <c r="A6662" s="260"/>
    </row>
    <row r="6663" spans="1:1" s="261" customFormat="1" ht="12" hidden="1" customHeight="1">
      <c r="A6663" s="260"/>
    </row>
    <row r="6664" spans="1:1" s="261" customFormat="1" ht="12" hidden="1" customHeight="1">
      <c r="A6664" s="260"/>
    </row>
    <row r="6665" spans="1:1" s="261" customFormat="1" ht="12" hidden="1" customHeight="1">
      <c r="A6665" s="260"/>
    </row>
    <row r="6666" spans="1:1" s="261" customFormat="1" ht="12" hidden="1" customHeight="1">
      <c r="A6666" s="260"/>
    </row>
    <row r="6667" spans="1:1" s="261" customFormat="1" ht="12" hidden="1" customHeight="1">
      <c r="A6667" s="260"/>
    </row>
    <row r="6668" spans="1:1" s="261" customFormat="1" ht="12" hidden="1" customHeight="1">
      <c r="A6668" s="260"/>
    </row>
    <row r="6669" spans="1:1" s="261" customFormat="1" ht="12" hidden="1" customHeight="1">
      <c r="A6669" s="260"/>
    </row>
    <row r="6670" spans="1:1" s="261" customFormat="1" ht="12" hidden="1" customHeight="1">
      <c r="A6670" s="260"/>
    </row>
    <row r="6671" spans="1:1" s="261" customFormat="1" ht="12" hidden="1" customHeight="1">
      <c r="A6671" s="260"/>
    </row>
    <row r="6672" spans="1:1" s="261" customFormat="1" ht="12" hidden="1" customHeight="1">
      <c r="A6672" s="260"/>
    </row>
    <row r="6673" spans="1:1" s="261" customFormat="1" ht="12" hidden="1" customHeight="1">
      <c r="A6673" s="260"/>
    </row>
    <row r="6674" spans="1:1" s="261" customFormat="1" ht="12" hidden="1" customHeight="1">
      <c r="A6674" s="260"/>
    </row>
    <row r="6675" spans="1:1" s="261" customFormat="1" ht="12" hidden="1" customHeight="1">
      <c r="A6675" s="260"/>
    </row>
    <row r="6676" spans="1:1" s="261" customFormat="1" ht="12" hidden="1" customHeight="1">
      <c r="A6676" s="260"/>
    </row>
    <row r="6677" spans="1:1" s="261" customFormat="1" ht="12" hidden="1" customHeight="1">
      <c r="A6677" s="260"/>
    </row>
    <row r="6678" spans="1:1" s="261" customFormat="1" ht="12" hidden="1" customHeight="1">
      <c r="A6678" s="260"/>
    </row>
    <row r="6679" spans="1:1" s="261" customFormat="1" ht="12" hidden="1" customHeight="1">
      <c r="A6679" s="260"/>
    </row>
    <row r="6680" spans="1:1" s="261" customFormat="1" ht="12" hidden="1" customHeight="1">
      <c r="A6680" s="260"/>
    </row>
    <row r="6681" spans="1:1" s="261" customFormat="1" ht="12" hidden="1" customHeight="1">
      <c r="A6681" s="260"/>
    </row>
    <row r="6682" spans="1:1" s="261" customFormat="1" ht="12" hidden="1" customHeight="1">
      <c r="A6682" s="260"/>
    </row>
    <row r="6683" spans="1:1" s="261" customFormat="1" ht="12" hidden="1" customHeight="1">
      <c r="A6683" s="260"/>
    </row>
    <row r="6684" spans="1:1" s="261" customFormat="1" ht="12" hidden="1" customHeight="1">
      <c r="A6684" s="260"/>
    </row>
    <row r="6685" spans="1:1" s="261" customFormat="1" ht="12" hidden="1" customHeight="1">
      <c r="A6685" s="260"/>
    </row>
    <row r="6686" spans="1:1" s="261" customFormat="1" ht="12" hidden="1" customHeight="1">
      <c r="A6686" s="260"/>
    </row>
    <row r="6687" spans="1:1" s="261" customFormat="1" ht="12" hidden="1" customHeight="1">
      <c r="A6687" s="260"/>
    </row>
    <row r="6688" spans="1:1" s="261" customFormat="1" ht="12" hidden="1" customHeight="1">
      <c r="A6688" s="260"/>
    </row>
    <row r="6689" spans="1:1" s="261" customFormat="1" ht="12" hidden="1" customHeight="1">
      <c r="A6689" s="260"/>
    </row>
    <row r="6690" spans="1:1" s="261" customFormat="1" ht="12" hidden="1" customHeight="1">
      <c r="A6690" s="260"/>
    </row>
    <row r="6691" spans="1:1" s="261" customFormat="1" ht="12" hidden="1" customHeight="1">
      <c r="A6691" s="260"/>
    </row>
    <row r="6692" spans="1:1" s="261" customFormat="1" ht="12" hidden="1" customHeight="1">
      <c r="A6692" s="260"/>
    </row>
    <row r="6693" spans="1:1" s="261" customFormat="1" ht="12" hidden="1" customHeight="1">
      <c r="A6693" s="260"/>
    </row>
    <row r="6694" spans="1:1" s="261" customFormat="1" ht="12" hidden="1" customHeight="1">
      <c r="A6694" s="260"/>
    </row>
    <row r="6695" spans="1:1" s="261" customFormat="1" ht="12" hidden="1" customHeight="1">
      <c r="A6695" s="260"/>
    </row>
    <row r="6696" spans="1:1" s="261" customFormat="1" ht="12" hidden="1" customHeight="1">
      <c r="A6696" s="260"/>
    </row>
    <row r="6697" spans="1:1" s="261" customFormat="1" ht="12" hidden="1" customHeight="1">
      <c r="A6697" s="260"/>
    </row>
    <row r="6698" spans="1:1" s="261" customFormat="1" ht="12" hidden="1" customHeight="1">
      <c r="A6698" s="260"/>
    </row>
    <row r="6699" spans="1:1" s="261" customFormat="1" ht="12" hidden="1" customHeight="1">
      <c r="A6699" s="260"/>
    </row>
    <row r="6700" spans="1:1" s="261" customFormat="1" ht="12" hidden="1" customHeight="1">
      <c r="A6700" s="260"/>
    </row>
    <row r="6701" spans="1:1" s="261" customFormat="1" ht="12" hidden="1" customHeight="1">
      <c r="A6701" s="260"/>
    </row>
    <row r="6702" spans="1:1" s="261" customFormat="1" ht="12" hidden="1" customHeight="1">
      <c r="A6702" s="260"/>
    </row>
    <row r="6703" spans="1:1" s="261" customFormat="1" ht="12" hidden="1" customHeight="1">
      <c r="A6703" s="260"/>
    </row>
    <row r="6704" spans="1:1" s="261" customFormat="1" ht="12" hidden="1" customHeight="1">
      <c r="A6704" s="260"/>
    </row>
    <row r="6705" spans="1:1" s="261" customFormat="1" ht="12" hidden="1" customHeight="1">
      <c r="A6705" s="260"/>
    </row>
    <row r="6706" spans="1:1" s="261" customFormat="1" ht="12" hidden="1" customHeight="1">
      <c r="A6706" s="260"/>
    </row>
    <row r="6707" spans="1:1" s="261" customFormat="1" ht="12" hidden="1" customHeight="1">
      <c r="A6707" s="260"/>
    </row>
    <row r="6708" spans="1:1" s="261" customFormat="1" ht="12" hidden="1" customHeight="1">
      <c r="A6708" s="260"/>
    </row>
    <row r="6709" spans="1:1" s="261" customFormat="1" ht="12" hidden="1" customHeight="1">
      <c r="A6709" s="260"/>
    </row>
    <row r="6710" spans="1:1" s="261" customFormat="1" ht="12" hidden="1" customHeight="1">
      <c r="A6710" s="260"/>
    </row>
    <row r="6711" spans="1:1" s="261" customFormat="1" ht="12" hidden="1" customHeight="1">
      <c r="A6711" s="260"/>
    </row>
    <row r="6712" spans="1:1" s="261" customFormat="1" ht="12" hidden="1" customHeight="1">
      <c r="A6712" s="260"/>
    </row>
    <row r="6713" spans="1:1" s="261" customFormat="1" ht="12" hidden="1" customHeight="1">
      <c r="A6713" s="260"/>
    </row>
    <row r="6714" spans="1:1" s="261" customFormat="1" ht="12" hidden="1" customHeight="1">
      <c r="A6714" s="260"/>
    </row>
    <row r="6715" spans="1:1" s="261" customFormat="1" ht="12" hidden="1" customHeight="1">
      <c r="A6715" s="260"/>
    </row>
    <row r="6716" spans="1:1" s="261" customFormat="1" ht="12" hidden="1" customHeight="1">
      <c r="A6716" s="260"/>
    </row>
    <row r="6717" spans="1:1" s="261" customFormat="1" ht="12" hidden="1" customHeight="1">
      <c r="A6717" s="260"/>
    </row>
    <row r="6718" spans="1:1" s="261" customFormat="1" ht="12" hidden="1" customHeight="1">
      <c r="A6718" s="260"/>
    </row>
    <row r="6719" spans="1:1" s="261" customFormat="1" ht="12" hidden="1" customHeight="1">
      <c r="A6719" s="260"/>
    </row>
    <row r="6720" spans="1:1" s="261" customFormat="1" ht="12" hidden="1" customHeight="1">
      <c r="A6720" s="260"/>
    </row>
    <row r="6721" spans="1:1" s="261" customFormat="1" ht="12" hidden="1" customHeight="1">
      <c r="A6721" s="260"/>
    </row>
    <row r="6722" spans="1:1" s="261" customFormat="1" ht="12" hidden="1" customHeight="1">
      <c r="A6722" s="260"/>
    </row>
    <row r="6723" spans="1:1" s="261" customFormat="1" ht="12" hidden="1" customHeight="1">
      <c r="A6723" s="260"/>
    </row>
    <row r="6724" spans="1:1" s="261" customFormat="1" ht="12" hidden="1" customHeight="1">
      <c r="A6724" s="260"/>
    </row>
    <row r="6725" spans="1:1" s="261" customFormat="1" ht="12" hidden="1" customHeight="1">
      <c r="A6725" s="260"/>
    </row>
    <row r="6726" spans="1:1" s="261" customFormat="1" ht="12" hidden="1" customHeight="1">
      <c r="A6726" s="260"/>
    </row>
    <row r="6727" spans="1:1" s="261" customFormat="1" ht="12" hidden="1" customHeight="1">
      <c r="A6727" s="260"/>
    </row>
    <row r="6728" spans="1:1" s="261" customFormat="1" ht="12" hidden="1" customHeight="1">
      <c r="A6728" s="260"/>
    </row>
    <row r="6729" spans="1:1" s="261" customFormat="1" ht="12" hidden="1" customHeight="1">
      <c r="A6729" s="260"/>
    </row>
    <row r="6730" spans="1:1" s="261" customFormat="1" ht="12" hidden="1" customHeight="1">
      <c r="A6730" s="260"/>
    </row>
    <row r="6731" spans="1:1" s="261" customFormat="1" ht="12" hidden="1" customHeight="1">
      <c r="A6731" s="260"/>
    </row>
    <row r="6732" spans="1:1" s="261" customFormat="1" ht="12" hidden="1" customHeight="1">
      <c r="A6732" s="260"/>
    </row>
    <row r="6733" spans="1:1" s="261" customFormat="1" ht="12" hidden="1" customHeight="1">
      <c r="A6733" s="260"/>
    </row>
    <row r="6734" spans="1:1" s="261" customFormat="1" ht="12" hidden="1" customHeight="1">
      <c r="A6734" s="260"/>
    </row>
    <row r="6735" spans="1:1" s="261" customFormat="1" ht="12" hidden="1" customHeight="1">
      <c r="A6735" s="260"/>
    </row>
    <row r="6736" spans="1:1" s="261" customFormat="1" ht="12" hidden="1" customHeight="1">
      <c r="A6736" s="260"/>
    </row>
    <row r="6737" spans="1:1" s="261" customFormat="1" ht="12" hidden="1" customHeight="1">
      <c r="A6737" s="260"/>
    </row>
    <row r="6738" spans="1:1" s="261" customFormat="1" ht="12" hidden="1" customHeight="1">
      <c r="A6738" s="260"/>
    </row>
    <row r="6739" spans="1:1" s="261" customFormat="1" ht="12" hidden="1" customHeight="1">
      <c r="A6739" s="260"/>
    </row>
    <row r="6740" spans="1:1" s="261" customFormat="1" ht="12" hidden="1" customHeight="1">
      <c r="A6740" s="260"/>
    </row>
    <row r="6741" spans="1:1" s="261" customFormat="1" ht="12" hidden="1" customHeight="1">
      <c r="A6741" s="260"/>
    </row>
    <row r="6742" spans="1:1" s="261" customFormat="1" ht="12" hidden="1" customHeight="1">
      <c r="A6742" s="260"/>
    </row>
    <row r="6743" spans="1:1" s="261" customFormat="1" ht="12" hidden="1" customHeight="1">
      <c r="A6743" s="260"/>
    </row>
    <row r="6744" spans="1:1" s="261" customFormat="1" ht="12" hidden="1" customHeight="1">
      <c r="A6744" s="260"/>
    </row>
    <row r="6745" spans="1:1" s="261" customFormat="1" ht="12" hidden="1" customHeight="1">
      <c r="A6745" s="260"/>
    </row>
    <row r="6746" spans="1:1" s="261" customFormat="1" ht="12" hidden="1" customHeight="1">
      <c r="A6746" s="260"/>
    </row>
    <row r="6747" spans="1:1" s="261" customFormat="1" ht="12" hidden="1" customHeight="1">
      <c r="A6747" s="260"/>
    </row>
    <row r="6748" spans="1:1" s="261" customFormat="1" ht="12" hidden="1" customHeight="1">
      <c r="A6748" s="260"/>
    </row>
    <row r="6749" spans="1:1" s="261" customFormat="1" ht="12" hidden="1" customHeight="1">
      <c r="A6749" s="260"/>
    </row>
    <row r="6750" spans="1:1" s="261" customFormat="1" ht="12" hidden="1" customHeight="1">
      <c r="A6750" s="260"/>
    </row>
    <row r="6751" spans="1:1" s="261" customFormat="1" ht="12" hidden="1" customHeight="1">
      <c r="A6751" s="260"/>
    </row>
    <row r="6752" spans="1:1" s="261" customFormat="1" ht="12" hidden="1" customHeight="1">
      <c r="A6752" s="260"/>
    </row>
    <row r="6753" spans="1:1" s="261" customFormat="1" ht="12" hidden="1" customHeight="1">
      <c r="A6753" s="260"/>
    </row>
    <row r="6754" spans="1:1" s="261" customFormat="1" ht="12" hidden="1" customHeight="1">
      <c r="A6754" s="260"/>
    </row>
    <row r="6755" spans="1:1" s="261" customFormat="1" ht="12" hidden="1" customHeight="1">
      <c r="A6755" s="260"/>
    </row>
    <row r="6756" spans="1:1" s="261" customFormat="1" ht="12" hidden="1" customHeight="1">
      <c r="A6756" s="260"/>
    </row>
    <row r="6757" spans="1:1" s="261" customFormat="1" ht="12" hidden="1" customHeight="1">
      <c r="A6757" s="260"/>
    </row>
    <row r="6758" spans="1:1" s="261" customFormat="1" ht="12" hidden="1" customHeight="1">
      <c r="A6758" s="260"/>
    </row>
    <row r="6759" spans="1:1" s="261" customFormat="1" ht="12" hidden="1" customHeight="1">
      <c r="A6759" s="260"/>
    </row>
    <row r="6760" spans="1:1" s="261" customFormat="1" ht="12" hidden="1" customHeight="1">
      <c r="A6760" s="260"/>
    </row>
    <row r="6761" spans="1:1" s="261" customFormat="1" ht="12" hidden="1" customHeight="1">
      <c r="A6761" s="260"/>
    </row>
    <row r="6762" spans="1:1" s="261" customFormat="1" ht="12" hidden="1" customHeight="1">
      <c r="A6762" s="260"/>
    </row>
    <row r="6763" spans="1:1" s="261" customFormat="1" ht="12" hidden="1" customHeight="1">
      <c r="A6763" s="260"/>
    </row>
    <row r="6764" spans="1:1" s="261" customFormat="1" ht="12" hidden="1" customHeight="1">
      <c r="A6764" s="260"/>
    </row>
    <row r="6765" spans="1:1" s="261" customFormat="1" ht="12" hidden="1" customHeight="1">
      <c r="A6765" s="260"/>
    </row>
    <row r="6766" spans="1:1" s="261" customFormat="1" ht="12" hidden="1" customHeight="1">
      <c r="A6766" s="260"/>
    </row>
    <row r="6767" spans="1:1" s="261" customFormat="1" ht="12" hidden="1" customHeight="1">
      <c r="A6767" s="260"/>
    </row>
    <row r="6768" spans="1:1" s="261" customFormat="1" ht="12" hidden="1" customHeight="1">
      <c r="A6768" s="260"/>
    </row>
    <row r="6769" spans="1:1" s="261" customFormat="1" ht="12" hidden="1" customHeight="1">
      <c r="A6769" s="260"/>
    </row>
    <row r="6770" spans="1:1" s="261" customFormat="1" ht="12" hidden="1" customHeight="1">
      <c r="A6770" s="260"/>
    </row>
    <row r="6771" spans="1:1" s="261" customFormat="1" ht="12" hidden="1" customHeight="1">
      <c r="A6771" s="260"/>
    </row>
    <row r="6772" spans="1:1" s="261" customFormat="1" ht="12" hidden="1" customHeight="1">
      <c r="A6772" s="260"/>
    </row>
    <row r="6773" spans="1:1" s="261" customFormat="1" ht="12" hidden="1" customHeight="1">
      <c r="A6773" s="260"/>
    </row>
    <row r="6774" spans="1:1" s="261" customFormat="1" ht="12" hidden="1" customHeight="1">
      <c r="A6774" s="260"/>
    </row>
    <row r="6775" spans="1:1" s="261" customFormat="1" ht="12" hidden="1" customHeight="1">
      <c r="A6775" s="260"/>
    </row>
    <row r="6776" spans="1:1" s="261" customFormat="1" ht="12" hidden="1" customHeight="1">
      <c r="A6776" s="260"/>
    </row>
    <row r="6777" spans="1:1" s="261" customFormat="1" ht="12" hidden="1" customHeight="1">
      <c r="A6777" s="260"/>
    </row>
    <row r="6778" spans="1:1" s="261" customFormat="1" ht="12" hidden="1" customHeight="1">
      <c r="A6778" s="260"/>
    </row>
    <row r="6779" spans="1:1" s="261" customFormat="1" ht="12" hidden="1" customHeight="1">
      <c r="A6779" s="260"/>
    </row>
    <row r="6780" spans="1:1" s="261" customFormat="1" ht="12" hidden="1" customHeight="1">
      <c r="A6780" s="260"/>
    </row>
    <row r="6781" spans="1:1" s="261" customFormat="1" ht="12" hidden="1" customHeight="1">
      <c r="A6781" s="260"/>
    </row>
    <row r="6782" spans="1:1" s="261" customFormat="1" ht="12" hidden="1" customHeight="1">
      <c r="A6782" s="260"/>
    </row>
    <row r="6783" spans="1:1" s="261" customFormat="1" ht="12" hidden="1" customHeight="1">
      <c r="A6783" s="260"/>
    </row>
    <row r="6784" spans="1:1" s="261" customFormat="1" ht="12" hidden="1" customHeight="1">
      <c r="A6784" s="260"/>
    </row>
    <row r="6785" spans="1:1" s="261" customFormat="1" ht="12" hidden="1" customHeight="1">
      <c r="A6785" s="260"/>
    </row>
    <row r="6786" spans="1:1" s="261" customFormat="1" ht="12" hidden="1" customHeight="1">
      <c r="A6786" s="260"/>
    </row>
    <row r="6787" spans="1:1" s="261" customFormat="1" ht="12" hidden="1" customHeight="1">
      <c r="A6787" s="260"/>
    </row>
    <row r="6788" spans="1:1" s="261" customFormat="1" ht="12" hidden="1" customHeight="1">
      <c r="A6788" s="260"/>
    </row>
    <row r="6789" spans="1:1" s="261" customFormat="1" ht="12" hidden="1" customHeight="1">
      <c r="A6789" s="260"/>
    </row>
    <row r="6790" spans="1:1" s="261" customFormat="1" ht="12" hidden="1" customHeight="1">
      <c r="A6790" s="260"/>
    </row>
    <row r="6791" spans="1:1" s="261" customFormat="1" ht="12" hidden="1" customHeight="1">
      <c r="A6791" s="260"/>
    </row>
    <row r="6792" spans="1:1" s="261" customFormat="1" ht="12" hidden="1" customHeight="1">
      <c r="A6792" s="260"/>
    </row>
    <row r="6793" spans="1:1" s="261" customFormat="1" ht="12" hidden="1" customHeight="1">
      <c r="A6793" s="260"/>
    </row>
    <row r="6794" spans="1:1" s="261" customFormat="1" ht="12" hidden="1" customHeight="1">
      <c r="A6794" s="260"/>
    </row>
    <row r="6795" spans="1:1" s="261" customFormat="1" ht="12" hidden="1" customHeight="1">
      <c r="A6795" s="260"/>
    </row>
    <row r="6796" spans="1:1" s="261" customFormat="1" ht="12" hidden="1" customHeight="1">
      <c r="A6796" s="260"/>
    </row>
    <row r="6797" spans="1:1" s="261" customFormat="1" ht="12" hidden="1" customHeight="1">
      <c r="A6797" s="260"/>
    </row>
    <row r="6798" spans="1:1" s="261" customFormat="1" ht="12" hidden="1" customHeight="1">
      <c r="A6798" s="260"/>
    </row>
    <row r="6799" spans="1:1" s="261" customFormat="1" ht="12" hidden="1" customHeight="1">
      <c r="A6799" s="260"/>
    </row>
    <row r="6800" spans="1:1" s="261" customFormat="1" ht="12" hidden="1" customHeight="1">
      <c r="A6800" s="260"/>
    </row>
    <row r="6801" spans="1:1" s="261" customFormat="1" ht="12" hidden="1" customHeight="1">
      <c r="A6801" s="260"/>
    </row>
    <row r="6802" spans="1:1" s="261" customFormat="1" ht="12" hidden="1" customHeight="1">
      <c r="A6802" s="260"/>
    </row>
    <row r="6803" spans="1:1" s="261" customFormat="1" ht="12" hidden="1" customHeight="1">
      <c r="A6803" s="260"/>
    </row>
    <row r="6804" spans="1:1" s="261" customFormat="1" ht="12" hidden="1" customHeight="1">
      <c r="A6804" s="260"/>
    </row>
    <row r="6805" spans="1:1" s="261" customFormat="1" ht="12" hidden="1" customHeight="1">
      <c r="A6805" s="260"/>
    </row>
    <row r="6806" spans="1:1" s="261" customFormat="1" ht="12" hidden="1" customHeight="1">
      <c r="A6806" s="260"/>
    </row>
    <row r="6807" spans="1:1" s="261" customFormat="1" ht="12" hidden="1" customHeight="1">
      <c r="A6807" s="260"/>
    </row>
    <row r="6808" spans="1:1" s="261" customFormat="1" ht="12" hidden="1" customHeight="1">
      <c r="A6808" s="260"/>
    </row>
    <row r="6809" spans="1:1" s="261" customFormat="1" ht="12" hidden="1" customHeight="1">
      <c r="A6809" s="260"/>
    </row>
    <row r="6810" spans="1:1" s="261" customFormat="1" ht="12" hidden="1" customHeight="1">
      <c r="A6810" s="260"/>
    </row>
    <row r="6811" spans="1:1" s="261" customFormat="1" ht="12" hidden="1" customHeight="1">
      <c r="A6811" s="260"/>
    </row>
    <row r="6812" spans="1:1" s="261" customFormat="1" ht="12" hidden="1" customHeight="1">
      <c r="A6812" s="260"/>
    </row>
    <row r="6813" spans="1:1" s="261" customFormat="1" ht="12" hidden="1" customHeight="1">
      <c r="A6813" s="260"/>
    </row>
    <row r="6814" spans="1:1" s="261" customFormat="1" ht="12" hidden="1" customHeight="1">
      <c r="A6814" s="260"/>
    </row>
    <row r="6815" spans="1:1" s="261" customFormat="1" ht="12" hidden="1" customHeight="1">
      <c r="A6815" s="260"/>
    </row>
    <row r="6816" spans="1:1" s="261" customFormat="1" ht="12" hidden="1" customHeight="1">
      <c r="A6816" s="260"/>
    </row>
    <row r="6817" spans="1:1" s="261" customFormat="1" ht="12" hidden="1" customHeight="1">
      <c r="A6817" s="260"/>
    </row>
    <row r="6818" spans="1:1" s="261" customFormat="1" ht="12" hidden="1" customHeight="1">
      <c r="A6818" s="260"/>
    </row>
    <row r="6819" spans="1:1" s="261" customFormat="1" ht="12" hidden="1" customHeight="1">
      <c r="A6819" s="260"/>
    </row>
    <row r="6820" spans="1:1" s="261" customFormat="1" ht="12" hidden="1" customHeight="1">
      <c r="A6820" s="260"/>
    </row>
    <row r="6821" spans="1:1" s="261" customFormat="1" ht="12" hidden="1" customHeight="1">
      <c r="A6821" s="260"/>
    </row>
    <row r="6822" spans="1:1" s="261" customFormat="1" ht="12" hidden="1" customHeight="1">
      <c r="A6822" s="260"/>
    </row>
    <row r="6823" spans="1:1" s="261" customFormat="1" ht="12" hidden="1" customHeight="1">
      <c r="A6823" s="260"/>
    </row>
    <row r="6824" spans="1:1" s="261" customFormat="1" ht="12" hidden="1" customHeight="1">
      <c r="A6824" s="260"/>
    </row>
    <row r="6825" spans="1:1" s="261" customFormat="1" ht="12" hidden="1" customHeight="1">
      <c r="A6825" s="260"/>
    </row>
    <row r="6826" spans="1:1" s="261" customFormat="1" ht="12" hidden="1" customHeight="1">
      <c r="A6826" s="260"/>
    </row>
    <row r="6827" spans="1:1" s="261" customFormat="1" ht="12" hidden="1" customHeight="1">
      <c r="A6827" s="260"/>
    </row>
    <row r="6828" spans="1:1" s="261" customFormat="1" ht="12" hidden="1" customHeight="1">
      <c r="A6828" s="260"/>
    </row>
    <row r="6829" spans="1:1" s="261" customFormat="1" ht="12" hidden="1" customHeight="1">
      <c r="A6829" s="260"/>
    </row>
    <row r="6830" spans="1:1" s="261" customFormat="1" ht="12" hidden="1" customHeight="1">
      <c r="A6830" s="260"/>
    </row>
    <row r="6831" spans="1:1" s="261" customFormat="1" ht="12" hidden="1" customHeight="1">
      <c r="A6831" s="260"/>
    </row>
    <row r="6832" spans="1:1" s="261" customFormat="1" ht="12" hidden="1" customHeight="1">
      <c r="A6832" s="260"/>
    </row>
    <row r="6833" spans="1:1" s="261" customFormat="1" ht="12" hidden="1" customHeight="1">
      <c r="A6833" s="260"/>
    </row>
    <row r="6834" spans="1:1" s="261" customFormat="1" ht="12" hidden="1" customHeight="1">
      <c r="A6834" s="260"/>
    </row>
    <row r="6835" spans="1:1" s="261" customFormat="1" ht="12" hidden="1" customHeight="1">
      <c r="A6835" s="260"/>
    </row>
    <row r="6836" spans="1:1" s="261" customFormat="1" ht="12" hidden="1" customHeight="1">
      <c r="A6836" s="260"/>
    </row>
    <row r="6837" spans="1:1" s="261" customFormat="1" ht="12" hidden="1" customHeight="1">
      <c r="A6837" s="260"/>
    </row>
    <row r="6838" spans="1:1" s="261" customFormat="1" ht="12" hidden="1" customHeight="1">
      <c r="A6838" s="260"/>
    </row>
    <row r="6839" spans="1:1" s="261" customFormat="1" ht="12" hidden="1" customHeight="1">
      <c r="A6839" s="260"/>
    </row>
    <row r="6840" spans="1:1" s="261" customFormat="1" ht="12" hidden="1" customHeight="1">
      <c r="A6840" s="260"/>
    </row>
    <row r="6841" spans="1:1" s="261" customFormat="1" ht="12" hidden="1" customHeight="1">
      <c r="A6841" s="260"/>
    </row>
    <row r="6842" spans="1:1" s="261" customFormat="1" ht="12" hidden="1" customHeight="1">
      <c r="A6842" s="260"/>
    </row>
    <row r="6843" spans="1:1" s="261" customFormat="1" ht="12" hidden="1" customHeight="1">
      <c r="A6843" s="260"/>
    </row>
    <row r="6844" spans="1:1" s="261" customFormat="1" ht="12" hidden="1" customHeight="1">
      <c r="A6844" s="260"/>
    </row>
    <row r="6845" spans="1:1" s="261" customFormat="1" ht="12" hidden="1" customHeight="1">
      <c r="A6845" s="260"/>
    </row>
    <row r="6846" spans="1:1" s="261" customFormat="1" ht="12" hidden="1" customHeight="1">
      <c r="A6846" s="260"/>
    </row>
    <row r="6847" spans="1:1" s="261" customFormat="1" ht="12" hidden="1" customHeight="1">
      <c r="A6847" s="260"/>
    </row>
    <row r="6848" spans="1:1" s="261" customFormat="1" ht="12" hidden="1" customHeight="1">
      <c r="A6848" s="260"/>
    </row>
    <row r="6849" spans="1:1" s="261" customFormat="1" ht="12" hidden="1" customHeight="1">
      <c r="A6849" s="260"/>
    </row>
    <row r="6850" spans="1:1" s="261" customFormat="1" ht="12" hidden="1" customHeight="1">
      <c r="A6850" s="260"/>
    </row>
    <row r="6851" spans="1:1" s="261" customFormat="1" ht="12" hidden="1" customHeight="1">
      <c r="A6851" s="260"/>
    </row>
    <row r="6852" spans="1:1" s="261" customFormat="1" ht="12" hidden="1" customHeight="1">
      <c r="A6852" s="260"/>
    </row>
    <row r="6853" spans="1:1" s="261" customFormat="1" ht="12" hidden="1" customHeight="1">
      <c r="A6853" s="260"/>
    </row>
    <row r="6854" spans="1:1" s="261" customFormat="1" ht="12" hidden="1" customHeight="1">
      <c r="A6854" s="260"/>
    </row>
    <row r="6855" spans="1:1" s="261" customFormat="1" ht="12" hidden="1" customHeight="1">
      <c r="A6855" s="260"/>
    </row>
    <row r="6856" spans="1:1" s="261" customFormat="1" ht="12" hidden="1" customHeight="1">
      <c r="A6856" s="260"/>
    </row>
    <row r="6857" spans="1:1" s="261" customFormat="1" ht="12" hidden="1" customHeight="1">
      <c r="A6857" s="260"/>
    </row>
    <row r="6858" spans="1:1" s="261" customFormat="1" ht="12" hidden="1" customHeight="1">
      <c r="A6858" s="260"/>
    </row>
    <row r="6859" spans="1:1" s="261" customFormat="1" ht="12" hidden="1" customHeight="1">
      <c r="A6859" s="260"/>
    </row>
    <row r="6860" spans="1:1" s="261" customFormat="1" ht="12" hidden="1" customHeight="1">
      <c r="A6860" s="260"/>
    </row>
    <row r="6861" spans="1:1" s="261" customFormat="1" ht="12" hidden="1" customHeight="1">
      <c r="A6861" s="260"/>
    </row>
    <row r="6862" spans="1:1" s="261" customFormat="1" ht="12" hidden="1" customHeight="1">
      <c r="A6862" s="260"/>
    </row>
    <row r="6863" spans="1:1" s="261" customFormat="1" ht="12" hidden="1" customHeight="1">
      <c r="A6863" s="260"/>
    </row>
    <row r="6864" spans="1:1" s="261" customFormat="1" ht="12" hidden="1" customHeight="1">
      <c r="A6864" s="260"/>
    </row>
    <row r="6865" spans="1:1" s="261" customFormat="1" ht="12" hidden="1" customHeight="1">
      <c r="A6865" s="260"/>
    </row>
    <row r="6866" spans="1:1" s="261" customFormat="1" ht="12" hidden="1" customHeight="1">
      <c r="A6866" s="260"/>
    </row>
    <row r="6867" spans="1:1" s="261" customFormat="1" ht="12" hidden="1" customHeight="1">
      <c r="A6867" s="260"/>
    </row>
    <row r="6868" spans="1:1" s="261" customFormat="1" ht="12" hidden="1" customHeight="1">
      <c r="A6868" s="260"/>
    </row>
    <row r="6869" spans="1:1" s="261" customFormat="1" ht="12" hidden="1" customHeight="1">
      <c r="A6869" s="260"/>
    </row>
    <row r="6870" spans="1:1" s="261" customFormat="1" ht="12" hidden="1" customHeight="1">
      <c r="A6870" s="260"/>
    </row>
    <row r="6871" spans="1:1" s="261" customFormat="1" ht="12" hidden="1" customHeight="1">
      <c r="A6871" s="260"/>
    </row>
    <row r="6872" spans="1:1" s="261" customFormat="1" ht="12" hidden="1" customHeight="1">
      <c r="A6872" s="260"/>
    </row>
    <row r="6873" spans="1:1" s="261" customFormat="1" ht="12" hidden="1" customHeight="1">
      <c r="A6873" s="260"/>
    </row>
    <row r="6874" spans="1:1" s="261" customFormat="1" ht="12" hidden="1" customHeight="1">
      <c r="A6874" s="260"/>
    </row>
    <row r="6875" spans="1:1" s="261" customFormat="1" ht="12" hidden="1" customHeight="1">
      <c r="A6875" s="260"/>
    </row>
    <row r="6876" spans="1:1" s="261" customFormat="1" ht="12" hidden="1" customHeight="1">
      <c r="A6876" s="260"/>
    </row>
    <row r="6877" spans="1:1" s="261" customFormat="1" ht="12" hidden="1" customHeight="1">
      <c r="A6877" s="260"/>
    </row>
    <row r="6878" spans="1:1" s="261" customFormat="1" ht="12" hidden="1" customHeight="1">
      <c r="A6878" s="260"/>
    </row>
    <row r="6879" spans="1:1" s="261" customFormat="1" ht="12" hidden="1" customHeight="1">
      <c r="A6879" s="260"/>
    </row>
    <row r="6880" spans="1:1" s="261" customFormat="1" ht="12" hidden="1" customHeight="1">
      <c r="A6880" s="260"/>
    </row>
    <row r="6881" spans="1:1" s="261" customFormat="1" ht="12" hidden="1" customHeight="1">
      <c r="A6881" s="260"/>
    </row>
    <row r="6882" spans="1:1" s="261" customFormat="1" ht="12" hidden="1" customHeight="1">
      <c r="A6882" s="260"/>
    </row>
    <row r="6883" spans="1:1" s="261" customFormat="1" ht="12" hidden="1" customHeight="1">
      <c r="A6883" s="260"/>
    </row>
    <row r="6884" spans="1:1" s="261" customFormat="1" ht="12" hidden="1" customHeight="1">
      <c r="A6884" s="260"/>
    </row>
    <row r="6885" spans="1:1" s="261" customFormat="1" ht="12" hidden="1" customHeight="1">
      <c r="A6885" s="260"/>
    </row>
    <row r="6886" spans="1:1" s="261" customFormat="1" ht="12" hidden="1" customHeight="1">
      <c r="A6886" s="260"/>
    </row>
    <row r="6887" spans="1:1" s="261" customFormat="1" ht="12" hidden="1" customHeight="1">
      <c r="A6887" s="260"/>
    </row>
    <row r="6888" spans="1:1" s="261" customFormat="1" ht="12" hidden="1" customHeight="1">
      <c r="A6888" s="260"/>
    </row>
    <row r="6889" spans="1:1" s="261" customFormat="1" ht="12" hidden="1" customHeight="1">
      <c r="A6889" s="260"/>
    </row>
    <row r="6890" spans="1:1" s="261" customFormat="1" ht="12" hidden="1" customHeight="1">
      <c r="A6890" s="260"/>
    </row>
    <row r="6891" spans="1:1" s="261" customFormat="1" ht="12" hidden="1" customHeight="1">
      <c r="A6891" s="260"/>
    </row>
    <row r="6892" spans="1:1" s="261" customFormat="1" ht="12" hidden="1" customHeight="1">
      <c r="A6892" s="260"/>
    </row>
    <row r="6893" spans="1:1" s="261" customFormat="1" ht="12" hidden="1" customHeight="1">
      <c r="A6893" s="260"/>
    </row>
    <row r="6894" spans="1:1" s="261" customFormat="1" ht="12" hidden="1" customHeight="1">
      <c r="A6894" s="260"/>
    </row>
    <row r="6895" spans="1:1" s="261" customFormat="1" ht="12" hidden="1" customHeight="1">
      <c r="A6895" s="260"/>
    </row>
    <row r="6896" spans="1:1" s="261" customFormat="1" ht="12" hidden="1" customHeight="1">
      <c r="A6896" s="260"/>
    </row>
    <row r="6897" spans="1:1" s="261" customFormat="1" ht="12" hidden="1" customHeight="1">
      <c r="A6897" s="260"/>
    </row>
    <row r="6898" spans="1:1" s="261" customFormat="1" ht="12" hidden="1" customHeight="1">
      <c r="A6898" s="260"/>
    </row>
    <row r="6899" spans="1:1" s="261" customFormat="1" ht="12" hidden="1" customHeight="1">
      <c r="A6899" s="260"/>
    </row>
    <row r="6900" spans="1:1" s="261" customFormat="1" ht="12" hidden="1" customHeight="1">
      <c r="A6900" s="260"/>
    </row>
    <row r="6901" spans="1:1" s="261" customFormat="1" ht="12" hidden="1" customHeight="1">
      <c r="A6901" s="260"/>
    </row>
    <row r="6902" spans="1:1" s="261" customFormat="1" ht="12" hidden="1" customHeight="1">
      <c r="A6902" s="260"/>
    </row>
    <row r="6903" spans="1:1" s="261" customFormat="1" ht="12" hidden="1" customHeight="1">
      <c r="A6903" s="260"/>
    </row>
    <row r="6904" spans="1:1" s="261" customFormat="1" ht="12" hidden="1" customHeight="1">
      <c r="A6904" s="260"/>
    </row>
    <row r="6905" spans="1:1" s="261" customFormat="1" ht="12" hidden="1" customHeight="1">
      <c r="A6905" s="260"/>
    </row>
    <row r="6906" spans="1:1" s="261" customFormat="1" ht="12" hidden="1" customHeight="1">
      <c r="A6906" s="260"/>
    </row>
    <row r="6907" spans="1:1" s="261" customFormat="1" ht="12" hidden="1" customHeight="1">
      <c r="A6907" s="260"/>
    </row>
    <row r="6908" spans="1:1" s="261" customFormat="1" ht="12" hidden="1" customHeight="1">
      <c r="A6908" s="260"/>
    </row>
    <row r="6909" spans="1:1" s="261" customFormat="1" ht="12" hidden="1" customHeight="1">
      <c r="A6909" s="260"/>
    </row>
    <row r="6910" spans="1:1" s="261" customFormat="1" ht="12" hidden="1" customHeight="1">
      <c r="A6910" s="260"/>
    </row>
    <row r="6911" spans="1:1" s="261" customFormat="1" ht="12" hidden="1" customHeight="1">
      <c r="A6911" s="260"/>
    </row>
    <row r="6912" spans="1:1" s="261" customFormat="1" ht="12" hidden="1" customHeight="1">
      <c r="A6912" s="260"/>
    </row>
    <row r="6913" spans="1:1" s="261" customFormat="1" ht="12" hidden="1" customHeight="1">
      <c r="A6913" s="260"/>
    </row>
    <row r="6914" spans="1:1" s="261" customFormat="1" ht="12" hidden="1" customHeight="1">
      <c r="A6914" s="260"/>
    </row>
    <row r="6915" spans="1:1" s="261" customFormat="1" ht="12" hidden="1" customHeight="1">
      <c r="A6915" s="260"/>
    </row>
    <row r="6916" spans="1:1" s="261" customFormat="1" ht="12" hidden="1" customHeight="1">
      <c r="A6916" s="260"/>
    </row>
    <row r="6917" spans="1:1" s="261" customFormat="1" ht="12" hidden="1" customHeight="1">
      <c r="A6917" s="260"/>
    </row>
    <row r="6918" spans="1:1" s="261" customFormat="1" ht="12" hidden="1" customHeight="1">
      <c r="A6918" s="260"/>
    </row>
    <row r="6919" spans="1:1" s="261" customFormat="1" ht="12" hidden="1" customHeight="1">
      <c r="A6919" s="260"/>
    </row>
    <row r="6920" spans="1:1" s="261" customFormat="1" ht="12" hidden="1" customHeight="1">
      <c r="A6920" s="260"/>
    </row>
    <row r="6921" spans="1:1" s="261" customFormat="1" ht="12" hidden="1" customHeight="1">
      <c r="A6921" s="260"/>
    </row>
    <row r="6922" spans="1:1" s="261" customFormat="1" ht="12" hidden="1" customHeight="1">
      <c r="A6922" s="260"/>
    </row>
    <row r="6923" spans="1:1" s="261" customFormat="1" ht="12" hidden="1" customHeight="1">
      <c r="A6923" s="260"/>
    </row>
    <row r="6924" spans="1:1" s="261" customFormat="1" ht="12" hidden="1" customHeight="1">
      <c r="A6924" s="260"/>
    </row>
    <row r="6925" spans="1:1" s="261" customFormat="1" ht="12" hidden="1" customHeight="1">
      <c r="A6925" s="260"/>
    </row>
    <row r="6926" spans="1:1" s="261" customFormat="1" ht="12" hidden="1" customHeight="1">
      <c r="A6926" s="260"/>
    </row>
    <row r="6927" spans="1:1" s="261" customFormat="1" ht="12" hidden="1" customHeight="1">
      <c r="A6927" s="260"/>
    </row>
    <row r="6928" spans="1:1" s="261" customFormat="1" ht="12" hidden="1" customHeight="1">
      <c r="A6928" s="260"/>
    </row>
    <row r="6929" spans="1:1" s="261" customFormat="1" ht="12" hidden="1" customHeight="1">
      <c r="A6929" s="260"/>
    </row>
    <row r="6930" spans="1:1" s="261" customFormat="1" ht="12" hidden="1" customHeight="1">
      <c r="A6930" s="260"/>
    </row>
    <row r="6931" spans="1:1" s="261" customFormat="1" ht="12" hidden="1" customHeight="1">
      <c r="A6931" s="260"/>
    </row>
    <row r="6932" spans="1:1" s="261" customFormat="1" ht="12" hidden="1" customHeight="1">
      <c r="A6932" s="260"/>
    </row>
    <row r="6933" spans="1:1" s="261" customFormat="1" ht="12" hidden="1" customHeight="1">
      <c r="A6933" s="260"/>
    </row>
    <row r="6934" spans="1:1" s="261" customFormat="1" ht="12" hidden="1" customHeight="1">
      <c r="A6934" s="260"/>
    </row>
    <row r="6935" spans="1:1" s="261" customFormat="1" ht="12" hidden="1" customHeight="1">
      <c r="A6935" s="260"/>
    </row>
    <row r="6936" spans="1:1" s="261" customFormat="1" ht="12" hidden="1" customHeight="1">
      <c r="A6936" s="260"/>
    </row>
    <row r="6937" spans="1:1" s="261" customFormat="1" ht="12" hidden="1" customHeight="1">
      <c r="A6937" s="260"/>
    </row>
    <row r="6938" spans="1:1" s="261" customFormat="1" ht="12" hidden="1" customHeight="1">
      <c r="A6938" s="260"/>
    </row>
    <row r="6939" spans="1:1" s="261" customFormat="1" ht="12" hidden="1" customHeight="1">
      <c r="A6939" s="260"/>
    </row>
    <row r="6940" spans="1:1" s="261" customFormat="1" ht="12" hidden="1" customHeight="1">
      <c r="A6940" s="260"/>
    </row>
    <row r="6941" spans="1:1" s="261" customFormat="1" ht="12" hidden="1" customHeight="1">
      <c r="A6941" s="260"/>
    </row>
    <row r="6942" spans="1:1" s="261" customFormat="1" ht="12" hidden="1" customHeight="1">
      <c r="A6942" s="260"/>
    </row>
    <row r="6943" spans="1:1" s="261" customFormat="1" ht="12" hidden="1" customHeight="1">
      <c r="A6943" s="260"/>
    </row>
    <row r="6944" spans="1:1" s="261" customFormat="1" ht="12" hidden="1" customHeight="1">
      <c r="A6944" s="260"/>
    </row>
    <row r="6945" spans="1:1" s="261" customFormat="1" ht="12" hidden="1" customHeight="1">
      <c r="A6945" s="260"/>
    </row>
    <row r="6946" spans="1:1" s="261" customFormat="1" ht="12" hidden="1" customHeight="1">
      <c r="A6946" s="260"/>
    </row>
    <row r="6947" spans="1:1" s="261" customFormat="1" ht="12" hidden="1" customHeight="1">
      <c r="A6947" s="260"/>
    </row>
    <row r="6948" spans="1:1" s="261" customFormat="1" ht="12" hidden="1" customHeight="1">
      <c r="A6948" s="260"/>
    </row>
    <row r="6949" spans="1:1" s="261" customFormat="1" ht="12" hidden="1" customHeight="1">
      <c r="A6949" s="260"/>
    </row>
    <row r="6950" spans="1:1" s="261" customFormat="1" ht="12" hidden="1" customHeight="1">
      <c r="A6950" s="260"/>
    </row>
    <row r="6951" spans="1:1" s="261" customFormat="1" ht="12" hidden="1" customHeight="1">
      <c r="A6951" s="260"/>
    </row>
    <row r="6952" spans="1:1" s="261" customFormat="1" ht="12" hidden="1" customHeight="1">
      <c r="A6952" s="260"/>
    </row>
    <row r="6953" spans="1:1" s="261" customFormat="1" ht="12" hidden="1" customHeight="1">
      <c r="A6953" s="260"/>
    </row>
    <row r="6954" spans="1:1" s="261" customFormat="1" ht="12" hidden="1" customHeight="1">
      <c r="A6954" s="260"/>
    </row>
    <row r="6955" spans="1:1" s="261" customFormat="1" ht="12" hidden="1" customHeight="1">
      <c r="A6955" s="260"/>
    </row>
    <row r="6956" spans="1:1" s="261" customFormat="1" ht="12" hidden="1" customHeight="1">
      <c r="A6956" s="260"/>
    </row>
    <row r="6957" spans="1:1" s="261" customFormat="1" ht="12" hidden="1" customHeight="1">
      <c r="A6957" s="260"/>
    </row>
    <row r="6958" spans="1:1" s="261" customFormat="1" ht="12" hidden="1" customHeight="1">
      <c r="A6958" s="260"/>
    </row>
    <row r="6959" spans="1:1" s="261" customFormat="1" ht="12" hidden="1" customHeight="1">
      <c r="A6959" s="260"/>
    </row>
    <row r="6960" spans="1:1" s="261" customFormat="1" ht="12" hidden="1" customHeight="1">
      <c r="A6960" s="260"/>
    </row>
    <row r="6961" spans="1:1" s="261" customFormat="1" ht="12" hidden="1" customHeight="1">
      <c r="A6961" s="260"/>
    </row>
    <row r="6962" spans="1:1" s="261" customFormat="1" ht="12" hidden="1" customHeight="1">
      <c r="A6962" s="260"/>
    </row>
    <row r="6963" spans="1:1" s="261" customFormat="1" ht="12" hidden="1" customHeight="1">
      <c r="A6963" s="260"/>
    </row>
    <row r="6964" spans="1:1" s="261" customFormat="1" ht="12" hidden="1" customHeight="1">
      <c r="A6964" s="260"/>
    </row>
    <row r="6965" spans="1:1" s="261" customFormat="1" ht="12" hidden="1" customHeight="1">
      <c r="A6965" s="260"/>
    </row>
    <row r="6966" spans="1:1" s="261" customFormat="1" ht="12" hidden="1" customHeight="1">
      <c r="A6966" s="260"/>
    </row>
    <row r="6967" spans="1:1" s="261" customFormat="1" ht="12" hidden="1" customHeight="1">
      <c r="A6967" s="260"/>
    </row>
    <row r="6968" spans="1:1" s="261" customFormat="1" ht="12" hidden="1" customHeight="1">
      <c r="A6968" s="260"/>
    </row>
    <row r="6969" spans="1:1" s="261" customFormat="1" ht="12" hidden="1" customHeight="1">
      <c r="A6969" s="260"/>
    </row>
    <row r="6970" spans="1:1" s="261" customFormat="1" ht="12" hidden="1" customHeight="1">
      <c r="A6970" s="260"/>
    </row>
    <row r="6971" spans="1:1" s="261" customFormat="1" ht="12" hidden="1" customHeight="1">
      <c r="A6971" s="260"/>
    </row>
    <row r="6972" spans="1:1" s="261" customFormat="1" ht="12" hidden="1" customHeight="1">
      <c r="A6972" s="260"/>
    </row>
    <row r="6973" spans="1:1" s="261" customFormat="1" ht="12" hidden="1" customHeight="1">
      <c r="A6973" s="260"/>
    </row>
    <row r="6974" spans="1:1" s="261" customFormat="1" ht="12" hidden="1" customHeight="1">
      <c r="A6974" s="260"/>
    </row>
    <row r="6975" spans="1:1" s="261" customFormat="1" ht="12" hidden="1" customHeight="1">
      <c r="A6975" s="260"/>
    </row>
    <row r="6976" spans="1:1" s="261" customFormat="1" ht="12" hidden="1" customHeight="1">
      <c r="A6976" s="260"/>
    </row>
    <row r="6977" spans="1:1" s="261" customFormat="1" ht="12" hidden="1" customHeight="1">
      <c r="A6977" s="260"/>
    </row>
    <row r="6978" spans="1:1" s="261" customFormat="1" ht="12" hidden="1" customHeight="1">
      <c r="A6978" s="260"/>
    </row>
    <row r="6979" spans="1:1" s="261" customFormat="1" ht="12" hidden="1" customHeight="1">
      <c r="A6979" s="260"/>
    </row>
    <row r="6980" spans="1:1" s="261" customFormat="1" ht="12" hidden="1" customHeight="1">
      <c r="A6980" s="260"/>
    </row>
    <row r="6981" spans="1:1" s="261" customFormat="1" ht="12" hidden="1" customHeight="1">
      <c r="A6981" s="260"/>
    </row>
    <row r="6982" spans="1:1" s="261" customFormat="1" ht="12" hidden="1" customHeight="1">
      <c r="A6982" s="260"/>
    </row>
    <row r="6983" spans="1:1" s="261" customFormat="1" ht="12" hidden="1" customHeight="1">
      <c r="A6983" s="260"/>
    </row>
    <row r="6984" spans="1:1" s="261" customFormat="1" ht="12" hidden="1" customHeight="1">
      <c r="A6984" s="260"/>
    </row>
    <row r="6985" spans="1:1" s="261" customFormat="1" ht="12" hidden="1" customHeight="1">
      <c r="A6985" s="260"/>
    </row>
    <row r="6986" spans="1:1" s="261" customFormat="1" ht="12" hidden="1" customHeight="1">
      <c r="A6986" s="260"/>
    </row>
    <row r="6987" spans="1:1" s="261" customFormat="1" ht="12" hidden="1" customHeight="1">
      <c r="A6987" s="260"/>
    </row>
    <row r="6988" spans="1:1" s="261" customFormat="1" ht="12" hidden="1" customHeight="1">
      <c r="A6988" s="260"/>
    </row>
    <row r="6989" spans="1:1" s="261" customFormat="1" ht="12" hidden="1" customHeight="1">
      <c r="A6989" s="260"/>
    </row>
    <row r="6990" spans="1:1" s="261" customFormat="1" ht="12" hidden="1" customHeight="1">
      <c r="A6990" s="260"/>
    </row>
    <row r="6991" spans="1:1" s="261" customFormat="1" ht="12" hidden="1" customHeight="1">
      <c r="A6991" s="260"/>
    </row>
    <row r="6992" spans="1:1" s="261" customFormat="1" ht="12" hidden="1" customHeight="1">
      <c r="A6992" s="260"/>
    </row>
    <row r="6993" spans="1:1" s="261" customFormat="1" ht="12" hidden="1" customHeight="1">
      <c r="A6993" s="260"/>
    </row>
    <row r="6994" spans="1:1" s="261" customFormat="1" ht="12" hidden="1" customHeight="1">
      <c r="A6994" s="260"/>
    </row>
    <row r="6995" spans="1:1" s="261" customFormat="1" ht="12" hidden="1" customHeight="1">
      <c r="A6995" s="260"/>
    </row>
    <row r="6996" spans="1:1" s="261" customFormat="1" ht="12" hidden="1" customHeight="1">
      <c r="A6996" s="260"/>
    </row>
    <row r="6997" spans="1:1" s="261" customFormat="1" ht="12" hidden="1" customHeight="1">
      <c r="A6997" s="260"/>
    </row>
    <row r="6998" spans="1:1" s="261" customFormat="1" ht="12" hidden="1" customHeight="1">
      <c r="A6998" s="260"/>
    </row>
    <row r="6999" spans="1:1" s="261" customFormat="1" ht="12" hidden="1" customHeight="1">
      <c r="A6999" s="260"/>
    </row>
    <row r="7000" spans="1:1" s="261" customFormat="1" ht="12" hidden="1" customHeight="1">
      <c r="A7000" s="260"/>
    </row>
    <row r="7001" spans="1:1" s="261" customFormat="1" ht="12" hidden="1" customHeight="1">
      <c r="A7001" s="260"/>
    </row>
    <row r="7002" spans="1:1" s="261" customFormat="1" ht="12" hidden="1" customHeight="1">
      <c r="A7002" s="260"/>
    </row>
    <row r="7003" spans="1:1" s="261" customFormat="1" ht="12" hidden="1" customHeight="1">
      <c r="A7003" s="260"/>
    </row>
    <row r="7004" spans="1:1" s="261" customFormat="1" ht="12" hidden="1" customHeight="1">
      <c r="A7004" s="260"/>
    </row>
    <row r="7005" spans="1:1" s="261" customFormat="1" ht="12" hidden="1" customHeight="1">
      <c r="A7005" s="260"/>
    </row>
    <row r="7006" spans="1:1" s="261" customFormat="1" ht="12" hidden="1" customHeight="1">
      <c r="A7006" s="260"/>
    </row>
    <row r="7007" spans="1:1" s="261" customFormat="1" ht="12" hidden="1" customHeight="1">
      <c r="A7007" s="260"/>
    </row>
    <row r="7008" spans="1:1" s="261" customFormat="1" ht="12" hidden="1" customHeight="1">
      <c r="A7008" s="260"/>
    </row>
    <row r="7009" spans="1:1" s="261" customFormat="1" ht="12" hidden="1" customHeight="1">
      <c r="A7009" s="260"/>
    </row>
    <row r="7010" spans="1:1" s="261" customFormat="1" ht="12" hidden="1" customHeight="1">
      <c r="A7010" s="260"/>
    </row>
    <row r="7011" spans="1:1" s="261" customFormat="1" ht="12" hidden="1" customHeight="1">
      <c r="A7011" s="260"/>
    </row>
    <row r="7012" spans="1:1" s="261" customFormat="1" ht="12" hidden="1" customHeight="1">
      <c r="A7012" s="260"/>
    </row>
    <row r="7013" spans="1:1" s="261" customFormat="1" ht="12" hidden="1" customHeight="1">
      <c r="A7013" s="260"/>
    </row>
    <row r="7014" spans="1:1" s="261" customFormat="1" ht="12" hidden="1" customHeight="1">
      <c r="A7014" s="260"/>
    </row>
    <row r="7015" spans="1:1" s="261" customFormat="1" ht="12" hidden="1" customHeight="1">
      <c r="A7015" s="260"/>
    </row>
    <row r="7016" spans="1:1" s="261" customFormat="1" ht="12" hidden="1" customHeight="1">
      <c r="A7016" s="260"/>
    </row>
    <row r="7017" spans="1:1" s="261" customFormat="1" ht="12" hidden="1" customHeight="1">
      <c r="A7017" s="260"/>
    </row>
    <row r="7018" spans="1:1" s="261" customFormat="1" ht="12" hidden="1" customHeight="1">
      <c r="A7018" s="260"/>
    </row>
    <row r="7019" spans="1:1" s="261" customFormat="1" ht="12" hidden="1" customHeight="1">
      <c r="A7019" s="260"/>
    </row>
    <row r="7020" spans="1:1" s="261" customFormat="1" ht="12" hidden="1" customHeight="1">
      <c r="A7020" s="260"/>
    </row>
    <row r="7021" spans="1:1" s="261" customFormat="1" ht="12" hidden="1" customHeight="1">
      <c r="A7021" s="260"/>
    </row>
    <row r="7022" spans="1:1" s="261" customFormat="1" ht="12" hidden="1" customHeight="1">
      <c r="A7022" s="260"/>
    </row>
    <row r="7023" spans="1:1" s="261" customFormat="1" ht="12" hidden="1" customHeight="1">
      <c r="A7023" s="260"/>
    </row>
    <row r="7024" spans="1:1" s="261" customFormat="1" ht="12" hidden="1" customHeight="1">
      <c r="A7024" s="260"/>
    </row>
    <row r="7025" spans="1:1" s="261" customFormat="1" ht="12" hidden="1" customHeight="1">
      <c r="A7025" s="260"/>
    </row>
    <row r="7026" spans="1:1" s="261" customFormat="1" ht="12" hidden="1" customHeight="1">
      <c r="A7026" s="260"/>
    </row>
    <row r="7027" spans="1:1" s="261" customFormat="1" ht="12" hidden="1" customHeight="1">
      <c r="A7027" s="260"/>
    </row>
    <row r="7028" spans="1:1" s="261" customFormat="1" ht="12" hidden="1" customHeight="1">
      <c r="A7028" s="260"/>
    </row>
    <row r="7029" spans="1:1" s="261" customFormat="1" ht="12" hidden="1" customHeight="1">
      <c r="A7029" s="260"/>
    </row>
    <row r="7030" spans="1:1" s="261" customFormat="1" ht="12" hidden="1" customHeight="1">
      <c r="A7030" s="260"/>
    </row>
    <row r="7031" spans="1:1" s="261" customFormat="1" ht="12" hidden="1" customHeight="1">
      <c r="A7031" s="260"/>
    </row>
    <row r="7032" spans="1:1" s="261" customFormat="1" ht="12" hidden="1" customHeight="1">
      <c r="A7032" s="260"/>
    </row>
    <row r="7033" spans="1:1" s="261" customFormat="1" ht="12" hidden="1" customHeight="1">
      <c r="A7033" s="260"/>
    </row>
    <row r="7034" spans="1:1" s="261" customFormat="1" ht="12" hidden="1" customHeight="1">
      <c r="A7034" s="260"/>
    </row>
    <row r="7035" spans="1:1" s="261" customFormat="1" ht="12" hidden="1" customHeight="1">
      <c r="A7035" s="260"/>
    </row>
    <row r="7036" spans="1:1" s="261" customFormat="1" ht="12" hidden="1" customHeight="1">
      <c r="A7036" s="260"/>
    </row>
    <row r="7037" spans="1:1" s="261" customFormat="1" ht="12" hidden="1" customHeight="1">
      <c r="A7037" s="260"/>
    </row>
    <row r="7038" spans="1:1" s="261" customFormat="1" ht="12" hidden="1" customHeight="1">
      <c r="A7038" s="260"/>
    </row>
    <row r="7039" spans="1:1" s="261" customFormat="1" ht="12" hidden="1" customHeight="1">
      <c r="A7039" s="260"/>
    </row>
    <row r="7040" spans="1:1" s="261" customFormat="1" ht="12" hidden="1" customHeight="1">
      <c r="A7040" s="260"/>
    </row>
    <row r="7041" spans="1:1" s="261" customFormat="1" ht="12" hidden="1" customHeight="1">
      <c r="A7041" s="260"/>
    </row>
    <row r="7042" spans="1:1" s="261" customFormat="1" ht="12" hidden="1" customHeight="1">
      <c r="A7042" s="260"/>
    </row>
    <row r="7043" spans="1:1" s="261" customFormat="1" ht="12" hidden="1" customHeight="1">
      <c r="A7043" s="260"/>
    </row>
    <row r="7044" spans="1:1" s="261" customFormat="1" ht="12" hidden="1" customHeight="1">
      <c r="A7044" s="260"/>
    </row>
    <row r="7045" spans="1:1" s="261" customFormat="1" ht="12" hidden="1" customHeight="1">
      <c r="A7045" s="260"/>
    </row>
    <row r="7046" spans="1:1" s="261" customFormat="1" ht="12" hidden="1" customHeight="1">
      <c r="A7046" s="260"/>
    </row>
    <row r="7047" spans="1:1" s="261" customFormat="1" ht="12" hidden="1" customHeight="1">
      <c r="A7047" s="260"/>
    </row>
    <row r="7048" spans="1:1" s="261" customFormat="1" ht="12" hidden="1" customHeight="1">
      <c r="A7048" s="260"/>
    </row>
    <row r="7049" spans="1:1" s="261" customFormat="1" ht="12" hidden="1" customHeight="1">
      <c r="A7049" s="260"/>
    </row>
    <row r="7050" spans="1:1" s="261" customFormat="1" ht="12" hidden="1" customHeight="1">
      <c r="A7050" s="260"/>
    </row>
    <row r="7051" spans="1:1" s="261" customFormat="1" ht="12" hidden="1" customHeight="1">
      <c r="A7051" s="260"/>
    </row>
    <row r="7052" spans="1:1" s="261" customFormat="1" ht="12" hidden="1" customHeight="1">
      <c r="A7052" s="260"/>
    </row>
    <row r="7053" spans="1:1" s="261" customFormat="1" ht="12" hidden="1" customHeight="1">
      <c r="A7053" s="260"/>
    </row>
    <row r="7054" spans="1:1" s="261" customFormat="1" ht="12" hidden="1" customHeight="1">
      <c r="A7054" s="260"/>
    </row>
    <row r="7055" spans="1:1" s="261" customFormat="1" ht="12" hidden="1" customHeight="1">
      <c r="A7055" s="260"/>
    </row>
    <row r="7056" spans="1:1" s="261" customFormat="1" ht="12" hidden="1" customHeight="1">
      <c r="A7056" s="260"/>
    </row>
    <row r="7057" spans="1:1" s="261" customFormat="1" ht="12" hidden="1" customHeight="1">
      <c r="A7057" s="260"/>
    </row>
    <row r="7058" spans="1:1" s="261" customFormat="1" ht="12" hidden="1" customHeight="1">
      <c r="A7058" s="260"/>
    </row>
    <row r="7059" spans="1:1" s="261" customFormat="1" ht="12" hidden="1" customHeight="1">
      <c r="A7059" s="260"/>
    </row>
    <row r="7060" spans="1:1" s="261" customFormat="1" ht="12" hidden="1" customHeight="1">
      <c r="A7060" s="260"/>
    </row>
    <row r="7061" spans="1:1" s="261" customFormat="1" ht="12" hidden="1" customHeight="1">
      <c r="A7061" s="260"/>
    </row>
    <row r="7062" spans="1:1" s="261" customFormat="1" ht="12" hidden="1" customHeight="1">
      <c r="A7062" s="260"/>
    </row>
    <row r="7063" spans="1:1" s="261" customFormat="1" ht="12" hidden="1" customHeight="1">
      <c r="A7063" s="260"/>
    </row>
    <row r="7064" spans="1:1" s="261" customFormat="1" ht="12" hidden="1" customHeight="1">
      <c r="A7064" s="260"/>
    </row>
    <row r="7065" spans="1:1" s="261" customFormat="1" ht="12" hidden="1" customHeight="1">
      <c r="A7065" s="260"/>
    </row>
    <row r="7066" spans="1:1" s="261" customFormat="1" ht="12" hidden="1" customHeight="1">
      <c r="A7066" s="260"/>
    </row>
    <row r="7067" spans="1:1" s="261" customFormat="1" ht="12" hidden="1" customHeight="1">
      <c r="A7067" s="260"/>
    </row>
    <row r="7068" spans="1:1" s="261" customFormat="1" ht="12" hidden="1" customHeight="1">
      <c r="A7068" s="260"/>
    </row>
    <row r="7069" spans="1:1" s="261" customFormat="1" ht="12" hidden="1" customHeight="1">
      <c r="A7069" s="260"/>
    </row>
    <row r="7070" spans="1:1" s="261" customFormat="1" ht="12" hidden="1" customHeight="1">
      <c r="A7070" s="260"/>
    </row>
    <row r="7071" spans="1:1" s="261" customFormat="1" ht="12" hidden="1" customHeight="1">
      <c r="A7071" s="260"/>
    </row>
    <row r="7072" spans="1:1" s="261" customFormat="1" ht="12" hidden="1" customHeight="1">
      <c r="A7072" s="260"/>
    </row>
    <row r="7073" spans="1:1" s="261" customFormat="1" ht="12" hidden="1" customHeight="1">
      <c r="A7073" s="260"/>
    </row>
    <row r="7074" spans="1:1" s="261" customFormat="1" ht="12" hidden="1" customHeight="1">
      <c r="A7074" s="260"/>
    </row>
    <row r="7075" spans="1:1" s="261" customFormat="1" ht="12" hidden="1" customHeight="1">
      <c r="A7075" s="260"/>
    </row>
    <row r="7076" spans="1:1" s="261" customFormat="1" ht="12" hidden="1" customHeight="1">
      <c r="A7076" s="260"/>
    </row>
    <row r="7077" spans="1:1" s="261" customFormat="1" ht="12" hidden="1" customHeight="1">
      <c r="A7077" s="260"/>
    </row>
    <row r="7078" spans="1:1" s="261" customFormat="1" ht="12" hidden="1" customHeight="1">
      <c r="A7078" s="260"/>
    </row>
    <row r="7079" spans="1:1" s="261" customFormat="1" ht="12" hidden="1" customHeight="1">
      <c r="A7079" s="260"/>
    </row>
    <row r="7080" spans="1:1" s="261" customFormat="1" ht="12" hidden="1" customHeight="1">
      <c r="A7080" s="260"/>
    </row>
    <row r="7081" spans="1:1" s="261" customFormat="1" ht="12" hidden="1" customHeight="1">
      <c r="A7081" s="260"/>
    </row>
    <row r="7082" spans="1:1" s="261" customFormat="1" ht="12" hidden="1" customHeight="1">
      <c r="A7082" s="260"/>
    </row>
    <row r="7083" spans="1:1" s="261" customFormat="1" ht="12" hidden="1" customHeight="1">
      <c r="A7083" s="260"/>
    </row>
    <row r="7084" spans="1:1" s="261" customFormat="1" ht="12" hidden="1" customHeight="1">
      <c r="A7084" s="260"/>
    </row>
    <row r="7085" spans="1:1" s="261" customFormat="1" ht="12" hidden="1" customHeight="1">
      <c r="A7085" s="260"/>
    </row>
    <row r="7086" spans="1:1" s="261" customFormat="1" ht="12" hidden="1" customHeight="1">
      <c r="A7086" s="260"/>
    </row>
    <row r="7087" spans="1:1" s="261" customFormat="1" ht="12" hidden="1" customHeight="1">
      <c r="A7087" s="260"/>
    </row>
    <row r="7088" spans="1:1" s="261" customFormat="1" ht="12" hidden="1" customHeight="1">
      <c r="A7088" s="260"/>
    </row>
    <row r="7089" spans="1:1" s="261" customFormat="1" ht="12" hidden="1" customHeight="1">
      <c r="A7089" s="260"/>
    </row>
    <row r="7090" spans="1:1" s="261" customFormat="1" ht="12" hidden="1" customHeight="1">
      <c r="A7090" s="260"/>
    </row>
    <row r="7091" spans="1:1" s="261" customFormat="1" ht="12" hidden="1" customHeight="1">
      <c r="A7091" s="260"/>
    </row>
    <row r="7092" spans="1:1" s="261" customFormat="1" ht="12" hidden="1" customHeight="1">
      <c r="A7092" s="260"/>
    </row>
    <row r="7093" spans="1:1" s="261" customFormat="1" ht="12" hidden="1" customHeight="1">
      <c r="A7093" s="260"/>
    </row>
    <row r="7094" spans="1:1" s="261" customFormat="1" ht="12" hidden="1" customHeight="1">
      <c r="A7094" s="260"/>
    </row>
    <row r="7095" spans="1:1" s="261" customFormat="1" ht="12" hidden="1" customHeight="1">
      <c r="A7095" s="260"/>
    </row>
    <row r="7096" spans="1:1" s="261" customFormat="1" ht="12" hidden="1" customHeight="1">
      <c r="A7096" s="260"/>
    </row>
    <row r="7097" spans="1:1" s="261" customFormat="1" ht="12" hidden="1" customHeight="1">
      <c r="A7097" s="260"/>
    </row>
    <row r="7098" spans="1:1" s="261" customFormat="1" ht="12" hidden="1" customHeight="1">
      <c r="A7098" s="260"/>
    </row>
    <row r="7099" spans="1:1" s="261" customFormat="1" ht="12" hidden="1" customHeight="1">
      <c r="A7099" s="260"/>
    </row>
    <row r="7100" spans="1:1" s="261" customFormat="1" ht="12" hidden="1" customHeight="1">
      <c r="A7100" s="260"/>
    </row>
    <row r="7101" spans="1:1" s="261" customFormat="1" ht="12" hidden="1" customHeight="1">
      <c r="A7101" s="260"/>
    </row>
    <row r="7102" spans="1:1" s="261" customFormat="1" ht="12" hidden="1" customHeight="1">
      <c r="A7102" s="260"/>
    </row>
    <row r="7103" spans="1:1" s="261" customFormat="1" ht="12" hidden="1" customHeight="1">
      <c r="A7103" s="260"/>
    </row>
    <row r="7104" spans="1:1" s="261" customFormat="1" ht="12" hidden="1" customHeight="1">
      <c r="A7104" s="260"/>
    </row>
    <row r="7105" spans="1:1" s="261" customFormat="1" ht="12" hidden="1" customHeight="1">
      <c r="A7105" s="260"/>
    </row>
    <row r="7106" spans="1:1" s="261" customFormat="1" ht="12" hidden="1" customHeight="1">
      <c r="A7106" s="260"/>
    </row>
    <row r="7107" spans="1:1" s="261" customFormat="1" ht="12" hidden="1" customHeight="1">
      <c r="A7107" s="260"/>
    </row>
    <row r="7108" spans="1:1" s="261" customFormat="1" ht="12" hidden="1" customHeight="1">
      <c r="A7108" s="260"/>
    </row>
    <row r="7109" spans="1:1" s="261" customFormat="1" ht="12" hidden="1" customHeight="1">
      <c r="A7109" s="260"/>
    </row>
    <row r="7110" spans="1:1" s="261" customFormat="1" ht="12" hidden="1" customHeight="1">
      <c r="A7110" s="260"/>
    </row>
    <row r="7111" spans="1:1" s="261" customFormat="1" ht="12" hidden="1" customHeight="1">
      <c r="A7111" s="260"/>
    </row>
    <row r="7112" spans="1:1" s="261" customFormat="1" ht="12" hidden="1" customHeight="1">
      <c r="A7112" s="260"/>
    </row>
    <row r="7113" spans="1:1" s="261" customFormat="1" ht="12" hidden="1" customHeight="1">
      <c r="A7113" s="260"/>
    </row>
    <row r="7114" spans="1:1" s="261" customFormat="1" ht="12" hidden="1" customHeight="1">
      <c r="A7114" s="260"/>
    </row>
    <row r="7115" spans="1:1" s="261" customFormat="1" ht="12" hidden="1" customHeight="1">
      <c r="A7115" s="260"/>
    </row>
    <row r="7116" spans="1:1" s="261" customFormat="1" ht="12" hidden="1" customHeight="1">
      <c r="A7116" s="260"/>
    </row>
    <row r="7117" spans="1:1" s="261" customFormat="1" ht="12" hidden="1" customHeight="1">
      <c r="A7117" s="260"/>
    </row>
    <row r="7118" spans="1:1" s="261" customFormat="1" ht="12" hidden="1" customHeight="1">
      <c r="A7118" s="260"/>
    </row>
    <row r="7119" spans="1:1" s="261" customFormat="1" ht="12" hidden="1" customHeight="1">
      <c r="A7119" s="260"/>
    </row>
    <row r="7120" spans="1:1" s="261" customFormat="1" ht="12" hidden="1" customHeight="1">
      <c r="A7120" s="260"/>
    </row>
    <row r="7121" spans="1:1" s="261" customFormat="1" ht="12" hidden="1" customHeight="1">
      <c r="A7121" s="260"/>
    </row>
    <row r="7122" spans="1:1" s="261" customFormat="1" ht="12" hidden="1" customHeight="1">
      <c r="A7122" s="260"/>
    </row>
    <row r="7123" spans="1:1" s="261" customFormat="1" ht="12" hidden="1" customHeight="1">
      <c r="A7123" s="260"/>
    </row>
    <row r="7124" spans="1:1" s="261" customFormat="1" ht="12" hidden="1" customHeight="1">
      <c r="A7124" s="260"/>
    </row>
    <row r="7125" spans="1:1" s="261" customFormat="1" ht="12" hidden="1" customHeight="1">
      <c r="A7125" s="260"/>
    </row>
    <row r="7126" spans="1:1" s="261" customFormat="1" ht="12" hidden="1" customHeight="1">
      <c r="A7126" s="260"/>
    </row>
    <row r="7127" spans="1:1" s="261" customFormat="1" ht="12" hidden="1" customHeight="1">
      <c r="A7127" s="260"/>
    </row>
    <row r="7128" spans="1:1" s="261" customFormat="1" ht="12" hidden="1" customHeight="1">
      <c r="A7128" s="260"/>
    </row>
    <row r="7129" spans="1:1" s="261" customFormat="1" ht="12" hidden="1" customHeight="1">
      <c r="A7129" s="260"/>
    </row>
    <row r="7130" spans="1:1" s="261" customFormat="1" ht="12" hidden="1" customHeight="1">
      <c r="A7130" s="260"/>
    </row>
    <row r="7131" spans="1:1" s="261" customFormat="1" ht="12" hidden="1" customHeight="1">
      <c r="A7131" s="260"/>
    </row>
    <row r="7132" spans="1:1" s="261" customFormat="1" ht="12" hidden="1" customHeight="1">
      <c r="A7132" s="260"/>
    </row>
    <row r="7133" spans="1:1" s="261" customFormat="1" ht="12" hidden="1" customHeight="1">
      <c r="A7133" s="260"/>
    </row>
    <row r="7134" spans="1:1" s="261" customFormat="1" ht="12" hidden="1" customHeight="1">
      <c r="A7134" s="260"/>
    </row>
    <row r="7135" spans="1:1" s="261" customFormat="1" ht="12" hidden="1" customHeight="1">
      <c r="A7135" s="260"/>
    </row>
    <row r="7136" spans="1:1" s="261" customFormat="1" ht="12" hidden="1" customHeight="1">
      <c r="A7136" s="260"/>
    </row>
    <row r="7137" spans="1:1" s="261" customFormat="1" ht="12" hidden="1" customHeight="1">
      <c r="A7137" s="260"/>
    </row>
    <row r="7138" spans="1:1" s="261" customFormat="1" ht="12" hidden="1" customHeight="1">
      <c r="A7138" s="260"/>
    </row>
    <row r="7139" spans="1:1" s="261" customFormat="1" ht="12" hidden="1" customHeight="1">
      <c r="A7139" s="260"/>
    </row>
    <row r="7140" spans="1:1" s="261" customFormat="1" ht="12" hidden="1" customHeight="1">
      <c r="A7140" s="260"/>
    </row>
    <row r="7141" spans="1:1" s="261" customFormat="1" ht="12" hidden="1" customHeight="1">
      <c r="A7141" s="260"/>
    </row>
    <row r="7142" spans="1:1" s="261" customFormat="1" ht="12" hidden="1" customHeight="1">
      <c r="A7142" s="260"/>
    </row>
    <row r="7143" spans="1:1" s="261" customFormat="1" ht="12" hidden="1" customHeight="1">
      <c r="A7143" s="260"/>
    </row>
    <row r="7144" spans="1:1" s="261" customFormat="1" ht="12" hidden="1" customHeight="1">
      <c r="A7144" s="260"/>
    </row>
    <row r="7145" spans="1:1" s="261" customFormat="1" ht="12" hidden="1" customHeight="1">
      <c r="A7145" s="260"/>
    </row>
    <row r="7146" spans="1:1" s="261" customFormat="1" ht="12" hidden="1" customHeight="1">
      <c r="A7146" s="260"/>
    </row>
    <row r="7147" spans="1:1" s="261" customFormat="1" ht="12" hidden="1" customHeight="1">
      <c r="A7147" s="260"/>
    </row>
    <row r="7148" spans="1:1" s="261" customFormat="1" ht="12" hidden="1" customHeight="1">
      <c r="A7148" s="260"/>
    </row>
    <row r="7149" spans="1:1" s="261" customFormat="1" ht="12" hidden="1" customHeight="1">
      <c r="A7149" s="260"/>
    </row>
    <row r="7150" spans="1:1" s="261" customFormat="1" ht="12" hidden="1" customHeight="1">
      <c r="A7150" s="260"/>
    </row>
    <row r="7151" spans="1:1" s="261" customFormat="1" ht="12" hidden="1" customHeight="1">
      <c r="A7151" s="260"/>
    </row>
    <row r="7152" spans="1:1" s="261" customFormat="1" ht="12" hidden="1" customHeight="1">
      <c r="A7152" s="260"/>
    </row>
    <row r="7153" spans="1:1" s="261" customFormat="1" ht="12" hidden="1" customHeight="1">
      <c r="A7153" s="260"/>
    </row>
    <row r="7154" spans="1:1" s="261" customFormat="1" ht="12" hidden="1" customHeight="1">
      <c r="A7154" s="260"/>
    </row>
    <row r="7155" spans="1:1" s="261" customFormat="1" ht="12" hidden="1" customHeight="1">
      <c r="A7155" s="260"/>
    </row>
    <row r="7156" spans="1:1" s="261" customFormat="1" ht="12" hidden="1" customHeight="1">
      <c r="A7156" s="260"/>
    </row>
    <row r="7157" spans="1:1" s="261" customFormat="1" ht="12" hidden="1" customHeight="1">
      <c r="A7157" s="260"/>
    </row>
    <row r="7158" spans="1:1" s="261" customFormat="1" ht="12" hidden="1" customHeight="1">
      <c r="A7158" s="260"/>
    </row>
    <row r="7159" spans="1:1" s="261" customFormat="1" ht="12" hidden="1" customHeight="1">
      <c r="A7159" s="260"/>
    </row>
    <row r="7160" spans="1:1" s="261" customFormat="1" ht="12" hidden="1" customHeight="1">
      <c r="A7160" s="260"/>
    </row>
    <row r="7161" spans="1:1" s="261" customFormat="1" ht="12" hidden="1" customHeight="1">
      <c r="A7161" s="260"/>
    </row>
    <row r="7162" spans="1:1" s="261" customFormat="1" ht="12" hidden="1" customHeight="1">
      <c r="A7162" s="260"/>
    </row>
    <row r="7163" spans="1:1" s="261" customFormat="1" ht="12" hidden="1" customHeight="1">
      <c r="A7163" s="260"/>
    </row>
    <row r="7164" spans="1:1" s="261" customFormat="1" ht="12" hidden="1" customHeight="1">
      <c r="A7164" s="260"/>
    </row>
    <row r="7165" spans="1:1" s="261" customFormat="1" ht="12" hidden="1" customHeight="1">
      <c r="A7165" s="260"/>
    </row>
    <row r="7166" spans="1:1" s="261" customFormat="1" ht="12" hidden="1" customHeight="1">
      <c r="A7166" s="260"/>
    </row>
    <row r="7167" spans="1:1" s="261" customFormat="1" ht="12" hidden="1" customHeight="1">
      <c r="A7167" s="260"/>
    </row>
    <row r="7168" spans="1:1" s="261" customFormat="1" ht="12" hidden="1" customHeight="1">
      <c r="A7168" s="260"/>
    </row>
    <row r="7169" spans="1:1" s="261" customFormat="1" ht="12" hidden="1" customHeight="1">
      <c r="A7169" s="260"/>
    </row>
    <row r="7170" spans="1:1" s="261" customFormat="1" ht="12" hidden="1" customHeight="1">
      <c r="A7170" s="260"/>
    </row>
    <row r="7171" spans="1:1" s="261" customFormat="1" ht="12" hidden="1" customHeight="1">
      <c r="A7171" s="260"/>
    </row>
    <row r="7172" spans="1:1" s="261" customFormat="1" ht="12" hidden="1" customHeight="1">
      <c r="A7172" s="260"/>
    </row>
    <row r="7173" spans="1:1" s="261" customFormat="1" ht="12" hidden="1" customHeight="1">
      <c r="A7173" s="260"/>
    </row>
    <row r="7174" spans="1:1" s="261" customFormat="1" ht="12" hidden="1" customHeight="1">
      <c r="A7174" s="260"/>
    </row>
    <row r="7175" spans="1:1" s="261" customFormat="1" ht="12" hidden="1" customHeight="1">
      <c r="A7175" s="260"/>
    </row>
    <row r="7176" spans="1:1" s="261" customFormat="1" ht="12" hidden="1" customHeight="1">
      <c r="A7176" s="260"/>
    </row>
    <row r="7177" spans="1:1" s="261" customFormat="1" ht="12" hidden="1" customHeight="1">
      <c r="A7177" s="260"/>
    </row>
    <row r="7178" spans="1:1" s="261" customFormat="1" ht="12" hidden="1" customHeight="1">
      <c r="A7178" s="260"/>
    </row>
    <row r="7179" spans="1:1" s="261" customFormat="1" ht="12" hidden="1" customHeight="1">
      <c r="A7179" s="260"/>
    </row>
    <row r="7180" spans="1:1" s="261" customFormat="1" ht="12" hidden="1" customHeight="1">
      <c r="A7180" s="260"/>
    </row>
    <row r="7181" spans="1:1" s="261" customFormat="1" ht="12" hidden="1" customHeight="1">
      <c r="A7181" s="260"/>
    </row>
    <row r="7182" spans="1:1" s="261" customFormat="1" ht="12" hidden="1" customHeight="1">
      <c r="A7182" s="260"/>
    </row>
    <row r="7183" spans="1:1" s="261" customFormat="1" ht="12" hidden="1" customHeight="1">
      <c r="A7183" s="260"/>
    </row>
    <row r="7184" spans="1:1" s="261" customFormat="1" ht="12" hidden="1" customHeight="1">
      <c r="A7184" s="260"/>
    </row>
    <row r="7185" spans="1:1" s="261" customFormat="1" ht="12" hidden="1" customHeight="1">
      <c r="A7185" s="260"/>
    </row>
    <row r="7186" spans="1:1" s="261" customFormat="1" ht="12" hidden="1" customHeight="1">
      <c r="A7186" s="260"/>
    </row>
    <row r="7187" spans="1:1" s="261" customFormat="1" ht="12" hidden="1" customHeight="1">
      <c r="A7187" s="260"/>
    </row>
    <row r="7188" spans="1:1" s="261" customFormat="1" ht="12" hidden="1" customHeight="1">
      <c r="A7188" s="260"/>
    </row>
    <row r="7189" spans="1:1" s="261" customFormat="1" ht="12" hidden="1" customHeight="1">
      <c r="A7189" s="260"/>
    </row>
    <row r="7190" spans="1:1" s="261" customFormat="1" ht="12" hidden="1" customHeight="1">
      <c r="A7190" s="260"/>
    </row>
    <row r="7191" spans="1:1" s="261" customFormat="1" ht="12" hidden="1" customHeight="1">
      <c r="A7191" s="260"/>
    </row>
    <row r="7192" spans="1:1" s="261" customFormat="1" ht="12" hidden="1" customHeight="1">
      <c r="A7192" s="260"/>
    </row>
    <row r="7193" spans="1:1" s="261" customFormat="1" ht="12" hidden="1" customHeight="1">
      <c r="A7193" s="260"/>
    </row>
    <row r="7194" spans="1:1" s="261" customFormat="1" ht="12" hidden="1" customHeight="1">
      <c r="A7194" s="260"/>
    </row>
    <row r="7195" spans="1:1" s="261" customFormat="1" ht="12" hidden="1" customHeight="1">
      <c r="A7195" s="260"/>
    </row>
    <row r="7196" spans="1:1" s="261" customFormat="1" ht="12" hidden="1" customHeight="1">
      <c r="A7196" s="260"/>
    </row>
    <row r="7197" spans="1:1" s="261" customFormat="1" ht="12" hidden="1" customHeight="1">
      <c r="A7197" s="260"/>
    </row>
    <row r="7198" spans="1:1" s="261" customFormat="1" ht="12" hidden="1" customHeight="1">
      <c r="A7198" s="260"/>
    </row>
    <row r="7199" spans="1:1" s="261" customFormat="1" ht="12" hidden="1" customHeight="1">
      <c r="A7199" s="260"/>
    </row>
    <row r="7200" spans="1:1" s="261" customFormat="1" ht="12" hidden="1" customHeight="1">
      <c r="A7200" s="260"/>
    </row>
    <row r="7201" spans="1:1" s="261" customFormat="1" ht="12" hidden="1" customHeight="1">
      <c r="A7201" s="260"/>
    </row>
    <row r="7202" spans="1:1" s="261" customFormat="1" ht="12" hidden="1" customHeight="1">
      <c r="A7202" s="260"/>
    </row>
    <row r="7203" spans="1:1" s="261" customFormat="1" ht="12" hidden="1" customHeight="1">
      <c r="A7203" s="260"/>
    </row>
    <row r="7204" spans="1:1" s="261" customFormat="1" ht="12" hidden="1" customHeight="1">
      <c r="A7204" s="260"/>
    </row>
    <row r="7205" spans="1:1" s="261" customFormat="1" ht="12" hidden="1" customHeight="1">
      <c r="A7205" s="260"/>
    </row>
    <row r="7206" spans="1:1" s="261" customFormat="1" ht="12" hidden="1" customHeight="1">
      <c r="A7206" s="260"/>
    </row>
    <row r="7207" spans="1:1" s="261" customFormat="1" ht="12" hidden="1" customHeight="1">
      <c r="A7207" s="260"/>
    </row>
    <row r="7208" spans="1:1" s="261" customFormat="1" ht="12" hidden="1" customHeight="1">
      <c r="A7208" s="260"/>
    </row>
    <row r="7209" spans="1:1" s="261" customFormat="1" ht="12" hidden="1" customHeight="1">
      <c r="A7209" s="260"/>
    </row>
    <row r="7210" spans="1:1" s="261" customFormat="1" ht="12" hidden="1" customHeight="1">
      <c r="A7210" s="260"/>
    </row>
    <row r="7211" spans="1:1" s="261" customFormat="1" ht="12" hidden="1" customHeight="1">
      <c r="A7211" s="260"/>
    </row>
    <row r="7212" spans="1:1" s="261" customFormat="1" ht="12" hidden="1" customHeight="1">
      <c r="A7212" s="260"/>
    </row>
    <row r="7213" spans="1:1" s="261" customFormat="1" ht="12" hidden="1" customHeight="1">
      <c r="A7213" s="260"/>
    </row>
    <row r="7214" spans="1:1" s="261" customFormat="1" ht="12" hidden="1" customHeight="1">
      <c r="A7214" s="260"/>
    </row>
    <row r="7215" spans="1:1" s="261" customFormat="1" ht="12" hidden="1" customHeight="1">
      <c r="A7215" s="260"/>
    </row>
    <row r="7216" spans="1:1" s="261" customFormat="1" ht="12" hidden="1" customHeight="1">
      <c r="A7216" s="260"/>
    </row>
    <row r="7217" spans="1:1" s="261" customFormat="1" ht="12" hidden="1" customHeight="1">
      <c r="A7217" s="260"/>
    </row>
    <row r="7218" spans="1:1" s="261" customFormat="1" ht="12" hidden="1" customHeight="1">
      <c r="A7218" s="260"/>
    </row>
    <row r="7219" spans="1:1" s="261" customFormat="1" ht="12" hidden="1" customHeight="1">
      <c r="A7219" s="260"/>
    </row>
    <row r="7220" spans="1:1" s="261" customFormat="1" ht="12" hidden="1" customHeight="1">
      <c r="A7220" s="260"/>
    </row>
    <row r="7221" spans="1:1" s="261" customFormat="1" ht="12" hidden="1" customHeight="1">
      <c r="A7221" s="260"/>
    </row>
    <row r="7222" spans="1:1" s="261" customFormat="1" ht="12" hidden="1" customHeight="1">
      <c r="A7222" s="260"/>
    </row>
    <row r="7223" spans="1:1" s="261" customFormat="1" ht="12" hidden="1" customHeight="1">
      <c r="A7223" s="260"/>
    </row>
    <row r="7224" spans="1:1" s="261" customFormat="1" ht="12" hidden="1" customHeight="1">
      <c r="A7224" s="260"/>
    </row>
    <row r="7225" spans="1:1" s="261" customFormat="1" ht="12" hidden="1" customHeight="1">
      <c r="A7225" s="260"/>
    </row>
    <row r="7226" spans="1:1" s="261" customFormat="1" ht="12" hidden="1" customHeight="1">
      <c r="A7226" s="260"/>
    </row>
    <row r="7227" spans="1:1" s="261" customFormat="1" ht="12" hidden="1" customHeight="1">
      <c r="A7227" s="260"/>
    </row>
    <row r="7228" spans="1:1" s="261" customFormat="1" ht="12" hidden="1" customHeight="1">
      <c r="A7228" s="260"/>
    </row>
    <row r="7229" spans="1:1" s="261" customFormat="1" ht="12" hidden="1" customHeight="1">
      <c r="A7229" s="260"/>
    </row>
    <row r="7230" spans="1:1" s="261" customFormat="1" ht="12" hidden="1" customHeight="1">
      <c r="A7230" s="260"/>
    </row>
    <row r="7231" spans="1:1" s="261" customFormat="1" ht="12" hidden="1" customHeight="1">
      <c r="A7231" s="260"/>
    </row>
    <row r="7232" spans="1:1" s="261" customFormat="1" ht="12" hidden="1" customHeight="1">
      <c r="A7232" s="260"/>
    </row>
    <row r="7233" spans="1:1" s="261" customFormat="1" ht="12" hidden="1" customHeight="1">
      <c r="A7233" s="260"/>
    </row>
    <row r="7234" spans="1:1" s="261" customFormat="1" ht="12" hidden="1" customHeight="1">
      <c r="A7234" s="260"/>
    </row>
    <row r="7235" spans="1:1" s="261" customFormat="1" ht="12" hidden="1" customHeight="1">
      <c r="A7235" s="260"/>
    </row>
    <row r="7236" spans="1:1" s="261" customFormat="1" ht="12" hidden="1" customHeight="1">
      <c r="A7236" s="260"/>
    </row>
    <row r="7237" spans="1:1" s="261" customFormat="1" ht="12" hidden="1" customHeight="1">
      <c r="A7237" s="260"/>
    </row>
    <row r="7238" spans="1:1" s="261" customFormat="1" ht="12" hidden="1" customHeight="1">
      <c r="A7238" s="260"/>
    </row>
    <row r="7239" spans="1:1" s="261" customFormat="1" ht="12" hidden="1" customHeight="1">
      <c r="A7239" s="260"/>
    </row>
    <row r="7240" spans="1:1" s="261" customFormat="1" ht="12" hidden="1" customHeight="1">
      <c r="A7240" s="260"/>
    </row>
    <row r="7241" spans="1:1" s="261" customFormat="1" ht="12" hidden="1" customHeight="1">
      <c r="A7241" s="260"/>
    </row>
    <row r="7242" spans="1:1" s="261" customFormat="1" ht="12" hidden="1" customHeight="1">
      <c r="A7242" s="260"/>
    </row>
    <row r="7243" spans="1:1" s="261" customFormat="1" ht="12" hidden="1" customHeight="1">
      <c r="A7243" s="260"/>
    </row>
    <row r="7244" spans="1:1" s="261" customFormat="1" ht="12" hidden="1" customHeight="1">
      <c r="A7244" s="260"/>
    </row>
    <row r="7245" spans="1:1" s="261" customFormat="1" ht="12" hidden="1" customHeight="1">
      <c r="A7245" s="260"/>
    </row>
    <row r="7246" spans="1:1" s="261" customFormat="1" ht="12" hidden="1" customHeight="1">
      <c r="A7246" s="260"/>
    </row>
    <row r="7247" spans="1:1" s="261" customFormat="1" ht="12" hidden="1" customHeight="1">
      <c r="A7247" s="260"/>
    </row>
    <row r="7248" spans="1:1" s="261" customFormat="1" ht="12" hidden="1" customHeight="1">
      <c r="A7248" s="260"/>
    </row>
    <row r="7249" spans="1:1" s="261" customFormat="1" ht="12" hidden="1" customHeight="1">
      <c r="A7249" s="260"/>
    </row>
    <row r="7250" spans="1:1" s="261" customFormat="1" ht="12" hidden="1" customHeight="1">
      <c r="A7250" s="260"/>
    </row>
    <row r="7251" spans="1:1" s="261" customFormat="1" ht="12" hidden="1" customHeight="1">
      <c r="A7251" s="260"/>
    </row>
    <row r="7252" spans="1:1" s="261" customFormat="1" ht="12" hidden="1" customHeight="1">
      <c r="A7252" s="260"/>
    </row>
    <row r="7253" spans="1:1" s="261" customFormat="1" ht="12" hidden="1" customHeight="1">
      <c r="A7253" s="260"/>
    </row>
    <row r="7254" spans="1:1" s="261" customFormat="1" ht="12" hidden="1" customHeight="1">
      <c r="A7254" s="260"/>
    </row>
    <row r="7255" spans="1:1" s="261" customFormat="1" ht="12" hidden="1" customHeight="1">
      <c r="A7255" s="260"/>
    </row>
    <row r="7256" spans="1:1" s="261" customFormat="1" ht="12" hidden="1" customHeight="1">
      <c r="A7256" s="260"/>
    </row>
    <row r="7257" spans="1:1" s="261" customFormat="1" ht="12" hidden="1" customHeight="1">
      <c r="A7257" s="260"/>
    </row>
    <row r="7258" spans="1:1" s="261" customFormat="1" ht="12" hidden="1" customHeight="1">
      <c r="A7258" s="260"/>
    </row>
    <row r="7259" spans="1:1" s="261" customFormat="1" ht="12" hidden="1" customHeight="1">
      <c r="A7259" s="260"/>
    </row>
    <row r="7260" spans="1:1" s="261" customFormat="1" ht="12" hidden="1" customHeight="1">
      <c r="A7260" s="260"/>
    </row>
    <row r="7261" spans="1:1" s="261" customFormat="1" ht="12" hidden="1" customHeight="1">
      <c r="A7261" s="260"/>
    </row>
    <row r="7262" spans="1:1" s="261" customFormat="1" ht="12" hidden="1" customHeight="1">
      <c r="A7262" s="260"/>
    </row>
    <row r="7263" spans="1:1" s="261" customFormat="1" ht="12" hidden="1" customHeight="1">
      <c r="A7263" s="260"/>
    </row>
    <row r="7264" spans="1:1" s="261" customFormat="1" ht="12" hidden="1" customHeight="1">
      <c r="A7264" s="260"/>
    </row>
    <row r="7265" spans="1:1" s="261" customFormat="1" ht="12" hidden="1" customHeight="1">
      <c r="A7265" s="260"/>
    </row>
    <row r="7266" spans="1:1" s="261" customFormat="1" ht="12" hidden="1" customHeight="1">
      <c r="A7266" s="260"/>
    </row>
    <row r="7267" spans="1:1" s="261" customFormat="1" ht="12" hidden="1" customHeight="1">
      <c r="A7267" s="260"/>
    </row>
    <row r="7268" spans="1:1" s="261" customFormat="1" ht="12" hidden="1" customHeight="1">
      <c r="A7268" s="260"/>
    </row>
    <row r="7269" spans="1:1" s="261" customFormat="1" ht="12" hidden="1" customHeight="1">
      <c r="A7269" s="260"/>
    </row>
    <row r="7270" spans="1:1" s="261" customFormat="1" ht="12" hidden="1" customHeight="1">
      <c r="A7270" s="260"/>
    </row>
    <row r="7271" spans="1:1" s="261" customFormat="1" ht="12" hidden="1" customHeight="1">
      <c r="A7271" s="260"/>
    </row>
    <row r="7272" spans="1:1" s="261" customFormat="1" ht="12" hidden="1" customHeight="1">
      <c r="A7272" s="260"/>
    </row>
    <row r="7273" spans="1:1" s="261" customFormat="1" ht="12" hidden="1" customHeight="1">
      <c r="A7273" s="260"/>
    </row>
    <row r="7274" spans="1:1" s="261" customFormat="1" ht="12" hidden="1" customHeight="1">
      <c r="A7274" s="260"/>
    </row>
    <row r="7275" spans="1:1" s="261" customFormat="1" ht="12" hidden="1" customHeight="1">
      <c r="A7275" s="260"/>
    </row>
    <row r="7276" spans="1:1" s="261" customFormat="1" ht="12" hidden="1" customHeight="1">
      <c r="A7276" s="260"/>
    </row>
    <row r="7277" spans="1:1" s="261" customFormat="1" ht="12" hidden="1" customHeight="1">
      <c r="A7277" s="260"/>
    </row>
    <row r="7278" spans="1:1" s="261" customFormat="1" ht="12" hidden="1" customHeight="1">
      <c r="A7278" s="260"/>
    </row>
    <row r="7279" spans="1:1" s="261" customFormat="1" ht="12" hidden="1" customHeight="1">
      <c r="A7279" s="260"/>
    </row>
    <row r="7280" spans="1:1" s="261" customFormat="1" ht="12" hidden="1" customHeight="1">
      <c r="A7280" s="260"/>
    </row>
    <row r="7281" spans="1:1" s="261" customFormat="1" ht="12" hidden="1" customHeight="1">
      <c r="A7281" s="260"/>
    </row>
    <row r="7282" spans="1:1" s="261" customFormat="1" ht="12" hidden="1" customHeight="1">
      <c r="A7282" s="260"/>
    </row>
    <row r="7283" spans="1:1" s="261" customFormat="1" ht="12" hidden="1" customHeight="1">
      <c r="A7283" s="260"/>
    </row>
    <row r="7284" spans="1:1" s="261" customFormat="1" ht="12" hidden="1" customHeight="1">
      <c r="A7284" s="260"/>
    </row>
    <row r="7285" spans="1:1" s="261" customFormat="1" ht="12" hidden="1" customHeight="1">
      <c r="A7285" s="260"/>
    </row>
    <row r="7286" spans="1:1" s="261" customFormat="1" ht="12" hidden="1" customHeight="1">
      <c r="A7286" s="260"/>
    </row>
    <row r="7287" spans="1:1" s="261" customFormat="1" ht="12" hidden="1" customHeight="1">
      <c r="A7287" s="260"/>
    </row>
    <row r="7288" spans="1:1" s="261" customFormat="1" ht="12" hidden="1" customHeight="1">
      <c r="A7288" s="260"/>
    </row>
    <row r="7289" spans="1:1" s="261" customFormat="1" ht="12" hidden="1" customHeight="1">
      <c r="A7289" s="260"/>
    </row>
    <row r="7290" spans="1:1" s="261" customFormat="1" ht="12" hidden="1" customHeight="1">
      <c r="A7290" s="260"/>
    </row>
    <row r="7291" spans="1:1" s="261" customFormat="1" ht="12" hidden="1" customHeight="1">
      <c r="A7291" s="260"/>
    </row>
    <row r="7292" spans="1:1" s="261" customFormat="1" ht="12" hidden="1" customHeight="1">
      <c r="A7292" s="260"/>
    </row>
    <row r="7293" spans="1:1" s="261" customFormat="1" ht="12" hidden="1" customHeight="1">
      <c r="A7293" s="260"/>
    </row>
    <row r="7294" spans="1:1" s="261" customFormat="1" ht="12" hidden="1" customHeight="1">
      <c r="A7294" s="260"/>
    </row>
    <row r="7295" spans="1:1" s="261" customFormat="1" ht="12" hidden="1" customHeight="1">
      <c r="A7295" s="260"/>
    </row>
    <row r="7296" spans="1:1" s="261" customFormat="1" ht="12" hidden="1" customHeight="1">
      <c r="A7296" s="260"/>
    </row>
    <row r="7297" spans="1:1" s="261" customFormat="1" ht="12" hidden="1" customHeight="1">
      <c r="A7297" s="260"/>
    </row>
    <row r="7298" spans="1:1" s="261" customFormat="1" ht="12" hidden="1" customHeight="1">
      <c r="A7298" s="260"/>
    </row>
    <row r="7299" spans="1:1" s="261" customFormat="1" ht="12" hidden="1" customHeight="1">
      <c r="A7299" s="260"/>
    </row>
    <row r="7300" spans="1:1" s="261" customFormat="1" ht="12" hidden="1" customHeight="1">
      <c r="A7300" s="260"/>
    </row>
    <row r="7301" spans="1:1" s="261" customFormat="1" ht="12" hidden="1" customHeight="1">
      <c r="A7301" s="260"/>
    </row>
    <row r="7302" spans="1:1" s="261" customFormat="1" ht="12" hidden="1" customHeight="1">
      <c r="A7302" s="260"/>
    </row>
    <row r="7303" spans="1:1" s="261" customFormat="1" ht="12" hidden="1" customHeight="1">
      <c r="A7303" s="260"/>
    </row>
    <row r="7304" spans="1:1" s="261" customFormat="1" ht="12" hidden="1" customHeight="1">
      <c r="A7304" s="260"/>
    </row>
    <row r="7305" spans="1:1" s="261" customFormat="1" ht="12" hidden="1" customHeight="1">
      <c r="A7305" s="260"/>
    </row>
    <row r="7306" spans="1:1" s="261" customFormat="1" ht="12" hidden="1" customHeight="1">
      <c r="A7306" s="260"/>
    </row>
    <row r="7307" spans="1:1" s="261" customFormat="1" ht="12" hidden="1" customHeight="1">
      <c r="A7307" s="260"/>
    </row>
    <row r="7308" spans="1:1" s="261" customFormat="1" ht="12" hidden="1" customHeight="1">
      <c r="A7308" s="260"/>
    </row>
    <row r="7309" spans="1:1" s="261" customFormat="1" ht="12" hidden="1" customHeight="1">
      <c r="A7309" s="260"/>
    </row>
    <row r="7310" spans="1:1" s="261" customFormat="1" ht="12" hidden="1" customHeight="1">
      <c r="A7310" s="260"/>
    </row>
    <row r="7311" spans="1:1" s="261" customFormat="1" ht="12" hidden="1" customHeight="1">
      <c r="A7311" s="260"/>
    </row>
    <row r="7312" spans="1:1" s="261" customFormat="1" ht="12" hidden="1" customHeight="1">
      <c r="A7312" s="260"/>
    </row>
    <row r="7313" spans="1:1" s="261" customFormat="1" ht="12" hidden="1" customHeight="1">
      <c r="A7313" s="260"/>
    </row>
    <row r="7314" spans="1:1" s="261" customFormat="1" ht="12" hidden="1" customHeight="1">
      <c r="A7314" s="260"/>
    </row>
    <row r="7315" spans="1:1" s="261" customFormat="1" ht="12" hidden="1" customHeight="1">
      <c r="A7315" s="260"/>
    </row>
    <row r="7316" spans="1:1" s="261" customFormat="1" ht="12" hidden="1" customHeight="1">
      <c r="A7316" s="260"/>
    </row>
    <row r="7317" spans="1:1" s="261" customFormat="1" ht="12" hidden="1" customHeight="1">
      <c r="A7317" s="260"/>
    </row>
    <row r="7318" spans="1:1" s="261" customFormat="1" ht="12" hidden="1" customHeight="1">
      <c r="A7318" s="260"/>
    </row>
    <row r="7319" spans="1:1" s="261" customFormat="1" ht="12" hidden="1" customHeight="1">
      <c r="A7319" s="260"/>
    </row>
    <row r="7320" spans="1:1" s="261" customFormat="1" ht="12" hidden="1" customHeight="1">
      <c r="A7320" s="260"/>
    </row>
    <row r="7321" spans="1:1" s="261" customFormat="1" ht="12" hidden="1" customHeight="1">
      <c r="A7321" s="260"/>
    </row>
    <row r="7322" spans="1:1" s="261" customFormat="1" ht="12" hidden="1" customHeight="1">
      <c r="A7322" s="260"/>
    </row>
    <row r="7323" spans="1:1" s="261" customFormat="1" ht="12" hidden="1" customHeight="1">
      <c r="A7323" s="260"/>
    </row>
    <row r="7324" spans="1:1" s="261" customFormat="1" ht="12" hidden="1" customHeight="1">
      <c r="A7324" s="260"/>
    </row>
    <row r="7325" spans="1:1" s="261" customFormat="1" ht="12" hidden="1" customHeight="1">
      <c r="A7325" s="260"/>
    </row>
    <row r="7326" spans="1:1" s="261" customFormat="1" ht="12" hidden="1" customHeight="1">
      <c r="A7326" s="260"/>
    </row>
    <row r="7327" spans="1:1" s="261" customFormat="1" ht="12" hidden="1" customHeight="1">
      <c r="A7327" s="260"/>
    </row>
    <row r="7328" spans="1:1" s="261" customFormat="1" ht="12" hidden="1" customHeight="1">
      <c r="A7328" s="260"/>
    </row>
    <row r="7329" spans="1:1" s="261" customFormat="1" ht="12" hidden="1" customHeight="1">
      <c r="A7329" s="260"/>
    </row>
    <row r="7330" spans="1:1" s="261" customFormat="1" ht="12" hidden="1" customHeight="1">
      <c r="A7330" s="260"/>
    </row>
    <row r="7331" spans="1:1" s="261" customFormat="1" ht="12" hidden="1" customHeight="1">
      <c r="A7331" s="260"/>
    </row>
    <row r="7332" spans="1:1" s="261" customFormat="1" ht="12" hidden="1" customHeight="1">
      <c r="A7332" s="260"/>
    </row>
    <row r="7333" spans="1:1" s="261" customFormat="1" ht="12" hidden="1" customHeight="1">
      <c r="A7333" s="260"/>
    </row>
    <row r="7334" spans="1:1" s="261" customFormat="1" ht="12" hidden="1" customHeight="1">
      <c r="A7334" s="260"/>
    </row>
    <row r="7335" spans="1:1" s="261" customFormat="1" ht="12" hidden="1" customHeight="1">
      <c r="A7335" s="260"/>
    </row>
    <row r="7336" spans="1:1" s="261" customFormat="1" ht="12" hidden="1" customHeight="1">
      <c r="A7336" s="260"/>
    </row>
    <row r="7337" spans="1:1" s="261" customFormat="1" ht="12" hidden="1" customHeight="1">
      <c r="A7337" s="260"/>
    </row>
    <row r="7338" spans="1:1" s="261" customFormat="1" ht="12" hidden="1" customHeight="1">
      <c r="A7338" s="260"/>
    </row>
    <row r="7339" spans="1:1" s="261" customFormat="1" ht="12" hidden="1" customHeight="1">
      <c r="A7339" s="260"/>
    </row>
    <row r="7340" spans="1:1" s="261" customFormat="1" ht="12" hidden="1" customHeight="1">
      <c r="A7340" s="260"/>
    </row>
    <row r="7341" spans="1:1" s="261" customFormat="1" ht="12" hidden="1" customHeight="1">
      <c r="A7341" s="260"/>
    </row>
    <row r="7342" spans="1:1" s="261" customFormat="1" ht="12" hidden="1" customHeight="1">
      <c r="A7342" s="260"/>
    </row>
    <row r="7343" spans="1:1" s="261" customFormat="1" ht="12" hidden="1" customHeight="1">
      <c r="A7343" s="260"/>
    </row>
    <row r="7344" spans="1:1" s="261" customFormat="1" ht="12" hidden="1" customHeight="1">
      <c r="A7344" s="260"/>
    </row>
    <row r="7345" spans="1:1" s="261" customFormat="1" ht="12" hidden="1" customHeight="1">
      <c r="A7345" s="260"/>
    </row>
    <row r="7346" spans="1:1" s="261" customFormat="1" ht="12" hidden="1" customHeight="1">
      <c r="A7346" s="260"/>
    </row>
    <row r="7347" spans="1:1" s="261" customFormat="1" ht="12" hidden="1" customHeight="1">
      <c r="A7347" s="260"/>
    </row>
    <row r="7348" spans="1:1" s="261" customFormat="1" ht="12" hidden="1" customHeight="1">
      <c r="A7348" s="260"/>
    </row>
    <row r="7349" spans="1:1" s="261" customFormat="1" ht="12" hidden="1" customHeight="1">
      <c r="A7349" s="260"/>
    </row>
    <row r="7350" spans="1:1" s="261" customFormat="1" ht="12" hidden="1" customHeight="1">
      <c r="A7350" s="260"/>
    </row>
    <row r="7351" spans="1:1" s="261" customFormat="1" ht="12" hidden="1" customHeight="1">
      <c r="A7351" s="260"/>
    </row>
    <row r="7352" spans="1:1" s="261" customFormat="1" ht="12" hidden="1" customHeight="1">
      <c r="A7352" s="260"/>
    </row>
    <row r="7353" spans="1:1" s="261" customFormat="1" ht="12" hidden="1" customHeight="1">
      <c r="A7353" s="260"/>
    </row>
    <row r="7354" spans="1:1" s="261" customFormat="1" ht="12" hidden="1" customHeight="1">
      <c r="A7354" s="260"/>
    </row>
    <row r="7355" spans="1:1" s="261" customFormat="1" ht="12" hidden="1" customHeight="1">
      <c r="A7355" s="260"/>
    </row>
    <row r="7356" spans="1:1" s="261" customFormat="1" ht="12" hidden="1" customHeight="1">
      <c r="A7356" s="260"/>
    </row>
    <row r="7357" spans="1:1" s="261" customFormat="1" ht="12" hidden="1" customHeight="1">
      <c r="A7357" s="260"/>
    </row>
    <row r="7358" spans="1:1" s="261" customFormat="1" ht="12" hidden="1" customHeight="1">
      <c r="A7358" s="260"/>
    </row>
    <row r="7359" spans="1:1" s="261" customFormat="1" ht="12" hidden="1" customHeight="1">
      <c r="A7359" s="260"/>
    </row>
    <row r="7360" spans="1:1" s="261" customFormat="1" ht="12" hidden="1" customHeight="1">
      <c r="A7360" s="260"/>
    </row>
    <row r="7361" spans="1:1" s="261" customFormat="1" ht="12" hidden="1" customHeight="1">
      <c r="A7361" s="260"/>
    </row>
    <row r="7362" spans="1:1" s="261" customFormat="1" ht="12" hidden="1" customHeight="1">
      <c r="A7362" s="260"/>
    </row>
    <row r="7363" spans="1:1" s="261" customFormat="1" ht="12" hidden="1" customHeight="1">
      <c r="A7363" s="260"/>
    </row>
    <row r="7364" spans="1:1" s="261" customFormat="1" ht="12" hidden="1" customHeight="1">
      <c r="A7364" s="260"/>
    </row>
    <row r="7365" spans="1:1" s="261" customFormat="1" ht="12" hidden="1" customHeight="1">
      <c r="A7365" s="260"/>
    </row>
    <row r="7366" spans="1:1" s="261" customFormat="1" ht="12" hidden="1" customHeight="1">
      <c r="A7366" s="260"/>
    </row>
    <row r="7367" spans="1:1" s="261" customFormat="1" ht="12" hidden="1" customHeight="1">
      <c r="A7367" s="260"/>
    </row>
    <row r="7368" spans="1:1" s="261" customFormat="1" ht="12" hidden="1" customHeight="1">
      <c r="A7368" s="260"/>
    </row>
    <row r="7369" spans="1:1" s="261" customFormat="1" ht="12" hidden="1" customHeight="1">
      <c r="A7369" s="260"/>
    </row>
    <row r="7370" spans="1:1" s="261" customFormat="1" ht="12" hidden="1" customHeight="1">
      <c r="A7370" s="260"/>
    </row>
    <row r="7371" spans="1:1" s="261" customFormat="1" ht="12" hidden="1" customHeight="1">
      <c r="A7371" s="260"/>
    </row>
    <row r="7372" spans="1:1" s="261" customFormat="1" ht="12" hidden="1" customHeight="1">
      <c r="A7372" s="260"/>
    </row>
    <row r="7373" spans="1:1" s="261" customFormat="1" ht="12" hidden="1" customHeight="1">
      <c r="A7373" s="260"/>
    </row>
    <row r="7374" spans="1:1" s="261" customFormat="1" ht="12" hidden="1" customHeight="1">
      <c r="A7374" s="260"/>
    </row>
    <row r="7375" spans="1:1" s="261" customFormat="1" ht="12" hidden="1" customHeight="1">
      <c r="A7375" s="260"/>
    </row>
    <row r="7376" spans="1:1" s="261" customFormat="1" ht="12" hidden="1" customHeight="1">
      <c r="A7376" s="260"/>
    </row>
    <row r="7377" spans="1:1" s="261" customFormat="1" ht="12" hidden="1" customHeight="1">
      <c r="A7377" s="260"/>
    </row>
    <row r="7378" spans="1:1" s="261" customFormat="1" ht="12" hidden="1" customHeight="1">
      <c r="A7378" s="260"/>
    </row>
    <row r="7379" spans="1:1" s="261" customFormat="1" ht="12" hidden="1" customHeight="1">
      <c r="A7379" s="260"/>
    </row>
    <row r="7380" spans="1:1" s="261" customFormat="1" ht="12" hidden="1" customHeight="1">
      <c r="A7380" s="260"/>
    </row>
    <row r="7381" spans="1:1" s="261" customFormat="1" ht="12" hidden="1" customHeight="1">
      <c r="A7381" s="260"/>
    </row>
    <row r="7382" spans="1:1" s="261" customFormat="1" ht="12" hidden="1" customHeight="1">
      <c r="A7382" s="260"/>
    </row>
    <row r="7383" spans="1:1" s="261" customFormat="1" ht="12" hidden="1" customHeight="1">
      <c r="A7383" s="260"/>
    </row>
    <row r="7384" spans="1:1" s="261" customFormat="1" ht="12" hidden="1" customHeight="1">
      <c r="A7384" s="260"/>
    </row>
    <row r="7385" spans="1:1" s="261" customFormat="1" ht="12" hidden="1" customHeight="1">
      <c r="A7385" s="260"/>
    </row>
    <row r="7386" spans="1:1" s="261" customFormat="1" ht="12" hidden="1" customHeight="1">
      <c r="A7386" s="260"/>
    </row>
    <row r="7387" spans="1:1" s="261" customFormat="1" ht="12" hidden="1" customHeight="1">
      <c r="A7387" s="260"/>
    </row>
    <row r="7388" spans="1:1" s="261" customFormat="1" ht="12" hidden="1" customHeight="1">
      <c r="A7388" s="260"/>
    </row>
    <row r="7389" spans="1:1" s="261" customFormat="1" ht="12" hidden="1" customHeight="1">
      <c r="A7389" s="260"/>
    </row>
    <row r="7390" spans="1:1" s="261" customFormat="1" ht="12" hidden="1" customHeight="1">
      <c r="A7390" s="260"/>
    </row>
    <row r="7391" spans="1:1" s="261" customFormat="1" ht="12" hidden="1" customHeight="1">
      <c r="A7391" s="260"/>
    </row>
    <row r="7392" spans="1:1" s="261" customFormat="1" ht="12" hidden="1" customHeight="1">
      <c r="A7392" s="260"/>
    </row>
    <row r="7393" spans="1:1" s="261" customFormat="1" ht="12" hidden="1" customHeight="1">
      <c r="A7393" s="260"/>
    </row>
    <row r="7394" spans="1:1" s="261" customFormat="1" ht="12" hidden="1" customHeight="1">
      <c r="A7394" s="260"/>
    </row>
    <row r="7395" spans="1:1" s="261" customFormat="1" ht="12" hidden="1" customHeight="1">
      <c r="A7395" s="260"/>
    </row>
    <row r="7396" spans="1:1" s="261" customFormat="1" ht="12" hidden="1" customHeight="1">
      <c r="A7396" s="260"/>
    </row>
    <row r="7397" spans="1:1" s="261" customFormat="1" ht="12" hidden="1" customHeight="1">
      <c r="A7397" s="260"/>
    </row>
    <row r="7398" spans="1:1" s="261" customFormat="1" ht="12" hidden="1" customHeight="1">
      <c r="A7398" s="260"/>
    </row>
    <row r="7399" spans="1:1" s="261" customFormat="1" ht="12" hidden="1" customHeight="1">
      <c r="A7399" s="260"/>
    </row>
    <row r="7400" spans="1:1" s="261" customFormat="1" ht="12" hidden="1" customHeight="1">
      <c r="A7400" s="260"/>
    </row>
    <row r="7401" spans="1:1" s="261" customFormat="1" ht="12" hidden="1" customHeight="1">
      <c r="A7401" s="260"/>
    </row>
    <row r="7402" spans="1:1" s="261" customFormat="1" ht="12" hidden="1" customHeight="1">
      <c r="A7402" s="260"/>
    </row>
    <row r="7403" spans="1:1" s="261" customFormat="1" ht="12" hidden="1" customHeight="1">
      <c r="A7403" s="260"/>
    </row>
    <row r="7404" spans="1:1" s="261" customFormat="1" ht="12" hidden="1" customHeight="1">
      <c r="A7404" s="260"/>
    </row>
    <row r="7405" spans="1:1" s="261" customFormat="1" ht="12" hidden="1" customHeight="1">
      <c r="A7405" s="260"/>
    </row>
    <row r="7406" spans="1:1" s="261" customFormat="1" ht="12" hidden="1" customHeight="1">
      <c r="A7406" s="260"/>
    </row>
    <row r="7407" spans="1:1" s="261" customFormat="1" ht="12" hidden="1" customHeight="1">
      <c r="A7407" s="260"/>
    </row>
    <row r="7408" spans="1:1" s="261" customFormat="1" ht="12" hidden="1" customHeight="1">
      <c r="A7408" s="260"/>
    </row>
    <row r="7409" spans="1:1" s="261" customFormat="1" ht="12" hidden="1" customHeight="1">
      <c r="A7409" s="260"/>
    </row>
    <row r="7410" spans="1:1" s="261" customFormat="1" ht="12" hidden="1" customHeight="1">
      <c r="A7410" s="260"/>
    </row>
    <row r="7411" spans="1:1" s="261" customFormat="1" ht="12" hidden="1" customHeight="1">
      <c r="A7411" s="260"/>
    </row>
    <row r="7412" spans="1:1" s="261" customFormat="1" ht="12" hidden="1" customHeight="1">
      <c r="A7412" s="260"/>
    </row>
    <row r="7413" spans="1:1" s="261" customFormat="1" ht="12" hidden="1" customHeight="1">
      <c r="A7413" s="260"/>
    </row>
    <row r="7414" spans="1:1" s="261" customFormat="1" ht="12" hidden="1" customHeight="1">
      <c r="A7414" s="260"/>
    </row>
    <row r="7415" spans="1:1" s="261" customFormat="1" ht="12" hidden="1" customHeight="1">
      <c r="A7415" s="260"/>
    </row>
    <row r="7416" spans="1:1" s="261" customFormat="1" ht="12" hidden="1" customHeight="1">
      <c r="A7416" s="260"/>
    </row>
    <row r="7417" spans="1:1" s="261" customFormat="1" ht="12" hidden="1" customHeight="1">
      <c r="A7417" s="260"/>
    </row>
    <row r="7418" spans="1:1" s="261" customFormat="1" ht="12" hidden="1" customHeight="1">
      <c r="A7418" s="260"/>
    </row>
    <row r="7419" spans="1:1" s="261" customFormat="1" ht="12" hidden="1" customHeight="1">
      <c r="A7419" s="260"/>
    </row>
    <row r="7420" spans="1:1" s="261" customFormat="1" ht="12" hidden="1" customHeight="1">
      <c r="A7420" s="260"/>
    </row>
    <row r="7421" spans="1:1" s="261" customFormat="1" ht="12" hidden="1" customHeight="1">
      <c r="A7421" s="260"/>
    </row>
    <row r="7422" spans="1:1" s="261" customFormat="1" ht="12" hidden="1" customHeight="1">
      <c r="A7422" s="260"/>
    </row>
    <row r="7423" spans="1:1" s="261" customFormat="1" ht="12" hidden="1" customHeight="1">
      <c r="A7423" s="260"/>
    </row>
    <row r="7424" spans="1:1" s="261" customFormat="1" ht="12" hidden="1" customHeight="1">
      <c r="A7424" s="260"/>
    </row>
    <row r="7425" spans="1:1" s="261" customFormat="1" ht="12" hidden="1" customHeight="1">
      <c r="A7425" s="260"/>
    </row>
    <row r="7426" spans="1:1" s="261" customFormat="1" ht="12" hidden="1" customHeight="1">
      <c r="A7426" s="260"/>
    </row>
    <row r="7427" spans="1:1" s="261" customFormat="1" ht="12" hidden="1" customHeight="1">
      <c r="A7427" s="260"/>
    </row>
    <row r="7428" spans="1:1" s="261" customFormat="1" ht="12" hidden="1" customHeight="1">
      <c r="A7428" s="260"/>
    </row>
    <row r="7429" spans="1:1" s="261" customFormat="1" ht="12" hidden="1" customHeight="1">
      <c r="A7429" s="260"/>
    </row>
    <row r="7430" spans="1:1" s="261" customFormat="1" ht="12" hidden="1" customHeight="1">
      <c r="A7430" s="260"/>
    </row>
    <row r="7431" spans="1:1" s="261" customFormat="1" ht="12" hidden="1" customHeight="1">
      <c r="A7431" s="260"/>
    </row>
    <row r="7432" spans="1:1" s="261" customFormat="1" ht="12" hidden="1" customHeight="1">
      <c r="A7432" s="260"/>
    </row>
    <row r="7433" spans="1:1" s="261" customFormat="1" ht="12" hidden="1" customHeight="1">
      <c r="A7433" s="260"/>
    </row>
    <row r="7434" spans="1:1" s="261" customFormat="1" ht="12" hidden="1" customHeight="1">
      <c r="A7434" s="260"/>
    </row>
    <row r="7435" spans="1:1" s="261" customFormat="1" ht="12" hidden="1" customHeight="1">
      <c r="A7435" s="260"/>
    </row>
    <row r="7436" spans="1:1" s="261" customFormat="1" ht="12" hidden="1" customHeight="1">
      <c r="A7436" s="260"/>
    </row>
    <row r="7437" spans="1:1" s="261" customFormat="1" ht="12" hidden="1" customHeight="1">
      <c r="A7437" s="260"/>
    </row>
    <row r="7438" spans="1:1" s="261" customFormat="1" ht="12" hidden="1" customHeight="1">
      <c r="A7438" s="260"/>
    </row>
    <row r="7439" spans="1:1" s="261" customFormat="1" ht="12" hidden="1" customHeight="1">
      <c r="A7439" s="260"/>
    </row>
    <row r="7440" spans="1:1" s="261" customFormat="1" ht="12" hidden="1" customHeight="1">
      <c r="A7440" s="260"/>
    </row>
    <row r="7441" spans="1:1" s="261" customFormat="1" ht="12" hidden="1" customHeight="1">
      <c r="A7441" s="260"/>
    </row>
    <row r="7442" spans="1:1" s="261" customFormat="1" ht="12" hidden="1" customHeight="1">
      <c r="A7442" s="260"/>
    </row>
    <row r="7443" spans="1:1" s="261" customFormat="1" ht="12" hidden="1" customHeight="1">
      <c r="A7443" s="260"/>
    </row>
    <row r="7444" spans="1:1" s="261" customFormat="1" ht="12" hidden="1" customHeight="1">
      <c r="A7444" s="260"/>
    </row>
    <row r="7445" spans="1:1" s="261" customFormat="1" ht="12" hidden="1" customHeight="1">
      <c r="A7445" s="260"/>
    </row>
    <row r="7446" spans="1:1" s="261" customFormat="1" ht="12" hidden="1" customHeight="1">
      <c r="A7446" s="260"/>
    </row>
    <row r="7447" spans="1:1" s="261" customFormat="1" ht="12" hidden="1" customHeight="1">
      <c r="A7447" s="260"/>
    </row>
    <row r="7448" spans="1:1" s="261" customFormat="1" ht="12" hidden="1" customHeight="1">
      <c r="A7448" s="260"/>
    </row>
    <row r="7449" spans="1:1" s="261" customFormat="1" ht="12" hidden="1" customHeight="1">
      <c r="A7449" s="260"/>
    </row>
    <row r="7450" spans="1:1" s="261" customFormat="1" ht="12" hidden="1" customHeight="1">
      <c r="A7450" s="260"/>
    </row>
    <row r="7451" spans="1:1" s="261" customFormat="1" ht="12" hidden="1" customHeight="1">
      <c r="A7451" s="260"/>
    </row>
    <row r="7452" spans="1:1" s="261" customFormat="1" ht="12" hidden="1" customHeight="1">
      <c r="A7452" s="260"/>
    </row>
    <row r="7453" spans="1:1" s="261" customFormat="1" ht="12" hidden="1" customHeight="1">
      <c r="A7453" s="260"/>
    </row>
    <row r="7454" spans="1:1" s="261" customFormat="1" ht="12" hidden="1" customHeight="1">
      <c r="A7454" s="260"/>
    </row>
    <row r="7455" spans="1:1" s="261" customFormat="1" ht="12" hidden="1" customHeight="1">
      <c r="A7455" s="260"/>
    </row>
    <row r="7456" spans="1:1" s="261" customFormat="1" ht="12" hidden="1" customHeight="1">
      <c r="A7456" s="260"/>
    </row>
    <row r="7457" spans="1:1" s="261" customFormat="1" ht="12" hidden="1" customHeight="1">
      <c r="A7457" s="260"/>
    </row>
    <row r="7458" spans="1:1" s="261" customFormat="1" ht="12" hidden="1" customHeight="1">
      <c r="A7458" s="260"/>
    </row>
    <row r="7459" spans="1:1" s="261" customFormat="1" ht="12" hidden="1" customHeight="1">
      <c r="A7459" s="260"/>
    </row>
    <row r="7460" spans="1:1" s="261" customFormat="1" ht="12" hidden="1" customHeight="1">
      <c r="A7460" s="260"/>
    </row>
    <row r="7461" spans="1:1" s="261" customFormat="1" ht="12" hidden="1" customHeight="1">
      <c r="A7461" s="260"/>
    </row>
    <row r="7462" spans="1:1" s="261" customFormat="1" ht="12" hidden="1" customHeight="1">
      <c r="A7462" s="260"/>
    </row>
    <row r="7463" spans="1:1" s="261" customFormat="1" ht="12" hidden="1" customHeight="1">
      <c r="A7463" s="260"/>
    </row>
    <row r="7464" spans="1:1" s="261" customFormat="1" ht="12" hidden="1" customHeight="1">
      <c r="A7464" s="260"/>
    </row>
    <row r="7465" spans="1:1" s="261" customFormat="1" ht="12" hidden="1" customHeight="1">
      <c r="A7465" s="260"/>
    </row>
    <row r="7466" spans="1:1" s="261" customFormat="1" ht="12" hidden="1" customHeight="1">
      <c r="A7466" s="260"/>
    </row>
    <row r="7467" spans="1:1" s="261" customFormat="1" ht="12" hidden="1" customHeight="1">
      <c r="A7467" s="260"/>
    </row>
    <row r="7468" spans="1:1" s="261" customFormat="1" ht="12" hidden="1" customHeight="1">
      <c r="A7468" s="260"/>
    </row>
    <row r="7469" spans="1:1" s="261" customFormat="1" ht="12" hidden="1" customHeight="1">
      <c r="A7469" s="260"/>
    </row>
    <row r="7470" spans="1:1" s="261" customFormat="1" ht="12" hidden="1" customHeight="1">
      <c r="A7470" s="260"/>
    </row>
    <row r="7471" spans="1:1" s="261" customFormat="1" ht="12" hidden="1" customHeight="1">
      <c r="A7471" s="260"/>
    </row>
    <row r="7472" spans="1:1" s="261" customFormat="1" ht="12" hidden="1" customHeight="1">
      <c r="A7472" s="260"/>
    </row>
    <row r="7473" spans="1:1" s="261" customFormat="1" ht="12" hidden="1" customHeight="1">
      <c r="A7473" s="260"/>
    </row>
    <row r="7474" spans="1:1" s="261" customFormat="1" ht="12" hidden="1" customHeight="1">
      <c r="A7474" s="260"/>
    </row>
    <row r="7475" spans="1:1" s="261" customFormat="1" ht="12" hidden="1" customHeight="1">
      <c r="A7475" s="260"/>
    </row>
    <row r="7476" spans="1:1" s="261" customFormat="1" ht="12" hidden="1" customHeight="1">
      <c r="A7476" s="260"/>
    </row>
    <row r="7477" spans="1:1" s="261" customFormat="1" ht="12" hidden="1" customHeight="1">
      <c r="A7477" s="260"/>
    </row>
    <row r="7478" spans="1:1" s="261" customFormat="1" ht="12" hidden="1" customHeight="1">
      <c r="A7478" s="260"/>
    </row>
    <row r="7479" spans="1:1" s="261" customFormat="1" ht="12" hidden="1" customHeight="1">
      <c r="A7479" s="260"/>
    </row>
    <row r="7480" spans="1:1" s="261" customFormat="1" ht="12" hidden="1" customHeight="1">
      <c r="A7480" s="260"/>
    </row>
    <row r="7481" spans="1:1" s="261" customFormat="1" ht="12" hidden="1" customHeight="1">
      <c r="A7481" s="260"/>
    </row>
    <row r="7482" spans="1:1" s="261" customFormat="1" ht="12" hidden="1" customHeight="1">
      <c r="A7482" s="260"/>
    </row>
    <row r="7483" spans="1:1" s="261" customFormat="1" ht="12" hidden="1" customHeight="1">
      <c r="A7483" s="260"/>
    </row>
    <row r="7484" spans="1:1" s="261" customFormat="1" ht="12" hidden="1" customHeight="1">
      <c r="A7484" s="260"/>
    </row>
    <row r="7485" spans="1:1" s="261" customFormat="1" ht="12" hidden="1" customHeight="1">
      <c r="A7485" s="260"/>
    </row>
    <row r="7486" spans="1:1" s="261" customFormat="1" ht="12" hidden="1" customHeight="1">
      <c r="A7486" s="260"/>
    </row>
    <row r="7487" spans="1:1" s="261" customFormat="1" ht="12" hidden="1" customHeight="1">
      <c r="A7487" s="260"/>
    </row>
    <row r="7488" spans="1:1" s="261" customFormat="1" ht="12" hidden="1" customHeight="1">
      <c r="A7488" s="260"/>
    </row>
    <row r="7489" spans="1:1" s="261" customFormat="1" ht="12" hidden="1" customHeight="1">
      <c r="A7489" s="260"/>
    </row>
    <row r="7490" spans="1:1" s="261" customFormat="1" ht="12" hidden="1" customHeight="1">
      <c r="A7490" s="260"/>
    </row>
    <row r="7491" spans="1:1" s="261" customFormat="1" ht="12" hidden="1" customHeight="1">
      <c r="A7491" s="260"/>
    </row>
    <row r="7492" spans="1:1" s="261" customFormat="1" ht="12" hidden="1" customHeight="1">
      <c r="A7492" s="260"/>
    </row>
    <row r="7493" spans="1:1" s="261" customFormat="1" ht="12" hidden="1" customHeight="1">
      <c r="A7493" s="260"/>
    </row>
    <row r="7494" spans="1:1" s="261" customFormat="1" ht="12" hidden="1" customHeight="1">
      <c r="A7494" s="260"/>
    </row>
    <row r="7495" spans="1:1" s="261" customFormat="1" ht="12" hidden="1" customHeight="1">
      <c r="A7495" s="260"/>
    </row>
    <row r="7496" spans="1:1" s="261" customFormat="1" ht="12" hidden="1" customHeight="1">
      <c r="A7496" s="260"/>
    </row>
    <row r="7497" spans="1:1" s="261" customFormat="1" ht="12" hidden="1" customHeight="1">
      <c r="A7497" s="260"/>
    </row>
    <row r="7498" spans="1:1" s="261" customFormat="1" ht="12" hidden="1" customHeight="1">
      <c r="A7498" s="260"/>
    </row>
    <row r="7499" spans="1:1" s="261" customFormat="1" ht="12" hidden="1" customHeight="1">
      <c r="A7499" s="260"/>
    </row>
    <row r="7500" spans="1:1" s="261" customFormat="1" ht="12" hidden="1" customHeight="1">
      <c r="A7500" s="260"/>
    </row>
    <row r="7501" spans="1:1" s="261" customFormat="1" ht="12" hidden="1" customHeight="1">
      <c r="A7501" s="260"/>
    </row>
    <row r="7502" spans="1:1" s="261" customFormat="1" ht="12" hidden="1" customHeight="1">
      <c r="A7502" s="260"/>
    </row>
    <row r="7503" spans="1:1" s="261" customFormat="1" ht="12" hidden="1" customHeight="1">
      <c r="A7503" s="260"/>
    </row>
    <row r="7504" spans="1:1" s="261" customFormat="1" ht="12" hidden="1" customHeight="1">
      <c r="A7504" s="260"/>
    </row>
    <row r="7505" spans="1:1" s="261" customFormat="1" ht="12" hidden="1" customHeight="1">
      <c r="A7505" s="260"/>
    </row>
    <row r="7506" spans="1:1" s="261" customFormat="1" ht="12" hidden="1" customHeight="1">
      <c r="A7506" s="260"/>
    </row>
    <row r="7507" spans="1:1" s="261" customFormat="1" ht="12" hidden="1" customHeight="1">
      <c r="A7507" s="260"/>
    </row>
    <row r="7508" spans="1:1" s="261" customFormat="1" ht="12" hidden="1" customHeight="1">
      <c r="A7508" s="260"/>
    </row>
    <row r="7509" spans="1:1" s="261" customFormat="1" ht="12" hidden="1" customHeight="1">
      <c r="A7509" s="260"/>
    </row>
    <row r="7510" spans="1:1" s="261" customFormat="1" ht="12" hidden="1" customHeight="1">
      <c r="A7510" s="260"/>
    </row>
    <row r="7511" spans="1:1" s="261" customFormat="1" ht="12" hidden="1" customHeight="1">
      <c r="A7511" s="260"/>
    </row>
    <row r="7512" spans="1:1" s="261" customFormat="1" ht="12" hidden="1" customHeight="1">
      <c r="A7512" s="260"/>
    </row>
    <row r="7513" spans="1:1" s="261" customFormat="1" ht="12" hidden="1" customHeight="1">
      <c r="A7513" s="260"/>
    </row>
    <row r="7514" spans="1:1" s="261" customFormat="1" ht="12" hidden="1" customHeight="1">
      <c r="A7514" s="260"/>
    </row>
    <row r="7515" spans="1:1" s="261" customFormat="1" ht="12" hidden="1" customHeight="1">
      <c r="A7515" s="260"/>
    </row>
    <row r="7516" spans="1:1" s="261" customFormat="1" ht="12" hidden="1" customHeight="1">
      <c r="A7516" s="260"/>
    </row>
    <row r="7517" spans="1:1" s="261" customFormat="1" ht="12" hidden="1" customHeight="1">
      <c r="A7517" s="260"/>
    </row>
    <row r="7518" spans="1:1" s="261" customFormat="1" ht="12" hidden="1" customHeight="1">
      <c r="A7518" s="260"/>
    </row>
    <row r="7519" spans="1:1" s="261" customFormat="1" ht="12" hidden="1" customHeight="1">
      <c r="A7519" s="260"/>
    </row>
    <row r="7520" spans="1:1" s="261" customFormat="1" ht="12" hidden="1" customHeight="1">
      <c r="A7520" s="260"/>
    </row>
    <row r="7521" spans="1:1" s="261" customFormat="1" ht="12" hidden="1" customHeight="1">
      <c r="A7521" s="260"/>
    </row>
    <row r="7522" spans="1:1" s="261" customFormat="1" ht="12" hidden="1" customHeight="1">
      <c r="A7522" s="260"/>
    </row>
    <row r="7523" spans="1:1" s="261" customFormat="1" ht="12" hidden="1" customHeight="1">
      <c r="A7523" s="260"/>
    </row>
    <row r="7524" spans="1:1" s="261" customFormat="1" ht="12" hidden="1" customHeight="1">
      <c r="A7524" s="260"/>
    </row>
    <row r="7525" spans="1:1" s="261" customFormat="1" ht="12" hidden="1" customHeight="1">
      <c r="A7525" s="260"/>
    </row>
    <row r="7526" spans="1:1" s="261" customFormat="1" ht="12" hidden="1" customHeight="1">
      <c r="A7526" s="260"/>
    </row>
    <row r="7527" spans="1:1" s="261" customFormat="1" ht="12" hidden="1" customHeight="1">
      <c r="A7527" s="260"/>
    </row>
    <row r="7528" spans="1:1" s="261" customFormat="1" ht="12" hidden="1" customHeight="1">
      <c r="A7528" s="260"/>
    </row>
    <row r="7529" spans="1:1" s="261" customFormat="1" ht="12" hidden="1" customHeight="1">
      <c r="A7529" s="260"/>
    </row>
    <row r="7530" spans="1:1" s="261" customFormat="1" ht="12" hidden="1" customHeight="1">
      <c r="A7530" s="260"/>
    </row>
    <row r="7531" spans="1:1" s="261" customFormat="1" ht="12" hidden="1" customHeight="1">
      <c r="A7531" s="260"/>
    </row>
    <row r="7532" spans="1:1" s="261" customFormat="1" ht="12" hidden="1" customHeight="1">
      <c r="A7532" s="260"/>
    </row>
    <row r="7533" spans="1:1" s="261" customFormat="1" ht="12" hidden="1" customHeight="1">
      <c r="A7533" s="260"/>
    </row>
    <row r="7534" spans="1:1" s="261" customFormat="1" ht="12" hidden="1" customHeight="1">
      <c r="A7534" s="260"/>
    </row>
    <row r="7535" spans="1:1" s="261" customFormat="1" ht="12" hidden="1" customHeight="1">
      <c r="A7535" s="260"/>
    </row>
    <row r="7536" spans="1:1" s="261" customFormat="1" ht="12" hidden="1" customHeight="1">
      <c r="A7536" s="260"/>
    </row>
    <row r="7537" spans="1:1" s="261" customFormat="1" ht="12" hidden="1" customHeight="1">
      <c r="A7537" s="260"/>
    </row>
    <row r="7538" spans="1:1" s="261" customFormat="1" ht="12" hidden="1" customHeight="1">
      <c r="A7538" s="260"/>
    </row>
    <row r="7539" spans="1:1" s="261" customFormat="1" ht="12" hidden="1" customHeight="1">
      <c r="A7539" s="260"/>
    </row>
    <row r="7540" spans="1:1" s="261" customFormat="1" ht="12" hidden="1" customHeight="1">
      <c r="A7540" s="260"/>
    </row>
    <row r="7541" spans="1:1" s="261" customFormat="1" ht="12" hidden="1" customHeight="1">
      <c r="A7541" s="260"/>
    </row>
    <row r="7542" spans="1:1" s="261" customFormat="1" ht="12" hidden="1" customHeight="1">
      <c r="A7542" s="260"/>
    </row>
    <row r="7543" spans="1:1" s="261" customFormat="1" ht="12" hidden="1" customHeight="1">
      <c r="A7543" s="260"/>
    </row>
    <row r="7544" spans="1:1" s="261" customFormat="1" ht="12" hidden="1" customHeight="1">
      <c r="A7544" s="260"/>
    </row>
    <row r="7545" spans="1:1" s="261" customFormat="1" ht="12" hidden="1" customHeight="1">
      <c r="A7545" s="260"/>
    </row>
    <row r="7546" spans="1:1" s="261" customFormat="1" ht="12" hidden="1" customHeight="1">
      <c r="A7546" s="260"/>
    </row>
    <row r="7547" spans="1:1" s="261" customFormat="1" ht="12" hidden="1" customHeight="1">
      <c r="A7547" s="260"/>
    </row>
    <row r="7548" spans="1:1" s="261" customFormat="1" ht="12" hidden="1" customHeight="1">
      <c r="A7548" s="260"/>
    </row>
    <row r="7549" spans="1:1" s="261" customFormat="1" ht="12" hidden="1" customHeight="1">
      <c r="A7549" s="260"/>
    </row>
    <row r="7550" spans="1:1" s="261" customFormat="1" ht="12" hidden="1" customHeight="1">
      <c r="A7550" s="260"/>
    </row>
    <row r="7551" spans="1:1" s="261" customFormat="1" ht="12" hidden="1" customHeight="1">
      <c r="A7551" s="260"/>
    </row>
    <row r="7552" spans="1:1" s="261" customFormat="1" ht="12" hidden="1" customHeight="1">
      <c r="A7552" s="260"/>
    </row>
    <row r="7553" spans="1:1" s="261" customFormat="1" ht="12" hidden="1" customHeight="1">
      <c r="A7553" s="260"/>
    </row>
    <row r="7554" spans="1:1" s="261" customFormat="1" ht="12" hidden="1" customHeight="1">
      <c r="A7554" s="260"/>
    </row>
    <row r="7555" spans="1:1" s="261" customFormat="1" ht="12" hidden="1" customHeight="1">
      <c r="A7555" s="260"/>
    </row>
    <row r="7556" spans="1:1" s="261" customFormat="1" ht="12" hidden="1" customHeight="1">
      <c r="A7556" s="260"/>
    </row>
    <row r="7557" spans="1:1" s="261" customFormat="1" ht="12" hidden="1" customHeight="1">
      <c r="A7557" s="260"/>
    </row>
    <row r="7558" spans="1:1" s="261" customFormat="1" ht="12" hidden="1" customHeight="1">
      <c r="A7558" s="260"/>
    </row>
    <row r="7559" spans="1:1" s="261" customFormat="1" ht="12" hidden="1" customHeight="1">
      <c r="A7559" s="260"/>
    </row>
    <row r="7560" spans="1:1" s="261" customFormat="1" ht="12" hidden="1" customHeight="1">
      <c r="A7560" s="260"/>
    </row>
    <row r="7561" spans="1:1" s="261" customFormat="1" ht="12" hidden="1" customHeight="1">
      <c r="A7561" s="260"/>
    </row>
    <row r="7562" spans="1:1" s="261" customFormat="1" ht="12" hidden="1" customHeight="1">
      <c r="A7562" s="260"/>
    </row>
    <row r="7563" spans="1:1" s="261" customFormat="1" ht="12" hidden="1" customHeight="1">
      <c r="A7563" s="260"/>
    </row>
    <row r="7564" spans="1:1" s="261" customFormat="1" ht="12" hidden="1" customHeight="1">
      <c r="A7564" s="260"/>
    </row>
    <row r="7565" spans="1:1" s="261" customFormat="1" ht="12" hidden="1" customHeight="1">
      <c r="A7565" s="260"/>
    </row>
    <row r="7566" spans="1:1" s="261" customFormat="1" ht="12" hidden="1" customHeight="1">
      <c r="A7566" s="260"/>
    </row>
    <row r="7567" spans="1:1" s="261" customFormat="1" ht="12" hidden="1" customHeight="1">
      <c r="A7567" s="260"/>
    </row>
    <row r="7568" spans="1:1" s="261" customFormat="1" ht="12" hidden="1" customHeight="1">
      <c r="A7568" s="260"/>
    </row>
    <row r="7569" spans="1:1" s="261" customFormat="1" ht="12" hidden="1" customHeight="1">
      <c r="A7569" s="260"/>
    </row>
    <row r="7570" spans="1:1" s="261" customFormat="1" ht="12" hidden="1" customHeight="1">
      <c r="A7570" s="260"/>
    </row>
    <row r="7571" spans="1:1" s="261" customFormat="1" ht="12" hidden="1" customHeight="1">
      <c r="A7571" s="260"/>
    </row>
    <row r="7572" spans="1:1" s="261" customFormat="1" ht="12" hidden="1" customHeight="1">
      <c r="A7572" s="260"/>
    </row>
    <row r="7573" spans="1:1" s="261" customFormat="1" ht="12" hidden="1" customHeight="1">
      <c r="A7573" s="260"/>
    </row>
    <row r="7574" spans="1:1" s="261" customFormat="1" ht="12" hidden="1" customHeight="1">
      <c r="A7574" s="260"/>
    </row>
    <row r="7575" spans="1:1" s="261" customFormat="1" ht="12" hidden="1" customHeight="1">
      <c r="A7575" s="260"/>
    </row>
    <row r="7576" spans="1:1" s="261" customFormat="1" ht="12" hidden="1" customHeight="1">
      <c r="A7576" s="260"/>
    </row>
    <row r="7577" spans="1:1" s="261" customFormat="1" ht="12" hidden="1" customHeight="1">
      <c r="A7577" s="260"/>
    </row>
    <row r="7578" spans="1:1" s="261" customFormat="1" ht="12" hidden="1" customHeight="1">
      <c r="A7578" s="260"/>
    </row>
    <row r="7579" spans="1:1" s="261" customFormat="1" ht="12" hidden="1" customHeight="1">
      <c r="A7579" s="260"/>
    </row>
    <row r="7580" spans="1:1" s="261" customFormat="1" ht="12" hidden="1" customHeight="1">
      <c r="A7580" s="260"/>
    </row>
    <row r="7581" spans="1:1" s="261" customFormat="1" ht="12" hidden="1" customHeight="1">
      <c r="A7581" s="260"/>
    </row>
    <row r="7582" spans="1:1" s="261" customFormat="1" ht="12" hidden="1" customHeight="1">
      <c r="A7582" s="260"/>
    </row>
    <row r="7583" spans="1:1" s="261" customFormat="1" ht="12" hidden="1" customHeight="1">
      <c r="A7583" s="260"/>
    </row>
    <row r="7584" spans="1:1" s="261" customFormat="1" ht="12" hidden="1" customHeight="1">
      <c r="A7584" s="260"/>
    </row>
    <row r="7585" spans="1:1" s="261" customFormat="1" ht="12" hidden="1" customHeight="1">
      <c r="A7585" s="260"/>
    </row>
    <row r="7586" spans="1:1" s="261" customFormat="1" ht="12" hidden="1" customHeight="1">
      <c r="A7586" s="260"/>
    </row>
    <row r="7587" spans="1:1" s="261" customFormat="1" ht="12" hidden="1" customHeight="1">
      <c r="A7587" s="260"/>
    </row>
    <row r="7588" spans="1:1" s="261" customFormat="1" ht="12" hidden="1" customHeight="1">
      <c r="A7588" s="260"/>
    </row>
    <row r="7589" spans="1:1" s="261" customFormat="1" ht="12" hidden="1" customHeight="1">
      <c r="A7589" s="260"/>
    </row>
    <row r="7590" spans="1:1" s="261" customFormat="1" ht="12" hidden="1" customHeight="1">
      <c r="A7590" s="260"/>
    </row>
    <row r="7591" spans="1:1" s="261" customFormat="1" ht="12" hidden="1" customHeight="1">
      <c r="A7591" s="260"/>
    </row>
    <row r="7592" spans="1:1" s="261" customFormat="1" ht="12" hidden="1" customHeight="1">
      <c r="A7592" s="260"/>
    </row>
    <row r="7593" spans="1:1" s="261" customFormat="1" ht="12" hidden="1" customHeight="1">
      <c r="A7593" s="260"/>
    </row>
    <row r="7594" spans="1:1" s="261" customFormat="1" ht="12" hidden="1" customHeight="1">
      <c r="A7594" s="260"/>
    </row>
    <row r="7595" spans="1:1" s="261" customFormat="1" ht="12" hidden="1" customHeight="1">
      <c r="A7595" s="260"/>
    </row>
    <row r="7596" spans="1:1" s="261" customFormat="1" ht="12" hidden="1" customHeight="1">
      <c r="A7596" s="260"/>
    </row>
    <row r="7597" spans="1:1" s="261" customFormat="1" ht="12" hidden="1" customHeight="1">
      <c r="A7597" s="260"/>
    </row>
    <row r="7598" spans="1:1" s="261" customFormat="1" ht="12" hidden="1" customHeight="1">
      <c r="A7598" s="260"/>
    </row>
    <row r="7599" spans="1:1" s="261" customFormat="1" ht="12" hidden="1" customHeight="1">
      <c r="A7599" s="260"/>
    </row>
    <row r="7600" spans="1:1" s="261" customFormat="1" ht="12" hidden="1" customHeight="1">
      <c r="A7600" s="260"/>
    </row>
    <row r="7601" spans="1:1" s="261" customFormat="1" ht="12" hidden="1" customHeight="1">
      <c r="A7601" s="260"/>
    </row>
    <row r="7602" spans="1:1" s="261" customFormat="1" ht="12" hidden="1" customHeight="1">
      <c r="A7602" s="260"/>
    </row>
    <row r="7603" spans="1:1" s="261" customFormat="1" ht="12" hidden="1" customHeight="1">
      <c r="A7603" s="260"/>
    </row>
    <row r="7604" spans="1:1" s="261" customFormat="1" ht="12" hidden="1" customHeight="1">
      <c r="A7604" s="260"/>
    </row>
    <row r="7605" spans="1:1" s="261" customFormat="1" ht="12" hidden="1" customHeight="1">
      <c r="A7605" s="260"/>
    </row>
    <row r="7606" spans="1:1" s="261" customFormat="1" ht="12" hidden="1" customHeight="1">
      <c r="A7606" s="260"/>
    </row>
    <row r="7607" spans="1:1" s="261" customFormat="1" ht="12" hidden="1" customHeight="1">
      <c r="A7607" s="260"/>
    </row>
    <row r="7608" spans="1:1" s="261" customFormat="1" ht="12" hidden="1" customHeight="1">
      <c r="A7608" s="260"/>
    </row>
    <row r="7609" spans="1:1" s="261" customFormat="1" ht="12" hidden="1" customHeight="1">
      <c r="A7609" s="260"/>
    </row>
    <row r="7610" spans="1:1" s="261" customFormat="1" ht="12" hidden="1" customHeight="1">
      <c r="A7610" s="260"/>
    </row>
    <row r="7611" spans="1:1" s="261" customFormat="1" ht="12" hidden="1" customHeight="1">
      <c r="A7611" s="260"/>
    </row>
    <row r="7612" spans="1:1" s="261" customFormat="1" ht="12" hidden="1" customHeight="1">
      <c r="A7612" s="260"/>
    </row>
    <row r="7613" spans="1:1" s="261" customFormat="1" ht="12" hidden="1" customHeight="1">
      <c r="A7613" s="260"/>
    </row>
    <row r="7614" spans="1:1" s="261" customFormat="1" ht="12" hidden="1" customHeight="1">
      <c r="A7614" s="260"/>
    </row>
    <row r="7615" spans="1:1" s="261" customFormat="1" ht="12" hidden="1" customHeight="1">
      <c r="A7615" s="260"/>
    </row>
    <row r="7616" spans="1:1" s="261" customFormat="1" ht="12" hidden="1" customHeight="1">
      <c r="A7616" s="260"/>
    </row>
    <row r="7617" spans="1:1" s="261" customFormat="1" ht="12" hidden="1" customHeight="1">
      <c r="A7617" s="260"/>
    </row>
    <row r="7618" spans="1:1" s="261" customFormat="1" ht="12" hidden="1" customHeight="1">
      <c r="A7618" s="260"/>
    </row>
    <row r="7619" spans="1:1" s="261" customFormat="1" ht="12" hidden="1" customHeight="1">
      <c r="A7619" s="260"/>
    </row>
    <row r="7620" spans="1:1" s="261" customFormat="1" ht="12" hidden="1" customHeight="1">
      <c r="A7620" s="260"/>
    </row>
    <row r="7621" spans="1:1" s="261" customFormat="1" ht="12" hidden="1" customHeight="1">
      <c r="A7621" s="260"/>
    </row>
    <row r="7622" spans="1:1" s="261" customFormat="1" ht="12" hidden="1" customHeight="1">
      <c r="A7622" s="260"/>
    </row>
    <row r="7623" spans="1:1" s="261" customFormat="1" ht="12" hidden="1" customHeight="1">
      <c r="A7623" s="260"/>
    </row>
    <row r="7624" spans="1:1" s="261" customFormat="1" ht="12" hidden="1" customHeight="1">
      <c r="A7624" s="260"/>
    </row>
    <row r="7625" spans="1:1" s="261" customFormat="1" ht="12" hidden="1" customHeight="1">
      <c r="A7625" s="260"/>
    </row>
    <row r="7626" spans="1:1" s="261" customFormat="1" ht="12" hidden="1" customHeight="1">
      <c r="A7626" s="260"/>
    </row>
    <row r="7627" spans="1:1" s="261" customFormat="1" ht="12" hidden="1" customHeight="1">
      <c r="A7627" s="260"/>
    </row>
    <row r="7628" spans="1:1" s="261" customFormat="1" ht="12" hidden="1" customHeight="1">
      <c r="A7628" s="260"/>
    </row>
    <row r="7629" spans="1:1" s="261" customFormat="1" ht="12" hidden="1" customHeight="1">
      <c r="A7629" s="260"/>
    </row>
    <row r="7630" spans="1:1" s="261" customFormat="1" ht="12" hidden="1" customHeight="1">
      <c r="A7630" s="260"/>
    </row>
    <row r="7631" spans="1:1" s="261" customFormat="1" ht="12" hidden="1" customHeight="1">
      <c r="A7631" s="260"/>
    </row>
    <row r="7632" spans="1:1" s="261" customFormat="1" ht="12" hidden="1" customHeight="1">
      <c r="A7632" s="260"/>
    </row>
    <row r="7633" spans="1:1" s="261" customFormat="1" ht="12" hidden="1" customHeight="1">
      <c r="A7633" s="260"/>
    </row>
    <row r="7634" spans="1:1" s="261" customFormat="1" ht="12" hidden="1" customHeight="1">
      <c r="A7634" s="260"/>
    </row>
    <row r="7635" spans="1:1" s="261" customFormat="1" ht="12" hidden="1" customHeight="1">
      <c r="A7635" s="260"/>
    </row>
    <row r="7636" spans="1:1" s="261" customFormat="1" ht="12" hidden="1" customHeight="1">
      <c r="A7636" s="260"/>
    </row>
    <row r="7637" spans="1:1" s="261" customFormat="1" ht="12" hidden="1" customHeight="1">
      <c r="A7637" s="260"/>
    </row>
    <row r="7638" spans="1:1" s="261" customFormat="1" ht="12" hidden="1" customHeight="1">
      <c r="A7638" s="260"/>
    </row>
    <row r="7639" spans="1:1" s="261" customFormat="1" ht="12" hidden="1" customHeight="1">
      <c r="A7639" s="260"/>
    </row>
    <row r="7640" spans="1:1" s="261" customFormat="1" ht="12" hidden="1" customHeight="1">
      <c r="A7640" s="260"/>
    </row>
    <row r="7641" spans="1:1" s="261" customFormat="1" ht="12" hidden="1" customHeight="1">
      <c r="A7641" s="260"/>
    </row>
    <row r="7642" spans="1:1" s="261" customFormat="1" ht="12" hidden="1" customHeight="1">
      <c r="A7642" s="260"/>
    </row>
    <row r="7643" spans="1:1" s="261" customFormat="1" ht="12" hidden="1" customHeight="1">
      <c r="A7643" s="260"/>
    </row>
    <row r="7644" spans="1:1" s="261" customFormat="1" ht="12" hidden="1" customHeight="1">
      <c r="A7644" s="260"/>
    </row>
    <row r="7645" spans="1:1" s="261" customFormat="1" ht="12" hidden="1" customHeight="1">
      <c r="A7645" s="260"/>
    </row>
    <row r="7646" spans="1:1" s="261" customFormat="1" ht="12" hidden="1" customHeight="1">
      <c r="A7646" s="260"/>
    </row>
    <row r="7647" spans="1:1" s="261" customFormat="1" ht="12" hidden="1" customHeight="1">
      <c r="A7647" s="260"/>
    </row>
    <row r="7648" spans="1:1" s="261" customFormat="1" ht="12" hidden="1" customHeight="1">
      <c r="A7648" s="260"/>
    </row>
    <row r="7649" spans="1:1" s="261" customFormat="1" ht="12" hidden="1" customHeight="1">
      <c r="A7649" s="260"/>
    </row>
    <row r="7650" spans="1:1" s="261" customFormat="1" ht="12" hidden="1" customHeight="1">
      <c r="A7650" s="260"/>
    </row>
    <row r="7651" spans="1:1" s="261" customFormat="1" ht="12" hidden="1" customHeight="1">
      <c r="A7651" s="260"/>
    </row>
    <row r="7652" spans="1:1" s="261" customFormat="1" ht="12" hidden="1" customHeight="1">
      <c r="A7652" s="260"/>
    </row>
    <row r="7653" spans="1:1" s="261" customFormat="1" ht="12" hidden="1" customHeight="1">
      <c r="A7653" s="260"/>
    </row>
    <row r="7654" spans="1:1" s="261" customFormat="1" ht="12" hidden="1" customHeight="1">
      <c r="A7654" s="260"/>
    </row>
    <row r="7655" spans="1:1" s="261" customFormat="1" ht="12" hidden="1" customHeight="1">
      <c r="A7655" s="260"/>
    </row>
    <row r="7656" spans="1:1" s="261" customFormat="1" ht="12" hidden="1" customHeight="1">
      <c r="A7656" s="260"/>
    </row>
    <row r="7657" spans="1:1" s="261" customFormat="1" ht="12" hidden="1" customHeight="1">
      <c r="A7657" s="260"/>
    </row>
    <row r="7658" spans="1:1" s="261" customFormat="1" ht="12" hidden="1" customHeight="1">
      <c r="A7658" s="260"/>
    </row>
    <row r="7659" spans="1:1" s="261" customFormat="1" ht="12" hidden="1" customHeight="1">
      <c r="A7659" s="260"/>
    </row>
    <row r="7660" spans="1:1" s="261" customFormat="1" ht="12" hidden="1" customHeight="1">
      <c r="A7660" s="260"/>
    </row>
    <row r="7661" spans="1:1" s="261" customFormat="1" ht="12" hidden="1" customHeight="1">
      <c r="A7661" s="260"/>
    </row>
    <row r="7662" spans="1:1" s="261" customFormat="1" ht="12" hidden="1" customHeight="1">
      <c r="A7662" s="260"/>
    </row>
    <row r="7663" spans="1:1" s="261" customFormat="1" ht="12" hidden="1" customHeight="1">
      <c r="A7663" s="260"/>
    </row>
    <row r="7664" spans="1:1" s="261" customFormat="1" ht="12" hidden="1" customHeight="1">
      <c r="A7664" s="260"/>
    </row>
    <row r="7665" spans="1:1" s="261" customFormat="1" ht="12" hidden="1" customHeight="1">
      <c r="A7665" s="260"/>
    </row>
    <row r="7666" spans="1:1" s="261" customFormat="1" ht="12" hidden="1" customHeight="1">
      <c r="A7666" s="260"/>
    </row>
    <row r="7667" spans="1:1" s="261" customFormat="1" ht="12" hidden="1" customHeight="1">
      <c r="A7667" s="260"/>
    </row>
    <row r="7668" spans="1:1" s="261" customFormat="1" ht="12" hidden="1" customHeight="1">
      <c r="A7668" s="260"/>
    </row>
    <row r="7669" spans="1:1" s="261" customFormat="1" ht="12" hidden="1" customHeight="1">
      <c r="A7669" s="260"/>
    </row>
    <row r="7670" spans="1:1" s="261" customFormat="1" ht="12" hidden="1" customHeight="1">
      <c r="A7670" s="260"/>
    </row>
    <row r="7671" spans="1:1" s="261" customFormat="1" ht="12" hidden="1" customHeight="1">
      <c r="A7671" s="260"/>
    </row>
    <row r="7672" spans="1:1" s="261" customFormat="1" ht="12" hidden="1" customHeight="1">
      <c r="A7672" s="260"/>
    </row>
    <row r="7673" spans="1:1" s="261" customFormat="1" ht="12" hidden="1" customHeight="1">
      <c r="A7673" s="260"/>
    </row>
    <row r="7674" spans="1:1" s="261" customFormat="1" ht="12" hidden="1" customHeight="1">
      <c r="A7674" s="260"/>
    </row>
    <row r="7675" spans="1:1" s="261" customFormat="1" ht="12" hidden="1" customHeight="1">
      <c r="A7675" s="260"/>
    </row>
    <row r="7676" spans="1:1" s="261" customFormat="1" ht="12" hidden="1" customHeight="1">
      <c r="A7676" s="260"/>
    </row>
    <row r="7677" spans="1:1" s="261" customFormat="1" ht="12" hidden="1" customHeight="1">
      <c r="A7677" s="260"/>
    </row>
    <row r="7678" spans="1:1" s="261" customFormat="1" ht="12" hidden="1" customHeight="1">
      <c r="A7678" s="260"/>
    </row>
    <row r="7679" spans="1:1" s="261" customFormat="1" ht="12" hidden="1" customHeight="1">
      <c r="A7679" s="260"/>
    </row>
    <row r="7680" spans="1:1" s="261" customFormat="1" ht="12" hidden="1" customHeight="1">
      <c r="A7680" s="260"/>
    </row>
    <row r="7681" spans="1:1" s="261" customFormat="1" ht="12" hidden="1" customHeight="1">
      <c r="A7681" s="260"/>
    </row>
    <row r="7682" spans="1:1" s="261" customFormat="1" ht="12" hidden="1" customHeight="1">
      <c r="A7682" s="260"/>
    </row>
    <row r="7683" spans="1:1" s="261" customFormat="1" ht="12" hidden="1" customHeight="1">
      <c r="A7683" s="260"/>
    </row>
    <row r="7684" spans="1:1" s="261" customFormat="1" ht="12" hidden="1" customHeight="1">
      <c r="A7684" s="260"/>
    </row>
    <row r="7685" spans="1:1" s="261" customFormat="1" ht="12" hidden="1" customHeight="1">
      <c r="A7685" s="260"/>
    </row>
    <row r="7686" spans="1:1" s="261" customFormat="1" ht="12" hidden="1" customHeight="1">
      <c r="A7686" s="260"/>
    </row>
    <row r="7687" spans="1:1" s="261" customFormat="1" ht="12" hidden="1" customHeight="1">
      <c r="A7687" s="260"/>
    </row>
    <row r="7688" spans="1:1" s="261" customFormat="1" ht="12" hidden="1" customHeight="1">
      <c r="A7688" s="260"/>
    </row>
    <row r="7689" spans="1:1" s="261" customFormat="1" ht="12" hidden="1" customHeight="1">
      <c r="A7689" s="260"/>
    </row>
    <row r="7690" spans="1:1" s="261" customFormat="1" ht="12" hidden="1" customHeight="1">
      <c r="A7690" s="260"/>
    </row>
    <row r="7691" spans="1:1" s="261" customFormat="1" ht="12" hidden="1" customHeight="1">
      <c r="A7691" s="260"/>
    </row>
    <row r="7692" spans="1:1" s="261" customFormat="1" ht="12" hidden="1" customHeight="1">
      <c r="A7692" s="260"/>
    </row>
    <row r="7693" spans="1:1" s="261" customFormat="1" ht="12" hidden="1" customHeight="1">
      <c r="A7693" s="260"/>
    </row>
    <row r="7694" spans="1:1" s="261" customFormat="1" ht="12" hidden="1" customHeight="1">
      <c r="A7694" s="260"/>
    </row>
    <row r="7695" spans="1:1" s="261" customFormat="1" ht="12" hidden="1" customHeight="1">
      <c r="A7695" s="260"/>
    </row>
    <row r="7696" spans="1:1" s="261" customFormat="1" ht="12" hidden="1" customHeight="1">
      <c r="A7696" s="260"/>
    </row>
    <row r="7697" spans="1:1" s="261" customFormat="1" ht="12" hidden="1" customHeight="1">
      <c r="A7697" s="260"/>
    </row>
    <row r="7698" spans="1:1" s="261" customFormat="1" ht="12" hidden="1" customHeight="1">
      <c r="A7698" s="260"/>
    </row>
    <row r="7699" spans="1:1" s="261" customFormat="1" ht="12" hidden="1" customHeight="1">
      <c r="A7699" s="260"/>
    </row>
    <row r="7700" spans="1:1" s="261" customFormat="1" ht="12" hidden="1" customHeight="1">
      <c r="A7700" s="260"/>
    </row>
    <row r="7701" spans="1:1" s="261" customFormat="1" ht="12" hidden="1" customHeight="1">
      <c r="A7701" s="260"/>
    </row>
    <row r="7702" spans="1:1" s="261" customFormat="1" ht="12" hidden="1" customHeight="1">
      <c r="A7702" s="260"/>
    </row>
    <row r="7703" spans="1:1" s="261" customFormat="1" ht="12" hidden="1" customHeight="1">
      <c r="A7703" s="260"/>
    </row>
    <row r="7704" spans="1:1" s="261" customFormat="1" ht="12" hidden="1" customHeight="1">
      <c r="A7704" s="260"/>
    </row>
    <row r="7705" spans="1:1" s="261" customFormat="1" ht="12" hidden="1" customHeight="1">
      <c r="A7705" s="260"/>
    </row>
    <row r="7706" spans="1:1" s="261" customFormat="1" ht="12" hidden="1" customHeight="1">
      <c r="A7706" s="260"/>
    </row>
    <row r="7707" spans="1:1" s="261" customFormat="1" ht="12" hidden="1" customHeight="1">
      <c r="A7707" s="260"/>
    </row>
    <row r="7708" spans="1:1" s="261" customFormat="1" ht="12" hidden="1" customHeight="1">
      <c r="A7708" s="260"/>
    </row>
    <row r="7709" spans="1:1" s="261" customFormat="1" ht="12" hidden="1" customHeight="1">
      <c r="A7709" s="260"/>
    </row>
    <row r="7710" spans="1:1" s="261" customFormat="1" ht="12" hidden="1" customHeight="1">
      <c r="A7710" s="260"/>
    </row>
    <row r="7711" spans="1:1" s="261" customFormat="1" ht="12" hidden="1" customHeight="1">
      <c r="A7711" s="260"/>
    </row>
    <row r="7712" spans="1:1" s="261" customFormat="1" ht="12" hidden="1" customHeight="1">
      <c r="A7712" s="260"/>
    </row>
    <row r="7713" spans="1:1" s="261" customFormat="1" ht="12" hidden="1" customHeight="1">
      <c r="A7713" s="260"/>
    </row>
    <row r="7714" spans="1:1" s="261" customFormat="1" ht="12" hidden="1" customHeight="1">
      <c r="A7714" s="260"/>
    </row>
    <row r="7715" spans="1:1" s="261" customFormat="1" ht="12" hidden="1" customHeight="1">
      <c r="A7715" s="260"/>
    </row>
    <row r="7716" spans="1:1" s="261" customFormat="1" ht="12" hidden="1" customHeight="1">
      <c r="A7716" s="260"/>
    </row>
    <row r="7717" spans="1:1" s="261" customFormat="1" ht="12" hidden="1" customHeight="1">
      <c r="A7717" s="260"/>
    </row>
    <row r="7718" spans="1:1" s="261" customFormat="1" ht="12" hidden="1" customHeight="1">
      <c r="A7718" s="260"/>
    </row>
    <row r="7719" spans="1:1" s="261" customFormat="1" ht="12" hidden="1" customHeight="1">
      <c r="A7719" s="260"/>
    </row>
    <row r="7720" spans="1:1" s="261" customFormat="1" ht="12" hidden="1" customHeight="1">
      <c r="A7720" s="260"/>
    </row>
    <row r="7721" spans="1:1" s="261" customFormat="1" ht="12" hidden="1" customHeight="1">
      <c r="A7721" s="260"/>
    </row>
    <row r="7722" spans="1:1" s="261" customFormat="1" ht="12" hidden="1" customHeight="1">
      <c r="A7722" s="260"/>
    </row>
    <row r="7723" spans="1:1" s="261" customFormat="1" ht="12" hidden="1" customHeight="1">
      <c r="A7723" s="260"/>
    </row>
    <row r="7724" spans="1:1" s="261" customFormat="1" ht="12" hidden="1" customHeight="1">
      <c r="A7724" s="260"/>
    </row>
    <row r="7725" spans="1:1" s="261" customFormat="1" ht="12" hidden="1" customHeight="1">
      <c r="A7725" s="260"/>
    </row>
    <row r="7726" spans="1:1" s="261" customFormat="1" ht="12" hidden="1" customHeight="1">
      <c r="A7726" s="260"/>
    </row>
    <row r="7727" spans="1:1" s="261" customFormat="1" ht="12" hidden="1" customHeight="1">
      <c r="A7727" s="260"/>
    </row>
    <row r="7728" spans="1:1" s="261" customFormat="1" ht="12" hidden="1" customHeight="1">
      <c r="A7728" s="260"/>
    </row>
    <row r="7729" spans="1:1" s="261" customFormat="1" ht="12" hidden="1" customHeight="1">
      <c r="A7729" s="260"/>
    </row>
    <row r="7730" spans="1:1" s="261" customFormat="1" ht="12" hidden="1" customHeight="1">
      <c r="A7730" s="260"/>
    </row>
    <row r="7731" spans="1:1" s="261" customFormat="1" ht="12" hidden="1" customHeight="1">
      <c r="A7731" s="260"/>
    </row>
    <row r="7732" spans="1:1" s="261" customFormat="1" ht="12" hidden="1" customHeight="1">
      <c r="A7732" s="260"/>
    </row>
    <row r="7733" spans="1:1" s="261" customFormat="1" ht="12" hidden="1" customHeight="1">
      <c r="A7733" s="260"/>
    </row>
    <row r="7734" spans="1:1" s="261" customFormat="1" ht="12" hidden="1" customHeight="1">
      <c r="A7734" s="260"/>
    </row>
    <row r="7735" spans="1:1" s="261" customFormat="1" ht="12" hidden="1" customHeight="1">
      <c r="A7735" s="260"/>
    </row>
    <row r="7736" spans="1:1" s="261" customFormat="1" ht="12" hidden="1" customHeight="1">
      <c r="A7736" s="260"/>
    </row>
    <row r="7737" spans="1:1" s="261" customFormat="1" ht="12" hidden="1" customHeight="1">
      <c r="A7737" s="260"/>
    </row>
    <row r="7738" spans="1:1" s="261" customFormat="1" ht="12" hidden="1" customHeight="1">
      <c r="A7738" s="260"/>
    </row>
    <row r="7739" spans="1:1" s="261" customFormat="1" ht="12" hidden="1" customHeight="1">
      <c r="A7739" s="260"/>
    </row>
    <row r="7740" spans="1:1" s="261" customFormat="1" ht="12" hidden="1" customHeight="1">
      <c r="A7740" s="260"/>
    </row>
    <row r="7741" spans="1:1" s="261" customFormat="1" ht="12" hidden="1" customHeight="1">
      <c r="A7741" s="260"/>
    </row>
    <row r="7742" spans="1:1" s="261" customFormat="1" ht="12" hidden="1" customHeight="1">
      <c r="A7742" s="260"/>
    </row>
    <row r="7743" spans="1:1" s="261" customFormat="1" ht="12" hidden="1" customHeight="1">
      <c r="A7743" s="260"/>
    </row>
    <row r="7744" spans="1:1" s="261" customFormat="1" ht="12" hidden="1" customHeight="1">
      <c r="A7744" s="260"/>
    </row>
    <row r="7745" spans="1:1" s="261" customFormat="1" ht="12" hidden="1" customHeight="1">
      <c r="A7745" s="260"/>
    </row>
    <row r="7746" spans="1:1" s="261" customFormat="1" ht="12" hidden="1" customHeight="1">
      <c r="A7746" s="260"/>
    </row>
    <row r="7747" spans="1:1" s="261" customFormat="1" ht="12" hidden="1" customHeight="1">
      <c r="A7747" s="260"/>
    </row>
    <row r="7748" spans="1:1" s="261" customFormat="1" ht="12" hidden="1" customHeight="1">
      <c r="A7748" s="260"/>
    </row>
    <row r="7749" spans="1:1" s="261" customFormat="1" ht="12" hidden="1" customHeight="1">
      <c r="A7749" s="260"/>
    </row>
    <row r="7750" spans="1:1" s="261" customFormat="1" ht="12" hidden="1" customHeight="1">
      <c r="A7750" s="260"/>
    </row>
    <row r="7751" spans="1:1" s="261" customFormat="1" ht="12" hidden="1" customHeight="1">
      <c r="A7751" s="260"/>
    </row>
    <row r="7752" spans="1:1" s="261" customFormat="1" ht="12" hidden="1" customHeight="1">
      <c r="A7752" s="260"/>
    </row>
    <row r="7753" spans="1:1" s="261" customFormat="1" ht="12" hidden="1" customHeight="1">
      <c r="A7753" s="260"/>
    </row>
    <row r="7754" spans="1:1" s="261" customFormat="1" ht="12" hidden="1" customHeight="1">
      <c r="A7754" s="260"/>
    </row>
    <row r="7755" spans="1:1" s="261" customFormat="1" ht="12" hidden="1" customHeight="1">
      <c r="A7755" s="260"/>
    </row>
    <row r="7756" spans="1:1" s="261" customFormat="1" ht="12" hidden="1" customHeight="1">
      <c r="A7756" s="260"/>
    </row>
    <row r="7757" spans="1:1" s="261" customFormat="1" ht="12" hidden="1" customHeight="1">
      <c r="A7757" s="260"/>
    </row>
    <row r="7758" spans="1:1" s="261" customFormat="1" ht="12" hidden="1" customHeight="1">
      <c r="A7758" s="260"/>
    </row>
    <row r="7759" spans="1:1" s="261" customFormat="1" ht="12" hidden="1" customHeight="1">
      <c r="A7759" s="260"/>
    </row>
    <row r="7760" spans="1:1" s="261" customFormat="1" ht="12" hidden="1" customHeight="1">
      <c r="A7760" s="260"/>
    </row>
    <row r="7761" spans="1:1" s="261" customFormat="1" ht="12" hidden="1" customHeight="1">
      <c r="A7761" s="260"/>
    </row>
    <row r="7762" spans="1:1" s="261" customFormat="1" ht="12" hidden="1" customHeight="1">
      <c r="A7762" s="260"/>
    </row>
    <row r="7763" spans="1:1" s="261" customFormat="1" ht="12" hidden="1" customHeight="1">
      <c r="A7763" s="260"/>
    </row>
    <row r="7764" spans="1:1" s="261" customFormat="1" ht="12" hidden="1" customHeight="1">
      <c r="A7764" s="260"/>
    </row>
    <row r="7765" spans="1:1" s="261" customFormat="1" ht="12" hidden="1" customHeight="1">
      <c r="A7765" s="260"/>
    </row>
    <row r="7766" spans="1:1" s="261" customFormat="1" ht="12" hidden="1" customHeight="1">
      <c r="A7766" s="260"/>
    </row>
    <row r="7767" spans="1:1" s="261" customFormat="1" ht="12" hidden="1" customHeight="1">
      <c r="A7767" s="260"/>
    </row>
    <row r="7768" spans="1:1" s="261" customFormat="1" ht="12" hidden="1" customHeight="1">
      <c r="A7768" s="260"/>
    </row>
    <row r="7769" spans="1:1" s="261" customFormat="1" ht="12" hidden="1" customHeight="1">
      <c r="A7769" s="260"/>
    </row>
    <row r="7770" spans="1:1" s="261" customFormat="1" ht="12" hidden="1" customHeight="1">
      <c r="A7770" s="260"/>
    </row>
    <row r="7771" spans="1:1" s="261" customFormat="1" ht="12" hidden="1" customHeight="1">
      <c r="A7771" s="260"/>
    </row>
    <row r="7772" spans="1:1" s="261" customFormat="1" ht="12" hidden="1" customHeight="1">
      <c r="A7772" s="260"/>
    </row>
    <row r="7773" spans="1:1" s="261" customFormat="1" ht="12" hidden="1" customHeight="1">
      <c r="A7773" s="260"/>
    </row>
    <row r="7774" spans="1:1" s="261" customFormat="1" ht="12" hidden="1" customHeight="1">
      <c r="A7774" s="260"/>
    </row>
    <row r="7775" spans="1:1" s="261" customFormat="1" ht="12" hidden="1" customHeight="1">
      <c r="A7775" s="260"/>
    </row>
    <row r="7776" spans="1:1" s="261" customFormat="1" ht="12" hidden="1" customHeight="1">
      <c r="A7776" s="260"/>
    </row>
    <row r="7777" spans="1:1" s="261" customFormat="1" ht="12" hidden="1" customHeight="1">
      <c r="A7777" s="260"/>
    </row>
    <row r="7778" spans="1:1" s="261" customFormat="1" ht="12" hidden="1" customHeight="1">
      <c r="A7778" s="260"/>
    </row>
    <row r="7779" spans="1:1" s="261" customFormat="1" ht="12" hidden="1" customHeight="1">
      <c r="A7779" s="260"/>
    </row>
    <row r="7780" spans="1:1" s="261" customFormat="1" ht="12" hidden="1" customHeight="1">
      <c r="A7780" s="260"/>
    </row>
    <row r="7781" spans="1:1" s="261" customFormat="1" ht="12" hidden="1" customHeight="1">
      <c r="A7781" s="260"/>
    </row>
    <row r="7782" spans="1:1" s="261" customFormat="1" ht="12" hidden="1" customHeight="1">
      <c r="A7782" s="260"/>
    </row>
    <row r="7783" spans="1:1" s="261" customFormat="1" ht="12" hidden="1" customHeight="1">
      <c r="A7783" s="260"/>
    </row>
    <row r="7784" spans="1:1" s="261" customFormat="1" ht="12" hidden="1" customHeight="1">
      <c r="A7784" s="260"/>
    </row>
    <row r="7785" spans="1:1" s="261" customFormat="1" ht="12" hidden="1" customHeight="1">
      <c r="A7785" s="260"/>
    </row>
    <row r="7786" spans="1:1" s="261" customFormat="1" ht="12" hidden="1" customHeight="1">
      <c r="A7786" s="260"/>
    </row>
    <row r="7787" spans="1:1" s="261" customFormat="1" ht="12" hidden="1" customHeight="1">
      <c r="A7787" s="260"/>
    </row>
    <row r="7788" spans="1:1" s="261" customFormat="1" ht="12" hidden="1" customHeight="1">
      <c r="A7788" s="260"/>
    </row>
    <row r="7789" spans="1:1" s="261" customFormat="1" ht="12" hidden="1" customHeight="1">
      <c r="A7789" s="260"/>
    </row>
    <row r="7790" spans="1:1" s="261" customFormat="1" ht="12" hidden="1" customHeight="1">
      <c r="A7790" s="260"/>
    </row>
    <row r="7791" spans="1:1" s="261" customFormat="1" ht="12" hidden="1" customHeight="1">
      <c r="A7791" s="260"/>
    </row>
    <row r="7792" spans="1:1" s="261" customFormat="1" ht="12" hidden="1" customHeight="1">
      <c r="A7792" s="260"/>
    </row>
    <row r="7793" spans="1:1" s="261" customFormat="1" ht="12" hidden="1" customHeight="1">
      <c r="A7793" s="260"/>
    </row>
    <row r="7794" spans="1:1" s="261" customFormat="1" ht="12" hidden="1" customHeight="1">
      <c r="A7794" s="260"/>
    </row>
    <row r="7795" spans="1:1" s="261" customFormat="1" ht="12" hidden="1" customHeight="1">
      <c r="A7795" s="260"/>
    </row>
    <row r="7796" spans="1:1" s="261" customFormat="1" ht="12" hidden="1" customHeight="1">
      <c r="A7796" s="260"/>
    </row>
    <row r="7797" spans="1:1" s="261" customFormat="1" ht="12" hidden="1" customHeight="1">
      <c r="A7797" s="260"/>
    </row>
    <row r="7798" spans="1:1" s="261" customFormat="1" ht="12" hidden="1" customHeight="1">
      <c r="A7798" s="260"/>
    </row>
    <row r="7799" spans="1:1" s="261" customFormat="1" ht="12" hidden="1" customHeight="1">
      <c r="A7799" s="260"/>
    </row>
    <row r="7800" spans="1:1" s="261" customFormat="1" ht="12" hidden="1" customHeight="1">
      <c r="A7800" s="260"/>
    </row>
    <row r="7801" spans="1:1" s="261" customFormat="1" ht="12" hidden="1" customHeight="1">
      <c r="A7801" s="260"/>
    </row>
    <row r="7802" spans="1:1" s="261" customFormat="1" ht="12" hidden="1" customHeight="1">
      <c r="A7802" s="260"/>
    </row>
    <row r="7803" spans="1:1" s="261" customFormat="1" ht="12" hidden="1" customHeight="1">
      <c r="A7803" s="260"/>
    </row>
    <row r="7804" spans="1:1" s="261" customFormat="1" ht="12" hidden="1" customHeight="1">
      <c r="A7804" s="260"/>
    </row>
    <row r="7805" spans="1:1" s="261" customFormat="1" ht="12" hidden="1" customHeight="1">
      <c r="A7805" s="260"/>
    </row>
    <row r="7806" spans="1:1" s="261" customFormat="1" ht="12" hidden="1" customHeight="1">
      <c r="A7806" s="260"/>
    </row>
    <row r="7807" spans="1:1" s="261" customFormat="1" ht="12" hidden="1" customHeight="1">
      <c r="A7807" s="260"/>
    </row>
    <row r="7808" spans="1:1" s="261" customFormat="1" ht="12" hidden="1" customHeight="1">
      <c r="A7808" s="260"/>
    </row>
    <row r="7809" spans="1:1" s="261" customFormat="1" ht="12" hidden="1" customHeight="1">
      <c r="A7809" s="260"/>
    </row>
    <row r="7810" spans="1:1" s="261" customFormat="1" ht="12" hidden="1" customHeight="1">
      <c r="A7810" s="260"/>
    </row>
    <row r="7811" spans="1:1" s="261" customFormat="1" ht="12" hidden="1" customHeight="1">
      <c r="A7811" s="260"/>
    </row>
    <row r="7812" spans="1:1" s="261" customFormat="1" ht="12" hidden="1" customHeight="1">
      <c r="A7812" s="260"/>
    </row>
    <row r="7813" spans="1:1" s="261" customFormat="1" ht="12" hidden="1" customHeight="1">
      <c r="A7813" s="260"/>
    </row>
    <row r="7814" spans="1:1" s="261" customFormat="1" ht="12" hidden="1" customHeight="1">
      <c r="A7814" s="260"/>
    </row>
    <row r="7815" spans="1:1" s="261" customFormat="1" ht="12" hidden="1" customHeight="1">
      <c r="A7815" s="260"/>
    </row>
    <row r="7816" spans="1:1" s="261" customFormat="1" ht="12" hidden="1" customHeight="1">
      <c r="A7816" s="260"/>
    </row>
    <row r="7817" spans="1:1" s="261" customFormat="1" ht="12" hidden="1" customHeight="1">
      <c r="A7817" s="260"/>
    </row>
    <row r="7818" spans="1:1" s="261" customFormat="1" ht="12" hidden="1" customHeight="1">
      <c r="A7818" s="260"/>
    </row>
    <row r="7819" spans="1:1" s="261" customFormat="1" ht="12" hidden="1" customHeight="1">
      <c r="A7819" s="260"/>
    </row>
    <row r="7820" spans="1:1" s="261" customFormat="1" ht="12" hidden="1" customHeight="1">
      <c r="A7820" s="260"/>
    </row>
    <row r="7821" spans="1:1" s="261" customFormat="1" ht="12" hidden="1" customHeight="1">
      <c r="A7821" s="260"/>
    </row>
    <row r="7822" spans="1:1" s="261" customFormat="1" ht="12" hidden="1" customHeight="1">
      <c r="A7822" s="260"/>
    </row>
    <row r="7823" spans="1:1" s="261" customFormat="1" ht="12" hidden="1" customHeight="1">
      <c r="A7823" s="260"/>
    </row>
    <row r="7824" spans="1:1" s="261" customFormat="1" ht="12" hidden="1" customHeight="1">
      <c r="A7824" s="260"/>
    </row>
    <row r="7825" spans="1:1" s="261" customFormat="1" ht="12" hidden="1" customHeight="1">
      <c r="A7825" s="260"/>
    </row>
    <row r="7826" spans="1:1" s="261" customFormat="1" ht="12" hidden="1" customHeight="1">
      <c r="A7826" s="260"/>
    </row>
    <row r="7827" spans="1:1" s="261" customFormat="1" ht="12" hidden="1" customHeight="1">
      <c r="A7827" s="260"/>
    </row>
    <row r="7828" spans="1:1" s="261" customFormat="1" ht="12" hidden="1" customHeight="1">
      <c r="A7828" s="260"/>
    </row>
    <row r="7829" spans="1:1" s="261" customFormat="1" ht="12" hidden="1" customHeight="1">
      <c r="A7829" s="260"/>
    </row>
    <row r="7830" spans="1:1" s="261" customFormat="1" ht="12" hidden="1" customHeight="1">
      <c r="A7830" s="260"/>
    </row>
    <row r="7831" spans="1:1" s="261" customFormat="1" ht="12" hidden="1" customHeight="1">
      <c r="A7831" s="260"/>
    </row>
    <row r="7832" spans="1:1" s="261" customFormat="1" ht="12" hidden="1" customHeight="1">
      <c r="A7832" s="260"/>
    </row>
    <row r="7833" spans="1:1" s="261" customFormat="1" ht="12" hidden="1" customHeight="1">
      <c r="A7833" s="260"/>
    </row>
    <row r="7834" spans="1:1" s="261" customFormat="1" ht="12" hidden="1" customHeight="1">
      <c r="A7834" s="260"/>
    </row>
    <row r="7835" spans="1:1" s="261" customFormat="1" ht="12" hidden="1" customHeight="1">
      <c r="A7835" s="260"/>
    </row>
    <row r="7836" spans="1:1" s="261" customFormat="1" ht="12" hidden="1" customHeight="1">
      <c r="A7836" s="260"/>
    </row>
    <row r="7837" spans="1:1" s="261" customFormat="1" ht="12" hidden="1" customHeight="1">
      <c r="A7837" s="260"/>
    </row>
    <row r="7838" spans="1:1" s="261" customFormat="1" ht="12" hidden="1" customHeight="1">
      <c r="A7838" s="260"/>
    </row>
    <row r="7839" spans="1:1" s="261" customFormat="1" ht="12" hidden="1" customHeight="1">
      <c r="A7839" s="260"/>
    </row>
    <row r="7840" spans="1:1" s="261" customFormat="1" ht="12" hidden="1" customHeight="1">
      <c r="A7840" s="260"/>
    </row>
    <row r="7841" spans="1:1" s="261" customFormat="1" ht="12" hidden="1" customHeight="1">
      <c r="A7841" s="260"/>
    </row>
    <row r="7842" spans="1:1" s="261" customFormat="1" ht="12" hidden="1" customHeight="1">
      <c r="A7842" s="260"/>
    </row>
    <row r="7843" spans="1:1" s="261" customFormat="1" ht="12" hidden="1" customHeight="1">
      <c r="A7843" s="260"/>
    </row>
    <row r="7844" spans="1:1" s="261" customFormat="1" ht="12" hidden="1" customHeight="1">
      <c r="A7844" s="260"/>
    </row>
    <row r="7845" spans="1:1" s="261" customFormat="1" ht="12" hidden="1" customHeight="1">
      <c r="A7845" s="260"/>
    </row>
    <row r="7846" spans="1:1" s="261" customFormat="1" ht="12" hidden="1" customHeight="1">
      <c r="A7846" s="260"/>
    </row>
    <row r="7847" spans="1:1" s="261" customFormat="1" ht="12" hidden="1" customHeight="1">
      <c r="A7847" s="260"/>
    </row>
    <row r="7848" spans="1:1" s="261" customFormat="1" ht="12" hidden="1" customHeight="1">
      <c r="A7848" s="260"/>
    </row>
    <row r="7849" spans="1:1" s="261" customFormat="1" ht="12" hidden="1" customHeight="1">
      <c r="A7849" s="260"/>
    </row>
    <row r="7850" spans="1:1" s="261" customFormat="1" ht="12" hidden="1" customHeight="1">
      <c r="A7850" s="260"/>
    </row>
    <row r="7851" spans="1:1" s="261" customFormat="1" ht="12" hidden="1" customHeight="1">
      <c r="A7851" s="260"/>
    </row>
    <row r="7852" spans="1:1" s="261" customFormat="1" ht="12" hidden="1" customHeight="1">
      <c r="A7852" s="260"/>
    </row>
    <row r="7853" spans="1:1" s="261" customFormat="1" ht="12" hidden="1" customHeight="1">
      <c r="A7853" s="260"/>
    </row>
    <row r="7854" spans="1:1" s="261" customFormat="1" ht="12" hidden="1" customHeight="1">
      <c r="A7854" s="260"/>
    </row>
    <row r="7855" spans="1:1" s="261" customFormat="1" ht="12" hidden="1" customHeight="1">
      <c r="A7855" s="260"/>
    </row>
    <row r="7856" spans="1:1" s="261" customFormat="1" ht="12" hidden="1" customHeight="1">
      <c r="A7856" s="260"/>
    </row>
    <row r="7857" spans="1:1" s="261" customFormat="1" ht="12" hidden="1" customHeight="1">
      <c r="A7857" s="260"/>
    </row>
    <row r="7858" spans="1:1" s="261" customFormat="1" ht="12" hidden="1" customHeight="1">
      <c r="A7858" s="260"/>
    </row>
    <row r="7859" spans="1:1" s="261" customFormat="1" ht="12" hidden="1" customHeight="1">
      <c r="A7859" s="260"/>
    </row>
    <row r="7860" spans="1:1" s="261" customFormat="1" ht="12" hidden="1" customHeight="1">
      <c r="A7860" s="260"/>
    </row>
    <row r="7861" spans="1:1" s="261" customFormat="1" ht="12" hidden="1" customHeight="1">
      <c r="A7861" s="260"/>
    </row>
    <row r="7862" spans="1:1" s="261" customFormat="1" ht="12" hidden="1" customHeight="1">
      <c r="A7862" s="260"/>
    </row>
    <row r="7863" spans="1:1" s="261" customFormat="1" ht="12" hidden="1" customHeight="1">
      <c r="A7863" s="260"/>
    </row>
    <row r="7864" spans="1:1" s="261" customFormat="1" ht="12" hidden="1" customHeight="1">
      <c r="A7864" s="260"/>
    </row>
    <row r="7865" spans="1:1" s="261" customFormat="1" ht="12" hidden="1" customHeight="1">
      <c r="A7865" s="260"/>
    </row>
    <row r="7866" spans="1:1" s="261" customFormat="1" ht="12" hidden="1" customHeight="1">
      <c r="A7866" s="260"/>
    </row>
    <row r="7867" spans="1:1" s="261" customFormat="1" ht="12" hidden="1" customHeight="1">
      <c r="A7867" s="260"/>
    </row>
    <row r="7868" spans="1:1" s="261" customFormat="1" ht="12" hidden="1" customHeight="1">
      <c r="A7868" s="260"/>
    </row>
    <row r="7869" spans="1:1" s="261" customFormat="1" ht="12" hidden="1" customHeight="1">
      <c r="A7869" s="260"/>
    </row>
    <row r="7870" spans="1:1" s="261" customFormat="1" ht="12" hidden="1" customHeight="1">
      <c r="A7870" s="260"/>
    </row>
    <row r="7871" spans="1:1" s="261" customFormat="1" ht="12" hidden="1" customHeight="1">
      <c r="A7871" s="260"/>
    </row>
    <row r="7872" spans="1:1" s="261" customFormat="1" ht="12" hidden="1" customHeight="1">
      <c r="A7872" s="260"/>
    </row>
    <row r="7873" spans="1:1" s="261" customFormat="1" ht="12" hidden="1" customHeight="1">
      <c r="A7873" s="260"/>
    </row>
    <row r="7874" spans="1:1" s="261" customFormat="1" ht="12" hidden="1" customHeight="1">
      <c r="A7874" s="260"/>
    </row>
    <row r="7875" spans="1:1" s="261" customFormat="1" ht="12" hidden="1" customHeight="1">
      <c r="A7875" s="260"/>
    </row>
    <row r="7876" spans="1:1" s="261" customFormat="1" ht="12" hidden="1" customHeight="1">
      <c r="A7876" s="260"/>
    </row>
    <row r="7877" spans="1:1" s="261" customFormat="1" ht="12" hidden="1" customHeight="1">
      <c r="A7877" s="260"/>
    </row>
    <row r="7878" spans="1:1" s="261" customFormat="1" ht="12" hidden="1" customHeight="1">
      <c r="A7878" s="260"/>
    </row>
    <row r="7879" spans="1:1" s="261" customFormat="1" ht="12" hidden="1" customHeight="1">
      <c r="A7879" s="260"/>
    </row>
    <row r="7880" spans="1:1" s="261" customFormat="1" ht="12" hidden="1" customHeight="1">
      <c r="A7880" s="260"/>
    </row>
    <row r="7881" spans="1:1" s="261" customFormat="1" ht="12" hidden="1" customHeight="1">
      <c r="A7881" s="260"/>
    </row>
    <row r="7882" spans="1:1" s="261" customFormat="1" ht="12" hidden="1" customHeight="1">
      <c r="A7882" s="260"/>
    </row>
    <row r="7883" spans="1:1" s="261" customFormat="1" ht="12" hidden="1" customHeight="1">
      <c r="A7883" s="260"/>
    </row>
    <row r="7884" spans="1:1" s="261" customFormat="1" ht="12" hidden="1" customHeight="1">
      <c r="A7884" s="260"/>
    </row>
    <row r="7885" spans="1:1" s="261" customFormat="1" ht="12" hidden="1" customHeight="1">
      <c r="A7885" s="260"/>
    </row>
    <row r="7886" spans="1:1" s="261" customFormat="1" ht="12" hidden="1" customHeight="1">
      <c r="A7886" s="260"/>
    </row>
    <row r="7887" spans="1:1" s="261" customFormat="1" ht="12" hidden="1" customHeight="1">
      <c r="A7887" s="260"/>
    </row>
    <row r="7888" spans="1:1" s="261" customFormat="1" ht="12" hidden="1" customHeight="1">
      <c r="A7888" s="260"/>
    </row>
    <row r="7889" spans="1:1" s="261" customFormat="1" ht="12" hidden="1" customHeight="1">
      <c r="A7889" s="260"/>
    </row>
    <row r="7890" spans="1:1" s="261" customFormat="1" ht="12" hidden="1" customHeight="1">
      <c r="A7890" s="260"/>
    </row>
    <row r="7891" spans="1:1" s="261" customFormat="1" ht="12" hidden="1" customHeight="1">
      <c r="A7891" s="260"/>
    </row>
    <row r="7892" spans="1:1" s="261" customFormat="1" ht="12" hidden="1" customHeight="1">
      <c r="A7892" s="260"/>
    </row>
    <row r="7893" spans="1:1" s="261" customFormat="1" ht="12" hidden="1" customHeight="1">
      <c r="A7893" s="260"/>
    </row>
    <row r="7894" spans="1:1" s="261" customFormat="1" ht="12" hidden="1" customHeight="1">
      <c r="A7894" s="260"/>
    </row>
    <row r="7895" spans="1:1" s="261" customFormat="1" ht="12" hidden="1" customHeight="1">
      <c r="A7895" s="260"/>
    </row>
    <row r="7896" spans="1:1" s="261" customFormat="1" ht="12" hidden="1" customHeight="1">
      <c r="A7896" s="260"/>
    </row>
    <row r="7897" spans="1:1" s="261" customFormat="1" ht="12" hidden="1" customHeight="1">
      <c r="A7897" s="260"/>
    </row>
    <row r="7898" spans="1:1" s="261" customFormat="1" ht="12" hidden="1" customHeight="1">
      <c r="A7898" s="260"/>
    </row>
    <row r="7899" spans="1:1" s="261" customFormat="1" ht="12" hidden="1" customHeight="1">
      <c r="A7899" s="260"/>
    </row>
    <row r="7900" spans="1:1" s="261" customFormat="1" ht="12" hidden="1" customHeight="1">
      <c r="A7900" s="260"/>
    </row>
    <row r="7901" spans="1:1" s="261" customFormat="1" ht="12" hidden="1" customHeight="1">
      <c r="A7901" s="260"/>
    </row>
    <row r="7902" spans="1:1" s="261" customFormat="1" ht="12" hidden="1" customHeight="1">
      <c r="A7902" s="260"/>
    </row>
    <row r="7903" spans="1:1" s="261" customFormat="1" ht="12" hidden="1" customHeight="1">
      <c r="A7903" s="260"/>
    </row>
    <row r="7904" spans="1:1" s="261" customFormat="1" ht="12" hidden="1" customHeight="1">
      <c r="A7904" s="260"/>
    </row>
    <row r="7905" spans="1:1" s="261" customFormat="1" ht="12" hidden="1" customHeight="1">
      <c r="A7905" s="260"/>
    </row>
    <row r="7906" spans="1:1" s="261" customFormat="1" ht="12" hidden="1" customHeight="1">
      <c r="A7906" s="260"/>
    </row>
    <row r="7907" spans="1:1" s="261" customFormat="1" ht="12" hidden="1" customHeight="1">
      <c r="A7907" s="260"/>
    </row>
    <row r="7908" spans="1:1" s="261" customFormat="1" ht="12" hidden="1" customHeight="1">
      <c r="A7908" s="260"/>
    </row>
    <row r="7909" spans="1:1" s="261" customFormat="1" ht="12" hidden="1" customHeight="1">
      <c r="A7909" s="260"/>
    </row>
    <row r="7910" spans="1:1" s="261" customFormat="1" ht="12" hidden="1" customHeight="1">
      <c r="A7910" s="260"/>
    </row>
    <row r="7911" spans="1:1" s="261" customFormat="1" ht="12" hidden="1" customHeight="1">
      <c r="A7911" s="260"/>
    </row>
    <row r="7912" spans="1:1" s="261" customFormat="1" ht="12" hidden="1" customHeight="1">
      <c r="A7912" s="260"/>
    </row>
    <row r="7913" spans="1:1" s="261" customFormat="1" ht="12" hidden="1" customHeight="1">
      <c r="A7913" s="260"/>
    </row>
    <row r="7914" spans="1:1" s="261" customFormat="1" ht="12" hidden="1" customHeight="1">
      <c r="A7914" s="260"/>
    </row>
    <row r="7915" spans="1:1" s="261" customFormat="1" ht="12" hidden="1" customHeight="1">
      <c r="A7915" s="260"/>
    </row>
    <row r="7916" spans="1:1" s="261" customFormat="1" ht="12" hidden="1" customHeight="1">
      <c r="A7916" s="260"/>
    </row>
    <row r="7917" spans="1:1" s="261" customFormat="1" ht="12" hidden="1" customHeight="1">
      <c r="A7917" s="260"/>
    </row>
    <row r="7918" spans="1:1" s="261" customFormat="1" ht="12" hidden="1" customHeight="1">
      <c r="A7918" s="260"/>
    </row>
    <row r="7919" spans="1:1" s="261" customFormat="1" ht="12" hidden="1" customHeight="1">
      <c r="A7919" s="260"/>
    </row>
    <row r="7920" spans="1:1" s="261" customFormat="1" ht="12" hidden="1" customHeight="1">
      <c r="A7920" s="260"/>
    </row>
    <row r="7921" spans="1:1" s="261" customFormat="1" ht="12" hidden="1" customHeight="1">
      <c r="A7921" s="260"/>
    </row>
    <row r="7922" spans="1:1" s="261" customFormat="1" ht="12" hidden="1" customHeight="1">
      <c r="A7922" s="260"/>
    </row>
    <row r="7923" spans="1:1" s="261" customFormat="1" ht="12" hidden="1" customHeight="1">
      <c r="A7923" s="260"/>
    </row>
    <row r="7924" spans="1:1" s="261" customFormat="1" ht="12" hidden="1" customHeight="1">
      <c r="A7924" s="260"/>
    </row>
    <row r="7925" spans="1:1" s="261" customFormat="1" ht="12" hidden="1" customHeight="1">
      <c r="A7925" s="260"/>
    </row>
    <row r="7926" spans="1:1" s="261" customFormat="1" ht="12" hidden="1" customHeight="1">
      <c r="A7926" s="260"/>
    </row>
    <row r="7927" spans="1:1" s="261" customFormat="1" ht="12" hidden="1" customHeight="1">
      <c r="A7927" s="260"/>
    </row>
    <row r="7928" spans="1:1" s="261" customFormat="1" ht="12" hidden="1" customHeight="1">
      <c r="A7928" s="260"/>
    </row>
    <row r="7929" spans="1:1" s="261" customFormat="1" ht="12" hidden="1" customHeight="1">
      <c r="A7929" s="260"/>
    </row>
    <row r="7930" spans="1:1" s="261" customFormat="1" ht="12" hidden="1" customHeight="1">
      <c r="A7930" s="260"/>
    </row>
    <row r="7931" spans="1:1" s="261" customFormat="1" ht="12" hidden="1" customHeight="1">
      <c r="A7931" s="260"/>
    </row>
    <row r="7932" spans="1:1" s="261" customFormat="1" ht="12" hidden="1" customHeight="1">
      <c r="A7932" s="260"/>
    </row>
    <row r="7933" spans="1:1" s="261" customFormat="1" ht="12" hidden="1" customHeight="1">
      <c r="A7933" s="260"/>
    </row>
    <row r="7934" spans="1:1" s="261" customFormat="1" ht="12" hidden="1" customHeight="1">
      <c r="A7934" s="260"/>
    </row>
    <row r="7935" spans="1:1" s="261" customFormat="1" ht="12" hidden="1" customHeight="1">
      <c r="A7935" s="260"/>
    </row>
    <row r="7936" spans="1:1" s="261" customFormat="1" ht="12" hidden="1" customHeight="1">
      <c r="A7936" s="260"/>
    </row>
    <row r="7937" spans="1:1" s="261" customFormat="1" ht="12" hidden="1" customHeight="1">
      <c r="A7937" s="260"/>
    </row>
    <row r="7938" spans="1:1" s="261" customFormat="1" ht="12" hidden="1" customHeight="1">
      <c r="A7938" s="260"/>
    </row>
    <row r="7939" spans="1:1" s="261" customFormat="1" ht="12" hidden="1" customHeight="1">
      <c r="A7939" s="260"/>
    </row>
    <row r="7940" spans="1:1" s="261" customFormat="1" ht="12" hidden="1" customHeight="1">
      <c r="A7940" s="260"/>
    </row>
    <row r="7941" spans="1:1" s="261" customFormat="1" ht="12" hidden="1" customHeight="1">
      <c r="A7941" s="260"/>
    </row>
    <row r="7942" spans="1:1" s="261" customFormat="1" ht="12" hidden="1" customHeight="1">
      <c r="A7942" s="260"/>
    </row>
    <row r="7943" spans="1:1" s="261" customFormat="1" ht="12" hidden="1" customHeight="1">
      <c r="A7943" s="260"/>
    </row>
    <row r="7944" spans="1:1" s="261" customFormat="1" ht="12" hidden="1" customHeight="1">
      <c r="A7944" s="260"/>
    </row>
    <row r="7945" spans="1:1" s="261" customFormat="1" ht="12" hidden="1" customHeight="1">
      <c r="A7945" s="260"/>
    </row>
    <row r="7946" spans="1:1" s="261" customFormat="1" ht="12" hidden="1" customHeight="1">
      <c r="A7946" s="260"/>
    </row>
    <row r="7947" spans="1:1" s="261" customFormat="1" ht="12" hidden="1" customHeight="1">
      <c r="A7947" s="260"/>
    </row>
    <row r="7948" spans="1:1" s="261" customFormat="1" ht="12" hidden="1" customHeight="1">
      <c r="A7948" s="260"/>
    </row>
    <row r="7949" spans="1:1" s="261" customFormat="1" ht="12" hidden="1" customHeight="1">
      <c r="A7949" s="260"/>
    </row>
    <row r="7950" spans="1:1" s="261" customFormat="1" ht="12" hidden="1" customHeight="1">
      <c r="A7950" s="260"/>
    </row>
    <row r="7951" spans="1:1" s="261" customFormat="1" ht="12" hidden="1" customHeight="1">
      <c r="A7951" s="260"/>
    </row>
    <row r="7952" spans="1:1" s="261" customFormat="1" ht="12" hidden="1" customHeight="1">
      <c r="A7952" s="260"/>
    </row>
    <row r="7953" spans="1:1" s="261" customFormat="1" ht="12" hidden="1" customHeight="1">
      <c r="A7953" s="260"/>
    </row>
    <row r="7954" spans="1:1" s="261" customFormat="1" ht="12" hidden="1" customHeight="1">
      <c r="A7954" s="260"/>
    </row>
    <row r="7955" spans="1:1" s="261" customFormat="1" ht="12" hidden="1" customHeight="1">
      <c r="A7955" s="260"/>
    </row>
    <row r="7956" spans="1:1" s="261" customFormat="1" ht="12" hidden="1" customHeight="1">
      <c r="A7956" s="260"/>
    </row>
    <row r="7957" spans="1:1" s="261" customFormat="1" ht="12" hidden="1" customHeight="1">
      <c r="A7957" s="260"/>
    </row>
    <row r="7958" spans="1:1" s="261" customFormat="1" ht="12" hidden="1" customHeight="1">
      <c r="A7958" s="260"/>
    </row>
    <row r="7959" spans="1:1" s="261" customFormat="1" ht="12" hidden="1" customHeight="1">
      <c r="A7959" s="260"/>
    </row>
    <row r="7960" spans="1:1" s="261" customFormat="1" ht="12" hidden="1" customHeight="1">
      <c r="A7960" s="260"/>
    </row>
    <row r="7961" spans="1:1" s="261" customFormat="1" ht="12" hidden="1" customHeight="1">
      <c r="A7961" s="260"/>
    </row>
    <row r="7962" spans="1:1" s="261" customFormat="1" ht="12" hidden="1" customHeight="1">
      <c r="A7962" s="260"/>
    </row>
    <row r="7963" spans="1:1" s="261" customFormat="1" ht="12" hidden="1" customHeight="1">
      <c r="A7963" s="260"/>
    </row>
    <row r="7964" spans="1:1" s="261" customFormat="1" ht="12" hidden="1" customHeight="1">
      <c r="A7964" s="260"/>
    </row>
    <row r="7965" spans="1:1" s="261" customFormat="1" ht="12" hidden="1" customHeight="1">
      <c r="A7965" s="260"/>
    </row>
    <row r="7966" spans="1:1" s="261" customFormat="1" ht="12" hidden="1" customHeight="1">
      <c r="A7966" s="260"/>
    </row>
    <row r="7967" spans="1:1" s="261" customFormat="1" ht="12" hidden="1" customHeight="1">
      <c r="A7967" s="260"/>
    </row>
    <row r="7968" spans="1:1" s="261" customFormat="1" ht="12" hidden="1" customHeight="1">
      <c r="A7968" s="260"/>
    </row>
    <row r="7969" spans="1:1" s="261" customFormat="1" ht="12" hidden="1" customHeight="1">
      <c r="A7969" s="260"/>
    </row>
    <row r="7970" spans="1:1" s="261" customFormat="1" ht="12" hidden="1" customHeight="1">
      <c r="A7970" s="260"/>
    </row>
    <row r="7971" spans="1:1" s="261" customFormat="1" ht="12" hidden="1" customHeight="1">
      <c r="A7971" s="260"/>
    </row>
    <row r="7972" spans="1:1" s="261" customFormat="1" ht="12" hidden="1" customHeight="1">
      <c r="A7972" s="260"/>
    </row>
    <row r="7973" spans="1:1" s="261" customFormat="1" ht="12" hidden="1" customHeight="1">
      <c r="A7973" s="260"/>
    </row>
    <row r="7974" spans="1:1" s="261" customFormat="1" ht="12" hidden="1" customHeight="1">
      <c r="A7974" s="260"/>
    </row>
    <row r="7975" spans="1:1" s="261" customFormat="1" ht="12" hidden="1" customHeight="1">
      <c r="A7975" s="260"/>
    </row>
    <row r="7976" spans="1:1" s="261" customFormat="1" ht="12" hidden="1" customHeight="1">
      <c r="A7976" s="260"/>
    </row>
    <row r="7977" spans="1:1" s="261" customFormat="1" ht="12" hidden="1" customHeight="1">
      <c r="A7977" s="260"/>
    </row>
    <row r="7978" spans="1:1" s="261" customFormat="1" ht="12" hidden="1" customHeight="1">
      <c r="A7978" s="260"/>
    </row>
    <row r="7979" spans="1:1" s="261" customFormat="1" ht="12" hidden="1" customHeight="1">
      <c r="A7979" s="260"/>
    </row>
    <row r="7980" spans="1:1" s="261" customFormat="1" ht="12" hidden="1" customHeight="1">
      <c r="A7980" s="260"/>
    </row>
    <row r="7981" spans="1:1" s="261" customFormat="1" ht="12" hidden="1" customHeight="1">
      <c r="A7981" s="260"/>
    </row>
    <row r="7982" spans="1:1" s="261" customFormat="1" ht="12" hidden="1" customHeight="1">
      <c r="A7982" s="260"/>
    </row>
    <row r="7983" spans="1:1" s="261" customFormat="1" ht="12" hidden="1" customHeight="1">
      <c r="A7983" s="260"/>
    </row>
    <row r="7984" spans="1:1" s="261" customFormat="1" ht="12" hidden="1" customHeight="1">
      <c r="A7984" s="260"/>
    </row>
    <row r="7985" spans="1:1" s="261" customFormat="1" ht="12" hidden="1" customHeight="1">
      <c r="A7985" s="260"/>
    </row>
    <row r="7986" spans="1:1" s="261" customFormat="1" ht="12" hidden="1" customHeight="1">
      <c r="A7986" s="260"/>
    </row>
    <row r="7987" spans="1:1" s="261" customFormat="1" ht="12" hidden="1" customHeight="1">
      <c r="A7987" s="260"/>
    </row>
    <row r="7988" spans="1:1" s="261" customFormat="1" ht="12" hidden="1" customHeight="1">
      <c r="A7988" s="260"/>
    </row>
    <row r="7989" spans="1:1" s="261" customFormat="1" ht="12" hidden="1" customHeight="1">
      <c r="A7989" s="260"/>
    </row>
    <row r="7990" spans="1:1" s="261" customFormat="1" ht="12" hidden="1" customHeight="1">
      <c r="A7990" s="260"/>
    </row>
    <row r="7991" spans="1:1" s="261" customFormat="1" ht="12" hidden="1" customHeight="1">
      <c r="A7991" s="260"/>
    </row>
    <row r="7992" spans="1:1" s="261" customFormat="1" ht="12" hidden="1" customHeight="1">
      <c r="A7992" s="260"/>
    </row>
    <row r="7993" spans="1:1" s="261" customFormat="1" ht="12" hidden="1" customHeight="1">
      <c r="A7993" s="260"/>
    </row>
    <row r="7994" spans="1:1" s="261" customFormat="1" ht="12" hidden="1" customHeight="1">
      <c r="A7994" s="260"/>
    </row>
    <row r="7995" spans="1:1" s="261" customFormat="1" ht="12" hidden="1" customHeight="1">
      <c r="A7995" s="260"/>
    </row>
    <row r="7996" spans="1:1" s="261" customFormat="1" ht="12" hidden="1" customHeight="1">
      <c r="A7996" s="260"/>
    </row>
    <row r="7997" spans="1:1" s="261" customFormat="1" ht="12" hidden="1" customHeight="1">
      <c r="A7997" s="260"/>
    </row>
    <row r="7998" spans="1:1" s="261" customFormat="1" ht="12" hidden="1" customHeight="1">
      <c r="A7998" s="260"/>
    </row>
    <row r="7999" spans="1:1" s="261" customFormat="1" ht="12" hidden="1" customHeight="1">
      <c r="A7999" s="260"/>
    </row>
    <row r="8000" spans="1:1" s="261" customFormat="1" ht="12" hidden="1" customHeight="1">
      <c r="A8000" s="260"/>
    </row>
    <row r="8001" spans="1:1" s="261" customFormat="1" ht="12" hidden="1" customHeight="1">
      <c r="A8001" s="260"/>
    </row>
    <row r="8002" spans="1:1" s="261" customFormat="1" ht="12" hidden="1" customHeight="1">
      <c r="A8002" s="260"/>
    </row>
    <row r="8003" spans="1:1" s="261" customFormat="1" ht="12" hidden="1" customHeight="1">
      <c r="A8003" s="260"/>
    </row>
    <row r="8004" spans="1:1" s="261" customFormat="1" ht="12" hidden="1" customHeight="1">
      <c r="A8004" s="260"/>
    </row>
    <row r="8005" spans="1:1" s="261" customFormat="1" ht="12" hidden="1" customHeight="1">
      <c r="A8005" s="260"/>
    </row>
    <row r="8006" spans="1:1" s="261" customFormat="1" ht="12" hidden="1" customHeight="1">
      <c r="A8006" s="260"/>
    </row>
    <row r="8007" spans="1:1" s="261" customFormat="1" ht="12" hidden="1" customHeight="1">
      <c r="A8007" s="260"/>
    </row>
    <row r="8008" spans="1:1" s="261" customFormat="1" ht="12" hidden="1" customHeight="1">
      <c r="A8008" s="260"/>
    </row>
    <row r="8009" spans="1:1" s="261" customFormat="1" ht="12" hidden="1" customHeight="1">
      <c r="A8009" s="260"/>
    </row>
    <row r="8010" spans="1:1" s="261" customFormat="1" ht="12" hidden="1" customHeight="1">
      <c r="A8010" s="260"/>
    </row>
    <row r="8011" spans="1:1" s="261" customFormat="1" ht="12" hidden="1" customHeight="1">
      <c r="A8011" s="260"/>
    </row>
    <row r="8012" spans="1:1" s="261" customFormat="1" ht="12" hidden="1" customHeight="1">
      <c r="A8012" s="260"/>
    </row>
    <row r="8013" spans="1:1" s="261" customFormat="1" ht="12" hidden="1" customHeight="1">
      <c r="A8013" s="260"/>
    </row>
    <row r="8014" spans="1:1" s="261" customFormat="1" ht="12" hidden="1" customHeight="1">
      <c r="A8014" s="260"/>
    </row>
    <row r="8015" spans="1:1" s="261" customFormat="1" ht="12" hidden="1" customHeight="1">
      <c r="A8015" s="260"/>
    </row>
    <row r="8016" spans="1:1" s="261" customFormat="1" ht="12" hidden="1" customHeight="1">
      <c r="A8016" s="260"/>
    </row>
    <row r="8017" spans="1:1" s="261" customFormat="1" ht="12" hidden="1" customHeight="1">
      <c r="A8017" s="260"/>
    </row>
    <row r="8018" spans="1:1" s="261" customFormat="1" ht="12" hidden="1" customHeight="1">
      <c r="A8018" s="260"/>
    </row>
    <row r="8019" spans="1:1" s="261" customFormat="1" ht="12" hidden="1" customHeight="1">
      <c r="A8019" s="260"/>
    </row>
    <row r="8020" spans="1:1" s="261" customFormat="1" ht="12" hidden="1" customHeight="1">
      <c r="A8020" s="260"/>
    </row>
    <row r="8021" spans="1:1" s="261" customFormat="1" ht="12" hidden="1" customHeight="1">
      <c r="A8021" s="260"/>
    </row>
    <row r="8022" spans="1:1" s="261" customFormat="1" ht="12" hidden="1" customHeight="1">
      <c r="A8022" s="260"/>
    </row>
    <row r="8023" spans="1:1" s="261" customFormat="1" ht="12" hidden="1" customHeight="1">
      <c r="A8023" s="260"/>
    </row>
    <row r="8024" spans="1:1" s="261" customFormat="1" ht="12" hidden="1" customHeight="1">
      <c r="A8024" s="260"/>
    </row>
    <row r="8025" spans="1:1" s="261" customFormat="1" ht="12" hidden="1" customHeight="1">
      <c r="A8025" s="260"/>
    </row>
    <row r="8026" spans="1:1" s="261" customFormat="1" ht="12" hidden="1" customHeight="1">
      <c r="A8026" s="260"/>
    </row>
    <row r="8027" spans="1:1" s="261" customFormat="1" ht="12" hidden="1" customHeight="1">
      <c r="A8027" s="260"/>
    </row>
    <row r="8028" spans="1:1" s="261" customFormat="1" ht="12" hidden="1" customHeight="1">
      <c r="A8028" s="260"/>
    </row>
    <row r="8029" spans="1:1" s="261" customFormat="1" ht="12" hidden="1" customHeight="1">
      <c r="A8029" s="260"/>
    </row>
    <row r="8030" spans="1:1" s="261" customFormat="1" ht="12" hidden="1" customHeight="1">
      <c r="A8030" s="260"/>
    </row>
    <row r="8031" spans="1:1" s="261" customFormat="1" ht="12" hidden="1" customHeight="1">
      <c r="A8031" s="260"/>
    </row>
    <row r="8032" spans="1:1" s="261" customFormat="1" ht="12" hidden="1" customHeight="1">
      <c r="A8032" s="260"/>
    </row>
    <row r="8033" spans="1:1" s="261" customFormat="1" ht="12" hidden="1" customHeight="1">
      <c r="A8033" s="260"/>
    </row>
    <row r="8034" spans="1:1" s="261" customFormat="1" ht="12" hidden="1" customHeight="1">
      <c r="A8034" s="260"/>
    </row>
    <row r="8035" spans="1:1" s="261" customFormat="1" ht="12" hidden="1" customHeight="1">
      <c r="A8035" s="260"/>
    </row>
    <row r="8036" spans="1:1" s="261" customFormat="1" ht="12" hidden="1" customHeight="1">
      <c r="A8036" s="260"/>
    </row>
    <row r="8037" spans="1:1" s="261" customFormat="1" ht="12" hidden="1" customHeight="1">
      <c r="A8037" s="260"/>
    </row>
    <row r="8038" spans="1:1" s="261" customFormat="1" ht="12" hidden="1" customHeight="1">
      <c r="A8038" s="260"/>
    </row>
    <row r="8039" spans="1:1" s="261" customFormat="1" ht="12" hidden="1" customHeight="1">
      <c r="A8039" s="260"/>
    </row>
    <row r="8040" spans="1:1" s="261" customFormat="1" ht="12" hidden="1" customHeight="1">
      <c r="A8040" s="260"/>
    </row>
    <row r="8041" spans="1:1" s="261" customFormat="1" ht="12" hidden="1" customHeight="1">
      <c r="A8041" s="260"/>
    </row>
    <row r="8042" spans="1:1" s="261" customFormat="1" ht="12" hidden="1" customHeight="1">
      <c r="A8042" s="260"/>
    </row>
    <row r="8043" spans="1:1" s="261" customFormat="1" ht="12" hidden="1" customHeight="1">
      <c r="A8043" s="260"/>
    </row>
    <row r="8044" spans="1:1" s="261" customFormat="1" ht="12" hidden="1" customHeight="1">
      <c r="A8044" s="260"/>
    </row>
    <row r="8045" spans="1:1" s="261" customFormat="1" ht="12" hidden="1" customHeight="1">
      <c r="A8045" s="260"/>
    </row>
    <row r="8046" spans="1:1" s="261" customFormat="1" ht="12" hidden="1" customHeight="1">
      <c r="A8046" s="260"/>
    </row>
    <row r="8047" spans="1:1" s="261" customFormat="1" ht="12" hidden="1" customHeight="1">
      <c r="A8047" s="260"/>
    </row>
    <row r="8048" spans="1:1" s="261" customFormat="1" ht="12" hidden="1" customHeight="1">
      <c r="A8048" s="260"/>
    </row>
    <row r="8049" spans="1:1" s="261" customFormat="1" ht="12" hidden="1" customHeight="1">
      <c r="A8049" s="260"/>
    </row>
    <row r="8050" spans="1:1" s="261" customFormat="1" ht="12" hidden="1" customHeight="1">
      <c r="A8050" s="260"/>
    </row>
    <row r="8051" spans="1:1" s="261" customFormat="1" ht="12" hidden="1" customHeight="1">
      <c r="A8051" s="260"/>
    </row>
    <row r="8052" spans="1:1" s="261" customFormat="1" ht="12" hidden="1" customHeight="1">
      <c r="A8052" s="260"/>
    </row>
    <row r="8053" spans="1:1" s="261" customFormat="1" ht="12" hidden="1" customHeight="1">
      <c r="A8053" s="260"/>
    </row>
    <row r="8054" spans="1:1" s="261" customFormat="1" ht="12" hidden="1" customHeight="1">
      <c r="A8054" s="260"/>
    </row>
    <row r="8055" spans="1:1" s="261" customFormat="1" ht="12" hidden="1" customHeight="1">
      <c r="A8055" s="260"/>
    </row>
    <row r="8056" spans="1:1" s="261" customFormat="1" ht="12" hidden="1" customHeight="1">
      <c r="A8056" s="260"/>
    </row>
    <row r="8057" spans="1:1" s="261" customFormat="1" ht="12" hidden="1" customHeight="1">
      <c r="A8057" s="260"/>
    </row>
    <row r="8058" spans="1:1" s="261" customFormat="1" ht="12" hidden="1" customHeight="1">
      <c r="A8058" s="260"/>
    </row>
    <row r="8059" spans="1:1" s="261" customFormat="1" ht="12" hidden="1" customHeight="1">
      <c r="A8059" s="260"/>
    </row>
    <row r="8060" spans="1:1" s="261" customFormat="1" ht="12" hidden="1" customHeight="1">
      <c r="A8060" s="260"/>
    </row>
    <row r="8061" spans="1:1" s="261" customFormat="1" ht="12" hidden="1" customHeight="1">
      <c r="A8061" s="260"/>
    </row>
    <row r="8062" spans="1:1" s="261" customFormat="1" ht="12" hidden="1" customHeight="1">
      <c r="A8062" s="260"/>
    </row>
    <row r="8063" spans="1:1" s="261" customFormat="1" ht="12" hidden="1" customHeight="1">
      <c r="A8063" s="260"/>
    </row>
    <row r="8064" spans="1:1" s="261" customFormat="1" ht="12" hidden="1" customHeight="1">
      <c r="A8064" s="260"/>
    </row>
    <row r="8065" spans="1:1" s="261" customFormat="1" ht="12" hidden="1" customHeight="1">
      <c r="A8065" s="260"/>
    </row>
    <row r="8066" spans="1:1" s="261" customFormat="1" ht="12" hidden="1" customHeight="1">
      <c r="A8066" s="260"/>
    </row>
    <row r="8067" spans="1:1" s="261" customFormat="1" ht="12" hidden="1" customHeight="1">
      <c r="A8067" s="260"/>
    </row>
    <row r="8068" spans="1:1" s="261" customFormat="1" ht="12" hidden="1" customHeight="1">
      <c r="A8068" s="260"/>
    </row>
    <row r="8069" spans="1:1" s="261" customFormat="1" ht="12" hidden="1" customHeight="1">
      <c r="A8069" s="260"/>
    </row>
    <row r="8070" spans="1:1" s="261" customFormat="1" ht="12" hidden="1" customHeight="1">
      <c r="A8070" s="260"/>
    </row>
    <row r="8071" spans="1:1" s="261" customFormat="1" ht="12" hidden="1" customHeight="1">
      <c r="A8071" s="260"/>
    </row>
    <row r="8072" spans="1:1" s="261" customFormat="1" ht="12" hidden="1" customHeight="1">
      <c r="A8072" s="260"/>
    </row>
    <row r="8073" spans="1:1" s="261" customFormat="1" ht="12" hidden="1" customHeight="1">
      <c r="A8073" s="260"/>
    </row>
    <row r="8074" spans="1:1" s="261" customFormat="1" ht="12" hidden="1" customHeight="1">
      <c r="A8074" s="260"/>
    </row>
    <row r="8075" spans="1:1" s="261" customFormat="1" ht="12" hidden="1" customHeight="1">
      <c r="A8075" s="260"/>
    </row>
    <row r="8076" spans="1:1" s="261" customFormat="1" ht="12" hidden="1" customHeight="1">
      <c r="A8076" s="260"/>
    </row>
    <row r="8077" spans="1:1" s="261" customFormat="1" ht="12" hidden="1" customHeight="1">
      <c r="A8077" s="260"/>
    </row>
    <row r="8078" spans="1:1" s="261" customFormat="1" ht="12" hidden="1" customHeight="1">
      <c r="A8078" s="260"/>
    </row>
    <row r="8079" spans="1:1" s="261" customFormat="1" ht="12" hidden="1" customHeight="1">
      <c r="A8079" s="260"/>
    </row>
    <row r="8080" spans="1:1" s="261" customFormat="1" ht="12" hidden="1" customHeight="1">
      <c r="A8080" s="260"/>
    </row>
    <row r="8081" spans="1:1" s="261" customFormat="1" ht="12" hidden="1" customHeight="1">
      <c r="A8081" s="260"/>
    </row>
    <row r="8082" spans="1:1" s="261" customFormat="1" ht="12" hidden="1" customHeight="1">
      <c r="A8082" s="260"/>
    </row>
    <row r="8083" spans="1:1" s="261" customFormat="1" ht="12" hidden="1" customHeight="1">
      <c r="A8083" s="260"/>
    </row>
    <row r="8084" spans="1:1" s="261" customFormat="1" ht="12" hidden="1" customHeight="1">
      <c r="A8084" s="260"/>
    </row>
    <row r="8085" spans="1:1" s="261" customFormat="1" ht="12" hidden="1" customHeight="1">
      <c r="A8085" s="260"/>
    </row>
    <row r="8086" spans="1:1" s="261" customFormat="1" ht="12" hidden="1" customHeight="1">
      <c r="A8086" s="260"/>
    </row>
    <row r="8087" spans="1:1" s="261" customFormat="1" ht="12" hidden="1" customHeight="1">
      <c r="A8087" s="260"/>
    </row>
    <row r="8088" spans="1:1" s="261" customFormat="1" ht="12" hidden="1" customHeight="1">
      <c r="A8088" s="260"/>
    </row>
    <row r="8089" spans="1:1" s="261" customFormat="1" ht="12" hidden="1" customHeight="1">
      <c r="A8089" s="260"/>
    </row>
    <row r="8090" spans="1:1" s="261" customFormat="1" ht="12" hidden="1" customHeight="1">
      <c r="A8090" s="260"/>
    </row>
    <row r="8091" spans="1:1" s="261" customFormat="1" ht="12" hidden="1" customHeight="1">
      <c r="A8091" s="260"/>
    </row>
    <row r="8092" spans="1:1" s="261" customFormat="1" ht="12" hidden="1" customHeight="1">
      <c r="A8092" s="260"/>
    </row>
    <row r="8093" spans="1:1" s="261" customFormat="1" ht="12" hidden="1" customHeight="1">
      <c r="A8093" s="260"/>
    </row>
    <row r="8094" spans="1:1" s="261" customFormat="1" ht="12" hidden="1" customHeight="1">
      <c r="A8094" s="260"/>
    </row>
    <row r="8095" spans="1:1" s="261" customFormat="1" ht="12" hidden="1" customHeight="1">
      <c r="A8095" s="260"/>
    </row>
    <row r="8096" spans="1:1" s="261" customFormat="1" ht="12" hidden="1" customHeight="1">
      <c r="A8096" s="260"/>
    </row>
    <row r="8097" spans="1:1" s="261" customFormat="1" ht="12" hidden="1" customHeight="1">
      <c r="A8097" s="260"/>
    </row>
    <row r="8098" spans="1:1" s="261" customFormat="1" ht="12" hidden="1" customHeight="1">
      <c r="A8098" s="260"/>
    </row>
    <row r="8099" spans="1:1" s="261" customFormat="1" ht="12" hidden="1" customHeight="1">
      <c r="A8099" s="260"/>
    </row>
    <row r="8100" spans="1:1" s="261" customFormat="1" ht="12" hidden="1" customHeight="1">
      <c r="A8100" s="260"/>
    </row>
    <row r="8101" spans="1:1" s="261" customFormat="1" ht="12" hidden="1" customHeight="1">
      <c r="A8101" s="260"/>
    </row>
    <row r="8102" spans="1:1" s="261" customFormat="1" ht="12" hidden="1" customHeight="1">
      <c r="A8102" s="260"/>
    </row>
    <row r="8103" spans="1:1" s="261" customFormat="1" ht="12" hidden="1" customHeight="1">
      <c r="A8103" s="260"/>
    </row>
    <row r="8104" spans="1:1" s="261" customFormat="1" ht="12" hidden="1" customHeight="1">
      <c r="A8104" s="260"/>
    </row>
    <row r="8105" spans="1:1" s="261" customFormat="1" ht="12" hidden="1" customHeight="1">
      <c r="A8105" s="260"/>
    </row>
    <row r="8106" spans="1:1" s="261" customFormat="1" ht="12" hidden="1" customHeight="1">
      <c r="A8106" s="260"/>
    </row>
    <row r="8107" spans="1:1" s="261" customFormat="1" ht="12" hidden="1" customHeight="1">
      <c r="A8107" s="260"/>
    </row>
    <row r="8108" spans="1:1" s="261" customFormat="1" ht="12" hidden="1" customHeight="1">
      <c r="A8108" s="260"/>
    </row>
    <row r="8109" spans="1:1" s="261" customFormat="1" ht="12" hidden="1" customHeight="1">
      <c r="A8109" s="260"/>
    </row>
    <row r="8110" spans="1:1" s="261" customFormat="1" ht="12" hidden="1" customHeight="1">
      <c r="A8110" s="260"/>
    </row>
    <row r="8111" spans="1:1" s="261" customFormat="1" ht="12" hidden="1" customHeight="1">
      <c r="A8111" s="260"/>
    </row>
    <row r="8112" spans="1:1" s="261" customFormat="1" ht="12" hidden="1" customHeight="1">
      <c r="A8112" s="260"/>
    </row>
    <row r="8113" spans="1:1" s="261" customFormat="1" ht="12" hidden="1" customHeight="1">
      <c r="A8113" s="260"/>
    </row>
    <row r="8114" spans="1:1" s="261" customFormat="1" ht="12" hidden="1" customHeight="1">
      <c r="A8114" s="260"/>
    </row>
    <row r="8115" spans="1:1" s="261" customFormat="1" ht="12" hidden="1" customHeight="1">
      <c r="A8115" s="260"/>
    </row>
    <row r="8116" spans="1:1" s="261" customFormat="1" ht="12" hidden="1" customHeight="1">
      <c r="A8116" s="260"/>
    </row>
    <row r="8117" spans="1:1" s="261" customFormat="1" ht="12" hidden="1" customHeight="1">
      <c r="A8117" s="260"/>
    </row>
    <row r="8118" spans="1:1" s="261" customFormat="1" ht="12" hidden="1" customHeight="1">
      <c r="A8118" s="260"/>
    </row>
    <row r="8119" spans="1:1" s="261" customFormat="1" ht="12" hidden="1" customHeight="1">
      <c r="A8119" s="260"/>
    </row>
    <row r="8120" spans="1:1" s="261" customFormat="1" ht="12" hidden="1" customHeight="1">
      <c r="A8120" s="260"/>
    </row>
    <row r="8121" spans="1:1" s="261" customFormat="1" ht="12" hidden="1" customHeight="1">
      <c r="A8121" s="260"/>
    </row>
    <row r="8122" spans="1:1" s="261" customFormat="1" ht="12" hidden="1" customHeight="1">
      <c r="A8122" s="260"/>
    </row>
    <row r="8123" spans="1:1" s="261" customFormat="1" ht="12" hidden="1" customHeight="1">
      <c r="A8123" s="260"/>
    </row>
    <row r="8124" spans="1:1" s="261" customFormat="1" ht="12" hidden="1" customHeight="1">
      <c r="A8124" s="260"/>
    </row>
    <row r="8125" spans="1:1" s="261" customFormat="1" ht="12" hidden="1" customHeight="1">
      <c r="A8125" s="260"/>
    </row>
    <row r="8126" spans="1:1" s="261" customFormat="1" ht="12" hidden="1" customHeight="1">
      <c r="A8126" s="260"/>
    </row>
    <row r="8127" spans="1:1" s="261" customFormat="1" ht="12" hidden="1" customHeight="1">
      <c r="A8127" s="260"/>
    </row>
    <row r="8128" spans="1:1" s="261" customFormat="1" ht="12" hidden="1" customHeight="1">
      <c r="A8128" s="260"/>
    </row>
    <row r="8129" spans="1:1" s="261" customFormat="1" ht="12" hidden="1" customHeight="1">
      <c r="A8129" s="260"/>
    </row>
    <row r="8130" spans="1:1" s="261" customFormat="1" ht="12" hidden="1" customHeight="1">
      <c r="A8130" s="260"/>
    </row>
    <row r="8131" spans="1:1" s="261" customFormat="1" ht="12" hidden="1" customHeight="1">
      <c r="A8131" s="260"/>
    </row>
    <row r="8132" spans="1:1" s="261" customFormat="1" ht="12" hidden="1" customHeight="1">
      <c r="A8132" s="260"/>
    </row>
    <row r="8133" spans="1:1" s="261" customFormat="1" ht="12" hidden="1" customHeight="1">
      <c r="A8133" s="260"/>
    </row>
    <row r="8134" spans="1:1" s="261" customFormat="1" ht="12" hidden="1" customHeight="1">
      <c r="A8134" s="260"/>
    </row>
    <row r="8135" spans="1:1" s="261" customFormat="1" ht="12" hidden="1" customHeight="1">
      <c r="A8135" s="260"/>
    </row>
    <row r="8136" spans="1:1" s="261" customFormat="1" ht="12" hidden="1" customHeight="1">
      <c r="A8136" s="260"/>
    </row>
    <row r="8137" spans="1:1" s="261" customFormat="1" ht="12" hidden="1" customHeight="1">
      <c r="A8137" s="260"/>
    </row>
    <row r="8138" spans="1:1" s="261" customFormat="1" ht="12" hidden="1" customHeight="1">
      <c r="A8138" s="260"/>
    </row>
    <row r="8139" spans="1:1" s="261" customFormat="1" ht="12" hidden="1" customHeight="1">
      <c r="A8139" s="260"/>
    </row>
    <row r="8140" spans="1:1" s="261" customFormat="1" ht="12" hidden="1" customHeight="1">
      <c r="A8140" s="260"/>
    </row>
    <row r="8141" spans="1:1" s="261" customFormat="1" ht="12" hidden="1" customHeight="1">
      <c r="A8141" s="260"/>
    </row>
    <row r="8142" spans="1:1" s="261" customFormat="1" ht="12" hidden="1" customHeight="1">
      <c r="A8142" s="260"/>
    </row>
    <row r="8143" spans="1:1" s="261" customFormat="1" ht="12" hidden="1" customHeight="1">
      <c r="A8143" s="260"/>
    </row>
    <row r="8144" spans="1:1" s="261" customFormat="1" ht="12" hidden="1" customHeight="1">
      <c r="A8144" s="260"/>
    </row>
    <row r="8145" spans="1:1" s="261" customFormat="1" ht="12" hidden="1" customHeight="1">
      <c r="A8145" s="260"/>
    </row>
    <row r="8146" spans="1:1" s="261" customFormat="1" ht="12" hidden="1" customHeight="1">
      <c r="A8146" s="260"/>
    </row>
    <row r="8147" spans="1:1" s="261" customFormat="1" ht="12" hidden="1" customHeight="1">
      <c r="A8147" s="260"/>
    </row>
    <row r="8148" spans="1:1" s="261" customFormat="1" ht="12" hidden="1" customHeight="1">
      <c r="A8148" s="260"/>
    </row>
    <row r="8149" spans="1:1" s="261" customFormat="1" ht="12" hidden="1" customHeight="1">
      <c r="A8149" s="260"/>
    </row>
    <row r="8150" spans="1:1" s="261" customFormat="1" ht="12" hidden="1" customHeight="1">
      <c r="A8150" s="260"/>
    </row>
    <row r="8151" spans="1:1" s="261" customFormat="1" ht="12" hidden="1" customHeight="1">
      <c r="A8151" s="260"/>
    </row>
    <row r="8152" spans="1:1" s="261" customFormat="1" ht="12" hidden="1" customHeight="1">
      <c r="A8152" s="260"/>
    </row>
    <row r="8153" spans="1:1" s="261" customFormat="1" ht="12" hidden="1" customHeight="1">
      <c r="A8153" s="260"/>
    </row>
    <row r="8154" spans="1:1" s="261" customFormat="1" ht="12" hidden="1" customHeight="1">
      <c r="A8154" s="260"/>
    </row>
    <row r="8155" spans="1:1" s="261" customFormat="1" ht="12" hidden="1" customHeight="1">
      <c r="A8155" s="260"/>
    </row>
    <row r="8156" spans="1:1" s="261" customFormat="1" ht="12" hidden="1" customHeight="1">
      <c r="A8156" s="260"/>
    </row>
    <row r="8157" spans="1:1" s="261" customFormat="1" ht="12" hidden="1" customHeight="1">
      <c r="A8157" s="260"/>
    </row>
    <row r="8158" spans="1:1" s="261" customFormat="1" ht="12" hidden="1" customHeight="1">
      <c r="A8158" s="260"/>
    </row>
    <row r="8159" spans="1:1" s="261" customFormat="1" ht="12" hidden="1" customHeight="1">
      <c r="A8159" s="260"/>
    </row>
    <row r="8160" spans="1:1" s="261" customFormat="1" ht="12" hidden="1" customHeight="1">
      <c r="A8160" s="260"/>
    </row>
    <row r="8161" spans="1:1" s="261" customFormat="1" ht="12" hidden="1" customHeight="1">
      <c r="A8161" s="260"/>
    </row>
    <row r="8162" spans="1:1" s="261" customFormat="1" ht="12" hidden="1" customHeight="1">
      <c r="A8162" s="260"/>
    </row>
    <row r="8163" spans="1:1" s="261" customFormat="1" ht="12" hidden="1" customHeight="1">
      <c r="A8163" s="260"/>
    </row>
    <row r="8164" spans="1:1" s="261" customFormat="1" ht="12" hidden="1" customHeight="1">
      <c r="A8164" s="260"/>
    </row>
    <row r="8165" spans="1:1" s="261" customFormat="1" ht="12" hidden="1" customHeight="1">
      <c r="A8165" s="260"/>
    </row>
    <row r="8166" spans="1:1" s="261" customFormat="1" ht="12" hidden="1" customHeight="1">
      <c r="A8166" s="260"/>
    </row>
    <row r="8167" spans="1:1" s="261" customFormat="1" ht="12" hidden="1" customHeight="1">
      <c r="A8167" s="260"/>
    </row>
    <row r="8168" spans="1:1" s="261" customFormat="1" ht="12" hidden="1" customHeight="1">
      <c r="A8168" s="260"/>
    </row>
    <row r="8169" spans="1:1" s="261" customFormat="1" ht="12" hidden="1" customHeight="1">
      <c r="A8169" s="260"/>
    </row>
    <row r="8170" spans="1:1" s="261" customFormat="1" ht="12" hidden="1" customHeight="1">
      <c r="A8170" s="260"/>
    </row>
    <row r="8171" spans="1:1" s="261" customFormat="1" ht="12" hidden="1" customHeight="1">
      <c r="A8171" s="260"/>
    </row>
    <row r="8172" spans="1:1" s="261" customFormat="1" ht="12" hidden="1" customHeight="1">
      <c r="A8172" s="260"/>
    </row>
    <row r="8173" spans="1:1" s="261" customFormat="1" ht="12" hidden="1" customHeight="1">
      <c r="A8173" s="260"/>
    </row>
    <row r="8174" spans="1:1" s="261" customFormat="1" ht="12" hidden="1" customHeight="1">
      <c r="A8174" s="260"/>
    </row>
    <row r="8175" spans="1:1" s="261" customFormat="1" ht="12" hidden="1" customHeight="1">
      <c r="A8175" s="260"/>
    </row>
    <row r="8176" spans="1:1" s="261" customFormat="1" ht="12" hidden="1" customHeight="1">
      <c r="A8176" s="260"/>
    </row>
    <row r="8177" spans="1:1" s="261" customFormat="1" ht="12" hidden="1" customHeight="1">
      <c r="A8177" s="260"/>
    </row>
    <row r="8178" spans="1:1" s="261" customFormat="1" ht="12" hidden="1" customHeight="1">
      <c r="A8178" s="260"/>
    </row>
    <row r="8179" spans="1:1" s="261" customFormat="1" ht="12" hidden="1" customHeight="1">
      <c r="A8179" s="260"/>
    </row>
    <row r="8180" spans="1:1" s="261" customFormat="1" ht="12" hidden="1" customHeight="1">
      <c r="A8180" s="260"/>
    </row>
    <row r="8181" spans="1:1" s="261" customFormat="1" ht="12" hidden="1" customHeight="1">
      <c r="A8181" s="260"/>
    </row>
    <row r="8182" spans="1:1" s="261" customFormat="1" ht="12" hidden="1" customHeight="1">
      <c r="A8182" s="260"/>
    </row>
    <row r="8183" spans="1:1" s="261" customFormat="1" ht="12" hidden="1" customHeight="1">
      <c r="A8183" s="260"/>
    </row>
    <row r="8184" spans="1:1" s="261" customFormat="1" ht="12" hidden="1" customHeight="1">
      <c r="A8184" s="260"/>
    </row>
    <row r="8185" spans="1:1" s="261" customFormat="1" ht="12" hidden="1" customHeight="1">
      <c r="A8185" s="260"/>
    </row>
    <row r="8186" spans="1:1" s="261" customFormat="1" ht="12" hidden="1" customHeight="1">
      <c r="A8186" s="260"/>
    </row>
    <row r="8187" spans="1:1" s="261" customFormat="1" ht="12" hidden="1" customHeight="1">
      <c r="A8187" s="260"/>
    </row>
    <row r="8188" spans="1:1" s="261" customFormat="1" ht="12" hidden="1" customHeight="1">
      <c r="A8188" s="260"/>
    </row>
    <row r="8189" spans="1:1" s="261" customFormat="1" ht="12" hidden="1" customHeight="1">
      <c r="A8189" s="260"/>
    </row>
    <row r="8190" spans="1:1" s="261" customFormat="1" ht="12" hidden="1" customHeight="1">
      <c r="A8190" s="260"/>
    </row>
    <row r="8191" spans="1:1" s="261" customFormat="1" ht="12" hidden="1" customHeight="1">
      <c r="A8191" s="260"/>
    </row>
    <row r="8192" spans="1:1" s="261" customFormat="1" ht="12" hidden="1" customHeight="1">
      <c r="A8192" s="260"/>
    </row>
    <row r="8193" spans="1:1" s="261" customFormat="1" ht="12" hidden="1" customHeight="1">
      <c r="A8193" s="260"/>
    </row>
    <row r="8194" spans="1:1" s="261" customFormat="1" ht="12" hidden="1" customHeight="1">
      <c r="A8194" s="260"/>
    </row>
    <row r="8195" spans="1:1" s="261" customFormat="1" ht="12" hidden="1" customHeight="1">
      <c r="A8195" s="260"/>
    </row>
    <row r="8196" spans="1:1" s="261" customFormat="1" ht="12" hidden="1" customHeight="1">
      <c r="A8196" s="260"/>
    </row>
    <row r="8197" spans="1:1" s="261" customFormat="1" ht="12" hidden="1" customHeight="1">
      <c r="A8197" s="260"/>
    </row>
    <row r="8198" spans="1:1" s="261" customFormat="1" ht="12" hidden="1" customHeight="1">
      <c r="A8198" s="260"/>
    </row>
    <row r="8199" spans="1:1" s="261" customFormat="1" ht="12" hidden="1" customHeight="1">
      <c r="A8199" s="260"/>
    </row>
    <row r="8200" spans="1:1" s="261" customFormat="1" ht="12" hidden="1" customHeight="1">
      <c r="A8200" s="260"/>
    </row>
    <row r="8201" spans="1:1" s="261" customFormat="1" ht="12" hidden="1" customHeight="1">
      <c r="A8201" s="260"/>
    </row>
    <row r="8202" spans="1:1" s="261" customFormat="1" ht="12" hidden="1" customHeight="1">
      <c r="A8202" s="260"/>
    </row>
    <row r="8203" spans="1:1" s="261" customFormat="1" ht="12" hidden="1" customHeight="1">
      <c r="A8203" s="260"/>
    </row>
    <row r="8204" spans="1:1" s="261" customFormat="1" ht="12" hidden="1" customHeight="1">
      <c r="A8204" s="260"/>
    </row>
    <row r="8205" spans="1:1" s="261" customFormat="1" ht="12" hidden="1" customHeight="1">
      <c r="A8205" s="260"/>
    </row>
    <row r="8206" spans="1:1" s="261" customFormat="1" ht="12" hidden="1" customHeight="1">
      <c r="A8206" s="260"/>
    </row>
    <row r="8207" spans="1:1" s="261" customFormat="1" ht="12" hidden="1" customHeight="1">
      <c r="A8207" s="260"/>
    </row>
    <row r="8208" spans="1:1" s="261" customFormat="1" ht="12" hidden="1" customHeight="1">
      <c r="A8208" s="260"/>
    </row>
    <row r="8209" spans="1:1" s="261" customFormat="1" ht="12" hidden="1" customHeight="1">
      <c r="A8209" s="260"/>
    </row>
    <row r="8210" spans="1:1" s="261" customFormat="1" ht="12" hidden="1" customHeight="1">
      <c r="A8210" s="260"/>
    </row>
    <row r="8211" spans="1:1" s="261" customFormat="1" ht="12" hidden="1" customHeight="1">
      <c r="A8211" s="260"/>
    </row>
    <row r="8212" spans="1:1" s="261" customFormat="1" ht="12" hidden="1" customHeight="1">
      <c r="A8212" s="260"/>
    </row>
    <row r="8213" spans="1:1" s="261" customFormat="1" ht="12" hidden="1" customHeight="1">
      <c r="A8213" s="260"/>
    </row>
    <row r="8214" spans="1:1" s="261" customFormat="1" ht="12" hidden="1" customHeight="1">
      <c r="A8214" s="260"/>
    </row>
    <row r="8215" spans="1:1" s="261" customFormat="1" ht="12" hidden="1" customHeight="1">
      <c r="A8215" s="260"/>
    </row>
    <row r="8216" spans="1:1" s="261" customFormat="1" ht="12" hidden="1" customHeight="1">
      <c r="A8216" s="260"/>
    </row>
    <row r="8217" spans="1:1" s="261" customFormat="1" ht="12" hidden="1" customHeight="1">
      <c r="A8217" s="260"/>
    </row>
    <row r="8218" spans="1:1" s="261" customFormat="1" ht="12" hidden="1" customHeight="1">
      <c r="A8218" s="260"/>
    </row>
    <row r="8219" spans="1:1" s="261" customFormat="1" ht="12" hidden="1" customHeight="1">
      <c r="A8219" s="260"/>
    </row>
    <row r="8220" spans="1:1" s="261" customFormat="1" ht="12" hidden="1" customHeight="1">
      <c r="A8220" s="260"/>
    </row>
    <row r="8221" spans="1:1" s="261" customFormat="1" ht="12" hidden="1" customHeight="1">
      <c r="A8221" s="260"/>
    </row>
    <row r="8222" spans="1:1" s="261" customFormat="1" ht="12" hidden="1" customHeight="1">
      <c r="A8222" s="260"/>
    </row>
    <row r="8223" spans="1:1" s="261" customFormat="1" ht="12" hidden="1" customHeight="1">
      <c r="A8223" s="260"/>
    </row>
    <row r="8224" spans="1:1" s="261" customFormat="1" ht="12" hidden="1" customHeight="1">
      <c r="A8224" s="260"/>
    </row>
    <row r="8225" spans="1:1" s="261" customFormat="1" ht="12" hidden="1" customHeight="1">
      <c r="A8225" s="260"/>
    </row>
    <row r="8226" spans="1:1" s="261" customFormat="1" ht="12" hidden="1" customHeight="1">
      <c r="A8226" s="260"/>
    </row>
    <row r="8227" spans="1:1" s="261" customFormat="1" ht="12" hidden="1" customHeight="1">
      <c r="A8227" s="260"/>
    </row>
    <row r="8228" spans="1:1" s="261" customFormat="1" ht="12" hidden="1" customHeight="1">
      <c r="A8228" s="260"/>
    </row>
    <row r="8229" spans="1:1" s="261" customFormat="1" ht="12" hidden="1" customHeight="1">
      <c r="A8229" s="260"/>
    </row>
    <row r="8230" spans="1:1" s="261" customFormat="1" ht="12" hidden="1" customHeight="1">
      <c r="A8230" s="260"/>
    </row>
    <row r="8231" spans="1:1" s="261" customFormat="1" ht="12" hidden="1" customHeight="1">
      <c r="A8231" s="260"/>
    </row>
    <row r="8232" spans="1:1" s="261" customFormat="1" ht="12" hidden="1" customHeight="1">
      <c r="A8232" s="260"/>
    </row>
    <row r="8233" spans="1:1" s="261" customFormat="1" ht="12" hidden="1" customHeight="1">
      <c r="A8233" s="260"/>
    </row>
    <row r="8234" spans="1:1" s="261" customFormat="1" ht="12" hidden="1" customHeight="1">
      <c r="A8234" s="260"/>
    </row>
    <row r="8235" spans="1:1" s="261" customFormat="1" ht="12" hidden="1" customHeight="1">
      <c r="A8235" s="260"/>
    </row>
    <row r="8236" spans="1:1" s="261" customFormat="1" ht="12" hidden="1" customHeight="1">
      <c r="A8236" s="260"/>
    </row>
    <row r="8237" spans="1:1" s="261" customFormat="1" ht="12" hidden="1" customHeight="1">
      <c r="A8237" s="260"/>
    </row>
    <row r="8238" spans="1:1" s="261" customFormat="1" ht="12" hidden="1" customHeight="1">
      <c r="A8238" s="260"/>
    </row>
    <row r="8239" spans="1:1" s="261" customFormat="1" ht="12" hidden="1" customHeight="1">
      <c r="A8239" s="260"/>
    </row>
    <row r="8240" spans="1:1" s="261" customFormat="1" ht="12" hidden="1" customHeight="1">
      <c r="A8240" s="260"/>
    </row>
    <row r="8241" spans="1:1" s="261" customFormat="1" ht="12" hidden="1" customHeight="1">
      <c r="A8241" s="260"/>
    </row>
    <row r="8242" spans="1:1" s="261" customFormat="1" ht="12" hidden="1" customHeight="1">
      <c r="A8242" s="260"/>
    </row>
    <row r="8243" spans="1:1" s="261" customFormat="1" ht="12" hidden="1" customHeight="1">
      <c r="A8243" s="260"/>
    </row>
    <row r="8244" spans="1:1" s="261" customFormat="1" ht="12" hidden="1" customHeight="1">
      <c r="A8244" s="260"/>
    </row>
    <row r="8245" spans="1:1" s="261" customFormat="1" ht="12" hidden="1" customHeight="1">
      <c r="A8245" s="260"/>
    </row>
    <row r="8246" spans="1:1" s="261" customFormat="1" ht="12" hidden="1" customHeight="1">
      <c r="A8246" s="260"/>
    </row>
    <row r="8247" spans="1:1" s="261" customFormat="1" ht="12" hidden="1" customHeight="1">
      <c r="A8247" s="260"/>
    </row>
    <row r="8248" spans="1:1" s="261" customFormat="1" ht="12" hidden="1" customHeight="1">
      <c r="A8248" s="260"/>
    </row>
    <row r="8249" spans="1:1" s="261" customFormat="1" ht="12" hidden="1" customHeight="1">
      <c r="A8249" s="260"/>
    </row>
    <row r="8250" spans="1:1" s="261" customFormat="1" ht="12" hidden="1" customHeight="1">
      <c r="A8250" s="260"/>
    </row>
    <row r="8251" spans="1:1" s="261" customFormat="1" ht="12" hidden="1" customHeight="1">
      <c r="A8251" s="260"/>
    </row>
    <row r="8252" spans="1:1" s="261" customFormat="1" ht="12" hidden="1" customHeight="1">
      <c r="A8252" s="260"/>
    </row>
    <row r="8253" spans="1:1" s="261" customFormat="1" ht="12" hidden="1" customHeight="1">
      <c r="A8253" s="260"/>
    </row>
    <row r="8254" spans="1:1" s="261" customFormat="1" ht="12" hidden="1" customHeight="1">
      <c r="A8254" s="260"/>
    </row>
    <row r="8255" spans="1:1" s="261" customFormat="1" ht="12" hidden="1" customHeight="1">
      <c r="A8255" s="260"/>
    </row>
    <row r="8256" spans="1:1" s="261" customFormat="1" ht="12" hidden="1" customHeight="1">
      <c r="A8256" s="260"/>
    </row>
    <row r="8257" spans="1:1" s="261" customFormat="1" ht="12" hidden="1" customHeight="1">
      <c r="A8257" s="260"/>
    </row>
    <row r="8258" spans="1:1" s="261" customFormat="1" ht="12" hidden="1" customHeight="1">
      <c r="A8258" s="260"/>
    </row>
    <row r="8259" spans="1:1" s="261" customFormat="1" ht="12" hidden="1" customHeight="1">
      <c r="A8259" s="260"/>
    </row>
    <row r="8260" spans="1:1" s="261" customFormat="1" ht="12" hidden="1" customHeight="1">
      <c r="A8260" s="260"/>
    </row>
    <row r="8261" spans="1:1" s="261" customFormat="1" ht="12" hidden="1" customHeight="1">
      <c r="A8261" s="260"/>
    </row>
    <row r="8262" spans="1:1" s="261" customFormat="1" ht="12" hidden="1" customHeight="1">
      <c r="A8262" s="260"/>
    </row>
    <row r="8263" spans="1:1" s="261" customFormat="1" ht="12" hidden="1" customHeight="1">
      <c r="A8263" s="260"/>
    </row>
    <row r="8264" spans="1:1" s="261" customFormat="1" ht="12" hidden="1" customHeight="1">
      <c r="A8264" s="260"/>
    </row>
    <row r="8265" spans="1:1" s="261" customFormat="1" ht="12" hidden="1" customHeight="1">
      <c r="A8265" s="260"/>
    </row>
    <row r="8266" spans="1:1" s="261" customFormat="1" ht="12" hidden="1" customHeight="1">
      <c r="A8266" s="260"/>
    </row>
    <row r="8267" spans="1:1" s="261" customFormat="1" ht="12" hidden="1" customHeight="1">
      <c r="A8267" s="260"/>
    </row>
    <row r="8268" spans="1:1" s="261" customFormat="1" ht="12" hidden="1" customHeight="1">
      <c r="A8268" s="260"/>
    </row>
    <row r="8269" spans="1:1" s="261" customFormat="1" ht="12" hidden="1" customHeight="1">
      <c r="A8269" s="260"/>
    </row>
    <row r="8270" spans="1:1" s="261" customFormat="1" ht="12" hidden="1" customHeight="1">
      <c r="A8270" s="260"/>
    </row>
    <row r="8271" spans="1:1" s="261" customFormat="1" ht="12" hidden="1" customHeight="1">
      <c r="A8271" s="260"/>
    </row>
    <row r="8272" spans="1:1" s="261" customFormat="1" ht="12" hidden="1" customHeight="1">
      <c r="A8272" s="260"/>
    </row>
    <row r="8273" spans="1:1" s="261" customFormat="1" ht="12" hidden="1" customHeight="1">
      <c r="A8273" s="260"/>
    </row>
    <row r="8274" spans="1:1" s="261" customFormat="1" ht="12" hidden="1" customHeight="1">
      <c r="A8274" s="260"/>
    </row>
    <row r="8275" spans="1:1" s="261" customFormat="1" ht="12" hidden="1" customHeight="1">
      <c r="A8275" s="260"/>
    </row>
    <row r="8276" spans="1:1" s="261" customFormat="1" ht="12" hidden="1" customHeight="1">
      <c r="A8276" s="260"/>
    </row>
    <row r="8277" spans="1:1" s="261" customFormat="1" ht="12" hidden="1" customHeight="1">
      <c r="A8277" s="260"/>
    </row>
    <row r="8278" spans="1:1" s="261" customFormat="1" ht="12" hidden="1" customHeight="1">
      <c r="A8278" s="260"/>
    </row>
    <row r="8279" spans="1:1" s="261" customFormat="1" ht="12" hidden="1" customHeight="1">
      <c r="A8279" s="260"/>
    </row>
    <row r="8280" spans="1:1" s="261" customFormat="1" ht="12" hidden="1" customHeight="1">
      <c r="A8280" s="260"/>
    </row>
    <row r="8281" spans="1:1" s="261" customFormat="1" ht="12" hidden="1" customHeight="1">
      <c r="A8281" s="260"/>
    </row>
    <row r="8282" spans="1:1" s="261" customFormat="1" ht="12" hidden="1" customHeight="1">
      <c r="A8282" s="260"/>
    </row>
    <row r="8283" spans="1:1" s="261" customFormat="1" ht="12" hidden="1" customHeight="1">
      <c r="A8283" s="260"/>
    </row>
    <row r="8284" spans="1:1" s="261" customFormat="1" ht="12" hidden="1" customHeight="1">
      <c r="A8284" s="260"/>
    </row>
    <row r="8285" spans="1:1" s="261" customFormat="1" ht="12" hidden="1" customHeight="1">
      <c r="A8285" s="260"/>
    </row>
    <row r="8286" spans="1:1" s="261" customFormat="1" ht="12" hidden="1" customHeight="1">
      <c r="A8286" s="260"/>
    </row>
    <row r="8287" spans="1:1" s="261" customFormat="1" ht="12" hidden="1" customHeight="1">
      <c r="A8287" s="260"/>
    </row>
    <row r="8288" spans="1:1" s="261" customFormat="1" ht="12" hidden="1" customHeight="1">
      <c r="A8288" s="260"/>
    </row>
    <row r="8289" spans="1:1" s="261" customFormat="1" ht="12" hidden="1" customHeight="1">
      <c r="A8289" s="260"/>
    </row>
    <row r="8290" spans="1:1" s="261" customFormat="1" ht="12" hidden="1" customHeight="1">
      <c r="A8290" s="260"/>
    </row>
    <row r="8291" spans="1:1" s="261" customFormat="1" ht="12" hidden="1" customHeight="1">
      <c r="A8291" s="260"/>
    </row>
    <row r="8292" spans="1:1" s="261" customFormat="1" ht="12" hidden="1" customHeight="1">
      <c r="A8292" s="260"/>
    </row>
    <row r="8293" spans="1:1" s="261" customFormat="1" ht="12" hidden="1" customHeight="1">
      <c r="A8293" s="260"/>
    </row>
    <row r="8294" spans="1:1" s="261" customFormat="1" ht="12" hidden="1" customHeight="1">
      <c r="A8294" s="260"/>
    </row>
    <row r="8295" spans="1:1" s="261" customFormat="1" ht="12" hidden="1" customHeight="1">
      <c r="A8295" s="260"/>
    </row>
    <row r="8296" spans="1:1" s="261" customFormat="1" ht="12" hidden="1" customHeight="1">
      <c r="A8296" s="260"/>
    </row>
    <row r="8297" spans="1:1" s="261" customFormat="1" ht="12" hidden="1" customHeight="1">
      <c r="A8297" s="260"/>
    </row>
    <row r="8298" spans="1:1" s="261" customFormat="1" ht="12" hidden="1" customHeight="1">
      <c r="A8298" s="260"/>
    </row>
    <row r="8299" spans="1:1" s="261" customFormat="1" ht="12" hidden="1" customHeight="1">
      <c r="A8299" s="260"/>
    </row>
    <row r="8300" spans="1:1" s="261" customFormat="1" ht="12" hidden="1" customHeight="1">
      <c r="A8300" s="260"/>
    </row>
    <row r="8301" spans="1:1" s="261" customFormat="1" ht="12" hidden="1" customHeight="1">
      <c r="A8301" s="260"/>
    </row>
    <row r="8302" spans="1:1" s="261" customFormat="1" ht="12" hidden="1" customHeight="1">
      <c r="A8302" s="260"/>
    </row>
    <row r="8303" spans="1:1" s="261" customFormat="1" ht="12" hidden="1" customHeight="1">
      <c r="A8303" s="260"/>
    </row>
    <row r="8304" spans="1:1" s="261" customFormat="1" ht="12" hidden="1" customHeight="1">
      <c r="A8304" s="260"/>
    </row>
    <row r="8305" spans="1:1" s="261" customFormat="1" ht="12" hidden="1" customHeight="1">
      <c r="A8305" s="260"/>
    </row>
    <row r="8306" spans="1:1" s="261" customFormat="1" ht="12" hidden="1" customHeight="1">
      <c r="A8306" s="260"/>
    </row>
    <row r="8307" spans="1:1" s="261" customFormat="1" ht="12" hidden="1" customHeight="1">
      <c r="A8307" s="260"/>
    </row>
    <row r="8308" spans="1:1" s="261" customFormat="1" ht="12" hidden="1" customHeight="1">
      <c r="A8308" s="260"/>
    </row>
    <row r="8309" spans="1:1" s="261" customFormat="1" ht="12" hidden="1" customHeight="1">
      <c r="A8309" s="260"/>
    </row>
    <row r="8310" spans="1:1" s="261" customFormat="1" ht="12" hidden="1" customHeight="1">
      <c r="A8310" s="260"/>
    </row>
    <row r="8311" spans="1:1" s="261" customFormat="1" ht="12" hidden="1" customHeight="1">
      <c r="A8311" s="260"/>
    </row>
    <row r="8312" spans="1:1" s="261" customFormat="1" ht="12" hidden="1" customHeight="1">
      <c r="A8312" s="260"/>
    </row>
    <row r="8313" spans="1:1" s="261" customFormat="1" ht="12" hidden="1" customHeight="1">
      <c r="A8313" s="260"/>
    </row>
    <row r="8314" spans="1:1" s="261" customFormat="1" ht="12" hidden="1" customHeight="1">
      <c r="A8314" s="260"/>
    </row>
    <row r="8315" spans="1:1" s="261" customFormat="1" ht="12" hidden="1" customHeight="1">
      <c r="A8315" s="260"/>
    </row>
    <row r="8316" spans="1:1" s="261" customFormat="1" ht="12" hidden="1" customHeight="1">
      <c r="A8316" s="260"/>
    </row>
    <row r="8317" spans="1:1" s="261" customFormat="1" ht="12" hidden="1" customHeight="1">
      <c r="A8317" s="260"/>
    </row>
    <row r="8318" spans="1:1" s="261" customFormat="1" ht="12" hidden="1" customHeight="1">
      <c r="A8318" s="260"/>
    </row>
    <row r="8319" spans="1:1" s="261" customFormat="1" ht="12" hidden="1" customHeight="1">
      <c r="A8319" s="260"/>
    </row>
    <row r="8320" spans="1:1" s="261" customFormat="1" ht="12" hidden="1" customHeight="1">
      <c r="A8320" s="260"/>
    </row>
    <row r="8321" spans="1:1" s="261" customFormat="1" ht="12" hidden="1" customHeight="1">
      <c r="A8321" s="260"/>
    </row>
    <row r="8322" spans="1:1" s="261" customFormat="1" ht="12" hidden="1" customHeight="1">
      <c r="A8322" s="260"/>
    </row>
    <row r="8323" spans="1:1" s="261" customFormat="1" ht="12" hidden="1" customHeight="1">
      <c r="A8323" s="260"/>
    </row>
    <row r="8324" spans="1:1" s="261" customFormat="1" ht="12" hidden="1" customHeight="1">
      <c r="A8324" s="260"/>
    </row>
    <row r="8325" spans="1:1" s="261" customFormat="1" ht="12" hidden="1" customHeight="1">
      <c r="A8325" s="260"/>
    </row>
    <row r="8326" spans="1:1" s="261" customFormat="1" ht="12" hidden="1" customHeight="1">
      <c r="A8326" s="260"/>
    </row>
    <row r="8327" spans="1:1" s="261" customFormat="1" ht="12" hidden="1" customHeight="1">
      <c r="A8327" s="260"/>
    </row>
    <row r="8328" spans="1:1" s="261" customFormat="1" ht="12" hidden="1" customHeight="1">
      <c r="A8328" s="260"/>
    </row>
    <row r="8329" spans="1:1" s="261" customFormat="1" ht="12" hidden="1" customHeight="1">
      <c r="A8329" s="260"/>
    </row>
    <row r="8330" spans="1:1" s="261" customFormat="1" ht="12" hidden="1" customHeight="1">
      <c r="A8330" s="260"/>
    </row>
    <row r="8331" spans="1:1" s="261" customFormat="1" ht="12" hidden="1" customHeight="1">
      <c r="A8331" s="260"/>
    </row>
    <row r="8332" spans="1:1" s="261" customFormat="1" ht="12" hidden="1" customHeight="1">
      <c r="A8332" s="260"/>
    </row>
    <row r="8333" spans="1:1" s="261" customFormat="1" ht="12" hidden="1" customHeight="1">
      <c r="A8333" s="260"/>
    </row>
    <row r="8334" spans="1:1" s="261" customFormat="1" ht="12" hidden="1" customHeight="1">
      <c r="A8334" s="260"/>
    </row>
    <row r="8335" spans="1:1" s="261" customFormat="1" ht="12" hidden="1" customHeight="1">
      <c r="A8335" s="260"/>
    </row>
    <row r="8336" spans="1:1" s="261" customFormat="1" ht="12" hidden="1" customHeight="1">
      <c r="A8336" s="260"/>
    </row>
    <row r="8337" spans="1:1" s="261" customFormat="1" ht="12" hidden="1" customHeight="1">
      <c r="A8337" s="260"/>
    </row>
    <row r="8338" spans="1:1" s="261" customFormat="1" ht="12" hidden="1" customHeight="1">
      <c r="A8338" s="260"/>
    </row>
    <row r="8339" spans="1:1" s="261" customFormat="1" ht="12" hidden="1" customHeight="1">
      <c r="A8339" s="260"/>
    </row>
    <row r="8340" spans="1:1" s="261" customFormat="1" ht="12" hidden="1" customHeight="1">
      <c r="A8340" s="260"/>
    </row>
    <row r="8341" spans="1:1" s="261" customFormat="1" ht="12" hidden="1" customHeight="1">
      <c r="A8341" s="260"/>
    </row>
    <row r="8342" spans="1:1" s="261" customFormat="1" ht="12" hidden="1" customHeight="1">
      <c r="A8342" s="260"/>
    </row>
    <row r="8343" spans="1:1" s="261" customFormat="1" ht="12" hidden="1" customHeight="1">
      <c r="A8343" s="260"/>
    </row>
    <row r="8344" spans="1:1" s="261" customFormat="1" ht="12" hidden="1" customHeight="1">
      <c r="A8344" s="260"/>
    </row>
    <row r="8345" spans="1:1" s="261" customFormat="1" ht="12" hidden="1" customHeight="1">
      <c r="A8345" s="260"/>
    </row>
    <row r="8346" spans="1:1" s="261" customFormat="1" ht="12" hidden="1" customHeight="1">
      <c r="A8346" s="260"/>
    </row>
    <row r="8347" spans="1:1" s="261" customFormat="1" ht="12" hidden="1" customHeight="1">
      <c r="A8347" s="260"/>
    </row>
    <row r="8348" spans="1:1" s="261" customFormat="1" ht="12" hidden="1" customHeight="1">
      <c r="A8348" s="260"/>
    </row>
    <row r="8349" spans="1:1" s="261" customFormat="1" ht="12" hidden="1" customHeight="1">
      <c r="A8349" s="260"/>
    </row>
    <row r="8350" spans="1:1" s="261" customFormat="1" ht="12" hidden="1" customHeight="1">
      <c r="A8350" s="260"/>
    </row>
    <row r="8351" spans="1:1" s="261" customFormat="1" ht="12" hidden="1" customHeight="1">
      <c r="A8351" s="260"/>
    </row>
    <row r="8352" spans="1:1" s="261" customFormat="1" ht="12" hidden="1" customHeight="1">
      <c r="A8352" s="260"/>
    </row>
    <row r="8353" spans="1:1" s="261" customFormat="1" ht="12" hidden="1" customHeight="1">
      <c r="A8353" s="260"/>
    </row>
    <row r="8354" spans="1:1" s="261" customFormat="1" ht="12" hidden="1" customHeight="1">
      <c r="A8354" s="260"/>
    </row>
    <row r="8355" spans="1:1" s="261" customFormat="1" ht="12" hidden="1" customHeight="1">
      <c r="A8355" s="260"/>
    </row>
    <row r="8356" spans="1:1" s="261" customFormat="1" ht="12" hidden="1" customHeight="1">
      <c r="A8356" s="260"/>
    </row>
    <row r="8357" spans="1:1" s="261" customFormat="1" ht="12" hidden="1" customHeight="1">
      <c r="A8357" s="260"/>
    </row>
    <row r="8358" spans="1:1" s="261" customFormat="1" ht="12" hidden="1" customHeight="1">
      <c r="A8358" s="260"/>
    </row>
    <row r="8359" spans="1:1" s="261" customFormat="1" ht="12" hidden="1" customHeight="1">
      <c r="A8359" s="260"/>
    </row>
    <row r="8360" spans="1:1" s="261" customFormat="1" ht="12" hidden="1" customHeight="1">
      <c r="A8360" s="260"/>
    </row>
    <row r="8361" spans="1:1" s="261" customFormat="1" ht="12" hidden="1" customHeight="1">
      <c r="A8361" s="260"/>
    </row>
    <row r="8362" spans="1:1" s="261" customFormat="1" ht="12" hidden="1" customHeight="1">
      <c r="A8362" s="260"/>
    </row>
    <row r="8363" spans="1:1" s="261" customFormat="1" ht="12" hidden="1" customHeight="1">
      <c r="A8363" s="260"/>
    </row>
    <row r="8364" spans="1:1" s="261" customFormat="1" ht="12" hidden="1" customHeight="1">
      <c r="A8364" s="260"/>
    </row>
    <row r="8365" spans="1:1" s="261" customFormat="1" ht="12" hidden="1" customHeight="1">
      <c r="A8365" s="260"/>
    </row>
    <row r="8366" spans="1:1" s="261" customFormat="1" ht="12" hidden="1" customHeight="1">
      <c r="A8366" s="260"/>
    </row>
    <row r="8367" spans="1:1" s="261" customFormat="1" ht="12" hidden="1" customHeight="1">
      <c r="A8367" s="260"/>
    </row>
    <row r="8368" spans="1:1" s="261" customFormat="1" ht="12" hidden="1" customHeight="1">
      <c r="A8368" s="260"/>
    </row>
    <row r="8369" spans="1:1" s="261" customFormat="1" ht="12" hidden="1" customHeight="1">
      <c r="A8369" s="260"/>
    </row>
    <row r="8370" spans="1:1" s="261" customFormat="1" ht="12" hidden="1" customHeight="1">
      <c r="A8370" s="260"/>
    </row>
    <row r="8371" spans="1:1" s="261" customFormat="1" ht="12" hidden="1" customHeight="1">
      <c r="A8371" s="260"/>
    </row>
    <row r="8372" spans="1:1" s="261" customFormat="1" ht="12" hidden="1" customHeight="1">
      <c r="A8372" s="260"/>
    </row>
    <row r="8373" spans="1:1" s="261" customFormat="1" ht="12" hidden="1" customHeight="1">
      <c r="A8373" s="260"/>
    </row>
    <row r="8374" spans="1:1" s="261" customFormat="1" ht="12" hidden="1" customHeight="1">
      <c r="A8374" s="260"/>
    </row>
    <row r="8375" spans="1:1" s="261" customFormat="1" ht="12" hidden="1" customHeight="1">
      <c r="A8375" s="260"/>
    </row>
    <row r="8376" spans="1:1" s="261" customFormat="1" ht="12" hidden="1" customHeight="1">
      <c r="A8376" s="260"/>
    </row>
    <row r="8377" spans="1:1" s="261" customFormat="1" ht="12" hidden="1" customHeight="1">
      <c r="A8377" s="260"/>
    </row>
    <row r="8378" spans="1:1" s="261" customFormat="1" ht="12" hidden="1" customHeight="1">
      <c r="A8378" s="260"/>
    </row>
    <row r="8379" spans="1:1" s="261" customFormat="1" ht="12" hidden="1" customHeight="1">
      <c r="A8379" s="260"/>
    </row>
    <row r="8380" spans="1:1" s="261" customFormat="1" ht="12" hidden="1" customHeight="1">
      <c r="A8380" s="260"/>
    </row>
    <row r="8381" spans="1:1" s="261" customFormat="1" ht="12" hidden="1" customHeight="1">
      <c r="A8381" s="260"/>
    </row>
    <row r="8382" spans="1:1" s="261" customFormat="1" ht="12" hidden="1" customHeight="1">
      <c r="A8382" s="260"/>
    </row>
    <row r="8383" spans="1:1" s="261" customFormat="1" ht="12" hidden="1" customHeight="1">
      <c r="A8383" s="260"/>
    </row>
    <row r="8384" spans="1:1" s="261" customFormat="1" ht="12" hidden="1" customHeight="1">
      <c r="A8384" s="260"/>
    </row>
    <row r="8385" spans="1:1" s="261" customFormat="1" ht="12" hidden="1" customHeight="1">
      <c r="A8385" s="260"/>
    </row>
    <row r="8386" spans="1:1" s="261" customFormat="1" ht="12" hidden="1" customHeight="1">
      <c r="A8386" s="260"/>
    </row>
    <row r="8387" spans="1:1" s="261" customFormat="1" ht="12" hidden="1" customHeight="1">
      <c r="A8387" s="260"/>
    </row>
    <row r="8388" spans="1:1" s="261" customFormat="1" ht="12" hidden="1" customHeight="1">
      <c r="A8388" s="260"/>
    </row>
    <row r="8389" spans="1:1" s="261" customFormat="1" ht="12" hidden="1" customHeight="1">
      <c r="A8389" s="260"/>
    </row>
    <row r="8390" spans="1:1" s="261" customFormat="1" ht="12" hidden="1" customHeight="1">
      <c r="A8390" s="260"/>
    </row>
    <row r="8391" spans="1:1" s="261" customFormat="1" ht="12" hidden="1" customHeight="1">
      <c r="A8391" s="260"/>
    </row>
    <row r="8392" spans="1:1" s="261" customFormat="1" ht="12" hidden="1" customHeight="1">
      <c r="A8392" s="260"/>
    </row>
    <row r="8393" spans="1:1" s="261" customFormat="1" ht="12" hidden="1" customHeight="1">
      <c r="A8393" s="260"/>
    </row>
    <row r="8394" spans="1:1" s="261" customFormat="1" ht="12" hidden="1" customHeight="1">
      <c r="A8394" s="260"/>
    </row>
    <row r="8395" spans="1:1" s="261" customFormat="1" ht="12" hidden="1" customHeight="1">
      <c r="A8395" s="260"/>
    </row>
    <row r="8396" spans="1:1" s="261" customFormat="1" ht="12" hidden="1" customHeight="1">
      <c r="A8396" s="260"/>
    </row>
    <row r="8397" spans="1:1" s="261" customFormat="1" ht="12" hidden="1" customHeight="1">
      <c r="A8397" s="260"/>
    </row>
    <row r="8398" spans="1:1" s="261" customFormat="1" ht="12" hidden="1" customHeight="1">
      <c r="A8398" s="260"/>
    </row>
    <row r="8399" spans="1:1" s="261" customFormat="1" ht="12" hidden="1" customHeight="1">
      <c r="A8399" s="260"/>
    </row>
    <row r="8400" spans="1:1" s="261" customFormat="1" ht="12" hidden="1" customHeight="1">
      <c r="A8400" s="260"/>
    </row>
    <row r="8401" spans="1:1" s="261" customFormat="1" ht="12" hidden="1" customHeight="1">
      <c r="A8401" s="260"/>
    </row>
    <row r="8402" spans="1:1" s="261" customFormat="1" ht="12" hidden="1" customHeight="1">
      <c r="A8402" s="260"/>
    </row>
    <row r="8403" spans="1:1" s="261" customFormat="1" ht="12" hidden="1" customHeight="1">
      <c r="A8403" s="260"/>
    </row>
    <row r="8404" spans="1:1" s="261" customFormat="1" ht="12" hidden="1" customHeight="1">
      <c r="A8404" s="260"/>
    </row>
    <row r="8405" spans="1:1" s="261" customFormat="1" ht="12" hidden="1" customHeight="1">
      <c r="A8405" s="260"/>
    </row>
    <row r="8406" spans="1:1" s="261" customFormat="1" ht="12" hidden="1" customHeight="1">
      <c r="A8406" s="260"/>
    </row>
    <row r="8407" spans="1:1" s="261" customFormat="1" ht="12" hidden="1" customHeight="1">
      <c r="A8407" s="260"/>
    </row>
    <row r="8408" spans="1:1" s="261" customFormat="1" ht="12" hidden="1" customHeight="1">
      <c r="A8408" s="260"/>
    </row>
    <row r="8409" spans="1:1" s="261" customFormat="1" ht="12" hidden="1" customHeight="1">
      <c r="A8409" s="260"/>
    </row>
    <row r="8410" spans="1:1" s="261" customFormat="1" ht="12" hidden="1" customHeight="1">
      <c r="A8410" s="260"/>
    </row>
    <row r="8411" spans="1:1" s="261" customFormat="1" ht="12" hidden="1" customHeight="1">
      <c r="A8411" s="260"/>
    </row>
    <row r="8412" spans="1:1" s="261" customFormat="1" ht="12" hidden="1" customHeight="1">
      <c r="A8412" s="260"/>
    </row>
    <row r="8413" spans="1:1" s="261" customFormat="1" ht="12" hidden="1" customHeight="1">
      <c r="A8413" s="260"/>
    </row>
    <row r="8414" spans="1:1" s="261" customFormat="1" ht="12" hidden="1" customHeight="1">
      <c r="A8414" s="260"/>
    </row>
    <row r="8415" spans="1:1" s="261" customFormat="1" ht="12" hidden="1" customHeight="1">
      <c r="A8415" s="260"/>
    </row>
    <row r="8416" spans="1:1" s="261" customFormat="1" ht="12" hidden="1" customHeight="1">
      <c r="A8416" s="260"/>
    </row>
    <row r="8417" spans="1:1" s="261" customFormat="1" ht="12" hidden="1" customHeight="1">
      <c r="A8417" s="260"/>
    </row>
    <row r="8418" spans="1:1" s="261" customFormat="1" ht="12" hidden="1" customHeight="1">
      <c r="A8418" s="260"/>
    </row>
    <row r="8419" spans="1:1" s="261" customFormat="1" ht="12" hidden="1" customHeight="1">
      <c r="A8419" s="260"/>
    </row>
    <row r="8420" spans="1:1" s="261" customFormat="1" ht="12" hidden="1" customHeight="1">
      <c r="A8420" s="260"/>
    </row>
    <row r="8421" spans="1:1" s="261" customFormat="1" ht="12" hidden="1" customHeight="1">
      <c r="A8421" s="260"/>
    </row>
    <row r="8422" spans="1:1" s="261" customFormat="1" ht="12" hidden="1" customHeight="1">
      <c r="A8422" s="260"/>
    </row>
    <row r="8423" spans="1:1" s="261" customFormat="1" ht="12" hidden="1" customHeight="1">
      <c r="A8423" s="260"/>
    </row>
    <row r="8424" spans="1:1" s="261" customFormat="1" ht="12" hidden="1" customHeight="1">
      <c r="A8424" s="260"/>
    </row>
    <row r="8425" spans="1:1" s="261" customFormat="1" ht="12" hidden="1" customHeight="1">
      <c r="A8425" s="260"/>
    </row>
    <row r="8426" spans="1:1" s="261" customFormat="1" ht="12" hidden="1" customHeight="1">
      <c r="A8426" s="260"/>
    </row>
    <row r="8427" spans="1:1" s="261" customFormat="1" ht="12" hidden="1" customHeight="1">
      <c r="A8427" s="260"/>
    </row>
    <row r="8428" spans="1:1" s="261" customFormat="1" ht="12" hidden="1" customHeight="1">
      <c r="A8428" s="260"/>
    </row>
    <row r="8429" spans="1:1" s="261" customFormat="1" ht="12" hidden="1" customHeight="1">
      <c r="A8429" s="260"/>
    </row>
    <row r="8430" spans="1:1" s="261" customFormat="1" ht="12" hidden="1" customHeight="1">
      <c r="A8430" s="260"/>
    </row>
    <row r="8431" spans="1:1" s="261" customFormat="1" ht="12" hidden="1" customHeight="1">
      <c r="A8431" s="260"/>
    </row>
    <row r="8432" spans="1:1" s="261" customFormat="1" ht="12" hidden="1" customHeight="1">
      <c r="A8432" s="260"/>
    </row>
    <row r="8433" spans="1:1" s="261" customFormat="1" ht="12" hidden="1" customHeight="1">
      <c r="A8433" s="260"/>
    </row>
    <row r="8434" spans="1:1" s="261" customFormat="1" ht="12" hidden="1" customHeight="1">
      <c r="A8434" s="260"/>
    </row>
    <row r="8435" spans="1:1" s="261" customFormat="1" ht="12" hidden="1" customHeight="1">
      <c r="A8435" s="260"/>
    </row>
    <row r="8436" spans="1:1" s="261" customFormat="1" ht="12" hidden="1" customHeight="1">
      <c r="A8436" s="260"/>
    </row>
    <row r="8437" spans="1:1" s="261" customFormat="1" ht="12" hidden="1" customHeight="1">
      <c r="A8437" s="260"/>
    </row>
    <row r="8438" spans="1:1" s="261" customFormat="1" ht="12" hidden="1" customHeight="1">
      <c r="A8438" s="260"/>
    </row>
    <row r="8439" spans="1:1" s="261" customFormat="1" ht="12" hidden="1" customHeight="1">
      <c r="A8439" s="260"/>
    </row>
    <row r="8440" spans="1:1" s="261" customFormat="1" ht="12" hidden="1" customHeight="1">
      <c r="A8440" s="260"/>
    </row>
    <row r="8441" spans="1:1" s="261" customFormat="1" ht="12" hidden="1" customHeight="1">
      <c r="A8441" s="260"/>
    </row>
    <row r="8442" spans="1:1" s="261" customFormat="1" ht="12" hidden="1" customHeight="1">
      <c r="A8442" s="260"/>
    </row>
    <row r="8443" spans="1:1" s="261" customFormat="1" ht="12" hidden="1" customHeight="1">
      <c r="A8443" s="260"/>
    </row>
    <row r="8444" spans="1:1" s="261" customFormat="1" ht="12" hidden="1" customHeight="1">
      <c r="A8444" s="260"/>
    </row>
    <row r="8445" spans="1:1" s="261" customFormat="1" ht="12" hidden="1" customHeight="1">
      <c r="A8445" s="260"/>
    </row>
    <row r="8446" spans="1:1" s="261" customFormat="1" ht="12" hidden="1" customHeight="1">
      <c r="A8446" s="260"/>
    </row>
    <row r="8447" spans="1:1" s="261" customFormat="1" ht="12" hidden="1" customHeight="1">
      <c r="A8447" s="260"/>
    </row>
    <row r="8448" spans="1:1" s="261" customFormat="1" ht="12" hidden="1" customHeight="1">
      <c r="A8448" s="260"/>
    </row>
    <row r="8449" spans="1:1" s="261" customFormat="1" ht="12" hidden="1" customHeight="1">
      <c r="A8449" s="260"/>
    </row>
    <row r="8450" spans="1:1" s="261" customFormat="1" ht="12" hidden="1" customHeight="1">
      <c r="A8450" s="260"/>
    </row>
    <row r="8451" spans="1:1" s="261" customFormat="1" ht="12" hidden="1" customHeight="1">
      <c r="A8451" s="260"/>
    </row>
    <row r="8452" spans="1:1" s="261" customFormat="1" ht="12" hidden="1" customHeight="1">
      <c r="A8452" s="260"/>
    </row>
    <row r="8453" spans="1:1" s="261" customFormat="1" ht="12" hidden="1" customHeight="1">
      <c r="A8453" s="260"/>
    </row>
    <row r="8454" spans="1:1" s="261" customFormat="1" ht="12" hidden="1" customHeight="1">
      <c r="A8454" s="260"/>
    </row>
    <row r="8455" spans="1:1" s="261" customFormat="1" ht="12" hidden="1" customHeight="1">
      <c r="A8455" s="260"/>
    </row>
    <row r="8456" spans="1:1" s="261" customFormat="1" ht="12" hidden="1" customHeight="1">
      <c r="A8456" s="260"/>
    </row>
    <row r="8457" spans="1:1" s="261" customFormat="1" ht="12" hidden="1" customHeight="1">
      <c r="A8457" s="260"/>
    </row>
    <row r="8458" spans="1:1" s="261" customFormat="1" ht="12" hidden="1" customHeight="1">
      <c r="A8458" s="260"/>
    </row>
    <row r="8459" spans="1:1" s="261" customFormat="1" ht="12" hidden="1" customHeight="1">
      <c r="A8459" s="260"/>
    </row>
    <row r="8460" spans="1:1" s="261" customFormat="1" ht="12" hidden="1" customHeight="1">
      <c r="A8460" s="260"/>
    </row>
    <row r="8461" spans="1:1" s="261" customFormat="1" ht="12" hidden="1" customHeight="1">
      <c r="A8461" s="260"/>
    </row>
    <row r="8462" spans="1:1" s="261" customFormat="1" ht="12" hidden="1" customHeight="1">
      <c r="A8462" s="260"/>
    </row>
    <row r="8463" spans="1:1" s="261" customFormat="1" ht="12" hidden="1" customHeight="1">
      <c r="A8463" s="260"/>
    </row>
    <row r="8464" spans="1:1" s="261" customFormat="1" ht="12" hidden="1" customHeight="1">
      <c r="A8464" s="260"/>
    </row>
    <row r="8465" spans="1:1" s="261" customFormat="1" ht="12" hidden="1" customHeight="1">
      <c r="A8465" s="260"/>
    </row>
    <row r="8466" spans="1:1" s="261" customFormat="1" ht="12" hidden="1" customHeight="1">
      <c r="A8466" s="260"/>
    </row>
    <row r="8467" spans="1:1" s="261" customFormat="1" ht="12" hidden="1" customHeight="1">
      <c r="A8467" s="260"/>
    </row>
    <row r="8468" spans="1:1" s="261" customFormat="1" ht="12" hidden="1" customHeight="1">
      <c r="A8468" s="260"/>
    </row>
    <row r="8469" spans="1:1" s="261" customFormat="1" ht="12" hidden="1" customHeight="1">
      <c r="A8469" s="260"/>
    </row>
    <row r="8470" spans="1:1" s="261" customFormat="1" ht="12" hidden="1" customHeight="1">
      <c r="A8470" s="260"/>
    </row>
    <row r="8471" spans="1:1" s="261" customFormat="1" ht="12" hidden="1" customHeight="1">
      <c r="A8471" s="260"/>
    </row>
    <row r="8472" spans="1:1" s="261" customFormat="1" ht="12" hidden="1" customHeight="1">
      <c r="A8472" s="260"/>
    </row>
    <row r="8473" spans="1:1" s="261" customFormat="1" ht="12" hidden="1" customHeight="1">
      <c r="A8473" s="260"/>
    </row>
    <row r="8474" spans="1:1" s="261" customFormat="1" ht="12" hidden="1" customHeight="1">
      <c r="A8474" s="260"/>
    </row>
    <row r="8475" spans="1:1" s="261" customFormat="1" ht="12" hidden="1" customHeight="1">
      <c r="A8475" s="260"/>
    </row>
    <row r="8476" spans="1:1" s="261" customFormat="1" ht="12" hidden="1" customHeight="1">
      <c r="A8476" s="260"/>
    </row>
    <row r="8477" spans="1:1" s="261" customFormat="1" ht="12" hidden="1" customHeight="1">
      <c r="A8477" s="260"/>
    </row>
    <row r="8478" spans="1:1" s="261" customFormat="1" ht="12" hidden="1" customHeight="1">
      <c r="A8478" s="260"/>
    </row>
    <row r="8479" spans="1:1" s="261" customFormat="1" ht="12" hidden="1" customHeight="1">
      <c r="A8479" s="260"/>
    </row>
    <row r="8480" spans="1:1" s="261" customFormat="1" ht="12" hidden="1" customHeight="1">
      <c r="A8480" s="260"/>
    </row>
    <row r="8481" spans="1:1" s="261" customFormat="1" ht="12" hidden="1" customHeight="1">
      <c r="A8481" s="260"/>
    </row>
    <row r="8482" spans="1:1" s="261" customFormat="1" ht="12" hidden="1" customHeight="1">
      <c r="A8482" s="260"/>
    </row>
    <row r="8483" spans="1:1" s="261" customFormat="1" ht="12" hidden="1" customHeight="1">
      <c r="A8483" s="260"/>
    </row>
    <row r="8484" spans="1:1" s="261" customFormat="1" ht="12" hidden="1" customHeight="1">
      <c r="A8484" s="260"/>
    </row>
    <row r="8485" spans="1:1" s="261" customFormat="1" ht="12" hidden="1" customHeight="1">
      <c r="A8485" s="260"/>
    </row>
    <row r="8486" spans="1:1" s="261" customFormat="1" ht="12" hidden="1" customHeight="1">
      <c r="A8486" s="260"/>
    </row>
    <row r="8487" spans="1:1" s="261" customFormat="1" ht="12" hidden="1" customHeight="1">
      <c r="A8487" s="260"/>
    </row>
    <row r="8488" spans="1:1" s="261" customFormat="1" ht="12" hidden="1" customHeight="1">
      <c r="A8488" s="260"/>
    </row>
    <row r="8489" spans="1:1" s="261" customFormat="1" ht="12" hidden="1" customHeight="1">
      <c r="A8489" s="260"/>
    </row>
    <row r="8490" spans="1:1" s="261" customFormat="1" ht="12" hidden="1" customHeight="1">
      <c r="A8490" s="260"/>
    </row>
    <row r="8491" spans="1:1" s="261" customFormat="1" ht="12" hidden="1" customHeight="1">
      <c r="A8491" s="260"/>
    </row>
    <row r="8492" spans="1:1" s="261" customFormat="1" ht="12" hidden="1" customHeight="1">
      <c r="A8492" s="260"/>
    </row>
    <row r="8493" spans="1:1" s="261" customFormat="1" ht="12" hidden="1" customHeight="1">
      <c r="A8493" s="260"/>
    </row>
    <row r="8494" spans="1:1" s="261" customFormat="1" ht="12" hidden="1" customHeight="1">
      <c r="A8494" s="260"/>
    </row>
    <row r="8495" spans="1:1" s="261" customFormat="1" ht="12" hidden="1" customHeight="1">
      <c r="A8495" s="260"/>
    </row>
    <row r="8496" spans="1:1" s="261" customFormat="1" ht="12" hidden="1" customHeight="1">
      <c r="A8496" s="260"/>
    </row>
    <row r="8497" spans="1:1" s="261" customFormat="1" ht="12" hidden="1" customHeight="1">
      <c r="A8497" s="260"/>
    </row>
    <row r="8498" spans="1:1" s="261" customFormat="1" ht="12" hidden="1" customHeight="1">
      <c r="A8498" s="260"/>
    </row>
    <row r="8499" spans="1:1" s="261" customFormat="1" ht="12" hidden="1" customHeight="1">
      <c r="A8499" s="260"/>
    </row>
    <row r="8500" spans="1:1" s="261" customFormat="1" ht="12" hidden="1" customHeight="1">
      <c r="A8500" s="260"/>
    </row>
    <row r="8501" spans="1:1" s="261" customFormat="1" ht="12" hidden="1" customHeight="1">
      <c r="A8501" s="260"/>
    </row>
    <row r="8502" spans="1:1" s="261" customFormat="1" ht="12" hidden="1" customHeight="1">
      <c r="A8502" s="260"/>
    </row>
    <row r="8503" spans="1:1" s="261" customFormat="1" ht="12" hidden="1" customHeight="1">
      <c r="A8503" s="260"/>
    </row>
    <row r="8504" spans="1:1" s="261" customFormat="1" ht="12" hidden="1" customHeight="1">
      <c r="A8504" s="260"/>
    </row>
    <row r="8505" spans="1:1" s="261" customFormat="1" ht="12" hidden="1" customHeight="1">
      <c r="A8505" s="260"/>
    </row>
    <row r="8506" spans="1:1" s="261" customFormat="1" ht="12" hidden="1" customHeight="1">
      <c r="A8506" s="260"/>
    </row>
    <row r="8507" spans="1:1" s="261" customFormat="1" ht="12" hidden="1" customHeight="1">
      <c r="A8507" s="260"/>
    </row>
    <row r="8508" spans="1:1" s="261" customFormat="1" ht="12" hidden="1" customHeight="1">
      <c r="A8508" s="260"/>
    </row>
    <row r="8509" spans="1:1" s="261" customFormat="1" ht="12" hidden="1" customHeight="1">
      <c r="A8509" s="260"/>
    </row>
    <row r="8510" spans="1:1" s="261" customFormat="1" ht="12" hidden="1" customHeight="1">
      <c r="A8510" s="260"/>
    </row>
    <row r="8511" spans="1:1" s="261" customFormat="1" ht="12" hidden="1" customHeight="1">
      <c r="A8511" s="260"/>
    </row>
    <row r="8512" spans="1:1" s="261" customFormat="1" ht="12" hidden="1" customHeight="1">
      <c r="A8512" s="260"/>
    </row>
    <row r="8513" spans="1:1" s="261" customFormat="1" ht="12" hidden="1" customHeight="1">
      <c r="A8513" s="260"/>
    </row>
    <row r="8514" spans="1:1" s="261" customFormat="1" ht="12" hidden="1" customHeight="1">
      <c r="A8514" s="260"/>
    </row>
    <row r="8515" spans="1:1" s="261" customFormat="1" ht="12" hidden="1" customHeight="1">
      <c r="A8515" s="260"/>
    </row>
    <row r="8516" spans="1:1" s="261" customFormat="1" ht="12" hidden="1" customHeight="1">
      <c r="A8516" s="260"/>
    </row>
    <row r="8517" spans="1:1" s="261" customFormat="1" ht="12" hidden="1" customHeight="1">
      <c r="A8517" s="260"/>
    </row>
    <row r="8518" spans="1:1" s="261" customFormat="1" ht="12" hidden="1" customHeight="1">
      <c r="A8518" s="260"/>
    </row>
    <row r="8519" spans="1:1" s="261" customFormat="1" ht="12" hidden="1" customHeight="1">
      <c r="A8519" s="260"/>
    </row>
    <row r="8520" spans="1:1" s="261" customFormat="1" ht="12" hidden="1" customHeight="1">
      <c r="A8520" s="260"/>
    </row>
    <row r="8521" spans="1:1" s="261" customFormat="1" ht="12" hidden="1" customHeight="1">
      <c r="A8521" s="260"/>
    </row>
    <row r="8522" spans="1:1" s="261" customFormat="1" ht="12" hidden="1" customHeight="1">
      <c r="A8522" s="260"/>
    </row>
    <row r="8523" spans="1:1" s="261" customFormat="1" ht="12" hidden="1" customHeight="1">
      <c r="A8523" s="260"/>
    </row>
    <row r="8524" spans="1:1" s="261" customFormat="1" ht="12" hidden="1" customHeight="1">
      <c r="A8524" s="260"/>
    </row>
    <row r="8525" spans="1:1" s="261" customFormat="1" ht="12" hidden="1" customHeight="1">
      <c r="A8525" s="260"/>
    </row>
    <row r="8526" spans="1:1" s="261" customFormat="1" ht="12" hidden="1" customHeight="1">
      <c r="A8526" s="260"/>
    </row>
    <row r="8527" spans="1:1" s="261" customFormat="1" ht="12" hidden="1" customHeight="1">
      <c r="A8527" s="260"/>
    </row>
    <row r="8528" spans="1:1" s="261" customFormat="1" ht="12" hidden="1" customHeight="1">
      <c r="A8528" s="260"/>
    </row>
    <row r="8529" spans="1:1" s="261" customFormat="1" ht="12" hidden="1" customHeight="1">
      <c r="A8529" s="260"/>
    </row>
    <row r="8530" spans="1:1" s="261" customFormat="1" ht="12" hidden="1" customHeight="1">
      <c r="A8530" s="260"/>
    </row>
    <row r="8531" spans="1:1" s="261" customFormat="1" ht="12" hidden="1" customHeight="1">
      <c r="A8531" s="260"/>
    </row>
    <row r="8532" spans="1:1" s="261" customFormat="1" ht="12" hidden="1" customHeight="1">
      <c r="A8532" s="260"/>
    </row>
    <row r="8533" spans="1:1" s="261" customFormat="1" ht="12" hidden="1" customHeight="1">
      <c r="A8533" s="260"/>
    </row>
    <row r="8534" spans="1:1" s="261" customFormat="1" ht="12" hidden="1" customHeight="1">
      <c r="A8534" s="260"/>
    </row>
    <row r="8535" spans="1:1" s="261" customFormat="1" ht="12" hidden="1" customHeight="1">
      <c r="A8535" s="260"/>
    </row>
    <row r="8536" spans="1:1" s="261" customFormat="1" ht="12" hidden="1" customHeight="1">
      <c r="A8536" s="260"/>
    </row>
    <row r="8537" spans="1:1" s="261" customFormat="1" ht="12" hidden="1" customHeight="1">
      <c r="A8537" s="260"/>
    </row>
    <row r="8538" spans="1:1" s="261" customFormat="1" ht="12" hidden="1" customHeight="1">
      <c r="A8538" s="260"/>
    </row>
    <row r="8539" spans="1:1" s="261" customFormat="1" ht="12" hidden="1" customHeight="1">
      <c r="A8539" s="260"/>
    </row>
    <row r="8540" spans="1:1" s="261" customFormat="1" ht="12" hidden="1" customHeight="1">
      <c r="A8540" s="260"/>
    </row>
    <row r="8541" spans="1:1" s="261" customFormat="1" ht="12" hidden="1" customHeight="1">
      <c r="A8541" s="260"/>
    </row>
    <row r="8542" spans="1:1" s="261" customFormat="1" ht="12" hidden="1" customHeight="1">
      <c r="A8542" s="260"/>
    </row>
    <row r="8543" spans="1:1" s="261" customFormat="1" ht="12" hidden="1" customHeight="1">
      <c r="A8543" s="260"/>
    </row>
    <row r="8544" spans="1:1" s="261" customFormat="1" ht="12" hidden="1" customHeight="1">
      <c r="A8544" s="260"/>
    </row>
    <row r="8545" spans="1:1" s="261" customFormat="1" ht="12" hidden="1" customHeight="1">
      <c r="A8545" s="260"/>
    </row>
    <row r="8546" spans="1:1" s="261" customFormat="1" ht="12" hidden="1" customHeight="1">
      <c r="A8546" s="260"/>
    </row>
    <row r="8547" spans="1:1" s="261" customFormat="1" ht="12" hidden="1" customHeight="1">
      <c r="A8547" s="260"/>
    </row>
    <row r="8548" spans="1:1" s="261" customFormat="1" ht="12" hidden="1" customHeight="1">
      <c r="A8548" s="260"/>
    </row>
    <row r="8549" spans="1:1" s="261" customFormat="1" ht="12" hidden="1" customHeight="1">
      <c r="A8549" s="260"/>
    </row>
    <row r="8550" spans="1:1" s="261" customFormat="1" ht="12" hidden="1" customHeight="1">
      <c r="A8550" s="260"/>
    </row>
    <row r="8551" spans="1:1" s="261" customFormat="1" ht="12" hidden="1" customHeight="1">
      <c r="A8551" s="260"/>
    </row>
    <row r="8552" spans="1:1" s="261" customFormat="1" ht="12" hidden="1" customHeight="1">
      <c r="A8552" s="260"/>
    </row>
    <row r="8553" spans="1:1" s="261" customFormat="1" ht="12" hidden="1" customHeight="1">
      <c r="A8553" s="260"/>
    </row>
    <row r="8554" spans="1:1" s="261" customFormat="1" ht="12" hidden="1" customHeight="1">
      <c r="A8554" s="260"/>
    </row>
    <row r="8555" spans="1:1" s="261" customFormat="1" ht="12" hidden="1" customHeight="1">
      <c r="A8555" s="260"/>
    </row>
    <row r="8556" spans="1:1" s="261" customFormat="1" ht="12" hidden="1" customHeight="1">
      <c r="A8556" s="260"/>
    </row>
    <row r="8557" spans="1:1" s="261" customFormat="1" ht="12" hidden="1" customHeight="1">
      <c r="A8557" s="260"/>
    </row>
    <row r="8558" spans="1:1" s="261" customFormat="1" ht="12" hidden="1" customHeight="1">
      <c r="A8558" s="260"/>
    </row>
    <row r="8559" spans="1:1" s="261" customFormat="1" ht="12" hidden="1" customHeight="1">
      <c r="A8559" s="260"/>
    </row>
    <row r="8560" spans="1:1" s="261" customFormat="1" ht="12" hidden="1" customHeight="1">
      <c r="A8560" s="260"/>
    </row>
    <row r="8561" spans="1:1" s="261" customFormat="1" ht="12" hidden="1" customHeight="1">
      <c r="A8561" s="260"/>
    </row>
    <row r="8562" spans="1:1" s="261" customFormat="1" ht="12" hidden="1" customHeight="1">
      <c r="A8562" s="260"/>
    </row>
    <row r="8563" spans="1:1" s="261" customFormat="1" ht="12" hidden="1" customHeight="1">
      <c r="A8563" s="260"/>
    </row>
    <row r="8564" spans="1:1" s="261" customFormat="1" ht="12" hidden="1" customHeight="1">
      <c r="A8564" s="260"/>
    </row>
    <row r="8565" spans="1:1" s="261" customFormat="1" ht="12" hidden="1" customHeight="1">
      <c r="A8565" s="260"/>
    </row>
    <row r="8566" spans="1:1" s="261" customFormat="1" ht="12" hidden="1" customHeight="1">
      <c r="A8566" s="260"/>
    </row>
    <row r="8567" spans="1:1" s="261" customFormat="1" ht="12" hidden="1" customHeight="1">
      <c r="A8567" s="260"/>
    </row>
    <row r="8568" spans="1:1" s="261" customFormat="1" ht="12" hidden="1" customHeight="1">
      <c r="A8568" s="260"/>
    </row>
    <row r="8569" spans="1:1" s="261" customFormat="1" ht="12" hidden="1" customHeight="1">
      <c r="A8569" s="260"/>
    </row>
    <row r="8570" spans="1:1" s="261" customFormat="1" ht="12" hidden="1" customHeight="1">
      <c r="A8570" s="260"/>
    </row>
    <row r="8571" spans="1:1" s="261" customFormat="1" ht="12" hidden="1" customHeight="1">
      <c r="A8571" s="260"/>
    </row>
    <row r="8572" spans="1:1" s="261" customFormat="1" ht="12" hidden="1" customHeight="1">
      <c r="A8572" s="260"/>
    </row>
    <row r="8573" spans="1:1" s="261" customFormat="1" ht="12" hidden="1" customHeight="1">
      <c r="A8573" s="260"/>
    </row>
    <row r="8574" spans="1:1" s="261" customFormat="1" ht="12" hidden="1" customHeight="1">
      <c r="A8574" s="260"/>
    </row>
    <row r="8575" spans="1:1" s="261" customFormat="1" ht="12" hidden="1" customHeight="1">
      <c r="A8575" s="260"/>
    </row>
    <row r="8576" spans="1:1" s="261" customFormat="1" ht="12" hidden="1" customHeight="1">
      <c r="A8576" s="260"/>
    </row>
    <row r="8577" spans="1:1" s="261" customFormat="1" ht="12" hidden="1" customHeight="1">
      <c r="A8577" s="260"/>
    </row>
    <row r="8578" spans="1:1" s="261" customFormat="1" ht="12" hidden="1" customHeight="1">
      <c r="A8578" s="260"/>
    </row>
    <row r="8579" spans="1:1" s="261" customFormat="1" ht="12" hidden="1" customHeight="1">
      <c r="A8579" s="260"/>
    </row>
    <row r="8580" spans="1:1" s="261" customFormat="1" ht="12" hidden="1" customHeight="1">
      <c r="A8580" s="260"/>
    </row>
    <row r="8581" spans="1:1" s="261" customFormat="1" ht="12" hidden="1" customHeight="1">
      <c r="A8581" s="260"/>
    </row>
    <row r="8582" spans="1:1" s="261" customFormat="1" ht="12" hidden="1" customHeight="1">
      <c r="A8582" s="260"/>
    </row>
    <row r="8583" spans="1:1" s="261" customFormat="1" ht="12" hidden="1" customHeight="1">
      <c r="A8583" s="260"/>
    </row>
    <row r="8584" spans="1:1" s="261" customFormat="1" ht="12" hidden="1" customHeight="1">
      <c r="A8584" s="260"/>
    </row>
    <row r="8585" spans="1:1" s="261" customFormat="1" ht="12" hidden="1" customHeight="1">
      <c r="A8585" s="260"/>
    </row>
    <row r="8586" spans="1:1" s="261" customFormat="1" ht="12" hidden="1" customHeight="1">
      <c r="A8586" s="260"/>
    </row>
    <row r="8587" spans="1:1" s="261" customFormat="1" ht="12" hidden="1" customHeight="1">
      <c r="A8587" s="260"/>
    </row>
    <row r="8588" spans="1:1" s="261" customFormat="1" ht="12" hidden="1" customHeight="1">
      <c r="A8588" s="260"/>
    </row>
    <row r="8589" spans="1:1" s="261" customFormat="1" ht="12" hidden="1" customHeight="1">
      <c r="A8589" s="260"/>
    </row>
    <row r="8590" spans="1:1" s="261" customFormat="1" ht="12" hidden="1" customHeight="1">
      <c r="A8590" s="260"/>
    </row>
    <row r="8591" spans="1:1" s="261" customFormat="1" ht="12" hidden="1" customHeight="1">
      <c r="A8591" s="260"/>
    </row>
    <row r="8592" spans="1:1" s="261" customFormat="1" ht="12" hidden="1" customHeight="1">
      <c r="A8592" s="260"/>
    </row>
    <row r="8593" spans="1:1" s="261" customFormat="1" ht="12" hidden="1" customHeight="1">
      <c r="A8593" s="260"/>
    </row>
    <row r="8594" spans="1:1" s="261" customFormat="1" ht="12" hidden="1" customHeight="1">
      <c r="A8594" s="260"/>
    </row>
    <row r="8595" spans="1:1" s="261" customFormat="1" ht="12" hidden="1" customHeight="1">
      <c r="A8595" s="260"/>
    </row>
    <row r="8596" spans="1:1" s="261" customFormat="1" ht="12" hidden="1" customHeight="1">
      <c r="A8596" s="260"/>
    </row>
    <row r="8597" spans="1:1" s="261" customFormat="1" ht="12" hidden="1" customHeight="1">
      <c r="A8597" s="260"/>
    </row>
    <row r="8598" spans="1:1" s="261" customFormat="1" ht="12" hidden="1" customHeight="1">
      <c r="A8598" s="260"/>
    </row>
    <row r="8599" spans="1:1" s="261" customFormat="1" ht="12" hidden="1" customHeight="1">
      <c r="A8599" s="260"/>
    </row>
    <row r="8600" spans="1:1" s="261" customFormat="1" ht="12" hidden="1" customHeight="1">
      <c r="A8600" s="260"/>
    </row>
    <row r="8601" spans="1:1" s="261" customFormat="1" ht="12" hidden="1" customHeight="1">
      <c r="A8601" s="260"/>
    </row>
    <row r="8602" spans="1:1" s="261" customFormat="1" ht="12" hidden="1" customHeight="1">
      <c r="A8602" s="260"/>
    </row>
    <row r="8603" spans="1:1" s="261" customFormat="1" ht="12" hidden="1" customHeight="1">
      <c r="A8603" s="260"/>
    </row>
    <row r="8604" spans="1:1" s="261" customFormat="1" ht="12" hidden="1" customHeight="1">
      <c r="A8604" s="260"/>
    </row>
    <row r="8605" spans="1:1" s="261" customFormat="1" ht="12" hidden="1" customHeight="1">
      <c r="A8605" s="260"/>
    </row>
    <row r="8606" spans="1:1" s="261" customFormat="1" ht="12" hidden="1" customHeight="1">
      <c r="A8606" s="260"/>
    </row>
    <row r="8607" spans="1:1" s="261" customFormat="1" ht="12" hidden="1" customHeight="1">
      <c r="A8607" s="260"/>
    </row>
    <row r="8608" spans="1:1" s="261" customFormat="1" ht="12" hidden="1" customHeight="1">
      <c r="A8608" s="260"/>
    </row>
    <row r="8609" spans="1:1" s="261" customFormat="1" ht="12" hidden="1" customHeight="1">
      <c r="A8609" s="260"/>
    </row>
    <row r="8610" spans="1:1" s="261" customFormat="1" ht="12" hidden="1" customHeight="1">
      <c r="A8610" s="260"/>
    </row>
    <row r="8611" spans="1:1" s="261" customFormat="1" ht="12" hidden="1" customHeight="1">
      <c r="A8611" s="260"/>
    </row>
    <row r="8612" spans="1:1" s="261" customFormat="1" ht="12" hidden="1" customHeight="1">
      <c r="A8612" s="260"/>
    </row>
    <row r="8613" spans="1:1" s="261" customFormat="1" ht="12" hidden="1" customHeight="1">
      <c r="A8613" s="260"/>
    </row>
    <row r="8614" spans="1:1" s="261" customFormat="1" ht="12" hidden="1" customHeight="1">
      <c r="A8614" s="260"/>
    </row>
    <row r="8615" spans="1:1" s="261" customFormat="1" ht="12" hidden="1" customHeight="1">
      <c r="A8615" s="260"/>
    </row>
    <row r="8616" spans="1:1" s="261" customFormat="1" ht="12" hidden="1" customHeight="1">
      <c r="A8616" s="260"/>
    </row>
    <row r="8617" spans="1:1" s="261" customFormat="1" ht="12" hidden="1" customHeight="1">
      <c r="A8617" s="260"/>
    </row>
    <row r="8618" spans="1:1" s="261" customFormat="1" ht="12" hidden="1" customHeight="1">
      <c r="A8618" s="260"/>
    </row>
    <row r="8619" spans="1:1" s="261" customFormat="1" ht="12" hidden="1" customHeight="1">
      <c r="A8619" s="260"/>
    </row>
    <row r="8620" spans="1:1" s="261" customFormat="1" ht="12" hidden="1" customHeight="1">
      <c r="A8620" s="260"/>
    </row>
    <row r="8621" spans="1:1" s="261" customFormat="1" ht="12" hidden="1" customHeight="1">
      <c r="A8621" s="260"/>
    </row>
    <row r="8622" spans="1:1" s="261" customFormat="1" ht="12" hidden="1" customHeight="1">
      <c r="A8622" s="260"/>
    </row>
    <row r="8623" spans="1:1" s="261" customFormat="1" ht="12" hidden="1" customHeight="1">
      <c r="A8623" s="260"/>
    </row>
    <row r="8624" spans="1:1" s="261" customFormat="1" ht="12" hidden="1" customHeight="1">
      <c r="A8624" s="260"/>
    </row>
    <row r="8625" spans="1:1" s="261" customFormat="1" ht="12" hidden="1" customHeight="1">
      <c r="A8625" s="260"/>
    </row>
    <row r="8626" spans="1:1" s="261" customFormat="1" ht="12" hidden="1" customHeight="1">
      <c r="A8626" s="260"/>
    </row>
    <row r="8627" spans="1:1" s="261" customFormat="1" ht="12" hidden="1" customHeight="1">
      <c r="A8627" s="260"/>
    </row>
    <row r="8628" spans="1:1" s="261" customFormat="1" ht="12" hidden="1" customHeight="1">
      <c r="A8628" s="260"/>
    </row>
    <row r="8629" spans="1:1" s="261" customFormat="1" ht="12" hidden="1" customHeight="1">
      <c r="A8629" s="260"/>
    </row>
    <row r="8630" spans="1:1" s="261" customFormat="1" ht="12" hidden="1" customHeight="1">
      <c r="A8630" s="260"/>
    </row>
    <row r="8631" spans="1:1" s="261" customFormat="1" ht="12" hidden="1" customHeight="1">
      <c r="A8631" s="260"/>
    </row>
    <row r="8632" spans="1:1" s="261" customFormat="1" ht="12" hidden="1" customHeight="1">
      <c r="A8632" s="260"/>
    </row>
    <row r="8633" spans="1:1" s="261" customFormat="1" ht="12" hidden="1" customHeight="1">
      <c r="A8633" s="260"/>
    </row>
    <row r="8634" spans="1:1" s="261" customFormat="1" ht="12" hidden="1" customHeight="1">
      <c r="A8634" s="260"/>
    </row>
    <row r="8635" spans="1:1" s="261" customFormat="1" ht="12" hidden="1" customHeight="1">
      <c r="A8635" s="260"/>
    </row>
    <row r="8636" spans="1:1" s="261" customFormat="1" ht="12" hidden="1" customHeight="1">
      <c r="A8636" s="260"/>
    </row>
    <row r="8637" spans="1:1" s="261" customFormat="1" ht="12" hidden="1" customHeight="1">
      <c r="A8637" s="260"/>
    </row>
    <row r="8638" spans="1:1" s="261" customFormat="1" ht="12" hidden="1" customHeight="1">
      <c r="A8638" s="260"/>
    </row>
    <row r="8639" spans="1:1" s="261" customFormat="1" ht="12" hidden="1" customHeight="1">
      <c r="A8639" s="260"/>
    </row>
    <row r="8640" spans="1:1" s="261" customFormat="1" ht="12" hidden="1" customHeight="1">
      <c r="A8640" s="260"/>
    </row>
    <row r="8641" spans="1:1" s="261" customFormat="1" ht="12" hidden="1" customHeight="1">
      <c r="A8641" s="260"/>
    </row>
    <row r="8642" spans="1:1" s="261" customFormat="1" ht="12" hidden="1" customHeight="1">
      <c r="A8642" s="260"/>
    </row>
    <row r="8643" spans="1:1" s="261" customFormat="1" ht="12" hidden="1" customHeight="1">
      <c r="A8643" s="260"/>
    </row>
    <row r="8644" spans="1:1" s="261" customFormat="1" ht="12" hidden="1" customHeight="1">
      <c r="A8644" s="260"/>
    </row>
    <row r="8645" spans="1:1" s="261" customFormat="1" ht="12" hidden="1" customHeight="1">
      <c r="A8645" s="260"/>
    </row>
    <row r="8646" spans="1:1" s="261" customFormat="1" ht="12" hidden="1" customHeight="1">
      <c r="A8646" s="260"/>
    </row>
    <row r="8647" spans="1:1" s="261" customFormat="1" ht="12" hidden="1" customHeight="1">
      <c r="A8647" s="260"/>
    </row>
    <row r="8648" spans="1:1" s="261" customFormat="1" ht="12" hidden="1" customHeight="1">
      <c r="A8648" s="260"/>
    </row>
    <row r="8649" spans="1:1" s="261" customFormat="1" ht="12" hidden="1" customHeight="1">
      <c r="A8649" s="260"/>
    </row>
    <row r="8650" spans="1:1" s="261" customFormat="1" ht="12" hidden="1" customHeight="1">
      <c r="A8650" s="260"/>
    </row>
    <row r="8651" spans="1:1" s="261" customFormat="1" ht="12" hidden="1" customHeight="1">
      <c r="A8651" s="260"/>
    </row>
    <row r="8652" spans="1:1" s="261" customFormat="1" ht="12" hidden="1" customHeight="1">
      <c r="A8652" s="260"/>
    </row>
    <row r="8653" spans="1:1" s="261" customFormat="1" ht="12" hidden="1" customHeight="1">
      <c r="A8653" s="260"/>
    </row>
    <row r="8654" spans="1:1" s="261" customFormat="1" ht="12" hidden="1" customHeight="1">
      <c r="A8654" s="260"/>
    </row>
    <row r="8655" spans="1:1" s="261" customFormat="1" ht="12" hidden="1" customHeight="1">
      <c r="A8655" s="260"/>
    </row>
    <row r="8656" spans="1:1" s="261" customFormat="1" ht="12" hidden="1" customHeight="1">
      <c r="A8656" s="260"/>
    </row>
    <row r="8657" spans="1:1" s="261" customFormat="1" ht="12" hidden="1" customHeight="1">
      <c r="A8657" s="260"/>
    </row>
    <row r="8658" spans="1:1" s="261" customFormat="1" ht="12" hidden="1" customHeight="1">
      <c r="A8658" s="260"/>
    </row>
    <row r="8659" spans="1:1" s="261" customFormat="1" ht="12" hidden="1" customHeight="1">
      <c r="A8659" s="260"/>
    </row>
    <row r="8660" spans="1:1" s="261" customFormat="1" ht="12" hidden="1" customHeight="1">
      <c r="A8660" s="260"/>
    </row>
    <row r="8661" spans="1:1" s="261" customFormat="1" ht="12" hidden="1" customHeight="1">
      <c r="A8661" s="260"/>
    </row>
    <row r="8662" spans="1:1" s="261" customFormat="1" ht="12" hidden="1" customHeight="1">
      <c r="A8662" s="260"/>
    </row>
    <row r="8663" spans="1:1" s="261" customFormat="1" ht="12" hidden="1" customHeight="1">
      <c r="A8663" s="260"/>
    </row>
    <row r="8664" spans="1:1" s="261" customFormat="1" ht="12" hidden="1" customHeight="1">
      <c r="A8664" s="260"/>
    </row>
    <row r="8665" spans="1:1" s="261" customFormat="1" ht="12" hidden="1" customHeight="1">
      <c r="A8665" s="260"/>
    </row>
    <row r="8666" spans="1:1" s="261" customFormat="1" ht="12" hidden="1" customHeight="1">
      <c r="A8666" s="260"/>
    </row>
    <row r="8667" spans="1:1" s="261" customFormat="1" ht="12" hidden="1" customHeight="1">
      <c r="A8667" s="260"/>
    </row>
    <row r="8668" spans="1:1" s="261" customFormat="1" ht="12" hidden="1" customHeight="1">
      <c r="A8668" s="260"/>
    </row>
    <row r="8669" spans="1:1" s="261" customFormat="1" ht="12" hidden="1" customHeight="1">
      <c r="A8669" s="260"/>
    </row>
    <row r="8670" spans="1:1" s="261" customFormat="1" ht="12" hidden="1" customHeight="1">
      <c r="A8670" s="260"/>
    </row>
    <row r="8671" spans="1:1" s="261" customFormat="1" ht="12" hidden="1" customHeight="1">
      <c r="A8671" s="260"/>
    </row>
    <row r="8672" spans="1:1" s="261" customFormat="1" ht="12" hidden="1" customHeight="1">
      <c r="A8672" s="260"/>
    </row>
    <row r="8673" spans="1:1" s="261" customFormat="1" ht="12" hidden="1" customHeight="1">
      <c r="A8673" s="260"/>
    </row>
    <row r="8674" spans="1:1" s="261" customFormat="1" ht="12" hidden="1" customHeight="1">
      <c r="A8674" s="260"/>
    </row>
    <row r="8675" spans="1:1" s="261" customFormat="1" ht="12" hidden="1" customHeight="1">
      <c r="A8675" s="260"/>
    </row>
    <row r="8676" spans="1:1" s="261" customFormat="1" ht="12" hidden="1" customHeight="1">
      <c r="A8676" s="260"/>
    </row>
    <row r="8677" spans="1:1" s="261" customFormat="1" ht="12" hidden="1" customHeight="1">
      <c r="A8677" s="260"/>
    </row>
    <row r="8678" spans="1:1" s="261" customFormat="1" ht="12" hidden="1" customHeight="1">
      <c r="A8678" s="260"/>
    </row>
    <row r="8679" spans="1:1" s="261" customFormat="1" ht="12" hidden="1" customHeight="1">
      <c r="A8679" s="260"/>
    </row>
    <row r="8680" spans="1:1" s="261" customFormat="1" ht="12" hidden="1" customHeight="1">
      <c r="A8680" s="260"/>
    </row>
    <row r="8681" spans="1:1" s="261" customFormat="1" ht="12" hidden="1" customHeight="1">
      <c r="A8681" s="260"/>
    </row>
    <row r="8682" spans="1:1" s="261" customFormat="1" ht="12" hidden="1" customHeight="1">
      <c r="A8682" s="260"/>
    </row>
    <row r="8683" spans="1:1" s="261" customFormat="1" ht="12" hidden="1" customHeight="1">
      <c r="A8683" s="260"/>
    </row>
    <row r="8684" spans="1:1" s="261" customFormat="1" ht="12" hidden="1" customHeight="1">
      <c r="A8684" s="260"/>
    </row>
    <row r="8685" spans="1:1" s="261" customFormat="1" ht="12" hidden="1" customHeight="1">
      <c r="A8685" s="260"/>
    </row>
    <row r="8686" spans="1:1" s="261" customFormat="1" ht="12" hidden="1" customHeight="1">
      <c r="A8686" s="260"/>
    </row>
    <row r="8687" spans="1:1" s="261" customFormat="1" ht="12" hidden="1" customHeight="1">
      <c r="A8687" s="260"/>
    </row>
    <row r="8688" spans="1:1" s="261" customFormat="1" ht="12" hidden="1" customHeight="1">
      <c r="A8688" s="260"/>
    </row>
    <row r="8689" spans="1:1" s="261" customFormat="1" ht="12" hidden="1" customHeight="1">
      <c r="A8689" s="260"/>
    </row>
    <row r="8690" spans="1:1" s="261" customFormat="1" ht="12" hidden="1" customHeight="1">
      <c r="A8690" s="260"/>
    </row>
    <row r="8691" spans="1:1" s="261" customFormat="1" ht="12" hidden="1" customHeight="1">
      <c r="A8691" s="260"/>
    </row>
    <row r="8692" spans="1:1" s="261" customFormat="1" ht="12" hidden="1" customHeight="1">
      <c r="A8692" s="260"/>
    </row>
    <row r="8693" spans="1:1" s="261" customFormat="1" ht="12" hidden="1" customHeight="1">
      <c r="A8693" s="260"/>
    </row>
    <row r="8694" spans="1:1" s="261" customFormat="1" ht="12" hidden="1" customHeight="1">
      <c r="A8694" s="260"/>
    </row>
    <row r="8695" spans="1:1" s="261" customFormat="1" ht="12" hidden="1" customHeight="1">
      <c r="A8695" s="260"/>
    </row>
    <row r="8696" spans="1:1" s="261" customFormat="1" ht="12" hidden="1" customHeight="1">
      <c r="A8696" s="260"/>
    </row>
    <row r="8697" spans="1:1" s="261" customFormat="1" ht="12" hidden="1" customHeight="1">
      <c r="A8697" s="260"/>
    </row>
    <row r="8698" spans="1:1" s="261" customFormat="1" ht="12" hidden="1" customHeight="1">
      <c r="A8698" s="260"/>
    </row>
    <row r="8699" spans="1:1" s="261" customFormat="1" ht="12" hidden="1" customHeight="1">
      <c r="A8699" s="260"/>
    </row>
    <row r="8700" spans="1:1" s="261" customFormat="1" ht="12" hidden="1" customHeight="1">
      <c r="A8700" s="260"/>
    </row>
    <row r="8701" spans="1:1" s="261" customFormat="1" ht="12" hidden="1" customHeight="1">
      <c r="A8701" s="260"/>
    </row>
    <row r="8702" spans="1:1" s="261" customFormat="1" ht="12" hidden="1" customHeight="1">
      <c r="A8702" s="260"/>
    </row>
    <row r="8703" spans="1:1" s="261" customFormat="1" ht="12" hidden="1" customHeight="1">
      <c r="A8703" s="260"/>
    </row>
    <row r="8704" spans="1:1" s="261" customFormat="1" ht="12" hidden="1" customHeight="1">
      <c r="A8704" s="260"/>
    </row>
    <row r="8705" spans="1:1" s="261" customFormat="1" ht="12" hidden="1" customHeight="1">
      <c r="A8705" s="260"/>
    </row>
    <row r="8706" spans="1:1" s="261" customFormat="1" ht="12" hidden="1" customHeight="1">
      <c r="A8706" s="260"/>
    </row>
    <row r="8707" spans="1:1" s="261" customFormat="1" ht="12" hidden="1" customHeight="1">
      <c r="A8707" s="260"/>
    </row>
    <row r="8708" spans="1:1" s="261" customFormat="1" ht="12" hidden="1" customHeight="1">
      <c r="A8708" s="260"/>
    </row>
    <row r="8709" spans="1:1" s="261" customFormat="1" ht="12" hidden="1" customHeight="1">
      <c r="A8709" s="260"/>
    </row>
    <row r="8710" spans="1:1" s="261" customFormat="1" ht="12" hidden="1" customHeight="1">
      <c r="A8710" s="260"/>
    </row>
    <row r="8711" spans="1:1" s="261" customFormat="1" ht="12" hidden="1" customHeight="1">
      <c r="A8711" s="260"/>
    </row>
    <row r="8712" spans="1:1" s="261" customFormat="1" ht="12" hidden="1" customHeight="1">
      <c r="A8712" s="260"/>
    </row>
    <row r="8713" spans="1:1" s="261" customFormat="1" ht="12" hidden="1" customHeight="1">
      <c r="A8713" s="260"/>
    </row>
    <row r="8714" spans="1:1" s="261" customFormat="1" ht="12" hidden="1" customHeight="1">
      <c r="A8714" s="260"/>
    </row>
    <row r="8715" spans="1:1" s="261" customFormat="1" ht="12" hidden="1" customHeight="1">
      <c r="A8715" s="260"/>
    </row>
    <row r="8716" spans="1:1" s="261" customFormat="1" ht="12" hidden="1" customHeight="1">
      <c r="A8716" s="260"/>
    </row>
    <row r="8717" spans="1:1" s="261" customFormat="1" ht="12" hidden="1" customHeight="1">
      <c r="A8717" s="260"/>
    </row>
    <row r="8718" spans="1:1" s="261" customFormat="1" ht="12" hidden="1" customHeight="1">
      <c r="A8718" s="260"/>
    </row>
    <row r="8719" spans="1:1" s="261" customFormat="1" ht="12" hidden="1" customHeight="1">
      <c r="A8719" s="260"/>
    </row>
    <row r="8720" spans="1:1" s="261" customFormat="1" ht="12" hidden="1" customHeight="1">
      <c r="A8720" s="260"/>
    </row>
    <row r="8721" spans="1:1" s="261" customFormat="1" ht="12" hidden="1" customHeight="1">
      <c r="A8721" s="260"/>
    </row>
    <row r="8722" spans="1:1" s="261" customFormat="1" ht="12" hidden="1" customHeight="1">
      <c r="A8722" s="260"/>
    </row>
    <row r="8723" spans="1:1" s="261" customFormat="1" ht="12" hidden="1" customHeight="1">
      <c r="A8723" s="260"/>
    </row>
    <row r="8724" spans="1:1" s="261" customFormat="1" ht="12" hidden="1" customHeight="1">
      <c r="A8724" s="260"/>
    </row>
    <row r="8725" spans="1:1" s="261" customFormat="1" ht="12" hidden="1" customHeight="1">
      <c r="A8725" s="260"/>
    </row>
    <row r="8726" spans="1:1" s="261" customFormat="1" ht="12" hidden="1" customHeight="1">
      <c r="A8726" s="260"/>
    </row>
    <row r="8727" spans="1:1" s="261" customFormat="1" ht="12" hidden="1" customHeight="1">
      <c r="A8727" s="260"/>
    </row>
    <row r="8728" spans="1:1" s="261" customFormat="1" ht="12" hidden="1" customHeight="1">
      <c r="A8728" s="260"/>
    </row>
    <row r="8729" spans="1:1" s="261" customFormat="1" ht="12" hidden="1" customHeight="1">
      <c r="A8729" s="260"/>
    </row>
    <row r="8730" spans="1:1" s="261" customFormat="1" ht="12" hidden="1" customHeight="1">
      <c r="A8730" s="260"/>
    </row>
    <row r="8731" spans="1:1" s="261" customFormat="1" ht="12" hidden="1" customHeight="1">
      <c r="A8731" s="260"/>
    </row>
    <row r="8732" spans="1:1" s="261" customFormat="1" ht="12" hidden="1" customHeight="1">
      <c r="A8732" s="260"/>
    </row>
    <row r="8733" spans="1:1" s="261" customFormat="1" ht="12" hidden="1" customHeight="1">
      <c r="A8733" s="260"/>
    </row>
    <row r="8734" spans="1:1" s="261" customFormat="1" ht="12" hidden="1" customHeight="1">
      <c r="A8734" s="260"/>
    </row>
    <row r="8735" spans="1:1" s="261" customFormat="1" ht="12" hidden="1" customHeight="1">
      <c r="A8735" s="260"/>
    </row>
    <row r="8736" spans="1:1" s="261" customFormat="1" ht="12" hidden="1" customHeight="1">
      <c r="A8736" s="260"/>
    </row>
    <row r="8737" spans="1:1" s="261" customFormat="1" ht="12" hidden="1" customHeight="1">
      <c r="A8737" s="260"/>
    </row>
    <row r="8738" spans="1:1" s="261" customFormat="1" ht="12" hidden="1" customHeight="1">
      <c r="A8738" s="260"/>
    </row>
    <row r="8739" spans="1:1" s="261" customFormat="1" ht="12" hidden="1" customHeight="1">
      <c r="A8739" s="260"/>
    </row>
    <row r="8740" spans="1:1" s="261" customFormat="1" ht="12" hidden="1" customHeight="1">
      <c r="A8740" s="260"/>
    </row>
    <row r="8741" spans="1:1" s="261" customFormat="1" ht="12" hidden="1" customHeight="1">
      <c r="A8741" s="260"/>
    </row>
    <row r="8742" spans="1:1" s="261" customFormat="1" ht="12" hidden="1" customHeight="1">
      <c r="A8742" s="260"/>
    </row>
    <row r="8743" spans="1:1" s="261" customFormat="1" ht="12" hidden="1" customHeight="1">
      <c r="A8743" s="260"/>
    </row>
    <row r="8744" spans="1:1" s="261" customFormat="1" ht="12" hidden="1" customHeight="1">
      <c r="A8744" s="260"/>
    </row>
    <row r="8745" spans="1:1" s="261" customFormat="1" ht="12" hidden="1" customHeight="1">
      <c r="A8745" s="260"/>
    </row>
    <row r="8746" spans="1:1" s="261" customFormat="1" ht="12" hidden="1" customHeight="1">
      <c r="A8746" s="260"/>
    </row>
    <row r="8747" spans="1:1" s="261" customFormat="1" ht="12" hidden="1" customHeight="1">
      <c r="A8747" s="260"/>
    </row>
    <row r="8748" spans="1:1" s="261" customFormat="1" ht="12" hidden="1" customHeight="1">
      <c r="A8748" s="260"/>
    </row>
    <row r="8749" spans="1:1" s="261" customFormat="1" ht="12" hidden="1" customHeight="1">
      <c r="A8749" s="260"/>
    </row>
    <row r="8750" spans="1:1" s="261" customFormat="1" ht="12" hidden="1" customHeight="1">
      <c r="A8750" s="260"/>
    </row>
    <row r="8751" spans="1:1" s="261" customFormat="1" ht="12" hidden="1" customHeight="1">
      <c r="A8751" s="260"/>
    </row>
    <row r="8752" spans="1:1" s="261" customFormat="1" ht="12" hidden="1" customHeight="1">
      <c r="A8752" s="260"/>
    </row>
    <row r="8753" spans="1:1" s="261" customFormat="1" ht="12" hidden="1" customHeight="1">
      <c r="A8753" s="260"/>
    </row>
    <row r="8754" spans="1:1" s="261" customFormat="1" ht="12" hidden="1" customHeight="1">
      <c r="A8754" s="260"/>
    </row>
    <row r="8755" spans="1:1" s="261" customFormat="1" ht="12" hidden="1" customHeight="1">
      <c r="A8755" s="260"/>
    </row>
    <row r="8756" spans="1:1" s="261" customFormat="1" ht="12" hidden="1" customHeight="1">
      <c r="A8756" s="260"/>
    </row>
    <row r="8757" spans="1:1" s="261" customFormat="1" ht="12" hidden="1" customHeight="1">
      <c r="A8757" s="260"/>
    </row>
    <row r="8758" spans="1:1" s="261" customFormat="1" ht="12" hidden="1" customHeight="1">
      <c r="A8758" s="260"/>
    </row>
    <row r="8759" spans="1:1" s="261" customFormat="1" ht="12" hidden="1" customHeight="1">
      <c r="A8759" s="260"/>
    </row>
    <row r="8760" spans="1:1" s="261" customFormat="1" ht="12" hidden="1" customHeight="1">
      <c r="A8760" s="260"/>
    </row>
    <row r="8761" spans="1:1" s="261" customFormat="1" ht="12" hidden="1" customHeight="1">
      <c r="A8761" s="260"/>
    </row>
    <row r="8762" spans="1:1" s="261" customFormat="1" ht="12" hidden="1" customHeight="1">
      <c r="A8762" s="260"/>
    </row>
    <row r="8763" spans="1:1" s="261" customFormat="1" ht="12" hidden="1" customHeight="1">
      <c r="A8763" s="260"/>
    </row>
    <row r="8764" spans="1:1" s="261" customFormat="1" ht="12" hidden="1" customHeight="1">
      <c r="A8764" s="260"/>
    </row>
    <row r="8765" spans="1:1" s="261" customFormat="1" ht="12" hidden="1" customHeight="1">
      <c r="A8765" s="260"/>
    </row>
    <row r="8766" spans="1:1" s="261" customFormat="1" ht="12" hidden="1" customHeight="1">
      <c r="A8766" s="260"/>
    </row>
    <row r="8767" spans="1:1" s="261" customFormat="1" ht="12" hidden="1" customHeight="1">
      <c r="A8767" s="260"/>
    </row>
    <row r="8768" spans="1:1" s="261" customFormat="1" ht="12" hidden="1" customHeight="1">
      <c r="A8768" s="260"/>
    </row>
    <row r="8769" spans="1:1" s="261" customFormat="1" ht="12" hidden="1" customHeight="1">
      <c r="A8769" s="260"/>
    </row>
    <row r="8770" spans="1:1" s="261" customFormat="1" ht="12" hidden="1" customHeight="1">
      <c r="A8770" s="260"/>
    </row>
    <row r="8771" spans="1:1" s="261" customFormat="1" ht="12" hidden="1" customHeight="1">
      <c r="A8771" s="260"/>
    </row>
    <row r="8772" spans="1:1" s="261" customFormat="1" ht="12" hidden="1" customHeight="1">
      <c r="A8772" s="260"/>
    </row>
    <row r="8773" spans="1:1" s="261" customFormat="1" ht="12" hidden="1" customHeight="1">
      <c r="A8773" s="260"/>
    </row>
    <row r="8774" spans="1:1" s="261" customFormat="1" ht="12" hidden="1" customHeight="1">
      <c r="A8774" s="260"/>
    </row>
    <row r="8775" spans="1:1" s="261" customFormat="1" ht="12" hidden="1" customHeight="1">
      <c r="A8775" s="260"/>
    </row>
    <row r="8776" spans="1:1" s="261" customFormat="1" ht="12" hidden="1" customHeight="1">
      <c r="A8776" s="260"/>
    </row>
    <row r="8777" spans="1:1" s="261" customFormat="1" ht="12" hidden="1" customHeight="1">
      <c r="A8777" s="260"/>
    </row>
    <row r="8778" spans="1:1" s="261" customFormat="1" ht="12" hidden="1" customHeight="1">
      <c r="A8778" s="260"/>
    </row>
    <row r="8779" spans="1:1" s="261" customFormat="1" ht="12" hidden="1" customHeight="1">
      <c r="A8779" s="260"/>
    </row>
    <row r="8780" spans="1:1" s="261" customFormat="1" ht="12" hidden="1" customHeight="1">
      <c r="A8780" s="260"/>
    </row>
    <row r="8781" spans="1:1" s="261" customFormat="1" ht="12" hidden="1" customHeight="1">
      <c r="A8781" s="260"/>
    </row>
    <row r="8782" spans="1:1" s="261" customFormat="1" ht="12" hidden="1" customHeight="1">
      <c r="A8782" s="260"/>
    </row>
    <row r="8783" spans="1:1" s="261" customFormat="1" ht="12" hidden="1" customHeight="1">
      <c r="A8783" s="260"/>
    </row>
    <row r="8784" spans="1:1" s="261" customFormat="1" ht="12" hidden="1" customHeight="1">
      <c r="A8784" s="260"/>
    </row>
    <row r="8785" spans="1:1" s="261" customFormat="1" ht="12" hidden="1" customHeight="1">
      <c r="A8785" s="260"/>
    </row>
    <row r="8786" spans="1:1" s="261" customFormat="1" ht="12" hidden="1" customHeight="1">
      <c r="A8786" s="260"/>
    </row>
    <row r="8787" spans="1:1" s="261" customFormat="1" ht="12" hidden="1" customHeight="1">
      <c r="A8787" s="260"/>
    </row>
    <row r="8788" spans="1:1" s="261" customFormat="1" ht="12" hidden="1" customHeight="1">
      <c r="A8788" s="260"/>
    </row>
    <row r="8789" spans="1:1" s="261" customFormat="1" ht="12" hidden="1" customHeight="1">
      <c r="A8789" s="260"/>
    </row>
    <row r="8790" spans="1:1" s="261" customFormat="1" ht="12" hidden="1" customHeight="1">
      <c r="A8790" s="260"/>
    </row>
    <row r="8791" spans="1:1" s="261" customFormat="1" ht="12" hidden="1" customHeight="1">
      <c r="A8791" s="260"/>
    </row>
    <row r="8792" spans="1:1" s="261" customFormat="1" ht="12" hidden="1" customHeight="1">
      <c r="A8792" s="260"/>
    </row>
    <row r="8793" spans="1:1" s="261" customFormat="1" ht="12" hidden="1" customHeight="1">
      <c r="A8793" s="260"/>
    </row>
    <row r="8794" spans="1:1" s="261" customFormat="1" ht="12" hidden="1" customHeight="1">
      <c r="A8794" s="260"/>
    </row>
    <row r="8795" spans="1:1" s="261" customFormat="1" ht="12" hidden="1" customHeight="1">
      <c r="A8795" s="260"/>
    </row>
    <row r="8796" spans="1:1" s="261" customFormat="1" ht="12" hidden="1" customHeight="1">
      <c r="A8796" s="260"/>
    </row>
    <row r="8797" spans="1:1" s="261" customFormat="1" ht="12" hidden="1" customHeight="1">
      <c r="A8797" s="260"/>
    </row>
    <row r="8798" spans="1:1" s="261" customFormat="1" ht="12" hidden="1" customHeight="1">
      <c r="A8798" s="260"/>
    </row>
    <row r="8799" spans="1:1" s="261" customFormat="1" ht="12" hidden="1" customHeight="1">
      <c r="A8799" s="260"/>
    </row>
    <row r="8800" spans="1:1" s="261" customFormat="1" ht="12" hidden="1" customHeight="1">
      <c r="A8800" s="260"/>
    </row>
    <row r="8801" spans="1:1" s="261" customFormat="1" ht="12" hidden="1" customHeight="1">
      <c r="A8801" s="260"/>
    </row>
    <row r="8802" spans="1:1" s="261" customFormat="1" ht="12" hidden="1" customHeight="1">
      <c r="A8802" s="260"/>
    </row>
    <row r="8803" spans="1:1" s="261" customFormat="1" ht="12" hidden="1" customHeight="1">
      <c r="A8803" s="260"/>
    </row>
    <row r="8804" spans="1:1" s="261" customFormat="1" ht="12" hidden="1" customHeight="1">
      <c r="A8804" s="260"/>
    </row>
    <row r="8805" spans="1:1" s="261" customFormat="1" ht="12" hidden="1" customHeight="1">
      <c r="A8805" s="260"/>
    </row>
    <row r="8806" spans="1:1" s="261" customFormat="1" ht="12" hidden="1" customHeight="1">
      <c r="A8806" s="260"/>
    </row>
    <row r="8807" spans="1:1" s="261" customFormat="1" ht="12" hidden="1" customHeight="1">
      <c r="A8807" s="260"/>
    </row>
    <row r="8808" spans="1:1" s="261" customFormat="1" ht="12" hidden="1" customHeight="1">
      <c r="A8808" s="260"/>
    </row>
    <row r="8809" spans="1:1" s="261" customFormat="1" ht="12" hidden="1" customHeight="1">
      <c r="A8809" s="260"/>
    </row>
    <row r="8810" spans="1:1" s="261" customFormat="1" ht="12" hidden="1" customHeight="1">
      <c r="A8810" s="260"/>
    </row>
    <row r="8811" spans="1:1" s="261" customFormat="1" ht="12" hidden="1" customHeight="1">
      <c r="A8811" s="260"/>
    </row>
    <row r="8812" spans="1:1" s="261" customFormat="1" ht="12" hidden="1" customHeight="1">
      <c r="A8812" s="260"/>
    </row>
    <row r="8813" spans="1:1" s="261" customFormat="1" ht="12" hidden="1" customHeight="1">
      <c r="A8813" s="260"/>
    </row>
    <row r="8814" spans="1:1" s="261" customFormat="1" ht="12" hidden="1" customHeight="1">
      <c r="A8814" s="260"/>
    </row>
    <row r="8815" spans="1:1" s="261" customFormat="1" ht="12" hidden="1" customHeight="1">
      <c r="A8815" s="260"/>
    </row>
    <row r="8816" spans="1:1" s="261" customFormat="1" ht="12" hidden="1" customHeight="1">
      <c r="A8816" s="260"/>
    </row>
    <row r="8817" spans="1:1" s="261" customFormat="1" ht="12" hidden="1" customHeight="1">
      <c r="A8817" s="260"/>
    </row>
    <row r="8818" spans="1:1" s="261" customFormat="1" ht="12" hidden="1" customHeight="1">
      <c r="A8818" s="260"/>
    </row>
    <row r="8819" spans="1:1" s="261" customFormat="1" ht="12" hidden="1" customHeight="1">
      <c r="A8819" s="260"/>
    </row>
    <row r="8820" spans="1:1" s="261" customFormat="1" ht="12" hidden="1" customHeight="1">
      <c r="A8820" s="260"/>
    </row>
    <row r="8821" spans="1:1" s="261" customFormat="1" ht="12" hidden="1" customHeight="1">
      <c r="A8821" s="260"/>
    </row>
    <row r="8822" spans="1:1" s="261" customFormat="1" ht="12" hidden="1" customHeight="1">
      <c r="A8822" s="260"/>
    </row>
    <row r="8823" spans="1:1" s="261" customFormat="1" ht="12" hidden="1" customHeight="1">
      <c r="A8823" s="260"/>
    </row>
    <row r="8824" spans="1:1" s="261" customFormat="1" ht="12" hidden="1" customHeight="1">
      <c r="A8824" s="260"/>
    </row>
    <row r="8825" spans="1:1" s="261" customFormat="1" ht="12" hidden="1" customHeight="1">
      <c r="A8825" s="260"/>
    </row>
    <row r="8826" spans="1:1" s="261" customFormat="1" ht="12" hidden="1" customHeight="1">
      <c r="A8826" s="260"/>
    </row>
    <row r="8827" spans="1:1" s="261" customFormat="1" ht="12" hidden="1" customHeight="1">
      <c r="A8827" s="260"/>
    </row>
    <row r="8828" spans="1:1" s="261" customFormat="1" ht="12" hidden="1" customHeight="1">
      <c r="A8828" s="260"/>
    </row>
    <row r="8829" spans="1:1" s="261" customFormat="1" ht="12" hidden="1" customHeight="1">
      <c r="A8829" s="260"/>
    </row>
    <row r="8830" spans="1:1" s="261" customFormat="1" ht="12" hidden="1" customHeight="1">
      <c r="A8830" s="260"/>
    </row>
    <row r="8831" spans="1:1" s="261" customFormat="1" ht="12" hidden="1" customHeight="1">
      <c r="A8831" s="260"/>
    </row>
    <row r="8832" spans="1:1" s="261" customFormat="1" ht="12" hidden="1" customHeight="1">
      <c r="A8832" s="260"/>
    </row>
    <row r="8833" spans="1:1" s="261" customFormat="1" ht="12" hidden="1" customHeight="1">
      <c r="A8833" s="260"/>
    </row>
    <row r="8834" spans="1:1" s="261" customFormat="1" ht="12" hidden="1" customHeight="1">
      <c r="A8834" s="260"/>
    </row>
    <row r="8835" spans="1:1" s="261" customFormat="1" ht="12" hidden="1" customHeight="1">
      <c r="A8835" s="260"/>
    </row>
    <row r="8836" spans="1:1" s="261" customFormat="1" ht="12" hidden="1" customHeight="1">
      <c r="A8836" s="260"/>
    </row>
    <row r="8837" spans="1:1" s="261" customFormat="1" ht="12" hidden="1" customHeight="1">
      <c r="A8837" s="260"/>
    </row>
    <row r="8838" spans="1:1" s="261" customFormat="1" ht="12" hidden="1" customHeight="1">
      <c r="A8838" s="260"/>
    </row>
    <row r="8839" spans="1:1" s="261" customFormat="1" ht="12" hidden="1" customHeight="1">
      <c r="A8839" s="260"/>
    </row>
    <row r="8840" spans="1:1" s="261" customFormat="1" ht="12" hidden="1" customHeight="1">
      <c r="A8840" s="260"/>
    </row>
    <row r="8841" spans="1:1" s="261" customFormat="1" ht="12" hidden="1" customHeight="1">
      <c r="A8841" s="260"/>
    </row>
    <row r="8842" spans="1:1" s="261" customFormat="1" ht="12" hidden="1" customHeight="1">
      <c r="A8842" s="260"/>
    </row>
    <row r="8843" spans="1:1" s="261" customFormat="1" ht="12" hidden="1" customHeight="1">
      <c r="A8843" s="260"/>
    </row>
    <row r="8844" spans="1:1" s="261" customFormat="1" ht="12" hidden="1" customHeight="1">
      <c r="A8844" s="260"/>
    </row>
    <row r="8845" spans="1:1" s="261" customFormat="1" ht="12" hidden="1" customHeight="1">
      <c r="A8845" s="260"/>
    </row>
    <row r="8846" spans="1:1" s="261" customFormat="1" ht="12" hidden="1" customHeight="1">
      <c r="A8846" s="260"/>
    </row>
    <row r="8847" spans="1:1" s="261" customFormat="1" ht="12" hidden="1" customHeight="1">
      <c r="A8847" s="260"/>
    </row>
    <row r="8848" spans="1:1" s="261" customFormat="1" ht="12" hidden="1" customHeight="1">
      <c r="A8848" s="260"/>
    </row>
    <row r="8849" spans="1:1" s="261" customFormat="1" ht="12" hidden="1" customHeight="1">
      <c r="A8849" s="260"/>
    </row>
    <row r="8850" spans="1:1" s="261" customFormat="1" ht="12" hidden="1" customHeight="1">
      <c r="A8850" s="260"/>
    </row>
    <row r="8851" spans="1:1" s="261" customFormat="1" ht="12" hidden="1" customHeight="1">
      <c r="A8851" s="260"/>
    </row>
    <row r="8852" spans="1:1" s="261" customFormat="1" ht="12" hidden="1" customHeight="1">
      <c r="A8852" s="260"/>
    </row>
    <row r="8853" spans="1:1" s="261" customFormat="1" ht="12" hidden="1" customHeight="1">
      <c r="A8853" s="260"/>
    </row>
    <row r="8854" spans="1:1" s="261" customFormat="1" ht="12" hidden="1" customHeight="1">
      <c r="A8854" s="260"/>
    </row>
    <row r="8855" spans="1:1" s="261" customFormat="1" ht="12" hidden="1" customHeight="1">
      <c r="A8855" s="260"/>
    </row>
    <row r="8856" spans="1:1" s="261" customFormat="1" ht="12" hidden="1" customHeight="1">
      <c r="A8856" s="260"/>
    </row>
    <row r="8857" spans="1:1" s="261" customFormat="1" ht="12" hidden="1" customHeight="1">
      <c r="A8857" s="260"/>
    </row>
    <row r="8858" spans="1:1" s="261" customFormat="1" ht="12" hidden="1" customHeight="1">
      <c r="A8858" s="260"/>
    </row>
    <row r="8859" spans="1:1" s="261" customFormat="1" ht="12" hidden="1" customHeight="1">
      <c r="A8859" s="260"/>
    </row>
    <row r="8860" spans="1:1" s="261" customFormat="1" ht="12" hidden="1" customHeight="1">
      <c r="A8860" s="260"/>
    </row>
    <row r="8861" spans="1:1" s="261" customFormat="1" ht="12" hidden="1" customHeight="1">
      <c r="A8861" s="260"/>
    </row>
    <row r="8862" spans="1:1" s="261" customFormat="1" ht="12" hidden="1" customHeight="1">
      <c r="A8862" s="260"/>
    </row>
    <row r="8863" spans="1:1" s="261" customFormat="1" ht="12" hidden="1" customHeight="1">
      <c r="A8863" s="260"/>
    </row>
    <row r="8864" spans="1:1" s="261" customFormat="1" ht="12" hidden="1" customHeight="1">
      <c r="A8864" s="260"/>
    </row>
    <row r="8865" spans="1:1" s="261" customFormat="1" ht="12" hidden="1" customHeight="1">
      <c r="A8865" s="260"/>
    </row>
    <row r="8866" spans="1:1" s="261" customFormat="1" ht="12" hidden="1" customHeight="1">
      <c r="A8866" s="260"/>
    </row>
    <row r="8867" spans="1:1" s="261" customFormat="1" ht="12" hidden="1" customHeight="1">
      <c r="A8867" s="260"/>
    </row>
    <row r="8868" spans="1:1" s="261" customFormat="1" ht="12" hidden="1" customHeight="1">
      <c r="A8868" s="260"/>
    </row>
    <row r="8869" spans="1:1" s="261" customFormat="1" ht="12" hidden="1" customHeight="1">
      <c r="A8869" s="260"/>
    </row>
    <row r="8870" spans="1:1" s="261" customFormat="1" ht="12" hidden="1" customHeight="1">
      <c r="A8870" s="260"/>
    </row>
    <row r="8871" spans="1:1" s="261" customFormat="1" ht="12" hidden="1" customHeight="1">
      <c r="A8871" s="260"/>
    </row>
    <row r="8872" spans="1:1" s="261" customFormat="1" ht="12" hidden="1" customHeight="1">
      <c r="A8872" s="260"/>
    </row>
    <row r="8873" spans="1:1" s="261" customFormat="1" ht="12" hidden="1" customHeight="1">
      <c r="A8873" s="260"/>
    </row>
    <row r="8874" spans="1:1" s="261" customFormat="1" ht="12" hidden="1" customHeight="1">
      <c r="A8874" s="260"/>
    </row>
    <row r="8875" spans="1:1" s="261" customFormat="1" ht="12" hidden="1" customHeight="1">
      <c r="A8875" s="260"/>
    </row>
    <row r="8876" spans="1:1" s="261" customFormat="1" ht="12" hidden="1" customHeight="1">
      <c r="A8876" s="260"/>
    </row>
    <row r="8877" spans="1:1" s="261" customFormat="1" ht="12" hidden="1" customHeight="1">
      <c r="A8877" s="260"/>
    </row>
    <row r="8878" spans="1:1" s="261" customFormat="1" ht="12" hidden="1" customHeight="1">
      <c r="A8878" s="260"/>
    </row>
    <row r="8879" spans="1:1" s="261" customFormat="1" ht="12" hidden="1" customHeight="1">
      <c r="A8879" s="260"/>
    </row>
    <row r="8880" spans="1:1" s="261" customFormat="1" ht="12" hidden="1" customHeight="1">
      <c r="A8880" s="260"/>
    </row>
    <row r="8881" spans="1:1" s="261" customFormat="1" ht="12" hidden="1" customHeight="1">
      <c r="A8881" s="260"/>
    </row>
    <row r="8882" spans="1:1" s="261" customFormat="1" ht="12" hidden="1" customHeight="1">
      <c r="A8882" s="260"/>
    </row>
    <row r="8883" spans="1:1" s="261" customFormat="1" ht="12" hidden="1" customHeight="1">
      <c r="A8883" s="260"/>
    </row>
    <row r="8884" spans="1:1" s="261" customFormat="1" ht="12" hidden="1" customHeight="1">
      <c r="A8884" s="260"/>
    </row>
    <row r="8885" spans="1:1" s="261" customFormat="1" ht="12" hidden="1" customHeight="1">
      <c r="A8885" s="260"/>
    </row>
    <row r="8886" spans="1:1" s="261" customFormat="1" ht="12" hidden="1" customHeight="1">
      <c r="A8886" s="260"/>
    </row>
    <row r="8887" spans="1:1" s="261" customFormat="1" ht="12" hidden="1" customHeight="1">
      <c r="A8887" s="260"/>
    </row>
    <row r="8888" spans="1:1" s="261" customFormat="1" ht="12" hidden="1" customHeight="1">
      <c r="A8888" s="260"/>
    </row>
    <row r="8889" spans="1:1" s="261" customFormat="1" ht="12" hidden="1" customHeight="1">
      <c r="A8889" s="260"/>
    </row>
    <row r="8890" spans="1:1" s="261" customFormat="1" ht="12" hidden="1" customHeight="1">
      <c r="A8890" s="260"/>
    </row>
    <row r="8891" spans="1:1" s="261" customFormat="1" ht="12" hidden="1" customHeight="1">
      <c r="A8891" s="260"/>
    </row>
    <row r="8892" spans="1:1" s="261" customFormat="1" ht="12" hidden="1" customHeight="1">
      <c r="A8892" s="260"/>
    </row>
    <row r="8893" spans="1:1" s="261" customFormat="1" ht="12" hidden="1" customHeight="1">
      <c r="A8893" s="260"/>
    </row>
    <row r="8894" spans="1:1" s="261" customFormat="1" ht="12" hidden="1" customHeight="1">
      <c r="A8894" s="260"/>
    </row>
    <row r="8895" spans="1:1" s="261" customFormat="1" ht="12" hidden="1" customHeight="1">
      <c r="A8895" s="260"/>
    </row>
    <row r="8896" spans="1:1" s="261" customFormat="1" ht="12" hidden="1" customHeight="1">
      <c r="A8896" s="260"/>
    </row>
    <row r="8897" spans="1:1" s="261" customFormat="1" ht="12" hidden="1" customHeight="1">
      <c r="A8897" s="260"/>
    </row>
    <row r="8898" spans="1:1" s="261" customFormat="1" ht="12" hidden="1" customHeight="1">
      <c r="A8898" s="260"/>
    </row>
    <row r="8899" spans="1:1" s="261" customFormat="1" ht="12" hidden="1" customHeight="1">
      <c r="A8899" s="260"/>
    </row>
    <row r="8900" spans="1:1" s="261" customFormat="1" ht="12" hidden="1" customHeight="1">
      <c r="A8900" s="260"/>
    </row>
    <row r="8901" spans="1:1" s="261" customFormat="1" ht="12" hidden="1" customHeight="1">
      <c r="A8901" s="260"/>
    </row>
    <row r="8902" spans="1:1" s="261" customFormat="1" ht="12" hidden="1" customHeight="1">
      <c r="A8902" s="260"/>
    </row>
    <row r="8903" spans="1:1" s="261" customFormat="1" ht="12" hidden="1" customHeight="1">
      <c r="A8903" s="260"/>
    </row>
    <row r="8904" spans="1:1" s="261" customFormat="1" ht="12" hidden="1" customHeight="1">
      <c r="A8904" s="260"/>
    </row>
    <row r="8905" spans="1:1" s="261" customFormat="1" ht="12" hidden="1" customHeight="1">
      <c r="A8905" s="260"/>
    </row>
    <row r="8906" spans="1:1" s="261" customFormat="1" ht="12" hidden="1" customHeight="1">
      <c r="A8906" s="260"/>
    </row>
    <row r="8907" spans="1:1" s="261" customFormat="1" ht="12" hidden="1" customHeight="1">
      <c r="A8907" s="260"/>
    </row>
    <row r="8908" spans="1:1" s="261" customFormat="1" ht="12" hidden="1" customHeight="1">
      <c r="A8908" s="260"/>
    </row>
    <row r="8909" spans="1:1" s="261" customFormat="1" ht="12" hidden="1" customHeight="1">
      <c r="A8909" s="260"/>
    </row>
    <row r="8910" spans="1:1" s="261" customFormat="1" ht="12" hidden="1" customHeight="1">
      <c r="A8910" s="260"/>
    </row>
    <row r="8911" spans="1:1" s="261" customFormat="1" ht="12" hidden="1" customHeight="1">
      <c r="A8911" s="260"/>
    </row>
    <row r="8912" spans="1:1" s="261" customFormat="1" ht="12" hidden="1" customHeight="1">
      <c r="A8912" s="260"/>
    </row>
    <row r="8913" spans="1:1" s="261" customFormat="1" ht="12" hidden="1" customHeight="1">
      <c r="A8913" s="260"/>
    </row>
    <row r="8914" spans="1:1" s="261" customFormat="1" ht="12" hidden="1" customHeight="1">
      <c r="A8914" s="260"/>
    </row>
    <row r="8915" spans="1:1" s="261" customFormat="1" ht="12" hidden="1" customHeight="1">
      <c r="A8915" s="260"/>
    </row>
    <row r="8916" spans="1:1" s="261" customFormat="1" ht="12" hidden="1" customHeight="1">
      <c r="A8916" s="260"/>
    </row>
    <row r="8917" spans="1:1" s="261" customFormat="1" ht="12" hidden="1" customHeight="1">
      <c r="A8917" s="260"/>
    </row>
    <row r="8918" spans="1:1" s="261" customFormat="1" ht="12" hidden="1" customHeight="1">
      <c r="A8918" s="260"/>
    </row>
    <row r="8919" spans="1:1" s="261" customFormat="1" ht="12" hidden="1" customHeight="1">
      <c r="A8919" s="260"/>
    </row>
    <row r="8920" spans="1:1" s="261" customFormat="1" ht="12" hidden="1" customHeight="1">
      <c r="A8920" s="260"/>
    </row>
    <row r="8921" spans="1:1" s="261" customFormat="1" ht="12" hidden="1" customHeight="1">
      <c r="A8921" s="260"/>
    </row>
    <row r="8922" spans="1:1" s="261" customFormat="1" ht="12" hidden="1" customHeight="1">
      <c r="A8922" s="260"/>
    </row>
    <row r="8923" spans="1:1" s="261" customFormat="1" ht="12" hidden="1" customHeight="1">
      <c r="A8923" s="260"/>
    </row>
    <row r="8924" spans="1:1" s="261" customFormat="1" ht="12" hidden="1" customHeight="1">
      <c r="A8924" s="260"/>
    </row>
    <row r="8925" spans="1:1" s="261" customFormat="1" ht="12" hidden="1" customHeight="1">
      <c r="A8925" s="260"/>
    </row>
    <row r="8926" spans="1:1" s="261" customFormat="1" ht="12" hidden="1" customHeight="1">
      <c r="A8926" s="260"/>
    </row>
    <row r="8927" spans="1:1" s="261" customFormat="1" ht="12" hidden="1" customHeight="1">
      <c r="A8927" s="260"/>
    </row>
    <row r="8928" spans="1:1" s="261" customFormat="1" ht="12" hidden="1" customHeight="1">
      <c r="A8928" s="260"/>
    </row>
    <row r="8929" spans="1:1" s="261" customFormat="1" ht="12" hidden="1" customHeight="1">
      <c r="A8929" s="260"/>
    </row>
    <row r="8930" spans="1:1" s="261" customFormat="1" ht="12" hidden="1" customHeight="1">
      <c r="A8930" s="260"/>
    </row>
    <row r="8931" spans="1:1" s="261" customFormat="1" ht="12" hidden="1" customHeight="1">
      <c r="A8931" s="260"/>
    </row>
    <row r="8932" spans="1:1" s="261" customFormat="1" ht="12" hidden="1" customHeight="1">
      <c r="A8932" s="260"/>
    </row>
    <row r="8933" spans="1:1" s="261" customFormat="1" ht="12" hidden="1" customHeight="1">
      <c r="A8933" s="260"/>
    </row>
    <row r="8934" spans="1:1" s="261" customFormat="1" ht="12" hidden="1" customHeight="1">
      <c r="A8934" s="260"/>
    </row>
    <row r="8935" spans="1:1" s="261" customFormat="1" ht="12" hidden="1" customHeight="1">
      <c r="A8935" s="260"/>
    </row>
    <row r="8936" spans="1:1" s="261" customFormat="1" ht="12" hidden="1" customHeight="1">
      <c r="A8936" s="260"/>
    </row>
    <row r="8937" spans="1:1" s="261" customFormat="1" ht="12" hidden="1" customHeight="1">
      <c r="A8937" s="260"/>
    </row>
    <row r="8938" spans="1:1" s="261" customFormat="1" ht="12" hidden="1" customHeight="1">
      <c r="A8938" s="260"/>
    </row>
    <row r="8939" spans="1:1" s="261" customFormat="1" ht="12" hidden="1" customHeight="1">
      <c r="A8939" s="260"/>
    </row>
    <row r="8940" spans="1:1" s="261" customFormat="1" ht="12" hidden="1" customHeight="1">
      <c r="A8940" s="260"/>
    </row>
    <row r="8941" spans="1:1" s="261" customFormat="1" ht="12" hidden="1" customHeight="1">
      <c r="A8941" s="260"/>
    </row>
    <row r="8942" spans="1:1" s="261" customFormat="1" ht="12" hidden="1" customHeight="1">
      <c r="A8942" s="260"/>
    </row>
    <row r="8943" spans="1:1" s="261" customFormat="1" ht="12" hidden="1" customHeight="1">
      <c r="A8943" s="260"/>
    </row>
    <row r="8944" spans="1:1" s="261" customFormat="1" ht="12" hidden="1" customHeight="1">
      <c r="A8944" s="260"/>
    </row>
    <row r="8945" spans="1:1" s="261" customFormat="1" ht="12" hidden="1" customHeight="1">
      <c r="A8945" s="260"/>
    </row>
    <row r="8946" spans="1:1" s="261" customFormat="1" ht="12" hidden="1" customHeight="1">
      <c r="A8946" s="260"/>
    </row>
    <row r="8947" spans="1:1" s="261" customFormat="1" ht="12" hidden="1" customHeight="1">
      <c r="A8947" s="260"/>
    </row>
    <row r="8948" spans="1:1" s="261" customFormat="1" ht="12" hidden="1" customHeight="1">
      <c r="A8948" s="260"/>
    </row>
    <row r="8949" spans="1:1" s="261" customFormat="1" ht="12" hidden="1" customHeight="1">
      <c r="A8949" s="260"/>
    </row>
    <row r="8950" spans="1:1" s="261" customFormat="1" ht="12" hidden="1" customHeight="1">
      <c r="A8950" s="260"/>
    </row>
    <row r="8951" spans="1:1" s="261" customFormat="1" ht="12" hidden="1" customHeight="1">
      <c r="A8951" s="260"/>
    </row>
    <row r="8952" spans="1:1" s="261" customFormat="1" ht="12" hidden="1" customHeight="1">
      <c r="A8952" s="260"/>
    </row>
    <row r="8953" spans="1:1" s="261" customFormat="1" ht="12" hidden="1" customHeight="1">
      <c r="A8953" s="260"/>
    </row>
    <row r="8954" spans="1:1" s="261" customFormat="1" ht="12" hidden="1" customHeight="1">
      <c r="A8954" s="260"/>
    </row>
    <row r="8955" spans="1:1" s="261" customFormat="1" ht="12" hidden="1" customHeight="1">
      <c r="A8955" s="260"/>
    </row>
    <row r="8956" spans="1:1" s="261" customFormat="1" ht="12" hidden="1" customHeight="1">
      <c r="A8956" s="260"/>
    </row>
    <row r="8957" spans="1:1" s="261" customFormat="1" ht="12" hidden="1" customHeight="1">
      <c r="A8957" s="260"/>
    </row>
    <row r="8958" spans="1:1" s="261" customFormat="1" ht="12" hidden="1" customHeight="1">
      <c r="A8958" s="260"/>
    </row>
    <row r="8959" spans="1:1" s="261" customFormat="1" ht="12" hidden="1" customHeight="1">
      <c r="A8959" s="260"/>
    </row>
    <row r="8960" spans="1:1" s="261" customFormat="1" ht="12" hidden="1" customHeight="1">
      <c r="A8960" s="260"/>
    </row>
    <row r="8961" spans="1:1" s="261" customFormat="1" ht="12" hidden="1" customHeight="1">
      <c r="A8961" s="260"/>
    </row>
    <row r="8962" spans="1:1" s="261" customFormat="1" ht="12" hidden="1" customHeight="1">
      <c r="A8962" s="260"/>
    </row>
    <row r="8963" spans="1:1" s="261" customFormat="1" ht="12" hidden="1" customHeight="1">
      <c r="A8963" s="260"/>
    </row>
    <row r="8964" spans="1:1" s="261" customFormat="1" ht="12" hidden="1" customHeight="1">
      <c r="A8964" s="260"/>
    </row>
    <row r="8965" spans="1:1" s="261" customFormat="1" ht="12" hidden="1" customHeight="1">
      <c r="A8965" s="260"/>
    </row>
    <row r="8966" spans="1:1" s="261" customFormat="1" ht="12" hidden="1" customHeight="1">
      <c r="A8966" s="260"/>
    </row>
    <row r="8967" spans="1:1" s="261" customFormat="1" ht="12" hidden="1" customHeight="1">
      <c r="A8967" s="260"/>
    </row>
    <row r="8968" spans="1:1" s="261" customFormat="1" ht="12" hidden="1" customHeight="1">
      <c r="A8968" s="260"/>
    </row>
    <row r="8969" spans="1:1" s="261" customFormat="1" ht="12" hidden="1" customHeight="1">
      <c r="A8969" s="260"/>
    </row>
    <row r="8970" spans="1:1" s="261" customFormat="1" ht="12" hidden="1" customHeight="1">
      <c r="A8970" s="260"/>
    </row>
    <row r="8971" spans="1:1" s="261" customFormat="1" ht="12" hidden="1" customHeight="1">
      <c r="A8971" s="260"/>
    </row>
    <row r="8972" spans="1:1" s="261" customFormat="1" ht="12" hidden="1" customHeight="1">
      <c r="A8972" s="260"/>
    </row>
    <row r="8973" spans="1:1" s="261" customFormat="1" ht="12" hidden="1" customHeight="1">
      <c r="A8973" s="260"/>
    </row>
    <row r="8974" spans="1:1" s="261" customFormat="1" ht="12" hidden="1" customHeight="1">
      <c r="A8974" s="260"/>
    </row>
    <row r="8975" spans="1:1" s="261" customFormat="1" ht="12" hidden="1" customHeight="1">
      <c r="A8975" s="260"/>
    </row>
    <row r="8976" spans="1:1" s="261" customFormat="1" ht="12" hidden="1" customHeight="1">
      <c r="A8976" s="260"/>
    </row>
    <row r="8977" spans="1:1" s="261" customFormat="1" ht="12" hidden="1" customHeight="1">
      <c r="A8977" s="260"/>
    </row>
    <row r="8978" spans="1:1" s="261" customFormat="1" ht="12" hidden="1" customHeight="1">
      <c r="A8978" s="260"/>
    </row>
    <row r="8979" spans="1:1" s="261" customFormat="1" ht="12" hidden="1" customHeight="1">
      <c r="A8979" s="260"/>
    </row>
    <row r="8980" spans="1:1" s="261" customFormat="1" ht="12" hidden="1" customHeight="1">
      <c r="A8980" s="260"/>
    </row>
    <row r="8981" spans="1:1" s="261" customFormat="1" ht="12" hidden="1" customHeight="1">
      <c r="A8981" s="260"/>
    </row>
    <row r="8982" spans="1:1" s="261" customFormat="1" ht="12" hidden="1" customHeight="1">
      <c r="A8982" s="260"/>
    </row>
    <row r="8983" spans="1:1" s="261" customFormat="1" ht="12" hidden="1" customHeight="1">
      <c r="A8983" s="260"/>
    </row>
    <row r="8984" spans="1:1" s="261" customFormat="1" ht="12" hidden="1" customHeight="1">
      <c r="A8984" s="260"/>
    </row>
    <row r="8985" spans="1:1" s="261" customFormat="1" ht="12" hidden="1" customHeight="1">
      <c r="A8985" s="260"/>
    </row>
    <row r="8986" spans="1:1" s="261" customFormat="1" ht="12" hidden="1" customHeight="1">
      <c r="A8986" s="260"/>
    </row>
    <row r="8987" spans="1:1" s="261" customFormat="1" ht="12" hidden="1" customHeight="1">
      <c r="A8987" s="260"/>
    </row>
    <row r="8988" spans="1:1" s="261" customFormat="1" ht="12" hidden="1" customHeight="1">
      <c r="A8988" s="260"/>
    </row>
    <row r="8989" spans="1:1" s="261" customFormat="1" ht="12" hidden="1" customHeight="1">
      <c r="A8989" s="260"/>
    </row>
    <row r="8990" spans="1:1" s="261" customFormat="1" ht="12" hidden="1" customHeight="1">
      <c r="A8990" s="260"/>
    </row>
    <row r="8991" spans="1:1" s="261" customFormat="1" ht="12" hidden="1" customHeight="1">
      <c r="A8991" s="260"/>
    </row>
    <row r="8992" spans="1:1" s="261" customFormat="1" ht="12" hidden="1" customHeight="1">
      <c r="A8992" s="260"/>
    </row>
    <row r="8993" spans="1:1" s="261" customFormat="1" ht="12" hidden="1" customHeight="1">
      <c r="A8993" s="260"/>
    </row>
    <row r="8994" spans="1:1" s="261" customFormat="1" ht="12" hidden="1" customHeight="1">
      <c r="A8994" s="260"/>
    </row>
    <row r="8995" spans="1:1" s="261" customFormat="1" ht="12" hidden="1" customHeight="1">
      <c r="A8995" s="260"/>
    </row>
    <row r="8996" spans="1:1" s="261" customFormat="1" ht="12" hidden="1" customHeight="1">
      <c r="A8996" s="260"/>
    </row>
    <row r="8997" spans="1:1" s="261" customFormat="1" ht="12" hidden="1" customHeight="1">
      <c r="A8997" s="260"/>
    </row>
    <row r="8998" spans="1:1" s="261" customFormat="1" ht="12" hidden="1" customHeight="1">
      <c r="A8998" s="260"/>
    </row>
    <row r="8999" spans="1:1" s="261" customFormat="1" ht="12" hidden="1" customHeight="1">
      <c r="A8999" s="260"/>
    </row>
    <row r="9000" spans="1:1" s="261" customFormat="1" ht="12" hidden="1" customHeight="1">
      <c r="A9000" s="260"/>
    </row>
    <row r="9001" spans="1:1" s="261" customFormat="1" ht="12" hidden="1" customHeight="1">
      <c r="A9001" s="260"/>
    </row>
    <row r="9002" spans="1:1" s="261" customFormat="1" ht="12" hidden="1" customHeight="1">
      <c r="A9002" s="260"/>
    </row>
    <row r="9003" spans="1:1" s="261" customFormat="1" ht="12" hidden="1" customHeight="1">
      <c r="A9003" s="260"/>
    </row>
    <row r="9004" spans="1:1" s="261" customFormat="1" ht="12" hidden="1" customHeight="1">
      <c r="A9004" s="260"/>
    </row>
    <row r="9005" spans="1:1" s="261" customFormat="1" ht="12" hidden="1" customHeight="1">
      <c r="A9005" s="260"/>
    </row>
    <row r="9006" spans="1:1" s="261" customFormat="1" ht="12" hidden="1" customHeight="1">
      <c r="A9006" s="260"/>
    </row>
    <row r="9007" spans="1:1" s="261" customFormat="1" ht="12" hidden="1" customHeight="1">
      <c r="A9007" s="260"/>
    </row>
    <row r="9008" spans="1:1" s="261" customFormat="1" ht="12" hidden="1" customHeight="1">
      <c r="A9008" s="260"/>
    </row>
    <row r="9009" spans="1:1" s="261" customFormat="1" ht="12" hidden="1" customHeight="1">
      <c r="A9009" s="260"/>
    </row>
    <row r="9010" spans="1:1" s="261" customFormat="1" ht="12" hidden="1" customHeight="1">
      <c r="A9010" s="260"/>
    </row>
    <row r="9011" spans="1:1" s="261" customFormat="1" ht="12" hidden="1" customHeight="1">
      <c r="A9011" s="260"/>
    </row>
    <row r="9012" spans="1:1" s="261" customFormat="1" ht="12" hidden="1" customHeight="1">
      <c r="A9012" s="260"/>
    </row>
    <row r="9013" spans="1:1" s="261" customFormat="1" ht="12" hidden="1" customHeight="1">
      <c r="A9013" s="260"/>
    </row>
    <row r="9014" spans="1:1" s="261" customFormat="1" ht="12" hidden="1" customHeight="1">
      <c r="A9014" s="260"/>
    </row>
    <row r="9015" spans="1:1" s="261" customFormat="1" ht="12" hidden="1" customHeight="1">
      <c r="A9015" s="260"/>
    </row>
    <row r="9016" spans="1:1" s="261" customFormat="1" ht="12" hidden="1" customHeight="1">
      <c r="A9016" s="260"/>
    </row>
    <row r="9017" spans="1:1" s="261" customFormat="1" ht="12" hidden="1" customHeight="1">
      <c r="A9017" s="260"/>
    </row>
    <row r="9018" spans="1:1" s="261" customFormat="1" ht="12" hidden="1" customHeight="1">
      <c r="A9018" s="260"/>
    </row>
    <row r="9019" spans="1:1" s="261" customFormat="1" ht="12" hidden="1" customHeight="1">
      <c r="A9019" s="260"/>
    </row>
    <row r="9020" spans="1:1" s="261" customFormat="1" ht="12" hidden="1" customHeight="1">
      <c r="A9020" s="260"/>
    </row>
    <row r="9021" spans="1:1" s="261" customFormat="1" ht="12" hidden="1" customHeight="1">
      <c r="A9021" s="260"/>
    </row>
    <row r="9022" spans="1:1" s="261" customFormat="1" ht="12" hidden="1" customHeight="1">
      <c r="A9022" s="260"/>
    </row>
    <row r="9023" spans="1:1" s="261" customFormat="1" ht="12" hidden="1" customHeight="1">
      <c r="A9023" s="260"/>
    </row>
    <row r="9024" spans="1:1" s="261" customFormat="1" ht="12" hidden="1" customHeight="1">
      <c r="A9024" s="260"/>
    </row>
    <row r="9025" spans="1:1" s="261" customFormat="1" ht="12" hidden="1" customHeight="1">
      <c r="A9025" s="260"/>
    </row>
    <row r="9026" spans="1:1" s="261" customFormat="1" ht="12" hidden="1" customHeight="1">
      <c r="A9026" s="260"/>
    </row>
    <row r="9027" spans="1:1" s="261" customFormat="1" ht="12" hidden="1" customHeight="1">
      <c r="A9027" s="260"/>
    </row>
    <row r="9028" spans="1:1" s="261" customFormat="1" ht="12" hidden="1" customHeight="1">
      <c r="A9028" s="260"/>
    </row>
    <row r="9029" spans="1:1" s="261" customFormat="1" ht="12" hidden="1" customHeight="1">
      <c r="A9029" s="260"/>
    </row>
    <row r="9030" spans="1:1" s="261" customFormat="1" ht="12" hidden="1" customHeight="1">
      <c r="A9030" s="260"/>
    </row>
    <row r="9031" spans="1:1" s="261" customFormat="1" ht="12" hidden="1" customHeight="1">
      <c r="A9031" s="260"/>
    </row>
    <row r="9032" spans="1:1" s="261" customFormat="1" ht="12" hidden="1" customHeight="1">
      <c r="A9032" s="260"/>
    </row>
    <row r="9033" spans="1:1" s="261" customFormat="1" ht="12" hidden="1" customHeight="1">
      <c r="A9033" s="260"/>
    </row>
    <row r="9034" spans="1:1" s="261" customFormat="1" ht="12" hidden="1" customHeight="1">
      <c r="A9034" s="260"/>
    </row>
    <row r="9035" spans="1:1" s="261" customFormat="1" ht="12" hidden="1" customHeight="1">
      <c r="A9035" s="260"/>
    </row>
    <row r="9036" spans="1:1" s="261" customFormat="1" ht="12" hidden="1" customHeight="1">
      <c r="A9036" s="260"/>
    </row>
    <row r="9037" spans="1:1" s="261" customFormat="1" ht="12" hidden="1" customHeight="1">
      <c r="A9037" s="260"/>
    </row>
    <row r="9038" spans="1:1" s="261" customFormat="1" ht="12" hidden="1" customHeight="1">
      <c r="A9038" s="260"/>
    </row>
    <row r="9039" spans="1:1" s="261" customFormat="1" ht="12" hidden="1" customHeight="1">
      <c r="A9039" s="260"/>
    </row>
    <row r="9040" spans="1:1" s="261" customFormat="1" ht="12" hidden="1" customHeight="1">
      <c r="A9040" s="260"/>
    </row>
    <row r="9041" spans="1:1" s="261" customFormat="1" ht="12" hidden="1" customHeight="1">
      <c r="A9041" s="260"/>
    </row>
    <row r="9042" spans="1:1" s="261" customFormat="1" ht="12" hidden="1" customHeight="1">
      <c r="A9042" s="260"/>
    </row>
    <row r="9043" spans="1:1" s="261" customFormat="1" ht="12" hidden="1" customHeight="1">
      <c r="A9043" s="260"/>
    </row>
    <row r="9044" spans="1:1" s="261" customFormat="1" ht="12" hidden="1" customHeight="1">
      <c r="A9044" s="260"/>
    </row>
    <row r="9045" spans="1:1" s="261" customFormat="1" ht="12" hidden="1" customHeight="1">
      <c r="A9045" s="260"/>
    </row>
    <row r="9046" spans="1:1" s="261" customFormat="1" ht="12" hidden="1" customHeight="1">
      <c r="A9046" s="260"/>
    </row>
    <row r="9047" spans="1:1" s="261" customFormat="1" ht="12" hidden="1" customHeight="1">
      <c r="A9047" s="260"/>
    </row>
    <row r="9048" spans="1:1" s="261" customFormat="1" ht="12" hidden="1" customHeight="1">
      <c r="A9048" s="260"/>
    </row>
    <row r="9049" spans="1:1" s="261" customFormat="1" ht="12" hidden="1" customHeight="1">
      <c r="A9049" s="260"/>
    </row>
    <row r="9050" spans="1:1" s="261" customFormat="1" ht="12" hidden="1" customHeight="1">
      <c r="A9050" s="260"/>
    </row>
    <row r="9051" spans="1:1" s="261" customFormat="1" ht="12" hidden="1" customHeight="1">
      <c r="A9051" s="260"/>
    </row>
    <row r="9052" spans="1:1" s="261" customFormat="1" ht="12" hidden="1" customHeight="1">
      <c r="A9052" s="260"/>
    </row>
    <row r="9053" spans="1:1" s="261" customFormat="1" ht="12" hidden="1" customHeight="1">
      <c r="A9053" s="260"/>
    </row>
    <row r="9054" spans="1:1" s="261" customFormat="1" ht="12" hidden="1" customHeight="1">
      <c r="A9054" s="260"/>
    </row>
    <row r="9055" spans="1:1" s="261" customFormat="1" ht="12" hidden="1" customHeight="1">
      <c r="A9055" s="260"/>
    </row>
    <row r="9056" spans="1:1" s="261" customFormat="1" ht="12" hidden="1" customHeight="1">
      <c r="A9056" s="260"/>
    </row>
    <row r="9057" spans="1:1" s="261" customFormat="1" ht="12" hidden="1" customHeight="1">
      <c r="A9057" s="260"/>
    </row>
    <row r="9058" spans="1:1" s="261" customFormat="1" ht="12" hidden="1" customHeight="1">
      <c r="A9058" s="260"/>
    </row>
    <row r="9059" spans="1:1" s="261" customFormat="1" ht="12" hidden="1" customHeight="1">
      <c r="A9059" s="260"/>
    </row>
    <row r="9060" spans="1:1" s="261" customFormat="1" ht="12" hidden="1" customHeight="1">
      <c r="A9060" s="260"/>
    </row>
    <row r="9061" spans="1:1" s="261" customFormat="1" ht="12" hidden="1" customHeight="1">
      <c r="A9061" s="260"/>
    </row>
    <row r="9062" spans="1:1" s="261" customFormat="1" ht="12" hidden="1" customHeight="1">
      <c r="A9062" s="260"/>
    </row>
    <row r="9063" spans="1:1" s="261" customFormat="1" ht="12" hidden="1" customHeight="1">
      <c r="A9063" s="260"/>
    </row>
    <row r="9064" spans="1:1" s="261" customFormat="1" ht="12" hidden="1" customHeight="1">
      <c r="A9064" s="260"/>
    </row>
    <row r="9065" spans="1:1" s="261" customFormat="1" ht="12" hidden="1" customHeight="1">
      <c r="A9065" s="260"/>
    </row>
    <row r="9066" spans="1:1" s="261" customFormat="1" ht="12" hidden="1" customHeight="1">
      <c r="A9066" s="260"/>
    </row>
    <row r="9067" spans="1:1" s="261" customFormat="1" ht="12" hidden="1" customHeight="1">
      <c r="A9067" s="260"/>
    </row>
    <row r="9068" spans="1:1" s="261" customFormat="1" ht="12" hidden="1" customHeight="1">
      <c r="A9068" s="260"/>
    </row>
    <row r="9069" spans="1:1" s="261" customFormat="1" ht="12" hidden="1" customHeight="1">
      <c r="A9069" s="260"/>
    </row>
    <row r="9070" spans="1:1" s="261" customFormat="1" ht="12" hidden="1" customHeight="1">
      <c r="A9070" s="260"/>
    </row>
    <row r="9071" spans="1:1" s="261" customFormat="1" ht="12" hidden="1" customHeight="1">
      <c r="A9071" s="260"/>
    </row>
    <row r="9072" spans="1:1" s="261" customFormat="1" ht="12" hidden="1" customHeight="1">
      <c r="A9072" s="260"/>
    </row>
    <row r="9073" spans="1:1" s="261" customFormat="1" ht="12" hidden="1" customHeight="1">
      <c r="A9073" s="260"/>
    </row>
    <row r="9074" spans="1:1" s="261" customFormat="1" ht="12" hidden="1" customHeight="1">
      <c r="A9074" s="260"/>
    </row>
    <row r="9075" spans="1:1" s="261" customFormat="1" ht="12" hidden="1" customHeight="1">
      <c r="A9075" s="260"/>
    </row>
    <row r="9076" spans="1:1" s="261" customFormat="1" ht="12" hidden="1" customHeight="1">
      <c r="A9076" s="260"/>
    </row>
    <row r="9077" spans="1:1" s="261" customFormat="1" ht="12" hidden="1" customHeight="1">
      <c r="A9077" s="260"/>
    </row>
    <row r="9078" spans="1:1" s="261" customFormat="1" ht="12" hidden="1" customHeight="1">
      <c r="A9078" s="260"/>
    </row>
    <row r="9079" spans="1:1" s="261" customFormat="1" ht="12" hidden="1" customHeight="1">
      <c r="A9079" s="260"/>
    </row>
    <row r="9080" spans="1:1" s="261" customFormat="1" ht="12" hidden="1" customHeight="1">
      <c r="A9080" s="260"/>
    </row>
    <row r="9081" spans="1:1" s="261" customFormat="1" ht="12" hidden="1" customHeight="1">
      <c r="A9081" s="260"/>
    </row>
    <row r="9082" spans="1:1" s="261" customFormat="1" ht="12" hidden="1" customHeight="1">
      <c r="A9082" s="260"/>
    </row>
    <row r="9083" spans="1:1" s="261" customFormat="1" ht="12" hidden="1" customHeight="1">
      <c r="A9083" s="260"/>
    </row>
    <row r="9084" spans="1:1" s="261" customFormat="1" ht="12" hidden="1" customHeight="1">
      <c r="A9084" s="260"/>
    </row>
    <row r="9085" spans="1:1" s="261" customFormat="1" ht="12" hidden="1" customHeight="1">
      <c r="A9085" s="260"/>
    </row>
    <row r="9086" spans="1:1" s="261" customFormat="1" ht="12" hidden="1" customHeight="1">
      <c r="A9086" s="260"/>
    </row>
    <row r="9087" spans="1:1" s="261" customFormat="1" ht="12" hidden="1" customHeight="1">
      <c r="A9087" s="260"/>
    </row>
    <row r="9088" spans="1:1" s="261" customFormat="1" ht="12" hidden="1" customHeight="1">
      <c r="A9088" s="260"/>
    </row>
    <row r="9089" spans="1:1" s="261" customFormat="1" ht="12" hidden="1" customHeight="1">
      <c r="A9089" s="260"/>
    </row>
    <row r="9090" spans="1:1" s="261" customFormat="1" ht="12" hidden="1" customHeight="1">
      <c r="A9090" s="260"/>
    </row>
    <row r="9091" spans="1:1" s="261" customFormat="1" ht="12" hidden="1" customHeight="1">
      <c r="A9091" s="260"/>
    </row>
    <row r="9092" spans="1:1" s="261" customFormat="1" ht="12" hidden="1" customHeight="1">
      <c r="A9092" s="260"/>
    </row>
    <row r="9093" spans="1:1" s="261" customFormat="1" ht="12" hidden="1" customHeight="1">
      <c r="A9093" s="260"/>
    </row>
    <row r="9094" spans="1:1" s="261" customFormat="1" ht="12" hidden="1" customHeight="1">
      <c r="A9094" s="260"/>
    </row>
    <row r="9095" spans="1:1" s="261" customFormat="1" ht="12" hidden="1" customHeight="1">
      <c r="A9095" s="260"/>
    </row>
    <row r="9096" spans="1:1" s="261" customFormat="1" ht="12" hidden="1" customHeight="1">
      <c r="A9096" s="260"/>
    </row>
    <row r="9097" spans="1:1" s="261" customFormat="1" ht="12" hidden="1" customHeight="1">
      <c r="A9097" s="260"/>
    </row>
    <row r="9098" spans="1:1" s="261" customFormat="1" ht="12" hidden="1" customHeight="1">
      <c r="A9098" s="260"/>
    </row>
    <row r="9099" spans="1:1" s="261" customFormat="1" ht="12" hidden="1" customHeight="1">
      <c r="A9099" s="260"/>
    </row>
    <row r="9100" spans="1:1" s="261" customFormat="1" ht="12" hidden="1" customHeight="1">
      <c r="A9100" s="260"/>
    </row>
    <row r="9101" spans="1:1" s="261" customFormat="1" ht="12" hidden="1" customHeight="1">
      <c r="A9101" s="260"/>
    </row>
    <row r="9102" spans="1:1" s="261" customFormat="1" ht="12" hidden="1" customHeight="1">
      <c r="A9102" s="260"/>
    </row>
    <row r="9103" spans="1:1" s="261" customFormat="1" ht="12" hidden="1" customHeight="1">
      <c r="A9103" s="260"/>
    </row>
    <row r="9104" spans="1:1" s="261" customFormat="1" ht="12" hidden="1" customHeight="1">
      <c r="A9104" s="260"/>
    </row>
    <row r="9105" spans="1:1" s="261" customFormat="1" ht="12" hidden="1" customHeight="1">
      <c r="A9105" s="260"/>
    </row>
    <row r="9106" spans="1:1" s="261" customFormat="1" ht="12" hidden="1" customHeight="1">
      <c r="A9106" s="260"/>
    </row>
    <row r="9107" spans="1:1" s="261" customFormat="1" ht="12" hidden="1" customHeight="1">
      <c r="A9107" s="260"/>
    </row>
    <row r="9108" spans="1:1" s="261" customFormat="1" ht="12" hidden="1" customHeight="1">
      <c r="A9108" s="260"/>
    </row>
    <row r="9109" spans="1:1" s="261" customFormat="1" ht="12" hidden="1" customHeight="1">
      <c r="A9109" s="260"/>
    </row>
    <row r="9110" spans="1:1" s="261" customFormat="1" ht="12" hidden="1" customHeight="1">
      <c r="A9110" s="260"/>
    </row>
    <row r="9111" spans="1:1" s="261" customFormat="1" ht="12" hidden="1" customHeight="1">
      <c r="A9111" s="260"/>
    </row>
    <row r="9112" spans="1:1" s="261" customFormat="1" ht="12" hidden="1" customHeight="1">
      <c r="A9112" s="260"/>
    </row>
    <row r="9113" spans="1:1" s="261" customFormat="1" ht="12" hidden="1" customHeight="1">
      <c r="A9113" s="260"/>
    </row>
    <row r="9114" spans="1:1" s="261" customFormat="1" ht="12" hidden="1" customHeight="1">
      <c r="A9114" s="260"/>
    </row>
    <row r="9115" spans="1:1" s="261" customFormat="1" ht="12" hidden="1" customHeight="1">
      <c r="A9115" s="260"/>
    </row>
    <row r="9116" spans="1:1" s="261" customFormat="1" ht="12" hidden="1" customHeight="1">
      <c r="A9116" s="260"/>
    </row>
    <row r="9117" spans="1:1" s="261" customFormat="1" ht="12" hidden="1" customHeight="1">
      <c r="A9117" s="260"/>
    </row>
    <row r="9118" spans="1:1" s="261" customFormat="1" ht="12" hidden="1" customHeight="1">
      <c r="A9118" s="260"/>
    </row>
    <row r="9119" spans="1:1" s="261" customFormat="1" ht="12" hidden="1" customHeight="1">
      <c r="A9119" s="260"/>
    </row>
    <row r="9120" spans="1:1" s="261" customFormat="1" ht="12" hidden="1" customHeight="1">
      <c r="A9120" s="260"/>
    </row>
    <row r="9121" spans="1:1" s="261" customFormat="1" ht="12" hidden="1" customHeight="1">
      <c r="A9121" s="260"/>
    </row>
    <row r="9122" spans="1:1" s="261" customFormat="1" ht="12" hidden="1" customHeight="1">
      <c r="A9122" s="260"/>
    </row>
    <row r="9123" spans="1:1" s="261" customFormat="1" ht="12" hidden="1" customHeight="1">
      <c r="A9123" s="260"/>
    </row>
    <row r="9124" spans="1:1" s="261" customFormat="1" ht="12" hidden="1" customHeight="1">
      <c r="A9124" s="260"/>
    </row>
    <row r="9125" spans="1:1" s="261" customFormat="1" ht="12" hidden="1" customHeight="1">
      <c r="A9125" s="260"/>
    </row>
    <row r="9126" spans="1:1" s="261" customFormat="1" ht="12" hidden="1" customHeight="1">
      <c r="A9126" s="260"/>
    </row>
    <row r="9127" spans="1:1" s="261" customFormat="1" ht="12" hidden="1" customHeight="1">
      <c r="A9127" s="260"/>
    </row>
    <row r="9128" spans="1:1" s="261" customFormat="1" ht="12" hidden="1" customHeight="1">
      <c r="A9128" s="260"/>
    </row>
    <row r="9129" spans="1:1" s="261" customFormat="1" ht="12" hidden="1" customHeight="1">
      <c r="A9129" s="260"/>
    </row>
    <row r="9130" spans="1:1" s="261" customFormat="1" ht="12" hidden="1" customHeight="1">
      <c r="A9130" s="260"/>
    </row>
    <row r="9131" spans="1:1" s="261" customFormat="1" ht="12" hidden="1" customHeight="1">
      <c r="A9131" s="260"/>
    </row>
    <row r="9132" spans="1:1" s="261" customFormat="1" ht="12" hidden="1" customHeight="1">
      <c r="A9132" s="260"/>
    </row>
    <row r="9133" spans="1:1" s="261" customFormat="1" ht="12" hidden="1" customHeight="1">
      <c r="A9133" s="260"/>
    </row>
    <row r="9134" spans="1:1" s="261" customFormat="1" ht="12" hidden="1" customHeight="1">
      <c r="A9134" s="260"/>
    </row>
    <row r="9135" spans="1:1" s="261" customFormat="1" ht="12" hidden="1" customHeight="1">
      <c r="A9135" s="260"/>
    </row>
    <row r="9136" spans="1:1" s="261" customFormat="1" ht="12" hidden="1" customHeight="1">
      <c r="A9136" s="260"/>
    </row>
    <row r="9137" spans="1:1" s="261" customFormat="1" ht="12" hidden="1" customHeight="1">
      <c r="A9137" s="260"/>
    </row>
    <row r="9138" spans="1:1" s="261" customFormat="1" ht="12" hidden="1" customHeight="1">
      <c r="A9138" s="260"/>
    </row>
    <row r="9139" spans="1:1" s="261" customFormat="1" ht="12" hidden="1" customHeight="1">
      <c r="A9139" s="260"/>
    </row>
    <row r="9140" spans="1:1" s="261" customFormat="1" ht="12" hidden="1" customHeight="1">
      <c r="A9140" s="260"/>
    </row>
    <row r="9141" spans="1:1" s="261" customFormat="1" ht="12" hidden="1" customHeight="1">
      <c r="A9141" s="260"/>
    </row>
    <row r="9142" spans="1:1" s="261" customFormat="1" ht="12" hidden="1" customHeight="1">
      <c r="A9142" s="260"/>
    </row>
    <row r="9143" spans="1:1" s="261" customFormat="1" ht="12" hidden="1" customHeight="1">
      <c r="A9143" s="260"/>
    </row>
    <row r="9144" spans="1:1" s="261" customFormat="1" ht="12" hidden="1" customHeight="1">
      <c r="A9144" s="260"/>
    </row>
    <row r="9145" spans="1:1" s="261" customFormat="1" ht="12" hidden="1" customHeight="1">
      <c r="A9145" s="260"/>
    </row>
    <row r="9146" spans="1:1" s="261" customFormat="1" ht="12" hidden="1" customHeight="1">
      <c r="A9146" s="260"/>
    </row>
    <row r="9147" spans="1:1" s="261" customFormat="1" ht="12" hidden="1" customHeight="1">
      <c r="A9147" s="260"/>
    </row>
    <row r="9148" spans="1:1" s="261" customFormat="1" ht="12" hidden="1" customHeight="1">
      <c r="A9148" s="260"/>
    </row>
    <row r="9149" spans="1:1" s="261" customFormat="1" ht="12" hidden="1" customHeight="1">
      <c r="A9149" s="260"/>
    </row>
    <row r="9150" spans="1:1" s="261" customFormat="1" ht="12" hidden="1" customHeight="1">
      <c r="A9150" s="260"/>
    </row>
    <row r="9151" spans="1:1" s="261" customFormat="1" ht="12" hidden="1" customHeight="1">
      <c r="A9151" s="260"/>
    </row>
    <row r="9152" spans="1:1" s="261" customFormat="1" ht="12" hidden="1" customHeight="1">
      <c r="A9152" s="260"/>
    </row>
    <row r="9153" spans="1:1" s="261" customFormat="1" ht="12" hidden="1" customHeight="1">
      <c r="A9153" s="260"/>
    </row>
    <row r="9154" spans="1:1" s="261" customFormat="1" ht="12" hidden="1" customHeight="1">
      <c r="A9154" s="260"/>
    </row>
    <row r="9155" spans="1:1" s="261" customFormat="1" ht="12" hidden="1" customHeight="1">
      <c r="A9155" s="260"/>
    </row>
    <row r="9156" spans="1:1" s="261" customFormat="1" ht="12" hidden="1" customHeight="1">
      <c r="A9156" s="260"/>
    </row>
    <row r="9157" spans="1:1" s="261" customFormat="1" ht="12" hidden="1" customHeight="1">
      <c r="A9157" s="260"/>
    </row>
    <row r="9158" spans="1:1" s="261" customFormat="1" ht="12" hidden="1" customHeight="1">
      <c r="A9158" s="260"/>
    </row>
    <row r="9159" spans="1:1" s="261" customFormat="1" ht="12" hidden="1" customHeight="1">
      <c r="A9159" s="260"/>
    </row>
    <row r="9160" spans="1:1" s="261" customFormat="1" ht="12" hidden="1" customHeight="1">
      <c r="A9160" s="260"/>
    </row>
    <row r="9161" spans="1:1" s="261" customFormat="1" ht="12" hidden="1" customHeight="1">
      <c r="A9161" s="260"/>
    </row>
    <row r="9162" spans="1:1" s="261" customFormat="1" ht="12" hidden="1" customHeight="1">
      <c r="A9162" s="260"/>
    </row>
    <row r="9163" spans="1:1" s="261" customFormat="1" ht="12" hidden="1" customHeight="1">
      <c r="A9163" s="260"/>
    </row>
    <row r="9164" spans="1:1" s="261" customFormat="1" ht="12" hidden="1" customHeight="1">
      <c r="A9164" s="260"/>
    </row>
    <row r="9165" spans="1:1" s="261" customFormat="1" ht="12" hidden="1" customHeight="1">
      <c r="A9165" s="260"/>
    </row>
    <row r="9166" spans="1:1" s="261" customFormat="1" ht="12" hidden="1" customHeight="1">
      <c r="A9166" s="260"/>
    </row>
    <row r="9167" spans="1:1" s="261" customFormat="1" ht="12" hidden="1" customHeight="1">
      <c r="A9167" s="260"/>
    </row>
    <row r="9168" spans="1:1" s="261" customFormat="1" ht="12" hidden="1" customHeight="1">
      <c r="A9168" s="260"/>
    </row>
    <row r="9169" spans="1:1" s="261" customFormat="1" ht="12" hidden="1" customHeight="1">
      <c r="A9169" s="260"/>
    </row>
    <row r="9170" spans="1:1" s="261" customFormat="1" ht="12" hidden="1" customHeight="1">
      <c r="A9170" s="260"/>
    </row>
    <row r="9171" spans="1:1" s="261" customFormat="1" ht="12" hidden="1" customHeight="1">
      <c r="A9171" s="260"/>
    </row>
    <row r="9172" spans="1:1" s="261" customFormat="1" ht="12" hidden="1" customHeight="1">
      <c r="A9172" s="260"/>
    </row>
    <row r="9173" spans="1:1" s="261" customFormat="1" ht="12" hidden="1" customHeight="1">
      <c r="A9173" s="260"/>
    </row>
    <row r="9174" spans="1:1" s="261" customFormat="1" ht="12" hidden="1" customHeight="1">
      <c r="A9174" s="260"/>
    </row>
    <row r="9175" spans="1:1" s="261" customFormat="1" ht="12" hidden="1" customHeight="1">
      <c r="A9175" s="260"/>
    </row>
    <row r="9176" spans="1:1" s="261" customFormat="1" ht="12" hidden="1" customHeight="1">
      <c r="A9176" s="260"/>
    </row>
    <row r="9177" spans="1:1" s="261" customFormat="1" ht="12" hidden="1" customHeight="1">
      <c r="A9177" s="260"/>
    </row>
    <row r="9178" spans="1:1" s="261" customFormat="1" ht="12" hidden="1" customHeight="1">
      <c r="A9178" s="260"/>
    </row>
    <row r="9179" spans="1:1" s="261" customFormat="1" ht="12" hidden="1" customHeight="1">
      <c r="A9179" s="260"/>
    </row>
    <row r="9180" spans="1:1" s="261" customFormat="1" ht="12" hidden="1" customHeight="1">
      <c r="A9180" s="260"/>
    </row>
    <row r="9181" spans="1:1" s="261" customFormat="1" ht="12" hidden="1" customHeight="1">
      <c r="A9181" s="260"/>
    </row>
    <row r="9182" spans="1:1" s="261" customFormat="1" ht="12" hidden="1" customHeight="1">
      <c r="A9182" s="260"/>
    </row>
    <row r="9183" spans="1:1" s="261" customFormat="1" ht="12" hidden="1" customHeight="1">
      <c r="A9183" s="260"/>
    </row>
    <row r="9184" spans="1:1" s="261" customFormat="1" ht="12" hidden="1" customHeight="1">
      <c r="A9184" s="260"/>
    </row>
    <row r="9185" spans="1:1" s="261" customFormat="1" ht="12" hidden="1" customHeight="1">
      <c r="A9185" s="260"/>
    </row>
    <row r="9186" spans="1:1" s="261" customFormat="1" ht="12" hidden="1" customHeight="1">
      <c r="A9186" s="260"/>
    </row>
    <row r="9187" spans="1:1" s="261" customFormat="1" ht="12" hidden="1" customHeight="1">
      <c r="A9187" s="260"/>
    </row>
    <row r="9188" spans="1:1" s="261" customFormat="1" ht="12" hidden="1" customHeight="1">
      <c r="A9188" s="260"/>
    </row>
    <row r="9189" spans="1:1" s="261" customFormat="1" ht="12" hidden="1" customHeight="1">
      <c r="A9189" s="260"/>
    </row>
    <row r="9190" spans="1:1" s="261" customFormat="1" ht="12" hidden="1" customHeight="1">
      <c r="A9190" s="260"/>
    </row>
    <row r="9191" spans="1:1" s="261" customFormat="1" ht="12" hidden="1" customHeight="1">
      <c r="A9191" s="260"/>
    </row>
    <row r="9192" spans="1:1" s="261" customFormat="1" ht="12" hidden="1" customHeight="1">
      <c r="A9192" s="260"/>
    </row>
    <row r="9193" spans="1:1" s="261" customFormat="1" ht="12" hidden="1" customHeight="1">
      <c r="A9193" s="260"/>
    </row>
    <row r="9194" spans="1:1" s="261" customFormat="1" ht="12" hidden="1" customHeight="1">
      <c r="A9194" s="260"/>
    </row>
    <row r="9195" spans="1:1" s="261" customFormat="1" ht="12" hidden="1" customHeight="1">
      <c r="A9195" s="260"/>
    </row>
    <row r="9196" spans="1:1" s="261" customFormat="1" ht="12" hidden="1" customHeight="1">
      <c r="A9196" s="260"/>
    </row>
    <row r="9197" spans="1:1" s="261" customFormat="1" ht="12" hidden="1" customHeight="1">
      <c r="A9197" s="260"/>
    </row>
    <row r="9198" spans="1:1" s="261" customFormat="1" ht="12" hidden="1" customHeight="1">
      <c r="A9198" s="260"/>
    </row>
    <row r="9199" spans="1:1" s="261" customFormat="1" ht="12" hidden="1" customHeight="1">
      <c r="A9199" s="260"/>
    </row>
    <row r="9200" spans="1:1" s="261" customFormat="1" ht="12" hidden="1" customHeight="1">
      <c r="A9200" s="260"/>
    </row>
    <row r="9201" spans="1:1" s="261" customFormat="1" ht="12" hidden="1" customHeight="1">
      <c r="A9201" s="260"/>
    </row>
    <row r="9202" spans="1:1" s="261" customFormat="1" ht="12" hidden="1" customHeight="1">
      <c r="A9202" s="260"/>
    </row>
    <row r="9203" spans="1:1" s="261" customFormat="1" ht="12" hidden="1" customHeight="1">
      <c r="A9203" s="260"/>
    </row>
    <row r="9204" spans="1:1" s="261" customFormat="1" ht="12" hidden="1" customHeight="1">
      <c r="A9204" s="260"/>
    </row>
    <row r="9205" spans="1:1" s="261" customFormat="1" ht="12" hidden="1" customHeight="1">
      <c r="A9205" s="260"/>
    </row>
    <row r="9206" spans="1:1" s="261" customFormat="1" ht="12" hidden="1" customHeight="1">
      <c r="A9206" s="260"/>
    </row>
    <row r="9207" spans="1:1" s="261" customFormat="1" ht="12" hidden="1" customHeight="1">
      <c r="A9207" s="260"/>
    </row>
    <row r="9208" spans="1:1" s="261" customFormat="1" ht="12" hidden="1" customHeight="1">
      <c r="A9208" s="260"/>
    </row>
    <row r="9209" spans="1:1" s="261" customFormat="1" ht="12" hidden="1" customHeight="1">
      <c r="A9209" s="260"/>
    </row>
    <row r="9210" spans="1:1" s="261" customFormat="1" ht="12" hidden="1" customHeight="1">
      <c r="A9210" s="260"/>
    </row>
    <row r="9211" spans="1:1" s="261" customFormat="1" ht="12" hidden="1" customHeight="1">
      <c r="A9211" s="260"/>
    </row>
    <row r="9212" spans="1:1" s="261" customFormat="1" ht="12" hidden="1" customHeight="1">
      <c r="A9212" s="260"/>
    </row>
    <row r="9213" spans="1:1" s="261" customFormat="1" ht="12" hidden="1" customHeight="1">
      <c r="A9213" s="260"/>
    </row>
    <row r="9214" spans="1:1" s="261" customFormat="1" ht="12" hidden="1" customHeight="1">
      <c r="A9214" s="260"/>
    </row>
    <row r="9215" spans="1:1" s="261" customFormat="1" ht="12" hidden="1" customHeight="1">
      <c r="A9215" s="260"/>
    </row>
    <row r="9216" spans="1:1" s="261" customFormat="1" ht="12" hidden="1" customHeight="1">
      <c r="A9216" s="260"/>
    </row>
    <row r="9217" spans="1:1" s="261" customFormat="1" ht="12" hidden="1" customHeight="1">
      <c r="A9217" s="260"/>
    </row>
    <row r="9218" spans="1:1" s="261" customFormat="1" ht="12" hidden="1" customHeight="1">
      <c r="A9218" s="260"/>
    </row>
    <row r="9219" spans="1:1" s="261" customFormat="1" ht="12" hidden="1" customHeight="1">
      <c r="A9219" s="260"/>
    </row>
    <row r="9220" spans="1:1" s="261" customFormat="1" ht="12" hidden="1" customHeight="1">
      <c r="A9220" s="260"/>
    </row>
    <row r="9221" spans="1:1" s="261" customFormat="1" ht="12" hidden="1" customHeight="1">
      <c r="A9221" s="260"/>
    </row>
    <row r="9222" spans="1:1" s="261" customFormat="1" ht="12" hidden="1" customHeight="1">
      <c r="A9222" s="260"/>
    </row>
    <row r="9223" spans="1:1" s="261" customFormat="1" ht="12" hidden="1" customHeight="1">
      <c r="A9223" s="260"/>
    </row>
    <row r="9224" spans="1:1" s="261" customFormat="1" ht="12" hidden="1" customHeight="1">
      <c r="A9224" s="260"/>
    </row>
    <row r="9225" spans="1:1" s="261" customFormat="1" ht="12" hidden="1" customHeight="1">
      <c r="A9225" s="260"/>
    </row>
    <row r="9226" spans="1:1" s="261" customFormat="1" ht="12" hidden="1" customHeight="1">
      <c r="A9226" s="260"/>
    </row>
    <row r="9227" spans="1:1" s="261" customFormat="1" ht="12" hidden="1" customHeight="1">
      <c r="A9227" s="260"/>
    </row>
    <row r="9228" spans="1:1" s="261" customFormat="1" ht="12" hidden="1" customHeight="1">
      <c r="A9228" s="260"/>
    </row>
    <row r="9229" spans="1:1" s="261" customFormat="1" ht="12" hidden="1" customHeight="1">
      <c r="A9229" s="260"/>
    </row>
    <row r="9230" spans="1:1" s="261" customFormat="1" ht="12" hidden="1" customHeight="1">
      <c r="A9230" s="260"/>
    </row>
    <row r="9231" spans="1:1" s="261" customFormat="1" ht="12" hidden="1" customHeight="1">
      <c r="A9231" s="260"/>
    </row>
    <row r="9232" spans="1:1" s="261" customFormat="1" ht="12" hidden="1" customHeight="1">
      <c r="A9232" s="260"/>
    </row>
    <row r="9233" spans="1:1" s="261" customFormat="1" ht="12" hidden="1" customHeight="1">
      <c r="A9233" s="260"/>
    </row>
    <row r="9234" spans="1:1" s="261" customFormat="1" ht="12" hidden="1" customHeight="1">
      <c r="A9234" s="260"/>
    </row>
    <row r="9235" spans="1:1" s="261" customFormat="1" ht="12" hidden="1" customHeight="1">
      <c r="A9235" s="260"/>
    </row>
    <row r="9236" spans="1:1" s="261" customFormat="1" ht="12" hidden="1" customHeight="1">
      <c r="A9236" s="260"/>
    </row>
    <row r="9237" spans="1:1" s="261" customFormat="1" ht="12" hidden="1" customHeight="1">
      <c r="A9237" s="260"/>
    </row>
    <row r="9238" spans="1:1" s="261" customFormat="1" ht="12" hidden="1" customHeight="1">
      <c r="A9238" s="260"/>
    </row>
    <row r="9239" spans="1:1" s="261" customFormat="1" ht="12" hidden="1" customHeight="1">
      <c r="A9239" s="260"/>
    </row>
    <row r="9240" spans="1:1" s="261" customFormat="1" ht="12" hidden="1" customHeight="1">
      <c r="A9240" s="260"/>
    </row>
    <row r="9241" spans="1:1" s="261" customFormat="1" ht="12" hidden="1" customHeight="1">
      <c r="A9241" s="260"/>
    </row>
    <row r="9242" spans="1:1" s="261" customFormat="1" ht="12" hidden="1" customHeight="1">
      <c r="A9242" s="260"/>
    </row>
    <row r="9243" spans="1:1" s="261" customFormat="1" ht="12" hidden="1" customHeight="1">
      <c r="A9243" s="260"/>
    </row>
    <row r="9244" spans="1:1" s="261" customFormat="1" ht="12" hidden="1" customHeight="1">
      <c r="A9244" s="260"/>
    </row>
    <row r="9245" spans="1:1" s="261" customFormat="1" ht="12" hidden="1" customHeight="1">
      <c r="A9245" s="260"/>
    </row>
    <row r="9246" spans="1:1" s="261" customFormat="1" ht="12" hidden="1" customHeight="1">
      <c r="A9246" s="260"/>
    </row>
    <row r="9247" spans="1:1" s="261" customFormat="1" ht="12" hidden="1" customHeight="1">
      <c r="A9247" s="260"/>
    </row>
    <row r="9248" spans="1:1" s="261" customFormat="1" ht="12" hidden="1" customHeight="1">
      <c r="A9248" s="260"/>
    </row>
    <row r="9249" spans="1:1" s="261" customFormat="1" ht="12" hidden="1" customHeight="1">
      <c r="A9249" s="260"/>
    </row>
    <row r="9250" spans="1:1" s="261" customFormat="1" ht="12" hidden="1" customHeight="1">
      <c r="A9250" s="260"/>
    </row>
    <row r="9251" spans="1:1" s="261" customFormat="1" ht="12" hidden="1" customHeight="1">
      <c r="A9251" s="260"/>
    </row>
    <row r="9252" spans="1:1" s="261" customFormat="1" ht="12" hidden="1" customHeight="1">
      <c r="A9252" s="260"/>
    </row>
    <row r="9253" spans="1:1" s="261" customFormat="1" ht="12" hidden="1" customHeight="1">
      <c r="A9253" s="260"/>
    </row>
    <row r="9254" spans="1:1" s="261" customFormat="1" ht="12" hidden="1" customHeight="1">
      <c r="A9254" s="260"/>
    </row>
    <row r="9255" spans="1:1" s="261" customFormat="1" ht="12" hidden="1" customHeight="1">
      <c r="A9255" s="260"/>
    </row>
    <row r="9256" spans="1:1" s="261" customFormat="1" ht="12" hidden="1" customHeight="1">
      <c r="A9256" s="260"/>
    </row>
    <row r="9257" spans="1:1" s="261" customFormat="1" ht="12" hidden="1" customHeight="1">
      <c r="A9257" s="260"/>
    </row>
    <row r="9258" spans="1:1" s="261" customFormat="1" ht="12" hidden="1" customHeight="1">
      <c r="A9258" s="260"/>
    </row>
    <row r="9259" spans="1:1" s="261" customFormat="1" ht="12" hidden="1" customHeight="1">
      <c r="A9259" s="260"/>
    </row>
    <row r="9260" spans="1:1" s="261" customFormat="1" ht="12" hidden="1" customHeight="1">
      <c r="A9260" s="260"/>
    </row>
    <row r="9261" spans="1:1" s="261" customFormat="1" ht="12" hidden="1" customHeight="1">
      <c r="A9261" s="260"/>
    </row>
    <row r="9262" spans="1:1" s="261" customFormat="1" ht="12" hidden="1" customHeight="1">
      <c r="A9262" s="260"/>
    </row>
    <row r="9263" spans="1:1" s="261" customFormat="1" ht="12" hidden="1" customHeight="1">
      <c r="A9263" s="260"/>
    </row>
    <row r="9264" spans="1:1" s="261" customFormat="1" ht="12" hidden="1" customHeight="1">
      <c r="A9264" s="260"/>
    </row>
    <row r="9265" spans="1:1" s="261" customFormat="1" ht="12" hidden="1" customHeight="1">
      <c r="A9265" s="260"/>
    </row>
    <row r="9266" spans="1:1" s="261" customFormat="1" ht="12" hidden="1" customHeight="1">
      <c r="A9266" s="260"/>
    </row>
    <row r="9267" spans="1:1" s="261" customFormat="1" ht="12" hidden="1" customHeight="1">
      <c r="A9267" s="260"/>
    </row>
    <row r="9268" spans="1:1" s="261" customFormat="1" ht="12" hidden="1" customHeight="1">
      <c r="A9268" s="260"/>
    </row>
    <row r="9269" spans="1:1" s="261" customFormat="1" ht="12" hidden="1" customHeight="1">
      <c r="A9269" s="260"/>
    </row>
    <row r="9270" spans="1:1" s="261" customFormat="1" ht="12" hidden="1" customHeight="1">
      <c r="A9270" s="260"/>
    </row>
    <row r="9271" spans="1:1" s="261" customFormat="1" ht="12" hidden="1" customHeight="1">
      <c r="A9271" s="260"/>
    </row>
    <row r="9272" spans="1:1" s="261" customFormat="1" ht="12" hidden="1" customHeight="1">
      <c r="A9272" s="260"/>
    </row>
    <row r="9273" spans="1:1" s="261" customFormat="1" ht="12" hidden="1" customHeight="1">
      <c r="A9273" s="260"/>
    </row>
    <row r="9274" spans="1:1" s="261" customFormat="1" ht="12" hidden="1" customHeight="1">
      <c r="A9274" s="260"/>
    </row>
    <row r="9275" spans="1:1" s="261" customFormat="1" ht="12" hidden="1" customHeight="1">
      <c r="A9275" s="260"/>
    </row>
    <row r="9276" spans="1:1" s="261" customFormat="1" ht="12" hidden="1" customHeight="1">
      <c r="A9276" s="260"/>
    </row>
    <row r="9277" spans="1:1" s="261" customFormat="1" ht="12" hidden="1" customHeight="1">
      <c r="A9277" s="260"/>
    </row>
    <row r="9278" spans="1:1" s="261" customFormat="1" ht="12" hidden="1" customHeight="1">
      <c r="A9278" s="260"/>
    </row>
    <row r="9279" spans="1:1" s="261" customFormat="1" ht="12" hidden="1" customHeight="1">
      <c r="A9279" s="260"/>
    </row>
    <row r="9280" spans="1:1" s="261" customFormat="1" ht="12" hidden="1" customHeight="1">
      <c r="A9280" s="260"/>
    </row>
    <row r="9281" spans="1:1" s="261" customFormat="1" ht="12" hidden="1" customHeight="1">
      <c r="A9281" s="260"/>
    </row>
    <row r="9282" spans="1:1" s="261" customFormat="1" ht="12" hidden="1" customHeight="1">
      <c r="A9282" s="260"/>
    </row>
    <row r="9283" spans="1:1" s="261" customFormat="1" ht="12" hidden="1" customHeight="1">
      <c r="A9283" s="260"/>
    </row>
    <row r="9284" spans="1:1" s="261" customFormat="1" ht="12" hidden="1" customHeight="1">
      <c r="A9284" s="260"/>
    </row>
    <row r="9285" spans="1:1" s="261" customFormat="1" ht="12" hidden="1" customHeight="1">
      <c r="A9285" s="260"/>
    </row>
    <row r="9286" spans="1:1" s="261" customFormat="1" ht="12" hidden="1" customHeight="1">
      <c r="A9286" s="260"/>
    </row>
    <row r="9287" spans="1:1" s="261" customFormat="1" ht="12" hidden="1" customHeight="1">
      <c r="A9287" s="260"/>
    </row>
    <row r="9288" spans="1:1" s="261" customFormat="1" ht="12" hidden="1" customHeight="1">
      <c r="A9288" s="260"/>
    </row>
    <row r="9289" spans="1:1" s="261" customFormat="1" ht="12" hidden="1" customHeight="1">
      <c r="A9289" s="260"/>
    </row>
    <row r="9290" spans="1:1" s="261" customFormat="1" ht="12" hidden="1" customHeight="1">
      <c r="A9290" s="260"/>
    </row>
    <row r="9291" spans="1:1" s="261" customFormat="1" ht="12" hidden="1" customHeight="1">
      <c r="A9291" s="260"/>
    </row>
    <row r="9292" spans="1:1" s="261" customFormat="1" ht="12" hidden="1" customHeight="1">
      <c r="A9292" s="260"/>
    </row>
    <row r="9293" spans="1:1" s="261" customFormat="1" ht="12" hidden="1" customHeight="1">
      <c r="A9293" s="260"/>
    </row>
    <row r="9294" spans="1:1" s="261" customFormat="1" ht="12" hidden="1" customHeight="1">
      <c r="A9294" s="260"/>
    </row>
    <row r="9295" spans="1:1" s="261" customFormat="1" ht="12" hidden="1" customHeight="1">
      <c r="A9295" s="260"/>
    </row>
    <row r="9296" spans="1:1" s="261" customFormat="1" ht="12" hidden="1" customHeight="1">
      <c r="A9296" s="260"/>
    </row>
    <row r="9297" spans="1:1" s="261" customFormat="1" ht="12" hidden="1" customHeight="1">
      <c r="A9297" s="260"/>
    </row>
    <row r="9298" spans="1:1" s="261" customFormat="1" ht="12" hidden="1" customHeight="1">
      <c r="A9298" s="260"/>
    </row>
    <row r="9299" spans="1:1" s="261" customFormat="1" ht="12" hidden="1" customHeight="1">
      <c r="A9299" s="260"/>
    </row>
    <row r="9300" spans="1:1" s="261" customFormat="1" ht="12" hidden="1" customHeight="1">
      <c r="A9300" s="260"/>
    </row>
    <row r="9301" spans="1:1" s="261" customFormat="1" ht="12" hidden="1" customHeight="1">
      <c r="A9301" s="260"/>
    </row>
    <row r="9302" spans="1:1" s="261" customFormat="1" ht="12" hidden="1" customHeight="1">
      <c r="A9302" s="260"/>
    </row>
    <row r="9303" spans="1:1" s="261" customFormat="1" ht="12" hidden="1" customHeight="1">
      <c r="A9303" s="260"/>
    </row>
    <row r="9304" spans="1:1" s="261" customFormat="1" ht="12" hidden="1" customHeight="1">
      <c r="A9304" s="260"/>
    </row>
    <row r="9305" spans="1:1" s="261" customFormat="1" ht="12" hidden="1" customHeight="1">
      <c r="A9305" s="260"/>
    </row>
    <row r="9306" spans="1:1" s="261" customFormat="1" ht="12" hidden="1" customHeight="1">
      <c r="A9306" s="260"/>
    </row>
    <row r="9307" spans="1:1" s="261" customFormat="1" ht="12" hidden="1" customHeight="1">
      <c r="A9307" s="260"/>
    </row>
    <row r="9308" spans="1:1" s="261" customFormat="1" ht="12" hidden="1" customHeight="1">
      <c r="A9308" s="260"/>
    </row>
    <row r="9309" spans="1:1" s="261" customFormat="1" ht="12" hidden="1" customHeight="1">
      <c r="A9309" s="260"/>
    </row>
    <row r="9310" spans="1:1" s="261" customFormat="1" ht="12" hidden="1" customHeight="1">
      <c r="A9310" s="260"/>
    </row>
    <row r="9311" spans="1:1" s="261" customFormat="1" ht="12" hidden="1" customHeight="1">
      <c r="A9311" s="260"/>
    </row>
    <row r="9312" spans="1:1" s="261" customFormat="1" ht="12" hidden="1" customHeight="1">
      <c r="A9312" s="260"/>
    </row>
    <row r="9313" spans="1:1" s="261" customFormat="1" ht="12" hidden="1" customHeight="1">
      <c r="A9313" s="260"/>
    </row>
    <row r="9314" spans="1:1" s="261" customFormat="1" ht="12" hidden="1" customHeight="1">
      <c r="A9314" s="260"/>
    </row>
    <row r="9315" spans="1:1" s="261" customFormat="1" ht="12" hidden="1" customHeight="1">
      <c r="A9315" s="260"/>
    </row>
    <row r="9316" spans="1:1" s="261" customFormat="1" ht="12" hidden="1" customHeight="1">
      <c r="A9316" s="260"/>
    </row>
    <row r="9317" spans="1:1" s="261" customFormat="1" ht="12" hidden="1" customHeight="1">
      <c r="A9317" s="260"/>
    </row>
    <row r="9318" spans="1:1" s="261" customFormat="1" ht="12" hidden="1" customHeight="1">
      <c r="A9318" s="260"/>
    </row>
    <row r="9319" spans="1:1" s="261" customFormat="1" ht="12" hidden="1" customHeight="1">
      <c r="A9319" s="260"/>
    </row>
    <row r="9320" spans="1:1" s="261" customFormat="1" ht="12" hidden="1" customHeight="1">
      <c r="A9320" s="260"/>
    </row>
    <row r="9321" spans="1:1" s="261" customFormat="1" ht="12" hidden="1" customHeight="1">
      <c r="A9321" s="260"/>
    </row>
    <row r="9322" spans="1:1" s="261" customFormat="1" ht="12" hidden="1" customHeight="1">
      <c r="A9322" s="260"/>
    </row>
    <row r="9323" spans="1:1" s="261" customFormat="1" ht="12" hidden="1" customHeight="1">
      <c r="A9323" s="260"/>
    </row>
    <row r="9324" spans="1:1" s="261" customFormat="1" ht="12" hidden="1" customHeight="1">
      <c r="A9324" s="260"/>
    </row>
    <row r="9325" spans="1:1" s="261" customFormat="1" ht="12" hidden="1" customHeight="1">
      <c r="A9325" s="260"/>
    </row>
    <row r="9326" spans="1:1" s="261" customFormat="1" ht="12" hidden="1" customHeight="1">
      <c r="A9326" s="260"/>
    </row>
    <row r="9327" spans="1:1" s="261" customFormat="1" ht="12" hidden="1" customHeight="1">
      <c r="A9327" s="260"/>
    </row>
    <row r="9328" spans="1:1" s="261" customFormat="1" ht="12" hidden="1" customHeight="1">
      <c r="A9328" s="260"/>
    </row>
    <row r="9329" spans="1:1" s="261" customFormat="1" ht="12" hidden="1" customHeight="1">
      <c r="A9329" s="260"/>
    </row>
    <row r="9330" spans="1:1" s="261" customFormat="1" ht="12" hidden="1" customHeight="1">
      <c r="A9330" s="260"/>
    </row>
    <row r="9331" spans="1:1" s="261" customFormat="1" ht="12" hidden="1" customHeight="1">
      <c r="A9331" s="260"/>
    </row>
    <row r="9332" spans="1:1" s="261" customFormat="1" ht="12" hidden="1" customHeight="1">
      <c r="A9332" s="260"/>
    </row>
    <row r="9333" spans="1:1" s="261" customFormat="1" ht="12" hidden="1" customHeight="1">
      <c r="A9333" s="260"/>
    </row>
    <row r="9334" spans="1:1" s="261" customFormat="1" ht="12" hidden="1" customHeight="1">
      <c r="A9334" s="260"/>
    </row>
    <row r="9335" spans="1:1" s="261" customFormat="1" ht="12" hidden="1" customHeight="1">
      <c r="A9335" s="260"/>
    </row>
    <row r="9336" spans="1:1" s="261" customFormat="1" ht="12" hidden="1" customHeight="1">
      <c r="A9336" s="260"/>
    </row>
    <row r="9337" spans="1:1" s="261" customFormat="1" ht="12" hidden="1" customHeight="1">
      <c r="A9337" s="260"/>
    </row>
    <row r="9338" spans="1:1" s="261" customFormat="1" ht="12" hidden="1" customHeight="1">
      <c r="A9338" s="260"/>
    </row>
    <row r="9339" spans="1:1" s="261" customFormat="1" ht="12" hidden="1" customHeight="1">
      <c r="A9339" s="260"/>
    </row>
    <row r="9340" spans="1:1" s="261" customFormat="1" ht="12" hidden="1" customHeight="1">
      <c r="A9340" s="260"/>
    </row>
    <row r="9341" spans="1:1" s="261" customFormat="1" ht="12" hidden="1" customHeight="1">
      <c r="A9341" s="260"/>
    </row>
    <row r="9342" spans="1:1" s="261" customFormat="1" ht="12" hidden="1" customHeight="1">
      <c r="A9342" s="260"/>
    </row>
    <row r="9343" spans="1:1" s="261" customFormat="1" ht="12" hidden="1" customHeight="1">
      <c r="A9343" s="260"/>
    </row>
    <row r="9344" spans="1:1" s="261" customFormat="1" ht="12" hidden="1" customHeight="1">
      <c r="A9344" s="260"/>
    </row>
    <row r="9345" spans="1:1" s="261" customFormat="1" ht="12" hidden="1" customHeight="1">
      <c r="A9345" s="260"/>
    </row>
    <row r="9346" spans="1:1" s="261" customFormat="1" ht="12" hidden="1" customHeight="1">
      <c r="A9346" s="260"/>
    </row>
    <row r="9347" spans="1:1" s="261" customFormat="1" ht="12" hidden="1" customHeight="1">
      <c r="A9347" s="260"/>
    </row>
    <row r="9348" spans="1:1" s="261" customFormat="1" ht="12" hidden="1" customHeight="1">
      <c r="A9348" s="260"/>
    </row>
    <row r="9349" spans="1:1" s="261" customFormat="1" ht="12" hidden="1" customHeight="1">
      <c r="A9349" s="260"/>
    </row>
    <row r="9350" spans="1:1" s="261" customFormat="1" ht="12" hidden="1" customHeight="1">
      <c r="A9350" s="260"/>
    </row>
    <row r="9351" spans="1:1" s="261" customFormat="1" ht="12" hidden="1" customHeight="1">
      <c r="A9351" s="260"/>
    </row>
    <row r="9352" spans="1:1" s="261" customFormat="1" ht="12" hidden="1" customHeight="1">
      <c r="A9352" s="260"/>
    </row>
    <row r="9353" spans="1:1" s="261" customFormat="1" ht="12" hidden="1" customHeight="1">
      <c r="A9353" s="260"/>
    </row>
    <row r="9354" spans="1:1" s="261" customFormat="1" ht="12" hidden="1" customHeight="1">
      <c r="A9354" s="260"/>
    </row>
    <row r="9355" spans="1:1" s="261" customFormat="1" ht="12" hidden="1" customHeight="1">
      <c r="A9355" s="260"/>
    </row>
    <row r="9356" spans="1:1" s="261" customFormat="1" ht="12" hidden="1" customHeight="1">
      <c r="A9356" s="260"/>
    </row>
    <row r="9357" spans="1:1" s="261" customFormat="1" ht="12" hidden="1" customHeight="1">
      <c r="A9357" s="260"/>
    </row>
    <row r="9358" spans="1:1" s="261" customFormat="1" ht="12" hidden="1" customHeight="1">
      <c r="A9358" s="260"/>
    </row>
    <row r="9359" spans="1:1" s="261" customFormat="1" ht="12" hidden="1" customHeight="1">
      <c r="A9359" s="260"/>
    </row>
    <row r="9360" spans="1:1" s="261" customFormat="1" ht="12" hidden="1" customHeight="1">
      <c r="A9360" s="260"/>
    </row>
    <row r="9361" spans="1:1" s="261" customFormat="1" ht="12" hidden="1" customHeight="1">
      <c r="A9361" s="260"/>
    </row>
    <row r="9362" spans="1:1" s="261" customFormat="1" ht="12" hidden="1" customHeight="1">
      <c r="A9362" s="260"/>
    </row>
    <row r="9363" spans="1:1" s="261" customFormat="1" ht="12" hidden="1" customHeight="1">
      <c r="A9363" s="260"/>
    </row>
    <row r="9364" spans="1:1" s="261" customFormat="1" ht="12" hidden="1" customHeight="1">
      <c r="A9364" s="260"/>
    </row>
    <row r="9365" spans="1:1" s="261" customFormat="1" ht="12" hidden="1" customHeight="1">
      <c r="A9365" s="260"/>
    </row>
    <row r="9366" spans="1:1" s="261" customFormat="1" ht="12" hidden="1" customHeight="1">
      <c r="A9366" s="260"/>
    </row>
    <row r="9367" spans="1:1" s="261" customFormat="1" ht="12" hidden="1" customHeight="1">
      <c r="A9367" s="260"/>
    </row>
    <row r="9368" spans="1:1" s="261" customFormat="1" ht="12" hidden="1" customHeight="1">
      <c r="A9368" s="260"/>
    </row>
    <row r="9369" spans="1:1" s="261" customFormat="1" ht="12" hidden="1" customHeight="1">
      <c r="A9369" s="260"/>
    </row>
    <row r="9370" spans="1:1" s="261" customFormat="1" ht="12" hidden="1" customHeight="1">
      <c r="A9370" s="260"/>
    </row>
    <row r="9371" spans="1:1" s="261" customFormat="1" ht="12" hidden="1" customHeight="1">
      <c r="A9371" s="260"/>
    </row>
    <row r="9372" spans="1:1" s="261" customFormat="1" ht="12" hidden="1" customHeight="1">
      <c r="A9372" s="260"/>
    </row>
    <row r="9373" spans="1:1" s="261" customFormat="1" ht="12" hidden="1" customHeight="1">
      <c r="A9373" s="260"/>
    </row>
    <row r="9374" spans="1:1" s="261" customFormat="1" ht="12" hidden="1" customHeight="1">
      <c r="A9374" s="260"/>
    </row>
    <row r="9375" spans="1:1" s="261" customFormat="1" ht="12" hidden="1" customHeight="1">
      <c r="A9375" s="260"/>
    </row>
    <row r="9376" spans="1:1" s="261" customFormat="1" ht="12" hidden="1" customHeight="1">
      <c r="A9376" s="260"/>
    </row>
    <row r="9377" spans="1:1" s="261" customFormat="1" ht="12" hidden="1" customHeight="1">
      <c r="A9377" s="260"/>
    </row>
    <row r="9378" spans="1:1" s="261" customFormat="1" ht="12" hidden="1" customHeight="1">
      <c r="A9378" s="260"/>
    </row>
    <row r="9379" spans="1:1" s="261" customFormat="1" ht="12" hidden="1" customHeight="1">
      <c r="A9379" s="260"/>
    </row>
    <row r="9380" spans="1:1" s="261" customFormat="1" ht="12" hidden="1" customHeight="1">
      <c r="A9380" s="260"/>
    </row>
    <row r="9381" spans="1:1" s="261" customFormat="1" ht="12" hidden="1" customHeight="1">
      <c r="A9381" s="260"/>
    </row>
    <row r="9382" spans="1:1" s="261" customFormat="1" ht="12" hidden="1" customHeight="1">
      <c r="A9382" s="260"/>
    </row>
    <row r="9383" spans="1:1" s="261" customFormat="1" ht="12" hidden="1" customHeight="1">
      <c r="A9383" s="260"/>
    </row>
    <row r="9384" spans="1:1" s="261" customFormat="1" ht="12" hidden="1" customHeight="1">
      <c r="A9384" s="260"/>
    </row>
    <row r="9385" spans="1:1" s="261" customFormat="1" ht="12" hidden="1" customHeight="1">
      <c r="A9385" s="260"/>
    </row>
    <row r="9386" spans="1:1" s="261" customFormat="1" ht="12" hidden="1" customHeight="1">
      <c r="A9386" s="260"/>
    </row>
    <row r="9387" spans="1:1" s="261" customFormat="1" ht="12" hidden="1" customHeight="1">
      <c r="A9387" s="260"/>
    </row>
    <row r="9388" spans="1:1" s="261" customFormat="1" ht="12" hidden="1" customHeight="1">
      <c r="A9388" s="260"/>
    </row>
    <row r="9389" spans="1:1" s="261" customFormat="1" ht="12" hidden="1" customHeight="1">
      <c r="A9389" s="260"/>
    </row>
    <row r="9390" spans="1:1" s="261" customFormat="1" ht="12" hidden="1" customHeight="1">
      <c r="A9390" s="260"/>
    </row>
    <row r="9391" spans="1:1" s="261" customFormat="1" ht="12" hidden="1" customHeight="1">
      <c r="A9391" s="260"/>
    </row>
    <row r="9392" spans="1:1" s="261" customFormat="1" ht="12" hidden="1" customHeight="1">
      <c r="A9392" s="260"/>
    </row>
    <row r="9393" spans="1:1" s="261" customFormat="1" ht="12" hidden="1" customHeight="1">
      <c r="A9393" s="260"/>
    </row>
    <row r="9394" spans="1:1" s="261" customFormat="1" ht="12" hidden="1" customHeight="1">
      <c r="A9394" s="260"/>
    </row>
    <row r="9395" spans="1:1" s="261" customFormat="1" ht="12" hidden="1" customHeight="1">
      <c r="A9395" s="260"/>
    </row>
    <row r="9396" spans="1:1" s="261" customFormat="1" ht="12" hidden="1" customHeight="1">
      <c r="A9396" s="260"/>
    </row>
    <row r="9397" spans="1:1" s="261" customFormat="1" ht="12" hidden="1" customHeight="1">
      <c r="A9397" s="260"/>
    </row>
    <row r="9398" spans="1:1" s="261" customFormat="1" ht="12" hidden="1" customHeight="1">
      <c r="A9398" s="260"/>
    </row>
    <row r="9399" spans="1:1" s="261" customFormat="1" ht="12" hidden="1" customHeight="1">
      <c r="A9399" s="260"/>
    </row>
    <row r="9400" spans="1:1" s="261" customFormat="1" ht="12" hidden="1" customHeight="1">
      <c r="A9400" s="260"/>
    </row>
    <row r="9401" spans="1:1" s="261" customFormat="1" ht="12" hidden="1" customHeight="1">
      <c r="A9401" s="260"/>
    </row>
    <row r="9402" spans="1:1" s="261" customFormat="1" ht="12" hidden="1" customHeight="1">
      <c r="A9402" s="260"/>
    </row>
    <row r="9403" spans="1:1" s="261" customFormat="1" ht="12" hidden="1" customHeight="1">
      <c r="A9403" s="260"/>
    </row>
    <row r="9404" spans="1:1" s="261" customFormat="1" ht="12" hidden="1" customHeight="1">
      <c r="A9404" s="260"/>
    </row>
    <row r="9405" spans="1:1" s="261" customFormat="1" ht="12" hidden="1" customHeight="1">
      <c r="A9405" s="260"/>
    </row>
    <row r="9406" spans="1:1" s="261" customFormat="1" ht="12" hidden="1" customHeight="1">
      <c r="A9406" s="260"/>
    </row>
    <row r="9407" spans="1:1" s="261" customFormat="1" ht="12" hidden="1" customHeight="1">
      <c r="A9407" s="260"/>
    </row>
    <row r="9408" spans="1:1" s="261" customFormat="1" ht="12" hidden="1" customHeight="1">
      <c r="A9408" s="260"/>
    </row>
    <row r="9409" spans="1:1" s="261" customFormat="1" ht="12" hidden="1" customHeight="1">
      <c r="A9409" s="260"/>
    </row>
    <row r="9410" spans="1:1" s="261" customFormat="1" ht="12" hidden="1" customHeight="1">
      <c r="A9410" s="260"/>
    </row>
    <row r="9411" spans="1:1" s="261" customFormat="1" ht="12" hidden="1" customHeight="1">
      <c r="A9411" s="260"/>
    </row>
    <row r="9412" spans="1:1" s="261" customFormat="1" ht="12" hidden="1" customHeight="1">
      <c r="A9412" s="260"/>
    </row>
    <row r="9413" spans="1:1" s="261" customFormat="1" ht="12" hidden="1" customHeight="1">
      <c r="A9413" s="260"/>
    </row>
    <row r="9414" spans="1:1" s="261" customFormat="1" ht="12" hidden="1" customHeight="1">
      <c r="A9414" s="260"/>
    </row>
    <row r="9415" spans="1:1" s="261" customFormat="1" ht="12" hidden="1" customHeight="1">
      <c r="A9415" s="260"/>
    </row>
    <row r="9416" spans="1:1" s="261" customFormat="1" ht="12" hidden="1" customHeight="1">
      <c r="A9416" s="260"/>
    </row>
    <row r="9417" spans="1:1" s="261" customFormat="1" ht="12" hidden="1" customHeight="1">
      <c r="A9417" s="260"/>
    </row>
    <row r="9418" spans="1:1" s="261" customFormat="1" ht="12" hidden="1" customHeight="1">
      <c r="A9418" s="260"/>
    </row>
    <row r="9419" spans="1:1" s="261" customFormat="1" ht="12" hidden="1" customHeight="1">
      <c r="A9419" s="260"/>
    </row>
    <row r="9420" spans="1:1" s="261" customFormat="1" ht="12" hidden="1" customHeight="1">
      <c r="A9420" s="260"/>
    </row>
    <row r="9421" spans="1:1" s="261" customFormat="1" ht="12" hidden="1" customHeight="1">
      <c r="A9421" s="260"/>
    </row>
    <row r="9422" spans="1:1" s="261" customFormat="1" ht="12" hidden="1" customHeight="1">
      <c r="A9422" s="260"/>
    </row>
    <row r="9423" spans="1:1" s="261" customFormat="1" ht="12" hidden="1" customHeight="1">
      <c r="A9423" s="260"/>
    </row>
    <row r="9424" spans="1:1" s="261" customFormat="1" ht="12" hidden="1" customHeight="1">
      <c r="A9424" s="260"/>
    </row>
    <row r="9425" spans="1:1" s="261" customFormat="1" ht="12" hidden="1" customHeight="1">
      <c r="A9425" s="260"/>
    </row>
    <row r="9426" spans="1:1" s="261" customFormat="1" ht="12" hidden="1" customHeight="1">
      <c r="A9426" s="260"/>
    </row>
    <row r="9427" spans="1:1" s="261" customFormat="1" ht="12" hidden="1" customHeight="1">
      <c r="A9427" s="260"/>
    </row>
    <row r="9428" spans="1:1" s="261" customFormat="1" ht="12" hidden="1" customHeight="1">
      <c r="A9428" s="260"/>
    </row>
    <row r="9429" spans="1:1" s="261" customFormat="1" ht="12" hidden="1" customHeight="1">
      <c r="A9429" s="260"/>
    </row>
    <row r="9430" spans="1:1" s="261" customFormat="1" ht="12" hidden="1" customHeight="1">
      <c r="A9430" s="260"/>
    </row>
    <row r="9431" spans="1:1" s="261" customFormat="1" ht="12" hidden="1" customHeight="1">
      <c r="A9431" s="260"/>
    </row>
    <row r="9432" spans="1:1" s="261" customFormat="1" ht="12" hidden="1" customHeight="1">
      <c r="A9432" s="260"/>
    </row>
    <row r="9433" spans="1:1" s="261" customFormat="1" ht="12" hidden="1" customHeight="1">
      <c r="A9433" s="260"/>
    </row>
    <row r="9434" spans="1:1" s="261" customFormat="1" ht="12" hidden="1" customHeight="1">
      <c r="A9434" s="260"/>
    </row>
    <row r="9435" spans="1:1" s="261" customFormat="1" ht="12" hidden="1" customHeight="1">
      <c r="A9435" s="260"/>
    </row>
    <row r="9436" spans="1:1" s="261" customFormat="1" ht="12" hidden="1" customHeight="1">
      <c r="A9436" s="260"/>
    </row>
    <row r="9437" spans="1:1" s="261" customFormat="1" ht="12" hidden="1" customHeight="1">
      <c r="A9437" s="260"/>
    </row>
    <row r="9438" spans="1:1" s="261" customFormat="1" ht="12" hidden="1" customHeight="1">
      <c r="A9438" s="260"/>
    </row>
    <row r="9439" spans="1:1" s="261" customFormat="1" ht="12" hidden="1" customHeight="1">
      <c r="A9439" s="260"/>
    </row>
    <row r="9440" spans="1:1" s="261" customFormat="1" ht="12" hidden="1" customHeight="1">
      <c r="A9440" s="260"/>
    </row>
    <row r="9441" spans="1:1" s="261" customFormat="1" ht="12" hidden="1" customHeight="1">
      <c r="A9441" s="260"/>
    </row>
    <row r="9442" spans="1:1" s="261" customFormat="1" ht="12" hidden="1" customHeight="1">
      <c r="A9442" s="260"/>
    </row>
    <row r="9443" spans="1:1" s="261" customFormat="1" ht="12" hidden="1" customHeight="1">
      <c r="A9443" s="260"/>
    </row>
    <row r="9444" spans="1:1" s="261" customFormat="1" ht="12" hidden="1" customHeight="1">
      <c r="A9444" s="260"/>
    </row>
    <row r="9445" spans="1:1" s="261" customFormat="1" ht="12" hidden="1" customHeight="1">
      <c r="A9445" s="260"/>
    </row>
    <row r="9446" spans="1:1" s="261" customFormat="1" ht="12" hidden="1" customHeight="1">
      <c r="A9446" s="260"/>
    </row>
    <row r="9447" spans="1:1" s="261" customFormat="1" ht="12" hidden="1" customHeight="1">
      <c r="A9447" s="260"/>
    </row>
    <row r="9448" spans="1:1" s="261" customFormat="1" ht="12" hidden="1" customHeight="1">
      <c r="A9448" s="260"/>
    </row>
    <row r="9449" spans="1:1" s="261" customFormat="1" ht="12" hidden="1" customHeight="1">
      <c r="A9449" s="260"/>
    </row>
    <row r="9450" spans="1:1" s="261" customFormat="1" ht="12" hidden="1" customHeight="1">
      <c r="A9450" s="260"/>
    </row>
    <row r="9451" spans="1:1" s="261" customFormat="1" ht="12" hidden="1" customHeight="1">
      <c r="A9451" s="260"/>
    </row>
    <row r="9452" spans="1:1" s="261" customFormat="1" ht="12" hidden="1" customHeight="1">
      <c r="A9452" s="260"/>
    </row>
    <row r="9453" spans="1:1" s="261" customFormat="1" ht="12" hidden="1" customHeight="1">
      <c r="A9453" s="260"/>
    </row>
    <row r="9454" spans="1:1" s="261" customFormat="1" ht="12" hidden="1" customHeight="1">
      <c r="A9454" s="260"/>
    </row>
    <row r="9455" spans="1:1" s="261" customFormat="1" ht="12" hidden="1" customHeight="1">
      <c r="A9455" s="260"/>
    </row>
    <row r="9456" spans="1:1" s="261" customFormat="1" ht="12" hidden="1" customHeight="1">
      <c r="A9456" s="260"/>
    </row>
    <row r="9457" spans="1:1" s="261" customFormat="1" ht="12" hidden="1" customHeight="1">
      <c r="A9457" s="260"/>
    </row>
    <row r="9458" spans="1:1" s="261" customFormat="1" ht="12" hidden="1" customHeight="1">
      <c r="A9458" s="260"/>
    </row>
    <row r="9459" spans="1:1" s="261" customFormat="1" ht="12" hidden="1" customHeight="1">
      <c r="A9459" s="260"/>
    </row>
    <row r="9460" spans="1:1" s="261" customFormat="1" ht="12" hidden="1" customHeight="1">
      <c r="A9460" s="260"/>
    </row>
    <row r="9461" spans="1:1" s="261" customFormat="1" ht="12" hidden="1" customHeight="1">
      <c r="A9461" s="260"/>
    </row>
    <row r="9462" spans="1:1" s="261" customFormat="1" ht="12" hidden="1" customHeight="1">
      <c r="A9462" s="260"/>
    </row>
    <row r="9463" spans="1:1" s="261" customFormat="1" ht="12" hidden="1" customHeight="1">
      <c r="A9463" s="260"/>
    </row>
    <row r="9464" spans="1:1" s="261" customFormat="1" ht="12" hidden="1" customHeight="1">
      <c r="A9464" s="260"/>
    </row>
    <row r="9465" spans="1:1" s="261" customFormat="1" ht="12" hidden="1" customHeight="1">
      <c r="A9465" s="260"/>
    </row>
    <row r="9466" spans="1:1" s="261" customFormat="1" ht="12" hidden="1" customHeight="1">
      <c r="A9466" s="260"/>
    </row>
    <row r="9467" spans="1:1" s="261" customFormat="1" ht="12" hidden="1" customHeight="1">
      <c r="A9467" s="260"/>
    </row>
    <row r="9468" spans="1:1" s="261" customFormat="1" ht="12" hidden="1" customHeight="1">
      <c r="A9468" s="260"/>
    </row>
    <row r="9469" spans="1:1" s="261" customFormat="1" ht="12" hidden="1" customHeight="1">
      <c r="A9469" s="260"/>
    </row>
    <row r="9470" spans="1:1" s="261" customFormat="1" ht="12" hidden="1" customHeight="1">
      <c r="A9470" s="260"/>
    </row>
    <row r="9471" spans="1:1" s="261" customFormat="1" ht="12" hidden="1" customHeight="1">
      <c r="A9471" s="260"/>
    </row>
    <row r="9472" spans="1:1" s="261" customFormat="1" ht="12" hidden="1" customHeight="1">
      <c r="A9472" s="260"/>
    </row>
    <row r="9473" spans="1:1" s="261" customFormat="1" ht="12" hidden="1" customHeight="1">
      <c r="A9473" s="260"/>
    </row>
    <row r="9474" spans="1:1" s="261" customFormat="1" ht="12" hidden="1" customHeight="1">
      <c r="A9474" s="260"/>
    </row>
    <row r="9475" spans="1:1" s="261" customFormat="1" ht="12" hidden="1" customHeight="1">
      <c r="A9475" s="260"/>
    </row>
    <row r="9476" spans="1:1" s="261" customFormat="1" ht="12" hidden="1" customHeight="1">
      <c r="A9476" s="260"/>
    </row>
    <row r="9477" spans="1:1" s="261" customFormat="1" ht="12" hidden="1" customHeight="1">
      <c r="A9477" s="260"/>
    </row>
    <row r="9478" spans="1:1" s="261" customFormat="1" ht="12" hidden="1" customHeight="1">
      <c r="A9478" s="260"/>
    </row>
    <row r="9479" spans="1:1" s="261" customFormat="1" ht="12" hidden="1" customHeight="1">
      <c r="A9479" s="260"/>
    </row>
    <row r="9480" spans="1:1" s="261" customFormat="1" ht="12" hidden="1" customHeight="1">
      <c r="A9480" s="260"/>
    </row>
    <row r="9481" spans="1:1" s="261" customFormat="1" ht="12" hidden="1" customHeight="1">
      <c r="A9481" s="260"/>
    </row>
    <row r="9482" spans="1:1" s="261" customFormat="1" ht="12" hidden="1" customHeight="1">
      <c r="A9482" s="260"/>
    </row>
    <row r="9483" spans="1:1" s="261" customFormat="1" ht="12" hidden="1" customHeight="1">
      <c r="A9483" s="260"/>
    </row>
    <row r="9484" spans="1:1" s="261" customFormat="1" ht="12" hidden="1" customHeight="1">
      <c r="A9484" s="260"/>
    </row>
    <row r="9485" spans="1:1" s="261" customFormat="1" ht="12" hidden="1" customHeight="1">
      <c r="A9485" s="260"/>
    </row>
    <row r="9486" spans="1:1" s="261" customFormat="1" ht="12" hidden="1" customHeight="1">
      <c r="A9486" s="260"/>
    </row>
    <row r="9487" spans="1:1" s="261" customFormat="1" ht="12" hidden="1" customHeight="1">
      <c r="A9487" s="260"/>
    </row>
    <row r="9488" spans="1:1" s="261" customFormat="1" ht="12" hidden="1" customHeight="1">
      <c r="A9488" s="260"/>
    </row>
    <row r="9489" spans="1:1" s="261" customFormat="1" ht="12" hidden="1" customHeight="1">
      <c r="A9489" s="260"/>
    </row>
    <row r="9490" spans="1:1" s="261" customFormat="1" ht="12" hidden="1" customHeight="1">
      <c r="A9490" s="260"/>
    </row>
    <row r="9491" spans="1:1" s="261" customFormat="1" ht="12" hidden="1" customHeight="1">
      <c r="A9491" s="260"/>
    </row>
    <row r="9492" spans="1:1" s="261" customFormat="1" ht="12" hidden="1" customHeight="1">
      <c r="A9492" s="260"/>
    </row>
    <row r="9493" spans="1:1" s="261" customFormat="1" ht="12" hidden="1" customHeight="1">
      <c r="A9493" s="260"/>
    </row>
    <row r="9494" spans="1:1" s="261" customFormat="1" ht="12" hidden="1" customHeight="1">
      <c r="A9494" s="260"/>
    </row>
    <row r="9495" spans="1:1" s="261" customFormat="1" ht="12" hidden="1" customHeight="1">
      <c r="A9495" s="260"/>
    </row>
    <row r="9496" spans="1:1" s="261" customFormat="1" ht="12" hidden="1" customHeight="1">
      <c r="A9496" s="260"/>
    </row>
    <row r="9497" spans="1:1" s="261" customFormat="1" ht="12" hidden="1" customHeight="1">
      <c r="A9497" s="260"/>
    </row>
    <row r="9498" spans="1:1" s="261" customFormat="1" ht="12" hidden="1" customHeight="1">
      <c r="A9498" s="260"/>
    </row>
    <row r="9499" spans="1:1" s="261" customFormat="1" ht="12" hidden="1" customHeight="1">
      <c r="A9499" s="260"/>
    </row>
    <row r="9500" spans="1:1" s="261" customFormat="1" ht="12" hidden="1" customHeight="1">
      <c r="A9500" s="260"/>
    </row>
    <row r="9501" spans="1:1" s="261" customFormat="1" ht="12" hidden="1" customHeight="1">
      <c r="A9501" s="260"/>
    </row>
    <row r="9502" spans="1:1" s="261" customFormat="1" ht="12" hidden="1" customHeight="1">
      <c r="A9502" s="260"/>
    </row>
    <row r="9503" spans="1:1" s="261" customFormat="1" ht="12" hidden="1" customHeight="1">
      <c r="A9503" s="260"/>
    </row>
    <row r="9504" spans="1:1" s="261" customFormat="1" ht="12" hidden="1" customHeight="1">
      <c r="A9504" s="260"/>
    </row>
    <row r="9505" spans="1:1" s="261" customFormat="1" ht="12" hidden="1" customHeight="1">
      <c r="A9505" s="260"/>
    </row>
    <row r="9506" spans="1:1" s="261" customFormat="1" ht="12" hidden="1" customHeight="1">
      <c r="A9506" s="260"/>
    </row>
    <row r="9507" spans="1:1" s="261" customFormat="1" ht="12" hidden="1" customHeight="1">
      <c r="A9507" s="260"/>
    </row>
    <row r="9508" spans="1:1" s="261" customFormat="1" ht="12" hidden="1" customHeight="1">
      <c r="A9508" s="260"/>
    </row>
    <row r="9509" spans="1:1" s="261" customFormat="1" ht="12" hidden="1" customHeight="1">
      <c r="A9509" s="260"/>
    </row>
    <row r="9510" spans="1:1" s="261" customFormat="1" ht="12" hidden="1" customHeight="1">
      <c r="A9510" s="260"/>
    </row>
    <row r="9511" spans="1:1" s="261" customFormat="1" ht="12" hidden="1" customHeight="1">
      <c r="A9511" s="260"/>
    </row>
    <row r="9512" spans="1:1" s="261" customFormat="1" ht="12" hidden="1" customHeight="1">
      <c r="A9512" s="260"/>
    </row>
    <row r="9513" spans="1:1" s="261" customFormat="1" ht="12" hidden="1" customHeight="1">
      <c r="A9513" s="260"/>
    </row>
    <row r="9514" spans="1:1" s="261" customFormat="1" ht="12" hidden="1" customHeight="1">
      <c r="A9514" s="260"/>
    </row>
    <row r="9515" spans="1:1" s="261" customFormat="1" ht="12" hidden="1" customHeight="1">
      <c r="A9515" s="260"/>
    </row>
    <row r="9516" spans="1:1" s="261" customFormat="1" ht="12" hidden="1" customHeight="1">
      <c r="A9516" s="260"/>
    </row>
    <row r="9517" spans="1:1" s="261" customFormat="1" ht="12" hidden="1" customHeight="1">
      <c r="A9517" s="260"/>
    </row>
    <row r="9518" spans="1:1" s="261" customFormat="1" ht="12" hidden="1" customHeight="1">
      <c r="A9518" s="260"/>
    </row>
    <row r="9519" spans="1:1" s="261" customFormat="1" ht="12" hidden="1" customHeight="1">
      <c r="A9519" s="260"/>
    </row>
    <row r="9520" spans="1:1" s="261" customFormat="1" ht="12" hidden="1" customHeight="1">
      <c r="A9520" s="260"/>
    </row>
    <row r="9521" spans="1:1" s="261" customFormat="1" ht="12" hidden="1" customHeight="1">
      <c r="A9521" s="260"/>
    </row>
    <row r="9522" spans="1:1" s="261" customFormat="1" ht="12" hidden="1" customHeight="1">
      <c r="A9522" s="260"/>
    </row>
    <row r="9523" spans="1:1" s="261" customFormat="1" ht="12" hidden="1" customHeight="1">
      <c r="A9523" s="260"/>
    </row>
    <row r="9524" spans="1:1" s="261" customFormat="1" ht="12" hidden="1" customHeight="1">
      <c r="A9524" s="260"/>
    </row>
    <row r="9525" spans="1:1" s="261" customFormat="1" ht="12" hidden="1" customHeight="1">
      <c r="A9525" s="260"/>
    </row>
    <row r="9526" spans="1:1" s="261" customFormat="1" ht="12" hidden="1" customHeight="1">
      <c r="A9526" s="260"/>
    </row>
    <row r="9527" spans="1:1" s="261" customFormat="1" ht="12" hidden="1" customHeight="1">
      <c r="A9527" s="260"/>
    </row>
    <row r="9528" spans="1:1" s="261" customFormat="1" ht="12" hidden="1" customHeight="1">
      <c r="A9528" s="260"/>
    </row>
    <row r="9529" spans="1:1" s="261" customFormat="1" ht="12" hidden="1" customHeight="1">
      <c r="A9529" s="260"/>
    </row>
    <row r="9530" spans="1:1" s="261" customFormat="1" ht="12" hidden="1" customHeight="1">
      <c r="A9530" s="260"/>
    </row>
    <row r="9531" spans="1:1" s="261" customFormat="1" ht="12" hidden="1" customHeight="1">
      <c r="A9531" s="260"/>
    </row>
    <row r="9532" spans="1:1" s="261" customFormat="1" ht="12" hidden="1" customHeight="1">
      <c r="A9532" s="260"/>
    </row>
    <row r="9533" spans="1:1" s="261" customFormat="1" ht="12" hidden="1" customHeight="1">
      <c r="A9533" s="260"/>
    </row>
    <row r="9534" spans="1:1" s="261" customFormat="1" ht="12" hidden="1" customHeight="1">
      <c r="A9534" s="260"/>
    </row>
    <row r="9535" spans="1:1" s="261" customFormat="1" ht="12" hidden="1" customHeight="1">
      <c r="A9535" s="260"/>
    </row>
    <row r="9536" spans="1:1" s="261" customFormat="1" ht="12" hidden="1" customHeight="1">
      <c r="A9536" s="260"/>
    </row>
    <row r="9537" spans="1:1" s="261" customFormat="1" ht="12" hidden="1" customHeight="1">
      <c r="A9537" s="260"/>
    </row>
    <row r="9538" spans="1:1" s="261" customFormat="1" ht="12" hidden="1" customHeight="1">
      <c r="A9538" s="260"/>
    </row>
    <row r="9539" spans="1:1" s="261" customFormat="1" ht="12" hidden="1" customHeight="1">
      <c r="A9539" s="260"/>
    </row>
    <row r="9540" spans="1:1" s="261" customFormat="1" ht="12" hidden="1" customHeight="1">
      <c r="A9540" s="260"/>
    </row>
    <row r="9541" spans="1:1" s="261" customFormat="1" ht="12" hidden="1" customHeight="1">
      <c r="A9541" s="260"/>
    </row>
    <row r="9542" spans="1:1" s="261" customFormat="1" ht="12" hidden="1" customHeight="1">
      <c r="A9542" s="260"/>
    </row>
    <row r="9543" spans="1:1" s="261" customFormat="1" ht="12" hidden="1" customHeight="1">
      <c r="A9543" s="260"/>
    </row>
    <row r="9544" spans="1:1" s="261" customFormat="1" ht="12" hidden="1" customHeight="1">
      <c r="A9544" s="260"/>
    </row>
    <row r="9545" spans="1:1" s="261" customFormat="1" ht="12" hidden="1" customHeight="1">
      <c r="A9545" s="260"/>
    </row>
    <row r="9546" spans="1:1" s="261" customFormat="1" ht="12" hidden="1" customHeight="1">
      <c r="A9546" s="260"/>
    </row>
    <row r="9547" spans="1:1" s="261" customFormat="1" ht="12" hidden="1" customHeight="1">
      <c r="A9547" s="260"/>
    </row>
    <row r="9548" spans="1:1" s="261" customFormat="1" ht="12" hidden="1" customHeight="1">
      <c r="A9548" s="260"/>
    </row>
    <row r="9549" spans="1:1" s="261" customFormat="1" ht="12" hidden="1" customHeight="1">
      <c r="A9549" s="260"/>
    </row>
    <row r="9550" spans="1:1" s="261" customFormat="1" ht="12" hidden="1" customHeight="1">
      <c r="A9550" s="260"/>
    </row>
    <row r="9551" spans="1:1" s="261" customFormat="1" ht="12" hidden="1" customHeight="1">
      <c r="A9551" s="260"/>
    </row>
    <row r="9552" spans="1:1" s="261" customFormat="1" ht="12" hidden="1" customHeight="1">
      <c r="A9552" s="260"/>
    </row>
    <row r="9553" spans="1:1" s="261" customFormat="1" ht="12" hidden="1" customHeight="1">
      <c r="A9553" s="260"/>
    </row>
    <row r="9554" spans="1:1" s="261" customFormat="1" ht="12" hidden="1" customHeight="1">
      <c r="A9554" s="260"/>
    </row>
    <row r="9555" spans="1:1" s="261" customFormat="1" ht="12" hidden="1" customHeight="1">
      <c r="A9555" s="260"/>
    </row>
    <row r="9556" spans="1:1" s="261" customFormat="1" ht="12" hidden="1" customHeight="1">
      <c r="A9556" s="260"/>
    </row>
    <row r="9557" spans="1:1" s="261" customFormat="1" ht="12" hidden="1" customHeight="1">
      <c r="A9557" s="260"/>
    </row>
    <row r="9558" spans="1:1" s="261" customFormat="1" ht="12" hidden="1" customHeight="1">
      <c r="A9558" s="260"/>
    </row>
    <row r="9559" spans="1:1" s="261" customFormat="1" ht="12" hidden="1" customHeight="1">
      <c r="A9559" s="260"/>
    </row>
    <row r="9560" spans="1:1" s="261" customFormat="1" ht="12" hidden="1" customHeight="1">
      <c r="A9560" s="260"/>
    </row>
    <row r="9561" spans="1:1" s="261" customFormat="1" ht="12" hidden="1" customHeight="1">
      <c r="A9561" s="260"/>
    </row>
    <row r="9562" spans="1:1" s="261" customFormat="1" ht="12" hidden="1" customHeight="1">
      <c r="A9562" s="260"/>
    </row>
    <row r="9563" spans="1:1" s="261" customFormat="1" ht="12" hidden="1" customHeight="1">
      <c r="A9563" s="260"/>
    </row>
    <row r="9564" spans="1:1" s="261" customFormat="1" ht="12" hidden="1" customHeight="1">
      <c r="A9564" s="260"/>
    </row>
    <row r="9565" spans="1:1" s="261" customFormat="1" ht="12" hidden="1" customHeight="1">
      <c r="A9565" s="260"/>
    </row>
    <row r="9566" spans="1:1" s="261" customFormat="1" ht="12" hidden="1" customHeight="1">
      <c r="A9566" s="260"/>
    </row>
    <row r="9567" spans="1:1" s="261" customFormat="1" ht="12" hidden="1" customHeight="1">
      <c r="A9567" s="260"/>
    </row>
    <row r="9568" spans="1:1" s="261" customFormat="1" ht="12" hidden="1" customHeight="1">
      <c r="A9568" s="260"/>
    </row>
    <row r="9569" spans="1:1" s="261" customFormat="1" ht="12" hidden="1" customHeight="1">
      <c r="A9569" s="260"/>
    </row>
    <row r="9570" spans="1:1" s="261" customFormat="1" ht="12" hidden="1" customHeight="1">
      <c r="A9570" s="260"/>
    </row>
    <row r="9571" spans="1:1" s="261" customFormat="1" ht="12" hidden="1" customHeight="1">
      <c r="A9571" s="260"/>
    </row>
    <row r="9572" spans="1:1" s="261" customFormat="1" ht="12" hidden="1" customHeight="1">
      <c r="A9572" s="260"/>
    </row>
    <row r="9573" spans="1:1" s="261" customFormat="1" ht="12" hidden="1" customHeight="1">
      <c r="A9573" s="260"/>
    </row>
    <row r="9574" spans="1:1" s="261" customFormat="1" ht="12" hidden="1" customHeight="1">
      <c r="A9574" s="260"/>
    </row>
    <row r="9575" spans="1:1" s="261" customFormat="1" ht="12" hidden="1" customHeight="1">
      <c r="A9575" s="260"/>
    </row>
    <row r="9576" spans="1:1" s="261" customFormat="1" ht="12" hidden="1" customHeight="1">
      <c r="A9576" s="260"/>
    </row>
    <row r="9577" spans="1:1" s="261" customFormat="1" ht="12" hidden="1" customHeight="1">
      <c r="A9577" s="260"/>
    </row>
    <row r="9578" spans="1:1" s="261" customFormat="1" ht="12" hidden="1" customHeight="1">
      <c r="A9578" s="260"/>
    </row>
    <row r="9579" spans="1:1" s="261" customFormat="1" ht="12" hidden="1" customHeight="1">
      <c r="A9579" s="260"/>
    </row>
    <row r="9580" spans="1:1" s="261" customFormat="1" ht="12" hidden="1" customHeight="1">
      <c r="A9580" s="260"/>
    </row>
    <row r="9581" spans="1:1" s="261" customFormat="1" ht="12" hidden="1" customHeight="1">
      <c r="A9581" s="260"/>
    </row>
    <row r="9582" spans="1:1" s="261" customFormat="1" ht="12" hidden="1" customHeight="1">
      <c r="A9582" s="260"/>
    </row>
    <row r="9583" spans="1:1" s="261" customFormat="1" ht="12" hidden="1" customHeight="1">
      <c r="A9583" s="260"/>
    </row>
    <row r="9584" spans="1:1" s="261" customFormat="1" ht="12" hidden="1" customHeight="1">
      <c r="A9584" s="260"/>
    </row>
    <row r="9585" spans="1:1" s="261" customFormat="1" ht="12" hidden="1" customHeight="1">
      <c r="A9585" s="260"/>
    </row>
    <row r="9586" spans="1:1" s="261" customFormat="1" ht="12" hidden="1" customHeight="1">
      <c r="A9586" s="260"/>
    </row>
    <row r="9587" spans="1:1" s="261" customFormat="1" ht="12" hidden="1" customHeight="1">
      <c r="A9587" s="260"/>
    </row>
    <row r="9588" spans="1:1" s="261" customFormat="1" ht="12" hidden="1" customHeight="1">
      <c r="A9588" s="260"/>
    </row>
    <row r="9589" spans="1:1" s="261" customFormat="1" ht="12" hidden="1" customHeight="1">
      <c r="A9589" s="260"/>
    </row>
    <row r="9590" spans="1:1" s="261" customFormat="1" ht="12" hidden="1" customHeight="1">
      <c r="A9590" s="260"/>
    </row>
    <row r="9591" spans="1:1" s="261" customFormat="1" ht="12" hidden="1" customHeight="1">
      <c r="A9591" s="260"/>
    </row>
    <row r="9592" spans="1:1" s="261" customFormat="1" ht="12" hidden="1" customHeight="1">
      <c r="A9592" s="260"/>
    </row>
    <row r="9593" spans="1:1" s="261" customFormat="1" ht="12" hidden="1" customHeight="1">
      <c r="A9593" s="260"/>
    </row>
    <row r="9594" spans="1:1" s="261" customFormat="1" ht="12" hidden="1" customHeight="1">
      <c r="A9594" s="260"/>
    </row>
    <row r="9595" spans="1:1" s="261" customFormat="1" ht="12" hidden="1" customHeight="1">
      <c r="A9595" s="260"/>
    </row>
    <row r="9596" spans="1:1" s="261" customFormat="1" ht="12" hidden="1" customHeight="1">
      <c r="A9596" s="260"/>
    </row>
    <row r="9597" spans="1:1" s="261" customFormat="1" ht="12" hidden="1" customHeight="1">
      <c r="A9597" s="260"/>
    </row>
    <row r="9598" spans="1:1" s="261" customFormat="1" ht="12" hidden="1" customHeight="1">
      <c r="A9598" s="260"/>
    </row>
    <row r="9599" spans="1:1" s="261" customFormat="1" ht="12" hidden="1" customHeight="1">
      <c r="A9599" s="260"/>
    </row>
    <row r="9600" spans="1:1" s="261" customFormat="1" ht="12" hidden="1" customHeight="1">
      <c r="A9600" s="260"/>
    </row>
    <row r="9601" spans="1:1" s="261" customFormat="1" ht="12" hidden="1" customHeight="1">
      <c r="A9601" s="260"/>
    </row>
    <row r="9602" spans="1:1" s="261" customFormat="1" ht="12" hidden="1" customHeight="1">
      <c r="A9602" s="260"/>
    </row>
    <row r="9603" spans="1:1" s="261" customFormat="1" ht="12" hidden="1" customHeight="1">
      <c r="A9603" s="260"/>
    </row>
    <row r="9604" spans="1:1" s="261" customFormat="1" ht="12" hidden="1" customHeight="1">
      <c r="A9604" s="260"/>
    </row>
    <row r="9605" spans="1:1" s="261" customFormat="1" ht="12" hidden="1" customHeight="1">
      <c r="A9605" s="260"/>
    </row>
    <row r="9606" spans="1:1" s="261" customFormat="1" ht="12" hidden="1" customHeight="1">
      <c r="A9606" s="260"/>
    </row>
    <row r="9607" spans="1:1" s="261" customFormat="1" ht="12" hidden="1" customHeight="1">
      <c r="A9607" s="260"/>
    </row>
    <row r="9608" spans="1:1" s="261" customFormat="1" ht="12" hidden="1" customHeight="1">
      <c r="A9608" s="260"/>
    </row>
    <row r="9609" spans="1:1" s="261" customFormat="1" ht="12" hidden="1" customHeight="1">
      <c r="A9609" s="260"/>
    </row>
    <row r="9610" spans="1:1" s="261" customFormat="1" ht="12" hidden="1" customHeight="1">
      <c r="A9610" s="260"/>
    </row>
    <row r="9611" spans="1:1" s="261" customFormat="1" ht="12" hidden="1" customHeight="1">
      <c r="A9611" s="260"/>
    </row>
    <row r="9612" spans="1:1" s="261" customFormat="1" ht="12" hidden="1" customHeight="1">
      <c r="A9612" s="260"/>
    </row>
    <row r="9613" spans="1:1" s="261" customFormat="1" ht="12" hidden="1" customHeight="1">
      <c r="A9613" s="260"/>
    </row>
    <row r="9614" spans="1:1" s="261" customFormat="1" ht="12" hidden="1" customHeight="1">
      <c r="A9614" s="260"/>
    </row>
    <row r="9615" spans="1:1" s="261" customFormat="1" ht="12" hidden="1" customHeight="1">
      <c r="A9615" s="260"/>
    </row>
    <row r="9616" spans="1:1" s="261" customFormat="1" ht="12" hidden="1" customHeight="1">
      <c r="A9616" s="260"/>
    </row>
    <row r="9617" spans="1:1" s="261" customFormat="1" ht="12" hidden="1" customHeight="1">
      <c r="A9617" s="260"/>
    </row>
    <row r="9618" spans="1:1" s="261" customFormat="1" ht="12" hidden="1" customHeight="1">
      <c r="A9618" s="260"/>
    </row>
    <row r="9619" spans="1:1" s="261" customFormat="1" ht="12" hidden="1" customHeight="1">
      <c r="A9619" s="260"/>
    </row>
    <row r="9620" spans="1:1" s="261" customFormat="1" ht="12" hidden="1" customHeight="1">
      <c r="A9620" s="260"/>
    </row>
    <row r="9621" spans="1:1" s="261" customFormat="1" ht="12" hidden="1" customHeight="1">
      <c r="A9621" s="260"/>
    </row>
    <row r="9622" spans="1:1" s="261" customFormat="1" ht="12" hidden="1" customHeight="1">
      <c r="A9622" s="260"/>
    </row>
    <row r="9623" spans="1:1" s="261" customFormat="1" ht="12" hidden="1" customHeight="1">
      <c r="A9623" s="260"/>
    </row>
    <row r="9624" spans="1:1" s="261" customFormat="1" ht="12" hidden="1" customHeight="1">
      <c r="A9624" s="260"/>
    </row>
    <row r="9625" spans="1:1" s="261" customFormat="1" ht="12" hidden="1" customHeight="1">
      <c r="A9625" s="260"/>
    </row>
    <row r="9626" spans="1:1" s="261" customFormat="1" ht="12" hidden="1" customHeight="1">
      <c r="A9626" s="260"/>
    </row>
    <row r="9627" spans="1:1" s="261" customFormat="1" ht="12" hidden="1" customHeight="1">
      <c r="A9627" s="260"/>
    </row>
    <row r="9628" spans="1:1" s="261" customFormat="1" ht="12" hidden="1" customHeight="1">
      <c r="A9628" s="260"/>
    </row>
    <row r="9629" spans="1:1" s="261" customFormat="1" ht="12" hidden="1" customHeight="1">
      <c r="A9629" s="260"/>
    </row>
    <row r="9630" spans="1:1" s="261" customFormat="1" ht="12" hidden="1" customHeight="1">
      <c r="A9630" s="260"/>
    </row>
    <row r="9631" spans="1:1" s="261" customFormat="1" ht="12" hidden="1" customHeight="1">
      <c r="A9631" s="260"/>
    </row>
    <row r="9632" spans="1:1" s="261" customFormat="1" ht="12" hidden="1" customHeight="1">
      <c r="A9632" s="260"/>
    </row>
    <row r="9633" spans="1:1" s="261" customFormat="1" ht="12" hidden="1" customHeight="1">
      <c r="A9633" s="260"/>
    </row>
    <row r="9634" spans="1:1" s="261" customFormat="1" ht="12" hidden="1" customHeight="1">
      <c r="A9634" s="260"/>
    </row>
    <row r="9635" spans="1:1" s="261" customFormat="1" ht="12" hidden="1" customHeight="1">
      <c r="A9635" s="260"/>
    </row>
    <row r="9636" spans="1:1" s="261" customFormat="1" ht="12" hidden="1" customHeight="1">
      <c r="A9636" s="260"/>
    </row>
    <row r="9637" spans="1:1" s="261" customFormat="1" ht="12" hidden="1" customHeight="1">
      <c r="A9637" s="260"/>
    </row>
    <row r="9638" spans="1:1" s="261" customFormat="1" ht="12" hidden="1" customHeight="1">
      <c r="A9638" s="260"/>
    </row>
    <row r="9639" spans="1:1" s="261" customFormat="1" ht="12" hidden="1" customHeight="1">
      <c r="A9639" s="260"/>
    </row>
    <row r="9640" spans="1:1" s="261" customFormat="1" ht="12" hidden="1" customHeight="1">
      <c r="A9640" s="260"/>
    </row>
    <row r="9641" spans="1:1" s="261" customFormat="1" ht="12" hidden="1" customHeight="1">
      <c r="A9641" s="260"/>
    </row>
    <row r="9642" spans="1:1" s="261" customFormat="1" ht="12" hidden="1" customHeight="1">
      <c r="A9642" s="260"/>
    </row>
    <row r="9643" spans="1:1" s="261" customFormat="1" ht="12" hidden="1" customHeight="1">
      <c r="A9643" s="260"/>
    </row>
    <row r="9644" spans="1:1" s="261" customFormat="1" ht="12" hidden="1" customHeight="1">
      <c r="A9644" s="260"/>
    </row>
    <row r="9645" spans="1:1" s="261" customFormat="1" ht="12" hidden="1" customHeight="1">
      <c r="A9645" s="260"/>
    </row>
    <row r="9646" spans="1:1" s="261" customFormat="1" ht="12" hidden="1" customHeight="1">
      <c r="A9646" s="260"/>
    </row>
    <row r="9647" spans="1:1" s="261" customFormat="1" ht="12" hidden="1" customHeight="1">
      <c r="A9647" s="260"/>
    </row>
    <row r="9648" spans="1:1" s="261" customFormat="1" ht="12" hidden="1" customHeight="1">
      <c r="A9648" s="260"/>
    </row>
    <row r="9649" spans="1:1" s="261" customFormat="1" ht="12" hidden="1" customHeight="1">
      <c r="A9649" s="260"/>
    </row>
    <row r="9650" spans="1:1" s="261" customFormat="1" ht="12" hidden="1" customHeight="1">
      <c r="A9650" s="260"/>
    </row>
    <row r="9651" spans="1:1" s="261" customFormat="1" ht="12" hidden="1" customHeight="1">
      <c r="A9651" s="260"/>
    </row>
    <row r="9652" spans="1:1" s="261" customFormat="1" ht="12" hidden="1" customHeight="1">
      <c r="A9652" s="260"/>
    </row>
    <row r="9653" spans="1:1" s="261" customFormat="1" ht="12" hidden="1" customHeight="1">
      <c r="A9653" s="260"/>
    </row>
    <row r="9654" spans="1:1" s="261" customFormat="1" ht="12" hidden="1" customHeight="1">
      <c r="A9654" s="260"/>
    </row>
    <row r="9655" spans="1:1" s="261" customFormat="1" ht="12" hidden="1" customHeight="1">
      <c r="A9655" s="260"/>
    </row>
    <row r="9656" spans="1:1" s="261" customFormat="1" ht="12" hidden="1" customHeight="1">
      <c r="A9656" s="260"/>
    </row>
    <row r="9657" spans="1:1" s="261" customFormat="1" ht="12" hidden="1" customHeight="1">
      <c r="A9657" s="260"/>
    </row>
    <row r="9658" spans="1:1" s="261" customFormat="1" ht="12" hidden="1" customHeight="1">
      <c r="A9658" s="260"/>
    </row>
    <row r="9659" spans="1:1" s="261" customFormat="1" ht="12" hidden="1" customHeight="1">
      <c r="A9659" s="260"/>
    </row>
    <row r="9660" spans="1:1" s="261" customFormat="1" ht="12" hidden="1" customHeight="1">
      <c r="A9660" s="260"/>
    </row>
    <row r="9661" spans="1:1" s="261" customFormat="1" ht="12" hidden="1" customHeight="1">
      <c r="A9661" s="260"/>
    </row>
    <row r="9662" spans="1:1" s="261" customFormat="1" ht="12" hidden="1" customHeight="1">
      <c r="A9662" s="260"/>
    </row>
    <row r="9663" spans="1:1" s="261" customFormat="1" ht="12" hidden="1" customHeight="1">
      <c r="A9663" s="260"/>
    </row>
    <row r="9664" spans="1:1" s="261" customFormat="1" ht="12" hidden="1" customHeight="1">
      <c r="A9664" s="260"/>
    </row>
    <row r="9665" spans="1:1" s="261" customFormat="1" ht="12" hidden="1" customHeight="1">
      <c r="A9665" s="260"/>
    </row>
    <row r="9666" spans="1:1" s="261" customFormat="1" ht="12" hidden="1" customHeight="1">
      <c r="A9666" s="260"/>
    </row>
    <row r="9667" spans="1:1" s="261" customFormat="1" ht="12" hidden="1" customHeight="1">
      <c r="A9667" s="260"/>
    </row>
    <row r="9668" spans="1:1" s="261" customFormat="1" ht="12" hidden="1" customHeight="1">
      <c r="A9668" s="260"/>
    </row>
    <row r="9669" spans="1:1" s="261" customFormat="1" ht="12" hidden="1" customHeight="1">
      <c r="A9669" s="260"/>
    </row>
    <row r="9670" spans="1:1" s="261" customFormat="1" ht="12" hidden="1" customHeight="1">
      <c r="A9670" s="260"/>
    </row>
    <row r="9671" spans="1:1" s="261" customFormat="1" ht="12" hidden="1" customHeight="1">
      <c r="A9671" s="260"/>
    </row>
    <row r="9672" spans="1:1" s="261" customFormat="1" ht="12" hidden="1" customHeight="1">
      <c r="A9672" s="260"/>
    </row>
    <row r="9673" spans="1:1" s="261" customFormat="1" ht="12" hidden="1" customHeight="1">
      <c r="A9673" s="260"/>
    </row>
    <row r="9674" spans="1:1" s="261" customFormat="1" ht="12" hidden="1" customHeight="1">
      <c r="A9674" s="260"/>
    </row>
    <row r="9675" spans="1:1" s="261" customFormat="1" ht="12" hidden="1" customHeight="1">
      <c r="A9675" s="260"/>
    </row>
    <row r="9676" spans="1:1" s="261" customFormat="1" ht="12" hidden="1" customHeight="1">
      <c r="A9676" s="260"/>
    </row>
    <row r="9677" spans="1:1" s="261" customFormat="1" ht="12" hidden="1" customHeight="1">
      <c r="A9677" s="260"/>
    </row>
    <row r="9678" spans="1:1" s="261" customFormat="1" ht="12" hidden="1" customHeight="1">
      <c r="A9678" s="260"/>
    </row>
    <row r="9679" spans="1:1" s="261" customFormat="1" ht="12" hidden="1" customHeight="1">
      <c r="A9679" s="260"/>
    </row>
    <row r="9680" spans="1:1" s="261" customFormat="1" ht="12" hidden="1" customHeight="1">
      <c r="A9680" s="260"/>
    </row>
    <row r="9681" spans="1:1" s="261" customFormat="1" ht="12" hidden="1" customHeight="1">
      <c r="A9681" s="260"/>
    </row>
    <row r="9682" spans="1:1" s="261" customFormat="1" ht="12" hidden="1" customHeight="1">
      <c r="A9682" s="260"/>
    </row>
    <row r="9683" spans="1:1" s="261" customFormat="1" ht="12" hidden="1" customHeight="1">
      <c r="A9683" s="260"/>
    </row>
    <row r="9684" spans="1:1" s="261" customFormat="1" ht="12" hidden="1" customHeight="1">
      <c r="A9684" s="260"/>
    </row>
    <row r="9685" spans="1:1" s="261" customFormat="1" ht="12" hidden="1" customHeight="1">
      <c r="A9685" s="260"/>
    </row>
    <row r="9686" spans="1:1" s="261" customFormat="1" ht="12" hidden="1" customHeight="1">
      <c r="A9686" s="260"/>
    </row>
    <row r="9687" spans="1:1" s="261" customFormat="1" ht="12" hidden="1" customHeight="1">
      <c r="A9687" s="260"/>
    </row>
    <row r="9688" spans="1:1" s="261" customFormat="1" ht="12" hidden="1" customHeight="1">
      <c r="A9688" s="260"/>
    </row>
    <row r="9689" spans="1:1" s="261" customFormat="1" ht="12" hidden="1" customHeight="1">
      <c r="A9689" s="260"/>
    </row>
    <row r="9690" spans="1:1" s="261" customFormat="1" ht="12" hidden="1" customHeight="1">
      <c r="A9690" s="260"/>
    </row>
    <row r="9691" spans="1:1" s="261" customFormat="1" ht="12" hidden="1" customHeight="1">
      <c r="A9691" s="260"/>
    </row>
    <row r="9692" spans="1:1" s="261" customFormat="1" ht="12" hidden="1" customHeight="1">
      <c r="A9692" s="260"/>
    </row>
    <row r="9693" spans="1:1" s="261" customFormat="1" ht="12" hidden="1" customHeight="1">
      <c r="A9693" s="260"/>
    </row>
    <row r="9694" spans="1:1" s="261" customFormat="1" ht="12" hidden="1" customHeight="1">
      <c r="A9694" s="260"/>
    </row>
    <row r="9695" spans="1:1" s="261" customFormat="1" ht="12" hidden="1" customHeight="1">
      <c r="A9695" s="260"/>
    </row>
    <row r="9696" spans="1:1" s="261" customFormat="1" ht="12" hidden="1" customHeight="1">
      <c r="A9696" s="260"/>
    </row>
    <row r="9697" spans="1:1" s="261" customFormat="1" ht="12" hidden="1" customHeight="1">
      <c r="A9697" s="260"/>
    </row>
    <row r="9698" spans="1:1" s="261" customFormat="1" ht="12" hidden="1" customHeight="1">
      <c r="A9698" s="260"/>
    </row>
    <row r="9699" spans="1:1" s="261" customFormat="1" ht="12" hidden="1" customHeight="1">
      <c r="A9699" s="260"/>
    </row>
    <row r="9700" spans="1:1" s="261" customFormat="1" ht="12" hidden="1" customHeight="1">
      <c r="A9700" s="260"/>
    </row>
    <row r="9701" spans="1:1" s="261" customFormat="1" ht="12" hidden="1" customHeight="1">
      <c r="A9701" s="260"/>
    </row>
    <row r="9702" spans="1:1" s="261" customFormat="1" ht="12" hidden="1" customHeight="1">
      <c r="A9702" s="260"/>
    </row>
    <row r="9703" spans="1:1" s="261" customFormat="1" ht="12" hidden="1" customHeight="1">
      <c r="A9703" s="260"/>
    </row>
    <row r="9704" spans="1:1" s="261" customFormat="1" ht="12" hidden="1" customHeight="1">
      <c r="A9704" s="260"/>
    </row>
    <row r="9705" spans="1:1" s="261" customFormat="1" ht="12" hidden="1" customHeight="1">
      <c r="A9705" s="260"/>
    </row>
    <row r="9706" spans="1:1" s="261" customFormat="1" ht="12" hidden="1" customHeight="1">
      <c r="A9706" s="260"/>
    </row>
    <row r="9707" spans="1:1" s="261" customFormat="1" ht="12" hidden="1" customHeight="1">
      <c r="A9707" s="260"/>
    </row>
    <row r="9708" spans="1:1" s="261" customFormat="1" ht="12" hidden="1" customHeight="1">
      <c r="A9708" s="260"/>
    </row>
    <row r="9709" spans="1:1" s="261" customFormat="1" ht="12" hidden="1" customHeight="1">
      <c r="A9709" s="260"/>
    </row>
    <row r="9710" spans="1:1" s="261" customFormat="1" ht="12" hidden="1" customHeight="1">
      <c r="A9710" s="260"/>
    </row>
    <row r="9711" spans="1:1" s="261" customFormat="1" ht="12" hidden="1" customHeight="1">
      <c r="A9711" s="260"/>
    </row>
    <row r="9712" spans="1:1" s="261" customFormat="1" ht="12" hidden="1" customHeight="1">
      <c r="A9712" s="260"/>
    </row>
    <row r="9713" spans="1:1" s="261" customFormat="1" ht="12" hidden="1" customHeight="1">
      <c r="A9713" s="260"/>
    </row>
    <row r="9714" spans="1:1" s="261" customFormat="1" ht="12" hidden="1" customHeight="1">
      <c r="A9714" s="260"/>
    </row>
    <row r="9715" spans="1:1" s="261" customFormat="1" ht="12" hidden="1" customHeight="1">
      <c r="A9715" s="260"/>
    </row>
    <row r="9716" spans="1:1" s="261" customFormat="1" ht="12" hidden="1" customHeight="1">
      <c r="A9716" s="260"/>
    </row>
    <row r="9717" spans="1:1" s="261" customFormat="1" ht="12" hidden="1" customHeight="1">
      <c r="A9717" s="260"/>
    </row>
    <row r="9718" spans="1:1" s="261" customFormat="1" ht="12" hidden="1" customHeight="1">
      <c r="A9718" s="260"/>
    </row>
    <row r="9719" spans="1:1" s="261" customFormat="1" ht="12" hidden="1" customHeight="1">
      <c r="A9719" s="260"/>
    </row>
    <row r="9720" spans="1:1" s="261" customFormat="1" ht="12" hidden="1" customHeight="1">
      <c r="A9720" s="260"/>
    </row>
    <row r="9721" spans="1:1" s="261" customFormat="1" ht="12" hidden="1" customHeight="1">
      <c r="A9721" s="260"/>
    </row>
    <row r="9722" spans="1:1" s="261" customFormat="1" ht="12" hidden="1" customHeight="1">
      <c r="A9722" s="260"/>
    </row>
    <row r="9723" spans="1:1" s="261" customFormat="1" ht="12" hidden="1" customHeight="1">
      <c r="A9723" s="260"/>
    </row>
    <row r="9724" spans="1:1" s="261" customFormat="1" ht="12" hidden="1" customHeight="1">
      <c r="A9724" s="260"/>
    </row>
    <row r="9725" spans="1:1" s="261" customFormat="1" ht="12" hidden="1" customHeight="1">
      <c r="A9725" s="260"/>
    </row>
    <row r="9726" spans="1:1" s="261" customFormat="1" ht="12" hidden="1" customHeight="1">
      <c r="A9726" s="260"/>
    </row>
    <row r="9727" spans="1:1" s="261" customFormat="1" ht="12" hidden="1" customHeight="1">
      <c r="A9727" s="260"/>
    </row>
    <row r="9728" spans="1:1" s="261" customFormat="1" ht="12" hidden="1" customHeight="1">
      <c r="A9728" s="260"/>
    </row>
    <row r="9729" spans="1:1" s="261" customFormat="1" ht="12" hidden="1" customHeight="1">
      <c r="A9729" s="260"/>
    </row>
    <row r="9730" spans="1:1" s="261" customFormat="1" ht="12" hidden="1" customHeight="1">
      <c r="A9730" s="260"/>
    </row>
    <row r="9731" spans="1:1" s="261" customFormat="1" ht="12" hidden="1" customHeight="1">
      <c r="A9731" s="260"/>
    </row>
    <row r="9732" spans="1:1" s="261" customFormat="1" ht="12" hidden="1" customHeight="1">
      <c r="A9732" s="260"/>
    </row>
    <row r="9733" spans="1:1" s="261" customFormat="1" ht="12" hidden="1" customHeight="1">
      <c r="A9733" s="260"/>
    </row>
    <row r="9734" spans="1:1" s="261" customFormat="1" ht="12" hidden="1" customHeight="1">
      <c r="A9734" s="260"/>
    </row>
    <row r="9735" spans="1:1" s="261" customFormat="1" ht="12" hidden="1" customHeight="1">
      <c r="A9735" s="260"/>
    </row>
    <row r="9736" spans="1:1" s="261" customFormat="1" ht="12" hidden="1" customHeight="1">
      <c r="A9736" s="260"/>
    </row>
    <row r="9737" spans="1:1" s="261" customFormat="1" ht="12" hidden="1" customHeight="1">
      <c r="A9737" s="260"/>
    </row>
    <row r="9738" spans="1:1" s="261" customFormat="1" ht="12" hidden="1" customHeight="1">
      <c r="A9738" s="260"/>
    </row>
    <row r="9739" spans="1:1" s="261" customFormat="1" ht="12" hidden="1" customHeight="1">
      <c r="A9739" s="260"/>
    </row>
    <row r="9740" spans="1:1" s="261" customFormat="1" ht="12" hidden="1" customHeight="1">
      <c r="A9740" s="260"/>
    </row>
    <row r="9741" spans="1:1" s="261" customFormat="1" ht="12" hidden="1" customHeight="1">
      <c r="A9741" s="260"/>
    </row>
    <row r="9742" spans="1:1" s="261" customFormat="1" ht="12" hidden="1" customHeight="1">
      <c r="A9742" s="260"/>
    </row>
    <row r="9743" spans="1:1" s="261" customFormat="1" ht="12" hidden="1" customHeight="1">
      <c r="A9743" s="260"/>
    </row>
    <row r="9744" spans="1:1" s="261" customFormat="1" ht="12" hidden="1" customHeight="1">
      <c r="A9744" s="260"/>
    </row>
    <row r="9745" spans="1:1" s="261" customFormat="1" ht="12" hidden="1" customHeight="1">
      <c r="A9745" s="260"/>
    </row>
    <row r="9746" spans="1:1" s="261" customFormat="1" ht="12" hidden="1" customHeight="1">
      <c r="A9746" s="260"/>
    </row>
    <row r="9747" spans="1:1" s="261" customFormat="1" ht="12" hidden="1" customHeight="1">
      <c r="A9747" s="260"/>
    </row>
    <row r="9748" spans="1:1" s="261" customFormat="1" ht="12" hidden="1" customHeight="1">
      <c r="A9748" s="260"/>
    </row>
    <row r="9749" spans="1:1" s="261" customFormat="1" ht="12" hidden="1" customHeight="1">
      <c r="A9749" s="260"/>
    </row>
    <row r="9750" spans="1:1" s="261" customFormat="1" ht="12" hidden="1" customHeight="1">
      <c r="A9750" s="260"/>
    </row>
    <row r="9751" spans="1:1" s="261" customFormat="1" ht="12" hidden="1" customHeight="1">
      <c r="A9751" s="260"/>
    </row>
    <row r="9752" spans="1:1" s="261" customFormat="1" ht="12" hidden="1" customHeight="1">
      <c r="A9752" s="260"/>
    </row>
    <row r="9753" spans="1:1" s="261" customFormat="1" ht="12" hidden="1" customHeight="1">
      <c r="A9753" s="260"/>
    </row>
    <row r="9754" spans="1:1" s="261" customFormat="1" ht="12" hidden="1" customHeight="1">
      <c r="A9754" s="260"/>
    </row>
    <row r="9755" spans="1:1" s="261" customFormat="1" ht="12" hidden="1" customHeight="1">
      <c r="A9755" s="260"/>
    </row>
    <row r="9756" spans="1:1" s="261" customFormat="1" ht="12" hidden="1" customHeight="1">
      <c r="A9756" s="260"/>
    </row>
    <row r="9757" spans="1:1" s="261" customFormat="1" ht="12" hidden="1" customHeight="1">
      <c r="A9757" s="260"/>
    </row>
    <row r="9758" spans="1:1" s="261" customFormat="1" ht="12" hidden="1" customHeight="1">
      <c r="A9758" s="260"/>
    </row>
    <row r="9759" spans="1:1" s="261" customFormat="1" ht="12" hidden="1" customHeight="1">
      <c r="A9759" s="260"/>
    </row>
    <row r="9760" spans="1:1" s="261" customFormat="1" ht="12" hidden="1" customHeight="1">
      <c r="A9760" s="260"/>
    </row>
    <row r="9761" spans="1:1" s="261" customFormat="1" ht="12" hidden="1" customHeight="1">
      <c r="A9761" s="260"/>
    </row>
    <row r="9762" spans="1:1" s="261" customFormat="1" ht="12" hidden="1" customHeight="1">
      <c r="A9762" s="260"/>
    </row>
    <row r="9763" spans="1:1" s="261" customFormat="1" ht="12" hidden="1" customHeight="1">
      <c r="A9763" s="260"/>
    </row>
    <row r="9764" spans="1:1" s="261" customFormat="1" ht="12" hidden="1" customHeight="1">
      <c r="A9764" s="260"/>
    </row>
    <row r="9765" spans="1:1" s="261" customFormat="1" ht="12" hidden="1" customHeight="1">
      <c r="A9765" s="260"/>
    </row>
    <row r="9766" spans="1:1" s="261" customFormat="1" ht="12" hidden="1" customHeight="1">
      <c r="A9766" s="260"/>
    </row>
    <row r="9767" spans="1:1" s="261" customFormat="1" ht="12" hidden="1" customHeight="1">
      <c r="A9767" s="260"/>
    </row>
    <row r="9768" spans="1:1" s="261" customFormat="1" ht="12" hidden="1" customHeight="1">
      <c r="A9768" s="260"/>
    </row>
    <row r="9769" spans="1:1" s="261" customFormat="1" ht="12" hidden="1" customHeight="1">
      <c r="A9769" s="260"/>
    </row>
    <row r="9770" spans="1:1" s="261" customFormat="1" ht="12" hidden="1" customHeight="1">
      <c r="A9770" s="260"/>
    </row>
    <row r="9771" spans="1:1" s="261" customFormat="1" ht="12" hidden="1" customHeight="1">
      <c r="A9771" s="260"/>
    </row>
    <row r="9772" spans="1:1" s="261" customFormat="1" ht="12" hidden="1" customHeight="1">
      <c r="A9772" s="260"/>
    </row>
    <row r="9773" spans="1:1" s="261" customFormat="1" ht="12" hidden="1" customHeight="1">
      <c r="A9773" s="260"/>
    </row>
    <row r="9774" spans="1:1" s="261" customFormat="1" ht="12" hidden="1" customHeight="1">
      <c r="A9774" s="260"/>
    </row>
    <row r="9775" spans="1:1" s="261" customFormat="1" ht="12" hidden="1" customHeight="1">
      <c r="A9775" s="260"/>
    </row>
    <row r="9776" spans="1:1" s="261" customFormat="1" ht="12" hidden="1" customHeight="1">
      <c r="A9776" s="260"/>
    </row>
    <row r="9777" spans="1:1" s="261" customFormat="1" ht="12" hidden="1" customHeight="1">
      <c r="A9777" s="260"/>
    </row>
    <row r="9778" spans="1:1" s="261" customFormat="1" ht="12" hidden="1" customHeight="1">
      <c r="A9778" s="260"/>
    </row>
    <row r="9779" spans="1:1" s="261" customFormat="1" ht="12" hidden="1" customHeight="1">
      <c r="A9779" s="260"/>
    </row>
    <row r="9780" spans="1:1" s="261" customFormat="1" ht="12" hidden="1" customHeight="1">
      <c r="A9780" s="260"/>
    </row>
    <row r="9781" spans="1:1" s="261" customFormat="1" ht="12" hidden="1" customHeight="1">
      <c r="A9781" s="260"/>
    </row>
    <row r="9782" spans="1:1" s="261" customFormat="1" ht="12" hidden="1" customHeight="1">
      <c r="A9782" s="260"/>
    </row>
    <row r="9783" spans="1:1" s="261" customFormat="1" ht="12" hidden="1" customHeight="1">
      <c r="A9783" s="260"/>
    </row>
    <row r="9784" spans="1:1" s="261" customFormat="1" ht="12" hidden="1" customHeight="1">
      <c r="A9784" s="260"/>
    </row>
    <row r="9785" spans="1:1" s="261" customFormat="1" ht="12" hidden="1" customHeight="1">
      <c r="A9785" s="260"/>
    </row>
    <row r="9786" spans="1:1" s="261" customFormat="1" ht="12" hidden="1" customHeight="1">
      <c r="A9786" s="260"/>
    </row>
    <row r="9787" spans="1:1" s="261" customFormat="1" ht="12" hidden="1" customHeight="1">
      <c r="A9787" s="260"/>
    </row>
    <row r="9788" spans="1:1" s="261" customFormat="1" ht="12" hidden="1" customHeight="1">
      <c r="A9788" s="260"/>
    </row>
    <row r="9789" spans="1:1" s="261" customFormat="1" ht="12" hidden="1" customHeight="1">
      <c r="A9789" s="260"/>
    </row>
    <row r="9790" spans="1:1" s="261" customFormat="1" ht="12" hidden="1" customHeight="1">
      <c r="A9790" s="260"/>
    </row>
    <row r="9791" spans="1:1" s="261" customFormat="1" ht="12" hidden="1" customHeight="1">
      <c r="A9791" s="260"/>
    </row>
    <row r="9792" spans="1:1" s="261" customFormat="1" ht="12" hidden="1" customHeight="1">
      <c r="A9792" s="260"/>
    </row>
    <row r="9793" spans="1:1" s="261" customFormat="1" ht="12" hidden="1" customHeight="1">
      <c r="A9793" s="260"/>
    </row>
    <row r="9794" spans="1:1" s="261" customFormat="1" ht="12" hidden="1" customHeight="1">
      <c r="A9794" s="260"/>
    </row>
    <row r="9795" spans="1:1" s="261" customFormat="1" ht="12" hidden="1" customHeight="1">
      <c r="A9795" s="260"/>
    </row>
    <row r="9796" spans="1:1" s="261" customFormat="1" ht="12" hidden="1" customHeight="1">
      <c r="A9796" s="260"/>
    </row>
    <row r="9797" spans="1:1" s="261" customFormat="1" ht="12" hidden="1" customHeight="1">
      <c r="A9797" s="260"/>
    </row>
    <row r="9798" spans="1:1" s="261" customFormat="1" ht="12" hidden="1" customHeight="1">
      <c r="A9798" s="260"/>
    </row>
    <row r="9799" spans="1:1" s="261" customFormat="1" ht="12" hidden="1" customHeight="1">
      <c r="A9799" s="260"/>
    </row>
    <row r="9800" spans="1:1" s="261" customFormat="1" ht="12" hidden="1" customHeight="1">
      <c r="A9800" s="260"/>
    </row>
    <row r="9801" spans="1:1" s="261" customFormat="1" ht="12" hidden="1" customHeight="1">
      <c r="A9801" s="260"/>
    </row>
    <row r="9802" spans="1:1" s="261" customFormat="1" ht="12" hidden="1" customHeight="1">
      <c r="A9802" s="260"/>
    </row>
    <row r="9803" spans="1:1" s="261" customFormat="1" ht="12" hidden="1" customHeight="1">
      <c r="A9803" s="260"/>
    </row>
    <row r="9804" spans="1:1" s="261" customFormat="1" ht="12" hidden="1" customHeight="1">
      <c r="A9804" s="260"/>
    </row>
    <row r="9805" spans="1:1" s="261" customFormat="1" ht="12" hidden="1" customHeight="1">
      <c r="A9805" s="260"/>
    </row>
    <row r="9806" spans="1:1" s="261" customFormat="1" ht="12" hidden="1" customHeight="1">
      <c r="A9806" s="260"/>
    </row>
    <row r="9807" spans="1:1" s="261" customFormat="1" ht="12" hidden="1" customHeight="1">
      <c r="A9807" s="260"/>
    </row>
    <row r="9808" spans="1:1" s="261" customFormat="1" ht="12" hidden="1" customHeight="1">
      <c r="A9808" s="260"/>
    </row>
    <row r="9809" spans="1:1" s="261" customFormat="1" ht="12" hidden="1" customHeight="1">
      <c r="A9809" s="260"/>
    </row>
    <row r="9810" spans="1:1" s="261" customFormat="1" ht="12" hidden="1" customHeight="1">
      <c r="A9810" s="260"/>
    </row>
    <row r="9811" spans="1:1" s="261" customFormat="1" ht="12" hidden="1" customHeight="1">
      <c r="A9811" s="260"/>
    </row>
    <row r="9812" spans="1:1" s="261" customFormat="1" ht="12" hidden="1" customHeight="1">
      <c r="A9812" s="260"/>
    </row>
    <row r="9813" spans="1:1" s="261" customFormat="1" ht="12" hidden="1" customHeight="1">
      <c r="A9813" s="260"/>
    </row>
    <row r="9814" spans="1:1" s="261" customFormat="1" ht="12" hidden="1" customHeight="1">
      <c r="A9814" s="260"/>
    </row>
    <row r="9815" spans="1:1" s="261" customFormat="1" ht="12" hidden="1" customHeight="1">
      <c r="A9815" s="260"/>
    </row>
    <row r="9816" spans="1:1" s="261" customFormat="1" ht="12" hidden="1" customHeight="1">
      <c r="A9816" s="260"/>
    </row>
    <row r="9817" spans="1:1" s="261" customFormat="1" ht="12" hidden="1" customHeight="1">
      <c r="A9817" s="260"/>
    </row>
    <row r="9818" spans="1:1" s="261" customFormat="1" ht="12" hidden="1" customHeight="1">
      <c r="A9818" s="260"/>
    </row>
    <row r="9819" spans="1:1" s="261" customFormat="1" ht="12" hidden="1" customHeight="1">
      <c r="A9819" s="260"/>
    </row>
    <row r="9820" spans="1:1" s="261" customFormat="1" ht="12" hidden="1" customHeight="1">
      <c r="A9820" s="260"/>
    </row>
    <row r="9821" spans="1:1" s="261" customFormat="1" ht="12" hidden="1" customHeight="1">
      <c r="A9821" s="260"/>
    </row>
    <row r="9822" spans="1:1" s="261" customFormat="1" ht="12" hidden="1" customHeight="1">
      <c r="A9822" s="260"/>
    </row>
    <row r="9823" spans="1:1" s="261" customFormat="1" ht="12" hidden="1" customHeight="1">
      <c r="A9823" s="260"/>
    </row>
    <row r="9824" spans="1:1" s="261" customFormat="1" ht="12" hidden="1" customHeight="1">
      <c r="A9824" s="260"/>
    </row>
    <row r="9825" spans="1:1" s="261" customFormat="1" ht="12" hidden="1" customHeight="1">
      <c r="A9825" s="260"/>
    </row>
    <row r="9826" spans="1:1" s="261" customFormat="1" ht="12" hidden="1" customHeight="1">
      <c r="A9826" s="260"/>
    </row>
    <row r="9827" spans="1:1" s="261" customFormat="1" ht="12" hidden="1" customHeight="1">
      <c r="A9827" s="260"/>
    </row>
    <row r="9828" spans="1:1" s="261" customFormat="1" ht="12" hidden="1" customHeight="1">
      <c r="A9828" s="260"/>
    </row>
    <row r="9829" spans="1:1" s="261" customFormat="1" ht="12" hidden="1" customHeight="1">
      <c r="A9829" s="260"/>
    </row>
    <row r="9830" spans="1:1" s="261" customFormat="1" ht="12" hidden="1" customHeight="1">
      <c r="A9830" s="260"/>
    </row>
    <row r="9831" spans="1:1" s="261" customFormat="1" ht="12" hidden="1" customHeight="1">
      <c r="A9831" s="260"/>
    </row>
    <row r="9832" spans="1:1" s="261" customFormat="1" ht="12" hidden="1" customHeight="1">
      <c r="A9832" s="260"/>
    </row>
    <row r="9833" spans="1:1" s="261" customFormat="1" ht="12" hidden="1" customHeight="1">
      <c r="A9833" s="260"/>
    </row>
    <row r="9834" spans="1:1" s="261" customFormat="1" ht="12" hidden="1" customHeight="1">
      <c r="A9834" s="260"/>
    </row>
    <row r="9835" spans="1:1" s="261" customFormat="1" ht="12" hidden="1" customHeight="1">
      <c r="A9835" s="260"/>
    </row>
    <row r="9836" spans="1:1" s="261" customFormat="1" ht="12" hidden="1" customHeight="1">
      <c r="A9836" s="260"/>
    </row>
    <row r="9837" spans="1:1" s="261" customFormat="1" ht="12" hidden="1" customHeight="1">
      <c r="A9837" s="260"/>
    </row>
    <row r="9838" spans="1:1" s="261" customFormat="1" ht="12" hidden="1" customHeight="1">
      <c r="A9838" s="260"/>
    </row>
    <row r="9839" spans="1:1" s="261" customFormat="1" ht="12" hidden="1" customHeight="1">
      <c r="A9839" s="260"/>
    </row>
    <row r="9840" spans="1:1" s="261" customFormat="1" ht="12" hidden="1" customHeight="1">
      <c r="A9840" s="260"/>
    </row>
    <row r="9841" spans="1:1" s="261" customFormat="1" ht="12" hidden="1" customHeight="1">
      <c r="A9841" s="260"/>
    </row>
    <row r="9842" spans="1:1" s="261" customFormat="1" ht="12" hidden="1" customHeight="1">
      <c r="A9842" s="260"/>
    </row>
    <row r="9843" spans="1:1" s="261" customFormat="1" ht="12" hidden="1" customHeight="1">
      <c r="A9843" s="260"/>
    </row>
    <row r="9844" spans="1:1" s="261" customFormat="1" ht="12" hidden="1" customHeight="1">
      <c r="A9844" s="260"/>
    </row>
    <row r="9845" spans="1:1" s="261" customFormat="1" ht="12" hidden="1" customHeight="1">
      <c r="A9845" s="260"/>
    </row>
    <row r="9846" spans="1:1" s="261" customFormat="1" ht="12" hidden="1" customHeight="1">
      <c r="A9846" s="260"/>
    </row>
    <row r="9847" spans="1:1" s="261" customFormat="1" ht="12" hidden="1" customHeight="1">
      <c r="A9847" s="260"/>
    </row>
    <row r="9848" spans="1:1" s="261" customFormat="1" ht="12" hidden="1" customHeight="1">
      <c r="A9848" s="260"/>
    </row>
    <row r="9849" spans="1:1" s="261" customFormat="1" ht="12" hidden="1" customHeight="1">
      <c r="A9849" s="260"/>
    </row>
    <row r="9850" spans="1:1" s="261" customFormat="1" ht="12" hidden="1" customHeight="1">
      <c r="A9850" s="260"/>
    </row>
    <row r="9851" spans="1:1" s="261" customFormat="1" ht="12" hidden="1" customHeight="1">
      <c r="A9851" s="260"/>
    </row>
    <row r="9852" spans="1:1" s="261" customFormat="1" ht="12" hidden="1" customHeight="1">
      <c r="A9852" s="260"/>
    </row>
    <row r="9853" spans="1:1" s="261" customFormat="1" ht="12" hidden="1" customHeight="1">
      <c r="A9853" s="260"/>
    </row>
    <row r="9854" spans="1:1" s="261" customFormat="1" ht="12" hidden="1" customHeight="1">
      <c r="A9854" s="260"/>
    </row>
    <row r="9855" spans="1:1" s="261" customFormat="1" ht="12" hidden="1" customHeight="1">
      <c r="A9855" s="260"/>
    </row>
    <row r="9856" spans="1:1" s="261" customFormat="1" ht="12" hidden="1" customHeight="1">
      <c r="A9856" s="260"/>
    </row>
    <row r="9857" spans="1:1" s="261" customFormat="1" ht="12" hidden="1" customHeight="1">
      <c r="A9857" s="260"/>
    </row>
    <row r="9858" spans="1:1" s="261" customFormat="1" ht="12" hidden="1" customHeight="1">
      <c r="A9858" s="260"/>
    </row>
    <row r="9859" spans="1:1" s="261" customFormat="1" ht="12" hidden="1" customHeight="1">
      <c r="A9859" s="260"/>
    </row>
    <row r="9860" spans="1:1" s="261" customFormat="1" ht="12" hidden="1" customHeight="1">
      <c r="A9860" s="260"/>
    </row>
    <row r="9861" spans="1:1" s="261" customFormat="1" ht="12" hidden="1" customHeight="1">
      <c r="A9861" s="260"/>
    </row>
    <row r="9862" spans="1:1" s="261" customFormat="1" ht="12" hidden="1" customHeight="1">
      <c r="A9862" s="260"/>
    </row>
    <row r="9863" spans="1:1" s="261" customFormat="1" ht="12" hidden="1" customHeight="1">
      <c r="A9863" s="260"/>
    </row>
    <row r="9864" spans="1:1" s="261" customFormat="1" ht="12" hidden="1" customHeight="1">
      <c r="A9864" s="260"/>
    </row>
    <row r="9865" spans="1:1" s="261" customFormat="1" ht="12" hidden="1" customHeight="1">
      <c r="A9865" s="260"/>
    </row>
    <row r="9866" spans="1:1" s="261" customFormat="1" ht="12" hidden="1" customHeight="1">
      <c r="A9866" s="260"/>
    </row>
    <row r="9867" spans="1:1" s="261" customFormat="1" ht="12" hidden="1" customHeight="1">
      <c r="A9867" s="260"/>
    </row>
    <row r="9868" spans="1:1" s="261" customFormat="1" ht="12" hidden="1" customHeight="1">
      <c r="A9868" s="260"/>
    </row>
    <row r="9869" spans="1:1" s="261" customFormat="1" ht="12" hidden="1" customHeight="1">
      <c r="A9869" s="260"/>
    </row>
    <row r="9870" spans="1:1" s="261" customFormat="1" ht="12" hidden="1" customHeight="1">
      <c r="A9870" s="260"/>
    </row>
    <row r="9871" spans="1:1" s="261" customFormat="1" ht="12" hidden="1" customHeight="1">
      <c r="A9871" s="260"/>
    </row>
    <row r="9872" spans="1:1" s="261" customFormat="1" ht="12" hidden="1" customHeight="1">
      <c r="A9872" s="260"/>
    </row>
    <row r="9873" spans="1:1" s="261" customFormat="1" ht="12" hidden="1" customHeight="1">
      <c r="A9873" s="260"/>
    </row>
    <row r="9874" spans="1:1" s="261" customFormat="1" ht="12" hidden="1" customHeight="1">
      <c r="A9874" s="260"/>
    </row>
    <row r="9875" spans="1:1" s="261" customFormat="1" ht="12" hidden="1" customHeight="1">
      <c r="A9875" s="260"/>
    </row>
    <row r="9876" spans="1:1" s="261" customFormat="1" ht="12" hidden="1" customHeight="1">
      <c r="A9876" s="260"/>
    </row>
    <row r="9877" spans="1:1" s="261" customFormat="1" ht="12" hidden="1" customHeight="1">
      <c r="A9877" s="260"/>
    </row>
    <row r="9878" spans="1:1" s="261" customFormat="1" ht="12" hidden="1" customHeight="1">
      <c r="A9878" s="260"/>
    </row>
    <row r="9879" spans="1:1" s="261" customFormat="1" ht="12" hidden="1" customHeight="1">
      <c r="A9879" s="260"/>
    </row>
    <row r="9880" spans="1:1" s="261" customFormat="1" ht="12" hidden="1" customHeight="1">
      <c r="A9880" s="260"/>
    </row>
    <row r="9881" spans="1:1" s="261" customFormat="1" ht="12" hidden="1" customHeight="1">
      <c r="A9881" s="260"/>
    </row>
    <row r="9882" spans="1:1" s="261" customFormat="1" ht="12" hidden="1" customHeight="1">
      <c r="A9882" s="260"/>
    </row>
    <row r="9883" spans="1:1" s="261" customFormat="1" ht="12" hidden="1" customHeight="1">
      <c r="A9883" s="260"/>
    </row>
    <row r="9884" spans="1:1" s="261" customFormat="1" ht="12" hidden="1" customHeight="1">
      <c r="A9884" s="260"/>
    </row>
    <row r="9885" spans="1:1" s="261" customFormat="1" ht="12" hidden="1" customHeight="1">
      <c r="A9885" s="260"/>
    </row>
    <row r="9886" spans="1:1" s="261" customFormat="1" ht="12" hidden="1" customHeight="1">
      <c r="A9886" s="260"/>
    </row>
    <row r="9887" spans="1:1" s="261" customFormat="1" ht="12" hidden="1" customHeight="1">
      <c r="A9887" s="260"/>
    </row>
    <row r="9888" spans="1:1" s="261" customFormat="1" ht="12" hidden="1" customHeight="1">
      <c r="A9888" s="260"/>
    </row>
    <row r="9889" spans="1:1" s="261" customFormat="1" ht="12" hidden="1" customHeight="1">
      <c r="A9889" s="260"/>
    </row>
    <row r="9890" spans="1:1" s="261" customFormat="1" ht="12" hidden="1" customHeight="1">
      <c r="A9890" s="260"/>
    </row>
    <row r="9891" spans="1:1" s="261" customFormat="1" ht="12" hidden="1" customHeight="1">
      <c r="A9891" s="260"/>
    </row>
    <row r="9892" spans="1:1" s="261" customFormat="1" ht="12" hidden="1" customHeight="1">
      <c r="A9892" s="260"/>
    </row>
    <row r="9893" spans="1:1" s="261" customFormat="1" ht="12" hidden="1" customHeight="1">
      <c r="A9893" s="260"/>
    </row>
    <row r="9894" spans="1:1" s="261" customFormat="1" ht="12" hidden="1" customHeight="1">
      <c r="A9894" s="260"/>
    </row>
    <row r="9895" spans="1:1" s="261" customFormat="1" ht="12" hidden="1" customHeight="1">
      <c r="A9895" s="260"/>
    </row>
    <row r="9896" spans="1:1" s="261" customFormat="1" ht="12" hidden="1" customHeight="1">
      <c r="A9896" s="260"/>
    </row>
    <row r="9897" spans="1:1" s="261" customFormat="1" ht="12" hidden="1" customHeight="1">
      <c r="A9897" s="260"/>
    </row>
    <row r="9898" spans="1:1" s="261" customFormat="1" ht="12" hidden="1" customHeight="1">
      <c r="A9898" s="260"/>
    </row>
    <row r="9899" spans="1:1" s="261" customFormat="1" ht="12" hidden="1" customHeight="1">
      <c r="A9899" s="260"/>
    </row>
    <row r="9900" spans="1:1" s="261" customFormat="1" ht="12" hidden="1" customHeight="1">
      <c r="A9900" s="260"/>
    </row>
    <row r="9901" spans="1:1" s="261" customFormat="1" ht="12" hidden="1" customHeight="1">
      <c r="A9901" s="260"/>
    </row>
    <row r="9902" spans="1:1" s="261" customFormat="1" ht="12" hidden="1" customHeight="1">
      <c r="A9902" s="260"/>
    </row>
    <row r="9903" spans="1:1" s="261" customFormat="1" ht="12" hidden="1" customHeight="1">
      <c r="A9903" s="260"/>
    </row>
    <row r="9904" spans="1:1" s="261" customFormat="1" ht="12" hidden="1" customHeight="1">
      <c r="A9904" s="260"/>
    </row>
    <row r="9905" spans="1:1" s="261" customFormat="1" ht="12" hidden="1" customHeight="1">
      <c r="A9905" s="260"/>
    </row>
    <row r="9906" spans="1:1" s="261" customFormat="1" ht="12" hidden="1" customHeight="1">
      <c r="A9906" s="260"/>
    </row>
    <row r="9907" spans="1:1" s="261" customFormat="1" ht="12" hidden="1" customHeight="1">
      <c r="A9907" s="260"/>
    </row>
    <row r="9908" spans="1:1" s="261" customFormat="1" ht="12" hidden="1" customHeight="1">
      <c r="A9908" s="260"/>
    </row>
    <row r="9909" spans="1:1" s="261" customFormat="1" ht="12" hidden="1" customHeight="1">
      <c r="A9909" s="260"/>
    </row>
    <row r="9910" spans="1:1" s="261" customFormat="1" ht="12" hidden="1" customHeight="1">
      <c r="A9910" s="260"/>
    </row>
    <row r="9911" spans="1:1" s="261" customFormat="1" ht="12" hidden="1" customHeight="1">
      <c r="A9911" s="260"/>
    </row>
    <row r="9912" spans="1:1" s="261" customFormat="1" ht="12" hidden="1" customHeight="1">
      <c r="A9912" s="260"/>
    </row>
    <row r="9913" spans="1:1" s="261" customFormat="1" ht="12" hidden="1" customHeight="1">
      <c r="A9913" s="260"/>
    </row>
    <row r="9914" spans="1:1" s="261" customFormat="1" ht="12" hidden="1" customHeight="1">
      <c r="A9914" s="260"/>
    </row>
    <row r="9915" spans="1:1" s="261" customFormat="1" ht="12" hidden="1" customHeight="1">
      <c r="A9915" s="260"/>
    </row>
    <row r="9916" spans="1:1" s="261" customFormat="1" ht="12" hidden="1" customHeight="1">
      <c r="A9916" s="260"/>
    </row>
    <row r="9917" spans="1:1" s="261" customFormat="1" ht="12" hidden="1" customHeight="1">
      <c r="A9917" s="260"/>
    </row>
    <row r="9918" spans="1:1" s="261" customFormat="1" ht="12" hidden="1" customHeight="1">
      <c r="A9918" s="260"/>
    </row>
    <row r="9919" spans="1:1" s="261" customFormat="1" ht="12" hidden="1" customHeight="1">
      <c r="A9919" s="260"/>
    </row>
    <row r="9920" spans="1:1" s="261" customFormat="1" ht="12" hidden="1" customHeight="1">
      <c r="A9920" s="260"/>
    </row>
    <row r="9921" spans="1:1" s="261" customFormat="1" ht="12" hidden="1" customHeight="1">
      <c r="A9921" s="260"/>
    </row>
    <row r="9922" spans="1:1" s="261" customFormat="1" ht="12" hidden="1" customHeight="1">
      <c r="A9922" s="260"/>
    </row>
    <row r="9923" spans="1:1" s="261" customFormat="1" ht="12" hidden="1" customHeight="1">
      <c r="A9923" s="260"/>
    </row>
    <row r="9924" spans="1:1" s="261" customFormat="1" ht="12" hidden="1" customHeight="1">
      <c r="A9924" s="260"/>
    </row>
    <row r="9925" spans="1:1" s="261" customFormat="1" ht="12" hidden="1" customHeight="1">
      <c r="A9925" s="260"/>
    </row>
    <row r="9926" spans="1:1" s="261" customFormat="1" ht="12" hidden="1" customHeight="1">
      <c r="A9926" s="260"/>
    </row>
    <row r="9927" spans="1:1" s="261" customFormat="1" ht="12" hidden="1" customHeight="1">
      <c r="A9927" s="260"/>
    </row>
    <row r="9928" spans="1:1" s="261" customFormat="1" ht="12" hidden="1" customHeight="1">
      <c r="A9928" s="260"/>
    </row>
    <row r="9929" spans="1:1" s="261" customFormat="1" ht="12" hidden="1" customHeight="1">
      <c r="A9929" s="260"/>
    </row>
    <row r="9930" spans="1:1" s="261" customFormat="1" ht="12" hidden="1" customHeight="1">
      <c r="A9930" s="260"/>
    </row>
    <row r="9931" spans="1:1" s="261" customFormat="1" ht="12" hidden="1" customHeight="1">
      <c r="A9931" s="260"/>
    </row>
    <row r="9932" spans="1:1" s="261" customFormat="1" ht="12" hidden="1" customHeight="1">
      <c r="A9932" s="260"/>
    </row>
    <row r="9933" spans="1:1" s="261" customFormat="1" ht="12" hidden="1" customHeight="1">
      <c r="A9933" s="260"/>
    </row>
    <row r="9934" spans="1:1" s="261" customFormat="1" ht="12" hidden="1" customHeight="1">
      <c r="A9934" s="260"/>
    </row>
    <row r="9935" spans="1:1" s="261" customFormat="1" ht="12" hidden="1" customHeight="1">
      <c r="A9935" s="260"/>
    </row>
    <row r="9936" spans="1:1" s="261" customFormat="1" ht="12" hidden="1" customHeight="1">
      <c r="A9936" s="260"/>
    </row>
    <row r="9937" spans="1:1" s="261" customFormat="1" ht="12" hidden="1" customHeight="1">
      <c r="A9937" s="260"/>
    </row>
    <row r="9938" spans="1:1" s="261" customFormat="1" ht="12" hidden="1" customHeight="1">
      <c r="A9938" s="260"/>
    </row>
    <row r="9939" spans="1:1" s="261" customFormat="1" ht="12" hidden="1" customHeight="1">
      <c r="A9939" s="260"/>
    </row>
    <row r="9940" spans="1:1" s="261" customFormat="1" ht="12" hidden="1" customHeight="1">
      <c r="A9940" s="260"/>
    </row>
    <row r="9941" spans="1:1" s="261" customFormat="1" ht="12" hidden="1" customHeight="1">
      <c r="A9941" s="260"/>
    </row>
    <row r="9942" spans="1:1" s="261" customFormat="1" ht="12" hidden="1" customHeight="1">
      <c r="A9942" s="260"/>
    </row>
    <row r="9943" spans="1:1" s="261" customFormat="1" ht="12" hidden="1" customHeight="1">
      <c r="A9943" s="260"/>
    </row>
    <row r="9944" spans="1:1" s="261" customFormat="1" ht="12" hidden="1" customHeight="1">
      <c r="A9944" s="260"/>
    </row>
    <row r="9945" spans="1:1" s="261" customFormat="1" ht="12" hidden="1" customHeight="1">
      <c r="A9945" s="260"/>
    </row>
    <row r="9946" spans="1:1" s="261" customFormat="1" ht="12" hidden="1" customHeight="1">
      <c r="A9946" s="260"/>
    </row>
    <row r="9947" spans="1:1" s="261" customFormat="1" ht="12" hidden="1" customHeight="1">
      <c r="A9947" s="260"/>
    </row>
    <row r="9948" spans="1:1" s="261" customFormat="1" ht="12" hidden="1" customHeight="1">
      <c r="A9948" s="260"/>
    </row>
    <row r="9949" spans="1:1" s="261" customFormat="1" ht="12" hidden="1" customHeight="1">
      <c r="A9949" s="260"/>
    </row>
    <row r="9950" spans="1:1" s="261" customFormat="1" ht="12" hidden="1" customHeight="1">
      <c r="A9950" s="260"/>
    </row>
    <row r="9951" spans="1:1" s="261" customFormat="1" ht="12" hidden="1" customHeight="1">
      <c r="A9951" s="260"/>
    </row>
    <row r="9952" spans="1:1" s="261" customFormat="1" ht="12" hidden="1" customHeight="1">
      <c r="A9952" s="260"/>
    </row>
    <row r="9953" spans="1:1" s="261" customFormat="1" ht="12" hidden="1" customHeight="1">
      <c r="A9953" s="260"/>
    </row>
    <row r="9954" spans="1:1" s="261" customFormat="1" ht="12" hidden="1" customHeight="1">
      <c r="A9954" s="260"/>
    </row>
    <row r="9955" spans="1:1" s="261" customFormat="1" ht="12" hidden="1" customHeight="1">
      <c r="A9955" s="260"/>
    </row>
    <row r="9956" spans="1:1" s="261" customFormat="1" ht="12" hidden="1" customHeight="1">
      <c r="A9956" s="260"/>
    </row>
    <row r="9957" spans="1:1" s="261" customFormat="1" ht="12" hidden="1" customHeight="1">
      <c r="A9957" s="260"/>
    </row>
    <row r="9958" spans="1:1" s="261" customFormat="1" ht="12" hidden="1" customHeight="1">
      <c r="A9958" s="260"/>
    </row>
    <row r="9959" spans="1:1" s="261" customFormat="1" ht="12" hidden="1" customHeight="1">
      <c r="A9959" s="260"/>
    </row>
    <row r="9960" spans="1:1" s="261" customFormat="1" ht="12" hidden="1" customHeight="1">
      <c r="A9960" s="260"/>
    </row>
    <row r="9961" spans="1:1" s="261" customFormat="1" ht="12" hidden="1" customHeight="1">
      <c r="A9961" s="260"/>
    </row>
    <row r="9962" spans="1:1" s="261" customFormat="1" ht="12" hidden="1" customHeight="1">
      <c r="A9962" s="260"/>
    </row>
    <row r="9963" spans="1:1" s="261" customFormat="1" ht="12" hidden="1" customHeight="1">
      <c r="A9963" s="260"/>
    </row>
    <row r="9964" spans="1:1" s="261" customFormat="1" ht="12" hidden="1" customHeight="1">
      <c r="A9964" s="260"/>
    </row>
    <row r="9965" spans="1:1" s="261" customFormat="1" ht="12" hidden="1" customHeight="1">
      <c r="A9965" s="260"/>
    </row>
    <row r="9966" spans="1:1" s="261" customFormat="1" ht="12" hidden="1" customHeight="1">
      <c r="A9966" s="260"/>
    </row>
    <row r="9967" spans="1:1" s="261" customFormat="1" ht="12" hidden="1" customHeight="1">
      <c r="A9967" s="260"/>
    </row>
    <row r="9968" spans="1:1" s="261" customFormat="1" ht="12" hidden="1" customHeight="1">
      <c r="A9968" s="260"/>
    </row>
    <row r="9969" spans="1:1" s="261" customFormat="1" ht="12" hidden="1" customHeight="1">
      <c r="A9969" s="260"/>
    </row>
    <row r="9970" spans="1:1" s="261" customFormat="1" ht="12" hidden="1" customHeight="1">
      <c r="A9970" s="260"/>
    </row>
    <row r="9971" spans="1:1" s="261" customFormat="1" ht="12" hidden="1" customHeight="1">
      <c r="A9971" s="260"/>
    </row>
    <row r="9972" spans="1:1" s="261" customFormat="1" ht="12" hidden="1" customHeight="1">
      <c r="A9972" s="260"/>
    </row>
    <row r="9973" spans="1:1" s="261" customFormat="1" ht="12" hidden="1" customHeight="1">
      <c r="A9973" s="260"/>
    </row>
    <row r="9974" spans="1:1" s="261" customFormat="1" ht="12" hidden="1" customHeight="1">
      <c r="A9974" s="260"/>
    </row>
    <row r="9975" spans="1:1" s="261" customFormat="1" ht="12" hidden="1" customHeight="1">
      <c r="A9975" s="260"/>
    </row>
    <row r="9976" spans="1:1" s="261" customFormat="1" ht="12" hidden="1" customHeight="1">
      <c r="A9976" s="260"/>
    </row>
    <row r="9977" spans="1:1" s="261" customFormat="1" ht="12" hidden="1" customHeight="1">
      <c r="A9977" s="260"/>
    </row>
    <row r="9978" spans="1:1" s="261" customFormat="1" ht="12" hidden="1" customHeight="1">
      <c r="A9978" s="260"/>
    </row>
    <row r="9979" spans="1:1" s="261" customFormat="1" ht="12" hidden="1" customHeight="1">
      <c r="A9979" s="260"/>
    </row>
    <row r="9980" spans="1:1" s="261" customFormat="1" ht="12" hidden="1" customHeight="1">
      <c r="A9980" s="260"/>
    </row>
    <row r="9981" spans="1:1" s="261" customFormat="1" ht="12" hidden="1" customHeight="1">
      <c r="A9981" s="260"/>
    </row>
    <row r="9982" spans="1:1" s="261" customFormat="1" ht="12" hidden="1" customHeight="1">
      <c r="A9982" s="260"/>
    </row>
    <row r="9983" spans="1:1" s="261" customFormat="1" ht="12" hidden="1" customHeight="1">
      <c r="A9983" s="260"/>
    </row>
    <row r="9984" spans="1:1" s="261" customFormat="1" ht="12" hidden="1" customHeight="1">
      <c r="A9984" s="260"/>
    </row>
    <row r="9985" spans="1:1" s="261" customFormat="1" ht="12" hidden="1" customHeight="1">
      <c r="A9985" s="260"/>
    </row>
    <row r="9986" spans="1:1" s="261" customFormat="1" ht="12" hidden="1" customHeight="1">
      <c r="A9986" s="260"/>
    </row>
    <row r="9987" spans="1:1" s="261" customFormat="1" ht="12" hidden="1" customHeight="1">
      <c r="A9987" s="260"/>
    </row>
    <row r="9988" spans="1:1" s="261" customFormat="1" ht="12" hidden="1" customHeight="1">
      <c r="A9988" s="260"/>
    </row>
    <row r="9989" spans="1:1" s="261" customFormat="1" ht="12" hidden="1" customHeight="1">
      <c r="A9989" s="260"/>
    </row>
    <row r="9990" spans="1:1" s="261" customFormat="1" ht="12" hidden="1" customHeight="1">
      <c r="A9990" s="260"/>
    </row>
    <row r="9991" spans="1:1" s="261" customFormat="1" ht="12" hidden="1" customHeight="1">
      <c r="A9991" s="260"/>
    </row>
    <row r="9992" spans="1:1" s="261" customFormat="1" ht="12" hidden="1" customHeight="1">
      <c r="A9992" s="260"/>
    </row>
    <row r="9993" spans="1:1" s="261" customFormat="1" ht="12" hidden="1" customHeight="1">
      <c r="A9993" s="260"/>
    </row>
    <row r="9994" spans="1:1" s="261" customFormat="1" ht="12" hidden="1" customHeight="1">
      <c r="A9994" s="260"/>
    </row>
    <row r="9995" spans="1:1" s="261" customFormat="1" ht="12" hidden="1" customHeight="1">
      <c r="A9995" s="260"/>
    </row>
    <row r="9996" spans="1:1" s="261" customFormat="1" ht="12" hidden="1" customHeight="1">
      <c r="A9996" s="260"/>
    </row>
    <row r="9997" spans="1:1" s="261" customFormat="1" ht="12" hidden="1" customHeight="1">
      <c r="A9997" s="260"/>
    </row>
    <row r="9998" spans="1:1" s="261" customFormat="1" ht="12" hidden="1" customHeight="1">
      <c r="A9998" s="260"/>
    </row>
    <row r="9999" spans="1:1" s="261" customFormat="1" ht="12" hidden="1" customHeight="1">
      <c r="A9999" s="260"/>
    </row>
    <row r="10000" spans="1:1" s="261" customFormat="1" ht="12" hidden="1" customHeight="1">
      <c r="A10000" s="260"/>
    </row>
    <row r="10001" spans="1:1" s="261" customFormat="1" ht="12" hidden="1" customHeight="1">
      <c r="A10001" s="260"/>
    </row>
    <row r="10002" spans="1:1" s="261" customFormat="1" ht="12" hidden="1" customHeight="1">
      <c r="A10002" s="260"/>
    </row>
    <row r="10003" spans="1:1" s="261" customFormat="1" ht="12" hidden="1" customHeight="1">
      <c r="A10003" s="260"/>
    </row>
    <row r="10004" spans="1:1" s="261" customFormat="1" ht="12" hidden="1" customHeight="1">
      <c r="A10004" s="260"/>
    </row>
    <row r="10005" spans="1:1" s="261" customFormat="1" ht="12" hidden="1" customHeight="1">
      <c r="A10005" s="260"/>
    </row>
    <row r="10006" spans="1:1" s="261" customFormat="1" ht="12" hidden="1" customHeight="1">
      <c r="A10006" s="260"/>
    </row>
    <row r="10007" spans="1:1" s="261" customFormat="1" ht="12" hidden="1" customHeight="1">
      <c r="A10007" s="260"/>
    </row>
    <row r="10008" spans="1:1" s="261" customFormat="1" ht="12" hidden="1" customHeight="1">
      <c r="A10008" s="260"/>
    </row>
    <row r="10009" spans="1:1" s="261" customFormat="1" ht="12" hidden="1" customHeight="1">
      <c r="A10009" s="260"/>
    </row>
    <row r="10010" spans="1:1" s="261" customFormat="1" ht="12" hidden="1" customHeight="1">
      <c r="A10010" s="260"/>
    </row>
    <row r="10011" spans="1:1" s="261" customFormat="1" ht="12" hidden="1" customHeight="1">
      <c r="A10011" s="260"/>
    </row>
    <row r="10012" spans="1:1" s="261" customFormat="1" ht="12" hidden="1" customHeight="1">
      <c r="A10012" s="260"/>
    </row>
    <row r="10013" spans="1:1" s="261" customFormat="1" ht="12" hidden="1" customHeight="1">
      <c r="A10013" s="260"/>
    </row>
    <row r="10014" spans="1:1" s="261" customFormat="1" ht="12" hidden="1" customHeight="1">
      <c r="A10014" s="260"/>
    </row>
    <row r="10015" spans="1:1" s="261" customFormat="1" ht="12" hidden="1" customHeight="1">
      <c r="A10015" s="260"/>
    </row>
    <row r="10016" spans="1:1" s="261" customFormat="1" ht="12" hidden="1" customHeight="1">
      <c r="A10016" s="260"/>
    </row>
    <row r="10017" spans="1:1" s="261" customFormat="1" ht="12" hidden="1" customHeight="1">
      <c r="A10017" s="260"/>
    </row>
    <row r="10018" spans="1:1" s="261" customFormat="1" ht="12" hidden="1" customHeight="1">
      <c r="A10018" s="260"/>
    </row>
    <row r="10019" spans="1:1" s="261" customFormat="1" ht="12" hidden="1" customHeight="1">
      <c r="A10019" s="260"/>
    </row>
    <row r="10020" spans="1:1" s="261" customFormat="1" ht="12" hidden="1" customHeight="1">
      <c r="A10020" s="260"/>
    </row>
    <row r="10021" spans="1:1" s="261" customFormat="1" ht="12" hidden="1" customHeight="1">
      <c r="A10021" s="260"/>
    </row>
    <row r="10022" spans="1:1" s="261" customFormat="1" ht="12" hidden="1" customHeight="1">
      <c r="A10022" s="260"/>
    </row>
    <row r="10023" spans="1:1" s="261" customFormat="1" ht="12" hidden="1" customHeight="1">
      <c r="A10023" s="260"/>
    </row>
    <row r="10024" spans="1:1" s="261" customFormat="1" ht="12" hidden="1" customHeight="1">
      <c r="A10024" s="260"/>
    </row>
    <row r="10025" spans="1:1" s="261" customFormat="1" ht="12" hidden="1" customHeight="1">
      <c r="A10025" s="260"/>
    </row>
    <row r="10026" spans="1:1" s="261" customFormat="1" ht="12" hidden="1" customHeight="1">
      <c r="A10026" s="260"/>
    </row>
    <row r="10027" spans="1:1" s="261" customFormat="1" ht="12" hidden="1" customHeight="1">
      <c r="A10027" s="260"/>
    </row>
    <row r="10028" spans="1:1" s="261" customFormat="1" ht="12" hidden="1" customHeight="1">
      <c r="A10028" s="260"/>
    </row>
    <row r="10029" spans="1:1" s="261" customFormat="1" ht="12" hidden="1" customHeight="1">
      <c r="A10029" s="260"/>
    </row>
    <row r="10030" spans="1:1" s="261" customFormat="1" ht="12" hidden="1" customHeight="1">
      <c r="A10030" s="260"/>
    </row>
    <row r="10031" spans="1:1" s="261" customFormat="1" ht="12" hidden="1" customHeight="1">
      <c r="A10031" s="260"/>
    </row>
    <row r="10032" spans="1:1" s="261" customFormat="1" ht="12" hidden="1" customHeight="1">
      <c r="A10032" s="260"/>
    </row>
    <row r="10033" spans="1:1" s="261" customFormat="1" ht="12" hidden="1" customHeight="1">
      <c r="A10033" s="260"/>
    </row>
    <row r="10034" spans="1:1" s="261" customFormat="1" ht="12" hidden="1" customHeight="1">
      <c r="A10034" s="260"/>
    </row>
    <row r="10035" spans="1:1" s="261" customFormat="1" ht="12" hidden="1" customHeight="1">
      <c r="A10035" s="260"/>
    </row>
    <row r="10036" spans="1:1" s="261" customFormat="1" ht="12" hidden="1" customHeight="1">
      <c r="A10036" s="260"/>
    </row>
    <row r="10037" spans="1:1" s="261" customFormat="1" ht="12" hidden="1" customHeight="1">
      <c r="A10037" s="260"/>
    </row>
    <row r="10038" spans="1:1" s="261" customFormat="1" ht="12" hidden="1" customHeight="1">
      <c r="A10038" s="260"/>
    </row>
    <row r="10039" spans="1:1" s="261" customFormat="1" ht="12" hidden="1" customHeight="1">
      <c r="A10039" s="260"/>
    </row>
    <row r="10040" spans="1:1" s="261" customFormat="1" ht="12" hidden="1" customHeight="1">
      <c r="A10040" s="260"/>
    </row>
    <row r="10041" spans="1:1" s="261" customFormat="1" ht="12" hidden="1" customHeight="1">
      <c r="A10041" s="260"/>
    </row>
    <row r="10042" spans="1:1" s="261" customFormat="1" ht="12" hidden="1" customHeight="1">
      <c r="A10042" s="260"/>
    </row>
    <row r="10043" spans="1:1" s="261" customFormat="1" ht="12" hidden="1" customHeight="1">
      <c r="A10043" s="260"/>
    </row>
    <row r="10044" spans="1:1" s="261" customFormat="1" ht="12" hidden="1" customHeight="1">
      <c r="A10044" s="260"/>
    </row>
    <row r="10045" spans="1:1" s="261" customFormat="1" ht="12" hidden="1" customHeight="1">
      <c r="A10045" s="260"/>
    </row>
    <row r="10046" spans="1:1" s="261" customFormat="1" ht="12" hidden="1" customHeight="1">
      <c r="A10046" s="260"/>
    </row>
    <row r="10047" spans="1:1" s="261" customFormat="1" ht="12" hidden="1" customHeight="1">
      <c r="A10047" s="260"/>
    </row>
    <row r="10048" spans="1:1" s="261" customFormat="1" ht="12" hidden="1" customHeight="1">
      <c r="A10048" s="260"/>
    </row>
    <row r="10049" spans="1:1" s="261" customFormat="1" ht="12" hidden="1" customHeight="1">
      <c r="A10049" s="260"/>
    </row>
    <row r="10050" spans="1:1" s="261" customFormat="1" ht="12" hidden="1" customHeight="1">
      <c r="A10050" s="260"/>
    </row>
    <row r="10051" spans="1:1" s="261" customFormat="1" ht="12" hidden="1" customHeight="1">
      <c r="A10051" s="260"/>
    </row>
    <row r="10052" spans="1:1" s="261" customFormat="1" ht="12" hidden="1" customHeight="1">
      <c r="A10052" s="260"/>
    </row>
    <row r="10053" spans="1:1" s="261" customFormat="1" ht="12" hidden="1" customHeight="1">
      <c r="A10053" s="260"/>
    </row>
    <row r="10054" spans="1:1" s="261" customFormat="1" ht="12" hidden="1" customHeight="1">
      <c r="A10054" s="260"/>
    </row>
    <row r="10055" spans="1:1" s="261" customFormat="1" ht="12" hidden="1" customHeight="1">
      <c r="A10055" s="260"/>
    </row>
    <row r="10056" spans="1:1" s="261" customFormat="1" ht="12" hidden="1" customHeight="1">
      <c r="A10056" s="260"/>
    </row>
    <row r="10057" spans="1:1" s="261" customFormat="1" ht="12" hidden="1" customHeight="1">
      <c r="A10057" s="260"/>
    </row>
    <row r="10058" spans="1:1" s="261" customFormat="1" ht="12" hidden="1" customHeight="1">
      <c r="A10058" s="260"/>
    </row>
    <row r="10059" spans="1:1" s="261" customFormat="1" ht="12" hidden="1" customHeight="1">
      <c r="A10059" s="260"/>
    </row>
    <row r="10060" spans="1:1" s="261" customFormat="1" ht="12" hidden="1" customHeight="1">
      <c r="A10060" s="260"/>
    </row>
    <row r="10061" spans="1:1" s="261" customFormat="1" ht="12" hidden="1" customHeight="1">
      <c r="A10061" s="260"/>
    </row>
    <row r="10062" spans="1:1" s="261" customFormat="1" ht="12" hidden="1" customHeight="1">
      <c r="A10062" s="260"/>
    </row>
    <row r="10063" spans="1:1" s="261" customFormat="1" ht="12" hidden="1" customHeight="1">
      <c r="A10063" s="260"/>
    </row>
    <row r="10064" spans="1:1" s="261" customFormat="1" ht="12" hidden="1" customHeight="1">
      <c r="A10064" s="260"/>
    </row>
    <row r="10065" spans="1:1" s="261" customFormat="1" ht="12" hidden="1" customHeight="1">
      <c r="A10065" s="260"/>
    </row>
    <row r="10066" spans="1:1" s="261" customFormat="1" ht="12" hidden="1" customHeight="1">
      <c r="A10066" s="260"/>
    </row>
    <row r="10067" spans="1:1" s="261" customFormat="1" ht="12" hidden="1" customHeight="1">
      <c r="A10067" s="260"/>
    </row>
    <row r="10068" spans="1:1" s="261" customFormat="1" ht="12" hidden="1" customHeight="1">
      <c r="A10068" s="260"/>
    </row>
    <row r="10069" spans="1:1" s="261" customFormat="1" ht="12" hidden="1" customHeight="1">
      <c r="A10069" s="260"/>
    </row>
    <row r="10070" spans="1:1" s="261" customFormat="1" ht="12" hidden="1" customHeight="1">
      <c r="A10070" s="260"/>
    </row>
    <row r="10071" spans="1:1" s="261" customFormat="1" ht="12" hidden="1" customHeight="1">
      <c r="A10071" s="260"/>
    </row>
    <row r="10072" spans="1:1" s="261" customFormat="1" ht="12" hidden="1" customHeight="1">
      <c r="A10072" s="260"/>
    </row>
    <row r="10073" spans="1:1" s="261" customFormat="1" ht="12" hidden="1" customHeight="1">
      <c r="A10073" s="260"/>
    </row>
    <row r="10074" spans="1:1" s="261" customFormat="1" ht="12" hidden="1" customHeight="1">
      <c r="A10074" s="260"/>
    </row>
    <row r="10075" spans="1:1" s="261" customFormat="1" ht="12" hidden="1" customHeight="1">
      <c r="A10075" s="260"/>
    </row>
    <row r="10076" spans="1:1" s="261" customFormat="1" ht="12" hidden="1" customHeight="1">
      <c r="A10076" s="260"/>
    </row>
    <row r="10077" spans="1:1" s="261" customFormat="1" ht="12" hidden="1" customHeight="1">
      <c r="A10077" s="260"/>
    </row>
    <row r="10078" spans="1:1" s="261" customFormat="1" ht="12" hidden="1" customHeight="1">
      <c r="A10078" s="260"/>
    </row>
    <row r="10079" spans="1:1" s="261" customFormat="1" ht="12" hidden="1" customHeight="1">
      <c r="A10079" s="260"/>
    </row>
    <row r="10080" spans="1:1" s="261" customFormat="1" ht="12" hidden="1" customHeight="1">
      <c r="A10080" s="260"/>
    </row>
    <row r="10081" spans="1:1" s="261" customFormat="1" ht="12" hidden="1" customHeight="1">
      <c r="A10081" s="260"/>
    </row>
    <row r="10082" spans="1:1" s="261" customFormat="1" ht="12" hidden="1" customHeight="1">
      <c r="A10082" s="260"/>
    </row>
    <row r="10083" spans="1:1" s="261" customFormat="1" ht="12" hidden="1" customHeight="1">
      <c r="A10083" s="260"/>
    </row>
    <row r="10084" spans="1:1" s="261" customFormat="1" ht="12" hidden="1" customHeight="1">
      <c r="A10084" s="260"/>
    </row>
    <row r="10085" spans="1:1" s="261" customFormat="1" ht="12" hidden="1" customHeight="1">
      <c r="A10085" s="260"/>
    </row>
    <row r="10086" spans="1:1" s="261" customFormat="1" ht="12" hidden="1" customHeight="1">
      <c r="A10086" s="260"/>
    </row>
    <row r="10087" spans="1:1" s="261" customFormat="1" ht="12" hidden="1" customHeight="1">
      <c r="A10087" s="260"/>
    </row>
    <row r="10088" spans="1:1" s="261" customFormat="1" ht="12" hidden="1" customHeight="1">
      <c r="A10088" s="260"/>
    </row>
    <row r="10089" spans="1:1" s="261" customFormat="1" ht="12" hidden="1" customHeight="1">
      <c r="A10089" s="260"/>
    </row>
    <row r="10090" spans="1:1" s="261" customFormat="1" ht="12" hidden="1" customHeight="1">
      <c r="A10090" s="260"/>
    </row>
    <row r="10091" spans="1:1" s="261" customFormat="1" ht="12" hidden="1" customHeight="1">
      <c r="A10091" s="260"/>
    </row>
    <row r="10092" spans="1:1" s="261" customFormat="1" ht="12" hidden="1" customHeight="1">
      <c r="A10092" s="260"/>
    </row>
    <row r="10093" spans="1:1" s="261" customFormat="1" ht="12" hidden="1" customHeight="1">
      <c r="A10093" s="260"/>
    </row>
    <row r="10094" spans="1:1" s="261" customFormat="1" ht="12" hidden="1" customHeight="1">
      <c r="A10094" s="260"/>
    </row>
    <row r="10095" spans="1:1" s="261" customFormat="1" ht="12" hidden="1" customHeight="1">
      <c r="A10095" s="260"/>
    </row>
    <row r="10096" spans="1:1" s="261" customFormat="1" ht="12" hidden="1" customHeight="1">
      <c r="A10096" s="260"/>
    </row>
    <row r="10097" spans="1:1" s="261" customFormat="1" ht="12" hidden="1" customHeight="1">
      <c r="A10097" s="260"/>
    </row>
    <row r="10098" spans="1:1" s="261" customFormat="1" ht="12" hidden="1" customHeight="1">
      <c r="A10098" s="260"/>
    </row>
    <row r="10099" spans="1:1" s="261" customFormat="1" ht="12" hidden="1" customHeight="1">
      <c r="A10099" s="260"/>
    </row>
    <row r="10100" spans="1:1" s="261" customFormat="1" ht="12" hidden="1" customHeight="1">
      <c r="A10100" s="260"/>
    </row>
    <row r="10101" spans="1:1" s="261" customFormat="1" ht="12" hidden="1" customHeight="1">
      <c r="A10101" s="260"/>
    </row>
    <row r="10102" spans="1:1" s="261" customFormat="1" ht="12" hidden="1" customHeight="1">
      <c r="A10102" s="260"/>
    </row>
    <row r="10103" spans="1:1" s="261" customFormat="1" ht="12" hidden="1" customHeight="1">
      <c r="A10103" s="260"/>
    </row>
    <row r="10104" spans="1:1" s="261" customFormat="1" ht="12" hidden="1" customHeight="1">
      <c r="A10104" s="260"/>
    </row>
    <row r="10105" spans="1:1" s="261" customFormat="1" ht="12" hidden="1" customHeight="1">
      <c r="A10105" s="260"/>
    </row>
    <row r="10106" spans="1:1" s="261" customFormat="1" ht="12" hidden="1" customHeight="1">
      <c r="A10106" s="260"/>
    </row>
    <row r="10107" spans="1:1" s="261" customFormat="1" ht="12" hidden="1" customHeight="1">
      <c r="A10107" s="260"/>
    </row>
    <row r="10108" spans="1:1" s="261" customFormat="1" ht="12" hidden="1" customHeight="1">
      <c r="A10108" s="260"/>
    </row>
    <row r="10109" spans="1:1" s="261" customFormat="1" ht="12" hidden="1" customHeight="1">
      <c r="A10109" s="260"/>
    </row>
    <row r="10110" spans="1:1" s="261" customFormat="1" ht="12" hidden="1" customHeight="1">
      <c r="A10110" s="260"/>
    </row>
    <row r="10111" spans="1:1" s="261" customFormat="1" ht="12" hidden="1" customHeight="1">
      <c r="A10111" s="260"/>
    </row>
    <row r="10112" spans="1:1" s="261" customFormat="1" ht="12" hidden="1" customHeight="1">
      <c r="A10112" s="260"/>
    </row>
    <row r="10113" spans="1:1" s="261" customFormat="1" ht="12" hidden="1" customHeight="1">
      <c r="A10113" s="260"/>
    </row>
    <row r="10114" spans="1:1" s="261" customFormat="1" ht="12" hidden="1" customHeight="1">
      <c r="A10114" s="260"/>
    </row>
    <row r="10115" spans="1:1" s="261" customFormat="1" ht="12" hidden="1" customHeight="1">
      <c r="A10115" s="260"/>
    </row>
    <row r="10116" spans="1:1" s="261" customFormat="1" ht="12" hidden="1" customHeight="1">
      <c r="A10116" s="260"/>
    </row>
    <row r="10117" spans="1:1" s="261" customFormat="1" ht="12" hidden="1" customHeight="1">
      <c r="A10117" s="260"/>
    </row>
    <row r="10118" spans="1:1" s="261" customFormat="1" ht="12" hidden="1" customHeight="1">
      <c r="A10118" s="260"/>
    </row>
    <row r="10119" spans="1:1" s="261" customFormat="1" ht="12" hidden="1" customHeight="1">
      <c r="A10119" s="260"/>
    </row>
    <row r="10120" spans="1:1" s="261" customFormat="1" ht="12" hidden="1" customHeight="1">
      <c r="A10120" s="260"/>
    </row>
    <row r="10121" spans="1:1" s="261" customFormat="1" ht="12" hidden="1" customHeight="1">
      <c r="A10121" s="260"/>
    </row>
    <row r="10122" spans="1:1" s="261" customFormat="1" ht="12" hidden="1" customHeight="1">
      <c r="A10122" s="260"/>
    </row>
    <row r="10123" spans="1:1" s="261" customFormat="1" ht="12" hidden="1" customHeight="1">
      <c r="A10123" s="260"/>
    </row>
    <row r="10124" spans="1:1" s="261" customFormat="1" ht="12" hidden="1" customHeight="1">
      <c r="A10124" s="260"/>
    </row>
    <row r="10125" spans="1:1" s="261" customFormat="1" ht="12" hidden="1" customHeight="1">
      <c r="A10125" s="260"/>
    </row>
    <row r="10126" spans="1:1" s="261" customFormat="1" ht="12" hidden="1" customHeight="1">
      <c r="A10126" s="260"/>
    </row>
    <row r="10127" spans="1:1" s="261" customFormat="1" ht="12" hidden="1" customHeight="1">
      <c r="A10127" s="260"/>
    </row>
    <row r="10128" spans="1:1" s="261" customFormat="1" ht="12" hidden="1" customHeight="1">
      <c r="A10128" s="260"/>
    </row>
    <row r="10129" spans="1:1" s="261" customFormat="1" ht="12" hidden="1" customHeight="1">
      <c r="A10129" s="260"/>
    </row>
    <row r="10130" spans="1:1" s="261" customFormat="1" ht="12" hidden="1" customHeight="1">
      <c r="A10130" s="260"/>
    </row>
    <row r="10131" spans="1:1" s="261" customFormat="1" ht="12" hidden="1" customHeight="1">
      <c r="A10131" s="260"/>
    </row>
    <row r="10132" spans="1:1" s="261" customFormat="1" ht="12" hidden="1" customHeight="1">
      <c r="A10132" s="260"/>
    </row>
    <row r="10133" spans="1:1" s="261" customFormat="1" ht="12" hidden="1" customHeight="1">
      <c r="A10133" s="260"/>
    </row>
    <row r="10134" spans="1:1" s="261" customFormat="1" ht="12" hidden="1" customHeight="1">
      <c r="A10134" s="260"/>
    </row>
    <row r="10135" spans="1:1" s="261" customFormat="1" ht="12" hidden="1" customHeight="1">
      <c r="A10135" s="260"/>
    </row>
    <row r="10136" spans="1:1" s="261" customFormat="1" ht="12" hidden="1" customHeight="1">
      <c r="A10136" s="260"/>
    </row>
    <row r="10137" spans="1:1" s="261" customFormat="1" ht="12" hidden="1" customHeight="1">
      <c r="A10137" s="260"/>
    </row>
    <row r="10138" spans="1:1" s="261" customFormat="1" ht="12" hidden="1" customHeight="1">
      <c r="A10138" s="260"/>
    </row>
    <row r="10139" spans="1:1" s="261" customFormat="1" ht="12" hidden="1" customHeight="1">
      <c r="A10139" s="260"/>
    </row>
    <row r="10140" spans="1:1" s="261" customFormat="1" ht="12" hidden="1" customHeight="1">
      <c r="A10140" s="260"/>
    </row>
    <row r="10141" spans="1:1" s="261" customFormat="1" ht="12" hidden="1" customHeight="1">
      <c r="A10141" s="260"/>
    </row>
    <row r="10142" spans="1:1" s="261" customFormat="1" ht="12" hidden="1" customHeight="1">
      <c r="A10142" s="260"/>
    </row>
    <row r="10143" spans="1:1" s="261" customFormat="1" ht="12" hidden="1" customHeight="1">
      <c r="A10143" s="260"/>
    </row>
    <row r="10144" spans="1:1" s="261" customFormat="1" ht="12" hidden="1" customHeight="1">
      <c r="A10144" s="260"/>
    </row>
    <row r="10145" spans="1:1" s="261" customFormat="1" ht="12" hidden="1" customHeight="1">
      <c r="A10145" s="260"/>
    </row>
    <row r="10146" spans="1:1" s="261" customFormat="1" ht="12" hidden="1" customHeight="1">
      <c r="A10146" s="260"/>
    </row>
    <row r="10147" spans="1:1" s="261" customFormat="1" ht="12" hidden="1" customHeight="1">
      <c r="A10147" s="260"/>
    </row>
    <row r="10148" spans="1:1" s="261" customFormat="1" ht="12" hidden="1" customHeight="1">
      <c r="A10148" s="260"/>
    </row>
    <row r="10149" spans="1:1" s="261" customFormat="1" ht="12" hidden="1" customHeight="1">
      <c r="A10149" s="260"/>
    </row>
    <row r="10150" spans="1:1" s="261" customFormat="1" ht="12" hidden="1" customHeight="1">
      <c r="A10150" s="260"/>
    </row>
    <row r="10151" spans="1:1" s="261" customFormat="1" ht="12" hidden="1" customHeight="1">
      <c r="A10151" s="260"/>
    </row>
    <row r="10152" spans="1:1" s="261" customFormat="1" ht="12" hidden="1" customHeight="1">
      <c r="A10152" s="260"/>
    </row>
    <row r="10153" spans="1:1" s="261" customFormat="1" ht="12" hidden="1" customHeight="1">
      <c r="A10153" s="260"/>
    </row>
    <row r="10154" spans="1:1" s="261" customFormat="1" ht="12" hidden="1" customHeight="1">
      <c r="A10154" s="260"/>
    </row>
    <row r="10155" spans="1:1" s="261" customFormat="1" ht="12" hidden="1" customHeight="1">
      <c r="A10155" s="260"/>
    </row>
    <row r="10156" spans="1:1" s="261" customFormat="1" ht="12" hidden="1" customHeight="1">
      <c r="A10156" s="260"/>
    </row>
    <row r="10157" spans="1:1" s="261" customFormat="1" ht="12" hidden="1" customHeight="1">
      <c r="A10157" s="260"/>
    </row>
    <row r="10158" spans="1:1" s="261" customFormat="1" ht="12" hidden="1" customHeight="1">
      <c r="A10158" s="260"/>
    </row>
    <row r="10159" spans="1:1" s="261" customFormat="1" ht="12" hidden="1" customHeight="1">
      <c r="A10159" s="260"/>
    </row>
    <row r="10160" spans="1:1" s="261" customFormat="1" ht="12" hidden="1" customHeight="1">
      <c r="A10160" s="260"/>
    </row>
    <row r="10161" spans="1:1" s="261" customFormat="1" ht="12" hidden="1" customHeight="1">
      <c r="A10161" s="260"/>
    </row>
    <row r="10162" spans="1:1" s="261" customFormat="1" ht="12" hidden="1" customHeight="1">
      <c r="A10162" s="260"/>
    </row>
    <row r="10163" spans="1:1" s="261" customFormat="1" ht="12" hidden="1" customHeight="1">
      <c r="A10163" s="260"/>
    </row>
    <row r="10164" spans="1:1" s="261" customFormat="1" ht="12" hidden="1" customHeight="1">
      <c r="A10164" s="260"/>
    </row>
    <row r="10165" spans="1:1" s="261" customFormat="1" ht="12" hidden="1" customHeight="1">
      <c r="A10165" s="260"/>
    </row>
    <row r="10166" spans="1:1" s="261" customFormat="1" ht="12" hidden="1" customHeight="1">
      <c r="A10166" s="260"/>
    </row>
    <row r="10167" spans="1:1" s="261" customFormat="1" ht="12" hidden="1" customHeight="1">
      <c r="A10167" s="260"/>
    </row>
    <row r="10168" spans="1:1" s="261" customFormat="1" ht="12" hidden="1" customHeight="1">
      <c r="A10168" s="260"/>
    </row>
    <row r="10169" spans="1:1" s="261" customFormat="1" ht="12" hidden="1" customHeight="1">
      <c r="A10169" s="260"/>
    </row>
    <row r="10170" spans="1:1" s="261" customFormat="1" ht="12" hidden="1" customHeight="1">
      <c r="A10170" s="260"/>
    </row>
    <row r="10171" spans="1:1" s="261" customFormat="1" ht="12" hidden="1" customHeight="1">
      <c r="A10171" s="260"/>
    </row>
    <row r="10172" spans="1:1" s="261" customFormat="1" ht="12" hidden="1" customHeight="1">
      <c r="A10172" s="260"/>
    </row>
    <row r="10173" spans="1:1" s="261" customFormat="1" ht="12" hidden="1" customHeight="1">
      <c r="A10173" s="260"/>
    </row>
    <row r="10174" spans="1:1" s="261" customFormat="1" ht="12" hidden="1" customHeight="1">
      <c r="A10174" s="260"/>
    </row>
    <row r="10175" spans="1:1" s="261" customFormat="1" ht="12" hidden="1" customHeight="1">
      <c r="A10175" s="260"/>
    </row>
    <row r="10176" spans="1:1" s="261" customFormat="1" ht="12" hidden="1" customHeight="1">
      <c r="A10176" s="260"/>
    </row>
    <row r="10177" spans="1:1" s="261" customFormat="1" ht="12" hidden="1" customHeight="1">
      <c r="A10177" s="260"/>
    </row>
    <row r="10178" spans="1:1" s="261" customFormat="1" ht="12" hidden="1" customHeight="1">
      <c r="A10178" s="260"/>
    </row>
    <row r="10179" spans="1:1" s="261" customFormat="1" ht="12" hidden="1" customHeight="1">
      <c r="A10179" s="260"/>
    </row>
    <row r="10180" spans="1:1" s="261" customFormat="1" ht="12" hidden="1" customHeight="1">
      <c r="A10180" s="260"/>
    </row>
    <row r="10181" spans="1:1" s="261" customFormat="1" ht="12" hidden="1" customHeight="1">
      <c r="A10181" s="260"/>
    </row>
    <row r="10182" spans="1:1" s="261" customFormat="1" ht="12" hidden="1" customHeight="1">
      <c r="A10182" s="260"/>
    </row>
    <row r="10183" spans="1:1" s="261" customFormat="1" ht="12" hidden="1" customHeight="1">
      <c r="A10183" s="260"/>
    </row>
    <row r="10184" spans="1:1" s="261" customFormat="1" ht="12" hidden="1" customHeight="1">
      <c r="A10184" s="260"/>
    </row>
    <row r="10185" spans="1:1" s="261" customFormat="1" ht="12" hidden="1" customHeight="1">
      <c r="A10185" s="260"/>
    </row>
    <row r="10186" spans="1:1" s="261" customFormat="1" ht="12" hidden="1" customHeight="1">
      <c r="A10186" s="260"/>
    </row>
    <row r="10187" spans="1:1" s="261" customFormat="1" ht="12" hidden="1" customHeight="1">
      <c r="A10187" s="260"/>
    </row>
    <row r="10188" spans="1:1" s="261" customFormat="1" ht="12" hidden="1" customHeight="1">
      <c r="A10188" s="260"/>
    </row>
    <row r="10189" spans="1:1" s="261" customFormat="1" ht="12" hidden="1" customHeight="1">
      <c r="A10189" s="260"/>
    </row>
    <row r="10190" spans="1:1" s="261" customFormat="1" ht="12" hidden="1" customHeight="1">
      <c r="A10190" s="260"/>
    </row>
    <row r="10191" spans="1:1" s="261" customFormat="1" ht="12" hidden="1" customHeight="1">
      <c r="A10191" s="260"/>
    </row>
    <row r="10192" spans="1:1" s="261" customFormat="1" ht="12" hidden="1" customHeight="1">
      <c r="A10192" s="260"/>
    </row>
    <row r="10193" spans="1:1" s="261" customFormat="1" ht="12" hidden="1" customHeight="1">
      <c r="A10193" s="260"/>
    </row>
    <row r="10194" spans="1:1" s="261" customFormat="1" ht="12" hidden="1" customHeight="1">
      <c r="A10194" s="260"/>
    </row>
    <row r="10195" spans="1:1" s="261" customFormat="1" ht="12" hidden="1" customHeight="1">
      <c r="A10195" s="260"/>
    </row>
    <row r="10196" spans="1:1" s="261" customFormat="1" ht="12" hidden="1" customHeight="1">
      <c r="A10196" s="260"/>
    </row>
    <row r="10197" spans="1:1" s="261" customFormat="1" ht="12" hidden="1" customHeight="1">
      <c r="A10197" s="260"/>
    </row>
    <row r="10198" spans="1:1" s="261" customFormat="1" ht="12" hidden="1" customHeight="1">
      <c r="A10198" s="260"/>
    </row>
    <row r="10199" spans="1:1" s="261" customFormat="1" ht="12" hidden="1" customHeight="1">
      <c r="A10199" s="260"/>
    </row>
    <row r="10200" spans="1:1" s="261" customFormat="1" ht="12" hidden="1" customHeight="1">
      <c r="A10200" s="260"/>
    </row>
    <row r="10201" spans="1:1" s="261" customFormat="1" ht="12" hidden="1" customHeight="1">
      <c r="A10201" s="260"/>
    </row>
    <row r="10202" spans="1:1" s="261" customFormat="1" ht="12" hidden="1" customHeight="1">
      <c r="A10202" s="260"/>
    </row>
    <row r="10203" spans="1:1" s="261" customFormat="1" ht="12" hidden="1" customHeight="1">
      <c r="A10203" s="260"/>
    </row>
    <row r="10204" spans="1:1" s="261" customFormat="1" ht="12" hidden="1" customHeight="1">
      <c r="A10204" s="260"/>
    </row>
    <row r="10205" spans="1:1" s="261" customFormat="1" ht="12" hidden="1" customHeight="1">
      <c r="A10205" s="260"/>
    </row>
    <row r="10206" spans="1:1" s="261" customFormat="1" ht="12" hidden="1" customHeight="1">
      <c r="A10206" s="260"/>
    </row>
    <row r="10207" spans="1:1" s="261" customFormat="1" ht="12" hidden="1" customHeight="1">
      <c r="A10207" s="260"/>
    </row>
    <row r="10208" spans="1:1" s="261" customFormat="1" ht="12" hidden="1" customHeight="1">
      <c r="A10208" s="260"/>
    </row>
    <row r="10209" spans="1:1" s="261" customFormat="1" ht="12" hidden="1" customHeight="1">
      <c r="A10209" s="260"/>
    </row>
    <row r="10210" spans="1:1" s="261" customFormat="1" ht="12" hidden="1" customHeight="1">
      <c r="A10210" s="260"/>
    </row>
    <row r="10211" spans="1:1" s="261" customFormat="1" ht="12" hidden="1" customHeight="1">
      <c r="A10211" s="260"/>
    </row>
    <row r="10212" spans="1:1" s="261" customFormat="1" ht="12" hidden="1" customHeight="1">
      <c r="A10212" s="260"/>
    </row>
    <row r="10213" spans="1:1" s="261" customFormat="1" ht="12" hidden="1" customHeight="1">
      <c r="A10213" s="260"/>
    </row>
    <row r="10214" spans="1:1" s="261" customFormat="1" ht="12" hidden="1" customHeight="1">
      <c r="A10214" s="260"/>
    </row>
    <row r="10215" spans="1:1" s="261" customFormat="1" ht="12" hidden="1" customHeight="1">
      <c r="A10215" s="260"/>
    </row>
    <row r="10216" spans="1:1" s="261" customFormat="1" ht="12" hidden="1" customHeight="1">
      <c r="A10216" s="260"/>
    </row>
    <row r="10217" spans="1:1" s="261" customFormat="1" ht="12" hidden="1" customHeight="1">
      <c r="A10217" s="260"/>
    </row>
    <row r="10218" spans="1:1" s="261" customFormat="1" ht="12" hidden="1" customHeight="1">
      <c r="A10218" s="260"/>
    </row>
    <row r="10219" spans="1:1" s="261" customFormat="1" ht="12" hidden="1" customHeight="1">
      <c r="A10219" s="260"/>
    </row>
    <row r="10220" spans="1:1" s="261" customFormat="1" ht="12" hidden="1" customHeight="1">
      <c r="A10220" s="260"/>
    </row>
    <row r="10221" spans="1:1" s="261" customFormat="1" ht="12" hidden="1" customHeight="1">
      <c r="A10221" s="260"/>
    </row>
    <row r="10222" spans="1:1" s="261" customFormat="1" ht="12" hidden="1" customHeight="1">
      <c r="A10222" s="260"/>
    </row>
    <row r="10223" spans="1:1" s="261" customFormat="1" ht="12" hidden="1" customHeight="1">
      <c r="A10223" s="260"/>
    </row>
    <row r="10224" spans="1:1" s="261" customFormat="1" ht="12" hidden="1" customHeight="1">
      <c r="A10224" s="260"/>
    </row>
    <row r="10225" spans="1:1" s="261" customFormat="1" ht="12" hidden="1" customHeight="1">
      <c r="A10225" s="260"/>
    </row>
    <row r="10226" spans="1:1" s="261" customFormat="1" ht="12" hidden="1" customHeight="1">
      <c r="A10226" s="260"/>
    </row>
    <row r="10227" spans="1:1" s="261" customFormat="1" ht="12" hidden="1" customHeight="1">
      <c r="A10227" s="260"/>
    </row>
    <row r="10228" spans="1:1" s="261" customFormat="1" ht="12" hidden="1" customHeight="1">
      <c r="A10228" s="260"/>
    </row>
    <row r="10229" spans="1:1" s="261" customFormat="1" ht="12" hidden="1" customHeight="1">
      <c r="A10229" s="260"/>
    </row>
    <row r="10230" spans="1:1" s="261" customFormat="1" ht="12" hidden="1" customHeight="1">
      <c r="A10230" s="260"/>
    </row>
    <row r="10231" spans="1:1" s="261" customFormat="1" ht="12" hidden="1" customHeight="1">
      <c r="A10231" s="260"/>
    </row>
    <row r="10232" spans="1:1" s="261" customFormat="1" ht="12" hidden="1" customHeight="1">
      <c r="A10232" s="260"/>
    </row>
    <row r="10233" spans="1:1" s="261" customFormat="1" ht="12" hidden="1" customHeight="1">
      <c r="A10233" s="260"/>
    </row>
    <row r="10234" spans="1:1" s="261" customFormat="1" ht="12" hidden="1" customHeight="1">
      <c r="A10234" s="260"/>
    </row>
    <row r="10235" spans="1:1" s="261" customFormat="1" ht="12" hidden="1" customHeight="1">
      <c r="A10235" s="260"/>
    </row>
    <row r="10236" spans="1:1" s="261" customFormat="1" ht="12" hidden="1" customHeight="1">
      <c r="A10236" s="260"/>
    </row>
    <row r="10237" spans="1:1" s="261" customFormat="1" ht="12" hidden="1" customHeight="1">
      <c r="A10237" s="260"/>
    </row>
    <row r="10238" spans="1:1" s="261" customFormat="1" ht="12" hidden="1" customHeight="1">
      <c r="A10238" s="260"/>
    </row>
    <row r="10239" spans="1:1" s="261" customFormat="1" ht="12" hidden="1" customHeight="1">
      <c r="A10239" s="260"/>
    </row>
    <row r="10240" spans="1:1" s="261" customFormat="1" ht="12" hidden="1" customHeight="1">
      <c r="A10240" s="260"/>
    </row>
    <row r="10241" spans="1:1" s="261" customFormat="1" ht="12" hidden="1" customHeight="1">
      <c r="A10241" s="260"/>
    </row>
    <row r="10242" spans="1:1" s="261" customFormat="1" ht="12" hidden="1" customHeight="1">
      <c r="A10242" s="260"/>
    </row>
    <row r="10243" spans="1:1" s="261" customFormat="1" ht="12" hidden="1" customHeight="1">
      <c r="A10243" s="260"/>
    </row>
    <row r="10244" spans="1:1" s="261" customFormat="1" ht="12" hidden="1" customHeight="1">
      <c r="A10244" s="260"/>
    </row>
    <row r="10245" spans="1:1" s="261" customFormat="1" ht="12" hidden="1" customHeight="1">
      <c r="A10245" s="260"/>
    </row>
    <row r="10246" spans="1:1" s="261" customFormat="1" ht="12" hidden="1" customHeight="1">
      <c r="A10246" s="260"/>
    </row>
    <row r="10247" spans="1:1" s="261" customFormat="1" ht="12" hidden="1" customHeight="1">
      <c r="A10247" s="260"/>
    </row>
    <row r="10248" spans="1:1" s="261" customFormat="1" ht="12" hidden="1" customHeight="1">
      <c r="A10248" s="260"/>
    </row>
    <row r="10249" spans="1:1" s="261" customFormat="1" ht="12" hidden="1" customHeight="1">
      <c r="A10249" s="260"/>
    </row>
    <row r="10250" spans="1:1" s="261" customFormat="1" ht="12" hidden="1" customHeight="1">
      <c r="A10250" s="260"/>
    </row>
    <row r="10251" spans="1:1" s="261" customFormat="1" ht="12" hidden="1" customHeight="1">
      <c r="A10251" s="260"/>
    </row>
    <row r="10252" spans="1:1" s="261" customFormat="1" ht="12" hidden="1" customHeight="1">
      <c r="A10252" s="260"/>
    </row>
    <row r="10253" spans="1:1" s="261" customFormat="1" ht="12" hidden="1" customHeight="1">
      <c r="A10253" s="260"/>
    </row>
    <row r="10254" spans="1:1" s="261" customFormat="1" ht="12" hidden="1" customHeight="1">
      <c r="A10254" s="260"/>
    </row>
    <row r="10255" spans="1:1" s="261" customFormat="1" ht="12" hidden="1" customHeight="1">
      <c r="A10255" s="260"/>
    </row>
    <row r="10256" spans="1:1" s="261" customFormat="1" ht="12" hidden="1" customHeight="1">
      <c r="A10256" s="260"/>
    </row>
    <row r="10257" spans="1:1" s="261" customFormat="1" ht="12" hidden="1" customHeight="1">
      <c r="A10257" s="260"/>
    </row>
    <row r="10258" spans="1:1" s="261" customFormat="1" ht="12" hidden="1" customHeight="1">
      <c r="A10258" s="260"/>
    </row>
    <row r="10259" spans="1:1" s="261" customFormat="1" ht="12" hidden="1" customHeight="1">
      <c r="A10259" s="260"/>
    </row>
    <row r="10260" spans="1:1" s="261" customFormat="1" ht="12" hidden="1" customHeight="1">
      <c r="A10260" s="260"/>
    </row>
    <row r="10261" spans="1:1" s="261" customFormat="1" ht="12" hidden="1" customHeight="1">
      <c r="A10261" s="260"/>
    </row>
    <row r="10262" spans="1:1" s="261" customFormat="1" ht="12" hidden="1" customHeight="1">
      <c r="A10262" s="260"/>
    </row>
    <row r="10263" spans="1:1" s="261" customFormat="1" ht="12" hidden="1" customHeight="1">
      <c r="A10263" s="260"/>
    </row>
    <row r="10264" spans="1:1" s="261" customFormat="1" ht="12" hidden="1" customHeight="1">
      <c r="A10264" s="260"/>
    </row>
    <row r="10265" spans="1:1" s="261" customFormat="1" ht="12" hidden="1" customHeight="1">
      <c r="A10265" s="260"/>
    </row>
    <row r="10266" spans="1:1" s="261" customFormat="1" ht="12" hidden="1" customHeight="1">
      <c r="A10266" s="260"/>
    </row>
    <row r="10267" spans="1:1" s="261" customFormat="1" ht="12" hidden="1" customHeight="1">
      <c r="A10267" s="260"/>
    </row>
    <row r="10268" spans="1:1" s="261" customFormat="1" ht="12" hidden="1" customHeight="1">
      <c r="A10268" s="260"/>
    </row>
    <row r="10269" spans="1:1" s="261" customFormat="1" ht="12" hidden="1" customHeight="1">
      <c r="A10269" s="260"/>
    </row>
    <row r="10270" spans="1:1" s="261" customFormat="1" ht="12" hidden="1" customHeight="1">
      <c r="A10270" s="260"/>
    </row>
    <row r="10271" spans="1:1" s="261" customFormat="1" ht="12" hidden="1" customHeight="1">
      <c r="A10271" s="260"/>
    </row>
    <row r="10272" spans="1:1" s="261" customFormat="1" ht="12" hidden="1" customHeight="1">
      <c r="A10272" s="260"/>
    </row>
    <row r="10273" spans="1:1" s="261" customFormat="1" ht="12" hidden="1" customHeight="1">
      <c r="A10273" s="260"/>
    </row>
    <row r="10274" spans="1:1" s="261" customFormat="1" ht="12" hidden="1" customHeight="1">
      <c r="A10274" s="260"/>
    </row>
    <row r="10275" spans="1:1" s="261" customFormat="1" ht="12" hidden="1" customHeight="1">
      <c r="A10275" s="260"/>
    </row>
    <row r="10276" spans="1:1" s="261" customFormat="1" ht="12" hidden="1" customHeight="1">
      <c r="A10276" s="260"/>
    </row>
    <row r="10277" spans="1:1" s="261" customFormat="1" ht="12" hidden="1" customHeight="1">
      <c r="A10277" s="260"/>
    </row>
    <row r="10278" spans="1:1" s="261" customFormat="1" ht="12" hidden="1" customHeight="1">
      <c r="A10278" s="260"/>
    </row>
    <row r="10279" spans="1:1" s="261" customFormat="1" ht="12" hidden="1" customHeight="1">
      <c r="A10279" s="260"/>
    </row>
    <row r="10280" spans="1:1" s="261" customFormat="1" ht="12" hidden="1" customHeight="1">
      <c r="A10280" s="260"/>
    </row>
    <row r="10281" spans="1:1" s="261" customFormat="1" ht="12" hidden="1" customHeight="1">
      <c r="A10281" s="260"/>
    </row>
    <row r="10282" spans="1:1" s="261" customFormat="1" ht="12" hidden="1" customHeight="1">
      <c r="A10282" s="260"/>
    </row>
    <row r="10283" spans="1:1" s="261" customFormat="1" ht="12" hidden="1" customHeight="1">
      <c r="A10283" s="260"/>
    </row>
    <row r="10284" spans="1:1" s="261" customFormat="1" ht="12" hidden="1" customHeight="1">
      <c r="A10284" s="260"/>
    </row>
    <row r="10285" spans="1:1" s="261" customFormat="1" ht="12" hidden="1" customHeight="1">
      <c r="A10285" s="260"/>
    </row>
    <row r="10286" spans="1:1" s="261" customFormat="1" ht="12" hidden="1" customHeight="1">
      <c r="A10286" s="260"/>
    </row>
    <row r="10287" spans="1:1" s="261" customFormat="1" ht="12" hidden="1" customHeight="1">
      <c r="A10287" s="260"/>
    </row>
    <row r="10288" spans="1:1" s="261" customFormat="1" ht="12" hidden="1" customHeight="1">
      <c r="A10288" s="260"/>
    </row>
    <row r="10289" spans="1:1" s="261" customFormat="1" ht="12" hidden="1" customHeight="1">
      <c r="A10289" s="260"/>
    </row>
    <row r="10290" spans="1:1" s="261" customFormat="1" ht="12" hidden="1" customHeight="1">
      <c r="A10290" s="260"/>
    </row>
    <row r="10291" spans="1:1" s="261" customFormat="1" ht="12" hidden="1" customHeight="1">
      <c r="A10291" s="260"/>
    </row>
    <row r="10292" spans="1:1" s="261" customFormat="1" ht="12" hidden="1" customHeight="1">
      <c r="A10292" s="260"/>
    </row>
    <row r="10293" spans="1:1" s="261" customFormat="1" ht="12" hidden="1" customHeight="1">
      <c r="A10293" s="260"/>
    </row>
    <row r="10294" spans="1:1" s="261" customFormat="1" ht="12" hidden="1" customHeight="1">
      <c r="A10294" s="260"/>
    </row>
    <row r="10295" spans="1:1" s="261" customFormat="1" ht="12" hidden="1" customHeight="1">
      <c r="A10295" s="260"/>
    </row>
    <row r="10296" spans="1:1" s="261" customFormat="1" ht="12" hidden="1" customHeight="1">
      <c r="A10296" s="260"/>
    </row>
    <row r="10297" spans="1:1" s="261" customFormat="1" ht="12" hidden="1" customHeight="1">
      <c r="A10297" s="260"/>
    </row>
    <row r="10298" spans="1:1" s="261" customFormat="1" ht="12" hidden="1" customHeight="1">
      <c r="A10298" s="260"/>
    </row>
    <row r="10299" spans="1:1" s="261" customFormat="1" ht="12" hidden="1" customHeight="1">
      <c r="A10299" s="260"/>
    </row>
    <row r="10300" spans="1:1" s="261" customFormat="1" ht="12" hidden="1" customHeight="1">
      <c r="A10300" s="260"/>
    </row>
    <row r="10301" spans="1:1" s="261" customFormat="1" ht="12" hidden="1" customHeight="1">
      <c r="A10301" s="260"/>
    </row>
    <row r="10302" spans="1:1" s="261" customFormat="1" ht="12" hidden="1" customHeight="1">
      <c r="A10302" s="260"/>
    </row>
    <row r="10303" spans="1:1" s="261" customFormat="1" ht="12" hidden="1" customHeight="1">
      <c r="A10303" s="260"/>
    </row>
    <row r="10304" spans="1:1" s="261" customFormat="1" ht="12" hidden="1" customHeight="1">
      <c r="A10304" s="260"/>
    </row>
    <row r="10305" spans="1:1" s="261" customFormat="1" ht="12" hidden="1" customHeight="1">
      <c r="A10305" s="260"/>
    </row>
    <row r="10306" spans="1:1" s="261" customFormat="1" ht="12" hidden="1" customHeight="1">
      <c r="A10306" s="260"/>
    </row>
    <row r="10307" spans="1:1" s="261" customFormat="1" ht="12" hidden="1" customHeight="1">
      <c r="A10307" s="260"/>
    </row>
    <row r="10308" spans="1:1" s="261" customFormat="1" ht="12" hidden="1" customHeight="1">
      <c r="A10308" s="260"/>
    </row>
    <row r="10309" spans="1:1" s="261" customFormat="1" ht="12" hidden="1" customHeight="1">
      <c r="A10309" s="260"/>
    </row>
    <row r="10310" spans="1:1" s="261" customFormat="1" ht="12" hidden="1" customHeight="1">
      <c r="A10310" s="260"/>
    </row>
    <row r="10311" spans="1:1" s="261" customFormat="1" ht="12" hidden="1" customHeight="1">
      <c r="A10311" s="260"/>
    </row>
    <row r="10312" spans="1:1" s="261" customFormat="1" ht="12" hidden="1" customHeight="1">
      <c r="A10312" s="260"/>
    </row>
    <row r="10313" spans="1:1" s="261" customFormat="1" ht="12" hidden="1" customHeight="1">
      <c r="A10313" s="260"/>
    </row>
    <row r="10314" spans="1:1" s="261" customFormat="1" ht="12" hidden="1" customHeight="1">
      <c r="A10314" s="260"/>
    </row>
    <row r="10315" spans="1:1" s="261" customFormat="1" ht="12" hidden="1" customHeight="1">
      <c r="A10315" s="260"/>
    </row>
    <row r="10316" spans="1:1" s="261" customFormat="1" ht="12" hidden="1" customHeight="1">
      <c r="A10316" s="260"/>
    </row>
    <row r="10317" spans="1:1" s="261" customFormat="1" ht="12" hidden="1" customHeight="1">
      <c r="A10317" s="260"/>
    </row>
    <row r="10318" spans="1:1" s="261" customFormat="1" ht="12" hidden="1" customHeight="1">
      <c r="A10318" s="260"/>
    </row>
    <row r="10319" spans="1:1" s="261" customFormat="1" ht="12" hidden="1" customHeight="1">
      <c r="A10319" s="260"/>
    </row>
    <row r="10320" spans="1:1" s="261" customFormat="1" ht="12" hidden="1" customHeight="1">
      <c r="A10320" s="260"/>
    </row>
    <row r="10321" spans="1:1" s="261" customFormat="1" ht="12" hidden="1" customHeight="1">
      <c r="A10321" s="260"/>
    </row>
    <row r="10322" spans="1:1" s="261" customFormat="1" ht="12" hidden="1" customHeight="1">
      <c r="A10322" s="260"/>
    </row>
    <row r="10323" spans="1:1" s="261" customFormat="1" ht="12" hidden="1" customHeight="1">
      <c r="A10323" s="260"/>
    </row>
    <row r="10324" spans="1:1" s="261" customFormat="1" ht="12" hidden="1" customHeight="1">
      <c r="A10324" s="260"/>
    </row>
    <row r="10325" spans="1:1" s="261" customFormat="1" ht="12" hidden="1" customHeight="1">
      <c r="A10325" s="260"/>
    </row>
    <row r="10326" spans="1:1" s="261" customFormat="1" ht="12" hidden="1" customHeight="1">
      <c r="A10326" s="260"/>
    </row>
    <row r="10327" spans="1:1" s="261" customFormat="1" ht="12" hidden="1" customHeight="1">
      <c r="A10327" s="260"/>
    </row>
    <row r="10328" spans="1:1" s="261" customFormat="1" ht="12" hidden="1" customHeight="1">
      <c r="A10328" s="260"/>
    </row>
    <row r="10329" spans="1:1" s="261" customFormat="1" ht="12" hidden="1" customHeight="1">
      <c r="A10329" s="260"/>
    </row>
    <row r="10330" spans="1:1" s="261" customFormat="1" ht="12" hidden="1" customHeight="1">
      <c r="A10330" s="260"/>
    </row>
    <row r="10331" spans="1:1" s="261" customFormat="1" ht="12" hidden="1" customHeight="1">
      <c r="A10331" s="260"/>
    </row>
    <row r="10332" spans="1:1" s="261" customFormat="1" ht="12" hidden="1" customHeight="1">
      <c r="A10332" s="260"/>
    </row>
    <row r="10333" spans="1:1" s="261" customFormat="1" ht="12" hidden="1" customHeight="1">
      <c r="A10333" s="260"/>
    </row>
    <row r="10334" spans="1:1" s="261" customFormat="1" ht="12" hidden="1" customHeight="1">
      <c r="A10334" s="260"/>
    </row>
    <row r="10335" spans="1:1" s="261" customFormat="1" ht="12" hidden="1" customHeight="1">
      <c r="A10335" s="260"/>
    </row>
    <row r="10336" spans="1:1" s="261" customFormat="1" ht="12" hidden="1" customHeight="1">
      <c r="A10336" s="260"/>
    </row>
    <row r="10337" spans="1:1" s="261" customFormat="1" ht="12" hidden="1" customHeight="1">
      <c r="A10337" s="260"/>
    </row>
    <row r="10338" spans="1:1" s="261" customFormat="1" ht="12" hidden="1" customHeight="1">
      <c r="A10338" s="260"/>
    </row>
    <row r="10339" spans="1:1" s="261" customFormat="1" ht="12" hidden="1" customHeight="1">
      <c r="A10339" s="260"/>
    </row>
    <row r="10340" spans="1:1" s="261" customFormat="1" ht="12" hidden="1" customHeight="1">
      <c r="A10340" s="260"/>
    </row>
    <row r="10341" spans="1:1" s="261" customFormat="1" ht="12" hidden="1" customHeight="1">
      <c r="A10341" s="260"/>
    </row>
    <row r="10342" spans="1:1" s="261" customFormat="1" ht="12" hidden="1" customHeight="1">
      <c r="A10342" s="260"/>
    </row>
    <row r="10343" spans="1:1" s="261" customFormat="1" ht="12" hidden="1" customHeight="1">
      <c r="A10343" s="260"/>
    </row>
    <row r="10344" spans="1:1" s="261" customFormat="1" ht="12" hidden="1" customHeight="1">
      <c r="A10344" s="260"/>
    </row>
    <row r="10345" spans="1:1" s="261" customFormat="1" ht="12" hidden="1" customHeight="1">
      <c r="A10345" s="260"/>
    </row>
    <row r="10346" spans="1:1" s="261" customFormat="1" ht="12" hidden="1" customHeight="1">
      <c r="A10346" s="260"/>
    </row>
    <row r="10347" spans="1:1" s="261" customFormat="1" ht="12" hidden="1" customHeight="1">
      <c r="A10347" s="260"/>
    </row>
    <row r="10348" spans="1:1" s="261" customFormat="1" ht="12" hidden="1" customHeight="1">
      <c r="A10348" s="260"/>
    </row>
    <row r="10349" spans="1:1" s="261" customFormat="1" ht="12" hidden="1" customHeight="1">
      <c r="A10349" s="260"/>
    </row>
    <row r="10350" spans="1:1" s="261" customFormat="1" ht="12" hidden="1" customHeight="1">
      <c r="A10350" s="260"/>
    </row>
    <row r="10351" spans="1:1" s="261" customFormat="1" ht="12" hidden="1" customHeight="1">
      <c r="A10351" s="260"/>
    </row>
    <row r="10352" spans="1:1" s="261" customFormat="1" ht="12" hidden="1" customHeight="1">
      <c r="A10352" s="260"/>
    </row>
    <row r="10353" spans="1:1" s="261" customFormat="1" ht="12" hidden="1" customHeight="1">
      <c r="A10353" s="260"/>
    </row>
    <row r="10354" spans="1:1" s="261" customFormat="1" ht="12" hidden="1" customHeight="1">
      <c r="A10354" s="260"/>
    </row>
    <row r="10355" spans="1:1" s="261" customFormat="1" ht="12" hidden="1" customHeight="1">
      <c r="A10355" s="260"/>
    </row>
    <row r="10356" spans="1:1" s="261" customFormat="1" ht="12" hidden="1" customHeight="1">
      <c r="A10356" s="260"/>
    </row>
    <row r="10357" spans="1:1" s="261" customFormat="1" ht="12" hidden="1" customHeight="1">
      <c r="A10357" s="260"/>
    </row>
    <row r="10358" spans="1:1" s="261" customFormat="1" ht="12" hidden="1" customHeight="1">
      <c r="A10358" s="260"/>
    </row>
    <row r="10359" spans="1:1" s="261" customFormat="1" ht="12" hidden="1" customHeight="1">
      <c r="A10359" s="260"/>
    </row>
    <row r="10360" spans="1:1" s="261" customFormat="1" ht="12" hidden="1" customHeight="1">
      <c r="A10360" s="260"/>
    </row>
    <row r="10361" spans="1:1" s="261" customFormat="1" ht="12" hidden="1" customHeight="1">
      <c r="A10361" s="260"/>
    </row>
    <row r="10362" spans="1:1" s="261" customFormat="1" ht="12" hidden="1" customHeight="1">
      <c r="A10362" s="260"/>
    </row>
    <row r="10363" spans="1:1" s="261" customFormat="1" ht="12" hidden="1" customHeight="1">
      <c r="A10363" s="260"/>
    </row>
    <row r="10364" spans="1:1" s="261" customFormat="1" ht="12" hidden="1" customHeight="1">
      <c r="A10364" s="260"/>
    </row>
    <row r="10365" spans="1:1" s="261" customFormat="1" ht="12" hidden="1" customHeight="1">
      <c r="A10365" s="260"/>
    </row>
    <row r="10366" spans="1:1" s="261" customFormat="1" ht="12" hidden="1" customHeight="1">
      <c r="A10366" s="260"/>
    </row>
    <row r="10367" spans="1:1" s="261" customFormat="1" ht="12" hidden="1" customHeight="1">
      <c r="A10367" s="260"/>
    </row>
    <row r="10368" spans="1:1" s="261" customFormat="1" ht="12" hidden="1" customHeight="1">
      <c r="A10368" s="260"/>
    </row>
    <row r="10369" spans="1:1" s="261" customFormat="1" ht="12" hidden="1" customHeight="1">
      <c r="A10369" s="260"/>
    </row>
    <row r="10370" spans="1:1" s="261" customFormat="1" ht="12" hidden="1" customHeight="1">
      <c r="A10370" s="260"/>
    </row>
    <row r="10371" spans="1:1" s="261" customFormat="1" ht="12" hidden="1" customHeight="1">
      <c r="A10371" s="260"/>
    </row>
    <row r="10372" spans="1:1" s="261" customFormat="1" ht="12" hidden="1" customHeight="1">
      <c r="A10372" s="260"/>
    </row>
    <row r="10373" spans="1:1" s="261" customFormat="1" ht="12" hidden="1" customHeight="1">
      <c r="A10373" s="260"/>
    </row>
    <row r="10374" spans="1:1" s="261" customFormat="1" ht="12" hidden="1" customHeight="1">
      <c r="A10374" s="260"/>
    </row>
    <row r="10375" spans="1:1" s="261" customFormat="1" ht="12" hidden="1" customHeight="1">
      <c r="A10375" s="260"/>
    </row>
    <row r="10376" spans="1:1" s="261" customFormat="1" ht="12" hidden="1" customHeight="1">
      <c r="A10376" s="260"/>
    </row>
    <row r="10377" spans="1:1" s="261" customFormat="1" ht="12" hidden="1" customHeight="1">
      <c r="A10377" s="260"/>
    </row>
    <row r="10378" spans="1:1" s="261" customFormat="1" ht="12" hidden="1" customHeight="1">
      <c r="A10378" s="260"/>
    </row>
    <row r="10379" spans="1:1" s="261" customFormat="1" ht="12" hidden="1" customHeight="1">
      <c r="A10379" s="260"/>
    </row>
    <row r="10380" spans="1:1" s="261" customFormat="1" ht="12" hidden="1" customHeight="1">
      <c r="A10380" s="260"/>
    </row>
    <row r="10381" spans="1:1" s="261" customFormat="1" ht="12" hidden="1" customHeight="1">
      <c r="A10381" s="260"/>
    </row>
    <row r="10382" spans="1:1" s="261" customFormat="1" ht="12" hidden="1" customHeight="1">
      <c r="A10382" s="260"/>
    </row>
    <row r="10383" spans="1:1" s="261" customFormat="1" ht="12" hidden="1" customHeight="1">
      <c r="A10383" s="260"/>
    </row>
    <row r="10384" spans="1:1" s="261" customFormat="1" ht="12" hidden="1" customHeight="1">
      <c r="A10384" s="260"/>
    </row>
    <row r="10385" spans="1:1" s="261" customFormat="1" ht="12" hidden="1" customHeight="1">
      <c r="A10385" s="260"/>
    </row>
    <row r="10386" spans="1:1" s="261" customFormat="1" ht="12" hidden="1" customHeight="1">
      <c r="A10386" s="260"/>
    </row>
    <row r="10387" spans="1:1" s="261" customFormat="1" ht="12" hidden="1" customHeight="1">
      <c r="A10387" s="260"/>
    </row>
    <row r="10388" spans="1:1" s="261" customFormat="1" ht="12" hidden="1" customHeight="1">
      <c r="A10388" s="260"/>
    </row>
    <row r="10389" spans="1:1" s="261" customFormat="1" ht="12" hidden="1" customHeight="1">
      <c r="A10389" s="260"/>
    </row>
    <row r="10390" spans="1:1" s="261" customFormat="1" ht="12" hidden="1" customHeight="1">
      <c r="A10390" s="260"/>
    </row>
    <row r="10391" spans="1:1" s="261" customFormat="1" ht="12" hidden="1" customHeight="1">
      <c r="A10391" s="260"/>
    </row>
    <row r="10392" spans="1:1" s="261" customFormat="1" ht="12" hidden="1" customHeight="1">
      <c r="A10392" s="260"/>
    </row>
    <row r="10393" spans="1:1" s="261" customFormat="1" ht="12" hidden="1" customHeight="1">
      <c r="A10393" s="260"/>
    </row>
    <row r="10394" spans="1:1" s="261" customFormat="1" ht="12" hidden="1" customHeight="1">
      <c r="A10394" s="260"/>
    </row>
    <row r="10395" spans="1:1" s="261" customFormat="1" ht="12" hidden="1" customHeight="1">
      <c r="A10395" s="260"/>
    </row>
    <row r="10396" spans="1:1" s="261" customFormat="1" ht="12" hidden="1" customHeight="1">
      <c r="A10396" s="260"/>
    </row>
    <row r="10397" spans="1:1" s="261" customFormat="1" ht="12" hidden="1" customHeight="1">
      <c r="A10397" s="260"/>
    </row>
    <row r="10398" spans="1:1" s="261" customFormat="1" ht="12" hidden="1" customHeight="1">
      <c r="A10398" s="260"/>
    </row>
    <row r="10399" spans="1:1" s="261" customFormat="1" ht="12" hidden="1" customHeight="1">
      <c r="A10399" s="260"/>
    </row>
    <row r="10400" spans="1:1" s="261" customFormat="1" ht="12" hidden="1" customHeight="1">
      <c r="A10400" s="260"/>
    </row>
    <row r="10401" spans="1:1" s="261" customFormat="1" ht="12" hidden="1" customHeight="1">
      <c r="A10401" s="260"/>
    </row>
    <row r="10402" spans="1:1" s="261" customFormat="1" ht="12" hidden="1" customHeight="1">
      <c r="A10402" s="260"/>
    </row>
    <row r="10403" spans="1:1" s="261" customFormat="1" ht="12" hidden="1" customHeight="1">
      <c r="A10403" s="260"/>
    </row>
    <row r="10404" spans="1:1" s="261" customFormat="1" ht="12" hidden="1" customHeight="1">
      <c r="A10404" s="260"/>
    </row>
    <row r="10405" spans="1:1" s="261" customFormat="1" ht="12" hidden="1" customHeight="1">
      <c r="A10405" s="260"/>
    </row>
    <row r="10406" spans="1:1" s="261" customFormat="1" ht="12" hidden="1" customHeight="1">
      <c r="A10406" s="260"/>
    </row>
    <row r="10407" spans="1:1" s="261" customFormat="1" ht="12" hidden="1" customHeight="1">
      <c r="A10407" s="260"/>
    </row>
    <row r="10408" spans="1:1" s="261" customFormat="1" ht="12" hidden="1" customHeight="1">
      <c r="A10408" s="260"/>
    </row>
    <row r="10409" spans="1:1" s="261" customFormat="1" ht="12" hidden="1" customHeight="1">
      <c r="A10409" s="260"/>
    </row>
    <row r="10410" spans="1:1" s="261" customFormat="1" ht="12" hidden="1" customHeight="1">
      <c r="A10410" s="260"/>
    </row>
    <row r="10411" spans="1:1" s="261" customFormat="1" ht="12" hidden="1" customHeight="1">
      <c r="A10411" s="260"/>
    </row>
    <row r="10412" spans="1:1" s="261" customFormat="1" ht="12" hidden="1" customHeight="1">
      <c r="A10412" s="260"/>
    </row>
    <row r="10413" spans="1:1" s="261" customFormat="1" ht="12" hidden="1" customHeight="1">
      <c r="A10413" s="260"/>
    </row>
    <row r="10414" spans="1:1" s="261" customFormat="1" ht="12" hidden="1" customHeight="1">
      <c r="A10414" s="260"/>
    </row>
    <row r="10415" spans="1:1" s="261" customFormat="1" ht="12" hidden="1" customHeight="1">
      <c r="A10415" s="260"/>
    </row>
    <row r="10416" spans="1:1" s="261" customFormat="1" ht="12" hidden="1" customHeight="1">
      <c r="A10416" s="260"/>
    </row>
    <row r="10417" spans="1:1" s="261" customFormat="1" ht="12" hidden="1" customHeight="1">
      <c r="A10417" s="260"/>
    </row>
    <row r="10418" spans="1:1" s="261" customFormat="1" ht="12" hidden="1" customHeight="1">
      <c r="A10418" s="260"/>
    </row>
    <row r="10419" spans="1:1" s="261" customFormat="1" ht="12" hidden="1" customHeight="1">
      <c r="A10419" s="260"/>
    </row>
    <row r="10420" spans="1:1" s="261" customFormat="1" ht="12" hidden="1" customHeight="1">
      <c r="A10420" s="260"/>
    </row>
    <row r="10421" spans="1:1" s="261" customFormat="1" ht="12" hidden="1" customHeight="1">
      <c r="A10421" s="260"/>
    </row>
    <row r="10422" spans="1:1" s="261" customFormat="1" ht="12" hidden="1" customHeight="1">
      <c r="A10422" s="260"/>
    </row>
    <row r="10423" spans="1:1" s="261" customFormat="1" ht="12" hidden="1" customHeight="1">
      <c r="A10423" s="260"/>
    </row>
    <row r="10424" spans="1:1" s="261" customFormat="1" ht="12" hidden="1" customHeight="1">
      <c r="A10424" s="260"/>
    </row>
    <row r="10425" spans="1:1" s="261" customFormat="1" ht="12" hidden="1" customHeight="1">
      <c r="A10425" s="260"/>
    </row>
    <row r="10426" spans="1:1" s="261" customFormat="1" ht="12" hidden="1" customHeight="1">
      <c r="A10426" s="260"/>
    </row>
    <row r="10427" spans="1:1" s="261" customFormat="1" ht="12" hidden="1" customHeight="1">
      <c r="A10427" s="260"/>
    </row>
    <row r="10428" spans="1:1" s="261" customFormat="1" ht="12" hidden="1" customHeight="1">
      <c r="A10428" s="260"/>
    </row>
    <row r="10429" spans="1:1" s="261" customFormat="1" ht="12" hidden="1" customHeight="1">
      <c r="A10429" s="260"/>
    </row>
    <row r="10430" spans="1:1" s="261" customFormat="1" ht="12" hidden="1" customHeight="1">
      <c r="A10430" s="260"/>
    </row>
    <row r="10431" spans="1:1" s="261" customFormat="1" ht="12" hidden="1" customHeight="1">
      <c r="A10431" s="260"/>
    </row>
    <row r="10432" spans="1:1" s="261" customFormat="1" ht="12" hidden="1" customHeight="1">
      <c r="A10432" s="260"/>
    </row>
    <row r="10433" spans="1:1" s="261" customFormat="1" ht="12" hidden="1" customHeight="1">
      <c r="A10433" s="260"/>
    </row>
    <row r="10434" spans="1:1" s="261" customFormat="1" ht="12" hidden="1" customHeight="1">
      <c r="A10434" s="260"/>
    </row>
    <row r="10435" spans="1:1" s="261" customFormat="1" ht="12" hidden="1" customHeight="1">
      <c r="A10435" s="260"/>
    </row>
    <row r="10436" spans="1:1" s="261" customFormat="1" ht="12" hidden="1" customHeight="1">
      <c r="A10436" s="260"/>
    </row>
    <row r="10437" spans="1:1" s="261" customFormat="1" ht="12" hidden="1" customHeight="1">
      <c r="A10437" s="260"/>
    </row>
    <row r="10438" spans="1:1" s="261" customFormat="1" ht="12" hidden="1" customHeight="1">
      <c r="A10438" s="260"/>
    </row>
    <row r="10439" spans="1:1" s="261" customFormat="1" ht="12" hidden="1" customHeight="1">
      <c r="A10439" s="260"/>
    </row>
    <row r="10440" spans="1:1" s="261" customFormat="1" ht="12" hidden="1" customHeight="1">
      <c r="A10440" s="260"/>
    </row>
    <row r="10441" spans="1:1" s="261" customFormat="1" ht="12" hidden="1" customHeight="1">
      <c r="A10441" s="260"/>
    </row>
    <row r="10442" spans="1:1" s="261" customFormat="1" ht="12" hidden="1" customHeight="1">
      <c r="A10442" s="260"/>
    </row>
    <row r="10443" spans="1:1" s="261" customFormat="1" ht="12" hidden="1" customHeight="1">
      <c r="A10443" s="260"/>
    </row>
    <row r="10444" spans="1:1" s="261" customFormat="1" ht="12" hidden="1" customHeight="1">
      <c r="A10444" s="260"/>
    </row>
    <row r="10445" spans="1:1" s="261" customFormat="1" ht="12" hidden="1" customHeight="1">
      <c r="A10445" s="260"/>
    </row>
    <row r="10446" spans="1:1" s="261" customFormat="1" ht="12" hidden="1" customHeight="1">
      <c r="A10446" s="260"/>
    </row>
    <row r="10447" spans="1:1" s="261" customFormat="1" ht="12" hidden="1" customHeight="1">
      <c r="A10447" s="260"/>
    </row>
    <row r="10448" spans="1:1" s="261" customFormat="1" ht="12" hidden="1" customHeight="1">
      <c r="A10448" s="260"/>
    </row>
    <row r="10449" spans="1:1" s="261" customFormat="1" ht="12" hidden="1" customHeight="1">
      <c r="A10449" s="260"/>
    </row>
    <row r="10450" spans="1:1" s="261" customFormat="1" ht="12" hidden="1" customHeight="1">
      <c r="A10450" s="260"/>
    </row>
    <row r="10451" spans="1:1" s="261" customFormat="1" ht="12" hidden="1" customHeight="1">
      <c r="A10451" s="260"/>
    </row>
    <row r="10452" spans="1:1" s="261" customFormat="1" ht="12" hidden="1" customHeight="1">
      <c r="A10452" s="260"/>
    </row>
    <row r="10453" spans="1:1" s="261" customFormat="1" ht="12" hidden="1" customHeight="1">
      <c r="A10453" s="260"/>
    </row>
    <row r="10454" spans="1:1" s="261" customFormat="1" ht="12" hidden="1" customHeight="1">
      <c r="A10454" s="260"/>
    </row>
    <row r="10455" spans="1:1" s="261" customFormat="1" ht="12" hidden="1" customHeight="1">
      <c r="A10455" s="260"/>
    </row>
    <row r="10456" spans="1:1" s="261" customFormat="1" ht="12" hidden="1" customHeight="1">
      <c r="A10456" s="260"/>
    </row>
    <row r="10457" spans="1:1" s="261" customFormat="1" ht="12" hidden="1" customHeight="1">
      <c r="A10457" s="260"/>
    </row>
    <row r="10458" spans="1:1" s="261" customFormat="1" ht="12" hidden="1" customHeight="1">
      <c r="A10458" s="260"/>
    </row>
    <row r="10459" spans="1:1" s="261" customFormat="1" ht="12" hidden="1" customHeight="1">
      <c r="A10459" s="260"/>
    </row>
    <row r="10460" spans="1:1" s="261" customFormat="1" ht="12" hidden="1" customHeight="1">
      <c r="A10460" s="260"/>
    </row>
    <row r="10461" spans="1:1" s="261" customFormat="1" ht="12" hidden="1" customHeight="1">
      <c r="A10461" s="260"/>
    </row>
    <row r="10462" spans="1:1" s="261" customFormat="1" ht="12" hidden="1" customHeight="1">
      <c r="A10462" s="260"/>
    </row>
    <row r="10463" spans="1:1" s="261" customFormat="1" ht="12" hidden="1" customHeight="1">
      <c r="A10463" s="260"/>
    </row>
    <row r="10464" spans="1:1" s="261" customFormat="1" ht="12" hidden="1" customHeight="1">
      <c r="A10464" s="260"/>
    </row>
    <row r="10465" spans="1:1" s="261" customFormat="1" ht="12" hidden="1" customHeight="1">
      <c r="A10465" s="260"/>
    </row>
    <row r="10466" spans="1:1" s="261" customFormat="1" ht="12" hidden="1" customHeight="1">
      <c r="A10466" s="260"/>
    </row>
    <row r="10467" spans="1:1" s="261" customFormat="1" ht="12" hidden="1" customHeight="1">
      <c r="A10467" s="260"/>
    </row>
    <row r="10468" spans="1:1" s="261" customFormat="1" ht="12" hidden="1" customHeight="1">
      <c r="A10468" s="260"/>
    </row>
    <row r="10469" spans="1:1" s="261" customFormat="1" ht="12" hidden="1" customHeight="1">
      <c r="A10469" s="260"/>
    </row>
    <row r="10470" spans="1:1" s="261" customFormat="1" ht="12" hidden="1" customHeight="1">
      <c r="A10470" s="260"/>
    </row>
    <row r="10471" spans="1:1" s="261" customFormat="1" ht="12" hidden="1" customHeight="1">
      <c r="A10471" s="260"/>
    </row>
    <row r="10472" spans="1:1" s="261" customFormat="1" ht="12" hidden="1" customHeight="1">
      <c r="A10472" s="260"/>
    </row>
    <row r="10473" spans="1:1" s="261" customFormat="1" ht="12" hidden="1" customHeight="1">
      <c r="A10473" s="260"/>
    </row>
    <row r="10474" spans="1:1" s="261" customFormat="1" ht="12" hidden="1" customHeight="1">
      <c r="A10474" s="260"/>
    </row>
    <row r="10475" spans="1:1" s="261" customFormat="1" ht="12" hidden="1" customHeight="1">
      <c r="A10475" s="260"/>
    </row>
    <row r="10476" spans="1:1" s="261" customFormat="1" ht="12" hidden="1" customHeight="1">
      <c r="A10476" s="260"/>
    </row>
    <row r="10477" spans="1:1" s="261" customFormat="1" ht="12" hidden="1" customHeight="1">
      <c r="A10477" s="260"/>
    </row>
    <row r="10478" spans="1:1" s="261" customFormat="1" ht="12" hidden="1" customHeight="1">
      <c r="A10478" s="260"/>
    </row>
    <row r="10479" spans="1:1" s="261" customFormat="1" ht="12" hidden="1" customHeight="1">
      <c r="A10479" s="260"/>
    </row>
    <row r="10480" spans="1:1" s="261" customFormat="1" ht="12" hidden="1" customHeight="1">
      <c r="A10480" s="260"/>
    </row>
    <row r="10481" spans="1:1" s="261" customFormat="1" ht="12" hidden="1" customHeight="1">
      <c r="A10481" s="260"/>
    </row>
    <row r="10482" spans="1:1" s="261" customFormat="1" ht="12" hidden="1" customHeight="1">
      <c r="A10482" s="260"/>
    </row>
    <row r="10483" spans="1:1" s="261" customFormat="1" ht="12" hidden="1" customHeight="1">
      <c r="A10483" s="260"/>
    </row>
    <row r="10484" spans="1:1" s="261" customFormat="1" ht="12" hidden="1" customHeight="1">
      <c r="A10484" s="260"/>
    </row>
    <row r="10485" spans="1:1" s="261" customFormat="1" ht="12" hidden="1" customHeight="1">
      <c r="A10485" s="260"/>
    </row>
    <row r="10486" spans="1:1" s="261" customFormat="1" ht="12" hidden="1" customHeight="1">
      <c r="A10486" s="260"/>
    </row>
    <row r="10487" spans="1:1" s="261" customFormat="1" ht="12" hidden="1" customHeight="1">
      <c r="A10487" s="260"/>
    </row>
    <row r="10488" spans="1:1" s="261" customFormat="1" ht="12" hidden="1" customHeight="1">
      <c r="A10488" s="260"/>
    </row>
    <row r="10489" spans="1:1" s="261" customFormat="1" ht="12" hidden="1" customHeight="1">
      <c r="A10489" s="260"/>
    </row>
    <row r="10490" spans="1:1" s="261" customFormat="1" ht="12" hidden="1" customHeight="1">
      <c r="A10490" s="260"/>
    </row>
    <row r="10491" spans="1:1" s="261" customFormat="1" ht="12" hidden="1" customHeight="1">
      <c r="A10491" s="260"/>
    </row>
    <row r="10492" spans="1:1" s="261" customFormat="1" ht="12" hidden="1" customHeight="1">
      <c r="A10492" s="260"/>
    </row>
    <row r="10493" spans="1:1" s="261" customFormat="1" ht="12" hidden="1" customHeight="1">
      <c r="A10493" s="260"/>
    </row>
    <row r="10494" spans="1:1" s="261" customFormat="1" ht="12" hidden="1" customHeight="1">
      <c r="A10494" s="260"/>
    </row>
    <row r="10495" spans="1:1" s="261" customFormat="1" ht="12" hidden="1" customHeight="1">
      <c r="A10495" s="260"/>
    </row>
    <row r="10496" spans="1:1" s="261" customFormat="1" ht="12" hidden="1" customHeight="1">
      <c r="A10496" s="260"/>
    </row>
    <row r="10497" spans="1:1" s="261" customFormat="1" ht="12" hidden="1" customHeight="1">
      <c r="A10497" s="260"/>
    </row>
    <row r="10498" spans="1:1" s="261" customFormat="1" ht="12" hidden="1" customHeight="1">
      <c r="A10498" s="260"/>
    </row>
    <row r="10499" spans="1:1" s="261" customFormat="1" ht="12" hidden="1" customHeight="1">
      <c r="A10499" s="260"/>
    </row>
    <row r="10500" spans="1:1" s="261" customFormat="1" ht="12" hidden="1" customHeight="1">
      <c r="A10500" s="260"/>
    </row>
    <row r="10501" spans="1:1" s="261" customFormat="1" ht="12" hidden="1" customHeight="1">
      <c r="A10501" s="260"/>
    </row>
    <row r="10502" spans="1:1" s="261" customFormat="1" ht="12" hidden="1" customHeight="1">
      <c r="A10502" s="260"/>
    </row>
    <row r="10503" spans="1:1" s="261" customFormat="1" ht="12" hidden="1" customHeight="1">
      <c r="A10503" s="260"/>
    </row>
    <row r="10504" spans="1:1" s="261" customFormat="1" ht="12" hidden="1" customHeight="1">
      <c r="A10504" s="260"/>
    </row>
    <row r="10505" spans="1:1" s="261" customFormat="1" ht="12" hidden="1" customHeight="1">
      <c r="A10505" s="260"/>
    </row>
    <row r="10506" spans="1:1" s="261" customFormat="1" ht="12" hidden="1" customHeight="1">
      <c r="A10506" s="260"/>
    </row>
    <row r="10507" spans="1:1" s="261" customFormat="1" ht="12" hidden="1" customHeight="1">
      <c r="A10507" s="260"/>
    </row>
    <row r="10508" spans="1:1" s="261" customFormat="1" ht="12" hidden="1" customHeight="1">
      <c r="A10508" s="260"/>
    </row>
    <row r="10509" spans="1:1" s="261" customFormat="1" ht="12" hidden="1" customHeight="1">
      <c r="A10509" s="260"/>
    </row>
    <row r="10510" spans="1:1" s="261" customFormat="1" ht="12" hidden="1" customHeight="1">
      <c r="A10510" s="260"/>
    </row>
    <row r="10511" spans="1:1" s="261" customFormat="1" ht="12" hidden="1" customHeight="1">
      <c r="A10511" s="260"/>
    </row>
    <row r="10512" spans="1:1" s="261" customFormat="1" ht="12" hidden="1" customHeight="1">
      <c r="A10512" s="260"/>
    </row>
    <row r="10513" spans="1:1" s="261" customFormat="1" ht="12" hidden="1" customHeight="1">
      <c r="A10513" s="260"/>
    </row>
    <row r="10514" spans="1:1" s="261" customFormat="1" ht="12" hidden="1" customHeight="1">
      <c r="A10514" s="260"/>
    </row>
    <row r="10515" spans="1:1" s="261" customFormat="1" ht="12" hidden="1" customHeight="1">
      <c r="A10515" s="260"/>
    </row>
    <row r="10516" spans="1:1" s="261" customFormat="1" ht="12" hidden="1" customHeight="1">
      <c r="A10516" s="260"/>
    </row>
    <row r="10517" spans="1:1" s="261" customFormat="1" ht="12" hidden="1" customHeight="1">
      <c r="A10517" s="260"/>
    </row>
    <row r="10518" spans="1:1" s="261" customFormat="1" ht="12" hidden="1" customHeight="1">
      <c r="A10518" s="260"/>
    </row>
    <row r="10519" spans="1:1" s="261" customFormat="1" ht="12" hidden="1" customHeight="1">
      <c r="A10519" s="260"/>
    </row>
    <row r="10520" spans="1:1" s="261" customFormat="1" ht="12" hidden="1" customHeight="1">
      <c r="A10520" s="260"/>
    </row>
    <row r="10521" spans="1:1" s="261" customFormat="1" ht="12" hidden="1" customHeight="1">
      <c r="A10521" s="260"/>
    </row>
    <row r="10522" spans="1:1" s="261" customFormat="1" ht="12" hidden="1" customHeight="1">
      <c r="A10522" s="260"/>
    </row>
    <row r="10523" spans="1:1" s="261" customFormat="1" ht="12" hidden="1" customHeight="1">
      <c r="A10523" s="260"/>
    </row>
    <row r="10524" spans="1:1" s="261" customFormat="1" ht="12" hidden="1" customHeight="1">
      <c r="A10524" s="260"/>
    </row>
    <row r="10525" spans="1:1" s="261" customFormat="1" ht="12" hidden="1" customHeight="1">
      <c r="A10525" s="260"/>
    </row>
    <row r="10526" spans="1:1" s="261" customFormat="1" ht="12" hidden="1" customHeight="1">
      <c r="A10526" s="260"/>
    </row>
    <row r="10527" spans="1:1" s="261" customFormat="1" ht="12" hidden="1" customHeight="1">
      <c r="A10527" s="260"/>
    </row>
    <row r="10528" spans="1:1" s="261" customFormat="1" ht="12" hidden="1" customHeight="1">
      <c r="A10528" s="260"/>
    </row>
    <row r="10529" spans="1:1" s="261" customFormat="1" ht="12" hidden="1" customHeight="1">
      <c r="A10529" s="260"/>
    </row>
    <row r="10530" spans="1:1" s="261" customFormat="1" ht="12" hidden="1" customHeight="1">
      <c r="A10530" s="260"/>
    </row>
    <row r="10531" spans="1:1" s="261" customFormat="1" ht="12" hidden="1" customHeight="1">
      <c r="A10531" s="260"/>
    </row>
    <row r="10532" spans="1:1" s="261" customFormat="1" ht="12" hidden="1" customHeight="1">
      <c r="A10532" s="260"/>
    </row>
    <row r="10533" spans="1:1" s="261" customFormat="1" ht="12" hidden="1" customHeight="1">
      <c r="A10533" s="260"/>
    </row>
    <row r="10534" spans="1:1" s="261" customFormat="1" ht="12" hidden="1" customHeight="1">
      <c r="A10534" s="260"/>
    </row>
    <row r="10535" spans="1:1" s="261" customFormat="1" ht="12" hidden="1" customHeight="1">
      <c r="A10535" s="260"/>
    </row>
    <row r="10536" spans="1:1" s="261" customFormat="1" ht="12" hidden="1" customHeight="1">
      <c r="A10536" s="260"/>
    </row>
    <row r="10537" spans="1:1" s="261" customFormat="1" ht="12" hidden="1" customHeight="1">
      <c r="A10537" s="260"/>
    </row>
    <row r="10538" spans="1:1" s="261" customFormat="1" ht="12" hidden="1" customHeight="1">
      <c r="A10538" s="260"/>
    </row>
    <row r="10539" spans="1:1" s="261" customFormat="1" ht="12" hidden="1" customHeight="1">
      <c r="A10539" s="260"/>
    </row>
    <row r="10540" spans="1:1" s="261" customFormat="1" ht="12" hidden="1" customHeight="1">
      <c r="A10540" s="260"/>
    </row>
    <row r="10541" spans="1:1" s="261" customFormat="1" ht="12" hidden="1" customHeight="1">
      <c r="A10541" s="260"/>
    </row>
    <row r="10542" spans="1:1" s="261" customFormat="1" ht="12" hidden="1" customHeight="1">
      <c r="A10542" s="260"/>
    </row>
    <row r="10543" spans="1:1" s="261" customFormat="1" ht="12" hidden="1" customHeight="1">
      <c r="A10543" s="260"/>
    </row>
    <row r="10544" spans="1:1" s="261" customFormat="1" ht="12" hidden="1" customHeight="1">
      <c r="A10544" s="260"/>
    </row>
    <row r="10545" spans="1:1" s="261" customFormat="1" ht="12" hidden="1" customHeight="1">
      <c r="A10545" s="260"/>
    </row>
    <row r="10546" spans="1:1" s="261" customFormat="1" ht="12" hidden="1" customHeight="1">
      <c r="A10546" s="260"/>
    </row>
    <row r="10547" spans="1:1" s="261" customFormat="1" ht="12" hidden="1" customHeight="1">
      <c r="A10547" s="260"/>
    </row>
    <row r="10548" spans="1:1" s="261" customFormat="1" ht="12" hidden="1" customHeight="1">
      <c r="A10548" s="260"/>
    </row>
    <row r="10549" spans="1:1" s="261" customFormat="1" ht="12" hidden="1" customHeight="1">
      <c r="A10549" s="260"/>
    </row>
    <row r="10550" spans="1:1" s="261" customFormat="1" ht="12" hidden="1" customHeight="1">
      <c r="A10550" s="260"/>
    </row>
    <row r="10551" spans="1:1" s="261" customFormat="1" ht="12" hidden="1" customHeight="1">
      <c r="A10551" s="260"/>
    </row>
    <row r="10552" spans="1:1" s="261" customFormat="1" ht="12" hidden="1" customHeight="1">
      <c r="A10552" s="260"/>
    </row>
    <row r="10553" spans="1:1" s="261" customFormat="1" ht="12" hidden="1" customHeight="1">
      <c r="A10553" s="260"/>
    </row>
    <row r="10554" spans="1:1" s="261" customFormat="1" ht="12" hidden="1" customHeight="1">
      <c r="A10554" s="260"/>
    </row>
    <row r="10555" spans="1:1" s="261" customFormat="1" ht="12" hidden="1" customHeight="1">
      <c r="A10555" s="260"/>
    </row>
    <row r="10556" spans="1:1" s="261" customFormat="1" ht="12" hidden="1" customHeight="1">
      <c r="A10556" s="260"/>
    </row>
    <row r="10557" spans="1:1" s="261" customFormat="1" ht="12" hidden="1" customHeight="1">
      <c r="A10557" s="260"/>
    </row>
    <row r="10558" spans="1:1" s="261" customFormat="1" ht="12" hidden="1" customHeight="1">
      <c r="A10558" s="260"/>
    </row>
    <row r="10559" spans="1:1" s="261" customFormat="1" ht="12" hidden="1" customHeight="1">
      <c r="A10559" s="260"/>
    </row>
    <row r="10560" spans="1:1" s="261" customFormat="1" ht="12" hidden="1" customHeight="1">
      <c r="A10560" s="260"/>
    </row>
    <row r="10561" spans="1:1" s="261" customFormat="1" ht="12" hidden="1" customHeight="1">
      <c r="A10561" s="260"/>
    </row>
    <row r="10562" spans="1:1" s="261" customFormat="1" ht="12" hidden="1" customHeight="1">
      <c r="A10562" s="260"/>
    </row>
    <row r="10563" spans="1:1" s="261" customFormat="1" ht="12" hidden="1" customHeight="1">
      <c r="A10563" s="260"/>
    </row>
    <row r="10564" spans="1:1" s="261" customFormat="1" ht="12" hidden="1" customHeight="1">
      <c r="A10564" s="260"/>
    </row>
    <row r="10565" spans="1:1" s="261" customFormat="1" ht="12" hidden="1" customHeight="1">
      <c r="A10565" s="260"/>
    </row>
    <row r="10566" spans="1:1" s="261" customFormat="1" ht="12" hidden="1" customHeight="1">
      <c r="A10566" s="260"/>
    </row>
    <row r="10567" spans="1:1" s="261" customFormat="1" ht="12" hidden="1" customHeight="1">
      <c r="A10567" s="260"/>
    </row>
    <row r="10568" spans="1:1" s="261" customFormat="1" ht="12" hidden="1" customHeight="1">
      <c r="A10568" s="260"/>
    </row>
    <row r="10569" spans="1:1" s="261" customFormat="1" ht="12" hidden="1" customHeight="1">
      <c r="A10569" s="260"/>
    </row>
    <row r="10570" spans="1:1" s="261" customFormat="1" ht="12" hidden="1" customHeight="1">
      <c r="A10570" s="260"/>
    </row>
    <row r="10571" spans="1:1" s="261" customFormat="1" ht="12" hidden="1" customHeight="1">
      <c r="A10571" s="260"/>
    </row>
    <row r="10572" spans="1:1" s="261" customFormat="1" ht="12" hidden="1" customHeight="1">
      <c r="A10572" s="260"/>
    </row>
    <row r="10573" spans="1:1" s="261" customFormat="1" ht="12" hidden="1" customHeight="1">
      <c r="A10573" s="260"/>
    </row>
    <row r="10574" spans="1:1" s="261" customFormat="1" ht="12" hidden="1" customHeight="1">
      <c r="A10574" s="260"/>
    </row>
    <row r="10575" spans="1:1" s="261" customFormat="1" ht="12" hidden="1" customHeight="1">
      <c r="A10575" s="260"/>
    </row>
    <row r="10576" spans="1:1" s="261" customFormat="1" ht="12" hidden="1" customHeight="1">
      <c r="A10576" s="260"/>
    </row>
    <row r="10577" spans="1:1" s="261" customFormat="1" ht="12" hidden="1" customHeight="1">
      <c r="A10577" s="260"/>
    </row>
    <row r="10578" spans="1:1" s="261" customFormat="1" ht="12" hidden="1" customHeight="1">
      <c r="A10578" s="260"/>
    </row>
    <row r="10579" spans="1:1" s="261" customFormat="1" ht="12" hidden="1" customHeight="1">
      <c r="A10579" s="260"/>
    </row>
    <row r="10580" spans="1:1" s="261" customFormat="1" ht="12" hidden="1" customHeight="1">
      <c r="A10580" s="260"/>
    </row>
    <row r="10581" spans="1:1" s="261" customFormat="1" ht="12" hidden="1" customHeight="1">
      <c r="A10581" s="260"/>
    </row>
    <row r="10582" spans="1:1" s="261" customFormat="1" ht="12" hidden="1" customHeight="1">
      <c r="A10582" s="260"/>
    </row>
    <row r="10583" spans="1:1" s="261" customFormat="1" ht="12" hidden="1" customHeight="1">
      <c r="A10583" s="260"/>
    </row>
    <row r="10584" spans="1:1" s="261" customFormat="1" ht="12" hidden="1" customHeight="1">
      <c r="A10584" s="260"/>
    </row>
    <row r="10585" spans="1:1" s="261" customFormat="1" ht="12" hidden="1" customHeight="1">
      <c r="A10585" s="260"/>
    </row>
    <row r="10586" spans="1:1" s="261" customFormat="1" ht="12" hidden="1" customHeight="1">
      <c r="A10586" s="260"/>
    </row>
    <row r="10587" spans="1:1" s="261" customFormat="1" ht="12" hidden="1" customHeight="1">
      <c r="A10587" s="260"/>
    </row>
    <row r="10588" spans="1:1" s="261" customFormat="1" ht="12" hidden="1" customHeight="1">
      <c r="A10588" s="260"/>
    </row>
    <row r="10589" spans="1:1" s="261" customFormat="1" ht="12" hidden="1" customHeight="1">
      <c r="A10589" s="260"/>
    </row>
    <row r="10590" spans="1:1" s="261" customFormat="1" ht="12" hidden="1" customHeight="1">
      <c r="A10590" s="260"/>
    </row>
    <row r="10591" spans="1:1" s="261" customFormat="1" ht="12" hidden="1" customHeight="1">
      <c r="A10591" s="260"/>
    </row>
    <row r="10592" spans="1:1" s="261" customFormat="1" ht="12" hidden="1" customHeight="1">
      <c r="A10592" s="260"/>
    </row>
    <row r="10593" spans="1:1" s="261" customFormat="1" ht="12" hidden="1" customHeight="1">
      <c r="A10593" s="260"/>
    </row>
    <row r="10594" spans="1:1" s="261" customFormat="1" ht="12" hidden="1" customHeight="1">
      <c r="A10594" s="260"/>
    </row>
    <row r="10595" spans="1:1" s="261" customFormat="1" ht="12" hidden="1" customHeight="1">
      <c r="A10595" s="260"/>
    </row>
    <row r="10596" spans="1:1" s="261" customFormat="1" ht="12" hidden="1" customHeight="1">
      <c r="A10596" s="260"/>
    </row>
    <row r="10597" spans="1:1" s="261" customFormat="1" ht="12" hidden="1" customHeight="1">
      <c r="A10597" s="260"/>
    </row>
    <row r="10598" spans="1:1" s="261" customFormat="1" ht="12" hidden="1" customHeight="1">
      <c r="A10598" s="260"/>
    </row>
    <row r="10599" spans="1:1" s="261" customFormat="1" ht="12" hidden="1" customHeight="1">
      <c r="A10599" s="260"/>
    </row>
    <row r="10600" spans="1:1" s="261" customFormat="1" ht="12" hidden="1" customHeight="1">
      <c r="A10600" s="260"/>
    </row>
    <row r="10601" spans="1:1" s="261" customFormat="1" ht="12" hidden="1" customHeight="1">
      <c r="A10601" s="260"/>
    </row>
    <row r="10602" spans="1:1" s="261" customFormat="1" ht="12" hidden="1" customHeight="1">
      <c r="A10602" s="260"/>
    </row>
    <row r="10603" spans="1:1" s="261" customFormat="1" ht="12" hidden="1" customHeight="1">
      <c r="A10603" s="260"/>
    </row>
    <row r="10604" spans="1:1" s="261" customFormat="1" ht="12" hidden="1" customHeight="1">
      <c r="A10604" s="260"/>
    </row>
    <row r="10605" spans="1:1" s="261" customFormat="1" ht="12" hidden="1" customHeight="1">
      <c r="A10605" s="260"/>
    </row>
    <row r="10606" spans="1:1" s="261" customFormat="1" ht="12" hidden="1" customHeight="1">
      <c r="A10606" s="260"/>
    </row>
    <row r="10607" spans="1:1" s="261" customFormat="1" ht="12" hidden="1" customHeight="1">
      <c r="A10607" s="260"/>
    </row>
    <row r="10608" spans="1:1" s="261" customFormat="1" ht="12" hidden="1" customHeight="1">
      <c r="A10608" s="260"/>
    </row>
    <row r="10609" spans="1:1" s="261" customFormat="1" ht="12" hidden="1" customHeight="1">
      <c r="A10609" s="260"/>
    </row>
    <row r="10610" spans="1:1" s="261" customFormat="1" ht="12" hidden="1" customHeight="1">
      <c r="A10610" s="260"/>
    </row>
    <row r="10611" spans="1:1" s="261" customFormat="1" ht="12" hidden="1" customHeight="1">
      <c r="A10611" s="260"/>
    </row>
    <row r="10612" spans="1:1" s="261" customFormat="1" ht="12" hidden="1" customHeight="1">
      <c r="A10612" s="260"/>
    </row>
    <row r="10613" spans="1:1" s="261" customFormat="1" ht="12" hidden="1" customHeight="1">
      <c r="A10613" s="260"/>
    </row>
    <row r="10614" spans="1:1" s="261" customFormat="1" ht="12" hidden="1" customHeight="1">
      <c r="A10614" s="260"/>
    </row>
    <row r="10615" spans="1:1" s="261" customFormat="1" ht="12" hidden="1" customHeight="1">
      <c r="A10615" s="260"/>
    </row>
    <row r="10616" spans="1:1" s="261" customFormat="1" ht="12" hidden="1" customHeight="1">
      <c r="A10616" s="260"/>
    </row>
    <row r="10617" spans="1:1" s="261" customFormat="1" ht="12" hidden="1" customHeight="1">
      <c r="A10617" s="260"/>
    </row>
    <row r="10618" spans="1:1" s="261" customFormat="1" ht="12" hidden="1" customHeight="1">
      <c r="A10618" s="260"/>
    </row>
    <row r="10619" spans="1:1" s="261" customFormat="1" ht="12" hidden="1" customHeight="1">
      <c r="A10619" s="260"/>
    </row>
    <row r="10620" spans="1:1" s="261" customFormat="1" ht="12" hidden="1" customHeight="1">
      <c r="A10620" s="260"/>
    </row>
    <row r="10621" spans="1:1" s="261" customFormat="1" ht="12" hidden="1" customHeight="1">
      <c r="A10621" s="260"/>
    </row>
    <row r="10622" spans="1:1" s="261" customFormat="1" ht="12" hidden="1" customHeight="1">
      <c r="A10622" s="260"/>
    </row>
    <row r="10623" spans="1:1" s="261" customFormat="1" ht="12" hidden="1" customHeight="1">
      <c r="A10623" s="260"/>
    </row>
    <row r="10624" spans="1:1" s="261" customFormat="1" ht="12" hidden="1" customHeight="1">
      <c r="A10624" s="260"/>
    </row>
    <row r="10625" spans="1:1" s="261" customFormat="1" ht="12" hidden="1" customHeight="1">
      <c r="A10625" s="260"/>
    </row>
    <row r="10626" spans="1:1" s="261" customFormat="1" ht="12" hidden="1" customHeight="1">
      <c r="A10626" s="260"/>
    </row>
    <row r="10627" spans="1:1" s="261" customFormat="1" ht="12" hidden="1" customHeight="1">
      <c r="A10627" s="260"/>
    </row>
    <row r="10628" spans="1:1" s="261" customFormat="1" ht="12" hidden="1" customHeight="1">
      <c r="A10628" s="260"/>
    </row>
    <row r="10629" spans="1:1" s="261" customFormat="1" ht="12" hidden="1" customHeight="1">
      <c r="A10629" s="260"/>
    </row>
    <row r="10630" spans="1:1" s="261" customFormat="1" ht="12" hidden="1" customHeight="1">
      <c r="A10630" s="260"/>
    </row>
    <row r="10631" spans="1:1" s="261" customFormat="1" ht="12" hidden="1" customHeight="1">
      <c r="A10631" s="260"/>
    </row>
    <row r="10632" spans="1:1" s="261" customFormat="1" ht="12" hidden="1" customHeight="1">
      <c r="A10632" s="260"/>
    </row>
    <row r="10633" spans="1:1" s="261" customFormat="1" ht="12" hidden="1" customHeight="1">
      <c r="A10633" s="260"/>
    </row>
    <row r="10634" spans="1:1" s="261" customFormat="1" ht="12" hidden="1" customHeight="1">
      <c r="A10634" s="260"/>
    </row>
    <row r="10635" spans="1:1" s="261" customFormat="1" ht="12" hidden="1" customHeight="1">
      <c r="A10635" s="260"/>
    </row>
    <row r="10636" spans="1:1" s="261" customFormat="1" ht="12" hidden="1" customHeight="1">
      <c r="A10636" s="260"/>
    </row>
    <row r="10637" spans="1:1" s="261" customFormat="1" ht="12" hidden="1" customHeight="1">
      <c r="A10637" s="260"/>
    </row>
    <row r="10638" spans="1:1" s="261" customFormat="1" ht="12" hidden="1" customHeight="1">
      <c r="A10638" s="260"/>
    </row>
    <row r="10639" spans="1:1" s="261" customFormat="1" ht="12" hidden="1" customHeight="1">
      <c r="A10639" s="260"/>
    </row>
    <row r="10640" spans="1:1" s="261" customFormat="1" ht="12" hidden="1" customHeight="1">
      <c r="A10640" s="260"/>
    </row>
    <row r="10641" spans="1:1" s="261" customFormat="1" ht="12" hidden="1" customHeight="1">
      <c r="A10641" s="260"/>
    </row>
    <row r="10642" spans="1:1" s="261" customFormat="1" ht="12" hidden="1" customHeight="1">
      <c r="A10642" s="260"/>
    </row>
    <row r="10643" spans="1:1" s="261" customFormat="1" ht="12" hidden="1" customHeight="1">
      <c r="A10643" s="260"/>
    </row>
    <row r="10644" spans="1:1" s="261" customFormat="1" ht="12" hidden="1" customHeight="1">
      <c r="A10644" s="260"/>
    </row>
    <row r="10645" spans="1:1" s="261" customFormat="1" ht="12" hidden="1" customHeight="1">
      <c r="A10645" s="260"/>
    </row>
    <row r="10646" spans="1:1" s="261" customFormat="1" ht="12" hidden="1" customHeight="1">
      <c r="A10646" s="260"/>
    </row>
    <row r="10647" spans="1:1" s="261" customFormat="1" ht="12" hidden="1" customHeight="1">
      <c r="A10647" s="260"/>
    </row>
    <row r="10648" spans="1:1" s="261" customFormat="1" ht="12" hidden="1" customHeight="1">
      <c r="A10648" s="260"/>
    </row>
    <row r="10649" spans="1:1" s="261" customFormat="1" ht="12" hidden="1" customHeight="1">
      <c r="A10649" s="260"/>
    </row>
    <row r="10650" spans="1:1" s="261" customFormat="1" ht="12" hidden="1" customHeight="1">
      <c r="A10650" s="260"/>
    </row>
    <row r="10651" spans="1:1" s="261" customFormat="1" ht="12" hidden="1" customHeight="1">
      <c r="A10651" s="260"/>
    </row>
    <row r="10652" spans="1:1" s="261" customFormat="1" ht="12" hidden="1" customHeight="1">
      <c r="A10652" s="260"/>
    </row>
    <row r="10653" spans="1:1" s="261" customFormat="1" ht="12" hidden="1" customHeight="1">
      <c r="A10653" s="260"/>
    </row>
    <row r="10654" spans="1:1" s="261" customFormat="1" ht="12" hidden="1" customHeight="1">
      <c r="A10654" s="260"/>
    </row>
    <row r="10655" spans="1:1" s="261" customFormat="1" ht="12" hidden="1" customHeight="1">
      <c r="A10655" s="260"/>
    </row>
    <row r="10656" spans="1:1" s="261" customFormat="1" ht="12" hidden="1" customHeight="1">
      <c r="A10656" s="260"/>
    </row>
    <row r="10657" spans="1:1" s="261" customFormat="1" ht="12" hidden="1" customHeight="1">
      <c r="A10657" s="260"/>
    </row>
    <row r="10658" spans="1:1" s="261" customFormat="1" ht="12" hidden="1" customHeight="1">
      <c r="A10658" s="260"/>
    </row>
    <row r="10659" spans="1:1" s="261" customFormat="1" ht="12" hidden="1" customHeight="1">
      <c r="A10659" s="260"/>
    </row>
    <row r="10660" spans="1:1" s="261" customFormat="1" ht="12" hidden="1" customHeight="1">
      <c r="A10660" s="260"/>
    </row>
    <row r="10661" spans="1:1" s="261" customFormat="1" ht="12" hidden="1" customHeight="1">
      <c r="A10661" s="260"/>
    </row>
    <row r="10662" spans="1:1" s="261" customFormat="1" ht="12" hidden="1" customHeight="1">
      <c r="A10662" s="260"/>
    </row>
    <row r="10663" spans="1:1" s="261" customFormat="1" ht="12" hidden="1" customHeight="1">
      <c r="A10663" s="260"/>
    </row>
    <row r="10664" spans="1:1" s="261" customFormat="1" ht="12" hidden="1" customHeight="1">
      <c r="A10664" s="260"/>
    </row>
    <row r="10665" spans="1:1" s="261" customFormat="1" ht="12" hidden="1" customHeight="1">
      <c r="A10665" s="260"/>
    </row>
    <row r="10666" spans="1:1" s="261" customFormat="1" ht="12" hidden="1" customHeight="1">
      <c r="A10666" s="260"/>
    </row>
    <row r="10667" spans="1:1" s="261" customFormat="1" ht="12" hidden="1" customHeight="1">
      <c r="A10667" s="260"/>
    </row>
    <row r="10668" spans="1:1" s="261" customFormat="1" ht="12" hidden="1" customHeight="1">
      <c r="A10668" s="260"/>
    </row>
    <row r="10669" spans="1:1" s="261" customFormat="1" ht="12" hidden="1" customHeight="1">
      <c r="A10669" s="260"/>
    </row>
    <row r="10670" spans="1:1" s="261" customFormat="1" ht="12" hidden="1" customHeight="1">
      <c r="A10670" s="260"/>
    </row>
    <row r="10671" spans="1:1" s="261" customFormat="1" ht="12" hidden="1" customHeight="1">
      <c r="A10671" s="260"/>
    </row>
    <row r="10672" spans="1:1" s="261" customFormat="1" ht="12" hidden="1" customHeight="1">
      <c r="A10672" s="260"/>
    </row>
    <row r="10673" spans="1:1" s="261" customFormat="1" ht="12" hidden="1" customHeight="1">
      <c r="A10673" s="260"/>
    </row>
    <row r="10674" spans="1:1" s="261" customFormat="1" ht="12" hidden="1" customHeight="1">
      <c r="A10674" s="260"/>
    </row>
    <row r="10675" spans="1:1" s="261" customFormat="1" ht="12" hidden="1" customHeight="1">
      <c r="A10675" s="260"/>
    </row>
    <row r="10676" spans="1:1" s="261" customFormat="1" ht="12" hidden="1" customHeight="1">
      <c r="A10676" s="260"/>
    </row>
    <row r="10677" spans="1:1" s="261" customFormat="1" ht="12" hidden="1" customHeight="1">
      <c r="A10677" s="260"/>
    </row>
    <row r="10678" spans="1:1" s="261" customFormat="1" ht="12" hidden="1" customHeight="1">
      <c r="A10678" s="260"/>
    </row>
    <row r="10679" spans="1:1" s="261" customFormat="1" ht="12" hidden="1" customHeight="1">
      <c r="A10679" s="260"/>
    </row>
    <row r="10680" spans="1:1" s="261" customFormat="1" ht="12" hidden="1" customHeight="1">
      <c r="A10680" s="260"/>
    </row>
    <row r="10681" spans="1:1" s="261" customFormat="1" ht="12" hidden="1" customHeight="1">
      <c r="A10681" s="260"/>
    </row>
    <row r="10682" spans="1:1" s="261" customFormat="1" ht="12" hidden="1" customHeight="1">
      <c r="A10682" s="260"/>
    </row>
    <row r="10683" spans="1:1" s="261" customFormat="1" ht="12" hidden="1" customHeight="1">
      <c r="A10683" s="260"/>
    </row>
    <row r="10684" spans="1:1" s="261" customFormat="1" ht="12" hidden="1" customHeight="1">
      <c r="A10684" s="260"/>
    </row>
    <row r="10685" spans="1:1" s="261" customFormat="1" ht="12" hidden="1" customHeight="1">
      <c r="A10685" s="260"/>
    </row>
    <row r="10686" spans="1:1" s="261" customFormat="1" ht="12" hidden="1" customHeight="1">
      <c r="A10686" s="260"/>
    </row>
    <row r="10687" spans="1:1" s="261" customFormat="1" ht="12" hidden="1" customHeight="1">
      <c r="A10687" s="260"/>
    </row>
    <row r="10688" spans="1:1" s="261" customFormat="1" ht="12" hidden="1" customHeight="1">
      <c r="A10688" s="260"/>
    </row>
    <row r="10689" spans="1:1" s="261" customFormat="1" ht="12" hidden="1" customHeight="1">
      <c r="A10689" s="260"/>
    </row>
    <row r="10690" spans="1:1" s="261" customFormat="1" ht="12" hidden="1" customHeight="1">
      <c r="A10690" s="260"/>
    </row>
    <row r="10691" spans="1:1" s="261" customFormat="1" ht="12" hidden="1" customHeight="1">
      <c r="A10691" s="260"/>
    </row>
    <row r="10692" spans="1:1" s="261" customFormat="1" ht="12" hidden="1" customHeight="1">
      <c r="A10692" s="260"/>
    </row>
    <row r="10693" spans="1:1" s="261" customFormat="1" ht="12" hidden="1" customHeight="1">
      <c r="A10693" s="260"/>
    </row>
    <row r="10694" spans="1:1" s="261" customFormat="1" ht="12" hidden="1" customHeight="1">
      <c r="A10694" s="260"/>
    </row>
    <row r="10695" spans="1:1" s="261" customFormat="1" ht="12" hidden="1" customHeight="1">
      <c r="A10695" s="260"/>
    </row>
    <row r="10696" spans="1:1" s="261" customFormat="1" ht="12" hidden="1" customHeight="1">
      <c r="A10696" s="260"/>
    </row>
    <row r="10697" spans="1:1" s="261" customFormat="1" ht="12" hidden="1" customHeight="1">
      <c r="A10697" s="260"/>
    </row>
    <row r="10698" spans="1:1" s="261" customFormat="1" ht="12" hidden="1" customHeight="1">
      <c r="A10698" s="260"/>
    </row>
    <row r="10699" spans="1:1" s="261" customFormat="1" ht="12" hidden="1" customHeight="1">
      <c r="A10699" s="260"/>
    </row>
    <row r="10700" spans="1:1" s="261" customFormat="1" ht="12" hidden="1" customHeight="1">
      <c r="A10700" s="260"/>
    </row>
    <row r="10701" spans="1:1" s="261" customFormat="1" ht="12" hidden="1" customHeight="1">
      <c r="A10701" s="260"/>
    </row>
    <row r="10702" spans="1:1" s="261" customFormat="1" ht="12" hidden="1" customHeight="1">
      <c r="A10702" s="260"/>
    </row>
    <row r="10703" spans="1:1" s="261" customFormat="1" ht="12" hidden="1" customHeight="1">
      <c r="A10703" s="260"/>
    </row>
    <row r="10704" spans="1:1" s="261" customFormat="1" ht="12" hidden="1" customHeight="1">
      <c r="A10704" s="260"/>
    </row>
    <row r="10705" spans="1:1" s="261" customFormat="1" ht="12" hidden="1" customHeight="1">
      <c r="A10705" s="260"/>
    </row>
    <row r="10706" spans="1:1" s="261" customFormat="1" ht="12" hidden="1" customHeight="1">
      <c r="A10706" s="260"/>
    </row>
    <row r="10707" spans="1:1" s="261" customFormat="1" ht="12" hidden="1" customHeight="1">
      <c r="A10707" s="260"/>
    </row>
    <row r="10708" spans="1:1" s="261" customFormat="1" ht="12" hidden="1" customHeight="1">
      <c r="A10708" s="260"/>
    </row>
    <row r="10709" spans="1:1" s="261" customFormat="1" ht="12" hidden="1" customHeight="1">
      <c r="A10709" s="260"/>
    </row>
    <row r="10710" spans="1:1" s="261" customFormat="1" ht="12" hidden="1" customHeight="1">
      <c r="A10710" s="260"/>
    </row>
    <row r="10711" spans="1:1" s="261" customFormat="1" ht="12" hidden="1" customHeight="1">
      <c r="A10711" s="260"/>
    </row>
    <row r="10712" spans="1:1" s="261" customFormat="1" ht="12" hidden="1" customHeight="1">
      <c r="A10712" s="260"/>
    </row>
    <row r="10713" spans="1:1" s="261" customFormat="1" ht="12" hidden="1" customHeight="1">
      <c r="A10713" s="260"/>
    </row>
    <row r="10714" spans="1:1" s="261" customFormat="1" ht="12" hidden="1" customHeight="1">
      <c r="A10714" s="260"/>
    </row>
    <row r="10715" spans="1:1" s="261" customFormat="1" ht="12" hidden="1" customHeight="1">
      <c r="A10715" s="260"/>
    </row>
    <row r="10716" spans="1:1" s="261" customFormat="1" ht="12" hidden="1" customHeight="1">
      <c r="A10716" s="260"/>
    </row>
    <row r="10717" spans="1:1" s="261" customFormat="1" ht="12" hidden="1" customHeight="1">
      <c r="A10717" s="260"/>
    </row>
    <row r="10718" spans="1:1" s="261" customFormat="1" ht="12" hidden="1" customHeight="1">
      <c r="A10718" s="260"/>
    </row>
    <row r="10719" spans="1:1" s="261" customFormat="1" ht="12" hidden="1" customHeight="1">
      <c r="A10719" s="260"/>
    </row>
    <row r="10720" spans="1:1" s="261" customFormat="1" ht="12" hidden="1" customHeight="1">
      <c r="A10720" s="260"/>
    </row>
    <row r="10721" spans="1:1" s="261" customFormat="1" ht="12" hidden="1" customHeight="1">
      <c r="A10721" s="260"/>
    </row>
    <row r="10722" spans="1:1" s="261" customFormat="1" ht="12" hidden="1" customHeight="1">
      <c r="A10722" s="260"/>
    </row>
    <row r="10723" spans="1:1" s="261" customFormat="1" ht="12" hidden="1" customHeight="1">
      <c r="A10723" s="260"/>
    </row>
    <row r="10724" spans="1:1" s="261" customFormat="1" ht="12" hidden="1" customHeight="1">
      <c r="A10724" s="260"/>
    </row>
    <row r="10725" spans="1:1" s="261" customFormat="1" ht="12" hidden="1" customHeight="1">
      <c r="A10725" s="260"/>
    </row>
    <row r="10726" spans="1:1" s="261" customFormat="1" ht="12" hidden="1" customHeight="1">
      <c r="A10726" s="260"/>
    </row>
    <row r="10727" spans="1:1" s="261" customFormat="1" ht="12" hidden="1" customHeight="1">
      <c r="A10727" s="260"/>
    </row>
    <row r="10728" spans="1:1" s="261" customFormat="1" ht="12" hidden="1" customHeight="1">
      <c r="A10728" s="260"/>
    </row>
    <row r="10729" spans="1:1" s="261" customFormat="1" ht="12" hidden="1" customHeight="1">
      <c r="A10729" s="260"/>
    </row>
    <row r="10730" spans="1:1" s="261" customFormat="1" ht="12" hidden="1" customHeight="1">
      <c r="A10730" s="260"/>
    </row>
    <row r="10731" spans="1:1" s="261" customFormat="1" ht="12" hidden="1" customHeight="1">
      <c r="A10731" s="260"/>
    </row>
    <row r="10732" spans="1:1" s="261" customFormat="1" ht="12" hidden="1" customHeight="1">
      <c r="A10732" s="260"/>
    </row>
    <row r="10733" spans="1:1" s="261" customFormat="1" ht="12" hidden="1" customHeight="1">
      <c r="A10733" s="260"/>
    </row>
    <row r="10734" spans="1:1" s="261" customFormat="1" ht="12" hidden="1" customHeight="1">
      <c r="A10734" s="260"/>
    </row>
    <row r="10735" spans="1:1" s="261" customFormat="1" ht="12" hidden="1" customHeight="1">
      <c r="A10735" s="260"/>
    </row>
    <row r="10736" spans="1:1" s="261" customFormat="1" ht="12" hidden="1" customHeight="1">
      <c r="A10736" s="260"/>
    </row>
    <row r="10737" spans="1:1" s="261" customFormat="1" ht="12" hidden="1" customHeight="1">
      <c r="A10737" s="260"/>
    </row>
    <row r="10738" spans="1:1" s="261" customFormat="1" ht="12" hidden="1" customHeight="1">
      <c r="A10738" s="260"/>
    </row>
    <row r="10739" spans="1:1" s="261" customFormat="1" ht="12" hidden="1" customHeight="1">
      <c r="A10739" s="260"/>
    </row>
    <row r="10740" spans="1:1" s="261" customFormat="1" ht="12" hidden="1" customHeight="1">
      <c r="A10740" s="260"/>
    </row>
    <row r="10741" spans="1:1" s="261" customFormat="1" ht="12" hidden="1" customHeight="1">
      <c r="A10741" s="260"/>
    </row>
    <row r="10742" spans="1:1" s="261" customFormat="1" ht="12" hidden="1" customHeight="1">
      <c r="A10742" s="260"/>
    </row>
    <row r="10743" spans="1:1" s="261" customFormat="1" ht="12" hidden="1" customHeight="1">
      <c r="A10743" s="260"/>
    </row>
    <row r="10744" spans="1:1" s="261" customFormat="1" ht="12" hidden="1" customHeight="1">
      <c r="A10744" s="260"/>
    </row>
    <row r="10745" spans="1:1" s="261" customFormat="1" ht="12" hidden="1" customHeight="1">
      <c r="A10745" s="260"/>
    </row>
    <row r="10746" spans="1:1" s="261" customFormat="1" ht="12" hidden="1" customHeight="1">
      <c r="A10746" s="260"/>
    </row>
    <row r="10747" spans="1:1" s="261" customFormat="1" ht="12" hidden="1" customHeight="1">
      <c r="A10747" s="260"/>
    </row>
    <row r="10748" spans="1:1" s="261" customFormat="1" ht="12" hidden="1" customHeight="1">
      <c r="A10748" s="260"/>
    </row>
    <row r="10749" spans="1:1" s="261" customFormat="1" ht="12" hidden="1" customHeight="1">
      <c r="A10749" s="260"/>
    </row>
    <row r="10750" spans="1:1" s="261" customFormat="1" ht="12" hidden="1" customHeight="1">
      <c r="A10750" s="260"/>
    </row>
    <row r="10751" spans="1:1" s="261" customFormat="1" ht="12" hidden="1" customHeight="1">
      <c r="A10751" s="260"/>
    </row>
    <row r="10752" spans="1:1" s="261" customFormat="1" ht="12" hidden="1" customHeight="1">
      <c r="A10752" s="260"/>
    </row>
    <row r="10753" spans="1:1" s="261" customFormat="1" ht="12" hidden="1" customHeight="1">
      <c r="A10753" s="260"/>
    </row>
    <row r="10754" spans="1:1" s="261" customFormat="1" ht="12" hidden="1" customHeight="1">
      <c r="A10754" s="260"/>
    </row>
    <row r="10755" spans="1:1" s="261" customFormat="1" ht="12" hidden="1" customHeight="1">
      <c r="A10755" s="260"/>
    </row>
    <row r="10756" spans="1:1" s="261" customFormat="1" ht="12" hidden="1" customHeight="1">
      <c r="A10756" s="260"/>
    </row>
    <row r="10757" spans="1:1" s="261" customFormat="1" ht="12" hidden="1" customHeight="1">
      <c r="A10757" s="260"/>
    </row>
    <row r="10758" spans="1:1" s="261" customFormat="1" ht="12" hidden="1" customHeight="1">
      <c r="A10758" s="260"/>
    </row>
    <row r="10759" spans="1:1" s="261" customFormat="1" ht="12" hidden="1" customHeight="1">
      <c r="A10759" s="260"/>
    </row>
    <row r="10760" spans="1:1" s="261" customFormat="1" ht="12" hidden="1" customHeight="1">
      <c r="A10760" s="260"/>
    </row>
    <row r="10761" spans="1:1" s="261" customFormat="1" ht="12" hidden="1" customHeight="1">
      <c r="A10761" s="260"/>
    </row>
    <row r="10762" spans="1:1" s="261" customFormat="1" ht="12" hidden="1" customHeight="1">
      <c r="A10762" s="260"/>
    </row>
    <row r="10763" spans="1:1" s="261" customFormat="1" ht="12" hidden="1" customHeight="1">
      <c r="A10763" s="260"/>
    </row>
    <row r="10764" spans="1:1" s="261" customFormat="1" ht="12" hidden="1" customHeight="1">
      <c r="A10764" s="260"/>
    </row>
    <row r="10765" spans="1:1" s="261" customFormat="1" ht="12" hidden="1" customHeight="1">
      <c r="A10765" s="260"/>
    </row>
    <row r="10766" spans="1:1" s="261" customFormat="1" ht="12" hidden="1" customHeight="1">
      <c r="A10766" s="260"/>
    </row>
    <row r="10767" spans="1:1" s="261" customFormat="1" ht="12" hidden="1" customHeight="1">
      <c r="A10767" s="260"/>
    </row>
    <row r="10768" spans="1:1" s="261" customFormat="1" ht="12" hidden="1" customHeight="1">
      <c r="A10768" s="260"/>
    </row>
    <row r="10769" spans="1:1" s="261" customFormat="1" ht="12" hidden="1" customHeight="1">
      <c r="A10769" s="260"/>
    </row>
    <row r="10770" spans="1:1" s="261" customFormat="1" ht="12" hidden="1" customHeight="1">
      <c r="A10770" s="260"/>
    </row>
    <row r="10771" spans="1:1" s="261" customFormat="1" ht="12" hidden="1" customHeight="1">
      <c r="A10771" s="260"/>
    </row>
    <row r="10772" spans="1:1" s="261" customFormat="1" ht="12" hidden="1" customHeight="1">
      <c r="A10772" s="260"/>
    </row>
    <row r="10773" spans="1:1" s="261" customFormat="1" ht="12" hidden="1" customHeight="1">
      <c r="A10773" s="260"/>
    </row>
    <row r="10774" spans="1:1" s="261" customFormat="1" ht="12" hidden="1" customHeight="1">
      <c r="A10774" s="260"/>
    </row>
    <row r="10775" spans="1:1" s="261" customFormat="1" ht="12" hidden="1" customHeight="1">
      <c r="A10775" s="260"/>
    </row>
    <row r="10776" spans="1:1" s="261" customFormat="1" ht="12" hidden="1" customHeight="1">
      <c r="A10776" s="260"/>
    </row>
    <row r="10777" spans="1:1" s="261" customFormat="1" ht="12" hidden="1" customHeight="1">
      <c r="A10777" s="260"/>
    </row>
    <row r="10778" spans="1:1" s="261" customFormat="1" ht="12" hidden="1" customHeight="1">
      <c r="A10778" s="260"/>
    </row>
    <row r="10779" spans="1:1" s="261" customFormat="1" ht="12" hidden="1" customHeight="1">
      <c r="A10779" s="260"/>
    </row>
    <row r="10780" spans="1:1" s="261" customFormat="1" ht="12" hidden="1" customHeight="1">
      <c r="A10780" s="260"/>
    </row>
    <row r="10781" spans="1:1" s="261" customFormat="1" ht="12" hidden="1" customHeight="1">
      <c r="A10781" s="260"/>
    </row>
    <row r="10782" spans="1:1" s="261" customFormat="1" ht="12" hidden="1" customHeight="1">
      <c r="A10782" s="260"/>
    </row>
    <row r="10783" spans="1:1" s="261" customFormat="1" ht="12" hidden="1" customHeight="1">
      <c r="A10783" s="260"/>
    </row>
    <row r="10784" spans="1:1" s="261" customFormat="1" ht="12" hidden="1" customHeight="1">
      <c r="A10784" s="260"/>
    </row>
    <row r="10785" spans="1:1" s="261" customFormat="1" ht="12" hidden="1" customHeight="1">
      <c r="A10785" s="260"/>
    </row>
    <row r="10786" spans="1:1" s="261" customFormat="1" ht="12" hidden="1" customHeight="1">
      <c r="A10786" s="260"/>
    </row>
    <row r="10787" spans="1:1" s="261" customFormat="1" ht="12" hidden="1" customHeight="1">
      <c r="A10787" s="260"/>
    </row>
    <row r="10788" spans="1:1" s="261" customFormat="1" ht="12" hidden="1" customHeight="1">
      <c r="A10788" s="260"/>
    </row>
    <row r="10789" spans="1:1" s="261" customFormat="1" ht="12" hidden="1" customHeight="1">
      <c r="A10789" s="260"/>
    </row>
    <row r="10790" spans="1:1" s="261" customFormat="1" ht="12" hidden="1" customHeight="1">
      <c r="A10790" s="260"/>
    </row>
    <row r="10791" spans="1:1" s="261" customFormat="1" ht="12" hidden="1" customHeight="1">
      <c r="A10791" s="260"/>
    </row>
    <row r="10792" spans="1:1" s="261" customFormat="1" ht="12" hidden="1" customHeight="1">
      <c r="A10792" s="260"/>
    </row>
    <row r="10793" spans="1:1" s="261" customFormat="1" ht="12" hidden="1" customHeight="1">
      <c r="A10793" s="260"/>
    </row>
    <row r="10794" spans="1:1" s="261" customFormat="1" ht="12" hidden="1" customHeight="1">
      <c r="A10794" s="260"/>
    </row>
    <row r="10795" spans="1:1" s="261" customFormat="1" ht="12" hidden="1" customHeight="1">
      <c r="A10795" s="260"/>
    </row>
    <row r="10796" spans="1:1" s="261" customFormat="1" ht="12" hidden="1" customHeight="1">
      <c r="A10796" s="260"/>
    </row>
    <row r="10797" spans="1:1" s="261" customFormat="1" ht="12" hidden="1" customHeight="1">
      <c r="A10797" s="260"/>
    </row>
    <row r="10798" spans="1:1" s="261" customFormat="1" ht="12" hidden="1" customHeight="1">
      <c r="A10798" s="260"/>
    </row>
    <row r="10799" spans="1:1" s="261" customFormat="1" ht="12" hidden="1" customHeight="1">
      <c r="A10799" s="260"/>
    </row>
    <row r="10800" spans="1:1" s="261" customFormat="1" ht="12" hidden="1" customHeight="1">
      <c r="A10800" s="260"/>
    </row>
    <row r="10801" spans="1:1" s="261" customFormat="1" ht="12" hidden="1" customHeight="1">
      <c r="A10801" s="260"/>
    </row>
    <row r="10802" spans="1:1" s="261" customFormat="1" ht="12" hidden="1" customHeight="1">
      <c r="A10802" s="260"/>
    </row>
    <row r="10803" spans="1:1" s="261" customFormat="1" ht="12" hidden="1" customHeight="1">
      <c r="A10803" s="260"/>
    </row>
    <row r="10804" spans="1:1" s="261" customFormat="1" ht="12" hidden="1" customHeight="1">
      <c r="A10804" s="260"/>
    </row>
    <row r="10805" spans="1:1" s="261" customFormat="1" ht="12" hidden="1" customHeight="1">
      <c r="A10805" s="260"/>
    </row>
    <row r="10806" spans="1:1" s="261" customFormat="1" ht="12" hidden="1" customHeight="1">
      <c r="A10806" s="260"/>
    </row>
    <row r="10807" spans="1:1" s="261" customFormat="1" ht="12" hidden="1" customHeight="1">
      <c r="A10807" s="260"/>
    </row>
    <row r="10808" spans="1:1" s="261" customFormat="1" ht="12" hidden="1" customHeight="1">
      <c r="A10808" s="260"/>
    </row>
    <row r="10809" spans="1:1" s="261" customFormat="1" ht="12" hidden="1" customHeight="1">
      <c r="A10809" s="260"/>
    </row>
    <row r="10810" spans="1:1" s="261" customFormat="1" ht="12" hidden="1" customHeight="1">
      <c r="A10810" s="260"/>
    </row>
    <row r="10811" spans="1:1" s="261" customFormat="1" ht="12" hidden="1" customHeight="1">
      <c r="A10811" s="260"/>
    </row>
    <row r="10812" spans="1:1" s="261" customFormat="1" ht="12" hidden="1" customHeight="1">
      <c r="A10812" s="260"/>
    </row>
    <row r="10813" spans="1:1" s="261" customFormat="1" ht="12" hidden="1" customHeight="1">
      <c r="A10813" s="260"/>
    </row>
    <row r="10814" spans="1:1" s="261" customFormat="1" ht="12" hidden="1" customHeight="1">
      <c r="A10814" s="260"/>
    </row>
    <row r="10815" spans="1:1" s="261" customFormat="1" ht="12" hidden="1" customHeight="1">
      <c r="A10815" s="260"/>
    </row>
    <row r="10816" spans="1:1" s="261" customFormat="1" ht="12" hidden="1" customHeight="1">
      <c r="A10816" s="260"/>
    </row>
    <row r="10817" spans="1:1" s="261" customFormat="1" ht="12" hidden="1" customHeight="1">
      <c r="A10817" s="260"/>
    </row>
    <row r="10818" spans="1:1" s="261" customFormat="1" ht="12" hidden="1" customHeight="1">
      <c r="A10818" s="260"/>
    </row>
    <row r="10819" spans="1:1" s="261" customFormat="1" ht="12" hidden="1" customHeight="1">
      <c r="A10819" s="260"/>
    </row>
    <row r="10820" spans="1:1" s="261" customFormat="1" ht="12" hidden="1" customHeight="1">
      <c r="A10820" s="260"/>
    </row>
    <row r="10821" spans="1:1" s="261" customFormat="1" ht="12" hidden="1" customHeight="1">
      <c r="A10821" s="260"/>
    </row>
    <row r="10822" spans="1:1" s="261" customFormat="1" ht="12" hidden="1" customHeight="1">
      <c r="A10822" s="260"/>
    </row>
    <row r="10823" spans="1:1" s="261" customFormat="1" ht="12" hidden="1" customHeight="1">
      <c r="A10823" s="260"/>
    </row>
    <row r="10824" spans="1:1" s="261" customFormat="1" ht="12" hidden="1" customHeight="1">
      <c r="A10824" s="260"/>
    </row>
    <row r="10825" spans="1:1" s="261" customFormat="1" ht="12" hidden="1" customHeight="1">
      <c r="A10825" s="260"/>
    </row>
    <row r="10826" spans="1:1" s="261" customFormat="1" ht="12" hidden="1" customHeight="1">
      <c r="A10826" s="260"/>
    </row>
    <row r="10827" spans="1:1" s="261" customFormat="1" ht="12" hidden="1" customHeight="1">
      <c r="A10827" s="260"/>
    </row>
    <row r="10828" spans="1:1" s="261" customFormat="1" ht="12" hidden="1" customHeight="1">
      <c r="A10828" s="260"/>
    </row>
    <row r="10829" spans="1:1" s="261" customFormat="1" ht="12" hidden="1" customHeight="1">
      <c r="A10829" s="260"/>
    </row>
    <row r="10830" spans="1:1" s="261" customFormat="1" ht="12" hidden="1" customHeight="1">
      <c r="A10830" s="260"/>
    </row>
    <row r="10831" spans="1:1" s="261" customFormat="1" ht="12" hidden="1" customHeight="1">
      <c r="A10831" s="260"/>
    </row>
    <row r="10832" spans="1:1" s="261" customFormat="1" ht="12" hidden="1" customHeight="1">
      <c r="A10832" s="260"/>
    </row>
    <row r="10833" spans="1:1" s="261" customFormat="1" ht="12" hidden="1" customHeight="1">
      <c r="A10833" s="260"/>
    </row>
    <row r="10834" spans="1:1" s="261" customFormat="1" ht="12" hidden="1" customHeight="1">
      <c r="A10834" s="260"/>
    </row>
    <row r="10835" spans="1:1" s="261" customFormat="1" ht="12" hidden="1" customHeight="1">
      <c r="A10835" s="260"/>
    </row>
    <row r="10836" spans="1:1" s="261" customFormat="1" ht="12" hidden="1" customHeight="1">
      <c r="A10836" s="260"/>
    </row>
    <row r="10837" spans="1:1" s="261" customFormat="1" ht="12" hidden="1" customHeight="1">
      <c r="A10837" s="260"/>
    </row>
    <row r="10838" spans="1:1" s="261" customFormat="1" ht="12" hidden="1" customHeight="1">
      <c r="A10838" s="260"/>
    </row>
    <row r="10839" spans="1:1" s="261" customFormat="1" ht="12" hidden="1" customHeight="1">
      <c r="A10839" s="260"/>
    </row>
    <row r="10840" spans="1:1" s="261" customFormat="1" ht="12" hidden="1" customHeight="1">
      <c r="A10840" s="260"/>
    </row>
    <row r="10841" spans="1:1" s="261" customFormat="1" ht="12" hidden="1" customHeight="1">
      <c r="A10841" s="260"/>
    </row>
    <row r="10842" spans="1:1" s="261" customFormat="1" ht="12" hidden="1" customHeight="1">
      <c r="A10842" s="260"/>
    </row>
    <row r="10843" spans="1:1" s="261" customFormat="1" ht="12" hidden="1" customHeight="1">
      <c r="A10843" s="260"/>
    </row>
    <row r="10844" spans="1:1" s="261" customFormat="1" ht="12" hidden="1" customHeight="1">
      <c r="A10844" s="260"/>
    </row>
    <row r="10845" spans="1:1" s="261" customFormat="1" ht="12" hidden="1" customHeight="1">
      <c r="A10845" s="260"/>
    </row>
    <row r="10846" spans="1:1" s="261" customFormat="1" ht="12" hidden="1" customHeight="1">
      <c r="A10846" s="260"/>
    </row>
    <row r="10847" spans="1:1" s="261" customFormat="1" ht="12" hidden="1" customHeight="1">
      <c r="A10847" s="260"/>
    </row>
    <row r="10848" spans="1:1" s="261" customFormat="1" ht="12" hidden="1" customHeight="1">
      <c r="A10848" s="260"/>
    </row>
    <row r="10849" spans="1:1" s="261" customFormat="1" ht="12" hidden="1" customHeight="1">
      <c r="A10849" s="260"/>
    </row>
    <row r="10850" spans="1:1" s="261" customFormat="1" ht="12" hidden="1" customHeight="1">
      <c r="A10850" s="260"/>
    </row>
    <row r="10851" spans="1:1" s="261" customFormat="1" ht="12" hidden="1" customHeight="1">
      <c r="A10851" s="260"/>
    </row>
    <row r="10852" spans="1:1" s="261" customFormat="1" ht="12" hidden="1" customHeight="1">
      <c r="A10852" s="260"/>
    </row>
    <row r="10853" spans="1:1" s="261" customFormat="1" ht="12" hidden="1" customHeight="1">
      <c r="A10853" s="260"/>
    </row>
    <row r="10854" spans="1:1" s="261" customFormat="1" ht="12" hidden="1" customHeight="1">
      <c r="A10854" s="260"/>
    </row>
    <row r="10855" spans="1:1" s="261" customFormat="1" ht="12" hidden="1" customHeight="1">
      <c r="A10855" s="260"/>
    </row>
    <row r="10856" spans="1:1" s="261" customFormat="1" ht="12" hidden="1" customHeight="1">
      <c r="A10856" s="260"/>
    </row>
    <row r="10857" spans="1:1" s="261" customFormat="1" ht="12" hidden="1" customHeight="1">
      <c r="A10857" s="260"/>
    </row>
    <row r="10858" spans="1:1" s="261" customFormat="1" ht="12" hidden="1" customHeight="1">
      <c r="A10858" s="260"/>
    </row>
    <row r="10859" spans="1:1" s="261" customFormat="1" ht="12" hidden="1" customHeight="1">
      <c r="A10859" s="260"/>
    </row>
    <row r="10860" spans="1:1" s="261" customFormat="1" ht="12" hidden="1" customHeight="1">
      <c r="A10860" s="260"/>
    </row>
    <row r="10861" spans="1:1" s="261" customFormat="1" ht="12" hidden="1" customHeight="1">
      <c r="A10861" s="260"/>
    </row>
    <row r="10862" spans="1:1" s="261" customFormat="1" ht="12" hidden="1" customHeight="1">
      <c r="A10862" s="260"/>
    </row>
    <row r="10863" spans="1:1" s="261" customFormat="1" ht="12" hidden="1" customHeight="1">
      <c r="A10863" s="260"/>
    </row>
    <row r="10864" spans="1:1" s="261" customFormat="1" ht="12" hidden="1" customHeight="1">
      <c r="A10864" s="260"/>
    </row>
    <row r="10865" spans="1:1" s="261" customFormat="1" ht="12" hidden="1" customHeight="1">
      <c r="A10865" s="260"/>
    </row>
    <row r="10866" spans="1:1" s="261" customFormat="1" ht="12" hidden="1" customHeight="1">
      <c r="A10866" s="260"/>
    </row>
    <row r="10867" spans="1:1" s="261" customFormat="1" ht="12" hidden="1" customHeight="1">
      <c r="A10867" s="260"/>
    </row>
    <row r="10868" spans="1:1" s="261" customFormat="1" ht="12" hidden="1" customHeight="1">
      <c r="A10868" s="260"/>
    </row>
    <row r="10869" spans="1:1" s="261" customFormat="1" ht="12" hidden="1" customHeight="1">
      <c r="A10869" s="260"/>
    </row>
    <row r="10870" spans="1:1" s="261" customFormat="1" ht="12" hidden="1" customHeight="1">
      <c r="A10870" s="260"/>
    </row>
    <row r="10871" spans="1:1" s="261" customFormat="1" ht="12" hidden="1" customHeight="1">
      <c r="A10871" s="260"/>
    </row>
    <row r="10872" spans="1:1" s="261" customFormat="1" ht="12" hidden="1" customHeight="1">
      <c r="A10872" s="260"/>
    </row>
    <row r="10873" spans="1:1" s="261" customFormat="1" ht="12" hidden="1" customHeight="1">
      <c r="A10873" s="260"/>
    </row>
    <row r="10874" spans="1:1" s="261" customFormat="1" ht="12" hidden="1" customHeight="1">
      <c r="A10874" s="260"/>
    </row>
    <row r="10875" spans="1:1" s="261" customFormat="1" ht="12" hidden="1" customHeight="1">
      <c r="A10875" s="260"/>
    </row>
    <row r="10876" spans="1:1" s="261" customFormat="1" ht="12" hidden="1" customHeight="1">
      <c r="A10876" s="260"/>
    </row>
    <row r="10877" spans="1:1" s="261" customFormat="1" ht="12" hidden="1" customHeight="1">
      <c r="A10877" s="260"/>
    </row>
    <row r="10878" spans="1:1" s="261" customFormat="1" ht="12" hidden="1" customHeight="1">
      <c r="A10878" s="260"/>
    </row>
    <row r="10879" spans="1:1" s="261" customFormat="1" ht="12" hidden="1" customHeight="1">
      <c r="A10879" s="260"/>
    </row>
    <row r="10880" spans="1:1" s="261" customFormat="1" ht="12" hidden="1" customHeight="1">
      <c r="A10880" s="260"/>
    </row>
    <row r="10881" spans="1:1" s="261" customFormat="1" ht="12" hidden="1" customHeight="1">
      <c r="A10881" s="260"/>
    </row>
    <row r="10882" spans="1:1" s="261" customFormat="1" ht="12" hidden="1" customHeight="1">
      <c r="A10882" s="260"/>
    </row>
    <row r="10883" spans="1:1" s="261" customFormat="1" ht="12" hidden="1" customHeight="1">
      <c r="A10883" s="260"/>
    </row>
    <row r="10884" spans="1:1" s="261" customFormat="1" ht="12" hidden="1" customHeight="1">
      <c r="A10884" s="260"/>
    </row>
    <row r="10885" spans="1:1" s="261" customFormat="1" ht="12" hidden="1" customHeight="1">
      <c r="A10885" s="260"/>
    </row>
    <row r="10886" spans="1:1" s="261" customFormat="1" ht="12" hidden="1" customHeight="1">
      <c r="A10886" s="260"/>
    </row>
    <row r="10887" spans="1:1" s="261" customFormat="1" ht="12" hidden="1" customHeight="1">
      <c r="A10887" s="260"/>
    </row>
    <row r="10888" spans="1:1" s="261" customFormat="1" ht="12" hidden="1" customHeight="1">
      <c r="A10888" s="260"/>
    </row>
    <row r="10889" spans="1:1" s="261" customFormat="1" ht="12" hidden="1" customHeight="1">
      <c r="A10889" s="260"/>
    </row>
    <row r="10890" spans="1:1" s="261" customFormat="1" ht="12" hidden="1" customHeight="1">
      <c r="A10890" s="260"/>
    </row>
    <row r="10891" spans="1:1" s="261" customFormat="1" ht="12" hidden="1" customHeight="1">
      <c r="A10891" s="260"/>
    </row>
    <row r="10892" spans="1:1" s="261" customFormat="1" ht="12" hidden="1" customHeight="1">
      <c r="A10892" s="260"/>
    </row>
    <row r="10893" spans="1:1" s="261" customFormat="1" ht="12" hidden="1" customHeight="1">
      <c r="A10893" s="260"/>
    </row>
    <row r="10894" spans="1:1" s="261" customFormat="1" ht="12" hidden="1" customHeight="1">
      <c r="A10894" s="260"/>
    </row>
    <row r="10895" spans="1:1" s="261" customFormat="1" ht="12" hidden="1" customHeight="1">
      <c r="A10895" s="260"/>
    </row>
    <row r="10896" spans="1:1" s="261" customFormat="1" ht="12" hidden="1" customHeight="1">
      <c r="A10896" s="260"/>
    </row>
    <row r="10897" spans="1:1" s="261" customFormat="1" ht="12" hidden="1" customHeight="1">
      <c r="A10897" s="260"/>
    </row>
    <row r="10898" spans="1:1" s="261" customFormat="1" ht="12" hidden="1" customHeight="1">
      <c r="A10898" s="260"/>
    </row>
    <row r="10899" spans="1:1" s="261" customFormat="1" ht="12" hidden="1" customHeight="1">
      <c r="A10899" s="260"/>
    </row>
    <row r="10900" spans="1:1" s="261" customFormat="1" ht="12" hidden="1" customHeight="1">
      <c r="A10900" s="260"/>
    </row>
    <row r="10901" spans="1:1" s="261" customFormat="1" ht="12" hidden="1" customHeight="1">
      <c r="A10901" s="260"/>
    </row>
    <row r="10902" spans="1:1" s="261" customFormat="1" ht="12" hidden="1" customHeight="1">
      <c r="A10902" s="260"/>
    </row>
    <row r="10903" spans="1:1" s="261" customFormat="1" ht="12" hidden="1" customHeight="1">
      <c r="A10903" s="260"/>
    </row>
    <row r="10904" spans="1:1" s="261" customFormat="1" ht="12" hidden="1" customHeight="1">
      <c r="A10904" s="260"/>
    </row>
    <row r="10905" spans="1:1" s="261" customFormat="1" ht="12" hidden="1" customHeight="1">
      <c r="A10905" s="260"/>
    </row>
    <row r="10906" spans="1:1" s="261" customFormat="1" ht="12" hidden="1" customHeight="1">
      <c r="A10906" s="260"/>
    </row>
    <row r="10907" spans="1:1" s="261" customFormat="1" ht="12" hidden="1" customHeight="1">
      <c r="A10907" s="260"/>
    </row>
    <row r="10908" spans="1:1" s="261" customFormat="1" ht="12" hidden="1" customHeight="1">
      <c r="A10908" s="260"/>
    </row>
    <row r="10909" spans="1:1" s="261" customFormat="1" ht="12" hidden="1" customHeight="1">
      <c r="A10909" s="260"/>
    </row>
    <row r="10910" spans="1:1" s="261" customFormat="1" ht="12" hidden="1" customHeight="1">
      <c r="A10910" s="260"/>
    </row>
    <row r="10911" spans="1:1" s="261" customFormat="1" ht="12" hidden="1" customHeight="1">
      <c r="A10911" s="260"/>
    </row>
    <row r="10912" spans="1:1" s="261" customFormat="1" ht="12" hidden="1" customHeight="1">
      <c r="A10912" s="260"/>
    </row>
    <row r="10913" spans="1:1" s="261" customFormat="1" ht="12" hidden="1" customHeight="1">
      <c r="A10913" s="260"/>
    </row>
    <row r="10914" spans="1:1" s="261" customFormat="1" ht="12" hidden="1" customHeight="1">
      <c r="A10914" s="260"/>
    </row>
    <row r="10915" spans="1:1" s="261" customFormat="1" ht="12" hidden="1" customHeight="1">
      <c r="A10915" s="260"/>
    </row>
    <row r="10916" spans="1:1" s="261" customFormat="1" ht="12" hidden="1" customHeight="1">
      <c r="A10916" s="260"/>
    </row>
    <row r="10917" spans="1:1" s="261" customFormat="1" ht="12" hidden="1" customHeight="1">
      <c r="A10917" s="260"/>
    </row>
    <row r="10918" spans="1:1" s="261" customFormat="1" ht="12" hidden="1" customHeight="1">
      <c r="A10918" s="260"/>
    </row>
    <row r="10919" spans="1:1" s="261" customFormat="1" ht="12" hidden="1" customHeight="1">
      <c r="A10919" s="260"/>
    </row>
    <row r="10920" spans="1:1" s="261" customFormat="1" ht="12" hidden="1" customHeight="1">
      <c r="A10920" s="260"/>
    </row>
    <row r="10921" spans="1:1" s="261" customFormat="1" ht="12" hidden="1" customHeight="1">
      <c r="A10921" s="260"/>
    </row>
    <row r="10922" spans="1:1" s="261" customFormat="1" ht="12" hidden="1" customHeight="1">
      <c r="A10922" s="260"/>
    </row>
    <row r="10923" spans="1:1" s="261" customFormat="1" ht="12" hidden="1" customHeight="1">
      <c r="A10923" s="260"/>
    </row>
    <row r="10924" spans="1:1" s="261" customFormat="1" ht="12" hidden="1" customHeight="1">
      <c r="A10924" s="260"/>
    </row>
    <row r="10925" spans="1:1" s="261" customFormat="1" ht="12" hidden="1" customHeight="1">
      <c r="A10925" s="260"/>
    </row>
    <row r="10926" spans="1:1" s="261" customFormat="1" ht="12" hidden="1" customHeight="1">
      <c r="A10926" s="260"/>
    </row>
    <row r="10927" spans="1:1" s="261" customFormat="1" ht="12" hidden="1" customHeight="1">
      <c r="A10927" s="260"/>
    </row>
    <row r="10928" spans="1:1" s="261" customFormat="1" ht="12" hidden="1" customHeight="1">
      <c r="A10928" s="260"/>
    </row>
    <row r="10929" spans="1:1" s="261" customFormat="1" ht="12" hidden="1" customHeight="1">
      <c r="A10929" s="260"/>
    </row>
    <row r="10930" spans="1:1" s="261" customFormat="1" ht="12" hidden="1" customHeight="1">
      <c r="A10930" s="260"/>
    </row>
    <row r="10931" spans="1:1" s="261" customFormat="1" ht="12" hidden="1" customHeight="1">
      <c r="A10931" s="260"/>
    </row>
    <row r="10932" spans="1:1" s="261" customFormat="1" ht="12" hidden="1" customHeight="1">
      <c r="A10932" s="260"/>
    </row>
    <row r="10933" spans="1:1" s="261" customFormat="1" ht="12" hidden="1" customHeight="1">
      <c r="A10933" s="260"/>
    </row>
    <row r="10934" spans="1:1" s="261" customFormat="1" ht="12" hidden="1" customHeight="1">
      <c r="A10934" s="260"/>
    </row>
    <row r="10935" spans="1:1" s="261" customFormat="1" ht="12" hidden="1" customHeight="1">
      <c r="A10935" s="260"/>
    </row>
    <row r="10936" spans="1:1" s="261" customFormat="1" ht="12" hidden="1" customHeight="1">
      <c r="A10936" s="260"/>
    </row>
    <row r="10937" spans="1:1" s="261" customFormat="1" ht="12" hidden="1" customHeight="1">
      <c r="A10937" s="260"/>
    </row>
    <row r="10938" spans="1:1" s="261" customFormat="1" ht="12" hidden="1" customHeight="1">
      <c r="A10938" s="260"/>
    </row>
    <row r="10939" spans="1:1" s="261" customFormat="1" ht="12" hidden="1" customHeight="1">
      <c r="A10939" s="260"/>
    </row>
    <row r="10940" spans="1:1" s="261" customFormat="1" ht="12" hidden="1" customHeight="1">
      <c r="A10940" s="260"/>
    </row>
    <row r="10941" spans="1:1" s="261" customFormat="1" ht="12" hidden="1" customHeight="1">
      <c r="A10941" s="260"/>
    </row>
    <row r="10942" spans="1:1" s="261" customFormat="1" ht="12" hidden="1" customHeight="1">
      <c r="A10942" s="260"/>
    </row>
    <row r="10943" spans="1:1" s="261" customFormat="1" ht="12" hidden="1" customHeight="1">
      <c r="A10943" s="260"/>
    </row>
    <row r="10944" spans="1:1" s="261" customFormat="1" ht="12" hidden="1" customHeight="1">
      <c r="A10944" s="260"/>
    </row>
    <row r="10945" spans="1:1" s="261" customFormat="1" ht="12" hidden="1" customHeight="1">
      <c r="A10945" s="260"/>
    </row>
    <row r="10946" spans="1:1" s="261" customFormat="1" ht="12" hidden="1" customHeight="1">
      <c r="A10946" s="260"/>
    </row>
    <row r="10947" spans="1:1" s="261" customFormat="1" ht="12" hidden="1" customHeight="1">
      <c r="A10947" s="260"/>
    </row>
    <row r="10948" spans="1:1" s="261" customFormat="1" ht="12" hidden="1" customHeight="1">
      <c r="A10948" s="260"/>
    </row>
    <row r="10949" spans="1:1" s="261" customFormat="1" ht="12" hidden="1" customHeight="1">
      <c r="A10949" s="260"/>
    </row>
    <row r="10950" spans="1:1" s="261" customFormat="1" ht="12" hidden="1" customHeight="1">
      <c r="A10950" s="260"/>
    </row>
    <row r="10951" spans="1:1" s="261" customFormat="1" ht="12" hidden="1" customHeight="1">
      <c r="A10951" s="260"/>
    </row>
    <row r="10952" spans="1:1" s="261" customFormat="1" ht="12" hidden="1" customHeight="1">
      <c r="A10952" s="260"/>
    </row>
    <row r="10953" spans="1:1" s="261" customFormat="1" ht="12" hidden="1" customHeight="1">
      <c r="A10953" s="260"/>
    </row>
    <row r="10954" spans="1:1" s="261" customFormat="1" ht="12" hidden="1" customHeight="1">
      <c r="A10954" s="260"/>
    </row>
    <row r="10955" spans="1:1" s="261" customFormat="1" ht="12" hidden="1" customHeight="1">
      <c r="A10955" s="260"/>
    </row>
    <row r="10956" spans="1:1" s="261" customFormat="1" ht="12" hidden="1" customHeight="1">
      <c r="A10956" s="260"/>
    </row>
    <row r="10957" spans="1:1" s="261" customFormat="1" ht="12" hidden="1" customHeight="1">
      <c r="A10957" s="260"/>
    </row>
    <row r="10958" spans="1:1" s="261" customFormat="1" ht="12" hidden="1" customHeight="1">
      <c r="A10958" s="260"/>
    </row>
    <row r="10959" spans="1:1" s="261" customFormat="1" ht="12" hidden="1" customHeight="1">
      <c r="A10959" s="260"/>
    </row>
    <row r="10960" spans="1:1" s="261" customFormat="1" ht="12" hidden="1" customHeight="1">
      <c r="A10960" s="260"/>
    </row>
    <row r="10961" spans="1:1" s="261" customFormat="1" ht="12" hidden="1" customHeight="1">
      <c r="A10961" s="260"/>
    </row>
    <row r="10962" spans="1:1" s="261" customFormat="1" ht="12" hidden="1" customHeight="1">
      <c r="A10962" s="260"/>
    </row>
    <row r="10963" spans="1:1" s="261" customFormat="1" ht="12" hidden="1" customHeight="1">
      <c r="A10963" s="260"/>
    </row>
    <row r="10964" spans="1:1" s="261" customFormat="1" ht="12" hidden="1" customHeight="1">
      <c r="A10964" s="260"/>
    </row>
    <row r="10965" spans="1:1" s="261" customFormat="1" ht="12" hidden="1" customHeight="1">
      <c r="A10965" s="260"/>
    </row>
    <row r="10966" spans="1:1" s="261" customFormat="1" ht="12" hidden="1" customHeight="1">
      <c r="A10966" s="260"/>
    </row>
    <row r="10967" spans="1:1" s="261" customFormat="1" ht="12" hidden="1" customHeight="1">
      <c r="A10967" s="260"/>
    </row>
    <row r="10968" spans="1:1" s="261" customFormat="1" ht="12" hidden="1" customHeight="1">
      <c r="A10968" s="260"/>
    </row>
    <row r="10969" spans="1:1" s="261" customFormat="1" ht="12" hidden="1" customHeight="1">
      <c r="A10969" s="260"/>
    </row>
    <row r="10970" spans="1:1" s="261" customFormat="1" ht="12" hidden="1" customHeight="1">
      <c r="A10970" s="260"/>
    </row>
    <row r="10971" spans="1:1" s="261" customFormat="1" ht="12" hidden="1" customHeight="1">
      <c r="A10971" s="260"/>
    </row>
    <row r="10972" spans="1:1" s="261" customFormat="1" ht="12" hidden="1" customHeight="1">
      <c r="A10972" s="260"/>
    </row>
    <row r="10973" spans="1:1" s="261" customFormat="1" ht="12" hidden="1" customHeight="1">
      <c r="A10973" s="260"/>
    </row>
    <row r="10974" spans="1:1" s="261" customFormat="1" ht="12" hidden="1" customHeight="1">
      <c r="A10974" s="260"/>
    </row>
    <row r="10975" spans="1:1" s="261" customFormat="1" ht="12" hidden="1" customHeight="1">
      <c r="A10975" s="260"/>
    </row>
    <row r="10976" spans="1:1" s="261" customFormat="1" ht="12" hidden="1" customHeight="1">
      <c r="A10976" s="260"/>
    </row>
    <row r="10977" spans="1:1" s="261" customFormat="1" ht="12" hidden="1" customHeight="1">
      <c r="A10977" s="260"/>
    </row>
    <row r="10978" spans="1:1" s="261" customFormat="1" ht="12" hidden="1" customHeight="1">
      <c r="A10978" s="260"/>
    </row>
    <row r="10979" spans="1:1" s="261" customFormat="1" ht="12" hidden="1" customHeight="1">
      <c r="A10979" s="260"/>
    </row>
    <row r="10980" spans="1:1" s="261" customFormat="1" ht="12" hidden="1" customHeight="1">
      <c r="A10980" s="260"/>
    </row>
    <row r="10981" spans="1:1" s="261" customFormat="1" ht="12" hidden="1" customHeight="1">
      <c r="A10981" s="260"/>
    </row>
    <row r="10982" spans="1:1" s="261" customFormat="1" ht="12" hidden="1" customHeight="1">
      <c r="A10982" s="260"/>
    </row>
    <row r="10983" spans="1:1" s="261" customFormat="1" ht="12" hidden="1" customHeight="1">
      <c r="A10983" s="260"/>
    </row>
    <row r="10984" spans="1:1" s="261" customFormat="1" ht="12" hidden="1" customHeight="1">
      <c r="A10984" s="260"/>
    </row>
    <row r="10985" spans="1:1" s="261" customFormat="1" ht="12" hidden="1" customHeight="1">
      <c r="A10985" s="260"/>
    </row>
    <row r="10986" spans="1:1" s="261" customFormat="1" ht="12" hidden="1" customHeight="1">
      <c r="A10986" s="260"/>
    </row>
    <row r="10987" spans="1:1" s="261" customFormat="1" ht="12" hidden="1" customHeight="1">
      <c r="A10987" s="260"/>
    </row>
    <row r="10988" spans="1:1" s="261" customFormat="1" ht="12" hidden="1" customHeight="1">
      <c r="A10988" s="260"/>
    </row>
    <row r="10989" spans="1:1" s="261" customFormat="1" ht="12" hidden="1" customHeight="1">
      <c r="A10989" s="260"/>
    </row>
    <row r="10990" spans="1:1" s="261" customFormat="1" ht="12" hidden="1" customHeight="1">
      <c r="A10990" s="260"/>
    </row>
    <row r="10991" spans="1:1" s="261" customFormat="1" ht="12" hidden="1" customHeight="1">
      <c r="A10991" s="260"/>
    </row>
    <row r="10992" spans="1:1" s="261" customFormat="1" ht="12" hidden="1" customHeight="1">
      <c r="A10992" s="260"/>
    </row>
    <row r="10993" spans="1:1" s="261" customFormat="1" ht="12" hidden="1" customHeight="1">
      <c r="A10993" s="260"/>
    </row>
    <row r="10994" spans="1:1" s="261" customFormat="1" ht="12" hidden="1" customHeight="1">
      <c r="A10994" s="260"/>
    </row>
    <row r="10995" spans="1:1" s="261" customFormat="1" ht="12" hidden="1" customHeight="1">
      <c r="A10995" s="260"/>
    </row>
    <row r="10996" spans="1:1" s="261" customFormat="1" ht="12" hidden="1" customHeight="1">
      <c r="A10996" s="260"/>
    </row>
    <row r="10997" spans="1:1" s="261" customFormat="1" ht="12" hidden="1" customHeight="1">
      <c r="A10997" s="260"/>
    </row>
    <row r="10998" spans="1:1" s="261" customFormat="1" ht="12" hidden="1" customHeight="1">
      <c r="A10998" s="260"/>
    </row>
    <row r="10999" spans="1:1" s="261" customFormat="1" ht="12" hidden="1" customHeight="1">
      <c r="A10999" s="260"/>
    </row>
    <row r="11000" spans="1:1" s="261" customFormat="1" ht="12" hidden="1" customHeight="1">
      <c r="A11000" s="260"/>
    </row>
    <row r="11001" spans="1:1" s="261" customFormat="1" ht="12" hidden="1" customHeight="1">
      <c r="A11001" s="260"/>
    </row>
    <row r="11002" spans="1:1" s="261" customFormat="1" ht="12" hidden="1" customHeight="1">
      <c r="A11002" s="260"/>
    </row>
    <row r="11003" spans="1:1" s="261" customFormat="1" ht="12" hidden="1" customHeight="1">
      <c r="A11003" s="260"/>
    </row>
    <row r="11004" spans="1:1" s="261" customFormat="1" ht="12" hidden="1" customHeight="1">
      <c r="A11004" s="260"/>
    </row>
    <row r="11005" spans="1:1" s="261" customFormat="1" ht="12" hidden="1" customHeight="1">
      <c r="A11005" s="260"/>
    </row>
    <row r="11006" spans="1:1" s="261" customFormat="1" ht="12" hidden="1" customHeight="1">
      <c r="A11006" s="260"/>
    </row>
    <row r="11007" spans="1:1" s="261" customFormat="1" ht="12" hidden="1" customHeight="1">
      <c r="A11007" s="260"/>
    </row>
    <row r="11008" spans="1:1" s="261" customFormat="1" ht="12" hidden="1" customHeight="1">
      <c r="A11008" s="260"/>
    </row>
    <row r="11009" spans="1:1" s="261" customFormat="1" ht="12" hidden="1" customHeight="1">
      <c r="A11009" s="260"/>
    </row>
    <row r="11010" spans="1:1" s="261" customFormat="1" ht="12" hidden="1" customHeight="1">
      <c r="A11010" s="260"/>
    </row>
    <row r="11011" spans="1:1" s="261" customFormat="1" ht="12" hidden="1" customHeight="1">
      <c r="A11011" s="260"/>
    </row>
    <row r="11012" spans="1:1" s="261" customFormat="1" ht="12" hidden="1" customHeight="1">
      <c r="A11012" s="260"/>
    </row>
    <row r="11013" spans="1:1" s="261" customFormat="1" ht="12" hidden="1" customHeight="1">
      <c r="A11013" s="260"/>
    </row>
    <row r="11014" spans="1:1" s="261" customFormat="1" ht="12" hidden="1" customHeight="1">
      <c r="A11014" s="260"/>
    </row>
    <row r="11015" spans="1:1" s="261" customFormat="1" ht="12" hidden="1" customHeight="1">
      <c r="A11015" s="260"/>
    </row>
    <row r="11016" spans="1:1" s="261" customFormat="1" ht="12" hidden="1" customHeight="1">
      <c r="A11016" s="260"/>
    </row>
    <row r="11017" spans="1:1" s="261" customFormat="1" ht="12" hidden="1" customHeight="1">
      <c r="A11017" s="260"/>
    </row>
    <row r="11018" spans="1:1" s="261" customFormat="1" ht="12" hidden="1" customHeight="1">
      <c r="A11018" s="260"/>
    </row>
    <row r="11019" spans="1:1" s="261" customFormat="1" ht="12" hidden="1" customHeight="1">
      <c r="A11019" s="260"/>
    </row>
    <row r="11020" spans="1:1" s="261" customFormat="1" ht="12" hidden="1" customHeight="1">
      <c r="A11020" s="260"/>
    </row>
    <row r="11021" spans="1:1" s="261" customFormat="1" ht="12" hidden="1" customHeight="1">
      <c r="A11021" s="260"/>
    </row>
    <row r="11022" spans="1:1" s="261" customFormat="1" ht="12" hidden="1" customHeight="1">
      <c r="A11022" s="260"/>
    </row>
    <row r="11023" spans="1:1" s="261" customFormat="1" ht="12" hidden="1" customHeight="1">
      <c r="A11023" s="260"/>
    </row>
    <row r="11024" spans="1:1" s="261" customFormat="1" ht="12" hidden="1" customHeight="1">
      <c r="A11024" s="260"/>
    </row>
    <row r="11025" spans="1:1" s="261" customFormat="1" ht="12" hidden="1" customHeight="1">
      <c r="A11025" s="260"/>
    </row>
    <row r="11026" spans="1:1" s="261" customFormat="1" ht="12" hidden="1" customHeight="1">
      <c r="A11026" s="260"/>
    </row>
    <row r="11027" spans="1:1" s="261" customFormat="1" ht="12" hidden="1" customHeight="1">
      <c r="A11027" s="260"/>
    </row>
    <row r="11028" spans="1:1" s="261" customFormat="1" ht="12" hidden="1" customHeight="1">
      <c r="A11028" s="260"/>
    </row>
    <row r="11029" spans="1:1" s="261" customFormat="1" ht="12" hidden="1" customHeight="1">
      <c r="A11029" s="260"/>
    </row>
    <row r="11030" spans="1:1" s="261" customFormat="1" ht="12" hidden="1" customHeight="1">
      <c r="A11030" s="260"/>
    </row>
    <row r="11031" spans="1:1" s="261" customFormat="1" ht="12" hidden="1" customHeight="1">
      <c r="A11031" s="260"/>
    </row>
    <row r="11032" spans="1:1" s="261" customFormat="1" ht="12" hidden="1" customHeight="1">
      <c r="A11032" s="260"/>
    </row>
    <row r="11033" spans="1:1" s="261" customFormat="1" ht="12" hidden="1" customHeight="1">
      <c r="A11033" s="260"/>
    </row>
    <row r="11034" spans="1:1" s="261" customFormat="1" ht="12" hidden="1" customHeight="1">
      <c r="A11034" s="260"/>
    </row>
    <row r="11035" spans="1:1" s="261" customFormat="1" ht="12" hidden="1" customHeight="1">
      <c r="A11035" s="260"/>
    </row>
    <row r="11036" spans="1:1" s="261" customFormat="1" ht="12" hidden="1" customHeight="1">
      <c r="A11036" s="260"/>
    </row>
    <row r="11037" spans="1:1" s="261" customFormat="1" ht="12" hidden="1" customHeight="1">
      <c r="A11037" s="260"/>
    </row>
    <row r="11038" spans="1:1" s="261" customFormat="1" ht="12" hidden="1" customHeight="1">
      <c r="A11038" s="260"/>
    </row>
    <row r="11039" spans="1:1" s="261" customFormat="1" ht="12" hidden="1" customHeight="1">
      <c r="A11039" s="260"/>
    </row>
    <row r="11040" spans="1:1" s="261" customFormat="1" ht="12" hidden="1" customHeight="1">
      <c r="A11040" s="260"/>
    </row>
    <row r="11041" spans="1:1" s="261" customFormat="1" ht="12" hidden="1" customHeight="1">
      <c r="A11041" s="260"/>
    </row>
    <row r="11042" spans="1:1" s="261" customFormat="1" ht="12" hidden="1" customHeight="1">
      <c r="A11042" s="260"/>
    </row>
    <row r="11043" spans="1:1" s="261" customFormat="1" ht="12" hidden="1" customHeight="1">
      <c r="A11043" s="260"/>
    </row>
    <row r="11044" spans="1:1" s="261" customFormat="1" ht="12" hidden="1" customHeight="1">
      <c r="A11044" s="260"/>
    </row>
    <row r="11045" spans="1:1" s="261" customFormat="1" ht="12" hidden="1" customHeight="1">
      <c r="A11045" s="260"/>
    </row>
    <row r="11046" spans="1:1" s="261" customFormat="1" ht="12" hidden="1" customHeight="1">
      <c r="A11046" s="260"/>
    </row>
    <row r="11047" spans="1:1" s="261" customFormat="1" ht="12" hidden="1" customHeight="1">
      <c r="A11047" s="260"/>
    </row>
    <row r="11048" spans="1:1" s="261" customFormat="1" ht="12" hidden="1" customHeight="1">
      <c r="A11048" s="260"/>
    </row>
    <row r="11049" spans="1:1" s="261" customFormat="1" ht="12" hidden="1" customHeight="1">
      <c r="A11049" s="260"/>
    </row>
    <row r="11050" spans="1:1" s="261" customFormat="1" ht="12" hidden="1" customHeight="1">
      <c r="A11050" s="260"/>
    </row>
    <row r="11051" spans="1:1" s="261" customFormat="1" ht="12" hidden="1" customHeight="1">
      <c r="A11051" s="260"/>
    </row>
    <row r="11052" spans="1:1" s="261" customFormat="1" ht="12" hidden="1" customHeight="1">
      <c r="A11052" s="260"/>
    </row>
    <row r="11053" spans="1:1" s="261" customFormat="1" ht="12" hidden="1" customHeight="1">
      <c r="A11053" s="260"/>
    </row>
    <row r="11054" spans="1:1" s="261" customFormat="1" ht="12" hidden="1" customHeight="1">
      <c r="A11054" s="260"/>
    </row>
    <row r="11055" spans="1:1" s="261" customFormat="1" ht="12" hidden="1" customHeight="1">
      <c r="A11055" s="260"/>
    </row>
    <row r="11056" spans="1:1" s="261" customFormat="1" ht="12" hidden="1" customHeight="1">
      <c r="A11056" s="260"/>
    </row>
    <row r="11057" spans="1:1" s="261" customFormat="1" ht="12" hidden="1" customHeight="1">
      <c r="A11057" s="260"/>
    </row>
    <row r="11058" spans="1:1" s="261" customFormat="1" ht="12" hidden="1" customHeight="1">
      <c r="A11058" s="260"/>
    </row>
    <row r="11059" spans="1:1" s="261" customFormat="1" ht="12" hidden="1" customHeight="1">
      <c r="A11059" s="260"/>
    </row>
    <row r="11060" spans="1:1" s="261" customFormat="1" ht="12" hidden="1" customHeight="1">
      <c r="A11060" s="260"/>
    </row>
    <row r="11061" spans="1:1" s="261" customFormat="1" ht="12" hidden="1" customHeight="1">
      <c r="A11061" s="260"/>
    </row>
    <row r="11062" spans="1:1" s="261" customFormat="1" ht="12" hidden="1" customHeight="1">
      <c r="A11062" s="260"/>
    </row>
    <row r="11063" spans="1:1" s="261" customFormat="1" ht="12" hidden="1" customHeight="1">
      <c r="A11063" s="260"/>
    </row>
    <row r="11064" spans="1:1" s="261" customFormat="1" ht="12" hidden="1" customHeight="1">
      <c r="A11064" s="260"/>
    </row>
    <row r="11065" spans="1:1" s="261" customFormat="1" ht="12" hidden="1" customHeight="1">
      <c r="A11065" s="260"/>
    </row>
    <row r="11066" spans="1:1" s="261" customFormat="1" ht="12" hidden="1" customHeight="1">
      <c r="A11066" s="260"/>
    </row>
    <row r="11067" spans="1:1" s="261" customFormat="1" ht="12" hidden="1" customHeight="1">
      <c r="A11067" s="260"/>
    </row>
    <row r="11068" spans="1:1" s="261" customFormat="1" ht="12" hidden="1" customHeight="1">
      <c r="A11068" s="260"/>
    </row>
    <row r="11069" spans="1:1" s="261" customFormat="1" ht="12" hidden="1" customHeight="1">
      <c r="A11069" s="260"/>
    </row>
    <row r="11070" spans="1:1" s="261" customFormat="1" ht="12" hidden="1" customHeight="1">
      <c r="A11070" s="260"/>
    </row>
    <row r="11071" spans="1:1" s="261" customFormat="1" ht="12" hidden="1" customHeight="1">
      <c r="A11071" s="260"/>
    </row>
    <row r="11072" spans="1:1" s="261" customFormat="1" ht="12" hidden="1" customHeight="1">
      <c r="A11072" s="260"/>
    </row>
    <row r="11073" spans="1:1" s="261" customFormat="1" ht="12" hidden="1" customHeight="1">
      <c r="A11073" s="260"/>
    </row>
    <row r="11074" spans="1:1" s="261" customFormat="1" ht="12" hidden="1" customHeight="1">
      <c r="A11074" s="260"/>
    </row>
    <row r="11075" spans="1:1" s="261" customFormat="1" ht="12" hidden="1" customHeight="1">
      <c r="A11075" s="260"/>
    </row>
    <row r="11076" spans="1:1" s="261" customFormat="1" ht="12" hidden="1" customHeight="1">
      <c r="A11076" s="260"/>
    </row>
    <row r="11077" spans="1:1" s="261" customFormat="1" ht="12" hidden="1" customHeight="1">
      <c r="A11077" s="260"/>
    </row>
    <row r="11078" spans="1:1" s="261" customFormat="1" ht="12" hidden="1" customHeight="1">
      <c r="A11078" s="260"/>
    </row>
    <row r="11079" spans="1:1" s="261" customFormat="1" ht="12" hidden="1" customHeight="1">
      <c r="A11079" s="260"/>
    </row>
    <row r="11080" spans="1:1" s="261" customFormat="1" ht="12" hidden="1" customHeight="1">
      <c r="A11080" s="260"/>
    </row>
    <row r="11081" spans="1:1" s="261" customFormat="1" ht="12" hidden="1" customHeight="1">
      <c r="A11081" s="260"/>
    </row>
    <row r="11082" spans="1:1" s="261" customFormat="1" ht="12" hidden="1" customHeight="1">
      <c r="A11082" s="260"/>
    </row>
    <row r="11083" spans="1:1" s="261" customFormat="1" ht="12" hidden="1" customHeight="1">
      <c r="A11083" s="260"/>
    </row>
    <row r="11084" spans="1:1" s="261" customFormat="1" ht="12" hidden="1" customHeight="1">
      <c r="A11084" s="260"/>
    </row>
    <row r="11085" spans="1:1" s="261" customFormat="1" ht="12" hidden="1" customHeight="1">
      <c r="A11085" s="260"/>
    </row>
    <row r="11086" spans="1:1" s="261" customFormat="1" ht="12" hidden="1" customHeight="1">
      <c r="A11086" s="260"/>
    </row>
    <row r="11087" spans="1:1" s="261" customFormat="1" ht="12" hidden="1" customHeight="1">
      <c r="A11087" s="260"/>
    </row>
    <row r="11088" spans="1:1" s="261" customFormat="1" ht="12" hidden="1" customHeight="1">
      <c r="A11088" s="260"/>
    </row>
    <row r="11089" spans="1:1" s="261" customFormat="1" ht="12" hidden="1" customHeight="1">
      <c r="A11089" s="260"/>
    </row>
    <row r="11090" spans="1:1" s="261" customFormat="1" ht="12" hidden="1" customHeight="1">
      <c r="A11090" s="260"/>
    </row>
    <row r="11091" spans="1:1" s="261" customFormat="1" ht="12" hidden="1" customHeight="1">
      <c r="A11091" s="260"/>
    </row>
    <row r="11092" spans="1:1" s="261" customFormat="1" ht="12" hidden="1" customHeight="1">
      <c r="A11092" s="260"/>
    </row>
    <row r="11093" spans="1:1" s="261" customFormat="1" ht="12" hidden="1" customHeight="1">
      <c r="A11093" s="260"/>
    </row>
    <row r="11094" spans="1:1" s="261" customFormat="1" ht="12" hidden="1" customHeight="1">
      <c r="A11094" s="260"/>
    </row>
    <row r="11095" spans="1:1" s="261" customFormat="1" ht="12" hidden="1" customHeight="1">
      <c r="A11095" s="260"/>
    </row>
    <row r="11096" spans="1:1" s="261" customFormat="1" ht="12" hidden="1" customHeight="1">
      <c r="A11096" s="260"/>
    </row>
    <row r="11097" spans="1:1" s="261" customFormat="1" ht="12" hidden="1" customHeight="1">
      <c r="A11097" s="260"/>
    </row>
    <row r="11098" spans="1:1" s="261" customFormat="1" ht="12" hidden="1" customHeight="1">
      <c r="A11098" s="260"/>
    </row>
    <row r="11099" spans="1:1" s="261" customFormat="1" ht="12" hidden="1" customHeight="1">
      <c r="A11099" s="260"/>
    </row>
    <row r="11100" spans="1:1" s="261" customFormat="1" ht="12" hidden="1" customHeight="1">
      <c r="A11100" s="260"/>
    </row>
    <row r="11101" spans="1:1" s="261" customFormat="1" ht="12" hidden="1" customHeight="1">
      <c r="A11101" s="260"/>
    </row>
    <row r="11102" spans="1:1" s="261" customFormat="1" ht="12" hidden="1" customHeight="1">
      <c r="A11102" s="260"/>
    </row>
    <row r="11103" spans="1:1" s="261" customFormat="1" ht="12" hidden="1" customHeight="1">
      <c r="A11103" s="260"/>
    </row>
    <row r="11104" spans="1:1" s="261" customFormat="1" ht="12" hidden="1" customHeight="1">
      <c r="A11104" s="260"/>
    </row>
    <row r="11105" spans="1:1" s="261" customFormat="1" ht="12" hidden="1" customHeight="1">
      <c r="A11105" s="260"/>
    </row>
    <row r="11106" spans="1:1" s="261" customFormat="1" ht="12" hidden="1" customHeight="1">
      <c r="A11106" s="260"/>
    </row>
    <row r="11107" spans="1:1" s="261" customFormat="1" ht="12" hidden="1" customHeight="1">
      <c r="A11107" s="260"/>
    </row>
    <row r="11108" spans="1:1" s="261" customFormat="1" ht="12" hidden="1" customHeight="1">
      <c r="A11108" s="260"/>
    </row>
    <row r="11109" spans="1:1" s="261" customFormat="1" ht="12" hidden="1" customHeight="1">
      <c r="A11109" s="260"/>
    </row>
    <row r="11110" spans="1:1" s="261" customFormat="1" ht="12" hidden="1" customHeight="1">
      <c r="A11110" s="260"/>
    </row>
    <row r="11111" spans="1:1" s="261" customFormat="1" ht="12" hidden="1" customHeight="1">
      <c r="A11111" s="260"/>
    </row>
    <row r="11112" spans="1:1" s="261" customFormat="1" ht="12" hidden="1" customHeight="1">
      <c r="A11112" s="260"/>
    </row>
    <row r="11113" spans="1:1" s="261" customFormat="1" ht="12" hidden="1" customHeight="1">
      <c r="A11113" s="260"/>
    </row>
    <row r="11114" spans="1:1" s="261" customFormat="1" ht="12" hidden="1" customHeight="1">
      <c r="A11114" s="260"/>
    </row>
    <row r="11115" spans="1:1" s="261" customFormat="1" ht="12" hidden="1" customHeight="1">
      <c r="A11115" s="260"/>
    </row>
    <row r="11116" spans="1:1" s="261" customFormat="1" ht="12" hidden="1" customHeight="1">
      <c r="A11116" s="260"/>
    </row>
    <row r="11117" spans="1:1" s="261" customFormat="1" ht="12" hidden="1" customHeight="1">
      <c r="A11117" s="260"/>
    </row>
    <row r="11118" spans="1:1" s="261" customFormat="1" ht="12" hidden="1" customHeight="1">
      <c r="A11118" s="260"/>
    </row>
    <row r="11119" spans="1:1" s="261" customFormat="1" ht="12" hidden="1" customHeight="1">
      <c r="A11119" s="260"/>
    </row>
    <row r="11120" spans="1:1" s="261" customFormat="1" ht="12" hidden="1" customHeight="1">
      <c r="A11120" s="260"/>
    </row>
    <row r="11121" spans="1:1" s="261" customFormat="1" ht="12" hidden="1" customHeight="1">
      <c r="A11121" s="260"/>
    </row>
    <row r="11122" spans="1:1" s="261" customFormat="1" ht="12" hidden="1" customHeight="1">
      <c r="A11122" s="260"/>
    </row>
    <row r="11123" spans="1:1" s="261" customFormat="1" ht="12" hidden="1" customHeight="1">
      <c r="A11123" s="260"/>
    </row>
    <row r="11124" spans="1:1" s="261" customFormat="1" ht="12" hidden="1" customHeight="1">
      <c r="A11124" s="260"/>
    </row>
    <row r="11125" spans="1:1" s="261" customFormat="1" ht="12" hidden="1" customHeight="1">
      <c r="A11125" s="260"/>
    </row>
    <row r="11126" spans="1:1" s="261" customFormat="1" ht="12" hidden="1" customHeight="1">
      <c r="A11126" s="260"/>
    </row>
    <row r="11127" spans="1:1" s="261" customFormat="1" ht="12" hidden="1" customHeight="1">
      <c r="A11127" s="260"/>
    </row>
    <row r="11128" spans="1:1" s="261" customFormat="1" ht="12" hidden="1" customHeight="1">
      <c r="A11128" s="260"/>
    </row>
    <row r="11129" spans="1:1" s="261" customFormat="1" ht="12" hidden="1" customHeight="1">
      <c r="A11129" s="260"/>
    </row>
    <row r="11130" spans="1:1" s="261" customFormat="1" ht="12" hidden="1" customHeight="1">
      <c r="A11130" s="260"/>
    </row>
    <row r="11131" spans="1:1" s="261" customFormat="1" ht="12" hidden="1" customHeight="1">
      <c r="A11131" s="260"/>
    </row>
    <row r="11132" spans="1:1" s="261" customFormat="1" ht="12" hidden="1" customHeight="1">
      <c r="A11132" s="260"/>
    </row>
    <row r="11133" spans="1:1" s="261" customFormat="1" ht="12" hidden="1" customHeight="1">
      <c r="A11133" s="260"/>
    </row>
    <row r="11134" spans="1:1" s="261" customFormat="1" ht="12" hidden="1" customHeight="1">
      <c r="A11134" s="260"/>
    </row>
    <row r="11135" spans="1:1" s="261" customFormat="1" ht="12" hidden="1" customHeight="1">
      <c r="A11135" s="260"/>
    </row>
    <row r="11136" spans="1:1" s="261" customFormat="1" ht="12" hidden="1" customHeight="1">
      <c r="A11136" s="260"/>
    </row>
    <row r="11137" spans="1:1" s="261" customFormat="1" ht="12" hidden="1" customHeight="1">
      <c r="A11137" s="260"/>
    </row>
    <row r="11138" spans="1:1" s="261" customFormat="1" ht="12" hidden="1" customHeight="1">
      <c r="A11138" s="260"/>
    </row>
    <row r="11139" spans="1:1" s="261" customFormat="1" ht="12" hidden="1" customHeight="1">
      <c r="A11139" s="260"/>
    </row>
    <row r="11140" spans="1:1" s="261" customFormat="1" ht="12" hidden="1" customHeight="1">
      <c r="A11140" s="260"/>
    </row>
    <row r="11141" spans="1:1" s="261" customFormat="1" ht="12" hidden="1" customHeight="1">
      <c r="A11141" s="260"/>
    </row>
    <row r="11142" spans="1:1" s="261" customFormat="1" ht="12" hidden="1" customHeight="1">
      <c r="A11142" s="260"/>
    </row>
    <row r="11143" spans="1:1" s="261" customFormat="1" ht="12" hidden="1" customHeight="1">
      <c r="A11143" s="260"/>
    </row>
    <row r="11144" spans="1:1" s="261" customFormat="1" ht="12" hidden="1" customHeight="1">
      <c r="A11144" s="260"/>
    </row>
    <row r="11145" spans="1:1" s="261" customFormat="1" ht="12" hidden="1" customHeight="1">
      <c r="A11145" s="260"/>
    </row>
    <row r="11146" spans="1:1" s="261" customFormat="1" ht="12" hidden="1" customHeight="1">
      <c r="A11146" s="260"/>
    </row>
    <row r="11147" spans="1:1" s="261" customFormat="1" ht="12" hidden="1" customHeight="1">
      <c r="A11147" s="260"/>
    </row>
    <row r="11148" spans="1:1" s="261" customFormat="1" ht="12" hidden="1" customHeight="1">
      <c r="A11148" s="260"/>
    </row>
    <row r="11149" spans="1:1" s="261" customFormat="1" ht="12" hidden="1" customHeight="1">
      <c r="A11149" s="260"/>
    </row>
    <row r="11150" spans="1:1" s="261" customFormat="1" ht="12" hidden="1" customHeight="1">
      <c r="A11150" s="260"/>
    </row>
    <row r="11151" spans="1:1" s="261" customFormat="1" ht="12" hidden="1" customHeight="1">
      <c r="A11151" s="260"/>
    </row>
    <row r="11152" spans="1:1" s="261" customFormat="1" ht="12" hidden="1" customHeight="1">
      <c r="A11152" s="260"/>
    </row>
    <row r="11153" spans="1:1" s="261" customFormat="1" ht="12" hidden="1" customHeight="1">
      <c r="A11153" s="260"/>
    </row>
    <row r="11154" spans="1:1" s="261" customFormat="1" ht="12" hidden="1" customHeight="1">
      <c r="A11154" s="260"/>
    </row>
    <row r="11155" spans="1:1" s="261" customFormat="1" ht="12" hidden="1" customHeight="1">
      <c r="A11155" s="260"/>
    </row>
    <row r="11156" spans="1:1" s="261" customFormat="1" ht="12" hidden="1" customHeight="1">
      <c r="A11156" s="260"/>
    </row>
    <row r="11157" spans="1:1" s="261" customFormat="1" ht="12" hidden="1" customHeight="1">
      <c r="A11157" s="260"/>
    </row>
    <row r="11158" spans="1:1" s="261" customFormat="1" ht="12" hidden="1" customHeight="1">
      <c r="A11158" s="260"/>
    </row>
    <row r="11159" spans="1:1" s="261" customFormat="1" ht="12" hidden="1" customHeight="1">
      <c r="A11159" s="260"/>
    </row>
    <row r="11160" spans="1:1" s="261" customFormat="1" ht="12" hidden="1" customHeight="1">
      <c r="A11160" s="260"/>
    </row>
    <row r="11161" spans="1:1" s="261" customFormat="1" ht="12" hidden="1" customHeight="1">
      <c r="A11161" s="260"/>
    </row>
    <row r="11162" spans="1:1" s="261" customFormat="1" ht="12" hidden="1" customHeight="1">
      <c r="A11162" s="260"/>
    </row>
    <row r="11163" spans="1:1" s="261" customFormat="1" ht="12" hidden="1" customHeight="1">
      <c r="A11163" s="260"/>
    </row>
    <row r="11164" spans="1:1" s="261" customFormat="1" ht="12" hidden="1" customHeight="1">
      <c r="A11164" s="260"/>
    </row>
    <row r="11165" spans="1:1" s="261" customFormat="1" ht="12" hidden="1" customHeight="1">
      <c r="A11165" s="260"/>
    </row>
    <row r="11166" spans="1:1" s="261" customFormat="1" ht="12" hidden="1" customHeight="1">
      <c r="A11166" s="260"/>
    </row>
    <row r="11167" spans="1:1" s="261" customFormat="1" ht="12" hidden="1" customHeight="1">
      <c r="A11167" s="260"/>
    </row>
    <row r="11168" spans="1:1" s="261" customFormat="1" ht="12" hidden="1" customHeight="1">
      <c r="A11168" s="260"/>
    </row>
    <row r="11169" spans="1:1" s="261" customFormat="1" ht="12" hidden="1" customHeight="1">
      <c r="A11169" s="260"/>
    </row>
    <row r="11170" spans="1:1" s="261" customFormat="1" ht="12" hidden="1" customHeight="1">
      <c r="A11170" s="260"/>
    </row>
    <row r="11171" spans="1:1" s="261" customFormat="1" ht="12" hidden="1" customHeight="1">
      <c r="A11171" s="260"/>
    </row>
    <row r="11172" spans="1:1" s="261" customFormat="1" ht="12" hidden="1" customHeight="1">
      <c r="A11172" s="260"/>
    </row>
    <row r="11173" spans="1:1" s="261" customFormat="1" ht="12" hidden="1" customHeight="1">
      <c r="A11173" s="260"/>
    </row>
    <row r="11174" spans="1:1" s="261" customFormat="1" ht="12" hidden="1" customHeight="1">
      <c r="A11174" s="260"/>
    </row>
    <row r="11175" spans="1:1" s="261" customFormat="1" ht="12" hidden="1" customHeight="1">
      <c r="A11175" s="260"/>
    </row>
    <row r="11176" spans="1:1" s="261" customFormat="1" ht="12" hidden="1" customHeight="1">
      <c r="A11176" s="260"/>
    </row>
    <row r="11177" spans="1:1" s="261" customFormat="1" ht="12" hidden="1" customHeight="1">
      <c r="A11177" s="260"/>
    </row>
    <row r="11178" spans="1:1" s="261" customFormat="1" ht="12" hidden="1" customHeight="1">
      <c r="A11178" s="260"/>
    </row>
    <row r="11179" spans="1:1" s="261" customFormat="1" ht="12" hidden="1" customHeight="1">
      <c r="A11179" s="260"/>
    </row>
    <row r="11180" spans="1:1" s="261" customFormat="1" ht="12" hidden="1" customHeight="1">
      <c r="A11180" s="260"/>
    </row>
    <row r="11181" spans="1:1" s="261" customFormat="1" ht="12" hidden="1" customHeight="1">
      <c r="A11181" s="260"/>
    </row>
    <row r="11182" spans="1:1" s="261" customFormat="1" ht="12" hidden="1" customHeight="1">
      <c r="A11182" s="260"/>
    </row>
    <row r="11183" spans="1:1" s="261" customFormat="1" ht="12" hidden="1" customHeight="1">
      <c r="A11183" s="260"/>
    </row>
    <row r="11184" spans="1:1" s="261" customFormat="1" ht="12" hidden="1" customHeight="1">
      <c r="A11184" s="260"/>
    </row>
    <row r="11185" spans="1:1" s="261" customFormat="1" ht="12" hidden="1" customHeight="1">
      <c r="A11185" s="260"/>
    </row>
    <row r="11186" spans="1:1" s="261" customFormat="1" ht="12" hidden="1" customHeight="1">
      <c r="A11186" s="260"/>
    </row>
    <row r="11187" spans="1:1" s="261" customFormat="1" ht="12" hidden="1" customHeight="1">
      <c r="A11187" s="260"/>
    </row>
    <row r="11188" spans="1:1" s="261" customFormat="1" ht="12" hidden="1" customHeight="1">
      <c r="A11188" s="260"/>
    </row>
    <row r="11189" spans="1:1" s="261" customFormat="1" ht="12" hidden="1" customHeight="1">
      <c r="A11189" s="260"/>
    </row>
    <row r="11190" spans="1:1" s="261" customFormat="1" ht="12" hidden="1" customHeight="1">
      <c r="A11190" s="260"/>
    </row>
    <row r="11191" spans="1:1" s="261" customFormat="1" ht="12" hidden="1" customHeight="1">
      <c r="A11191" s="260"/>
    </row>
    <row r="11192" spans="1:1" s="261" customFormat="1" ht="12" hidden="1" customHeight="1">
      <c r="A11192" s="260"/>
    </row>
    <row r="11193" spans="1:1" s="261" customFormat="1" ht="12" hidden="1" customHeight="1">
      <c r="A11193" s="260"/>
    </row>
    <row r="11194" spans="1:1" s="261" customFormat="1" ht="12" hidden="1" customHeight="1">
      <c r="A11194" s="260"/>
    </row>
    <row r="11195" spans="1:1" s="261" customFormat="1" ht="12" hidden="1" customHeight="1">
      <c r="A11195" s="260"/>
    </row>
    <row r="11196" spans="1:1" s="261" customFormat="1" ht="12" hidden="1" customHeight="1">
      <c r="A11196" s="260"/>
    </row>
    <row r="11197" spans="1:1" s="261" customFormat="1" ht="12" hidden="1" customHeight="1">
      <c r="A11197" s="260"/>
    </row>
    <row r="11198" spans="1:1" s="261" customFormat="1" ht="12" hidden="1" customHeight="1">
      <c r="A11198" s="260"/>
    </row>
    <row r="11199" spans="1:1" s="261" customFormat="1" ht="12" hidden="1" customHeight="1">
      <c r="A11199" s="260"/>
    </row>
    <row r="11200" spans="1:1" s="261" customFormat="1" ht="12" hidden="1" customHeight="1">
      <c r="A11200" s="260"/>
    </row>
    <row r="11201" spans="1:1" s="261" customFormat="1" ht="12" hidden="1" customHeight="1">
      <c r="A11201" s="260"/>
    </row>
    <row r="11202" spans="1:1" s="261" customFormat="1" ht="12" hidden="1" customHeight="1">
      <c r="A11202" s="260"/>
    </row>
    <row r="11203" spans="1:1" s="261" customFormat="1" ht="12" hidden="1" customHeight="1">
      <c r="A11203" s="260"/>
    </row>
    <row r="11204" spans="1:1" s="261" customFormat="1" ht="12" hidden="1" customHeight="1">
      <c r="A11204" s="260"/>
    </row>
    <row r="11205" spans="1:1" s="261" customFormat="1" ht="12" hidden="1" customHeight="1">
      <c r="A11205" s="260"/>
    </row>
    <row r="11206" spans="1:1" s="261" customFormat="1" ht="12" hidden="1" customHeight="1">
      <c r="A11206" s="260"/>
    </row>
    <row r="11207" spans="1:1" s="261" customFormat="1" ht="12" hidden="1" customHeight="1">
      <c r="A11207" s="260"/>
    </row>
    <row r="11208" spans="1:1" s="261" customFormat="1" ht="12" hidden="1" customHeight="1">
      <c r="A11208" s="260"/>
    </row>
    <row r="11209" spans="1:1" s="261" customFormat="1" ht="12" hidden="1" customHeight="1">
      <c r="A11209" s="260"/>
    </row>
    <row r="11210" spans="1:1" s="261" customFormat="1" ht="12" hidden="1" customHeight="1">
      <c r="A11210" s="260"/>
    </row>
    <row r="11211" spans="1:1" s="261" customFormat="1" ht="12" hidden="1" customHeight="1">
      <c r="A11211" s="260"/>
    </row>
    <row r="11212" spans="1:1" s="261" customFormat="1" ht="12" hidden="1" customHeight="1">
      <c r="A11212" s="260"/>
    </row>
    <row r="11213" spans="1:1" s="261" customFormat="1" ht="12" hidden="1" customHeight="1">
      <c r="A11213" s="260"/>
    </row>
    <row r="11214" spans="1:1" s="261" customFormat="1" ht="12" hidden="1" customHeight="1">
      <c r="A11214" s="260"/>
    </row>
    <row r="11215" spans="1:1" s="261" customFormat="1" ht="12" hidden="1" customHeight="1">
      <c r="A11215" s="260"/>
    </row>
    <row r="11216" spans="1:1" s="261" customFormat="1" ht="12" hidden="1" customHeight="1">
      <c r="A11216" s="260"/>
    </row>
    <row r="11217" spans="1:1" s="261" customFormat="1" ht="12" hidden="1" customHeight="1">
      <c r="A11217" s="260"/>
    </row>
    <row r="11218" spans="1:1" s="261" customFormat="1" ht="12" hidden="1" customHeight="1">
      <c r="A11218" s="260"/>
    </row>
    <row r="11219" spans="1:1" s="261" customFormat="1" ht="12" hidden="1" customHeight="1">
      <c r="A11219" s="260"/>
    </row>
    <row r="11220" spans="1:1" s="261" customFormat="1" ht="12" hidden="1" customHeight="1">
      <c r="A11220" s="260"/>
    </row>
    <row r="11221" spans="1:1" s="261" customFormat="1" ht="12" hidden="1" customHeight="1">
      <c r="A11221" s="260"/>
    </row>
    <row r="11222" spans="1:1" s="261" customFormat="1" ht="12" hidden="1" customHeight="1">
      <c r="A11222" s="260"/>
    </row>
    <row r="11223" spans="1:1" s="261" customFormat="1" ht="12" hidden="1" customHeight="1">
      <c r="A11223" s="260"/>
    </row>
    <row r="11224" spans="1:1" s="261" customFormat="1" ht="12" hidden="1" customHeight="1">
      <c r="A11224" s="260"/>
    </row>
    <row r="11225" spans="1:1" s="261" customFormat="1" ht="12" hidden="1" customHeight="1">
      <c r="A11225" s="260"/>
    </row>
    <row r="11226" spans="1:1" s="261" customFormat="1" ht="12" hidden="1" customHeight="1">
      <c r="A11226" s="260"/>
    </row>
    <row r="11227" spans="1:1" s="261" customFormat="1" ht="12" hidden="1" customHeight="1">
      <c r="A11227" s="260"/>
    </row>
    <row r="11228" spans="1:1" s="261" customFormat="1" ht="12" hidden="1" customHeight="1">
      <c r="A11228" s="260"/>
    </row>
    <row r="11229" spans="1:1" s="261" customFormat="1" ht="12" hidden="1" customHeight="1">
      <c r="A11229" s="260"/>
    </row>
    <row r="11230" spans="1:1" s="261" customFormat="1" ht="12" hidden="1" customHeight="1">
      <c r="A11230" s="260"/>
    </row>
    <row r="11231" spans="1:1" s="261" customFormat="1" ht="12" hidden="1" customHeight="1">
      <c r="A11231" s="260"/>
    </row>
    <row r="11232" spans="1:1" s="261" customFormat="1" ht="12" hidden="1" customHeight="1">
      <c r="A11232" s="260"/>
    </row>
    <row r="11233" spans="1:1" s="261" customFormat="1" ht="12" hidden="1" customHeight="1">
      <c r="A11233" s="260"/>
    </row>
    <row r="11234" spans="1:1" s="261" customFormat="1" ht="12" hidden="1" customHeight="1">
      <c r="A11234" s="260"/>
    </row>
    <row r="11235" spans="1:1" s="261" customFormat="1" ht="12" hidden="1" customHeight="1">
      <c r="A11235" s="260"/>
    </row>
    <row r="11236" spans="1:1" s="261" customFormat="1" ht="12" hidden="1" customHeight="1">
      <c r="A11236" s="260"/>
    </row>
    <row r="11237" spans="1:1" s="261" customFormat="1" ht="12" hidden="1" customHeight="1">
      <c r="A11237" s="260"/>
    </row>
    <row r="11238" spans="1:1" s="261" customFormat="1" ht="12" hidden="1" customHeight="1">
      <c r="A11238" s="260"/>
    </row>
    <row r="11239" spans="1:1" s="261" customFormat="1" ht="12" hidden="1" customHeight="1">
      <c r="A11239" s="260"/>
    </row>
    <row r="11240" spans="1:1" s="261" customFormat="1" ht="12" hidden="1" customHeight="1">
      <c r="A11240" s="260"/>
    </row>
    <row r="11241" spans="1:1" s="261" customFormat="1" ht="12" hidden="1" customHeight="1">
      <c r="A11241" s="260"/>
    </row>
    <row r="11242" spans="1:1" s="261" customFormat="1" ht="12" hidden="1" customHeight="1">
      <c r="A11242" s="260"/>
    </row>
    <row r="11243" spans="1:1" s="261" customFormat="1" ht="12" hidden="1" customHeight="1">
      <c r="A11243" s="260"/>
    </row>
    <row r="11244" spans="1:1" s="261" customFormat="1" ht="12" hidden="1" customHeight="1">
      <c r="A11244" s="260"/>
    </row>
    <row r="11245" spans="1:1" s="261" customFormat="1" ht="12" hidden="1" customHeight="1">
      <c r="A11245" s="260"/>
    </row>
    <row r="11246" spans="1:1" s="261" customFormat="1" ht="12" hidden="1" customHeight="1">
      <c r="A11246" s="260"/>
    </row>
    <row r="11247" spans="1:1" s="261" customFormat="1" ht="12" hidden="1" customHeight="1">
      <c r="A11247" s="260"/>
    </row>
    <row r="11248" spans="1:1" s="261" customFormat="1" ht="12" hidden="1" customHeight="1">
      <c r="A11248" s="260"/>
    </row>
    <row r="11249" spans="1:1" s="261" customFormat="1" ht="12" hidden="1" customHeight="1">
      <c r="A11249" s="260"/>
    </row>
    <row r="11250" spans="1:1" s="261" customFormat="1" ht="12" hidden="1" customHeight="1">
      <c r="A11250" s="260"/>
    </row>
    <row r="11251" spans="1:1" s="261" customFormat="1" ht="12" hidden="1" customHeight="1">
      <c r="A11251" s="260"/>
    </row>
    <row r="11252" spans="1:1" s="261" customFormat="1" ht="12" hidden="1" customHeight="1">
      <c r="A11252" s="260"/>
    </row>
    <row r="11253" spans="1:1" s="261" customFormat="1" ht="12" hidden="1" customHeight="1">
      <c r="A11253" s="260"/>
    </row>
    <row r="11254" spans="1:1" s="261" customFormat="1" ht="12" hidden="1" customHeight="1">
      <c r="A11254" s="260"/>
    </row>
    <row r="11255" spans="1:1" s="261" customFormat="1" ht="12" hidden="1" customHeight="1">
      <c r="A11255" s="260"/>
    </row>
    <row r="11256" spans="1:1" s="261" customFormat="1" ht="12" hidden="1" customHeight="1">
      <c r="A11256" s="260"/>
    </row>
    <row r="11257" spans="1:1" s="261" customFormat="1" ht="12" hidden="1" customHeight="1">
      <c r="A11257" s="260"/>
    </row>
    <row r="11258" spans="1:1" s="261" customFormat="1" ht="12" hidden="1" customHeight="1">
      <c r="A11258" s="260"/>
    </row>
    <row r="11259" spans="1:1" s="261" customFormat="1" ht="12" hidden="1" customHeight="1">
      <c r="A11259" s="260"/>
    </row>
    <row r="11260" spans="1:1" s="261" customFormat="1" ht="12" hidden="1" customHeight="1">
      <c r="A11260" s="260"/>
    </row>
    <row r="11261" spans="1:1" s="261" customFormat="1" ht="12" hidden="1" customHeight="1">
      <c r="A11261" s="260"/>
    </row>
    <row r="11262" spans="1:1" s="261" customFormat="1" ht="12" hidden="1" customHeight="1">
      <c r="A11262" s="260"/>
    </row>
    <row r="11263" spans="1:1" s="261" customFormat="1" ht="12" hidden="1" customHeight="1">
      <c r="A11263" s="260"/>
    </row>
    <row r="11264" spans="1:1" s="261" customFormat="1" ht="12" hidden="1" customHeight="1">
      <c r="A11264" s="260"/>
    </row>
    <row r="11265" spans="1:1" s="261" customFormat="1" ht="12" hidden="1" customHeight="1">
      <c r="A11265" s="260"/>
    </row>
    <row r="11266" spans="1:1" s="261" customFormat="1" ht="12" hidden="1" customHeight="1">
      <c r="A11266" s="260"/>
    </row>
    <row r="11267" spans="1:1" s="261" customFormat="1" ht="12" hidden="1" customHeight="1">
      <c r="A11267" s="260"/>
    </row>
    <row r="11268" spans="1:1" s="261" customFormat="1" ht="12" hidden="1" customHeight="1">
      <c r="A11268" s="260"/>
    </row>
    <row r="11269" spans="1:1" s="261" customFormat="1" ht="12" hidden="1" customHeight="1">
      <c r="A11269" s="260"/>
    </row>
    <row r="11270" spans="1:1" s="261" customFormat="1" ht="12" hidden="1" customHeight="1">
      <c r="A11270" s="260"/>
    </row>
    <row r="11271" spans="1:1" s="261" customFormat="1" ht="12" hidden="1" customHeight="1">
      <c r="A11271" s="260"/>
    </row>
    <row r="11272" spans="1:1" s="261" customFormat="1" ht="12" hidden="1" customHeight="1">
      <c r="A11272" s="260"/>
    </row>
    <row r="11273" spans="1:1" s="261" customFormat="1" ht="12" hidden="1" customHeight="1">
      <c r="A11273" s="260"/>
    </row>
    <row r="11274" spans="1:1" s="261" customFormat="1" ht="12" hidden="1" customHeight="1">
      <c r="A11274" s="260"/>
    </row>
    <row r="11275" spans="1:1" s="261" customFormat="1" ht="12" hidden="1" customHeight="1">
      <c r="A11275" s="260"/>
    </row>
    <row r="11276" spans="1:1" s="261" customFormat="1" ht="12" hidden="1" customHeight="1">
      <c r="A11276" s="260"/>
    </row>
    <row r="11277" spans="1:1" s="261" customFormat="1" ht="12" hidden="1" customHeight="1">
      <c r="A11277" s="260"/>
    </row>
    <row r="11278" spans="1:1" s="261" customFormat="1" ht="12" hidden="1" customHeight="1">
      <c r="A11278" s="260"/>
    </row>
    <row r="11279" spans="1:1" s="261" customFormat="1" ht="12" hidden="1" customHeight="1">
      <c r="A11279" s="260"/>
    </row>
    <row r="11280" spans="1:1" s="261" customFormat="1" ht="12" hidden="1" customHeight="1">
      <c r="A11280" s="260"/>
    </row>
    <row r="11281" spans="1:1" s="261" customFormat="1" ht="12" hidden="1" customHeight="1">
      <c r="A11281" s="260"/>
    </row>
    <row r="11282" spans="1:1" s="261" customFormat="1" ht="12" hidden="1" customHeight="1">
      <c r="A11282" s="260"/>
    </row>
    <row r="11283" spans="1:1" s="261" customFormat="1" ht="12" hidden="1" customHeight="1">
      <c r="A11283" s="260"/>
    </row>
    <row r="11284" spans="1:1" s="261" customFormat="1" ht="12" hidden="1" customHeight="1">
      <c r="A11284" s="260"/>
    </row>
    <row r="11285" spans="1:1" s="261" customFormat="1" ht="12" hidden="1" customHeight="1">
      <c r="A11285" s="260"/>
    </row>
    <row r="11286" spans="1:1" s="261" customFormat="1" ht="12" hidden="1" customHeight="1">
      <c r="A11286" s="260"/>
    </row>
    <row r="11287" spans="1:1" s="261" customFormat="1" ht="12" hidden="1" customHeight="1">
      <c r="A11287" s="260"/>
    </row>
    <row r="11288" spans="1:1" s="261" customFormat="1" ht="12" hidden="1" customHeight="1">
      <c r="A11288" s="260"/>
    </row>
    <row r="11289" spans="1:1" s="261" customFormat="1" ht="12" hidden="1" customHeight="1">
      <c r="A11289" s="260"/>
    </row>
    <row r="11290" spans="1:1" s="261" customFormat="1" ht="12" hidden="1" customHeight="1">
      <c r="A11290" s="260"/>
    </row>
    <row r="11291" spans="1:1" s="261" customFormat="1" ht="12" hidden="1" customHeight="1">
      <c r="A11291" s="260"/>
    </row>
    <row r="11292" spans="1:1" s="261" customFormat="1" ht="12" hidden="1" customHeight="1">
      <c r="A11292" s="260"/>
    </row>
    <row r="11293" spans="1:1" s="261" customFormat="1" ht="12" hidden="1" customHeight="1">
      <c r="A11293" s="260"/>
    </row>
    <row r="11294" spans="1:1" s="261" customFormat="1" ht="12" hidden="1" customHeight="1">
      <c r="A11294" s="260"/>
    </row>
    <row r="11295" spans="1:1" s="261" customFormat="1" ht="12" hidden="1" customHeight="1">
      <c r="A11295" s="260"/>
    </row>
    <row r="11296" spans="1:1" s="261" customFormat="1" ht="12" hidden="1" customHeight="1">
      <c r="A11296" s="260"/>
    </row>
    <row r="11297" spans="1:1" s="261" customFormat="1" ht="12" hidden="1" customHeight="1">
      <c r="A11297" s="260"/>
    </row>
    <row r="11298" spans="1:1" s="261" customFormat="1" ht="12" hidden="1" customHeight="1">
      <c r="A11298" s="260"/>
    </row>
    <row r="11299" spans="1:1" s="261" customFormat="1" ht="12" hidden="1" customHeight="1">
      <c r="A11299" s="260"/>
    </row>
    <row r="11300" spans="1:1" s="261" customFormat="1" ht="12" hidden="1" customHeight="1">
      <c r="A11300" s="260"/>
    </row>
    <row r="11301" spans="1:1" s="261" customFormat="1" ht="12" hidden="1" customHeight="1">
      <c r="A11301" s="260"/>
    </row>
    <row r="11302" spans="1:1" s="261" customFormat="1" ht="12" hidden="1" customHeight="1">
      <c r="A11302" s="260"/>
    </row>
    <row r="11303" spans="1:1" s="261" customFormat="1" ht="12" hidden="1" customHeight="1">
      <c r="A11303" s="260"/>
    </row>
    <row r="11304" spans="1:1" s="261" customFormat="1" ht="12" hidden="1" customHeight="1">
      <c r="A11304" s="260"/>
    </row>
    <row r="11305" spans="1:1" s="261" customFormat="1" ht="12" hidden="1" customHeight="1">
      <c r="A11305" s="260"/>
    </row>
    <row r="11306" spans="1:1" s="261" customFormat="1" ht="12" hidden="1" customHeight="1">
      <c r="A11306" s="260"/>
    </row>
    <row r="11307" spans="1:1" s="261" customFormat="1" ht="12" hidden="1" customHeight="1">
      <c r="A11307" s="260"/>
    </row>
    <row r="11308" spans="1:1" s="261" customFormat="1" ht="12" hidden="1" customHeight="1">
      <c r="A11308" s="260"/>
    </row>
    <row r="11309" spans="1:1" s="261" customFormat="1" ht="12" hidden="1" customHeight="1">
      <c r="A11309" s="260"/>
    </row>
    <row r="11310" spans="1:1" s="261" customFormat="1" ht="12" hidden="1" customHeight="1">
      <c r="A11310" s="260"/>
    </row>
    <row r="11311" spans="1:1" s="261" customFormat="1" ht="12" hidden="1" customHeight="1">
      <c r="A11311" s="260"/>
    </row>
    <row r="11312" spans="1:1" s="261" customFormat="1" ht="12" hidden="1" customHeight="1">
      <c r="A11312" s="260"/>
    </row>
    <row r="11313" spans="1:1" s="261" customFormat="1" ht="12" hidden="1" customHeight="1">
      <c r="A11313" s="260"/>
    </row>
    <row r="11314" spans="1:1" s="261" customFormat="1" ht="12" hidden="1" customHeight="1">
      <c r="A11314" s="260"/>
    </row>
    <row r="11315" spans="1:1" s="261" customFormat="1" ht="12" hidden="1" customHeight="1">
      <c r="A11315" s="260"/>
    </row>
    <row r="11316" spans="1:1" s="261" customFormat="1" ht="12" hidden="1" customHeight="1">
      <c r="A11316" s="260"/>
    </row>
    <row r="11317" spans="1:1" s="261" customFormat="1" ht="12" hidden="1" customHeight="1">
      <c r="A11317" s="260"/>
    </row>
    <row r="11318" spans="1:1" s="261" customFormat="1" ht="12" hidden="1" customHeight="1">
      <c r="A11318" s="260"/>
    </row>
    <row r="11319" spans="1:1" s="261" customFormat="1" ht="12" hidden="1" customHeight="1">
      <c r="A11319" s="260"/>
    </row>
    <row r="11320" spans="1:1" s="261" customFormat="1" ht="12" hidden="1" customHeight="1">
      <c r="A11320" s="260"/>
    </row>
    <row r="11321" spans="1:1" s="261" customFormat="1" ht="12" hidden="1" customHeight="1">
      <c r="A11321" s="260"/>
    </row>
    <row r="11322" spans="1:1" s="261" customFormat="1" ht="12" hidden="1" customHeight="1">
      <c r="A11322" s="260"/>
    </row>
    <row r="11323" spans="1:1" s="261" customFormat="1" ht="12" hidden="1" customHeight="1">
      <c r="A11323" s="260"/>
    </row>
    <row r="11324" spans="1:1" s="261" customFormat="1" ht="12" hidden="1" customHeight="1">
      <c r="A11324" s="260"/>
    </row>
    <row r="11325" spans="1:1" s="261" customFormat="1" ht="12" hidden="1" customHeight="1">
      <c r="A11325" s="260"/>
    </row>
    <row r="11326" spans="1:1" s="261" customFormat="1" ht="12" hidden="1" customHeight="1">
      <c r="A11326" s="260"/>
    </row>
    <row r="11327" spans="1:1" s="261" customFormat="1" ht="12" hidden="1" customHeight="1">
      <c r="A11327" s="260"/>
    </row>
    <row r="11328" spans="1:1" s="261" customFormat="1" ht="12" hidden="1" customHeight="1">
      <c r="A11328" s="260"/>
    </row>
    <row r="11329" spans="1:1" s="261" customFormat="1" ht="12" hidden="1" customHeight="1">
      <c r="A11329" s="260"/>
    </row>
    <row r="11330" spans="1:1" s="261" customFormat="1" ht="12" hidden="1" customHeight="1">
      <c r="A11330" s="260"/>
    </row>
    <row r="11331" spans="1:1" s="261" customFormat="1" ht="12" hidden="1" customHeight="1">
      <c r="A11331" s="260"/>
    </row>
    <row r="11332" spans="1:1" s="261" customFormat="1" ht="12" hidden="1" customHeight="1">
      <c r="A11332" s="260"/>
    </row>
    <row r="11333" spans="1:1" s="261" customFormat="1" ht="12" hidden="1" customHeight="1">
      <c r="A11333" s="260"/>
    </row>
    <row r="11334" spans="1:1" s="261" customFormat="1" ht="12" hidden="1" customHeight="1">
      <c r="A11334" s="260"/>
    </row>
    <row r="11335" spans="1:1" s="261" customFormat="1" ht="12" hidden="1" customHeight="1">
      <c r="A11335" s="260"/>
    </row>
    <row r="11336" spans="1:1" s="261" customFormat="1" ht="12" hidden="1" customHeight="1">
      <c r="A11336" s="260"/>
    </row>
    <row r="11337" spans="1:1" s="261" customFormat="1" ht="12" hidden="1" customHeight="1">
      <c r="A11337" s="260"/>
    </row>
    <row r="11338" spans="1:1" s="261" customFormat="1" ht="12" hidden="1" customHeight="1">
      <c r="A11338" s="260"/>
    </row>
    <row r="11339" spans="1:1" s="261" customFormat="1" ht="12" hidden="1" customHeight="1">
      <c r="A11339" s="260"/>
    </row>
    <row r="11340" spans="1:1" s="261" customFormat="1" ht="12" hidden="1" customHeight="1">
      <c r="A11340" s="260"/>
    </row>
    <row r="11341" spans="1:1" s="261" customFormat="1" ht="12" hidden="1" customHeight="1">
      <c r="A11341" s="260"/>
    </row>
    <row r="11342" spans="1:1" s="261" customFormat="1" ht="12" hidden="1" customHeight="1">
      <c r="A11342" s="260"/>
    </row>
    <row r="11343" spans="1:1" s="261" customFormat="1" ht="12" hidden="1" customHeight="1">
      <c r="A11343" s="260"/>
    </row>
    <row r="11344" spans="1:1" s="261" customFormat="1" ht="12" hidden="1" customHeight="1">
      <c r="A11344" s="260"/>
    </row>
    <row r="11345" spans="1:1" s="261" customFormat="1" ht="12" hidden="1" customHeight="1">
      <c r="A11345" s="260"/>
    </row>
    <row r="11346" spans="1:1" s="261" customFormat="1" ht="12" hidden="1" customHeight="1">
      <c r="A11346" s="260"/>
    </row>
    <row r="11347" spans="1:1" s="261" customFormat="1" ht="12" hidden="1" customHeight="1">
      <c r="A11347" s="260"/>
    </row>
    <row r="11348" spans="1:1" s="261" customFormat="1" ht="12" hidden="1" customHeight="1">
      <c r="A11348" s="260"/>
    </row>
    <row r="11349" spans="1:1" s="261" customFormat="1" ht="12" hidden="1" customHeight="1">
      <c r="A11349" s="260"/>
    </row>
    <row r="11350" spans="1:1" s="261" customFormat="1" ht="12" hidden="1" customHeight="1">
      <c r="A11350" s="260"/>
    </row>
    <row r="11351" spans="1:1" s="261" customFormat="1" ht="12" hidden="1" customHeight="1">
      <c r="A11351" s="260"/>
    </row>
    <row r="11352" spans="1:1" s="261" customFormat="1" ht="12" hidden="1" customHeight="1">
      <c r="A11352" s="260"/>
    </row>
    <row r="11353" spans="1:1" s="261" customFormat="1" ht="12" hidden="1" customHeight="1">
      <c r="A11353" s="260"/>
    </row>
    <row r="11354" spans="1:1" s="261" customFormat="1" ht="12" hidden="1" customHeight="1">
      <c r="A11354" s="260"/>
    </row>
    <row r="11355" spans="1:1" s="261" customFormat="1" ht="12" hidden="1" customHeight="1">
      <c r="A11355" s="260"/>
    </row>
    <row r="11356" spans="1:1" s="261" customFormat="1" ht="12" hidden="1" customHeight="1">
      <c r="A11356" s="260"/>
    </row>
    <row r="11357" spans="1:1" s="261" customFormat="1" ht="12" hidden="1" customHeight="1">
      <c r="A11357" s="260"/>
    </row>
    <row r="11358" spans="1:1" s="261" customFormat="1" ht="12" hidden="1" customHeight="1">
      <c r="A11358" s="260"/>
    </row>
    <row r="11359" spans="1:1" s="261" customFormat="1" ht="12" hidden="1" customHeight="1">
      <c r="A11359" s="260"/>
    </row>
    <row r="11360" spans="1:1" s="261" customFormat="1" ht="12" hidden="1" customHeight="1">
      <c r="A11360" s="260"/>
    </row>
    <row r="11361" spans="1:1" s="261" customFormat="1" ht="12" hidden="1" customHeight="1">
      <c r="A11361" s="260"/>
    </row>
    <row r="11362" spans="1:1" s="261" customFormat="1" ht="12" hidden="1" customHeight="1">
      <c r="A11362" s="260"/>
    </row>
    <row r="11363" spans="1:1" s="261" customFormat="1" ht="12" hidden="1" customHeight="1">
      <c r="A11363" s="260"/>
    </row>
    <row r="11364" spans="1:1" s="261" customFormat="1" ht="12" hidden="1" customHeight="1">
      <c r="A11364" s="260"/>
    </row>
    <row r="11365" spans="1:1" s="261" customFormat="1" ht="12" hidden="1" customHeight="1">
      <c r="A11365" s="260"/>
    </row>
    <row r="11366" spans="1:1" s="261" customFormat="1" ht="12" hidden="1" customHeight="1">
      <c r="A11366" s="260"/>
    </row>
    <row r="11367" spans="1:1" s="261" customFormat="1" ht="12" hidden="1" customHeight="1">
      <c r="A11367" s="260"/>
    </row>
    <row r="11368" spans="1:1" s="261" customFormat="1" ht="12" hidden="1" customHeight="1">
      <c r="A11368" s="260"/>
    </row>
    <row r="11369" spans="1:1" s="261" customFormat="1" ht="12" hidden="1" customHeight="1">
      <c r="A11369" s="260"/>
    </row>
    <row r="11370" spans="1:1" s="261" customFormat="1" ht="12" hidden="1" customHeight="1">
      <c r="A11370" s="260"/>
    </row>
    <row r="11371" spans="1:1" s="261" customFormat="1" ht="12" hidden="1" customHeight="1">
      <c r="A11371" s="260"/>
    </row>
    <row r="11372" spans="1:1" s="261" customFormat="1" ht="12" hidden="1" customHeight="1">
      <c r="A11372" s="260"/>
    </row>
    <row r="11373" spans="1:1" s="261" customFormat="1" ht="12" hidden="1" customHeight="1">
      <c r="A11373" s="260"/>
    </row>
    <row r="11374" spans="1:1" s="261" customFormat="1" ht="12" hidden="1" customHeight="1">
      <c r="A11374" s="260"/>
    </row>
    <row r="11375" spans="1:1" s="261" customFormat="1" ht="12" hidden="1" customHeight="1">
      <c r="A11375" s="260"/>
    </row>
    <row r="11376" spans="1:1" s="261" customFormat="1" ht="12" hidden="1" customHeight="1">
      <c r="A11376" s="260"/>
    </row>
    <row r="11377" spans="1:1" s="261" customFormat="1" ht="12" hidden="1" customHeight="1">
      <c r="A11377" s="260"/>
    </row>
    <row r="11378" spans="1:1" s="261" customFormat="1" ht="12" hidden="1" customHeight="1">
      <c r="A11378" s="260"/>
    </row>
    <row r="11379" spans="1:1" s="261" customFormat="1" ht="12" hidden="1" customHeight="1">
      <c r="A11379" s="260"/>
    </row>
    <row r="11380" spans="1:1" s="261" customFormat="1" ht="12" hidden="1" customHeight="1">
      <c r="A11380" s="260"/>
    </row>
    <row r="11381" spans="1:1" s="261" customFormat="1" ht="12" hidden="1" customHeight="1">
      <c r="A11381" s="260"/>
    </row>
    <row r="11382" spans="1:1" s="261" customFormat="1" ht="12" hidden="1" customHeight="1">
      <c r="A11382" s="260"/>
    </row>
    <row r="11383" spans="1:1" s="261" customFormat="1" ht="12" hidden="1" customHeight="1">
      <c r="A11383" s="260"/>
    </row>
    <row r="11384" spans="1:1" s="261" customFormat="1" ht="12" hidden="1" customHeight="1">
      <c r="A11384" s="260"/>
    </row>
    <row r="11385" spans="1:1" s="261" customFormat="1" ht="12" hidden="1" customHeight="1">
      <c r="A11385" s="260"/>
    </row>
    <row r="11386" spans="1:1" s="261" customFormat="1" ht="12" hidden="1" customHeight="1">
      <c r="A11386" s="260"/>
    </row>
    <row r="11387" spans="1:1" s="261" customFormat="1" ht="12" hidden="1" customHeight="1">
      <c r="A11387" s="260"/>
    </row>
    <row r="11388" spans="1:1" s="261" customFormat="1" ht="12" hidden="1" customHeight="1">
      <c r="A11388" s="260"/>
    </row>
    <row r="11389" spans="1:1" s="261" customFormat="1" ht="12" hidden="1" customHeight="1">
      <c r="A11389" s="260"/>
    </row>
    <row r="11390" spans="1:1" s="261" customFormat="1" ht="12" hidden="1" customHeight="1">
      <c r="A11390" s="260"/>
    </row>
    <row r="11391" spans="1:1" s="261" customFormat="1" ht="12" hidden="1" customHeight="1">
      <c r="A11391" s="260"/>
    </row>
    <row r="11392" spans="1:1" s="261" customFormat="1" ht="12" hidden="1" customHeight="1">
      <c r="A11392" s="260"/>
    </row>
    <row r="11393" spans="1:1" s="261" customFormat="1" ht="12" hidden="1" customHeight="1">
      <c r="A11393" s="260"/>
    </row>
    <row r="11394" spans="1:1" s="261" customFormat="1" ht="12" hidden="1" customHeight="1">
      <c r="A11394" s="260"/>
    </row>
    <row r="11395" spans="1:1" s="261" customFormat="1" ht="12" hidden="1" customHeight="1">
      <c r="A11395" s="260"/>
    </row>
    <row r="11396" spans="1:1" s="261" customFormat="1" ht="12" hidden="1" customHeight="1">
      <c r="A11396" s="260"/>
    </row>
    <row r="11397" spans="1:1" s="261" customFormat="1" ht="12" hidden="1" customHeight="1">
      <c r="A11397" s="260"/>
    </row>
    <row r="11398" spans="1:1" s="261" customFormat="1" ht="12" hidden="1" customHeight="1">
      <c r="A11398" s="260"/>
    </row>
    <row r="11399" spans="1:1" s="261" customFormat="1" ht="12" hidden="1" customHeight="1">
      <c r="A11399" s="260"/>
    </row>
    <row r="11400" spans="1:1" s="261" customFormat="1" ht="12" hidden="1" customHeight="1">
      <c r="A11400" s="260"/>
    </row>
    <row r="11401" spans="1:1" s="261" customFormat="1" ht="12" hidden="1" customHeight="1">
      <c r="A11401" s="260"/>
    </row>
    <row r="11402" spans="1:1" s="261" customFormat="1" ht="12" hidden="1" customHeight="1">
      <c r="A11402" s="260"/>
    </row>
    <row r="11403" spans="1:1" s="261" customFormat="1" ht="12" hidden="1" customHeight="1">
      <c r="A11403" s="260"/>
    </row>
    <row r="11404" spans="1:1" s="261" customFormat="1" ht="12" hidden="1" customHeight="1">
      <c r="A11404" s="260"/>
    </row>
    <row r="11405" spans="1:1" s="261" customFormat="1" ht="12" hidden="1" customHeight="1">
      <c r="A11405" s="260"/>
    </row>
    <row r="11406" spans="1:1" s="261" customFormat="1" ht="12" hidden="1" customHeight="1">
      <c r="A11406" s="260"/>
    </row>
    <row r="11407" spans="1:1" s="261" customFormat="1" ht="12" hidden="1" customHeight="1">
      <c r="A11407" s="260"/>
    </row>
    <row r="11408" spans="1:1" s="261" customFormat="1" ht="12" hidden="1" customHeight="1">
      <c r="A11408" s="260"/>
    </row>
    <row r="11409" spans="1:1" s="261" customFormat="1" ht="12" hidden="1" customHeight="1">
      <c r="A11409" s="260"/>
    </row>
    <row r="11410" spans="1:1" s="261" customFormat="1" ht="12" hidden="1" customHeight="1">
      <c r="A11410" s="260"/>
    </row>
    <row r="11411" spans="1:1" s="261" customFormat="1" ht="12" hidden="1" customHeight="1">
      <c r="A11411" s="260"/>
    </row>
    <row r="11412" spans="1:1" s="261" customFormat="1" ht="12" hidden="1" customHeight="1">
      <c r="A11412" s="260"/>
    </row>
    <row r="11413" spans="1:1" s="261" customFormat="1" ht="12" hidden="1" customHeight="1">
      <c r="A11413" s="260"/>
    </row>
    <row r="11414" spans="1:1" s="261" customFormat="1" ht="12" hidden="1" customHeight="1">
      <c r="A11414" s="260"/>
    </row>
    <row r="11415" spans="1:1" s="261" customFormat="1" ht="12" hidden="1" customHeight="1">
      <c r="A11415" s="260"/>
    </row>
    <row r="11416" spans="1:1" s="261" customFormat="1" ht="12" hidden="1" customHeight="1">
      <c r="A11416" s="260"/>
    </row>
    <row r="11417" spans="1:1" s="261" customFormat="1" ht="12" hidden="1" customHeight="1">
      <c r="A11417" s="260"/>
    </row>
    <row r="11418" spans="1:1" s="261" customFormat="1" ht="12" hidden="1" customHeight="1">
      <c r="A11418" s="260"/>
    </row>
    <row r="11419" spans="1:1" s="261" customFormat="1" ht="12" hidden="1" customHeight="1">
      <c r="A11419" s="260"/>
    </row>
    <row r="11420" spans="1:1" s="261" customFormat="1" ht="12" hidden="1" customHeight="1">
      <c r="A11420" s="260"/>
    </row>
    <row r="11421" spans="1:1" s="261" customFormat="1" ht="12" hidden="1" customHeight="1">
      <c r="A11421" s="260"/>
    </row>
    <row r="11422" spans="1:1" s="261" customFormat="1" ht="12" hidden="1" customHeight="1">
      <c r="A11422" s="260"/>
    </row>
    <row r="11423" spans="1:1" s="261" customFormat="1" ht="12" hidden="1" customHeight="1">
      <c r="A11423" s="260"/>
    </row>
    <row r="11424" spans="1:1" s="261" customFormat="1" ht="12" hidden="1" customHeight="1">
      <c r="A11424" s="260"/>
    </row>
    <row r="11425" spans="1:1" s="261" customFormat="1" ht="12" hidden="1" customHeight="1">
      <c r="A11425" s="260"/>
    </row>
    <row r="11426" spans="1:1" s="261" customFormat="1" ht="12" hidden="1" customHeight="1">
      <c r="A11426" s="260"/>
    </row>
    <row r="11427" spans="1:1" s="261" customFormat="1" ht="12" hidden="1" customHeight="1">
      <c r="A11427" s="260"/>
    </row>
    <row r="11428" spans="1:1" s="261" customFormat="1" ht="12" hidden="1" customHeight="1">
      <c r="A11428" s="260"/>
    </row>
    <row r="11429" spans="1:1" s="261" customFormat="1" ht="12" hidden="1" customHeight="1">
      <c r="A11429" s="260"/>
    </row>
    <row r="11430" spans="1:1" s="261" customFormat="1" ht="12" hidden="1" customHeight="1">
      <c r="A11430" s="260"/>
    </row>
    <row r="11431" spans="1:1" s="261" customFormat="1" ht="12" hidden="1" customHeight="1">
      <c r="A11431" s="260"/>
    </row>
    <row r="11432" spans="1:1" s="261" customFormat="1" ht="12" hidden="1" customHeight="1">
      <c r="A11432" s="260"/>
    </row>
    <row r="11433" spans="1:1" s="261" customFormat="1" ht="12" hidden="1" customHeight="1">
      <c r="A11433" s="260"/>
    </row>
    <row r="11434" spans="1:1" s="261" customFormat="1" ht="12" hidden="1" customHeight="1">
      <c r="A11434" s="260"/>
    </row>
    <row r="11435" spans="1:1" s="261" customFormat="1" ht="12" hidden="1" customHeight="1">
      <c r="A11435" s="260"/>
    </row>
    <row r="11436" spans="1:1" s="261" customFormat="1" ht="12" hidden="1" customHeight="1">
      <c r="A11436" s="260"/>
    </row>
    <row r="11437" spans="1:1" s="261" customFormat="1" ht="12" hidden="1" customHeight="1">
      <c r="A11437" s="260"/>
    </row>
    <row r="11438" spans="1:1" s="261" customFormat="1" ht="12" hidden="1" customHeight="1">
      <c r="A11438" s="260"/>
    </row>
    <row r="11439" spans="1:1" s="261" customFormat="1" ht="12" hidden="1" customHeight="1">
      <c r="A11439" s="260"/>
    </row>
    <row r="11440" spans="1:1" s="261" customFormat="1" ht="12" hidden="1" customHeight="1">
      <c r="A11440" s="260"/>
    </row>
    <row r="11441" spans="1:1" s="261" customFormat="1" ht="12" hidden="1" customHeight="1">
      <c r="A11441" s="260"/>
    </row>
    <row r="11442" spans="1:1" s="261" customFormat="1" ht="12" hidden="1" customHeight="1">
      <c r="A11442" s="260"/>
    </row>
    <row r="11443" spans="1:1" s="261" customFormat="1" ht="12" hidden="1" customHeight="1">
      <c r="A11443" s="260"/>
    </row>
    <row r="11444" spans="1:1" s="261" customFormat="1" ht="12" hidden="1" customHeight="1">
      <c r="A11444" s="260"/>
    </row>
    <row r="11445" spans="1:1" s="261" customFormat="1" ht="12" hidden="1" customHeight="1">
      <c r="A11445" s="260"/>
    </row>
    <row r="11446" spans="1:1" s="261" customFormat="1" ht="12" hidden="1" customHeight="1">
      <c r="A11446" s="260"/>
    </row>
    <row r="11447" spans="1:1" s="261" customFormat="1" ht="12" hidden="1" customHeight="1">
      <c r="A11447" s="260"/>
    </row>
    <row r="11448" spans="1:1" s="261" customFormat="1" ht="12" hidden="1" customHeight="1">
      <c r="A11448" s="260"/>
    </row>
    <row r="11449" spans="1:1" s="261" customFormat="1" ht="12" hidden="1" customHeight="1">
      <c r="A11449" s="260"/>
    </row>
    <row r="11450" spans="1:1" s="261" customFormat="1" ht="12" hidden="1" customHeight="1">
      <c r="A11450" s="260"/>
    </row>
    <row r="11451" spans="1:1" s="261" customFormat="1" ht="12" hidden="1" customHeight="1">
      <c r="A11451" s="260"/>
    </row>
    <row r="11452" spans="1:1" s="261" customFormat="1" ht="12" hidden="1" customHeight="1">
      <c r="A11452" s="260"/>
    </row>
    <row r="11453" spans="1:1" s="261" customFormat="1" ht="12" hidden="1" customHeight="1">
      <c r="A11453" s="260"/>
    </row>
    <row r="11454" spans="1:1" s="261" customFormat="1" ht="12" hidden="1" customHeight="1">
      <c r="A11454" s="260"/>
    </row>
    <row r="11455" spans="1:1" s="261" customFormat="1" ht="12" hidden="1" customHeight="1">
      <c r="A11455" s="260"/>
    </row>
    <row r="11456" spans="1:1" s="261" customFormat="1" ht="12" hidden="1" customHeight="1">
      <c r="A11456" s="260"/>
    </row>
    <row r="11457" spans="1:1" s="261" customFormat="1" ht="12" hidden="1" customHeight="1">
      <c r="A11457" s="260"/>
    </row>
    <row r="11458" spans="1:1" s="261" customFormat="1" ht="12" hidden="1" customHeight="1">
      <c r="A11458" s="260"/>
    </row>
    <row r="11459" spans="1:1" s="261" customFormat="1" ht="12" hidden="1" customHeight="1">
      <c r="A11459" s="260"/>
    </row>
    <row r="11460" spans="1:1" s="261" customFormat="1" ht="12" hidden="1" customHeight="1">
      <c r="A11460" s="260"/>
    </row>
    <row r="11461" spans="1:1" s="261" customFormat="1" ht="12" hidden="1" customHeight="1">
      <c r="A11461" s="260"/>
    </row>
    <row r="11462" spans="1:1" s="261" customFormat="1" ht="12" hidden="1" customHeight="1">
      <c r="A11462" s="260"/>
    </row>
    <row r="11463" spans="1:1" s="261" customFormat="1" ht="12" hidden="1" customHeight="1">
      <c r="A11463" s="260"/>
    </row>
    <row r="11464" spans="1:1" s="261" customFormat="1" ht="12" hidden="1" customHeight="1">
      <c r="A11464" s="260"/>
    </row>
    <row r="11465" spans="1:1" s="261" customFormat="1" ht="12" hidden="1" customHeight="1">
      <c r="A11465" s="260"/>
    </row>
    <row r="11466" spans="1:1" s="261" customFormat="1" ht="12" hidden="1" customHeight="1">
      <c r="A11466" s="260"/>
    </row>
    <row r="11467" spans="1:1" s="261" customFormat="1" ht="12" hidden="1" customHeight="1">
      <c r="A11467" s="260"/>
    </row>
    <row r="11468" spans="1:1" s="261" customFormat="1" ht="12" hidden="1" customHeight="1">
      <c r="A11468" s="260"/>
    </row>
    <row r="11469" spans="1:1" s="261" customFormat="1" ht="12" hidden="1" customHeight="1">
      <c r="A11469" s="260"/>
    </row>
    <row r="11470" spans="1:1" s="261" customFormat="1" ht="12" hidden="1" customHeight="1">
      <c r="A11470" s="260"/>
    </row>
    <row r="11471" spans="1:1" s="261" customFormat="1" ht="12" hidden="1" customHeight="1">
      <c r="A11471" s="260"/>
    </row>
    <row r="11472" spans="1:1" s="261" customFormat="1" ht="12" hidden="1" customHeight="1">
      <c r="A11472" s="260"/>
    </row>
    <row r="11473" spans="1:1" s="261" customFormat="1" ht="12" hidden="1" customHeight="1">
      <c r="A11473" s="260"/>
    </row>
    <row r="11474" spans="1:1" s="261" customFormat="1" ht="12" hidden="1" customHeight="1">
      <c r="A11474" s="260"/>
    </row>
    <row r="11475" spans="1:1" s="261" customFormat="1" ht="12" hidden="1" customHeight="1">
      <c r="A11475" s="260"/>
    </row>
    <row r="11476" spans="1:1" s="261" customFormat="1" ht="12" hidden="1" customHeight="1">
      <c r="A11476" s="260"/>
    </row>
    <row r="11477" spans="1:1" s="261" customFormat="1" ht="12" hidden="1" customHeight="1">
      <c r="A11477" s="260"/>
    </row>
    <row r="11478" spans="1:1" s="261" customFormat="1" ht="12" hidden="1" customHeight="1">
      <c r="A11478" s="260"/>
    </row>
    <row r="11479" spans="1:1" s="261" customFormat="1" ht="12" hidden="1" customHeight="1">
      <c r="A11479" s="260"/>
    </row>
    <row r="11480" spans="1:1" s="261" customFormat="1" ht="12" hidden="1" customHeight="1">
      <c r="A11480" s="260"/>
    </row>
    <row r="11481" spans="1:1" s="261" customFormat="1" ht="12" hidden="1" customHeight="1">
      <c r="A11481" s="260"/>
    </row>
    <row r="11482" spans="1:1" s="261" customFormat="1" ht="12" hidden="1" customHeight="1">
      <c r="A11482" s="260"/>
    </row>
    <row r="11483" spans="1:1" s="261" customFormat="1" ht="12" hidden="1" customHeight="1">
      <c r="A11483" s="260"/>
    </row>
    <row r="11484" spans="1:1" s="261" customFormat="1" ht="12" hidden="1" customHeight="1">
      <c r="A11484" s="260"/>
    </row>
    <row r="11485" spans="1:1" s="261" customFormat="1" ht="12" hidden="1" customHeight="1">
      <c r="A11485" s="260"/>
    </row>
    <row r="11486" spans="1:1" s="261" customFormat="1" ht="12" hidden="1" customHeight="1">
      <c r="A11486" s="260"/>
    </row>
    <row r="11487" spans="1:1" s="261" customFormat="1" ht="12" hidden="1" customHeight="1">
      <c r="A11487" s="260"/>
    </row>
    <row r="11488" spans="1:1" s="261" customFormat="1" ht="12" hidden="1" customHeight="1">
      <c r="A11488" s="260"/>
    </row>
    <row r="11489" spans="1:1" s="261" customFormat="1" ht="12" hidden="1" customHeight="1">
      <c r="A11489" s="260"/>
    </row>
    <row r="11490" spans="1:1" s="261" customFormat="1" ht="12" hidden="1" customHeight="1">
      <c r="A11490" s="260"/>
    </row>
    <row r="11491" spans="1:1" s="261" customFormat="1" ht="12" hidden="1" customHeight="1">
      <c r="A11491" s="260"/>
    </row>
    <row r="11492" spans="1:1" s="261" customFormat="1" ht="12" hidden="1" customHeight="1">
      <c r="A11492" s="260"/>
    </row>
    <row r="11493" spans="1:1" s="261" customFormat="1" ht="12" hidden="1" customHeight="1">
      <c r="A11493" s="260"/>
    </row>
    <row r="11494" spans="1:1" s="261" customFormat="1" ht="12" hidden="1" customHeight="1">
      <c r="A11494" s="260"/>
    </row>
    <row r="11495" spans="1:1" s="261" customFormat="1" ht="12" hidden="1" customHeight="1">
      <c r="A11495" s="260"/>
    </row>
    <row r="11496" spans="1:1" s="261" customFormat="1" ht="12" hidden="1" customHeight="1">
      <c r="A11496" s="260"/>
    </row>
    <row r="11497" spans="1:1" s="261" customFormat="1" ht="12" hidden="1" customHeight="1">
      <c r="A11497" s="260"/>
    </row>
    <row r="11498" spans="1:1" s="261" customFormat="1" ht="12" hidden="1" customHeight="1">
      <c r="A11498" s="260"/>
    </row>
    <row r="11499" spans="1:1" s="261" customFormat="1" ht="12" hidden="1" customHeight="1">
      <c r="A11499" s="260"/>
    </row>
    <row r="11500" spans="1:1" s="261" customFormat="1" ht="12" hidden="1" customHeight="1">
      <c r="A11500" s="260"/>
    </row>
    <row r="11501" spans="1:1" s="261" customFormat="1" ht="12" hidden="1" customHeight="1">
      <c r="A11501" s="260"/>
    </row>
    <row r="11502" spans="1:1" s="261" customFormat="1" ht="12" hidden="1" customHeight="1">
      <c r="A11502" s="260"/>
    </row>
    <row r="11503" spans="1:1" s="261" customFormat="1" ht="12" hidden="1" customHeight="1">
      <c r="A11503" s="260"/>
    </row>
    <row r="11504" spans="1:1" s="261" customFormat="1" ht="12" hidden="1" customHeight="1">
      <c r="A11504" s="260"/>
    </row>
    <row r="11505" spans="1:1" s="261" customFormat="1" ht="12" hidden="1" customHeight="1">
      <c r="A11505" s="260"/>
    </row>
    <row r="11506" spans="1:1" s="261" customFormat="1" ht="12" hidden="1" customHeight="1">
      <c r="A11506" s="260"/>
    </row>
    <row r="11507" spans="1:1" s="261" customFormat="1" ht="12" hidden="1" customHeight="1">
      <c r="A11507" s="260"/>
    </row>
    <row r="11508" spans="1:1" s="261" customFormat="1" ht="12" hidden="1" customHeight="1">
      <c r="A11508" s="260"/>
    </row>
    <row r="11509" spans="1:1" s="261" customFormat="1" ht="12" hidden="1" customHeight="1">
      <c r="A11509" s="260"/>
    </row>
    <row r="11510" spans="1:1" s="261" customFormat="1" ht="12" hidden="1" customHeight="1">
      <c r="A11510" s="260"/>
    </row>
    <row r="11511" spans="1:1" s="261" customFormat="1" ht="12" hidden="1" customHeight="1">
      <c r="A11511" s="260"/>
    </row>
    <row r="11512" spans="1:1" s="261" customFormat="1" ht="12" hidden="1" customHeight="1">
      <c r="A11512" s="260"/>
    </row>
    <row r="11513" spans="1:1" s="261" customFormat="1" ht="12" hidden="1" customHeight="1">
      <c r="A11513" s="260"/>
    </row>
    <row r="11514" spans="1:1" s="261" customFormat="1" ht="12" hidden="1" customHeight="1">
      <c r="A11514" s="260"/>
    </row>
    <row r="11515" spans="1:1" s="261" customFormat="1" ht="12" hidden="1" customHeight="1">
      <c r="A11515" s="260"/>
    </row>
    <row r="11516" spans="1:1" s="261" customFormat="1" ht="12" hidden="1" customHeight="1">
      <c r="A11516" s="260"/>
    </row>
    <row r="11517" spans="1:1" s="261" customFormat="1" ht="12" hidden="1" customHeight="1">
      <c r="A11517" s="260"/>
    </row>
    <row r="11518" spans="1:1" s="261" customFormat="1" ht="12" hidden="1" customHeight="1">
      <c r="A11518" s="260"/>
    </row>
    <row r="11519" spans="1:1" s="261" customFormat="1" ht="12" hidden="1" customHeight="1">
      <c r="A11519" s="260"/>
    </row>
    <row r="11520" spans="1:1" s="261" customFormat="1" ht="12" hidden="1" customHeight="1">
      <c r="A11520" s="260"/>
    </row>
    <row r="11521" spans="1:1" s="261" customFormat="1" ht="12" hidden="1" customHeight="1">
      <c r="A11521" s="260"/>
    </row>
    <row r="11522" spans="1:1" s="261" customFormat="1" ht="12" hidden="1" customHeight="1">
      <c r="A11522" s="260"/>
    </row>
    <row r="11523" spans="1:1" s="261" customFormat="1" ht="12" hidden="1" customHeight="1">
      <c r="A11523" s="260"/>
    </row>
    <row r="11524" spans="1:1" s="261" customFormat="1" ht="12" hidden="1" customHeight="1">
      <c r="A11524" s="260"/>
    </row>
    <row r="11525" spans="1:1" s="261" customFormat="1" ht="12" hidden="1" customHeight="1">
      <c r="A11525" s="260"/>
    </row>
    <row r="11526" spans="1:1" s="261" customFormat="1" ht="12" hidden="1" customHeight="1">
      <c r="A11526" s="260"/>
    </row>
    <row r="11527" spans="1:1" s="261" customFormat="1" ht="12" hidden="1" customHeight="1">
      <c r="A11527" s="260"/>
    </row>
    <row r="11528" spans="1:1" s="261" customFormat="1" ht="12" hidden="1" customHeight="1">
      <c r="A11528" s="260"/>
    </row>
    <row r="11529" spans="1:1" s="261" customFormat="1" ht="12" hidden="1" customHeight="1">
      <c r="A11529" s="260"/>
    </row>
    <row r="11530" spans="1:1" s="261" customFormat="1" ht="12" hidden="1" customHeight="1">
      <c r="A11530" s="260"/>
    </row>
    <row r="11531" spans="1:1" s="261" customFormat="1" ht="12" hidden="1" customHeight="1">
      <c r="A11531" s="260"/>
    </row>
    <row r="11532" spans="1:1" s="261" customFormat="1" ht="12" hidden="1" customHeight="1">
      <c r="A11532" s="260"/>
    </row>
    <row r="11533" spans="1:1" s="261" customFormat="1" ht="12" hidden="1" customHeight="1">
      <c r="A11533" s="260"/>
    </row>
    <row r="11534" spans="1:1" s="261" customFormat="1" ht="12" hidden="1" customHeight="1">
      <c r="A11534" s="260"/>
    </row>
    <row r="11535" spans="1:1" s="261" customFormat="1" ht="12" hidden="1" customHeight="1">
      <c r="A11535" s="260"/>
    </row>
    <row r="11536" spans="1:1" s="261" customFormat="1" ht="12" hidden="1" customHeight="1">
      <c r="A11536" s="260"/>
    </row>
    <row r="11537" spans="1:1" s="261" customFormat="1" ht="12" hidden="1" customHeight="1">
      <c r="A11537" s="260"/>
    </row>
    <row r="11538" spans="1:1" s="261" customFormat="1" ht="12" hidden="1" customHeight="1">
      <c r="A11538" s="260"/>
    </row>
    <row r="11539" spans="1:1" s="261" customFormat="1" ht="12" hidden="1" customHeight="1">
      <c r="A11539" s="260"/>
    </row>
    <row r="11540" spans="1:1" s="261" customFormat="1" ht="12" hidden="1" customHeight="1">
      <c r="A11540" s="260"/>
    </row>
    <row r="11541" spans="1:1" s="261" customFormat="1" ht="12" hidden="1" customHeight="1">
      <c r="A11541" s="260"/>
    </row>
    <row r="11542" spans="1:1" s="261" customFormat="1" ht="12" hidden="1" customHeight="1">
      <c r="A11542" s="260"/>
    </row>
    <row r="11543" spans="1:1" s="261" customFormat="1" ht="12" hidden="1" customHeight="1">
      <c r="A11543" s="260"/>
    </row>
    <row r="11544" spans="1:1" s="261" customFormat="1" ht="12" hidden="1" customHeight="1">
      <c r="A11544" s="260"/>
    </row>
    <row r="11545" spans="1:1" s="261" customFormat="1" ht="12" hidden="1" customHeight="1">
      <c r="A11545" s="260"/>
    </row>
    <row r="11546" spans="1:1" s="261" customFormat="1" ht="12" hidden="1" customHeight="1">
      <c r="A11546" s="260"/>
    </row>
    <row r="11547" spans="1:1" s="261" customFormat="1" ht="12" hidden="1" customHeight="1">
      <c r="A11547" s="260"/>
    </row>
    <row r="11548" spans="1:1" s="261" customFormat="1" ht="12" hidden="1" customHeight="1">
      <c r="A11548" s="260"/>
    </row>
    <row r="11549" spans="1:1" s="261" customFormat="1" ht="12" hidden="1" customHeight="1">
      <c r="A11549" s="260"/>
    </row>
    <row r="11550" spans="1:1" s="261" customFormat="1" ht="12" hidden="1" customHeight="1">
      <c r="A11550" s="260"/>
    </row>
    <row r="11551" spans="1:1" s="261" customFormat="1" ht="12" hidden="1" customHeight="1">
      <c r="A11551" s="260"/>
    </row>
    <row r="11552" spans="1:1" s="261" customFormat="1" ht="12" hidden="1" customHeight="1">
      <c r="A11552" s="260"/>
    </row>
    <row r="11553" spans="1:1" s="261" customFormat="1" ht="12" hidden="1" customHeight="1">
      <c r="A11553" s="260"/>
    </row>
    <row r="11554" spans="1:1" s="261" customFormat="1" ht="12" hidden="1" customHeight="1">
      <c r="A11554" s="260"/>
    </row>
    <row r="11555" spans="1:1" s="261" customFormat="1" ht="12" hidden="1" customHeight="1">
      <c r="A11555" s="260"/>
    </row>
    <row r="11556" spans="1:1" s="261" customFormat="1" ht="12" hidden="1" customHeight="1">
      <c r="A11556" s="260"/>
    </row>
    <row r="11557" spans="1:1" s="261" customFormat="1" ht="12" hidden="1" customHeight="1">
      <c r="A11557" s="260"/>
    </row>
    <row r="11558" spans="1:1" s="261" customFormat="1" ht="12" hidden="1" customHeight="1">
      <c r="A11558" s="260"/>
    </row>
    <row r="11559" spans="1:1" s="261" customFormat="1" ht="12" hidden="1" customHeight="1">
      <c r="A11559" s="260"/>
    </row>
    <row r="11560" spans="1:1" s="261" customFormat="1" ht="12" hidden="1" customHeight="1">
      <c r="A11560" s="260"/>
    </row>
    <row r="11561" spans="1:1" s="261" customFormat="1" ht="12" hidden="1" customHeight="1">
      <c r="A11561" s="260"/>
    </row>
    <row r="11562" spans="1:1" s="261" customFormat="1" ht="12" hidden="1" customHeight="1">
      <c r="A11562" s="260"/>
    </row>
    <row r="11563" spans="1:1" s="261" customFormat="1" ht="12" hidden="1" customHeight="1">
      <c r="A11563" s="260"/>
    </row>
    <row r="11564" spans="1:1" s="261" customFormat="1" ht="12" hidden="1" customHeight="1">
      <c r="A11564" s="260"/>
    </row>
    <row r="11565" spans="1:1" s="261" customFormat="1" ht="12" hidden="1" customHeight="1">
      <c r="A11565" s="260"/>
    </row>
    <row r="11566" spans="1:1" s="261" customFormat="1" ht="12" hidden="1" customHeight="1">
      <c r="A11566" s="260"/>
    </row>
    <row r="11567" spans="1:1" s="261" customFormat="1" ht="12" hidden="1" customHeight="1">
      <c r="A11567" s="260"/>
    </row>
    <row r="11568" spans="1:1" s="261" customFormat="1" ht="12" hidden="1" customHeight="1">
      <c r="A11568" s="260"/>
    </row>
    <row r="11569" spans="1:1" s="261" customFormat="1" ht="12" hidden="1" customHeight="1">
      <c r="A11569" s="260"/>
    </row>
    <row r="11570" spans="1:1" s="261" customFormat="1" ht="12" hidden="1" customHeight="1">
      <c r="A11570" s="260"/>
    </row>
    <row r="11571" spans="1:1" s="261" customFormat="1" ht="12" hidden="1" customHeight="1">
      <c r="A11571" s="260"/>
    </row>
    <row r="11572" spans="1:1" s="261" customFormat="1" ht="12" hidden="1" customHeight="1">
      <c r="A11572" s="260"/>
    </row>
    <row r="11573" spans="1:1" s="261" customFormat="1" ht="12" hidden="1" customHeight="1">
      <c r="A11573" s="260"/>
    </row>
    <row r="11574" spans="1:1" s="261" customFormat="1" ht="12" hidden="1" customHeight="1">
      <c r="A11574" s="260"/>
    </row>
    <row r="11575" spans="1:1" s="261" customFormat="1" ht="12" hidden="1" customHeight="1">
      <c r="A11575" s="260"/>
    </row>
    <row r="11576" spans="1:1" s="261" customFormat="1" ht="12" hidden="1" customHeight="1">
      <c r="A11576" s="260"/>
    </row>
    <row r="11577" spans="1:1" s="261" customFormat="1" ht="12" hidden="1" customHeight="1">
      <c r="A11577" s="260"/>
    </row>
    <row r="11578" spans="1:1" s="261" customFormat="1" ht="12" hidden="1" customHeight="1">
      <c r="A11578" s="260"/>
    </row>
    <row r="11579" spans="1:1" s="261" customFormat="1" ht="12" hidden="1" customHeight="1">
      <c r="A11579" s="260"/>
    </row>
    <row r="11580" spans="1:1" s="261" customFormat="1" ht="12" hidden="1" customHeight="1">
      <c r="A11580" s="260"/>
    </row>
    <row r="11581" spans="1:1" s="261" customFormat="1" ht="12" hidden="1" customHeight="1">
      <c r="A11581" s="260"/>
    </row>
    <row r="11582" spans="1:1" s="261" customFormat="1" ht="12" hidden="1" customHeight="1">
      <c r="A11582" s="260"/>
    </row>
    <row r="11583" spans="1:1" s="261" customFormat="1" ht="12" hidden="1" customHeight="1">
      <c r="A11583" s="260"/>
    </row>
    <row r="11584" spans="1:1" s="261" customFormat="1" ht="12" hidden="1" customHeight="1">
      <c r="A11584" s="260"/>
    </row>
    <row r="11585" spans="1:1" s="261" customFormat="1" ht="12" hidden="1" customHeight="1">
      <c r="A11585" s="260"/>
    </row>
    <row r="11586" spans="1:1" s="261" customFormat="1" ht="12" hidden="1" customHeight="1">
      <c r="A11586" s="260"/>
    </row>
    <row r="11587" spans="1:1" s="261" customFormat="1" ht="12" hidden="1" customHeight="1">
      <c r="A11587" s="260"/>
    </row>
    <row r="11588" spans="1:1" s="261" customFormat="1" ht="12" hidden="1" customHeight="1">
      <c r="A11588" s="260"/>
    </row>
    <row r="11589" spans="1:1" s="261" customFormat="1" ht="12" hidden="1" customHeight="1">
      <c r="A11589" s="260"/>
    </row>
    <row r="11590" spans="1:1" s="261" customFormat="1" ht="12" hidden="1" customHeight="1">
      <c r="A11590" s="260"/>
    </row>
    <row r="11591" spans="1:1" s="261" customFormat="1" ht="12" hidden="1" customHeight="1">
      <c r="A11591" s="260"/>
    </row>
    <row r="11592" spans="1:1" s="261" customFormat="1" ht="12" hidden="1" customHeight="1">
      <c r="A11592" s="260"/>
    </row>
    <row r="11593" spans="1:1" s="261" customFormat="1" ht="12" hidden="1" customHeight="1">
      <c r="A11593" s="260"/>
    </row>
    <row r="11594" spans="1:1" s="261" customFormat="1" ht="12" hidden="1" customHeight="1">
      <c r="A11594" s="260"/>
    </row>
    <row r="11595" spans="1:1" s="261" customFormat="1" ht="12" hidden="1" customHeight="1">
      <c r="A11595" s="260"/>
    </row>
    <row r="11596" spans="1:1" s="261" customFormat="1" ht="12" hidden="1" customHeight="1">
      <c r="A11596" s="260"/>
    </row>
    <row r="11597" spans="1:1" s="261" customFormat="1" ht="12" hidden="1" customHeight="1">
      <c r="A11597" s="260"/>
    </row>
    <row r="11598" spans="1:1" s="261" customFormat="1" ht="12" hidden="1" customHeight="1">
      <c r="A11598" s="260"/>
    </row>
    <row r="11599" spans="1:1" s="261" customFormat="1" ht="12" hidden="1" customHeight="1">
      <c r="A11599" s="260"/>
    </row>
    <row r="11600" spans="1:1" s="261" customFormat="1" ht="12" hidden="1" customHeight="1">
      <c r="A11600" s="260"/>
    </row>
    <row r="11601" spans="1:1" s="261" customFormat="1" ht="12" hidden="1" customHeight="1">
      <c r="A11601" s="260"/>
    </row>
    <row r="11602" spans="1:1" s="261" customFormat="1" ht="12" hidden="1" customHeight="1">
      <c r="A11602" s="260"/>
    </row>
    <row r="11603" spans="1:1" s="261" customFormat="1" ht="12" hidden="1" customHeight="1">
      <c r="A11603" s="260"/>
    </row>
    <row r="11604" spans="1:1" s="261" customFormat="1" ht="12" hidden="1" customHeight="1">
      <c r="A11604" s="260"/>
    </row>
    <row r="11605" spans="1:1" s="261" customFormat="1" ht="12" hidden="1" customHeight="1">
      <c r="A11605" s="260"/>
    </row>
    <row r="11606" spans="1:1" s="261" customFormat="1" ht="12" hidden="1" customHeight="1">
      <c r="A11606" s="260"/>
    </row>
    <row r="11607" spans="1:1" s="261" customFormat="1" ht="12" hidden="1" customHeight="1">
      <c r="A11607" s="260"/>
    </row>
    <row r="11608" spans="1:1" s="261" customFormat="1" ht="12" hidden="1" customHeight="1">
      <c r="A11608" s="260"/>
    </row>
    <row r="11609" spans="1:1" s="261" customFormat="1" ht="12" hidden="1" customHeight="1">
      <c r="A11609" s="260"/>
    </row>
    <row r="11610" spans="1:1" s="261" customFormat="1" ht="12" hidden="1" customHeight="1">
      <c r="A11610" s="260"/>
    </row>
    <row r="11611" spans="1:1" s="261" customFormat="1" ht="12" hidden="1" customHeight="1">
      <c r="A11611" s="260"/>
    </row>
    <row r="11612" spans="1:1" s="261" customFormat="1" ht="12" hidden="1" customHeight="1">
      <c r="A11612" s="260"/>
    </row>
    <row r="11613" spans="1:1" s="261" customFormat="1" ht="12" hidden="1" customHeight="1">
      <c r="A11613" s="260"/>
    </row>
    <row r="11614" spans="1:1" s="261" customFormat="1" ht="12" hidden="1" customHeight="1">
      <c r="A11614" s="260"/>
    </row>
    <row r="11615" spans="1:1" s="261" customFormat="1" ht="12" hidden="1" customHeight="1">
      <c r="A11615" s="260"/>
    </row>
    <row r="11616" spans="1:1" s="261" customFormat="1" ht="12" hidden="1" customHeight="1">
      <c r="A11616" s="260"/>
    </row>
    <row r="11617" spans="1:1" s="261" customFormat="1" ht="12" hidden="1" customHeight="1">
      <c r="A11617" s="260"/>
    </row>
    <row r="11618" spans="1:1" s="261" customFormat="1" ht="12" hidden="1" customHeight="1">
      <c r="A11618" s="260"/>
    </row>
    <row r="11619" spans="1:1" s="261" customFormat="1" ht="12" hidden="1" customHeight="1">
      <c r="A11619" s="260"/>
    </row>
    <row r="11620" spans="1:1" s="261" customFormat="1" ht="12" hidden="1" customHeight="1">
      <c r="A11620" s="260"/>
    </row>
    <row r="11621" spans="1:1" s="261" customFormat="1" ht="12" hidden="1" customHeight="1">
      <c r="A11621" s="260"/>
    </row>
    <row r="11622" spans="1:1" s="261" customFormat="1" ht="12" hidden="1" customHeight="1">
      <c r="A11622" s="260"/>
    </row>
    <row r="11623" spans="1:1" s="261" customFormat="1" ht="12" hidden="1" customHeight="1">
      <c r="A11623" s="260"/>
    </row>
    <row r="11624" spans="1:1" s="261" customFormat="1" ht="12" hidden="1" customHeight="1">
      <c r="A11624" s="260"/>
    </row>
    <row r="11625" spans="1:1" s="261" customFormat="1" ht="12" hidden="1" customHeight="1">
      <c r="A11625" s="260"/>
    </row>
    <row r="11626" spans="1:1" s="261" customFormat="1" ht="12" hidden="1" customHeight="1">
      <c r="A11626" s="260"/>
    </row>
    <row r="11627" spans="1:1" s="261" customFormat="1" ht="12" hidden="1" customHeight="1">
      <c r="A11627" s="260"/>
    </row>
    <row r="11628" spans="1:1" s="261" customFormat="1" ht="12" hidden="1" customHeight="1">
      <c r="A11628" s="260"/>
    </row>
    <row r="11629" spans="1:1" s="261" customFormat="1" ht="12" hidden="1" customHeight="1">
      <c r="A11629" s="260"/>
    </row>
    <row r="11630" spans="1:1" s="261" customFormat="1" ht="12" hidden="1" customHeight="1">
      <c r="A11630" s="260"/>
    </row>
    <row r="11631" spans="1:1" s="261" customFormat="1" ht="12" hidden="1" customHeight="1">
      <c r="A11631" s="260"/>
    </row>
    <row r="11632" spans="1:1" s="261" customFormat="1" ht="12" hidden="1" customHeight="1">
      <c r="A11632" s="260"/>
    </row>
    <row r="11633" spans="1:1" s="261" customFormat="1" ht="12" hidden="1" customHeight="1">
      <c r="A11633" s="260"/>
    </row>
    <row r="11634" spans="1:1" s="261" customFormat="1" ht="12" hidden="1" customHeight="1">
      <c r="A11634" s="260"/>
    </row>
    <row r="11635" spans="1:1" s="261" customFormat="1" ht="12" hidden="1" customHeight="1">
      <c r="A11635" s="260"/>
    </row>
    <row r="11636" spans="1:1" s="261" customFormat="1" ht="12" hidden="1" customHeight="1">
      <c r="A11636" s="260"/>
    </row>
    <row r="11637" spans="1:1" s="261" customFormat="1" ht="12" hidden="1" customHeight="1">
      <c r="A11637" s="260"/>
    </row>
    <row r="11638" spans="1:1" s="261" customFormat="1" ht="12" hidden="1" customHeight="1">
      <c r="A11638" s="260"/>
    </row>
    <row r="11639" spans="1:1" s="261" customFormat="1" ht="12" hidden="1" customHeight="1">
      <c r="A11639" s="260"/>
    </row>
    <row r="11640" spans="1:1" s="261" customFormat="1" ht="12" hidden="1" customHeight="1">
      <c r="A11640" s="260"/>
    </row>
    <row r="11641" spans="1:1" s="261" customFormat="1" ht="12" hidden="1" customHeight="1">
      <c r="A11641" s="260"/>
    </row>
    <row r="11642" spans="1:1" s="261" customFormat="1" ht="12" hidden="1" customHeight="1">
      <c r="A11642" s="260"/>
    </row>
    <row r="11643" spans="1:1" s="261" customFormat="1" ht="12" hidden="1" customHeight="1">
      <c r="A11643" s="260"/>
    </row>
    <row r="11644" spans="1:1" s="261" customFormat="1" ht="12" hidden="1" customHeight="1">
      <c r="A11644" s="260"/>
    </row>
    <row r="11645" spans="1:1" s="261" customFormat="1" ht="12" hidden="1" customHeight="1">
      <c r="A11645" s="260"/>
    </row>
    <row r="11646" spans="1:1" s="261" customFormat="1" ht="12" hidden="1" customHeight="1">
      <c r="A11646" s="260"/>
    </row>
    <row r="11647" spans="1:1" s="261" customFormat="1" ht="12" hidden="1" customHeight="1">
      <c r="A11647" s="260"/>
    </row>
    <row r="11648" spans="1:1" s="261" customFormat="1" ht="12" hidden="1" customHeight="1">
      <c r="A11648" s="260"/>
    </row>
    <row r="11649" spans="1:1" s="261" customFormat="1" ht="12" hidden="1" customHeight="1">
      <c r="A11649" s="260"/>
    </row>
    <row r="11650" spans="1:1" s="261" customFormat="1" ht="12" hidden="1" customHeight="1">
      <c r="A11650" s="260"/>
    </row>
    <row r="11651" spans="1:1" s="261" customFormat="1" ht="12" hidden="1" customHeight="1">
      <c r="A11651" s="260"/>
    </row>
    <row r="11652" spans="1:1" s="261" customFormat="1" ht="12" hidden="1" customHeight="1">
      <c r="A11652" s="260"/>
    </row>
    <row r="11653" spans="1:1" s="261" customFormat="1" ht="12" hidden="1" customHeight="1">
      <c r="A11653" s="260"/>
    </row>
    <row r="11654" spans="1:1" s="261" customFormat="1" ht="12" hidden="1" customHeight="1">
      <c r="A11654" s="260"/>
    </row>
    <row r="11655" spans="1:1" s="261" customFormat="1" ht="12" hidden="1" customHeight="1">
      <c r="A11655" s="260"/>
    </row>
    <row r="11656" spans="1:1" s="261" customFormat="1" ht="12" hidden="1" customHeight="1">
      <c r="A11656" s="260"/>
    </row>
    <row r="11657" spans="1:1" s="261" customFormat="1" ht="12" hidden="1" customHeight="1">
      <c r="A11657" s="260"/>
    </row>
    <row r="11658" spans="1:1" s="261" customFormat="1" ht="12" hidden="1" customHeight="1">
      <c r="A11658" s="260"/>
    </row>
    <row r="11659" spans="1:1" s="261" customFormat="1" ht="12" hidden="1" customHeight="1">
      <c r="A11659" s="260"/>
    </row>
    <row r="11660" spans="1:1" s="261" customFormat="1" ht="12" hidden="1" customHeight="1">
      <c r="A11660" s="260"/>
    </row>
    <row r="11661" spans="1:1" s="261" customFormat="1" ht="12" hidden="1" customHeight="1">
      <c r="A11661" s="260"/>
    </row>
    <row r="11662" spans="1:1" s="261" customFormat="1" ht="12" hidden="1" customHeight="1">
      <c r="A11662" s="260"/>
    </row>
    <row r="11663" spans="1:1" s="261" customFormat="1" ht="12" hidden="1" customHeight="1">
      <c r="A11663" s="260"/>
    </row>
    <row r="11664" spans="1:1" s="261" customFormat="1" ht="12" hidden="1" customHeight="1">
      <c r="A11664" s="260"/>
    </row>
    <row r="11665" spans="1:1" s="261" customFormat="1" ht="12" hidden="1" customHeight="1">
      <c r="A11665" s="260"/>
    </row>
    <row r="11666" spans="1:1" s="261" customFormat="1" ht="12" hidden="1" customHeight="1">
      <c r="A11666" s="260"/>
    </row>
    <row r="11667" spans="1:1" s="261" customFormat="1" ht="12" hidden="1" customHeight="1">
      <c r="A11667" s="260"/>
    </row>
    <row r="11668" spans="1:1" s="261" customFormat="1" ht="12" hidden="1" customHeight="1">
      <c r="A11668" s="260"/>
    </row>
    <row r="11669" spans="1:1" s="261" customFormat="1" ht="12" hidden="1" customHeight="1">
      <c r="A11669" s="260"/>
    </row>
    <row r="11670" spans="1:1" s="261" customFormat="1" ht="12" hidden="1" customHeight="1">
      <c r="A11670" s="260"/>
    </row>
    <row r="11671" spans="1:1" s="261" customFormat="1" ht="12" hidden="1" customHeight="1">
      <c r="A11671" s="260"/>
    </row>
    <row r="11672" spans="1:1" s="261" customFormat="1" ht="12" hidden="1" customHeight="1">
      <c r="A11672" s="260"/>
    </row>
    <row r="11673" spans="1:1" s="261" customFormat="1" ht="12" hidden="1" customHeight="1">
      <c r="A11673" s="260"/>
    </row>
    <row r="11674" spans="1:1" s="261" customFormat="1" ht="12" hidden="1" customHeight="1">
      <c r="A11674" s="260"/>
    </row>
    <row r="11675" spans="1:1" s="261" customFormat="1" ht="12" hidden="1" customHeight="1">
      <c r="A11675" s="260"/>
    </row>
    <row r="11676" spans="1:1" s="261" customFormat="1" ht="12" hidden="1" customHeight="1">
      <c r="A11676" s="260"/>
    </row>
    <row r="11677" spans="1:1" s="261" customFormat="1" ht="12" hidden="1" customHeight="1">
      <c r="A11677" s="260"/>
    </row>
    <row r="11678" spans="1:1" s="261" customFormat="1" ht="12" hidden="1" customHeight="1">
      <c r="A11678" s="260"/>
    </row>
    <row r="11679" spans="1:1" s="261" customFormat="1" ht="12" hidden="1" customHeight="1">
      <c r="A11679" s="260"/>
    </row>
    <row r="11680" spans="1:1" s="261" customFormat="1" ht="12" hidden="1" customHeight="1">
      <c r="A11680" s="260"/>
    </row>
    <row r="11681" spans="1:1" s="261" customFormat="1" ht="12" hidden="1" customHeight="1">
      <c r="A11681" s="260"/>
    </row>
    <row r="11682" spans="1:1" s="261" customFormat="1" ht="12" hidden="1" customHeight="1">
      <c r="A11682" s="260"/>
    </row>
    <row r="11683" spans="1:1" s="261" customFormat="1" ht="12" hidden="1" customHeight="1">
      <c r="A11683" s="260"/>
    </row>
    <row r="11684" spans="1:1" s="261" customFormat="1" ht="12" hidden="1" customHeight="1">
      <c r="A11684" s="260"/>
    </row>
    <row r="11685" spans="1:1" s="261" customFormat="1" ht="12" hidden="1" customHeight="1">
      <c r="A11685" s="260"/>
    </row>
    <row r="11686" spans="1:1" s="261" customFormat="1" ht="12" hidden="1" customHeight="1">
      <c r="A11686" s="260"/>
    </row>
    <row r="11687" spans="1:1" s="261" customFormat="1" ht="12" hidden="1" customHeight="1">
      <c r="A11687" s="260"/>
    </row>
    <row r="11688" spans="1:1" s="261" customFormat="1" ht="12" hidden="1" customHeight="1">
      <c r="A11688" s="260"/>
    </row>
    <row r="11689" spans="1:1" s="261" customFormat="1" ht="12" hidden="1" customHeight="1">
      <c r="A11689" s="260"/>
    </row>
    <row r="11690" spans="1:1" s="261" customFormat="1" ht="12" hidden="1" customHeight="1">
      <c r="A11690" s="260"/>
    </row>
    <row r="11691" spans="1:1" s="261" customFormat="1" ht="12" hidden="1" customHeight="1">
      <c r="A11691" s="260"/>
    </row>
    <row r="11692" spans="1:1" s="261" customFormat="1" ht="12" hidden="1" customHeight="1">
      <c r="A11692" s="260"/>
    </row>
    <row r="11693" spans="1:1" s="261" customFormat="1" ht="12" hidden="1" customHeight="1">
      <c r="A11693" s="260"/>
    </row>
    <row r="11694" spans="1:1" s="261" customFormat="1" ht="12" hidden="1" customHeight="1">
      <c r="A11694" s="260"/>
    </row>
    <row r="11695" spans="1:1" s="261" customFormat="1" ht="12" hidden="1" customHeight="1">
      <c r="A11695" s="260"/>
    </row>
    <row r="11696" spans="1:1" s="261" customFormat="1" ht="12" hidden="1" customHeight="1">
      <c r="A11696" s="260"/>
    </row>
    <row r="11697" spans="1:1" s="261" customFormat="1" ht="12" hidden="1" customHeight="1">
      <c r="A11697" s="260"/>
    </row>
    <row r="11698" spans="1:1" s="261" customFormat="1" ht="12" hidden="1" customHeight="1">
      <c r="A11698" s="260"/>
    </row>
    <row r="11699" spans="1:1" s="261" customFormat="1" ht="12" hidden="1" customHeight="1">
      <c r="A11699" s="260"/>
    </row>
    <row r="11700" spans="1:1" s="261" customFormat="1" ht="12" hidden="1" customHeight="1">
      <c r="A11700" s="260"/>
    </row>
    <row r="11701" spans="1:1" s="261" customFormat="1" ht="12" hidden="1" customHeight="1">
      <c r="A11701" s="260"/>
    </row>
    <row r="11702" spans="1:1" s="261" customFormat="1" ht="12" hidden="1" customHeight="1">
      <c r="A11702" s="260"/>
    </row>
    <row r="11703" spans="1:1" s="261" customFormat="1" ht="12" hidden="1" customHeight="1">
      <c r="A11703" s="260"/>
    </row>
    <row r="11704" spans="1:1" s="261" customFormat="1" ht="12" hidden="1" customHeight="1">
      <c r="A11704" s="260"/>
    </row>
    <row r="11705" spans="1:1" s="261" customFormat="1" ht="12" hidden="1" customHeight="1">
      <c r="A11705" s="260"/>
    </row>
    <row r="11706" spans="1:1" s="261" customFormat="1" ht="12" hidden="1" customHeight="1">
      <c r="A11706" s="260"/>
    </row>
    <row r="11707" spans="1:1" s="261" customFormat="1" ht="12" hidden="1" customHeight="1">
      <c r="A11707" s="260"/>
    </row>
    <row r="11708" spans="1:1" s="261" customFormat="1" ht="12" hidden="1" customHeight="1">
      <c r="A11708" s="260"/>
    </row>
    <row r="11709" spans="1:1" s="261" customFormat="1" ht="12" hidden="1" customHeight="1">
      <c r="A11709" s="260"/>
    </row>
    <row r="11710" spans="1:1" s="261" customFormat="1" ht="12" hidden="1" customHeight="1">
      <c r="A11710" s="260"/>
    </row>
    <row r="11711" spans="1:1" s="261" customFormat="1" ht="12" hidden="1" customHeight="1">
      <c r="A11711" s="260"/>
    </row>
    <row r="11712" spans="1:1" s="261" customFormat="1" ht="12" hidden="1" customHeight="1">
      <c r="A11712" s="260"/>
    </row>
    <row r="11713" spans="1:1" s="261" customFormat="1" ht="12" hidden="1" customHeight="1">
      <c r="A11713" s="260"/>
    </row>
    <row r="11714" spans="1:1" s="261" customFormat="1" ht="12" hidden="1" customHeight="1">
      <c r="A11714" s="260"/>
    </row>
    <row r="11715" spans="1:1" s="261" customFormat="1" ht="12" hidden="1" customHeight="1">
      <c r="A11715" s="260"/>
    </row>
    <row r="11716" spans="1:1" s="261" customFormat="1" ht="12" hidden="1" customHeight="1">
      <c r="A11716" s="260"/>
    </row>
    <row r="11717" spans="1:1" s="261" customFormat="1" ht="12" hidden="1" customHeight="1">
      <c r="A11717" s="260"/>
    </row>
    <row r="11718" spans="1:1" s="261" customFormat="1" ht="12" hidden="1" customHeight="1">
      <c r="A11718" s="260"/>
    </row>
    <row r="11719" spans="1:1" s="261" customFormat="1" ht="12" hidden="1" customHeight="1">
      <c r="A11719" s="260"/>
    </row>
    <row r="11720" spans="1:1" s="261" customFormat="1" ht="12" hidden="1" customHeight="1">
      <c r="A11720" s="260"/>
    </row>
    <row r="11721" spans="1:1" s="261" customFormat="1" ht="12" hidden="1" customHeight="1">
      <c r="A11721" s="260"/>
    </row>
    <row r="11722" spans="1:1" s="261" customFormat="1" ht="12" hidden="1" customHeight="1">
      <c r="A11722" s="260"/>
    </row>
    <row r="11723" spans="1:1" s="261" customFormat="1" ht="12" hidden="1" customHeight="1">
      <c r="A11723" s="260"/>
    </row>
    <row r="11724" spans="1:1" s="261" customFormat="1" ht="12" hidden="1" customHeight="1">
      <c r="A11724" s="260"/>
    </row>
    <row r="11725" spans="1:1" s="261" customFormat="1" ht="12" hidden="1" customHeight="1">
      <c r="A11725" s="260"/>
    </row>
    <row r="11726" spans="1:1" s="261" customFormat="1" ht="12" hidden="1" customHeight="1">
      <c r="A11726" s="260"/>
    </row>
    <row r="11727" spans="1:1" s="261" customFormat="1" ht="12" hidden="1" customHeight="1">
      <c r="A11727" s="260"/>
    </row>
    <row r="11728" spans="1:1" s="261" customFormat="1" ht="12" hidden="1" customHeight="1">
      <c r="A11728" s="260"/>
    </row>
    <row r="11729" spans="1:1" s="261" customFormat="1" ht="12" hidden="1" customHeight="1">
      <c r="A11729" s="260"/>
    </row>
    <row r="11730" spans="1:1" s="261" customFormat="1" ht="12" hidden="1" customHeight="1">
      <c r="A11730" s="260"/>
    </row>
    <row r="11731" spans="1:1" s="261" customFormat="1" ht="12" hidden="1" customHeight="1">
      <c r="A11731" s="260"/>
    </row>
    <row r="11732" spans="1:1" s="261" customFormat="1" ht="12" hidden="1" customHeight="1">
      <c r="A11732" s="260"/>
    </row>
    <row r="11733" spans="1:1" s="261" customFormat="1" ht="12" hidden="1" customHeight="1">
      <c r="A11733" s="260"/>
    </row>
    <row r="11734" spans="1:1" s="261" customFormat="1" ht="12" hidden="1" customHeight="1">
      <c r="A11734" s="260"/>
    </row>
    <row r="11735" spans="1:1" s="261" customFormat="1" ht="12" hidden="1" customHeight="1">
      <c r="A11735" s="260"/>
    </row>
    <row r="11736" spans="1:1" s="261" customFormat="1" ht="12" hidden="1" customHeight="1">
      <c r="A11736" s="260"/>
    </row>
    <row r="11737" spans="1:1" s="261" customFormat="1" ht="12" hidden="1" customHeight="1">
      <c r="A11737" s="260"/>
    </row>
    <row r="11738" spans="1:1" s="261" customFormat="1" ht="12" hidden="1" customHeight="1">
      <c r="A11738" s="260"/>
    </row>
    <row r="11739" spans="1:1" s="261" customFormat="1" ht="12" hidden="1" customHeight="1">
      <c r="A11739" s="260"/>
    </row>
    <row r="11740" spans="1:1" s="261" customFormat="1" ht="12" hidden="1" customHeight="1">
      <c r="A11740" s="260"/>
    </row>
    <row r="11741" spans="1:1" s="261" customFormat="1" ht="12" hidden="1" customHeight="1">
      <c r="A11741" s="260"/>
    </row>
    <row r="11742" spans="1:1" s="261" customFormat="1" ht="12" hidden="1" customHeight="1">
      <c r="A11742" s="260"/>
    </row>
    <row r="11743" spans="1:1" s="261" customFormat="1" ht="12" hidden="1" customHeight="1">
      <c r="A11743" s="260"/>
    </row>
    <row r="11744" spans="1:1" s="261" customFormat="1" ht="12" hidden="1" customHeight="1">
      <c r="A11744" s="260"/>
    </row>
    <row r="11745" spans="1:1" s="261" customFormat="1" ht="12" hidden="1" customHeight="1">
      <c r="A11745" s="260"/>
    </row>
    <row r="11746" spans="1:1" s="261" customFormat="1" ht="12" hidden="1" customHeight="1">
      <c r="A11746" s="260"/>
    </row>
    <row r="11747" spans="1:1" s="261" customFormat="1" ht="12" hidden="1" customHeight="1">
      <c r="A11747" s="260"/>
    </row>
    <row r="11748" spans="1:1" s="261" customFormat="1" ht="12" hidden="1" customHeight="1">
      <c r="A11748" s="260"/>
    </row>
    <row r="11749" spans="1:1" s="261" customFormat="1" ht="12" hidden="1" customHeight="1">
      <c r="A11749" s="260"/>
    </row>
    <row r="11750" spans="1:1" s="261" customFormat="1" ht="12" hidden="1" customHeight="1">
      <c r="A11750" s="260"/>
    </row>
    <row r="11751" spans="1:1" s="261" customFormat="1" ht="12" hidden="1" customHeight="1">
      <c r="A11751" s="260"/>
    </row>
    <row r="11752" spans="1:1" s="261" customFormat="1" ht="12" hidden="1" customHeight="1">
      <c r="A11752" s="260"/>
    </row>
    <row r="11753" spans="1:1" s="261" customFormat="1" ht="12" hidden="1" customHeight="1">
      <c r="A11753" s="260"/>
    </row>
    <row r="11754" spans="1:1" s="261" customFormat="1" ht="12" hidden="1" customHeight="1">
      <c r="A11754" s="260"/>
    </row>
    <row r="11755" spans="1:1" s="261" customFormat="1" ht="12" hidden="1" customHeight="1">
      <c r="A11755" s="260"/>
    </row>
    <row r="11756" spans="1:1" s="261" customFormat="1" ht="12" hidden="1" customHeight="1">
      <c r="A11756" s="260"/>
    </row>
    <row r="11757" spans="1:1" s="261" customFormat="1" ht="12" hidden="1" customHeight="1">
      <c r="A11757" s="260"/>
    </row>
    <row r="11758" spans="1:1" s="261" customFormat="1" ht="12" hidden="1" customHeight="1">
      <c r="A11758" s="260"/>
    </row>
    <row r="11759" spans="1:1" s="261" customFormat="1" ht="12" hidden="1" customHeight="1">
      <c r="A11759" s="260"/>
    </row>
    <row r="11760" spans="1:1" s="261" customFormat="1" ht="12" hidden="1" customHeight="1">
      <c r="A11760" s="260"/>
    </row>
    <row r="11761" spans="1:1" s="261" customFormat="1" ht="12" hidden="1" customHeight="1">
      <c r="A11761" s="260"/>
    </row>
    <row r="11762" spans="1:1" s="261" customFormat="1" ht="12" hidden="1" customHeight="1">
      <c r="A11762" s="260"/>
    </row>
    <row r="11763" spans="1:1" s="261" customFormat="1" ht="12" hidden="1" customHeight="1">
      <c r="A11763" s="260"/>
    </row>
    <row r="11764" spans="1:1" s="261" customFormat="1" ht="12" hidden="1" customHeight="1">
      <c r="A11764" s="260"/>
    </row>
    <row r="11765" spans="1:1" s="261" customFormat="1" ht="12" hidden="1" customHeight="1">
      <c r="A11765" s="260"/>
    </row>
    <row r="11766" spans="1:1" s="261" customFormat="1" ht="12" hidden="1" customHeight="1">
      <c r="A11766" s="260"/>
    </row>
    <row r="11767" spans="1:1" s="261" customFormat="1" ht="12" hidden="1" customHeight="1">
      <c r="A11767" s="260"/>
    </row>
    <row r="11768" spans="1:1" s="261" customFormat="1" ht="12" hidden="1" customHeight="1">
      <c r="A11768" s="260"/>
    </row>
    <row r="11769" spans="1:1" s="261" customFormat="1" ht="12" hidden="1" customHeight="1">
      <c r="A11769" s="260"/>
    </row>
    <row r="11770" spans="1:1" s="261" customFormat="1" ht="12" hidden="1" customHeight="1">
      <c r="A11770" s="260"/>
    </row>
    <row r="11771" spans="1:1" s="261" customFormat="1" ht="12" hidden="1" customHeight="1">
      <c r="A11771" s="260"/>
    </row>
    <row r="11772" spans="1:1" s="261" customFormat="1" ht="12" hidden="1" customHeight="1">
      <c r="A11772" s="260"/>
    </row>
    <row r="11773" spans="1:1" s="261" customFormat="1" ht="12" hidden="1" customHeight="1">
      <c r="A11773" s="260"/>
    </row>
    <row r="11774" spans="1:1" s="261" customFormat="1" ht="12" hidden="1" customHeight="1">
      <c r="A11774" s="260"/>
    </row>
    <row r="11775" spans="1:1" s="261" customFormat="1" ht="12" hidden="1" customHeight="1">
      <c r="A11775" s="260"/>
    </row>
    <row r="11776" spans="1:1" s="261" customFormat="1" ht="12" hidden="1" customHeight="1">
      <c r="A11776" s="260"/>
    </row>
    <row r="11777" spans="1:1" s="261" customFormat="1" ht="12" hidden="1" customHeight="1">
      <c r="A11777" s="260"/>
    </row>
    <row r="11778" spans="1:1" s="261" customFormat="1" ht="12" hidden="1" customHeight="1">
      <c r="A11778" s="260"/>
    </row>
    <row r="11779" spans="1:1" s="261" customFormat="1" ht="12" hidden="1" customHeight="1">
      <c r="A11779" s="260"/>
    </row>
    <row r="11780" spans="1:1" s="261" customFormat="1" ht="12" hidden="1" customHeight="1">
      <c r="A11780" s="260"/>
    </row>
    <row r="11781" spans="1:1" s="261" customFormat="1" ht="12" hidden="1" customHeight="1">
      <c r="A11781" s="260"/>
    </row>
    <row r="11782" spans="1:1" s="261" customFormat="1" ht="12" hidden="1" customHeight="1">
      <c r="A11782" s="260"/>
    </row>
    <row r="11783" spans="1:1" s="261" customFormat="1" ht="12" hidden="1" customHeight="1">
      <c r="A11783" s="260"/>
    </row>
    <row r="11784" spans="1:1" s="261" customFormat="1" ht="12" hidden="1" customHeight="1">
      <c r="A11784" s="260"/>
    </row>
    <row r="11785" spans="1:1" s="261" customFormat="1" ht="12" hidden="1" customHeight="1">
      <c r="A11785" s="260"/>
    </row>
    <row r="11786" spans="1:1" s="261" customFormat="1" ht="12" hidden="1" customHeight="1">
      <c r="A11786" s="260"/>
    </row>
    <row r="11787" spans="1:1" s="261" customFormat="1" ht="12" hidden="1" customHeight="1">
      <c r="A11787" s="260"/>
    </row>
    <row r="11788" spans="1:1" s="261" customFormat="1" ht="12" hidden="1" customHeight="1">
      <c r="A11788" s="260"/>
    </row>
    <row r="11789" spans="1:1" s="261" customFormat="1" ht="12" hidden="1" customHeight="1">
      <c r="A11789" s="260"/>
    </row>
    <row r="11790" spans="1:1" s="261" customFormat="1" ht="12" hidden="1" customHeight="1">
      <c r="A11790" s="260"/>
    </row>
    <row r="11791" spans="1:1" s="261" customFormat="1" ht="12" hidden="1" customHeight="1">
      <c r="A11791" s="260"/>
    </row>
    <row r="11792" spans="1:1" s="261" customFormat="1" ht="12" hidden="1" customHeight="1">
      <c r="A11792" s="260"/>
    </row>
    <row r="11793" spans="1:1" s="261" customFormat="1" ht="12" hidden="1" customHeight="1">
      <c r="A11793" s="260"/>
    </row>
    <row r="11794" spans="1:1" s="261" customFormat="1" ht="12" hidden="1" customHeight="1">
      <c r="A11794" s="260"/>
    </row>
    <row r="11795" spans="1:1" s="261" customFormat="1" ht="12" hidden="1" customHeight="1">
      <c r="A11795" s="260"/>
    </row>
    <row r="11796" spans="1:1" s="261" customFormat="1" ht="12" hidden="1" customHeight="1">
      <c r="A11796" s="260"/>
    </row>
    <row r="11797" spans="1:1" s="261" customFormat="1" ht="12" hidden="1" customHeight="1">
      <c r="A11797" s="260"/>
    </row>
    <row r="11798" spans="1:1" s="261" customFormat="1" ht="12" hidden="1" customHeight="1">
      <c r="A11798" s="260"/>
    </row>
    <row r="11799" spans="1:1" s="261" customFormat="1" ht="12" hidden="1" customHeight="1">
      <c r="A11799" s="260"/>
    </row>
    <row r="11800" spans="1:1" s="261" customFormat="1" ht="12" hidden="1" customHeight="1">
      <c r="A11800" s="260"/>
    </row>
    <row r="11801" spans="1:1" s="261" customFormat="1" ht="12" hidden="1" customHeight="1">
      <c r="A11801" s="260"/>
    </row>
    <row r="11802" spans="1:1" s="261" customFormat="1" ht="12" hidden="1" customHeight="1">
      <c r="A11802" s="260"/>
    </row>
    <row r="11803" spans="1:1" s="261" customFormat="1" ht="12" hidden="1" customHeight="1">
      <c r="A11803" s="260"/>
    </row>
    <row r="11804" spans="1:1" s="261" customFormat="1" ht="12" hidden="1" customHeight="1">
      <c r="A11804" s="260"/>
    </row>
    <row r="11805" spans="1:1" s="261" customFormat="1" ht="12" hidden="1" customHeight="1">
      <c r="A11805" s="260"/>
    </row>
    <row r="11806" spans="1:1" s="261" customFormat="1" ht="12" hidden="1" customHeight="1">
      <c r="A11806" s="260"/>
    </row>
    <row r="11807" spans="1:1" s="261" customFormat="1" ht="12" hidden="1" customHeight="1">
      <c r="A11807" s="260"/>
    </row>
    <row r="11808" spans="1:1" s="261" customFormat="1" ht="12" hidden="1" customHeight="1">
      <c r="A11808" s="260"/>
    </row>
    <row r="11809" spans="1:1" s="261" customFormat="1" ht="12" hidden="1" customHeight="1">
      <c r="A11809" s="260"/>
    </row>
    <row r="11810" spans="1:1" s="261" customFormat="1" ht="12" hidden="1" customHeight="1">
      <c r="A11810" s="260"/>
    </row>
    <row r="11811" spans="1:1" s="261" customFormat="1" ht="12" hidden="1" customHeight="1">
      <c r="A11811" s="260"/>
    </row>
    <row r="11812" spans="1:1" s="261" customFormat="1" ht="12" hidden="1" customHeight="1">
      <c r="A11812" s="260"/>
    </row>
    <row r="11813" spans="1:1" s="261" customFormat="1" ht="12" hidden="1" customHeight="1">
      <c r="A11813" s="260"/>
    </row>
    <row r="11814" spans="1:1" s="261" customFormat="1" ht="12" hidden="1" customHeight="1">
      <c r="A11814" s="260"/>
    </row>
    <row r="11815" spans="1:1" s="261" customFormat="1" ht="12" hidden="1" customHeight="1">
      <c r="A11815" s="260"/>
    </row>
    <row r="11816" spans="1:1" s="261" customFormat="1" ht="12" hidden="1" customHeight="1">
      <c r="A11816" s="260"/>
    </row>
    <row r="11817" spans="1:1" s="261" customFormat="1" ht="12" hidden="1" customHeight="1">
      <c r="A11817" s="260"/>
    </row>
    <row r="11818" spans="1:1" s="261" customFormat="1" ht="12" hidden="1" customHeight="1">
      <c r="A11818" s="260"/>
    </row>
    <row r="11819" spans="1:1" s="261" customFormat="1" ht="12" hidden="1" customHeight="1">
      <c r="A11819" s="260"/>
    </row>
    <row r="11820" spans="1:1" s="261" customFormat="1" ht="12" hidden="1" customHeight="1">
      <c r="A11820" s="260"/>
    </row>
    <row r="11821" spans="1:1" s="261" customFormat="1" ht="12" hidden="1" customHeight="1">
      <c r="A11821" s="260"/>
    </row>
    <row r="11822" spans="1:1" s="261" customFormat="1" ht="12" hidden="1" customHeight="1">
      <c r="A11822" s="260"/>
    </row>
    <row r="11823" spans="1:1" s="261" customFormat="1" ht="12" hidden="1" customHeight="1">
      <c r="A11823" s="260"/>
    </row>
    <row r="11824" spans="1:1" s="261" customFormat="1" ht="12" hidden="1" customHeight="1">
      <c r="A11824" s="260"/>
    </row>
    <row r="11825" spans="1:1" s="261" customFormat="1" ht="12" hidden="1" customHeight="1">
      <c r="A11825" s="260"/>
    </row>
    <row r="11826" spans="1:1" s="261" customFormat="1" ht="12" hidden="1" customHeight="1">
      <c r="A11826" s="260"/>
    </row>
    <row r="11827" spans="1:1" s="261" customFormat="1" ht="12" hidden="1" customHeight="1">
      <c r="A11827" s="260"/>
    </row>
    <row r="11828" spans="1:1" s="261" customFormat="1" ht="12" hidden="1" customHeight="1">
      <c r="A11828" s="260"/>
    </row>
    <row r="11829" spans="1:1" s="261" customFormat="1" ht="12" hidden="1" customHeight="1">
      <c r="A11829" s="260"/>
    </row>
    <row r="11830" spans="1:1" s="261" customFormat="1" ht="12" hidden="1" customHeight="1">
      <c r="A11830" s="260"/>
    </row>
    <row r="11831" spans="1:1" s="261" customFormat="1" ht="12" hidden="1" customHeight="1">
      <c r="A11831" s="260"/>
    </row>
    <row r="11832" spans="1:1" s="261" customFormat="1" ht="12" hidden="1" customHeight="1">
      <c r="A11832" s="260"/>
    </row>
    <row r="11833" spans="1:1" s="261" customFormat="1" ht="12" hidden="1" customHeight="1">
      <c r="A11833" s="260"/>
    </row>
    <row r="11834" spans="1:1" s="261" customFormat="1" ht="12" hidden="1" customHeight="1">
      <c r="A11834" s="260"/>
    </row>
    <row r="11835" spans="1:1" s="261" customFormat="1" ht="12" hidden="1" customHeight="1">
      <c r="A11835" s="260"/>
    </row>
    <row r="11836" spans="1:1" s="261" customFormat="1" ht="12" hidden="1" customHeight="1">
      <c r="A11836" s="260"/>
    </row>
    <row r="11837" spans="1:1" s="261" customFormat="1" ht="12" hidden="1" customHeight="1">
      <c r="A11837" s="260"/>
    </row>
    <row r="11838" spans="1:1" s="261" customFormat="1" ht="12" hidden="1" customHeight="1">
      <c r="A11838" s="260"/>
    </row>
    <row r="11839" spans="1:1" s="261" customFormat="1" ht="12" hidden="1" customHeight="1">
      <c r="A11839" s="260"/>
    </row>
    <row r="11840" spans="1:1" s="261" customFormat="1" ht="12" hidden="1" customHeight="1">
      <c r="A11840" s="260"/>
    </row>
    <row r="11841" spans="1:1" s="261" customFormat="1" ht="12" hidden="1" customHeight="1">
      <c r="A11841" s="260"/>
    </row>
    <row r="11842" spans="1:1" s="261" customFormat="1" ht="12" hidden="1" customHeight="1">
      <c r="A11842" s="260"/>
    </row>
    <row r="11843" spans="1:1" s="261" customFormat="1" ht="12" hidden="1" customHeight="1">
      <c r="A11843" s="260"/>
    </row>
    <row r="11844" spans="1:1" s="261" customFormat="1" ht="12" hidden="1" customHeight="1">
      <c r="A11844" s="260"/>
    </row>
    <row r="11845" spans="1:1" s="261" customFormat="1" ht="12" hidden="1" customHeight="1">
      <c r="A11845" s="260"/>
    </row>
    <row r="11846" spans="1:1" s="261" customFormat="1" ht="12" hidden="1" customHeight="1">
      <c r="A11846" s="260"/>
    </row>
    <row r="11847" spans="1:1" s="261" customFormat="1" ht="12" hidden="1" customHeight="1">
      <c r="A11847" s="260"/>
    </row>
    <row r="11848" spans="1:1" s="261" customFormat="1" ht="12" hidden="1" customHeight="1">
      <c r="A11848" s="260"/>
    </row>
    <row r="11849" spans="1:1" s="261" customFormat="1" ht="12" hidden="1" customHeight="1">
      <c r="A11849" s="260"/>
    </row>
    <row r="11850" spans="1:1" s="261" customFormat="1" ht="12" hidden="1" customHeight="1">
      <c r="A11850" s="260"/>
    </row>
    <row r="11851" spans="1:1" s="261" customFormat="1" ht="12" hidden="1" customHeight="1">
      <c r="A11851" s="260"/>
    </row>
    <row r="11852" spans="1:1" s="261" customFormat="1" ht="12" hidden="1" customHeight="1">
      <c r="A11852" s="260"/>
    </row>
    <row r="11853" spans="1:1" s="261" customFormat="1" ht="12" hidden="1" customHeight="1">
      <c r="A11853" s="260"/>
    </row>
    <row r="11854" spans="1:1" s="261" customFormat="1" ht="12" hidden="1" customHeight="1">
      <c r="A11854" s="260"/>
    </row>
    <row r="11855" spans="1:1" s="261" customFormat="1" ht="12" hidden="1" customHeight="1">
      <c r="A11855" s="260"/>
    </row>
    <row r="11856" spans="1:1" s="261" customFormat="1" ht="12" hidden="1" customHeight="1">
      <c r="A11856" s="260"/>
    </row>
    <row r="11857" spans="1:1" s="261" customFormat="1" ht="12" hidden="1" customHeight="1">
      <c r="A11857" s="260"/>
    </row>
    <row r="11858" spans="1:1" s="261" customFormat="1" ht="12" hidden="1" customHeight="1">
      <c r="A11858" s="260"/>
    </row>
    <row r="11859" spans="1:1" s="261" customFormat="1" ht="12" hidden="1" customHeight="1">
      <c r="A11859" s="260"/>
    </row>
    <row r="11860" spans="1:1" s="261" customFormat="1" ht="12" hidden="1" customHeight="1">
      <c r="A11860" s="260"/>
    </row>
    <row r="11861" spans="1:1" s="261" customFormat="1" ht="12" hidden="1" customHeight="1">
      <c r="A11861" s="260"/>
    </row>
    <row r="11862" spans="1:1" s="261" customFormat="1" ht="12" hidden="1" customHeight="1">
      <c r="A11862" s="260"/>
    </row>
    <row r="11863" spans="1:1" s="261" customFormat="1" ht="12" hidden="1" customHeight="1">
      <c r="A11863" s="260"/>
    </row>
    <row r="11864" spans="1:1" s="261" customFormat="1" ht="12" hidden="1" customHeight="1">
      <c r="A11864" s="260"/>
    </row>
    <row r="11865" spans="1:1" s="261" customFormat="1" ht="12" hidden="1" customHeight="1">
      <c r="A11865" s="260"/>
    </row>
    <row r="11866" spans="1:1" s="261" customFormat="1" ht="12" hidden="1" customHeight="1">
      <c r="A11866" s="260"/>
    </row>
    <row r="11867" spans="1:1" s="261" customFormat="1" ht="12" hidden="1" customHeight="1">
      <c r="A11867" s="260"/>
    </row>
    <row r="11868" spans="1:1" s="261" customFormat="1" ht="12" hidden="1" customHeight="1">
      <c r="A11868" s="260"/>
    </row>
    <row r="11869" spans="1:1" s="261" customFormat="1" ht="12" hidden="1" customHeight="1">
      <c r="A11869" s="260"/>
    </row>
    <row r="11870" spans="1:1" s="261" customFormat="1" ht="12" hidden="1" customHeight="1">
      <c r="A11870" s="260"/>
    </row>
    <row r="11871" spans="1:1" s="261" customFormat="1" ht="12" hidden="1" customHeight="1">
      <c r="A11871" s="260"/>
    </row>
    <row r="11872" spans="1:1" s="261" customFormat="1" ht="12" hidden="1" customHeight="1">
      <c r="A11872" s="260"/>
    </row>
    <row r="11873" spans="1:1" s="261" customFormat="1" ht="12" hidden="1" customHeight="1">
      <c r="A11873" s="260"/>
    </row>
    <row r="11874" spans="1:1" s="261" customFormat="1" ht="12" hidden="1" customHeight="1">
      <c r="A11874" s="260"/>
    </row>
    <row r="11875" spans="1:1" s="261" customFormat="1" ht="12" hidden="1" customHeight="1">
      <c r="A11875" s="260"/>
    </row>
    <row r="11876" spans="1:1" s="261" customFormat="1" ht="12" hidden="1" customHeight="1">
      <c r="A11876" s="260"/>
    </row>
    <row r="11877" spans="1:1" s="261" customFormat="1" ht="12" hidden="1" customHeight="1">
      <c r="A11877" s="260"/>
    </row>
    <row r="11878" spans="1:1" s="261" customFormat="1" ht="12" hidden="1" customHeight="1">
      <c r="A11878" s="260"/>
    </row>
    <row r="11879" spans="1:1" s="261" customFormat="1" ht="12" hidden="1" customHeight="1">
      <c r="A11879" s="260"/>
    </row>
    <row r="11880" spans="1:1" s="261" customFormat="1" ht="12" hidden="1" customHeight="1">
      <c r="A11880" s="260"/>
    </row>
    <row r="11881" spans="1:1" s="261" customFormat="1" ht="12" hidden="1" customHeight="1">
      <c r="A11881" s="260"/>
    </row>
    <row r="11882" spans="1:1" s="261" customFormat="1" ht="12" hidden="1" customHeight="1">
      <c r="A11882" s="260"/>
    </row>
    <row r="11883" spans="1:1" s="261" customFormat="1" ht="12" hidden="1" customHeight="1">
      <c r="A11883" s="260"/>
    </row>
    <row r="11884" spans="1:1" s="261" customFormat="1" ht="12" hidden="1" customHeight="1">
      <c r="A11884" s="260"/>
    </row>
    <row r="11885" spans="1:1" s="261" customFormat="1" ht="12" hidden="1" customHeight="1">
      <c r="A11885" s="260"/>
    </row>
    <row r="11886" spans="1:1" s="261" customFormat="1" ht="12" hidden="1" customHeight="1">
      <c r="A11886" s="260"/>
    </row>
    <row r="11887" spans="1:1" s="261" customFormat="1" ht="12" hidden="1" customHeight="1">
      <c r="A11887" s="260"/>
    </row>
    <row r="11888" spans="1:1" s="261" customFormat="1" ht="12" hidden="1" customHeight="1">
      <c r="A11888" s="260"/>
    </row>
    <row r="11889" spans="1:1" s="261" customFormat="1" ht="12" hidden="1" customHeight="1">
      <c r="A11889" s="260"/>
    </row>
    <row r="11890" spans="1:1" s="261" customFormat="1" ht="12" hidden="1" customHeight="1">
      <c r="A11890" s="260"/>
    </row>
    <row r="11891" spans="1:1" s="261" customFormat="1" ht="12" hidden="1" customHeight="1">
      <c r="A11891" s="260"/>
    </row>
    <row r="11892" spans="1:1" s="261" customFormat="1" ht="12" hidden="1" customHeight="1">
      <c r="A11892" s="260"/>
    </row>
    <row r="11893" spans="1:1" s="261" customFormat="1" ht="12" hidden="1" customHeight="1">
      <c r="A11893" s="260"/>
    </row>
    <row r="11894" spans="1:1" s="261" customFormat="1" ht="12" hidden="1" customHeight="1">
      <c r="A11894" s="260"/>
    </row>
    <row r="11895" spans="1:1" s="261" customFormat="1" ht="12" hidden="1" customHeight="1">
      <c r="A11895" s="260"/>
    </row>
    <row r="11896" spans="1:1" s="261" customFormat="1" ht="12" hidden="1" customHeight="1">
      <c r="A11896" s="260"/>
    </row>
    <row r="11897" spans="1:1" s="261" customFormat="1" ht="12" hidden="1" customHeight="1">
      <c r="A11897" s="260"/>
    </row>
    <row r="11898" spans="1:1" s="261" customFormat="1" ht="12" hidden="1" customHeight="1">
      <c r="A11898" s="260"/>
    </row>
    <row r="11899" spans="1:1" s="261" customFormat="1" ht="12" hidden="1" customHeight="1">
      <c r="A11899" s="260"/>
    </row>
    <row r="11900" spans="1:1" s="261" customFormat="1" ht="12" hidden="1" customHeight="1">
      <c r="A11900" s="260"/>
    </row>
    <row r="11901" spans="1:1" s="261" customFormat="1" ht="12" hidden="1" customHeight="1">
      <c r="A11901" s="260"/>
    </row>
    <row r="11902" spans="1:1" s="261" customFormat="1" ht="12" hidden="1" customHeight="1">
      <c r="A11902" s="260"/>
    </row>
    <row r="11903" spans="1:1" s="261" customFormat="1" ht="12" hidden="1" customHeight="1">
      <c r="A11903" s="260"/>
    </row>
    <row r="11904" spans="1:1" s="261" customFormat="1" ht="12" hidden="1" customHeight="1">
      <c r="A11904" s="260"/>
    </row>
    <row r="11905" spans="1:1" s="261" customFormat="1" ht="12" hidden="1" customHeight="1">
      <c r="A11905" s="260"/>
    </row>
    <row r="11906" spans="1:1" s="261" customFormat="1" ht="12" hidden="1" customHeight="1">
      <c r="A11906" s="260"/>
    </row>
    <row r="11907" spans="1:1" s="261" customFormat="1" ht="12" hidden="1" customHeight="1">
      <c r="A11907" s="260"/>
    </row>
    <row r="11908" spans="1:1" s="261" customFormat="1" ht="12" hidden="1" customHeight="1">
      <c r="A11908" s="260"/>
    </row>
    <row r="11909" spans="1:1" s="261" customFormat="1" ht="12" hidden="1" customHeight="1">
      <c r="A11909" s="260"/>
    </row>
    <row r="11910" spans="1:1" s="261" customFormat="1" ht="12" hidden="1" customHeight="1">
      <c r="A11910" s="260"/>
    </row>
    <row r="11911" spans="1:1" s="261" customFormat="1" ht="12" hidden="1" customHeight="1">
      <c r="A11911" s="260"/>
    </row>
    <row r="11912" spans="1:1" s="261" customFormat="1" ht="12" hidden="1" customHeight="1">
      <c r="A11912" s="260"/>
    </row>
    <row r="11913" spans="1:1" s="261" customFormat="1" ht="12" hidden="1" customHeight="1">
      <c r="A11913" s="260"/>
    </row>
    <row r="11914" spans="1:1" s="261" customFormat="1" ht="12" hidden="1" customHeight="1">
      <c r="A11914" s="260"/>
    </row>
    <row r="11915" spans="1:1" s="261" customFormat="1" ht="12" hidden="1" customHeight="1">
      <c r="A11915" s="260"/>
    </row>
    <row r="11916" spans="1:1" s="261" customFormat="1" ht="12" hidden="1" customHeight="1">
      <c r="A11916" s="260"/>
    </row>
    <row r="11917" spans="1:1" s="261" customFormat="1" ht="12" hidden="1" customHeight="1">
      <c r="A11917" s="260"/>
    </row>
    <row r="11918" spans="1:1" s="261" customFormat="1" ht="12" hidden="1" customHeight="1">
      <c r="A11918" s="260"/>
    </row>
    <row r="11919" spans="1:1" s="261" customFormat="1" ht="12" hidden="1" customHeight="1">
      <c r="A11919" s="260"/>
    </row>
    <row r="11920" spans="1:1" s="261" customFormat="1" ht="12" hidden="1" customHeight="1">
      <c r="A11920" s="260"/>
    </row>
    <row r="11921" spans="1:1" s="261" customFormat="1" ht="12" hidden="1" customHeight="1">
      <c r="A11921" s="260"/>
    </row>
    <row r="11922" spans="1:1" s="261" customFormat="1" ht="12" hidden="1" customHeight="1">
      <c r="A11922" s="260"/>
    </row>
    <row r="11923" spans="1:1" s="261" customFormat="1" ht="12" hidden="1" customHeight="1">
      <c r="A11923" s="260"/>
    </row>
    <row r="11924" spans="1:1" s="261" customFormat="1" ht="12" hidden="1" customHeight="1">
      <c r="A11924" s="260"/>
    </row>
    <row r="11925" spans="1:1" s="261" customFormat="1" ht="12" hidden="1" customHeight="1">
      <c r="A11925" s="260"/>
    </row>
    <row r="11926" spans="1:1" s="261" customFormat="1" ht="12" hidden="1" customHeight="1">
      <c r="A11926" s="260"/>
    </row>
    <row r="11927" spans="1:1" s="261" customFormat="1" ht="12" hidden="1" customHeight="1">
      <c r="A11927" s="260"/>
    </row>
    <row r="11928" spans="1:1" s="261" customFormat="1" ht="12" hidden="1" customHeight="1">
      <c r="A11928" s="260"/>
    </row>
    <row r="11929" spans="1:1" s="261" customFormat="1" ht="12" hidden="1" customHeight="1">
      <c r="A11929" s="260"/>
    </row>
    <row r="11930" spans="1:1" s="261" customFormat="1" ht="12" hidden="1" customHeight="1">
      <c r="A11930" s="260"/>
    </row>
    <row r="11931" spans="1:1" s="261" customFormat="1" ht="12" hidden="1" customHeight="1">
      <c r="A11931" s="260"/>
    </row>
    <row r="11932" spans="1:1" s="261" customFormat="1" ht="12" hidden="1" customHeight="1">
      <c r="A11932" s="260"/>
    </row>
    <row r="11933" spans="1:1" s="261" customFormat="1" ht="12" hidden="1" customHeight="1">
      <c r="A11933" s="260"/>
    </row>
    <row r="11934" spans="1:1" s="261" customFormat="1" ht="12" hidden="1" customHeight="1">
      <c r="A11934" s="260"/>
    </row>
    <row r="11935" spans="1:1" s="261" customFormat="1" ht="12" hidden="1" customHeight="1">
      <c r="A11935" s="260"/>
    </row>
    <row r="11936" spans="1:1" s="261" customFormat="1" ht="12" hidden="1" customHeight="1">
      <c r="A11936" s="260"/>
    </row>
    <row r="11937" spans="1:1" s="261" customFormat="1" ht="12" hidden="1" customHeight="1">
      <c r="A11937" s="260"/>
    </row>
    <row r="11938" spans="1:1" s="261" customFormat="1" ht="12" hidden="1" customHeight="1">
      <c r="A11938" s="260"/>
    </row>
    <row r="11939" spans="1:1" s="261" customFormat="1" ht="12" hidden="1" customHeight="1">
      <c r="A11939" s="260"/>
    </row>
    <row r="11940" spans="1:1" s="261" customFormat="1" ht="12" hidden="1" customHeight="1">
      <c r="A11940" s="260"/>
    </row>
    <row r="11941" spans="1:1" s="261" customFormat="1" ht="12" hidden="1" customHeight="1">
      <c r="A11941" s="260"/>
    </row>
    <row r="11942" spans="1:1" s="261" customFormat="1" ht="12" hidden="1" customHeight="1">
      <c r="A11942" s="260"/>
    </row>
    <row r="11943" spans="1:1" s="261" customFormat="1" ht="12" hidden="1" customHeight="1">
      <c r="A11943" s="260"/>
    </row>
    <row r="11944" spans="1:1" s="261" customFormat="1" ht="12" hidden="1" customHeight="1">
      <c r="A11944" s="260"/>
    </row>
    <row r="11945" spans="1:1" s="261" customFormat="1" ht="12" hidden="1" customHeight="1">
      <c r="A11945" s="260"/>
    </row>
    <row r="11946" spans="1:1" s="261" customFormat="1" ht="12" hidden="1" customHeight="1">
      <c r="A11946" s="260"/>
    </row>
    <row r="11947" spans="1:1" s="261" customFormat="1" ht="12" hidden="1" customHeight="1">
      <c r="A11947" s="260"/>
    </row>
    <row r="11948" spans="1:1" s="261" customFormat="1" ht="12" hidden="1" customHeight="1">
      <c r="A11948" s="260"/>
    </row>
    <row r="11949" spans="1:1" s="261" customFormat="1" ht="12" hidden="1" customHeight="1">
      <c r="A11949" s="260"/>
    </row>
    <row r="11950" spans="1:1" s="261" customFormat="1" ht="12" hidden="1" customHeight="1">
      <c r="A11950" s="260"/>
    </row>
    <row r="11951" spans="1:1" s="261" customFormat="1" ht="12" hidden="1" customHeight="1">
      <c r="A11951" s="260"/>
    </row>
    <row r="11952" spans="1:1" s="261" customFormat="1" ht="12" hidden="1" customHeight="1">
      <c r="A11952" s="260"/>
    </row>
    <row r="11953" spans="1:1" s="261" customFormat="1" ht="12" hidden="1" customHeight="1">
      <c r="A11953" s="260"/>
    </row>
    <row r="11954" spans="1:1" s="261" customFormat="1" ht="12" hidden="1" customHeight="1">
      <c r="A11954" s="260"/>
    </row>
    <row r="11955" spans="1:1" s="261" customFormat="1" ht="12" hidden="1" customHeight="1">
      <c r="A11955" s="260"/>
    </row>
    <row r="11956" spans="1:1" s="261" customFormat="1" ht="12" hidden="1" customHeight="1">
      <c r="A11956" s="260"/>
    </row>
    <row r="11957" spans="1:1" s="261" customFormat="1" ht="12" hidden="1" customHeight="1">
      <c r="A11957" s="260"/>
    </row>
    <row r="11958" spans="1:1" s="261" customFormat="1" ht="12" hidden="1" customHeight="1">
      <c r="A11958" s="260"/>
    </row>
    <row r="11959" spans="1:1" s="261" customFormat="1" ht="12" hidden="1" customHeight="1">
      <c r="A11959" s="260"/>
    </row>
    <row r="11960" spans="1:1" s="261" customFormat="1" ht="12" hidden="1" customHeight="1">
      <c r="A11960" s="260"/>
    </row>
    <row r="11961" spans="1:1" s="261" customFormat="1" ht="12" hidden="1" customHeight="1">
      <c r="A11961" s="260"/>
    </row>
    <row r="11962" spans="1:1" s="261" customFormat="1" ht="12" hidden="1" customHeight="1">
      <c r="A11962" s="260"/>
    </row>
    <row r="11963" spans="1:1" s="261" customFormat="1" ht="12" hidden="1" customHeight="1">
      <c r="A11963" s="260"/>
    </row>
    <row r="11964" spans="1:1" s="261" customFormat="1" ht="12" hidden="1" customHeight="1">
      <c r="A11964" s="260"/>
    </row>
    <row r="11965" spans="1:1" s="261" customFormat="1" ht="12" hidden="1" customHeight="1">
      <c r="A11965" s="260"/>
    </row>
    <row r="11966" spans="1:1" s="261" customFormat="1" ht="12" hidden="1" customHeight="1">
      <c r="A11966" s="260"/>
    </row>
    <row r="11967" spans="1:1" s="261" customFormat="1" ht="12" hidden="1" customHeight="1">
      <c r="A11967" s="260"/>
    </row>
    <row r="11968" spans="1:1" s="261" customFormat="1" ht="12" hidden="1" customHeight="1">
      <c r="A11968" s="260"/>
    </row>
    <row r="11969" spans="1:1" s="261" customFormat="1" ht="12" hidden="1" customHeight="1">
      <c r="A11969" s="260"/>
    </row>
    <row r="11970" spans="1:1" s="261" customFormat="1" ht="12" hidden="1" customHeight="1">
      <c r="A11970" s="260"/>
    </row>
    <row r="11971" spans="1:1" s="261" customFormat="1" ht="12" hidden="1" customHeight="1">
      <c r="A11971" s="260"/>
    </row>
    <row r="11972" spans="1:1" s="261" customFormat="1" ht="12" hidden="1" customHeight="1">
      <c r="A11972" s="260"/>
    </row>
    <row r="11973" spans="1:1" s="261" customFormat="1" ht="12" hidden="1" customHeight="1">
      <c r="A11973" s="260"/>
    </row>
    <row r="11974" spans="1:1" s="261" customFormat="1" ht="12" hidden="1" customHeight="1">
      <c r="A11974" s="260"/>
    </row>
    <row r="11975" spans="1:1" s="261" customFormat="1" ht="12" hidden="1" customHeight="1">
      <c r="A11975" s="260"/>
    </row>
    <row r="11976" spans="1:1" s="261" customFormat="1" ht="12" hidden="1" customHeight="1">
      <c r="A11976" s="260"/>
    </row>
    <row r="11977" spans="1:1" s="261" customFormat="1" ht="12" hidden="1" customHeight="1">
      <c r="A11977" s="260"/>
    </row>
    <row r="11978" spans="1:1" s="261" customFormat="1" ht="12" hidden="1" customHeight="1">
      <c r="A11978" s="260"/>
    </row>
    <row r="11979" spans="1:1" s="261" customFormat="1" ht="12" hidden="1" customHeight="1">
      <c r="A11979" s="260"/>
    </row>
    <row r="11980" spans="1:1" s="261" customFormat="1" ht="12" hidden="1" customHeight="1">
      <c r="A11980" s="260"/>
    </row>
    <row r="11981" spans="1:1" s="261" customFormat="1" ht="12" hidden="1" customHeight="1">
      <c r="A11981" s="260"/>
    </row>
    <row r="11982" spans="1:1" s="261" customFormat="1" ht="12" hidden="1" customHeight="1">
      <c r="A11982" s="260"/>
    </row>
    <row r="11983" spans="1:1" s="261" customFormat="1" ht="12" hidden="1" customHeight="1">
      <c r="A11983" s="260"/>
    </row>
    <row r="11984" spans="1:1" s="261" customFormat="1" ht="12" hidden="1" customHeight="1">
      <c r="A11984" s="260"/>
    </row>
    <row r="11985" spans="1:1" s="261" customFormat="1" ht="12" hidden="1" customHeight="1">
      <c r="A11985" s="260"/>
    </row>
    <row r="11986" spans="1:1" s="261" customFormat="1" ht="12" hidden="1" customHeight="1">
      <c r="A11986" s="260"/>
    </row>
    <row r="11987" spans="1:1" s="261" customFormat="1" ht="12" hidden="1" customHeight="1">
      <c r="A11987" s="260"/>
    </row>
    <row r="11988" spans="1:1" s="261" customFormat="1" ht="12" hidden="1" customHeight="1">
      <c r="A11988" s="260"/>
    </row>
    <row r="11989" spans="1:1" s="261" customFormat="1" ht="12" hidden="1" customHeight="1">
      <c r="A11989" s="260"/>
    </row>
    <row r="11990" spans="1:1" s="261" customFormat="1" ht="12" hidden="1" customHeight="1">
      <c r="A11990" s="260"/>
    </row>
    <row r="11991" spans="1:1" s="261" customFormat="1" ht="12" hidden="1" customHeight="1">
      <c r="A11991" s="260"/>
    </row>
    <row r="11992" spans="1:1" s="261" customFormat="1" ht="12" hidden="1" customHeight="1">
      <c r="A11992" s="260"/>
    </row>
    <row r="11993" spans="1:1" s="261" customFormat="1" ht="12" hidden="1" customHeight="1">
      <c r="A11993" s="260"/>
    </row>
    <row r="11994" spans="1:1" s="261" customFormat="1" ht="12" hidden="1" customHeight="1">
      <c r="A11994" s="260"/>
    </row>
    <row r="11995" spans="1:1" s="261" customFormat="1" ht="12" hidden="1" customHeight="1">
      <c r="A11995" s="260"/>
    </row>
    <row r="11996" spans="1:1" s="261" customFormat="1" ht="12" hidden="1" customHeight="1">
      <c r="A11996" s="260"/>
    </row>
    <row r="11997" spans="1:1" s="261" customFormat="1" ht="12" hidden="1" customHeight="1">
      <c r="A11997" s="260"/>
    </row>
    <row r="11998" spans="1:1" s="261" customFormat="1" ht="12" hidden="1" customHeight="1">
      <c r="A11998" s="260"/>
    </row>
    <row r="11999" spans="1:1" s="261" customFormat="1" ht="12" hidden="1" customHeight="1">
      <c r="A11999" s="260"/>
    </row>
    <row r="12000" spans="1:1" s="261" customFormat="1" ht="12" hidden="1" customHeight="1">
      <c r="A12000" s="260"/>
    </row>
    <row r="12001" spans="1:1" s="261" customFormat="1" ht="12" hidden="1" customHeight="1">
      <c r="A12001" s="260"/>
    </row>
    <row r="12002" spans="1:1" s="261" customFormat="1" ht="12" hidden="1" customHeight="1">
      <c r="A12002" s="260"/>
    </row>
    <row r="12003" spans="1:1" s="261" customFormat="1" ht="12" hidden="1" customHeight="1">
      <c r="A12003" s="260"/>
    </row>
    <row r="12004" spans="1:1" s="261" customFormat="1" ht="12" hidden="1" customHeight="1">
      <c r="A12004" s="260"/>
    </row>
    <row r="12005" spans="1:1" s="261" customFormat="1" ht="12" hidden="1" customHeight="1">
      <c r="A12005" s="260"/>
    </row>
    <row r="12006" spans="1:1" s="261" customFormat="1" ht="12" hidden="1" customHeight="1">
      <c r="A12006" s="260"/>
    </row>
    <row r="12007" spans="1:1" s="261" customFormat="1" ht="12" hidden="1" customHeight="1">
      <c r="A12007" s="260"/>
    </row>
    <row r="12008" spans="1:1" s="261" customFormat="1" ht="12" hidden="1" customHeight="1">
      <c r="A12008" s="260"/>
    </row>
    <row r="12009" spans="1:1" s="261" customFormat="1" ht="12" hidden="1" customHeight="1">
      <c r="A12009" s="260"/>
    </row>
    <row r="12010" spans="1:1" s="261" customFormat="1" ht="12" hidden="1" customHeight="1">
      <c r="A12010" s="260"/>
    </row>
    <row r="12011" spans="1:1" s="261" customFormat="1" ht="12" hidden="1" customHeight="1">
      <c r="A12011" s="260"/>
    </row>
    <row r="12012" spans="1:1" s="261" customFormat="1" ht="12" hidden="1" customHeight="1">
      <c r="A12012" s="260"/>
    </row>
    <row r="12013" spans="1:1" s="261" customFormat="1" ht="12" hidden="1" customHeight="1">
      <c r="A12013" s="260"/>
    </row>
    <row r="12014" spans="1:1" s="261" customFormat="1" ht="12" hidden="1" customHeight="1">
      <c r="A12014" s="260"/>
    </row>
    <row r="12015" spans="1:1" s="261" customFormat="1" ht="12" hidden="1" customHeight="1">
      <c r="A12015" s="260"/>
    </row>
    <row r="12016" spans="1:1" s="261" customFormat="1" ht="12" hidden="1" customHeight="1">
      <c r="A12016" s="260"/>
    </row>
    <row r="12017" spans="1:1" s="261" customFormat="1" ht="12" hidden="1" customHeight="1">
      <c r="A12017" s="260"/>
    </row>
    <row r="12018" spans="1:1" s="261" customFormat="1" ht="12" hidden="1" customHeight="1">
      <c r="A12018" s="260"/>
    </row>
    <row r="12019" spans="1:1" s="261" customFormat="1" ht="12" hidden="1" customHeight="1">
      <c r="A12019" s="260"/>
    </row>
    <row r="12020" spans="1:1" s="261" customFormat="1" ht="12" hidden="1" customHeight="1">
      <c r="A12020" s="260"/>
    </row>
    <row r="12021" spans="1:1" s="261" customFormat="1" ht="12" hidden="1" customHeight="1">
      <c r="A12021" s="260"/>
    </row>
    <row r="12022" spans="1:1" s="261" customFormat="1" ht="12" hidden="1" customHeight="1">
      <c r="A12022" s="260"/>
    </row>
    <row r="12023" spans="1:1" s="261" customFormat="1" ht="12" hidden="1" customHeight="1">
      <c r="A12023" s="260"/>
    </row>
    <row r="12024" spans="1:1" s="261" customFormat="1" ht="12" hidden="1" customHeight="1">
      <c r="A12024" s="260"/>
    </row>
    <row r="12025" spans="1:1" s="261" customFormat="1" ht="12" hidden="1" customHeight="1">
      <c r="A12025" s="260"/>
    </row>
    <row r="12026" spans="1:1" s="261" customFormat="1" ht="12" hidden="1" customHeight="1">
      <c r="A12026" s="260"/>
    </row>
    <row r="12027" spans="1:1" s="261" customFormat="1" ht="12" hidden="1" customHeight="1">
      <c r="A12027" s="260"/>
    </row>
    <row r="12028" spans="1:1" s="261" customFormat="1" ht="12" hidden="1" customHeight="1">
      <c r="A12028" s="260"/>
    </row>
    <row r="12029" spans="1:1" s="261" customFormat="1" ht="12" hidden="1" customHeight="1">
      <c r="A12029" s="260"/>
    </row>
    <row r="12030" spans="1:1" s="261" customFormat="1" ht="12" hidden="1" customHeight="1">
      <c r="A12030" s="260"/>
    </row>
    <row r="12031" spans="1:1" s="261" customFormat="1" ht="12" hidden="1" customHeight="1">
      <c r="A12031" s="260"/>
    </row>
    <row r="12032" spans="1:1" s="261" customFormat="1" ht="12" hidden="1" customHeight="1">
      <c r="A12032" s="260"/>
    </row>
    <row r="12033" spans="1:1" s="261" customFormat="1" ht="12" hidden="1" customHeight="1">
      <c r="A12033" s="260"/>
    </row>
    <row r="12034" spans="1:1" s="261" customFormat="1" ht="12" hidden="1" customHeight="1">
      <c r="A12034" s="260"/>
    </row>
    <row r="12035" spans="1:1" s="261" customFormat="1" ht="12" hidden="1" customHeight="1">
      <c r="A12035" s="260"/>
    </row>
    <row r="12036" spans="1:1" s="261" customFormat="1" ht="12" hidden="1" customHeight="1">
      <c r="A12036" s="260"/>
    </row>
    <row r="12037" spans="1:1" s="261" customFormat="1" ht="12" hidden="1" customHeight="1">
      <c r="A12037" s="260"/>
    </row>
    <row r="12038" spans="1:1" s="261" customFormat="1" ht="12" hidden="1" customHeight="1">
      <c r="A12038" s="260"/>
    </row>
    <row r="12039" spans="1:1" s="261" customFormat="1" ht="12" hidden="1" customHeight="1">
      <c r="A12039" s="260"/>
    </row>
    <row r="12040" spans="1:1" s="261" customFormat="1" ht="12" hidden="1" customHeight="1">
      <c r="A12040" s="260"/>
    </row>
    <row r="12041" spans="1:1" s="261" customFormat="1" ht="12" hidden="1" customHeight="1">
      <c r="A12041" s="260"/>
    </row>
    <row r="12042" spans="1:1" s="261" customFormat="1" ht="12" hidden="1" customHeight="1">
      <c r="A12042" s="260"/>
    </row>
    <row r="12043" spans="1:1" s="261" customFormat="1" ht="12" hidden="1" customHeight="1">
      <c r="A12043" s="260"/>
    </row>
    <row r="12044" spans="1:1" s="261" customFormat="1" ht="12" hidden="1" customHeight="1">
      <c r="A12044" s="260"/>
    </row>
    <row r="12045" spans="1:1" s="261" customFormat="1" ht="12" hidden="1" customHeight="1">
      <c r="A12045" s="260"/>
    </row>
    <row r="12046" spans="1:1" s="261" customFormat="1" ht="12" hidden="1" customHeight="1">
      <c r="A12046" s="260"/>
    </row>
    <row r="12047" spans="1:1" s="261" customFormat="1" ht="12" hidden="1" customHeight="1">
      <c r="A12047" s="260"/>
    </row>
    <row r="12048" spans="1:1" s="261" customFormat="1" ht="12" hidden="1" customHeight="1">
      <c r="A12048" s="260"/>
    </row>
    <row r="12049" spans="1:1" s="261" customFormat="1" ht="12" hidden="1" customHeight="1">
      <c r="A12049" s="260"/>
    </row>
    <row r="12050" spans="1:1" s="261" customFormat="1" ht="12" hidden="1" customHeight="1">
      <c r="A12050" s="260"/>
    </row>
    <row r="12051" spans="1:1" s="261" customFormat="1" ht="12" hidden="1" customHeight="1">
      <c r="A12051" s="260"/>
    </row>
    <row r="12052" spans="1:1" s="261" customFormat="1" ht="12" hidden="1" customHeight="1">
      <c r="A12052" s="260"/>
    </row>
    <row r="12053" spans="1:1" s="261" customFormat="1" ht="12" hidden="1" customHeight="1">
      <c r="A12053" s="260"/>
    </row>
    <row r="12054" spans="1:1" s="261" customFormat="1" ht="12" hidden="1" customHeight="1">
      <c r="A12054" s="260"/>
    </row>
    <row r="12055" spans="1:1" s="261" customFormat="1" ht="12" hidden="1" customHeight="1">
      <c r="A12055" s="260"/>
    </row>
    <row r="12056" spans="1:1" s="261" customFormat="1" ht="12" hidden="1" customHeight="1">
      <c r="A12056" s="260"/>
    </row>
    <row r="12057" spans="1:1" s="261" customFormat="1" ht="12" hidden="1" customHeight="1">
      <c r="A12057" s="260"/>
    </row>
    <row r="12058" spans="1:1" s="261" customFormat="1" ht="12" hidden="1" customHeight="1">
      <c r="A12058" s="260"/>
    </row>
    <row r="12059" spans="1:1" s="261" customFormat="1" ht="12" hidden="1" customHeight="1">
      <c r="A12059" s="260"/>
    </row>
    <row r="12060" spans="1:1" s="261" customFormat="1" ht="12" hidden="1" customHeight="1">
      <c r="A12060" s="260"/>
    </row>
    <row r="12061" spans="1:1" s="261" customFormat="1" ht="12" hidden="1" customHeight="1">
      <c r="A12061" s="260"/>
    </row>
    <row r="12062" spans="1:1" s="261" customFormat="1" ht="12" hidden="1" customHeight="1">
      <c r="A12062" s="260"/>
    </row>
    <row r="12063" spans="1:1" s="261" customFormat="1" ht="12" hidden="1" customHeight="1">
      <c r="A12063" s="260"/>
    </row>
    <row r="12064" spans="1:1" s="261" customFormat="1" ht="12" hidden="1" customHeight="1">
      <c r="A12064" s="260"/>
    </row>
    <row r="12065" spans="1:1" s="261" customFormat="1" ht="12" hidden="1" customHeight="1">
      <c r="A12065" s="260"/>
    </row>
    <row r="12066" spans="1:1" s="261" customFormat="1" ht="12" hidden="1" customHeight="1">
      <c r="A12066" s="260"/>
    </row>
    <row r="12067" spans="1:1" s="261" customFormat="1" ht="12" hidden="1" customHeight="1">
      <c r="A12067" s="260"/>
    </row>
    <row r="12068" spans="1:1" s="261" customFormat="1" ht="12" hidden="1" customHeight="1">
      <c r="A12068" s="260"/>
    </row>
    <row r="12069" spans="1:1" s="261" customFormat="1" ht="12" hidden="1" customHeight="1">
      <c r="A12069" s="260"/>
    </row>
    <row r="12070" spans="1:1" s="261" customFormat="1" ht="12" hidden="1" customHeight="1">
      <c r="A12070" s="260"/>
    </row>
    <row r="12071" spans="1:1" s="261" customFormat="1" ht="12" hidden="1" customHeight="1">
      <c r="A12071" s="260"/>
    </row>
    <row r="12072" spans="1:1" s="261" customFormat="1" ht="12" hidden="1" customHeight="1">
      <c r="A12072" s="260"/>
    </row>
    <row r="12073" spans="1:1" s="261" customFormat="1" ht="12" hidden="1" customHeight="1">
      <c r="A12073" s="260"/>
    </row>
    <row r="12074" spans="1:1" s="261" customFormat="1" ht="12" hidden="1" customHeight="1">
      <c r="A12074" s="260"/>
    </row>
    <row r="12075" spans="1:1" s="261" customFormat="1" ht="12" hidden="1" customHeight="1">
      <c r="A12075" s="260"/>
    </row>
    <row r="12076" spans="1:1" s="261" customFormat="1" ht="12" hidden="1" customHeight="1">
      <c r="A12076" s="260"/>
    </row>
    <row r="12077" spans="1:1" s="261" customFormat="1" ht="12" hidden="1" customHeight="1">
      <c r="A12077" s="260"/>
    </row>
    <row r="12078" spans="1:1" s="261" customFormat="1" ht="12" hidden="1" customHeight="1">
      <c r="A12078" s="260"/>
    </row>
    <row r="12079" spans="1:1" s="261" customFormat="1" ht="12" hidden="1" customHeight="1">
      <c r="A12079" s="260"/>
    </row>
    <row r="12080" spans="1:1" s="261" customFormat="1" ht="12" hidden="1" customHeight="1">
      <c r="A12080" s="260"/>
    </row>
    <row r="12081" spans="1:1" s="261" customFormat="1" ht="12" hidden="1" customHeight="1">
      <c r="A12081" s="260"/>
    </row>
    <row r="12082" spans="1:1" s="261" customFormat="1" ht="12" hidden="1" customHeight="1">
      <c r="A12082" s="260"/>
    </row>
    <row r="12083" spans="1:1" s="261" customFormat="1" ht="12" hidden="1" customHeight="1">
      <c r="A12083" s="260"/>
    </row>
    <row r="12084" spans="1:1" s="261" customFormat="1" ht="12" hidden="1" customHeight="1">
      <c r="A12084" s="260"/>
    </row>
    <row r="12085" spans="1:1" s="261" customFormat="1" ht="12" hidden="1" customHeight="1">
      <c r="A12085" s="260"/>
    </row>
    <row r="12086" spans="1:1" s="261" customFormat="1" ht="12" hidden="1" customHeight="1">
      <c r="A12086" s="260"/>
    </row>
    <row r="12087" spans="1:1" s="261" customFormat="1" ht="12" hidden="1" customHeight="1">
      <c r="A12087" s="260"/>
    </row>
    <row r="12088" spans="1:1" s="261" customFormat="1" ht="12" hidden="1" customHeight="1">
      <c r="A12088" s="260"/>
    </row>
    <row r="12089" spans="1:1" s="261" customFormat="1" ht="12" hidden="1" customHeight="1">
      <c r="A12089" s="260"/>
    </row>
    <row r="12090" spans="1:1" s="261" customFormat="1" ht="12" hidden="1" customHeight="1">
      <c r="A12090" s="260"/>
    </row>
    <row r="12091" spans="1:1" s="261" customFormat="1" ht="12" hidden="1" customHeight="1">
      <c r="A12091" s="260"/>
    </row>
    <row r="12092" spans="1:1" s="261" customFormat="1" ht="12" hidden="1" customHeight="1">
      <c r="A12092" s="260"/>
    </row>
    <row r="12093" spans="1:1" s="261" customFormat="1" ht="12" hidden="1" customHeight="1">
      <c r="A12093" s="260"/>
    </row>
    <row r="12094" spans="1:1" s="261" customFormat="1" ht="12" hidden="1" customHeight="1">
      <c r="A12094" s="260"/>
    </row>
    <row r="12095" spans="1:1" s="261" customFormat="1" ht="12" hidden="1" customHeight="1">
      <c r="A12095" s="260"/>
    </row>
    <row r="12096" spans="1:1" s="261" customFormat="1" ht="12" hidden="1" customHeight="1">
      <c r="A12096" s="260"/>
    </row>
    <row r="12097" spans="1:1" s="261" customFormat="1" ht="12" hidden="1" customHeight="1">
      <c r="A12097" s="260"/>
    </row>
    <row r="12098" spans="1:1" s="261" customFormat="1" ht="12" hidden="1" customHeight="1">
      <c r="A12098" s="260"/>
    </row>
    <row r="12099" spans="1:1" s="261" customFormat="1" ht="12" hidden="1" customHeight="1">
      <c r="A12099" s="260"/>
    </row>
    <row r="12100" spans="1:1" s="261" customFormat="1" ht="12" hidden="1" customHeight="1">
      <c r="A12100" s="260"/>
    </row>
    <row r="12101" spans="1:1" s="261" customFormat="1" ht="12" hidden="1" customHeight="1">
      <c r="A12101" s="260"/>
    </row>
    <row r="12102" spans="1:1" s="261" customFormat="1" ht="12" hidden="1" customHeight="1">
      <c r="A12102" s="260"/>
    </row>
    <row r="12103" spans="1:1" s="261" customFormat="1" ht="12" hidden="1" customHeight="1">
      <c r="A12103" s="260"/>
    </row>
    <row r="12104" spans="1:1" s="261" customFormat="1" ht="12" hidden="1" customHeight="1">
      <c r="A12104" s="260"/>
    </row>
    <row r="12105" spans="1:1" s="261" customFormat="1" ht="12" hidden="1" customHeight="1">
      <c r="A12105" s="260"/>
    </row>
    <row r="12106" spans="1:1" s="261" customFormat="1" ht="12" hidden="1" customHeight="1">
      <c r="A12106" s="260"/>
    </row>
    <row r="12107" spans="1:1" s="261" customFormat="1" ht="12" hidden="1" customHeight="1">
      <c r="A12107" s="260"/>
    </row>
    <row r="12108" spans="1:1" s="261" customFormat="1" ht="12" hidden="1" customHeight="1">
      <c r="A12108" s="260"/>
    </row>
    <row r="12109" spans="1:1" s="261" customFormat="1" ht="12" hidden="1" customHeight="1">
      <c r="A12109" s="260"/>
    </row>
    <row r="12110" spans="1:1" s="261" customFormat="1" ht="12" hidden="1" customHeight="1">
      <c r="A12110" s="260"/>
    </row>
    <row r="12111" spans="1:1" s="261" customFormat="1" ht="12" hidden="1" customHeight="1">
      <c r="A12111" s="260"/>
    </row>
    <row r="12112" spans="1:1" s="261" customFormat="1" ht="12" hidden="1" customHeight="1">
      <c r="A12112" s="260"/>
    </row>
    <row r="12113" spans="1:1" s="261" customFormat="1" ht="12" hidden="1" customHeight="1">
      <c r="A12113" s="260"/>
    </row>
    <row r="12114" spans="1:1" s="261" customFormat="1" ht="12" hidden="1" customHeight="1">
      <c r="A12114" s="260"/>
    </row>
    <row r="12115" spans="1:1" s="261" customFormat="1" ht="12" hidden="1" customHeight="1">
      <c r="A12115" s="260"/>
    </row>
    <row r="12116" spans="1:1" s="261" customFormat="1" ht="12" hidden="1" customHeight="1">
      <c r="A12116" s="260"/>
    </row>
    <row r="12117" spans="1:1" s="261" customFormat="1" ht="12" hidden="1" customHeight="1">
      <c r="A12117" s="260"/>
    </row>
    <row r="12118" spans="1:1" s="261" customFormat="1" ht="12" hidden="1" customHeight="1">
      <c r="A12118" s="260"/>
    </row>
    <row r="12119" spans="1:1" s="261" customFormat="1" ht="12" hidden="1" customHeight="1">
      <c r="A12119" s="260"/>
    </row>
    <row r="12120" spans="1:1" s="261" customFormat="1" ht="12" hidden="1" customHeight="1">
      <c r="A12120" s="260"/>
    </row>
    <row r="12121" spans="1:1" s="261" customFormat="1" ht="12" hidden="1" customHeight="1">
      <c r="A12121" s="260"/>
    </row>
    <row r="12122" spans="1:1" s="261" customFormat="1" ht="12" hidden="1" customHeight="1">
      <c r="A12122" s="260"/>
    </row>
    <row r="12123" spans="1:1" s="261" customFormat="1" ht="12" hidden="1" customHeight="1">
      <c r="A12123" s="260"/>
    </row>
    <row r="12124" spans="1:1" s="261" customFormat="1" ht="12" hidden="1" customHeight="1">
      <c r="A12124" s="260"/>
    </row>
    <row r="12125" spans="1:1" s="261" customFormat="1" ht="12" hidden="1" customHeight="1">
      <c r="A12125" s="260"/>
    </row>
    <row r="12126" spans="1:1" s="261" customFormat="1" ht="12" hidden="1" customHeight="1">
      <c r="A12126" s="260"/>
    </row>
    <row r="12127" spans="1:1" s="261" customFormat="1" ht="12" hidden="1" customHeight="1">
      <c r="A12127" s="260"/>
    </row>
    <row r="12128" spans="1:1" s="261" customFormat="1" ht="12" hidden="1" customHeight="1">
      <c r="A12128" s="260"/>
    </row>
    <row r="12129" spans="1:1" s="261" customFormat="1" ht="12" hidden="1" customHeight="1">
      <c r="A12129" s="260"/>
    </row>
    <row r="12130" spans="1:1" s="261" customFormat="1" ht="12" hidden="1" customHeight="1">
      <c r="A12130" s="260"/>
    </row>
    <row r="12131" spans="1:1" s="261" customFormat="1" ht="12" hidden="1" customHeight="1">
      <c r="A12131" s="260"/>
    </row>
    <row r="12132" spans="1:1" s="261" customFormat="1" ht="12" hidden="1" customHeight="1">
      <c r="A12132" s="260"/>
    </row>
    <row r="12133" spans="1:1" s="261" customFormat="1" ht="12" hidden="1" customHeight="1">
      <c r="A12133" s="260"/>
    </row>
    <row r="12134" spans="1:1" s="261" customFormat="1" ht="12" hidden="1" customHeight="1">
      <c r="A12134" s="260"/>
    </row>
    <row r="12135" spans="1:1" s="261" customFormat="1" ht="12" hidden="1" customHeight="1">
      <c r="A12135" s="260"/>
    </row>
    <row r="12136" spans="1:1" s="261" customFormat="1" ht="12" hidden="1" customHeight="1">
      <c r="A12136" s="260"/>
    </row>
    <row r="12137" spans="1:1" s="261" customFormat="1" ht="12" hidden="1" customHeight="1">
      <c r="A12137" s="260"/>
    </row>
    <row r="12138" spans="1:1" s="261" customFormat="1" ht="12" hidden="1" customHeight="1">
      <c r="A12138" s="260"/>
    </row>
    <row r="12139" spans="1:1" s="261" customFormat="1" ht="12" hidden="1" customHeight="1">
      <c r="A12139" s="260"/>
    </row>
    <row r="12140" spans="1:1" s="261" customFormat="1" ht="12" hidden="1" customHeight="1">
      <c r="A12140" s="260"/>
    </row>
    <row r="12141" spans="1:1" s="261" customFormat="1" ht="12" hidden="1" customHeight="1">
      <c r="A12141" s="260"/>
    </row>
    <row r="12142" spans="1:1" s="261" customFormat="1" ht="12" hidden="1" customHeight="1">
      <c r="A12142" s="260"/>
    </row>
    <row r="12143" spans="1:1" s="261" customFormat="1" ht="12" hidden="1" customHeight="1">
      <c r="A12143" s="260"/>
    </row>
    <row r="12144" spans="1:1" s="261" customFormat="1" ht="12" hidden="1" customHeight="1">
      <c r="A12144" s="260"/>
    </row>
    <row r="12145" spans="1:1" s="261" customFormat="1" ht="12" hidden="1" customHeight="1">
      <c r="A12145" s="260"/>
    </row>
    <row r="12146" spans="1:1" s="261" customFormat="1" ht="12" hidden="1" customHeight="1">
      <c r="A12146" s="260"/>
    </row>
    <row r="12147" spans="1:1" s="261" customFormat="1" ht="12" hidden="1" customHeight="1">
      <c r="A12147" s="260"/>
    </row>
    <row r="12148" spans="1:1" s="261" customFormat="1" ht="12" hidden="1" customHeight="1">
      <c r="A12148" s="260"/>
    </row>
    <row r="12149" spans="1:1" s="261" customFormat="1" ht="12" hidden="1" customHeight="1">
      <c r="A12149" s="260"/>
    </row>
    <row r="12150" spans="1:1" s="261" customFormat="1" ht="12" hidden="1" customHeight="1">
      <c r="A12150" s="260"/>
    </row>
    <row r="12151" spans="1:1" s="261" customFormat="1" ht="12" hidden="1" customHeight="1">
      <c r="A12151" s="260"/>
    </row>
    <row r="12152" spans="1:1" s="261" customFormat="1" ht="12" hidden="1" customHeight="1">
      <c r="A12152" s="260"/>
    </row>
    <row r="12153" spans="1:1" s="261" customFormat="1" ht="12" hidden="1" customHeight="1">
      <c r="A12153" s="260"/>
    </row>
    <row r="12154" spans="1:1" s="261" customFormat="1" ht="12" hidden="1" customHeight="1">
      <c r="A12154" s="260"/>
    </row>
    <row r="12155" spans="1:1" s="261" customFormat="1" ht="12" hidden="1" customHeight="1">
      <c r="A12155" s="260"/>
    </row>
    <row r="12156" spans="1:1" s="261" customFormat="1" ht="12" hidden="1" customHeight="1">
      <c r="A12156" s="260"/>
    </row>
    <row r="12157" spans="1:1" s="261" customFormat="1" ht="12" hidden="1" customHeight="1">
      <c r="A12157" s="260"/>
    </row>
    <row r="12158" spans="1:1" s="261" customFormat="1" ht="12" hidden="1" customHeight="1">
      <c r="A12158" s="260"/>
    </row>
    <row r="12159" spans="1:1" s="261" customFormat="1" ht="12" hidden="1" customHeight="1">
      <c r="A12159" s="260"/>
    </row>
    <row r="12160" spans="1:1" s="261" customFormat="1" ht="12" hidden="1" customHeight="1">
      <c r="A12160" s="260"/>
    </row>
    <row r="12161" spans="1:1" s="261" customFormat="1" ht="12" hidden="1" customHeight="1">
      <c r="A12161" s="260"/>
    </row>
    <row r="12162" spans="1:1" s="261" customFormat="1" ht="12" hidden="1" customHeight="1">
      <c r="A12162" s="260"/>
    </row>
    <row r="12163" spans="1:1" s="261" customFormat="1" ht="12" hidden="1" customHeight="1">
      <c r="A12163" s="260"/>
    </row>
    <row r="12164" spans="1:1" s="261" customFormat="1" ht="12" hidden="1" customHeight="1">
      <c r="A12164" s="260"/>
    </row>
    <row r="12165" spans="1:1" s="261" customFormat="1" ht="12" hidden="1" customHeight="1">
      <c r="A12165" s="260"/>
    </row>
    <row r="12166" spans="1:1" s="261" customFormat="1" ht="12" hidden="1" customHeight="1">
      <c r="A12166" s="260"/>
    </row>
    <row r="12167" spans="1:1" s="261" customFormat="1" ht="12" hidden="1" customHeight="1">
      <c r="A12167" s="260"/>
    </row>
    <row r="12168" spans="1:1" s="261" customFormat="1" ht="12" hidden="1" customHeight="1">
      <c r="A12168" s="260"/>
    </row>
    <row r="12169" spans="1:1" s="261" customFormat="1" ht="12" hidden="1" customHeight="1">
      <c r="A12169" s="260"/>
    </row>
    <row r="12170" spans="1:1" s="261" customFormat="1" ht="12" hidden="1" customHeight="1">
      <c r="A12170" s="260"/>
    </row>
    <row r="12171" spans="1:1" s="261" customFormat="1" ht="12" hidden="1" customHeight="1">
      <c r="A12171" s="260"/>
    </row>
    <row r="12172" spans="1:1" s="261" customFormat="1" ht="12" hidden="1" customHeight="1">
      <c r="A12172" s="260"/>
    </row>
    <row r="12173" spans="1:1" s="261" customFormat="1" ht="12" hidden="1" customHeight="1">
      <c r="A12173" s="260"/>
    </row>
    <row r="12174" spans="1:1" s="261" customFormat="1" ht="12" hidden="1" customHeight="1">
      <c r="A12174" s="260"/>
    </row>
    <row r="12175" spans="1:1" s="261" customFormat="1" ht="12" hidden="1" customHeight="1">
      <c r="A12175" s="260"/>
    </row>
    <row r="12176" spans="1:1" s="261" customFormat="1" ht="12" hidden="1" customHeight="1">
      <c r="A12176" s="260"/>
    </row>
    <row r="12177" spans="1:1" s="261" customFormat="1" ht="12" hidden="1" customHeight="1">
      <c r="A12177" s="260"/>
    </row>
    <row r="12178" spans="1:1" s="261" customFormat="1" ht="12" hidden="1" customHeight="1">
      <c r="A12178" s="260"/>
    </row>
    <row r="12179" spans="1:1" s="261" customFormat="1" ht="12" hidden="1" customHeight="1">
      <c r="A12179" s="260"/>
    </row>
    <row r="12180" spans="1:1" s="261" customFormat="1" ht="12" hidden="1" customHeight="1">
      <c r="A12180" s="260"/>
    </row>
    <row r="12181" spans="1:1" s="261" customFormat="1" ht="12" hidden="1" customHeight="1">
      <c r="A12181" s="260"/>
    </row>
    <row r="12182" spans="1:1" s="261" customFormat="1" ht="12" hidden="1" customHeight="1">
      <c r="A12182" s="260"/>
    </row>
    <row r="12183" spans="1:1" s="261" customFormat="1" ht="12" hidden="1" customHeight="1">
      <c r="A12183" s="260"/>
    </row>
    <row r="12184" spans="1:1" s="261" customFormat="1" ht="12" hidden="1" customHeight="1">
      <c r="A12184" s="260"/>
    </row>
    <row r="12185" spans="1:1" s="261" customFormat="1" ht="12" hidden="1" customHeight="1">
      <c r="A12185" s="260"/>
    </row>
    <row r="12186" spans="1:1" s="261" customFormat="1" ht="12" hidden="1" customHeight="1">
      <c r="A12186" s="260"/>
    </row>
    <row r="12187" spans="1:1" s="261" customFormat="1" ht="12" hidden="1" customHeight="1">
      <c r="A12187" s="260"/>
    </row>
    <row r="12188" spans="1:1" s="261" customFormat="1" ht="12" hidden="1" customHeight="1">
      <c r="A12188" s="260"/>
    </row>
    <row r="12189" spans="1:1" s="261" customFormat="1" ht="12" hidden="1" customHeight="1">
      <c r="A12189" s="260"/>
    </row>
    <row r="12190" spans="1:1" s="261" customFormat="1" ht="12" hidden="1" customHeight="1">
      <c r="A12190" s="260"/>
    </row>
    <row r="12191" spans="1:1" s="261" customFormat="1" ht="12" hidden="1" customHeight="1">
      <c r="A12191" s="260"/>
    </row>
    <row r="12192" spans="1:1" s="261" customFormat="1" ht="12" hidden="1" customHeight="1">
      <c r="A12192" s="260"/>
    </row>
    <row r="12193" spans="1:1" s="261" customFormat="1" ht="12" hidden="1" customHeight="1">
      <c r="A12193" s="260"/>
    </row>
    <row r="12194" spans="1:1" s="261" customFormat="1" ht="12" hidden="1" customHeight="1">
      <c r="A12194" s="260"/>
    </row>
    <row r="12195" spans="1:1" s="261" customFormat="1" ht="12" hidden="1" customHeight="1">
      <c r="A12195" s="260"/>
    </row>
    <row r="12196" spans="1:1" s="261" customFormat="1" ht="12" hidden="1" customHeight="1">
      <c r="A12196" s="260"/>
    </row>
    <row r="12197" spans="1:1" s="261" customFormat="1" ht="12" hidden="1" customHeight="1">
      <c r="A12197" s="260"/>
    </row>
    <row r="12198" spans="1:1" s="261" customFormat="1" ht="12" hidden="1" customHeight="1">
      <c r="A12198" s="260"/>
    </row>
    <row r="12199" spans="1:1" s="261" customFormat="1" ht="12" hidden="1" customHeight="1">
      <c r="A12199" s="260"/>
    </row>
    <row r="12200" spans="1:1" s="261" customFormat="1" ht="12" hidden="1" customHeight="1">
      <c r="A12200" s="260"/>
    </row>
    <row r="12201" spans="1:1" s="261" customFormat="1" ht="12" hidden="1" customHeight="1">
      <c r="A12201" s="260"/>
    </row>
    <row r="12202" spans="1:1" s="261" customFormat="1" ht="12" hidden="1" customHeight="1">
      <c r="A12202" s="260"/>
    </row>
    <row r="12203" spans="1:1" s="261" customFormat="1" ht="12" hidden="1" customHeight="1">
      <c r="A12203" s="260"/>
    </row>
    <row r="12204" spans="1:1" s="261" customFormat="1" ht="12" hidden="1" customHeight="1">
      <c r="A12204" s="260"/>
    </row>
    <row r="12205" spans="1:1" s="261" customFormat="1" ht="12" hidden="1" customHeight="1">
      <c r="A12205" s="260"/>
    </row>
    <row r="12206" spans="1:1" s="261" customFormat="1" ht="12" hidden="1" customHeight="1">
      <c r="A12206" s="260"/>
    </row>
    <row r="12207" spans="1:1" s="261" customFormat="1" ht="12" hidden="1" customHeight="1">
      <c r="A12207" s="260"/>
    </row>
    <row r="12208" spans="1:1" s="261" customFormat="1" ht="12" hidden="1" customHeight="1">
      <c r="A12208" s="260"/>
    </row>
    <row r="12209" spans="1:1" s="261" customFormat="1" ht="12" hidden="1" customHeight="1">
      <c r="A12209" s="260"/>
    </row>
    <row r="12210" spans="1:1" s="261" customFormat="1" ht="12" hidden="1" customHeight="1">
      <c r="A12210" s="260"/>
    </row>
    <row r="12211" spans="1:1" s="261" customFormat="1" ht="12" hidden="1" customHeight="1">
      <c r="A12211" s="260"/>
    </row>
    <row r="12212" spans="1:1" s="261" customFormat="1" ht="12" hidden="1" customHeight="1">
      <c r="A12212" s="260"/>
    </row>
    <row r="12213" spans="1:1" s="261" customFormat="1" ht="12" hidden="1" customHeight="1">
      <c r="A12213" s="260"/>
    </row>
    <row r="12214" spans="1:1" s="261" customFormat="1" ht="12" hidden="1" customHeight="1">
      <c r="A12214" s="260"/>
    </row>
    <row r="12215" spans="1:1" s="261" customFormat="1" ht="12" hidden="1" customHeight="1">
      <c r="A12215" s="260"/>
    </row>
    <row r="12216" spans="1:1" s="261" customFormat="1" ht="12" hidden="1" customHeight="1">
      <c r="A12216" s="260"/>
    </row>
    <row r="12217" spans="1:1" s="261" customFormat="1" ht="12" hidden="1" customHeight="1">
      <c r="A12217" s="260"/>
    </row>
    <row r="12218" spans="1:1" s="261" customFormat="1" ht="12" hidden="1" customHeight="1">
      <c r="A12218" s="260"/>
    </row>
    <row r="12219" spans="1:1" s="261" customFormat="1" ht="12" hidden="1" customHeight="1">
      <c r="A12219" s="260"/>
    </row>
    <row r="12220" spans="1:1" s="261" customFormat="1" ht="12" hidden="1" customHeight="1">
      <c r="A12220" s="260"/>
    </row>
    <row r="12221" spans="1:1" s="261" customFormat="1" ht="12" hidden="1" customHeight="1">
      <c r="A12221" s="260"/>
    </row>
    <row r="12222" spans="1:1" s="261" customFormat="1" ht="12" hidden="1" customHeight="1">
      <c r="A12222" s="260"/>
    </row>
    <row r="12223" spans="1:1" s="261" customFormat="1" ht="12" hidden="1" customHeight="1">
      <c r="A12223" s="260"/>
    </row>
    <row r="12224" spans="1:1" s="261" customFormat="1" ht="12" hidden="1" customHeight="1">
      <c r="A12224" s="260"/>
    </row>
    <row r="12225" spans="1:1" s="261" customFormat="1" ht="12" hidden="1" customHeight="1">
      <c r="A12225" s="260"/>
    </row>
    <row r="12226" spans="1:1" s="261" customFormat="1" ht="12" hidden="1" customHeight="1">
      <c r="A12226" s="260"/>
    </row>
    <row r="12227" spans="1:1" s="261" customFormat="1" ht="12" hidden="1" customHeight="1">
      <c r="A12227" s="260"/>
    </row>
    <row r="12228" spans="1:1" s="261" customFormat="1" ht="12" hidden="1" customHeight="1">
      <c r="A12228" s="260"/>
    </row>
    <row r="12229" spans="1:1" s="261" customFormat="1" ht="12" hidden="1" customHeight="1">
      <c r="A12229" s="260"/>
    </row>
    <row r="12230" spans="1:1" s="261" customFormat="1" ht="12" hidden="1" customHeight="1">
      <c r="A12230" s="260"/>
    </row>
    <row r="12231" spans="1:1" s="261" customFormat="1" ht="12" hidden="1" customHeight="1">
      <c r="A12231" s="260"/>
    </row>
    <row r="12232" spans="1:1" s="261" customFormat="1" ht="12" hidden="1" customHeight="1">
      <c r="A12232" s="260"/>
    </row>
    <row r="12233" spans="1:1" s="261" customFormat="1" ht="12" hidden="1" customHeight="1">
      <c r="A12233" s="260"/>
    </row>
    <row r="12234" spans="1:1" s="261" customFormat="1" ht="12" hidden="1" customHeight="1">
      <c r="A12234" s="260"/>
    </row>
    <row r="12235" spans="1:1" s="261" customFormat="1" ht="12" hidden="1" customHeight="1">
      <c r="A12235" s="260"/>
    </row>
    <row r="12236" spans="1:1" s="261" customFormat="1" ht="12" hidden="1" customHeight="1">
      <c r="A12236" s="260"/>
    </row>
    <row r="12237" spans="1:1" s="261" customFormat="1" ht="12" hidden="1" customHeight="1">
      <c r="A12237" s="260"/>
    </row>
    <row r="12238" spans="1:1" s="261" customFormat="1" ht="12" hidden="1" customHeight="1">
      <c r="A12238" s="260"/>
    </row>
    <row r="12239" spans="1:1" s="261" customFormat="1" ht="12" hidden="1" customHeight="1">
      <c r="A12239" s="260"/>
    </row>
    <row r="12240" spans="1:1" s="261" customFormat="1" ht="12" hidden="1" customHeight="1">
      <c r="A12240" s="260"/>
    </row>
    <row r="12241" spans="1:1" s="261" customFormat="1" ht="12" hidden="1" customHeight="1">
      <c r="A12241" s="260"/>
    </row>
    <row r="12242" spans="1:1" s="261" customFormat="1" ht="12" hidden="1" customHeight="1">
      <c r="A12242" s="260"/>
    </row>
    <row r="12243" spans="1:1" s="261" customFormat="1" ht="12" hidden="1" customHeight="1">
      <c r="A12243" s="260"/>
    </row>
    <row r="12244" spans="1:1" s="261" customFormat="1" ht="12" hidden="1" customHeight="1">
      <c r="A12244" s="260"/>
    </row>
    <row r="12245" spans="1:1" s="261" customFormat="1" ht="12" hidden="1" customHeight="1">
      <c r="A12245" s="260"/>
    </row>
    <row r="12246" spans="1:1" s="261" customFormat="1" ht="12" hidden="1" customHeight="1">
      <c r="A12246" s="260"/>
    </row>
    <row r="12247" spans="1:1" s="261" customFormat="1" ht="12" hidden="1" customHeight="1">
      <c r="A12247" s="260"/>
    </row>
    <row r="12248" spans="1:1" s="261" customFormat="1" ht="12" hidden="1" customHeight="1">
      <c r="A12248" s="260"/>
    </row>
    <row r="12249" spans="1:1" s="261" customFormat="1" ht="12" hidden="1" customHeight="1">
      <c r="A12249" s="260"/>
    </row>
    <row r="12250" spans="1:1" s="261" customFormat="1" ht="12" hidden="1" customHeight="1">
      <c r="A12250" s="260"/>
    </row>
    <row r="12251" spans="1:1" s="261" customFormat="1" ht="12" hidden="1" customHeight="1">
      <c r="A12251" s="260"/>
    </row>
    <row r="12252" spans="1:1" s="261" customFormat="1" ht="12" hidden="1" customHeight="1">
      <c r="A12252" s="260"/>
    </row>
    <row r="12253" spans="1:1" s="261" customFormat="1" ht="12" hidden="1" customHeight="1">
      <c r="A12253" s="260"/>
    </row>
    <row r="12254" spans="1:1" s="261" customFormat="1" ht="12" hidden="1" customHeight="1">
      <c r="A12254" s="260"/>
    </row>
    <row r="12255" spans="1:1" s="261" customFormat="1" ht="12" hidden="1" customHeight="1">
      <c r="A12255" s="260"/>
    </row>
    <row r="12256" spans="1:1" s="261" customFormat="1" ht="12" hidden="1" customHeight="1">
      <c r="A12256" s="260"/>
    </row>
    <row r="12257" spans="1:1" s="261" customFormat="1" ht="12" hidden="1" customHeight="1">
      <c r="A12257" s="260"/>
    </row>
    <row r="12258" spans="1:1" s="261" customFormat="1" ht="12" hidden="1" customHeight="1">
      <c r="A12258" s="260"/>
    </row>
    <row r="12259" spans="1:1" s="261" customFormat="1" ht="12" hidden="1" customHeight="1">
      <c r="A12259" s="260"/>
    </row>
    <row r="12260" spans="1:1" s="261" customFormat="1" ht="12" hidden="1" customHeight="1">
      <c r="A12260" s="260"/>
    </row>
    <row r="12261" spans="1:1" s="261" customFormat="1" ht="12" hidden="1" customHeight="1">
      <c r="A12261" s="260"/>
    </row>
    <row r="12262" spans="1:1" s="261" customFormat="1" ht="12" hidden="1" customHeight="1">
      <c r="A12262" s="260"/>
    </row>
    <row r="12263" spans="1:1" s="261" customFormat="1" ht="12" hidden="1" customHeight="1">
      <c r="A12263" s="260"/>
    </row>
    <row r="12264" spans="1:1" s="261" customFormat="1" ht="12" hidden="1" customHeight="1">
      <c r="A12264" s="260"/>
    </row>
    <row r="12265" spans="1:1" s="261" customFormat="1" ht="12" hidden="1" customHeight="1">
      <c r="A12265" s="260"/>
    </row>
    <row r="12266" spans="1:1" s="261" customFormat="1" ht="12" hidden="1" customHeight="1">
      <c r="A12266" s="260"/>
    </row>
    <row r="12267" spans="1:1" s="261" customFormat="1" ht="12" hidden="1" customHeight="1">
      <c r="A12267" s="260"/>
    </row>
    <row r="12268" spans="1:1" s="261" customFormat="1" ht="12" hidden="1" customHeight="1">
      <c r="A12268" s="260"/>
    </row>
    <row r="12269" spans="1:1" s="261" customFormat="1" ht="12" hidden="1" customHeight="1">
      <c r="A12269" s="260"/>
    </row>
    <row r="12270" spans="1:1" s="261" customFormat="1" ht="12" hidden="1" customHeight="1">
      <c r="A12270" s="260"/>
    </row>
    <row r="12271" spans="1:1" s="261" customFormat="1" ht="12" hidden="1" customHeight="1">
      <c r="A12271" s="260"/>
    </row>
    <row r="12272" spans="1:1" s="261" customFormat="1" ht="12" hidden="1" customHeight="1">
      <c r="A12272" s="260"/>
    </row>
    <row r="12273" spans="1:1" s="261" customFormat="1" ht="12" hidden="1" customHeight="1">
      <c r="A12273" s="260"/>
    </row>
    <row r="12274" spans="1:1" s="261" customFormat="1" ht="12" hidden="1" customHeight="1">
      <c r="A12274" s="260"/>
    </row>
    <row r="12275" spans="1:1" s="261" customFormat="1" ht="12" hidden="1" customHeight="1">
      <c r="A12275" s="260"/>
    </row>
    <row r="12276" spans="1:1" s="261" customFormat="1" ht="12" hidden="1" customHeight="1">
      <c r="A12276" s="260"/>
    </row>
    <row r="12277" spans="1:1" s="261" customFormat="1" ht="12" hidden="1" customHeight="1">
      <c r="A12277" s="260"/>
    </row>
    <row r="12278" spans="1:1" s="261" customFormat="1" ht="12" hidden="1" customHeight="1">
      <c r="A12278" s="260"/>
    </row>
    <row r="12279" spans="1:1" s="261" customFormat="1" ht="12" hidden="1" customHeight="1">
      <c r="A12279" s="260"/>
    </row>
    <row r="12280" spans="1:1" s="261" customFormat="1" ht="12" hidden="1" customHeight="1">
      <c r="A12280" s="260"/>
    </row>
    <row r="12281" spans="1:1" s="261" customFormat="1" ht="12" hidden="1" customHeight="1">
      <c r="A12281" s="260"/>
    </row>
    <row r="12282" spans="1:1" s="261" customFormat="1" ht="12" hidden="1" customHeight="1">
      <c r="A12282" s="260"/>
    </row>
    <row r="12283" spans="1:1" s="261" customFormat="1" ht="12" hidden="1" customHeight="1">
      <c r="A12283" s="260"/>
    </row>
    <row r="12284" spans="1:1" s="261" customFormat="1" ht="12" hidden="1" customHeight="1">
      <c r="A12284" s="260"/>
    </row>
    <row r="12285" spans="1:1" s="261" customFormat="1" ht="12" hidden="1" customHeight="1">
      <c r="A12285" s="260"/>
    </row>
    <row r="12286" spans="1:1" s="261" customFormat="1" ht="12" hidden="1" customHeight="1">
      <c r="A12286" s="260"/>
    </row>
    <row r="12287" spans="1:1" s="261" customFormat="1" ht="12" hidden="1" customHeight="1">
      <c r="A12287" s="260"/>
    </row>
    <row r="12288" spans="1:1" s="261" customFormat="1" ht="12" hidden="1" customHeight="1">
      <c r="A12288" s="260"/>
    </row>
    <row r="12289" spans="1:1" s="261" customFormat="1" ht="12" hidden="1" customHeight="1">
      <c r="A12289" s="260"/>
    </row>
    <row r="12290" spans="1:1" s="261" customFormat="1" ht="12" hidden="1" customHeight="1">
      <c r="A12290" s="260"/>
    </row>
    <row r="12291" spans="1:1" s="261" customFormat="1" ht="12" hidden="1" customHeight="1">
      <c r="A12291" s="260"/>
    </row>
    <row r="12292" spans="1:1" s="261" customFormat="1" ht="12" hidden="1" customHeight="1">
      <c r="A12292" s="260"/>
    </row>
    <row r="12293" spans="1:1" s="261" customFormat="1" ht="12" hidden="1" customHeight="1">
      <c r="A12293" s="260"/>
    </row>
    <row r="12294" spans="1:1" s="261" customFormat="1" ht="12" hidden="1" customHeight="1">
      <c r="A12294" s="260"/>
    </row>
    <row r="12295" spans="1:1" s="261" customFormat="1" ht="12" hidden="1" customHeight="1">
      <c r="A12295" s="260"/>
    </row>
    <row r="12296" spans="1:1" s="261" customFormat="1" ht="12" hidden="1" customHeight="1">
      <c r="A12296" s="260"/>
    </row>
    <row r="12297" spans="1:1" s="261" customFormat="1" ht="12" hidden="1" customHeight="1">
      <c r="A12297" s="260"/>
    </row>
    <row r="12298" spans="1:1" s="261" customFormat="1" ht="12" hidden="1" customHeight="1">
      <c r="A12298" s="260"/>
    </row>
    <row r="12299" spans="1:1" s="261" customFormat="1" ht="12" hidden="1" customHeight="1">
      <c r="A12299" s="260"/>
    </row>
    <row r="12300" spans="1:1" s="261" customFormat="1" ht="12" hidden="1" customHeight="1">
      <c r="A12300" s="260"/>
    </row>
    <row r="12301" spans="1:1" s="261" customFormat="1" ht="12" hidden="1" customHeight="1">
      <c r="A12301" s="260"/>
    </row>
    <row r="12302" spans="1:1" s="261" customFormat="1" ht="12" hidden="1" customHeight="1">
      <c r="A12302" s="260"/>
    </row>
    <row r="12303" spans="1:1" s="261" customFormat="1" ht="12" hidden="1" customHeight="1">
      <c r="A12303" s="260"/>
    </row>
    <row r="12304" spans="1:1" s="261" customFormat="1" ht="12" hidden="1" customHeight="1">
      <c r="A12304" s="260"/>
    </row>
    <row r="12305" spans="1:1" s="261" customFormat="1" ht="12" hidden="1" customHeight="1">
      <c r="A12305" s="260"/>
    </row>
    <row r="12306" spans="1:1" s="261" customFormat="1" ht="12" hidden="1" customHeight="1">
      <c r="A12306" s="260"/>
    </row>
    <row r="12307" spans="1:1" s="261" customFormat="1" ht="12" hidden="1" customHeight="1">
      <c r="A12307" s="260"/>
    </row>
    <row r="12308" spans="1:1" s="261" customFormat="1" ht="12" hidden="1" customHeight="1">
      <c r="A12308" s="260"/>
    </row>
    <row r="12309" spans="1:1" s="261" customFormat="1" ht="12" hidden="1" customHeight="1">
      <c r="A12309" s="260"/>
    </row>
    <row r="12310" spans="1:1" s="261" customFormat="1" ht="12" hidden="1" customHeight="1">
      <c r="A12310" s="260"/>
    </row>
    <row r="12311" spans="1:1" s="261" customFormat="1" ht="12" hidden="1" customHeight="1">
      <c r="A12311" s="260"/>
    </row>
    <row r="12312" spans="1:1" s="261" customFormat="1" ht="12" hidden="1" customHeight="1">
      <c r="A12312" s="260"/>
    </row>
    <row r="12313" spans="1:1" s="261" customFormat="1" ht="12" hidden="1" customHeight="1">
      <c r="A12313" s="260"/>
    </row>
    <row r="12314" spans="1:1" s="261" customFormat="1" ht="12" hidden="1" customHeight="1">
      <c r="A12314" s="260"/>
    </row>
    <row r="12315" spans="1:1" s="261" customFormat="1" ht="12" hidden="1" customHeight="1">
      <c r="A12315" s="260"/>
    </row>
    <row r="12316" spans="1:1" s="261" customFormat="1" ht="12" hidden="1" customHeight="1">
      <c r="A12316" s="260"/>
    </row>
    <row r="12317" spans="1:1" s="261" customFormat="1" ht="12" hidden="1" customHeight="1">
      <c r="A12317" s="260"/>
    </row>
    <row r="12318" spans="1:1" s="261" customFormat="1" ht="12" hidden="1" customHeight="1">
      <c r="A12318" s="260"/>
    </row>
    <row r="12319" spans="1:1" s="261" customFormat="1" ht="12" hidden="1" customHeight="1">
      <c r="A12319" s="260"/>
    </row>
    <row r="12320" spans="1:1" s="261" customFormat="1" ht="12" hidden="1" customHeight="1">
      <c r="A12320" s="260"/>
    </row>
    <row r="12321" spans="1:1" s="261" customFormat="1" ht="12" hidden="1" customHeight="1">
      <c r="A12321" s="260"/>
    </row>
    <row r="12322" spans="1:1" s="261" customFormat="1" ht="12" hidden="1" customHeight="1">
      <c r="A12322" s="260"/>
    </row>
    <row r="12323" spans="1:1" s="261" customFormat="1" ht="12" hidden="1" customHeight="1">
      <c r="A12323" s="260"/>
    </row>
    <row r="12324" spans="1:1" s="261" customFormat="1" ht="12" hidden="1" customHeight="1">
      <c r="A12324" s="260"/>
    </row>
    <row r="12325" spans="1:1" s="261" customFormat="1" ht="12" hidden="1" customHeight="1">
      <c r="A12325" s="260"/>
    </row>
    <row r="12326" spans="1:1" s="261" customFormat="1" ht="12" hidden="1" customHeight="1">
      <c r="A12326" s="260"/>
    </row>
    <row r="12327" spans="1:1" s="261" customFormat="1" ht="12" hidden="1" customHeight="1">
      <c r="A12327" s="260"/>
    </row>
    <row r="12328" spans="1:1" s="261" customFormat="1" ht="12" hidden="1" customHeight="1">
      <c r="A12328" s="260"/>
    </row>
    <row r="12329" spans="1:1" s="261" customFormat="1" ht="12" hidden="1" customHeight="1">
      <c r="A12329" s="260"/>
    </row>
    <row r="12330" spans="1:1" s="261" customFormat="1" ht="12" hidden="1" customHeight="1">
      <c r="A12330" s="260"/>
    </row>
    <row r="12331" spans="1:1" s="261" customFormat="1" ht="12" hidden="1" customHeight="1">
      <c r="A12331" s="260"/>
    </row>
    <row r="12332" spans="1:1" s="261" customFormat="1" ht="12" hidden="1" customHeight="1">
      <c r="A12332" s="260"/>
    </row>
    <row r="12333" spans="1:1" s="261" customFormat="1" ht="12" hidden="1" customHeight="1">
      <c r="A12333" s="260"/>
    </row>
    <row r="12334" spans="1:1" s="261" customFormat="1" ht="12" hidden="1" customHeight="1">
      <c r="A12334" s="260"/>
    </row>
    <row r="12335" spans="1:1" s="261" customFormat="1" ht="12" hidden="1" customHeight="1">
      <c r="A12335" s="260"/>
    </row>
    <row r="12336" spans="1:1" s="261" customFormat="1" ht="12" hidden="1" customHeight="1">
      <c r="A12336" s="260"/>
    </row>
    <row r="12337" spans="1:1" s="261" customFormat="1" ht="12" hidden="1" customHeight="1">
      <c r="A12337" s="260"/>
    </row>
    <row r="12338" spans="1:1" s="261" customFormat="1" ht="12" hidden="1" customHeight="1">
      <c r="A12338" s="260"/>
    </row>
    <row r="12339" spans="1:1" s="261" customFormat="1" ht="12" hidden="1" customHeight="1">
      <c r="A12339" s="260"/>
    </row>
    <row r="12340" spans="1:1" s="261" customFormat="1" ht="12" hidden="1" customHeight="1">
      <c r="A12340" s="260"/>
    </row>
    <row r="12341" spans="1:1" s="261" customFormat="1" ht="12" hidden="1" customHeight="1">
      <c r="A12341" s="260"/>
    </row>
    <row r="12342" spans="1:1" s="261" customFormat="1" ht="12" hidden="1" customHeight="1">
      <c r="A12342" s="260"/>
    </row>
    <row r="12343" spans="1:1" s="261" customFormat="1" ht="12" hidden="1" customHeight="1">
      <c r="A12343" s="260"/>
    </row>
    <row r="12344" spans="1:1" s="261" customFormat="1" ht="12" hidden="1" customHeight="1">
      <c r="A12344" s="260"/>
    </row>
    <row r="12345" spans="1:1" s="261" customFormat="1" ht="12" hidden="1" customHeight="1">
      <c r="A12345" s="260"/>
    </row>
    <row r="12346" spans="1:1" s="261" customFormat="1" ht="12" hidden="1" customHeight="1">
      <c r="A12346" s="260"/>
    </row>
    <row r="12347" spans="1:1" s="261" customFormat="1" ht="12" hidden="1" customHeight="1">
      <c r="A12347" s="260"/>
    </row>
    <row r="12348" spans="1:1" s="261" customFormat="1" ht="12" hidden="1" customHeight="1">
      <c r="A12348" s="260"/>
    </row>
    <row r="12349" spans="1:1" s="261" customFormat="1" ht="12" hidden="1" customHeight="1">
      <c r="A12349" s="260"/>
    </row>
    <row r="12350" spans="1:1" s="261" customFormat="1" ht="12" hidden="1" customHeight="1">
      <c r="A12350" s="260"/>
    </row>
    <row r="12351" spans="1:1" s="261" customFormat="1" ht="12" hidden="1" customHeight="1">
      <c r="A12351" s="260"/>
    </row>
    <row r="12352" spans="1:1" s="261" customFormat="1" ht="12" hidden="1" customHeight="1">
      <c r="A12352" s="260"/>
    </row>
    <row r="12353" spans="1:1" s="261" customFormat="1" ht="12" hidden="1" customHeight="1">
      <c r="A12353" s="260"/>
    </row>
    <row r="12354" spans="1:1" s="261" customFormat="1" ht="12" hidden="1" customHeight="1">
      <c r="A12354" s="260"/>
    </row>
    <row r="12355" spans="1:1" s="261" customFormat="1" ht="12" hidden="1" customHeight="1">
      <c r="A12355" s="260"/>
    </row>
    <row r="12356" spans="1:1" s="261" customFormat="1" ht="12" hidden="1" customHeight="1">
      <c r="A12356" s="260"/>
    </row>
    <row r="12357" spans="1:1" s="261" customFormat="1" ht="12" hidden="1" customHeight="1">
      <c r="A12357" s="260"/>
    </row>
    <row r="12358" spans="1:1" s="261" customFormat="1" ht="12" hidden="1" customHeight="1">
      <c r="A12358" s="260"/>
    </row>
    <row r="12359" spans="1:1" s="261" customFormat="1" ht="12" hidden="1" customHeight="1">
      <c r="A12359" s="260"/>
    </row>
    <row r="12360" spans="1:1" s="261" customFormat="1" ht="12" hidden="1" customHeight="1">
      <c r="A12360" s="260"/>
    </row>
    <row r="12361" spans="1:1" s="261" customFormat="1" ht="12" hidden="1" customHeight="1">
      <c r="A12361" s="260"/>
    </row>
    <row r="12362" spans="1:1" s="261" customFormat="1" ht="12" hidden="1" customHeight="1">
      <c r="A12362" s="260"/>
    </row>
    <row r="12363" spans="1:1" s="261" customFormat="1" ht="12" hidden="1" customHeight="1">
      <c r="A12363" s="260"/>
    </row>
    <row r="12364" spans="1:1" s="261" customFormat="1" ht="12" hidden="1" customHeight="1">
      <c r="A12364" s="260"/>
    </row>
    <row r="12365" spans="1:1" s="261" customFormat="1" ht="12" hidden="1" customHeight="1">
      <c r="A12365" s="260"/>
    </row>
    <row r="12366" spans="1:1" s="261" customFormat="1" ht="12" hidden="1" customHeight="1">
      <c r="A12366" s="260"/>
    </row>
    <row r="12367" spans="1:1" s="261" customFormat="1" ht="12" hidden="1" customHeight="1">
      <c r="A12367" s="260"/>
    </row>
    <row r="12368" spans="1:1" s="261" customFormat="1" ht="12" hidden="1" customHeight="1">
      <c r="A12368" s="260"/>
    </row>
    <row r="12369" spans="1:1" s="261" customFormat="1" ht="12" hidden="1" customHeight="1">
      <c r="A12369" s="260"/>
    </row>
    <row r="12370" spans="1:1" s="261" customFormat="1" ht="12" hidden="1" customHeight="1">
      <c r="A12370" s="260"/>
    </row>
    <row r="12371" spans="1:1" s="261" customFormat="1" ht="12" hidden="1" customHeight="1">
      <c r="A12371" s="260"/>
    </row>
    <row r="12372" spans="1:1" s="261" customFormat="1" ht="12" hidden="1" customHeight="1">
      <c r="A12372" s="260"/>
    </row>
    <row r="12373" spans="1:1" s="261" customFormat="1" ht="12" hidden="1" customHeight="1">
      <c r="A12373" s="260"/>
    </row>
    <row r="12374" spans="1:1" s="261" customFormat="1" ht="12" hidden="1" customHeight="1">
      <c r="A12374" s="260"/>
    </row>
    <row r="12375" spans="1:1" s="261" customFormat="1" ht="12" hidden="1" customHeight="1">
      <c r="A12375" s="260"/>
    </row>
    <row r="12376" spans="1:1" s="261" customFormat="1" ht="12" hidden="1" customHeight="1">
      <c r="A12376" s="260"/>
    </row>
    <row r="12377" spans="1:1" s="261" customFormat="1" ht="12" hidden="1" customHeight="1">
      <c r="A12377" s="260"/>
    </row>
    <row r="12378" spans="1:1" s="261" customFormat="1" ht="12" hidden="1" customHeight="1">
      <c r="A12378" s="260"/>
    </row>
    <row r="12379" spans="1:1" s="261" customFormat="1" ht="12" hidden="1" customHeight="1">
      <c r="A12379" s="260"/>
    </row>
    <row r="12380" spans="1:1" s="261" customFormat="1" ht="12" hidden="1" customHeight="1">
      <c r="A12380" s="260"/>
    </row>
    <row r="12381" spans="1:1" s="261" customFormat="1" ht="12" hidden="1" customHeight="1">
      <c r="A12381" s="260"/>
    </row>
    <row r="12382" spans="1:1" s="261" customFormat="1" ht="12" hidden="1" customHeight="1">
      <c r="A12382" s="260"/>
    </row>
    <row r="12383" spans="1:1" s="261" customFormat="1" ht="12" hidden="1" customHeight="1">
      <c r="A12383" s="260"/>
    </row>
    <row r="12384" spans="1:1" s="261" customFormat="1" ht="12" hidden="1" customHeight="1">
      <c r="A12384" s="260"/>
    </row>
    <row r="12385" spans="1:1" s="261" customFormat="1" ht="12" hidden="1" customHeight="1">
      <c r="A12385" s="260"/>
    </row>
    <row r="12386" spans="1:1" s="261" customFormat="1" ht="12" hidden="1" customHeight="1">
      <c r="A12386" s="260"/>
    </row>
    <row r="12387" spans="1:1" s="261" customFormat="1" ht="12" hidden="1" customHeight="1">
      <c r="A12387" s="260"/>
    </row>
    <row r="12388" spans="1:1" s="261" customFormat="1" ht="12" hidden="1" customHeight="1">
      <c r="A12388" s="260"/>
    </row>
    <row r="12389" spans="1:1" s="261" customFormat="1" ht="12" hidden="1" customHeight="1">
      <c r="A12389" s="260"/>
    </row>
    <row r="12390" spans="1:1" s="261" customFormat="1" ht="12" hidden="1" customHeight="1">
      <c r="A12390" s="260"/>
    </row>
    <row r="12391" spans="1:1" s="261" customFormat="1" ht="12" hidden="1" customHeight="1">
      <c r="A12391" s="260"/>
    </row>
    <row r="12392" spans="1:1" s="261" customFormat="1" ht="12" hidden="1" customHeight="1">
      <c r="A12392" s="260"/>
    </row>
    <row r="12393" spans="1:1" s="261" customFormat="1" ht="12" hidden="1" customHeight="1">
      <c r="A12393" s="260"/>
    </row>
    <row r="12394" spans="1:1" s="261" customFormat="1" ht="12" hidden="1" customHeight="1">
      <c r="A12394" s="260"/>
    </row>
    <row r="12395" spans="1:1" s="261" customFormat="1" ht="12" hidden="1" customHeight="1">
      <c r="A12395" s="260"/>
    </row>
    <row r="12396" spans="1:1" s="261" customFormat="1" ht="12" hidden="1" customHeight="1">
      <c r="A12396" s="260"/>
    </row>
    <row r="12397" spans="1:1" s="261" customFormat="1" ht="12" hidden="1" customHeight="1">
      <c r="A12397" s="260"/>
    </row>
    <row r="12398" spans="1:1" s="261" customFormat="1" ht="12" hidden="1" customHeight="1">
      <c r="A12398" s="260"/>
    </row>
    <row r="12399" spans="1:1" s="261" customFormat="1" ht="12" hidden="1" customHeight="1">
      <c r="A12399" s="260"/>
    </row>
    <row r="12400" spans="1:1" s="261" customFormat="1" ht="12" hidden="1" customHeight="1">
      <c r="A12400" s="260"/>
    </row>
    <row r="12401" spans="1:1" s="261" customFormat="1" ht="12" hidden="1" customHeight="1">
      <c r="A12401" s="260"/>
    </row>
    <row r="12402" spans="1:1" s="261" customFormat="1" ht="12" hidden="1" customHeight="1">
      <c r="A12402" s="260"/>
    </row>
    <row r="12403" spans="1:1" s="261" customFormat="1" ht="12" hidden="1" customHeight="1">
      <c r="A12403" s="260"/>
    </row>
    <row r="12404" spans="1:1" s="261" customFormat="1" ht="12" hidden="1" customHeight="1">
      <c r="A12404" s="260"/>
    </row>
    <row r="12405" spans="1:1" s="261" customFormat="1" ht="12" hidden="1" customHeight="1">
      <c r="A12405" s="260"/>
    </row>
    <row r="12406" spans="1:1" s="261" customFormat="1" ht="12" hidden="1" customHeight="1">
      <c r="A12406" s="260"/>
    </row>
    <row r="12407" spans="1:1" s="261" customFormat="1" ht="12" hidden="1" customHeight="1">
      <c r="A12407" s="260"/>
    </row>
    <row r="12408" spans="1:1" s="261" customFormat="1" ht="12" hidden="1" customHeight="1">
      <c r="A12408" s="260"/>
    </row>
    <row r="12409" spans="1:1" s="261" customFormat="1" ht="12" hidden="1" customHeight="1">
      <c r="A12409" s="260"/>
    </row>
    <row r="12410" spans="1:1" s="261" customFormat="1" ht="12" hidden="1" customHeight="1">
      <c r="A12410" s="260"/>
    </row>
    <row r="12411" spans="1:1" s="261" customFormat="1" ht="12" hidden="1" customHeight="1">
      <c r="A12411" s="260"/>
    </row>
    <row r="12412" spans="1:1" s="261" customFormat="1" ht="12" hidden="1" customHeight="1">
      <c r="A12412" s="260"/>
    </row>
    <row r="12413" spans="1:1" s="261" customFormat="1" ht="12" hidden="1" customHeight="1">
      <c r="A12413" s="260"/>
    </row>
    <row r="12414" spans="1:1" s="261" customFormat="1" ht="12" hidden="1" customHeight="1">
      <c r="A12414" s="260"/>
    </row>
    <row r="12415" spans="1:1" s="261" customFormat="1" ht="12" hidden="1" customHeight="1">
      <c r="A12415" s="260"/>
    </row>
    <row r="12416" spans="1:1" s="261" customFormat="1" ht="12" hidden="1" customHeight="1">
      <c r="A12416" s="260"/>
    </row>
    <row r="12417" spans="1:1" s="261" customFormat="1" ht="12" hidden="1" customHeight="1">
      <c r="A12417" s="260"/>
    </row>
    <row r="12418" spans="1:1" s="261" customFormat="1" ht="12" hidden="1" customHeight="1">
      <c r="A12418" s="260"/>
    </row>
    <row r="12419" spans="1:1" s="261" customFormat="1" ht="12" hidden="1" customHeight="1">
      <c r="A12419" s="260"/>
    </row>
    <row r="12420" spans="1:1" s="261" customFormat="1" ht="12" hidden="1" customHeight="1">
      <c r="A12420" s="260"/>
    </row>
    <row r="12421" spans="1:1" s="261" customFormat="1" ht="12" hidden="1" customHeight="1">
      <c r="A12421" s="260"/>
    </row>
    <row r="12422" spans="1:1" s="261" customFormat="1" ht="12" hidden="1" customHeight="1">
      <c r="A12422" s="260"/>
    </row>
    <row r="12423" spans="1:1" s="261" customFormat="1" ht="12" hidden="1" customHeight="1">
      <c r="A12423" s="260"/>
    </row>
    <row r="12424" spans="1:1" s="261" customFormat="1" ht="12" hidden="1" customHeight="1">
      <c r="A12424" s="260"/>
    </row>
    <row r="12425" spans="1:1" s="261" customFormat="1" ht="12" hidden="1" customHeight="1">
      <c r="A12425" s="260"/>
    </row>
    <row r="12426" spans="1:1" s="261" customFormat="1" ht="12" hidden="1" customHeight="1">
      <c r="A12426" s="260"/>
    </row>
    <row r="12427" spans="1:1" s="261" customFormat="1" ht="12" hidden="1" customHeight="1">
      <c r="A12427" s="260"/>
    </row>
    <row r="12428" spans="1:1" s="261" customFormat="1" ht="12" hidden="1" customHeight="1">
      <c r="A12428" s="260"/>
    </row>
    <row r="12429" spans="1:1" s="261" customFormat="1" ht="12" hidden="1" customHeight="1">
      <c r="A12429" s="260"/>
    </row>
    <row r="12430" spans="1:1" s="261" customFormat="1" ht="12" hidden="1" customHeight="1">
      <c r="A12430" s="260"/>
    </row>
    <row r="12431" spans="1:1" s="261" customFormat="1" ht="12" hidden="1" customHeight="1">
      <c r="A12431" s="260"/>
    </row>
    <row r="12432" spans="1:1" s="261" customFormat="1" ht="12" hidden="1" customHeight="1">
      <c r="A12432" s="260"/>
    </row>
    <row r="12433" spans="1:1" s="261" customFormat="1" ht="12" hidden="1" customHeight="1">
      <c r="A12433" s="260"/>
    </row>
    <row r="12434" spans="1:1" s="261" customFormat="1" ht="12" hidden="1" customHeight="1">
      <c r="A12434" s="260"/>
    </row>
    <row r="12435" spans="1:1" s="261" customFormat="1" ht="12" hidden="1" customHeight="1">
      <c r="A12435" s="260"/>
    </row>
    <row r="12436" spans="1:1" s="261" customFormat="1" ht="12" hidden="1" customHeight="1">
      <c r="A12436" s="260"/>
    </row>
    <row r="12437" spans="1:1" s="261" customFormat="1" ht="12" hidden="1" customHeight="1">
      <c r="A12437" s="260"/>
    </row>
    <row r="12438" spans="1:1" s="261" customFormat="1" ht="12" hidden="1" customHeight="1">
      <c r="A12438" s="260"/>
    </row>
    <row r="12439" spans="1:1" s="261" customFormat="1" ht="12" hidden="1" customHeight="1">
      <c r="A12439" s="260"/>
    </row>
    <row r="12440" spans="1:1" s="261" customFormat="1" ht="12" hidden="1" customHeight="1">
      <c r="A12440" s="260"/>
    </row>
    <row r="12441" spans="1:1" s="261" customFormat="1" ht="12" hidden="1" customHeight="1">
      <c r="A12441" s="260"/>
    </row>
    <row r="12442" spans="1:1" s="261" customFormat="1" ht="12" hidden="1" customHeight="1">
      <c r="A12442" s="260"/>
    </row>
    <row r="12443" spans="1:1" s="261" customFormat="1" ht="12" hidden="1" customHeight="1">
      <c r="A12443" s="260"/>
    </row>
    <row r="12444" spans="1:1" s="261" customFormat="1" ht="12" hidden="1" customHeight="1">
      <c r="A12444" s="260"/>
    </row>
    <row r="12445" spans="1:1" s="261" customFormat="1" ht="12" hidden="1" customHeight="1">
      <c r="A12445" s="260"/>
    </row>
    <row r="12446" spans="1:1" s="261" customFormat="1" ht="12" hidden="1" customHeight="1">
      <c r="A12446" s="260"/>
    </row>
    <row r="12447" spans="1:1" s="261" customFormat="1" ht="12" hidden="1" customHeight="1">
      <c r="A12447" s="260"/>
    </row>
    <row r="12448" spans="1:1" s="261" customFormat="1" ht="12" hidden="1" customHeight="1">
      <c r="A12448" s="260"/>
    </row>
    <row r="12449" spans="1:1" s="261" customFormat="1" ht="12" hidden="1" customHeight="1">
      <c r="A12449" s="260"/>
    </row>
    <row r="12450" spans="1:1" s="261" customFormat="1" ht="12" hidden="1" customHeight="1">
      <c r="A12450" s="260"/>
    </row>
    <row r="12451" spans="1:1" s="261" customFormat="1" ht="12" hidden="1" customHeight="1">
      <c r="A12451" s="260"/>
    </row>
    <row r="12452" spans="1:1" s="261" customFormat="1" ht="12" hidden="1" customHeight="1">
      <c r="A12452" s="260"/>
    </row>
    <row r="12453" spans="1:1" s="261" customFormat="1" ht="12" hidden="1" customHeight="1">
      <c r="A12453" s="260"/>
    </row>
    <row r="12454" spans="1:1" s="261" customFormat="1" ht="12" hidden="1" customHeight="1">
      <c r="A12454" s="260"/>
    </row>
    <row r="12455" spans="1:1" s="261" customFormat="1" ht="12" hidden="1" customHeight="1">
      <c r="A12455" s="260"/>
    </row>
    <row r="12456" spans="1:1" s="261" customFormat="1" ht="12" hidden="1" customHeight="1">
      <c r="A12456" s="260"/>
    </row>
    <row r="12457" spans="1:1" s="261" customFormat="1" ht="12" hidden="1" customHeight="1">
      <c r="A12457" s="260"/>
    </row>
    <row r="12458" spans="1:1" s="261" customFormat="1" ht="12" hidden="1" customHeight="1">
      <c r="A12458" s="260"/>
    </row>
    <row r="12459" spans="1:1" s="261" customFormat="1" ht="12" hidden="1" customHeight="1">
      <c r="A12459" s="260"/>
    </row>
    <row r="12460" spans="1:1" s="261" customFormat="1" ht="12" hidden="1" customHeight="1">
      <c r="A12460" s="260"/>
    </row>
    <row r="12461" spans="1:1" s="261" customFormat="1" ht="12" hidden="1" customHeight="1">
      <c r="A12461" s="260"/>
    </row>
    <row r="12462" spans="1:1" s="261" customFormat="1" ht="12" hidden="1" customHeight="1">
      <c r="A12462" s="260"/>
    </row>
    <row r="12463" spans="1:1" s="261" customFormat="1" ht="12" hidden="1" customHeight="1">
      <c r="A12463" s="260"/>
    </row>
    <row r="12464" spans="1:1" s="261" customFormat="1" ht="12" hidden="1" customHeight="1">
      <c r="A12464" s="260"/>
    </row>
    <row r="12465" spans="1:1" s="261" customFormat="1" ht="12" hidden="1" customHeight="1">
      <c r="A12465" s="260"/>
    </row>
    <row r="12466" spans="1:1" s="261" customFormat="1" ht="12" hidden="1" customHeight="1">
      <c r="A12466" s="260"/>
    </row>
    <row r="12467" spans="1:1" s="261" customFormat="1" ht="12" hidden="1" customHeight="1">
      <c r="A12467" s="260"/>
    </row>
    <row r="12468" spans="1:1" s="261" customFormat="1" ht="12" hidden="1" customHeight="1">
      <c r="A12468" s="260"/>
    </row>
    <row r="12469" spans="1:1" s="261" customFormat="1" ht="12" hidden="1" customHeight="1">
      <c r="A12469" s="260"/>
    </row>
    <row r="12470" spans="1:1" s="261" customFormat="1" ht="12" hidden="1" customHeight="1">
      <c r="A12470" s="260"/>
    </row>
    <row r="12471" spans="1:1" s="261" customFormat="1" ht="12" hidden="1" customHeight="1">
      <c r="A12471" s="260"/>
    </row>
    <row r="12472" spans="1:1" s="261" customFormat="1" ht="12" hidden="1" customHeight="1">
      <c r="A12472" s="260"/>
    </row>
    <row r="12473" spans="1:1" s="261" customFormat="1" ht="12" hidden="1" customHeight="1">
      <c r="A12473" s="260"/>
    </row>
    <row r="12474" spans="1:1" s="261" customFormat="1" ht="12" hidden="1" customHeight="1">
      <c r="A12474" s="260"/>
    </row>
    <row r="12475" spans="1:1" s="261" customFormat="1" ht="12" hidden="1" customHeight="1">
      <c r="A12475" s="260"/>
    </row>
    <row r="12476" spans="1:1" s="261" customFormat="1" ht="12" hidden="1" customHeight="1">
      <c r="A12476" s="260"/>
    </row>
    <row r="12477" spans="1:1" s="261" customFormat="1" ht="12" hidden="1" customHeight="1">
      <c r="A12477" s="260"/>
    </row>
    <row r="12478" spans="1:1" s="261" customFormat="1" ht="12" hidden="1" customHeight="1">
      <c r="A12478" s="260"/>
    </row>
    <row r="12479" spans="1:1" s="261" customFormat="1" ht="12" hidden="1" customHeight="1">
      <c r="A12479" s="260"/>
    </row>
    <row r="12480" spans="1:1" s="261" customFormat="1" ht="12" hidden="1" customHeight="1">
      <c r="A12480" s="260"/>
    </row>
    <row r="12481" spans="1:1" s="261" customFormat="1" ht="12" hidden="1" customHeight="1">
      <c r="A12481" s="260"/>
    </row>
    <row r="12482" spans="1:1" s="261" customFormat="1" ht="12" hidden="1" customHeight="1">
      <c r="A12482" s="260"/>
    </row>
    <row r="12483" spans="1:1" s="261" customFormat="1" ht="12" hidden="1" customHeight="1">
      <c r="A12483" s="260"/>
    </row>
    <row r="12484" spans="1:1" s="261" customFormat="1" ht="12" hidden="1" customHeight="1">
      <c r="A12484" s="260"/>
    </row>
    <row r="12485" spans="1:1" s="261" customFormat="1" ht="12" hidden="1" customHeight="1">
      <c r="A12485" s="260"/>
    </row>
    <row r="12486" spans="1:1" s="261" customFormat="1" ht="12" hidden="1" customHeight="1">
      <c r="A12486" s="260"/>
    </row>
    <row r="12487" spans="1:1" s="261" customFormat="1" ht="12" hidden="1" customHeight="1">
      <c r="A12487" s="260"/>
    </row>
    <row r="12488" spans="1:1" s="261" customFormat="1" ht="12" hidden="1" customHeight="1">
      <c r="A12488" s="260"/>
    </row>
    <row r="12489" spans="1:1" s="261" customFormat="1" ht="12" hidden="1" customHeight="1">
      <c r="A12489" s="260"/>
    </row>
    <row r="12490" spans="1:1" s="261" customFormat="1" ht="12" hidden="1" customHeight="1">
      <c r="A12490" s="260"/>
    </row>
    <row r="12491" spans="1:1" s="261" customFormat="1" ht="12" hidden="1" customHeight="1">
      <c r="A12491" s="260"/>
    </row>
    <row r="12492" spans="1:1" s="261" customFormat="1" ht="12" hidden="1" customHeight="1">
      <c r="A12492" s="260"/>
    </row>
    <row r="12493" spans="1:1" s="261" customFormat="1" ht="12" hidden="1" customHeight="1">
      <c r="A12493" s="260"/>
    </row>
    <row r="12494" spans="1:1" s="261" customFormat="1" ht="12" hidden="1" customHeight="1">
      <c r="A12494" s="260"/>
    </row>
    <row r="12495" spans="1:1" s="261" customFormat="1" ht="12" hidden="1" customHeight="1">
      <c r="A12495" s="260"/>
    </row>
    <row r="12496" spans="1:1" s="261" customFormat="1" ht="12" hidden="1" customHeight="1">
      <c r="A12496" s="260"/>
    </row>
    <row r="12497" spans="1:1" s="261" customFormat="1" ht="12" hidden="1" customHeight="1">
      <c r="A12497" s="260"/>
    </row>
    <row r="12498" spans="1:1" s="261" customFormat="1" ht="12" hidden="1" customHeight="1">
      <c r="A12498" s="260"/>
    </row>
    <row r="12499" spans="1:1" s="261" customFormat="1" ht="12" hidden="1" customHeight="1">
      <c r="A12499" s="260"/>
    </row>
    <row r="12500" spans="1:1" s="261" customFormat="1" ht="12" hidden="1" customHeight="1">
      <c r="A12500" s="260"/>
    </row>
    <row r="12501" spans="1:1" s="261" customFormat="1" ht="12" hidden="1" customHeight="1">
      <c r="A12501" s="260"/>
    </row>
    <row r="12502" spans="1:1" s="261" customFormat="1" ht="12" hidden="1" customHeight="1">
      <c r="A12502" s="260"/>
    </row>
    <row r="12503" spans="1:1" s="261" customFormat="1" ht="12" hidden="1" customHeight="1">
      <c r="A12503" s="260"/>
    </row>
    <row r="12504" spans="1:1" s="261" customFormat="1" ht="12" hidden="1" customHeight="1">
      <c r="A12504" s="260"/>
    </row>
    <row r="12505" spans="1:1" s="261" customFormat="1" ht="12" hidden="1" customHeight="1">
      <c r="A12505" s="260"/>
    </row>
    <row r="12506" spans="1:1" s="261" customFormat="1" ht="12" hidden="1" customHeight="1">
      <c r="A12506" s="260"/>
    </row>
    <row r="12507" spans="1:1" s="261" customFormat="1" ht="12" hidden="1" customHeight="1">
      <c r="A12507" s="260"/>
    </row>
    <row r="12508" spans="1:1" s="261" customFormat="1" ht="12" hidden="1" customHeight="1">
      <c r="A12508" s="260"/>
    </row>
    <row r="12509" spans="1:1" s="261" customFormat="1" ht="12" hidden="1" customHeight="1">
      <c r="A12509" s="260"/>
    </row>
    <row r="12510" spans="1:1" s="261" customFormat="1" ht="12" hidden="1" customHeight="1">
      <c r="A12510" s="260"/>
    </row>
    <row r="12511" spans="1:1" s="261" customFormat="1" ht="12" hidden="1" customHeight="1">
      <c r="A12511" s="260"/>
    </row>
    <row r="12512" spans="1:1" s="261" customFormat="1" ht="12" hidden="1" customHeight="1">
      <c r="A12512" s="260"/>
    </row>
    <row r="12513" spans="1:1" s="261" customFormat="1" ht="12" hidden="1" customHeight="1">
      <c r="A12513" s="260"/>
    </row>
    <row r="12514" spans="1:1" s="261" customFormat="1" ht="12" hidden="1" customHeight="1">
      <c r="A12514" s="260"/>
    </row>
    <row r="12515" spans="1:1" s="261" customFormat="1" ht="12" hidden="1" customHeight="1">
      <c r="A12515" s="260"/>
    </row>
    <row r="12516" spans="1:1" s="261" customFormat="1" ht="12" hidden="1" customHeight="1">
      <c r="A12516" s="260"/>
    </row>
    <row r="12517" spans="1:1" s="261" customFormat="1" ht="12" hidden="1" customHeight="1">
      <c r="A12517" s="260"/>
    </row>
    <row r="12518" spans="1:1" s="261" customFormat="1" ht="12" hidden="1" customHeight="1">
      <c r="A12518" s="260"/>
    </row>
    <row r="12519" spans="1:1" s="261" customFormat="1" ht="12" hidden="1" customHeight="1">
      <c r="A12519" s="260"/>
    </row>
    <row r="12520" spans="1:1" s="261" customFormat="1" ht="12" hidden="1" customHeight="1">
      <c r="A12520" s="260"/>
    </row>
    <row r="12521" spans="1:1" s="261" customFormat="1" ht="12" hidden="1" customHeight="1">
      <c r="A12521" s="260"/>
    </row>
    <row r="12522" spans="1:1" s="261" customFormat="1" ht="12" hidden="1" customHeight="1">
      <c r="A12522" s="260"/>
    </row>
    <row r="12523" spans="1:1" s="261" customFormat="1" ht="12" hidden="1" customHeight="1">
      <c r="A12523" s="260"/>
    </row>
    <row r="12524" spans="1:1" s="261" customFormat="1" ht="12" hidden="1" customHeight="1">
      <c r="A12524" s="260"/>
    </row>
    <row r="12525" spans="1:1" s="261" customFormat="1" ht="12" hidden="1" customHeight="1">
      <c r="A12525" s="260"/>
    </row>
    <row r="12526" spans="1:1" s="261" customFormat="1" ht="12" hidden="1" customHeight="1">
      <c r="A12526" s="260"/>
    </row>
    <row r="12527" spans="1:1" s="261" customFormat="1" ht="12" hidden="1" customHeight="1">
      <c r="A12527" s="260"/>
    </row>
    <row r="12528" spans="1:1" s="261" customFormat="1" ht="12" hidden="1" customHeight="1">
      <c r="A12528" s="260"/>
    </row>
    <row r="12529" spans="1:1" s="261" customFormat="1" ht="12" hidden="1" customHeight="1">
      <c r="A12529" s="260"/>
    </row>
    <row r="12530" spans="1:1" s="261" customFormat="1" ht="12" hidden="1" customHeight="1">
      <c r="A12530" s="260"/>
    </row>
    <row r="12531" spans="1:1" s="261" customFormat="1" ht="12" hidden="1" customHeight="1">
      <c r="A12531" s="260"/>
    </row>
    <row r="12532" spans="1:1" s="261" customFormat="1" ht="12" hidden="1" customHeight="1">
      <c r="A12532" s="260"/>
    </row>
    <row r="12533" spans="1:1" s="261" customFormat="1" ht="12" hidden="1" customHeight="1">
      <c r="A12533" s="260"/>
    </row>
    <row r="12534" spans="1:1" s="261" customFormat="1" ht="12" hidden="1" customHeight="1">
      <c r="A12534" s="260"/>
    </row>
    <row r="12535" spans="1:1" s="261" customFormat="1" ht="12" hidden="1" customHeight="1">
      <c r="A12535" s="260"/>
    </row>
    <row r="12536" spans="1:1" s="261" customFormat="1" ht="12" hidden="1" customHeight="1">
      <c r="A12536" s="260"/>
    </row>
    <row r="12537" spans="1:1" s="261" customFormat="1" ht="12" hidden="1" customHeight="1">
      <c r="A12537" s="260"/>
    </row>
    <row r="12538" spans="1:1" s="261" customFormat="1" ht="12" hidden="1" customHeight="1">
      <c r="A12538" s="260"/>
    </row>
    <row r="12539" spans="1:1" s="261" customFormat="1" ht="12" hidden="1" customHeight="1">
      <c r="A12539" s="260"/>
    </row>
    <row r="12540" spans="1:1" s="261" customFormat="1" ht="12" hidden="1" customHeight="1">
      <c r="A12540" s="260"/>
    </row>
    <row r="12541" spans="1:1" s="261" customFormat="1" ht="12" hidden="1" customHeight="1">
      <c r="A12541" s="260"/>
    </row>
    <row r="12542" spans="1:1" s="261" customFormat="1" ht="12" hidden="1" customHeight="1">
      <c r="A12542" s="260"/>
    </row>
    <row r="12543" spans="1:1" s="261" customFormat="1" ht="12" hidden="1" customHeight="1">
      <c r="A12543" s="260"/>
    </row>
    <row r="12544" spans="1:1" s="261" customFormat="1" ht="12" hidden="1" customHeight="1">
      <c r="A12544" s="260"/>
    </row>
    <row r="12545" spans="1:1" s="261" customFormat="1" ht="12" hidden="1" customHeight="1">
      <c r="A12545" s="260"/>
    </row>
    <row r="12546" spans="1:1" s="261" customFormat="1" ht="12" hidden="1" customHeight="1">
      <c r="A12546" s="260"/>
    </row>
    <row r="12547" spans="1:1" s="261" customFormat="1" ht="12" hidden="1" customHeight="1">
      <c r="A12547" s="260"/>
    </row>
    <row r="12548" spans="1:1" s="261" customFormat="1" ht="12" hidden="1" customHeight="1">
      <c r="A12548" s="260"/>
    </row>
    <row r="12549" spans="1:1" s="261" customFormat="1" ht="12" hidden="1" customHeight="1">
      <c r="A12549" s="260"/>
    </row>
    <row r="12550" spans="1:1" s="261" customFormat="1" ht="12" hidden="1" customHeight="1">
      <c r="A12550" s="260"/>
    </row>
    <row r="12551" spans="1:1" s="261" customFormat="1" ht="12" hidden="1" customHeight="1">
      <c r="A12551" s="260"/>
    </row>
    <row r="12552" spans="1:1" s="261" customFormat="1" ht="12" hidden="1" customHeight="1">
      <c r="A12552" s="260"/>
    </row>
    <row r="12553" spans="1:1" s="261" customFormat="1" ht="12" hidden="1" customHeight="1">
      <c r="A12553" s="260"/>
    </row>
    <row r="12554" spans="1:1" s="261" customFormat="1" ht="12" hidden="1" customHeight="1">
      <c r="A12554" s="260"/>
    </row>
    <row r="12555" spans="1:1" s="261" customFormat="1" ht="12" hidden="1" customHeight="1">
      <c r="A12555" s="260"/>
    </row>
    <row r="12556" spans="1:1" s="261" customFormat="1" ht="12" hidden="1" customHeight="1">
      <c r="A12556" s="260"/>
    </row>
    <row r="12557" spans="1:1" s="261" customFormat="1" ht="12" hidden="1" customHeight="1">
      <c r="A12557" s="260"/>
    </row>
    <row r="12558" spans="1:1" s="261" customFormat="1" ht="12" hidden="1" customHeight="1">
      <c r="A12558" s="260"/>
    </row>
    <row r="12559" spans="1:1" s="261" customFormat="1" ht="12" hidden="1" customHeight="1">
      <c r="A12559" s="260"/>
    </row>
    <row r="12560" spans="1:1" s="261" customFormat="1" ht="12" hidden="1" customHeight="1">
      <c r="A12560" s="260"/>
    </row>
    <row r="12561" spans="1:1" s="261" customFormat="1" ht="12" hidden="1" customHeight="1">
      <c r="A12561" s="260"/>
    </row>
    <row r="12562" spans="1:1" s="261" customFormat="1" ht="12" hidden="1" customHeight="1">
      <c r="A12562" s="260"/>
    </row>
    <row r="12563" spans="1:1" s="261" customFormat="1" ht="12" hidden="1" customHeight="1">
      <c r="A12563" s="260"/>
    </row>
    <row r="12564" spans="1:1" s="261" customFormat="1" ht="12" hidden="1" customHeight="1">
      <c r="A12564" s="260"/>
    </row>
    <row r="12565" spans="1:1" s="261" customFormat="1" ht="12" hidden="1" customHeight="1">
      <c r="A12565" s="260"/>
    </row>
    <row r="12566" spans="1:1" s="261" customFormat="1" ht="12" hidden="1" customHeight="1">
      <c r="A12566" s="260"/>
    </row>
    <row r="12567" spans="1:1" s="261" customFormat="1" ht="12" hidden="1" customHeight="1">
      <c r="A12567" s="260"/>
    </row>
    <row r="12568" spans="1:1" s="261" customFormat="1" ht="12" hidden="1" customHeight="1">
      <c r="A12568" s="260"/>
    </row>
    <row r="12569" spans="1:1" s="261" customFormat="1" ht="12" hidden="1" customHeight="1">
      <c r="A12569" s="260"/>
    </row>
    <row r="12570" spans="1:1" s="261" customFormat="1" ht="12" hidden="1" customHeight="1">
      <c r="A12570" s="260"/>
    </row>
    <row r="12571" spans="1:1" s="261" customFormat="1" ht="12" hidden="1" customHeight="1">
      <c r="A12571" s="260"/>
    </row>
    <row r="12572" spans="1:1" s="261" customFormat="1" ht="12" hidden="1" customHeight="1">
      <c r="A12572" s="260"/>
    </row>
    <row r="12573" spans="1:1" s="261" customFormat="1" ht="12" hidden="1" customHeight="1">
      <c r="A12573" s="260"/>
    </row>
    <row r="12574" spans="1:1" s="261" customFormat="1" ht="12" hidden="1" customHeight="1">
      <c r="A12574" s="260"/>
    </row>
    <row r="12575" spans="1:1" s="261" customFormat="1" ht="12" hidden="1" customHeight="1">
      <c r="A12575" s="260"/>
    </row>
    <row r="12576" spans="1:1" s="261" customFormat="1" ht="12" hidden="1" customHeight="1">
      <c r="A12576" s="260"/>
    </row>
    <row r="12577" spans="1:1" s="261" customFormat="1" ht="12" hidden="1" customHeight="1">
      <c r="A12577" s="260"/>
    </row>
    <row r="12578" spans="1:1" s="261" customFormat="1" ht="12" hidden="1" customHeight="1">
      <c r="A12578" s="260"/>
    </row>
    <row r="12579" spans="1:1" s="261" customFormat="1" ht="12" hidden="1" customHeight="1">
      <c r="A12579" s="260"/>
    </row>
    <row r="12580" spans="1:1" s="261" customFormat="1" ht="12" hidden="1" customHeight="1">
      <c r="A12580" s="260"/>
    </row>
    <row r="12581" spans="1:1" s="261" customFormat="1" ht="12" hidden="1" customHeight="1">
      <c r="A12581" s="260"/>
    </row>
    <row r="12582" spans="1:1" s="261" customFormat="1" ht="12" hidden="1" customHeight="1">
      <c r="A12582" s="260"/>
    </row>
    <row r="12583" spans="1:1" s="261" customFormat="1" ht="12" hidden="1" customHeight="1">
      <c r="A12583" s="260"/>
    </row>
    <row r="12584" spans="1:1" s="261" customFormat="1" ht="12" hidden="1" customHeight="1">
      <c r="A12584" s="260"/>
    </row>
    <row r="12585" spans="1:1" s="261" customFormat="1" ht="12" hidden="1" customHeight="1">
      <c r="A12585" s="260"/>
    </row>
    <row r="12586" spans="1:1" s="261" customFormat="1" ht="12" hidden="1" customHeight="1">
      <c r="A12586" s="260"/>
    </row>
    <row r="12587" spans="1:1" s="261" customFormat="1" ht="12" hidden="1" customHeight="1">
      <c r="A12587" s="260"/>
    </row>
    <row r="12588" spans="1:1" s="261" customFormat="1" ht="12" hidden="1" customHeight="1">
      <c r="A12588" s="260"/>
    </row>
    <row r="12589" spans="1:1" s="261" customFormat="1" ht="12" hidden="1" customHeight="1">
      <c r="A12589" s="260"/>
    </row>
    <row r="12590" spans="1:1" s="261" customFormat="1" ht="12" hidden="1" customHeight="1">
      <c r="A12590" s="260"/>
    </row>
    <row r="12591" spans="1:1" s="261" customFormat="1" ht="12" hidden="1" customHeight="1">
      <c r="A12591" s="260"/>
    </row>
    <row r="12592" spans="1:1" s="261" customFormat="1" ht="12" hidden="1" customHeight="1">
      <c r="A12592" s="260"/>
    </row>
    <row r="12593" spans="1:1" s="261" customFormat="1" ht="12" hidden="1" customHeight="1">
      <c r="A12593" s="260"/>
    </row>
    <row r="12594" spans="1:1" s="261" customFormat="1" ht="12" hidden="1" customHeight="1">
      <c r="A12594" s="260"/>
    </row>
    <row r="12595" spans="1:1" s="261" customFormat="1" ht="12" hidden="1" customHeight="1">
      <c r="A12595" s="260"/>
    </row>
    <row r="12596" spans="1:1" s="261" customFormat="1" ht="12" hidden="1" customHeight="1">
      <c r="A12596" s="260"/>
    </row>
    <row r="12597" spans="1:1" s="261" customFormat="1" ht="12" hidden="1" customHeight="1">
      <c r="A12597" s="260"/>
    </row>
    <row r="12598" spans="1:1" s="261" customFormat="1" ht="12" hidden="1" customHeight="1">
      <c r="A12598" s="260"/>
    </row>
    <row r="12599" spans="1:1" s="261" customFormat="1" ht="12" hidden="1" customHeight="1">
      <c r="A12599" s="260"/>
    </row>
    <row r="12600" spans="1:1" s="261" customFormat="1" ht="12" hidden="1" customHeight="1">
      <c r="A12600" s="260"/>
    </row>
    <row r="12601" spans="1:1" s="261" customFormat="1" ht="12" hidden="1" customHeight="1">
      <c r="A12601" s="260"/>
    </row>
    <row r="12602" spans="1:1" s="261" customFormat="1" ht="12" hidden="1" customHeight="1">
      <c r="A12602" s="260"/>
    </row>
    <row r="12603" spans="1:1" s="261" customFormat="1" ht="12" hidden="1" customHeight="1">
      <c r="A12603" s="260"/>
    </row>
    <row r="12604" spans="1:1" s="261" customFormat="1" ht="12" hidden="1" customHeight="1">
      <c r="A12604" s="260"/>
    </row>
    <row r="12605" spans="1:1" s="261" customFormat="1" ht="12" hidden="1" customHeight="1">
      <c r="A12605" s="260"/>
    </row>
    <row r="12606" spans="1:1" s="261" customFormat="1" ht="12" hidden="1" customHeight="1">
      <c r="A12606" s="260"/>
    </row>
    <row r="12607" spans="1:1" s="261" customFormat="1" ht="12" hidden="1" customHeight="1">
      <c r="A12607" s="260"/>
    </row>
    <row r="12608" spans="1:1" s="261" customFormat="1" ht="12" hidden="1" customHeight="1">
      <c r="A12608" s="260"/>
    </row>
    <row r="12609" spans="1:1" s="261" customFormat="1" ht="12" hidden="1" customHeight="1">
      <c r="A12609" s="260"/>
    </row>
    <row r="12610" spans="1:1" s="261" customFormat="1" ht="12" hidden="1" customHeight="1">
      <c r="A12610" s="260"/>
    </row>
    <row r="12611" spans="1:1" s="261" customFormat="1" ht="12" hidden="1" customHeight="1">
      <c r="A12611" s="260"/>
    </row>
    <row r="12612" spans="1:1" s="261" customFormat="1" ht="12" hidden="1" customHeight="1">
      <c r="A12612" s="260"/>
    </row>
    <row r="12613" spans="1:1" s="261" customFormat="1" ht="12" hidden="1" customHeight="1">
      <c r="A12613" s="260"/>
    </row>
    <row r="12614" spans="1:1" s="261" customFormat="1" ht="12" hidden="1" customHeight="1">
      <c r="A12614" s="260"/>
    </row>
    <row r="12615" spans="1:1" s="261" customFormat="1" ht="12" hidden="1" customHeight="1">
      <c r="A12615" s="260"/>
    </row>
    <row r="12616" spans="1:1" s="261" customFormat="1" ht="12" hidden="1" customHeight="1">
      <c r="A12616" s="260"/>
    </row>
    <row r="12617" spans="1:1" s="261" customFormat="1" ht="12" hidden="1" customHeight="1">
      <c r="A12617" s="260"/>
    </row>
    <row r="12618" spans="1:1" s="261" customFormat="1" ht="12" hidden="1" customHeight="1">
      <c r="A12618" s="260"/>
    </row>
    <row r="12619" spans="1:1" s="261" customFormat="1" ht="12" hidden="1" customHeight="1">
      <c r="A12619" s="260"/>
    </row>
    <row r="12620" spans="1:1" s="261" customFormat="1" ht="12" hidden="1" customHeight="1">
      <c r="A12620" s="260"/>
    </row>
    <row r="12621" spans="1:1" s="261" customFormat="1" ht="12" hidden="1" customHeight="1">
      <c r="A12621" s="260"/>
    </row>
    <row r="12622" spans="1:1" s="261" customFormat="1" ht="12" hidden="1" customHeight="1">
      <c r="A12622" s="260"/>
    </row>
    <row r="12623" spans="1:1" s="261" customFormat="1" ht="12" hidden="1" customHeight="1">
      <c r="A12623" s="260"/>
    </row>
    <row r="12624" spans="1:1" s="261" customFormat="1" ht="12" hidden="1" customHeight="1">
      <c r="A12624" s="260"/>
    </row>
    <row r="12625" spans="1:1" s="261" customFormat="1" ht="12" hidden="1" customHeight="1">
      <c r="A12625" s="260"/>
    </row>
    <row r="12626" spans="1:1" s="261" customFormat="1" ht="12" hidden="1" customHeight="1">
      <c r="A12626" s="260"/>
    </row>
    <row r="12627" spans="1:1" s="261" customFormat="1" ht="12" hidden="1" customHeight="1">
      <c r="A12627" s="260"/>
    </row>
    <row r="12628" spans="1:1" s="261" customFormat="1" ht="12" hidden="1" customHeight="1">
      <c r="A12628" s="260"/>
    </row>
    <row r="12629" spans="1:1" s="261" customFormat="1" ht="12" hidden="1" customHeight="1">
      <c r="A12629" s="260"/>
    </row>
    <row r="12630" spans="1:1" s="261" customFormat="1" ht="12" hidden="1" customHeight="1">
      <c r="A12630" s="260"/>
    </row>
    <row r="12631" spans="1:1" s="261" customFormat="1" ht="12" hidden="1" customHeight="1">
      <c r="A12631" s="260"/>
    </row>
    <row r="12632" spans="1:1" s="261" customFormat="1" ht="12" hidden="1" customHeight="1">
      <c r="A12632" s="260"/>
    </row>
    <row r="12633" spans="1:1" s="261" customFormat="1" ht="12" hidden="1" customHeight="1">
      <c r="A12633" s="260"/>
    </row>
    <row r="12634" spans="1:1" s="261" customFormat="1" ht="12" hidden="1" customHeight="1">
      <c r="A12634" s="260"/>
    </row>
    <row r="12635" spans="1:1" s="261" customFormat="1" ht="12" hidden="1" customHeight="1">
      <c r="A12635" s="260"/>
    </row>
    <row r="12636" spans="1:1" s="261" customFormat="1" ht="12" hidden="1" customHeight="1">
      <c r="A12636" s="260"/>
    </row>
    <row r="12637" spans="1:1" s="261" customFormat="1" ht="12" hidden="1" customHeight="1">
      <c r="A12637" s="260"/>
    </row>
    <row r="12638" spans="1:1" s="261" customFormat="1" ht="12" hidden="1" customHeight="1">
      <c r="A12638" s="260"/>
    </row>
    <row r="12639" spans="1:1" s="261" customFormat="1" ht="12" hidden="1" customHeight="1">
      <c r="A12639" s="260"/>
    </row>
    <row r="12640" spans="1:1" s="261" customFormat="1" ht="12" hidden="1" customHeight="1">
      <c r="A12640" s="260"/>
    </row>
    <row r="12641" spans="1:1" s="261" customFormat="1" ht="12" hidden="1" customHeight="1">
      <c r="A12641" s="260"/>
    </row>
    <row r="12642" spans="1:1" s="261" customFormat="1" ht="12" hidden="1" customHeight="1">
      <c r="A12642" s="260"/>
    </row>
    <row r="12643" spans="1:1" s="261" customFormat="1" ht="12" hidden="1" customHeight="1">
      <c r="A12643" s="260"/>
    </row>
    <row r="12644" spans="1:1" s="261" customFormat="1" ht="12" hidden="1" customHeight="1">
      <c r="A12644" s="260"/>
    </row>
    <row r="12645" spans="1:1" s="261" customFormat="1" ht="12" hidden="1" customHeight="1">
      <c r="A12645" s="260"/>
    </row>
    <row r="12646" spans="1:1" s="261" customFormat="1" ht="12" hidden="1" customHeight="1">
      <c r="A12646" s="260"/>
    </row>
    <row r="12647" spans="1:1" s="261" customFormat="1" ht="12" hidden="1" customHeight="1">
      <c r="A12647" s="260"/>
    </row>
    <row r="12648" spans="1:1" s="261" customFormat="1" ht="12" hidden="1" customHeight="1">
      <c r="A12648" s="260"/>
    </row>
    <row r="12649" spans="1:1" s="261" customFormat="1" ht="12" hidden="1" customHeight="1">
      <c r="A12649" s="260"/>
    </row>
    <row r="12650" spans="1:1" s="261" customFormat="1" ht="12" hidden="1" customHeight="1">
      <c r="A12650" s="260"/>
    </row>
    <row r="12651" spans="1:1" s="261" customFormat="1" ht="12" hidden="1" customHeight="1">
      <c r="A12651" s="260"/>
    </row>
    <row r="12652" spans="1:1" s="261" customFormat="1" ht="12" hidden="1" customHeight="1">
      <c r="A12652" s="260"/>
    </row>
    <row r="12653" spans="1:1" s="261" customFormat="1" ht="12" hidden="1" customHeight="1">
      <c r="A12653" s="260"/>
    </row>
    <row r="12654" spans="1:1" s="261" customFormat="1" ht="12" hidden="1" customHeight="1">
      <c r="A12654" s="260"/>
    </row>
    <row r="12655" spans="1:1" s="261" customFormat="1" ht="12" hidden="1" customHeight="1">
      <c r="A12655" s="260"/>
    </row>
    <row r="12656" spans="1:1" s="261" customFormat="1" ht="12" hidden="1" customHeight="1">
      <c r="A12656" s="260"/>
    </row>
    <row r="12657" spans="1:1" s="261" customFormat="1" ht="12" hidden="1" customHeight="1">
      <c r="A12657" s="260"/>
    </row>
    <row r="12658" spans="1:1" s="261" customFormat="1" ht="12" hidden="1" customHeight="1">
      <c r="A12658" s="260"/>
    </row>
    <row r="12659" spans="1:1" s="261" customFormat="1" ht="12" hidden="1" customHeight="1">
      <c r="A12659" s="260"/>
    </row>
    <row r="12660" spans="1:1" s="261" customFormat="1" ht="12" hidden="1" customHeight="1">
      <c r="A12660" s="260"/>
    </row>
    <row r="12661" spans="1:1" s="261" customFormat="1" ht="12" hidden="1" customHeight="1">
      <c r="A12661" s="260"/>
    </row>
    <row r="12662" spans="1:1" s="261" customFormat="1" ht="12" hidden="1" customHeight="1">
      <c r="A12662" s="260"/>
    </row>
    <row r="12663" spans="1:1" s="261" customFormat="1" ht="12" hidden="1" customHeight="1">
      <c r="A12663" s="260"/>
    </row>
    <row r="12664" spans="1:1" s="261" customFormat="1" ht="12" hidden="1" customHeight="1">
      <c r="A12664" s="260"/>
    </row>
    <row r="12665" spans="1:1" s="261" customFormat="1" ht="12" hidden="1" customHeight="1">
      <c r="A12665" s="260"/>
    </row>
    <row r="12666" spans="1:1" s="261" customFormat="1" ht="12" hidden="1" customHeight="1">
      <c r="A12666" s="260"/>
    </row>
    <row r="12667" spans="1:1" s="261" customFormat="1" ht="12" hidden="1" customHeight="1">
      <c r="A12667" s="260"/>
    </row>
    <row r="12668" spans="1:1" s="261" customFormat="1" ht="12" hidden="1" customHeight="1">
      <c r="A12668" s="260"/>
    </row>
    <row r="12669" spans="1:1" s="261" customFormat="1" ht="12" hidden="1" customHeight="1">
      <c r="A12669" s="260"/>
    </row>
    <row r="12670" spans="1:1" s="261" customFormat="1" ht="12" hidden="1" customHeight="1">
      <c r="A12670" s="260"/>
    </row>
    <row r="12671" spans="1:1" s="261" customFormat="1" ht="12" hidden="1" customHeight="1">
      <c r="A12671" s="260"/>
    </row>
    <row r="12672" spans="1:1" s="261" customFormat="1" ht="12" hidden="1" customHeight="1">
      <c r="A12672" s="260"/>
    </row>
    <row r="12673" spans="1:1" s="261" customFormat="1" ht="12" hidden="1" customHeight="1">
      <c r="A12673" s="260"/>
    </row>
    <row r="12674" spans="1:1" s="261" customFormat="1" ht="12" hidden="1" customHeight="1">
      <c r="A12674" s="260"/>
    </row>
    <row r="12675" spans="1:1" s="261" customFormat="1" ht="12" hidden="1" customHeight="1">
      <c r="A12675" s="260"/>
    </row>
    <row r="12676" spans="1:1" s="261" customFormat="1" ht="12" hidden="1" customHeight="1">
      <c r="A12676" s="260"/>
    </row>
    <row r="12677" spans="1:1" s="261" customFormat="1" ht="12" hidden="1" customHeight="1">
      <c r="A12677" s="260"/>
    </row>
    <row r="12678" spans="1:1" s="261" customFormat="1" ht="12" hidden="1" customHeight="1">
      <c r="A12678" s="260"/>
    </row>
    <row r="12679" spans="1:1" s="261" customFormat="1" ht="12" hidden="1" customHeight="1">
      <c r="A12679" s="260"/>
    </row>
    <row r="12680" spans="1:1" s="261" customFormat="1" ht="12" hidden="1" customHeight="1">
      <c r="A12680" s="260"/>
    </row>
    <row r="12681" spans="1:1" s="261" customFormat="1" ht="12" hidden="1" customHeight="1">
      <c r="A12681" s="260"/>
    </row>
    <row r="12682" spans="1:1" s="261" customFormat="1" ht="12" hidden="1" customHeight="1">
      <c r="A12682" s="260"/>
    </row>
    <row r="12683" spans="1:1" s="261" customFormat="1" ht="12" hidden="1" customHeight="1">
      <c r="A12683" s="260"/>
    </row>
    <row r="12684" spans="1:1" s="261" customFormat="1" ht="12" hidden="1" customHeight="1">
      <c r="A12684" s="260"/>
    </row>
    <row r="12685" spans="1:1" s="261" customFormat="1" ht="12" hidden="1" customHeight="1">
      <c r="A12685" s="260"/>
    </row>
    <row r="12686" spans="1:1" s="261" customFormat="1" ht="12" hidden="1" customHeight="1">
      <c r="A12686" s="260"/>
    </row>
    <row r="12687" spans="1:1" s="261" customFormat="1" ht="12" hidden="1" customHeight="1">
      <c r="A12687" s="260"/>
    </row>
    <row r="12688" spans="1:1" s="261" customFormat="1" ht="12" hidden="1" customHeight="1">
      <c r="A12688" s="260"/>
    </row>
    <row r="12689" spans="1:1" s="261" customFormat="1" ht="12" hidden="1" customHeight="1">
      <c r="A12689" s="260"/>
    </row>
    <row r="12690" spans="1:1" s="261" customFormat="1" ht="12" hidden="1" customHeight="1">
      <c r="A12690" s="260"/>
    </row>
    <row r="12691" spans="1:1" s="261" customFormat="1" ht="12" hidden="1" customHeight="1">
      <c r="A12691" s="260"/>
    </row>
    <row r="12692" spans="1:1" s="261" customFormat="1" ht="12" hidden="1" customHeight="1">
      <c r="A12692" s="260"/>
    </row>
    <row r="12693" spans="1:1" s="261" customFormat="1" ht="12" hidden="1" customHeight="1">
      <c r="A12693" s="260"/>
    </row>
    <row r="12694" spans="1:1" s="261" customFormat="1" ht="12" hidden="1" customHeight="1">
      <c r="A12694" s="260"/>
    </row>
    <row r="12695" spans="1:1" s="261" customFormat="1" ht="12" hidden="1" customHeight="1">
      <c r="A12695" s="260"/>
    </row>
    <row r="12696" spans="1:1" s="261" customFormat="1" ht="12" hidden="1" customHeight="1">
      <c r="A12696" s="260"/>
    </row>
    <row r="12697" spans="1:1" s="261" customFormat="1" ht="12" hidden="1" customHeight="1">
      <c r="A12697" s="260"/>
    </row>
    <row r="12698" spans="1:1" s="261" customFormat="1" ht="12" hidden="1" customHeight="1">
      <c r="A12698" s="260"/>
    </row>
    <row r="12699" spans="1:1" s="261" customFormat="1" ht="12" hidden="1" customHeight="1">
      <c r="A12699" s="260"/>
    </row>
    <row r="12700" spans="1:1" s="261" customFormat="1" ht="12" hidden="1" customHeight="1">
      <c r="A12700" s="260"/>
    </row>
    <row r="12701" spans="1:1" s="261" customFormat="1" ht="12" hidden="1" customHeight="1">
      <c r="A12701" s="260"/>
    </row>
    <row r="12702" spans="1:1" s="261" customFormat="1" ht="12" hidden="1" customHeight="1">
      <c r="A12702" s="260"/>
    </row>
    <row r="12703" spans="1:1" s="261" customFormat="1" ht="12" hidden="1" customHeight="1">
      <c r="A12703" s="260"/>
    </row>
    <row r="12704" spans="1:1" s="261" customFormat="1" ht="12" hidden="1" customHeight="1">
      <c r="A12704" s="260"/>
    </row>
    <row r="12705" spans="1:1" s="261" customFormat="1" ht="12" hidden="1" customHeight="1">
      <c r="A12705" s="260"/>
    </row>
    <row r="12706" spans="1:1" s="261" customFormat="1" ht="12" hidden="1" customHeight="1">
      <c r="A12706" s="260"/>
    </row>
    <row r="12707" spans="1:1" s="261" customFormat="1" ht="12" hidden="1" customHeight="1">
      <c r="A12707" s="260"/>
    </row>
    <row r="12708" spans="1:1" s="261" customFormat="1" ht="12" hidden="1" customHeight="1">
      <c r="A12708" s="260"/>
    </row>
    <row r="12709" spans="1:1" s="261" customFormat="1" ht="12" hidden="1" customHeight="1">
      <c r="A12709" s="260"/>
    </row>
    <row r="12710" spans="1:1" s="261" customFormat="1" ht="12" hidden="1" customHeight="1">
      <c r="A12710" s="260"/>
    </row>
    <row r="12711" spans="1:1" s="261" customFormat="1" ht="12" hidden="1" customHeight="1">
      <c r="A12711" s="260"/>
    </row>
    <row r="12712" spans="1:1" s="261" customFormat="1" ht="12" hidden="1" customHeight="1">
      <c r="A12712" s="260"/>
    </row>
    <row r="12713" spans="1:1" s="261" customFormat="1" ht="12" hidden="1" customHeight="1">
      <c r="A12713" s="260"/>
    </row>
    <row r="12714" spans="1:1" s="261" customFormat="1" ht="12" hidden="1" customHeight="1">
      <c r="A12714" s="260"/>
    </row>
    <row r="12715" spans="1:1" s="261" customFormat="1" ht="12" hidden="1" customHeight="1">
      <c r="A12715" s="260"/>
    </row>
    <row r="12716" spans="1:1" s="261" customFormat="1" ht="12" hidden="1" customHeight="1">
      <c r="A12716" s="260"/>
    </row>
    <row r="12717" spans="1:1" s="261" customFormat="1" ht="12" hidden="1" customHeight="1">
      <c r="A12717" s="260"/>
    </row>
    <row r="12718" spans="1:1" s="261" customFormat="1" ht="12" hidden="1" customHeight="1">
      <c r="A12718" s="260"/>
    </row>
    <row r="12719" spans="1:1" s="261" customFormat="1" ht="12" hidden="1" customHeight="1">
      <c r="A12719" s="260"/>
    </row>
    <row r="12720" spans="1:1" s="261" customFormat="1" ht="12" hidden="1" customHeight="1">
      <c r="A12720" s="260"/>
    </row>
    <row r="12721" spans="1:1" s="261" customFormat="1" ht="12" hidden="1" customHeight="1">
      <c r="A12721" s="260"/>
    </row>
    <row r="12722" spans="1:1" s="261" customFormat="1" ht="12" hidden="1" customHeight="1">
      <c r="A12722" s="260"/>
    </row>
    <row r="12723" spans="1:1" s="261" customFormat="1" ht="12" hidden="1" customHeight="1">
      <c r="A12723" s="260"/>
    </row>
    <row r="12724" spans="1:1" s="261" customFormat="1" ht="12" hidden="1" customHeight="1">
      <c r="A12724" s="260"/>
    </row>
    <row r="12725" spans="1:1" s="261" customFormat="1" ht="12" hidden="1" customHeight="1">
      <c r="A12725" s="260"/>
    </row>
    <row r="12726" spans="1:1" s="261" customFormat="1" ht="12" hidden="1" customHeight="1">
      <c r="A12726" s="260"/>
    </row>
    <row r="12727" spans="1:1" s="261" customFormat="1" ht="12" hidden="1" customHeight="1">
      <c r="A12727" s="260"/>
    </row>
    <row r="12728" spans="1:1" s="261" customFormat="1" ht="12" hidden="1" customHeight="1">
      <c r="A12728" s="260"/>
    </row>
    <row r="12729" spans="1:1" s="261" customFormat="1" ht="12" hidden="1" customHeight="1">
      <c r="A12729" s="260"/>
    </row>
    <row r="12730" spans="1:1" s="261" customFormat="1" ht="12" hidden="1" customHeight="1">
      <c r="A12730" s="260"/>
    </row>
    <row r="12731" spans="1:1" s="261" customFormat="1" ht="12" hidden="1" customHeight="1">
      <c r="A12731" s="260"/>
    </row>
    <row r="12732" spans="1:1" s="261" customFormat="1" ht="12" hidden="1" customHeight="1">
      <c r="A12732" s="260"/>
    </row>
    <row r="12733" spans="1:1" s="261" customFormat="1" ht="12" hidden="1" customHeight="1">
      <c r="A12733" s="260"/>
    </row>
    <row r="12734" spans="1:1" s="261" customFormat="1" ht="12" hidden="1" customHeight="1">
      <c r="A12734" s="260"/>
    </row>
    <row r="12735" spans="1:1" s="261" customFormat="1" ht="12" hidden="1" customHeight="1">
      <c r="A12735" s="260"/>
    </row>
    <row r="12736" spans="1:1" s="261" customFormat="1" ht="12" hidden="1" customHeight="1">
      <c r="A12736" s="260"/>
    </row>
    <row r="12737" spans="1:1" s="261" customFormat="1" ht="12" hidden="1" customHeight="1">
      <c r="A12737" s="260"/>
    </row>
    <row r="12738" spans="1:1" s="261" customFormat="1" ht="12" hidden="1" customHeight="1">
      <c r="A12738" s="260"/>
    </row>
    <row r="12739" spans="1:1" s="261" customFormat="1" ht="12" hidden="1" customHeight="1">
      <c r="A12739" s="260"/>
    </row>
    <row r="12740" spans="1:1" s="261" customFormat="1" ht="12" hidden="1" customHeight="1">
      <c r="A12740" s="260"/>
    </row>
    <row r="12741" spans="1:1" s="261" customFormat="1" ht="12" hidden="1" customHeight="1">
      <c r="A12741" s="260"/>
    </row>
    <row r="12742" spans="1:1" s="261" customFormat="1" ht="12" hidden="1" customHeight="1">
      <c r="A12742" s="260"/>
    </row>
    <row r="12743" spans="1:1" s="261" customFormat="1" ht="12" hidden="1" customHeight="1">
      <c r="A12743" s="260"/>
    </row>
    <row r="12744" spans="1:1" s="261" customFormat="1" ht="12" hidden="1" customHeight="1">
      <c r="A12744" s="260"/>
    </row>
    <row r="12745" spans="1:1" s="261" customFormat="1" ht="12" hidden="1" customHeight="1">
      <c r="A12745" s="260"/>
    </row>
    <row r="12746" spans="1:1" s="261" customFormat="1" ht="12" hidden="1" customHeight="1">
      <c r="A12746" s="260"/>
    </row>
    <row r="12747" spans="1:1" s="261" customFormat="1" ht="12" hidden="1" customHeight="1">
      <c r="A12747" s="260"/>
    </row>
    <row r="12748" spans="1:1" s="261" customFormat="1" ht="12" hidden="1" customHeight="1">
      <c r="A12748" s="260"/>
    </row>
    <row r="12749" spans="1:1" s="261" customFormat="1" ht="12" hidden="1" customHeight="1">
      <c r="A12749" s="260"/>
    </row>
    <row r="12750" spans="1:1" s="261" customFormat="1" ht="12" hidden="1" customHeight="1">
      <c r="A12750" s="260"/>
    </row>
    <row r="12751" spans="1:1" s="261" customFormat="1" ht="12" hidden="1" customHeight="1">
      <c r="A12751" s="260"/>
    </row>
    <row r="12752" spans="1:1" s="261" customFormat="1" ht="12" hidden="1" customHeight="1">
      <c r="A12752" s="260"/>
    </row>
    <row r="12753" spans="1:1" s="261" customFormat="1" ht="12" hidden="1" customHeight="1">
      <c r="A12753" s="260"/>
    </row>
    <row r="12754" spans="1:1" s="261" customFormat="1" ht="12" hidden="1" customHeight="1">
      <c r="A12754" s="260"/>
    </row>
    <row r="12755" spans="1:1" s="261" customFormat="1" ht="12" hidden="1" customHeight="1">
      <c r="A12755" s="260"/>
    </row>
    <row r="12756" spans="1:1" s="261" customFormat="1" ht="12" hidden="1" customHeight="1">
      <c r="A12756" s="260"/>
    </row>
    <row r="12757" spans="1:1" s="261" customFormat="1" ht="12" hidden="1" customHeight="1">
      <c r="A12757" s="260"/>
    </row>
    <row r="12758" spans="1:1" s="261" customFormat="1" ht="12" hidden="1" customHeight="1">
      <c r="A12758" s="260"/>
    </row>
    <row r="12759" spans="1:1" s="261" customFormat="1" ht="12" hidden="1" customHeight="1">
      <c r="A12759" s="260"/>
    </row>
    <row r="12760" spans="1:1" s="261" customFormat="1" ht="12" hidden="1" customHeight="1">
      <c r="A12760" s="260"/>
    </row>
    <row r="12761" spans="1:1" s="261" customFormat="1" ht="12" hidden="1" customHeight="1">
      <c r="A12761" s="260"/>
    </row>
    <row r="12762" spans="1:1" s="261" customFormat="1" ht="12" hidden="1" customHeight="1">
      <c r="A12762" s="260"/>
    </row>
    <row r="12763" spans="1:1" s="261" customFormat="1" ht="12" hidden="1" customHeight="1">
      <c r="A12763" s="260"/>
    </row>
    <row r="12764" spans="1:1" s="261" customFormat="1" ht="12" hidden="1" customHeight="1">
      <c r="A12764" s="260"/>
    </row>
    <row r="12765" spans="1:1" s="261" customFormat="1" ht="12" hidden="1" customHeight="1">
      <c r="A12765" s="260"/>
    </row>
    <row r="12766" spans="1:1" s="261" customFormat="1" ht="12" hidden="1" customHeight="1">
      <c r="A12766" s="260"/>
    </row>
    <row r="12767" spans="1:1" s="261" customFormat="1" ht="12" hidden="1" customHeight="1">
      <c r="A12767" s="260"/>
    </row>
    <row r="12768" spans="1:1" s="261" customFormat="1" ht="12" hidden="1" customHeight="1">
      <c r="A12768" s="260"/>
    </row>
    <row r="12769" spans="1:1" s="261" customFormat="1" ht="12" hidden="1" customHeight="1">
      <c r="A12769" s="260"/>
    </row>
    <row r="12770" spans="1:1" s="261" customFormat="1" ht="12" hidden="1" customHeight="1">
      <c r="A12770" s="260"/>
    </row>
    <row r="12771" spans="1:1" s="261" customFormat="1" ht="12" hidden="1" customHeight="1">
      <c r="A12771" s="260"/>
    </row>
    <row r="12772" spans="1:1" s="261" customFormat="1" ht="12" hidden="1" customHeight="1">
      <c r="A12772" s="260"/>
    </row>
    <row r="12773" spans="1:1" s="261" customFormat="1" ht="12" hidden="1" customHeight="1">
      <c r="A12773" s="260"/>
    </row>
    <row r="12774" spans="1:1" s="261" customFormat="1" ht="12" hidden="1" customHeight="1">
      <c r="A12774" s="260"/>
    </row>
    <row r="12775" spans="1:1" s="261" customFormat="1" ht="12" hidden="1" customHeight="1">
      <c r="A12775" s="260"/>
    </row>
    <row r="12776" spans="1:1" s="261" customFormat="1" ht="12" hidden="1" customHeight="1">
      <c r="A12776" s="260"/>
    </row>
    <row r="12777" spans="1:1" s="261" customFormat="1" ht="12" hidden="1" customHeight="1">
      <c r="A12777" s="260"/>
    </row>
    <row r="12778" spans="1:1" s="261" customFormat="1" ht="12" hidden="1" customHeight="1">
      <c r="A12778" s="260"/>
    </row>
    <row r="12779" spans="1:1" s="261" customFormat="1" ht="12" hidden="1" customHeight="1">
      <c r="A12779" s="260"/>
    </row>
    <row r="12780" spans="1:1" s="261" customFormat="1" ht="12" hidden="1" customHeight="1">
      <c r="A12780" s="260"/>
    </row>
    <row r="12781" spans="1:1" s="261" customFormat="1" ht="12" hidden="1" customHeight="1">
      <c r="A12781" s="260"/>
    </row>
    <row r="12782" spans="1:1" s="261" customFormat="1" ht="12" hidden="1" customHeight="1">
      <c r="A12782" s="260"/>
    </row>
    <row r="12783" spans="1:1" s="261" customFormat="1" ht="12" hidden="1" customHeight="1">
      <c r="A12783" s="260"/>
    </row>
    <row r="12784" spans="1:1" s="261" customFormat="1" ht="12" hidden="1" customHeight="1">
      <c r="A12784" s="260"/>
    </row>
    <row r="12785" spans="1:1" s="261" customFormat="1" ht="12" hidden="1" customHeight="1">
      <c r="A12785" s="260"/>
    </row>
    <row r="12786" spans="1:1" s="261" customFormat="1" ht="12" hidden="1" customHeight="1">
      <c r="A12786" s="260"/>
    </row>
    <row r="12787" spans="1:1" s="261" customFormat="1" ht="12" hidden="1" customHeight="1">
      <c r="A12787" s="260"/>
    </row>
    <row r="12788" spans="1:1" s="261" customFormat="1" ht="12" hidden="1" customHeight="1">
      <c r="A12788" s="260"/>
    </row>
    <row r="12789" spans="1:1" s="261" customFormat="1" ht="12" hidden="1" customHeight="1">
      <c r="A12789" s="260"/>
    </row>
    <row r="12790" spans="1:1" s="261" customFormat="1" ht="12" hidden="1" customHeight="1">
      <c r="A12790" s="260"/>
    </row>
    <row r="12791" spans="1:1" s="261" customFormat="1" ht="12" hidden="1" customHeight="1">
      <c r="A12791" s="260"/>
    </row>
    <row r="12792" spans="1:1" s="261" customFormat="1" ht="12" hidden="1" customHeight="1">
      <c r="A12792" s="260"/>
    </row>
    <row r="12793" spans="1:1" s="261" customFormat="1" ht="12" hidden="1" customHeight="1">
      <c r="A12793" s="260"/>
    </row>
    <row r="12794" spans="1:1" s="261" customFormat="1" ht="12" hidden="1" customHeight="1">
      <c r="A12794" s="260"/>
    </row>
    <row r="12795" spans="1:1" s="261" customFormat="1" ht="12" hidden="1" customHeight="1">
      <c r="A12795" s="260"/>
    </row>
    <row r="12796" spans="1:1" s="261" customFormat="1" ht="12" hidden="1" customHeight="1">
      <c r="A12796" s="260"/>
    </row>
    <row r="12797" spans="1:1" s="261" customFormat="1" ht="12" hidden="1" customHeight="1">
      <c r="A12797" s="260"/>
    </row>
    <row r="12798" spans="1:1" s="261" customFormat="1" ht="12" hidden="1" customHeight="1">
      <c r="A12798" s="260"/>
    </row>
    <row r="12799" spans="1:1" s="261" customFormat="1" ht="12" hidden="1" customHeight="1">
      <c r="A12799" s="260"/>
    </row>
    <row r="12800" spans="1:1" s="261" customFormat="1" ht="12" hidden="1" customHeight="1">
      <c r="A12800" s="260"/>
    </row>
    <row r="12801" spans="1:1" s="261" customFormat="1" ht="12" hidden="1" customHeight="1">
      <c r="A12801" s="260"/>
    </row>
    <row r="12802" spans="1:1" s="261" customFormat="1" ht="12" hidden="1" customHeight="1">
      <c r="A12802" s="260"/>
    </row>
    <row r="12803" spans="1:1" s="261" customFormat="1" ht="12" hidden="1" customHeight="1">
      <c r="A12803" s="260"/>
    </row>
    <row r="12804" spans="1:1" s="261" customFormat="1" ht="12" hidden="1" customHeight="1">
      <c r="A12804" s="260"/>
    </row>
    <row r="12805" spans="1:1" s="261" customFormat="1" ht="12" hidden="1" customHeight="1">
      <c r="A12805" s="260"/>
    </row>
    <row r="12806" spans="1:1" s="261" customFormat="1" ht="12" hidden="1" customHeight="1">
      <c r="A12806" s="260"/>
    </row>
    <row r="12807" spans="1:1" s="261" customFormat="1" ht="12" hidden="1" customHeight="1">
      <c r="A12807" s="260"/>
    </row>
    <row r="12808" spans="1:1" s="261" customFormat="1" ht="12" hidden="1" customHeight="1">
      <c r="A12808" s="260"/>
    </row>
    <row r="12809" spans="1:1" s="261" customFormat="1" ht="12" hidden="1" customHeight="1">
      <c r="A12809" s="260"/>
    </row>
    <row r="12810" spans="1:1" s="261" customFormat="1" ht="12" hidden="1" customHeight="1">
      <c r="A12810" s="260"/>
    </row>
    <row r="12811" spans="1:1" s="261" customFormat="1" ht="12" hidden="1" customHeight="1">
      <c r="A12811" s="260"/>
    </row>
    <row r="12812" spans="1:1" s="261" customFormat="1" ht="12" hidden="1" customHeight="1">
      <c r="A12812" s="260"/>
    </row>
    <row r="12813" spans="1:1" s="261" customFormat="1" ht="12" hidden="1" customHeight="1">
      <c r="A12813" s="260"/>
    </row>
    <row r="12814" spans="1:1" s="261" customFormat="1" ht="12" hidden="1" customHeight="1">
      <c r="A12814" s="260"/>
    </row>
    <row r="12815" spans="1:1" s="261" customFormat="1" ht="12" hidden="1" customHeight="1">
      <c r="A12815" s="260"/>
    </row>
    <row r="12816" spans="1:1" s="261" customFormat="1" ht="12" hidden="1" customHeight="1">
      <c r="A12816" s="260"/>
    </row>
    <row r="12817" spans="1:1" s="261" customFormat="1" ht="12" hidden="1" customHeight="1">
      <c r="A12817" s="260"/>
    </row>
    <row r="12818" spans="1:1" s="261" customFormat="1" ht="12" hidden="1" customHeight="1">
      <c r="A12818" s="260"/>
    </row>
    <row r="12819" spans="1:1" s="261" customFormat="1" ht="12" hidden="1" customHeight="1">
      <c r="A12819" s="260"/>
    </row>
    <row r="12820" spans="1:1" s="261" customFormat="1" ht="12" hidden="1" customHeight="1">
      <c r="A12820" s="260"/>
    </row>
    <row r="12821" spans="1:1" s="261" customFormat="1" ht="12" hidden="1" customHeight="1">
      <c r="A12821" s="260"/>
    </row>
    <row r="12822" spans="1:1" s="261" customFormat="1" ht="12" hidden="1" customHeight="1">
      <c r="A12822" s="260"/>
    </row>
    <row r="12823" spans="1:1" s="261" customFormat="1" ht="12" hidden="1" customHeight="1">
      <c r="A12823" s="260"/>
    </row>
    <row r="12824" spans="1:1" s="261" customFormat="1" ht="12" hidden="1" customHeight="1">
      <c r="A12824" s="260"/>
    </row>
    <row r="12825" spans="1:1" s="261" customFormat="1" ht="12" hidden="1" customHeight="1">
      <c r="A12825" s="260"/>
    </row>
    <row r="12826" spans="1:1" s="261" customFormat="1" ht="12" hidden="1" customHeight="1">
      <c r="A12826" s="260"/>
    </row>
    <row r="12827" spans="1:1" s="261" customFormat="1" ht="12" hidden="1" customHeight="1">
      <c r="A12827" s="260"/>
    </row>
    <row r="12828" spans="1:1" s="261" customFormat="1" ht="12" hidden="1" customHeight="1">
      <c r="A12828" s="260"/>
    </row>
    <row r="12829" spans="1:1" s="261" customFormat="1" ht="12" hidden="1" customHeight="1">
      <c r="A12829" s="260"/>
    </row>
    <row r="12830" spans="1:1" s="261" customFormat="1" ht="12" hidden="1" customHeight="1">
      <c r="A12830" s="260"/>
    </row>
    <row r="12831" spans="1:1" s="261" customFormat="1" ht="12" hidden="1" customHeight="1">
      <c r="A12831" s="260"/>
    </row>
    <row r="12832" spans="1:1" s="261" customFormat="1" ht="12" hidden="1" customHeight="1">
      <c r="A12832" s="260"/>
    </row>
    <row r="12833" spans="1:1" s="261" customFormat="1" ht="12" hidden="1" customHeight="1">
      <c r="A12833" s="260"/>
    </row>
    <row r="12834" spans="1:1" s="261" customFormat="1" ht="12" hidden="1" customHeight="1">
      <c r="A12834" s="260"/>
    </row>
    <row r="12835" spans="1:1" s="261" customFormat="1" ht="12" hidden="1" customHeight="1">
      <c r="A12835" s="260"/>
    </row>
    <row r="12836" spans="1:1" s="261" customFormat="1" ht="12" hidden="1" customHeight="1">
      <c r="A12836" s="260"/>
    </row>
    <row r="12837" spans="1:1" s="261" customFormat="1" ht="12" hidden="1" customHeight="1">
      <c r="A12837" s="260"/>
    </row>
    <row r="12838" spans="1:1" s="261" customFormat="1" ht="12" hidden="1" customHeight="1">
      <c r="A12838" s="260"/>
    </row>
    <row r="12839" spans="1:1" s="261" customFormat="1" ht="12" hidden="1" customHeight="1">
      <c r="A12839" s="260"/>
    </row>
    <row r="12840" spans="1:1" s="261" customFormat="1" ht="12" hidden="1" customHeight="1">
      <c r="A12840" s="260"/>
    </row>
    <row r="12841" spans="1:1" s="261" customFormat="1" ht="12" hidden="1" customHeight="1">
      <c r="A12841" s="260"/>
    </row>
    <row r="12842" spans="1:1" s="261" customFormat="1" ht="12" hidden="1" customHeight="1">
      <c r="A12842" s="260"/>
    </row>
    <row r="12843" spans="1:1" s="261" customFormat="1" ht="12" hidden="1" customHeight="1">
      <c r="A12843" s="260"/>
    </row>
    <row r="12844" spans="1:1" s="261" customFormat="1" ht="12" hidden="1" customHeight="1">
      <c r="A12844" s="260"/>
    </row>
    <row r="12845" spans="1:1" s="261" customFormat="1" ht="12" hidden="1" customHeight="1">
      <c r="A12845" s="260"/>
    </row>
    <row r="12846" spans="1:1" s="261" customFormat="1" ht="12" hidden="1" customHeight="1">
      <c r="A12846" s="260"/>
    </row>
    <row r="12847" spans="1:1" s="261" customFormat="1" ht="12" hidden="1" customHeight="1">
      <c r="A12847" s="260"/>
    </row>
    <row r="12848" spans="1:1" s="261" customFormat="1" ht="12" hidden="1" customHeight="1">
      <c r="A12848" s="260"/>
    </row>
    <row r="12849" spans="1:1" s="261" customFormat="1" ht="12" hidden="1" customHeight="1">
      <c r="A12849" s="260"/>
    </row>
    <row r="12850" spans="1:1" s="261" customFormat="1" ht="12" hidden="1" customHeight="1">
      <c r="A12850" s="260"/>
    </row>
    <row r="12851" spans="1:1" s="261" customFormat="1" ht="12" hidden="1" customHeight="1">
      <c r="A12851" s="260"/>
    </row>
    <row r="12852" spans="1:1" s="261" customFormat="1" ht="12" hidden="1" customHeight="1">
      <c r="A12852" s="260"/>
    </row>
    <row r="12853" spans="1:1" s="261" customFormat="1" ht="12" hidden="1" customHeight="1">
      <c r="A12853" s="260"/>
    </row>
    <row r="12854" spans="1:1" s="261" customFormat="1" ht="12" hidden="1" customHeight="1">
      <c r="A12854" s="260"/>
    </row>
    <row r="12855" spans="1:1" s="261" customFormat="1" ht="12" hidden="1" customHeight="1">
      <c r="A12855" s="260"/>
    </row>
    <row r="12856" spans="1:1" s="261" customFormat="1" ht="12" hidden="1" customHeight="1">
      <c r="A12856" s="260"/>
    </row>
    <row r="12857" spans="1:1" s="261" customFormat="1" ht="12" hidden="1" customHeight="1">
      <c r="A12857" s="260"/>
    </row>
    <row r="12858" spans="1:1" s="261" customFormat="1" ht="12" hidden="1" customHeight="1">
      <c r="A12858" s="260"/>
    </row>
    <row r="12859" spans="1:1" s="261" customFormat="1" ht="12" hidden="1" customHeight="1">
      <c r="A12859" s="260"/>
    </row>
    <row r="12860" spans="1:1" s="261" customFormat="1" ht="12" hidden="1" customHeight="1">
      <c r="A12860" s="260"/>
    </row>
    <row r="12861" spans="1:1" s="261" customFormat="1" ht="12" hidden="1" customHeight="1">
      <c r="A12861" s="260"/>
    </row>
    <row r="12862" spans="1:1" s="261" customFormat="1" ht="12" hidden="1" customHeight="1">
      <c r="A12862" s="260"/>
    </row>
    <row r="12863" spans="1:1" s="261" customFormat="1" ht="12" hidden="1" customHeight="1">
      <c r="A12863" s="260"/>
    </row>
    <row r="12864" spans="1:1" s="261" customFormat="1" ht="12" hidden="1" customHeight="1">
      <c r="A12864" s="260"/>
    </row>
    <row r="12865" spans="1:1" s="261" customFormat="1" ht="12" hidden="1" customHeight="1">
      <c r="A12865" s="260"/>
    </row>
    <row r="12866" spans="1:1" s="261" customFormat="1" ht="12" hidden="1" customHeight="1">
      <c r="A12866" s="260"/>
    </row>
    <row r="12867" spans="1:1" s="261" customFormat="1" ht="12" hidden="1" customHeight="1">
      <c r="A12867" s="260"/>
    </row>
    <row r="12868" spans="1:1" s="261" customFormat="1" ht="12" hidden="1" customHeight="1">
      <c r="A12868" s="260"/>
    </row>
    <row r="12869" spans="1:1" s="261" customFormat="1" ht="12" hidden="1" customHeight="1">
      <c r="A12869" s="260"/>
    </row>
    <row r="12870" spans="1:1" s="261" customFormat="1" ht="12" hidden="1" customHeight="1">
      <c r="A12870" s="260"/>
    </row>
    <row r="12871" spans="1:1" s="261" customFormat="1" ht="12" hidden="1" customHeight="1">
      <c r="A12871" s="260"/>
    </row>
    <row r="12872" spans="1:1" s="261" customFormat="1" ht="12" hidden="1" customHeight="1">
      <c r="A12872" s="260"/>
    </row>
    <row r="12873" spans="1:1" s="261" customFormat="1" ht="12" hidden="1" customHeight="1">
      <c r="A12873" s="260"/>
    </row>
    <row r="12874" spans="1:1" s="261" customFormat="1" ht="12" hidden="1" customHeight="1">
      <c r="A12874" s="260"/>
    </row>
    <row r="12875" spans="1:1" s="261" customFormat="1" ht="12" hidden="1" customHeight="1">
      <c r="A12875" s="260"/>
    </row>
    <row r="12876" spans="1:1" s="261" customFormat="1" ht="12" hidden="1" customHeight="1">
      <c r="A12876" s="260"/>
    </row>
    <row r="12877" spans="1:1" s="261" customFormat="1" ht="12" hidden="1" customHeight="1">
      <c r="A12877" s="260"/>
    </row>
    <row r="12878" spans="1:1" s="261" customFormat="1" ht="12" hidden="1" customHeight="1">
      <c r="A12878" s="260"/>
    </row>
    <row r="12879" spans="1:1" s="261" customFormat="1" ht="12" hidden="1" customHeight="1">
      <c r="A12879" s="260"/>
    </row>
    <row r="12880" spans="1:1" s="261" customFormat="1" ht="12" hidden="1" customHeight="1">
      <c r="A12880" s="260"/>
    </row>
    <row r="12881" spans="1:1" s="261" customFormat="1" ht="12" hidden="1" customHeight="1">
      <c r="A12881" s="260"/>
    </row>
    <row r="12882" spans="1:1" s="261" customFormat="1" ht="12" hidden="1" customHeight="1">
      <c r="A12882" s="260"/>
    </row>
    <row r="12883" spans="1:1" s="261" customFormat="1" ht="12" hidden="1" customHeight="1">
      <c r="A12883" s="260"/>
    </row>
    <row r="12884" spans="1:1" s="261" customFormat="1" ht="12" hidden="1" customHeight="1">
      <c r="A12884" s="260"/>
    </row>
    <row r="12885" spans="1:1" s="261" customFormat="1" ht="12" hidden="1" customHeight="1">
      <c r="A12885" s="260"/>
    </row>
    <row r="12886" spans="1:1" s="261" customFormat="1" ht="12" hidden="1" customHeight="1">
      <c r="A12886" s="260"/>
    </row>
    <row r="12887" spans="1:1" s="261" customFormat="1" ht="12" hidden="1" customHeight="1">
      <c r="A12887" s="260"/>
    </row>
    <row r="12888" spans="1:1" s="261" customFormat="1" ht="12" hidden="1" customHeight="1">
      <c r="A12888" s="260"/>
    </row>
    <row r="12889" spans="1:1" s="261" customFormat="1" ht="12" hidden="1" customHeight="1">
      <c r="A12889" s="260"/>
    </row>
    <row r="12890" spans="1:1" s="261" customFormat="1" ht="12" hidden="1" customHeight="1">
      <c r="A12890" s="260"/>
    </row>
    <row r="12891" spans="1:1" s="261" customFormat="1" ht="12" hidden="1" customHeight="1">
      <c r="A12891" s="260"/>
    </row>
    <row r="12892" spans="1:1" s="261" customFormat="1" ht="12" hidden="1" customHeight="1">
      <c r="A12892" s="260"/>
    </row>
    <row r="12893" spans="1:1" s="261" customFormat="1" ht="12" hidden="1" customHeight="1">
      <c r="A12893" s="260"/>
    </row>
    <row r="12894" spans="1:1" s="261" customFormat="1" ht="12" hidden="1" customHeight="1">
      <c r="A12894" s="260"/>
    </row>
    <row r="12895" spans="1:1" s="261" customFormat="1" ht="12" hidden="1" customHeight="1">
      <c r="A12895" s="260"/>
    </row>
    <row r="12896" spans="1:1" s="261" customFormat="1" ht="12" hidden="1" customHeight="1">
      <c r="A12896" s="260"/>
    </row>
    <row r="12897" spans="1:1" s="261" customFormat="1" ht="12" hidden="1" customHeight="1">
      <c r="A12897" s="260"/>
    </row>
    <row r="12898" spans="1:1" s="261" customFormat="1" ht="12" hidden="1" customHeight="1">
      <c r="A12898" s="260"/>
    </row>
    <row r="12899" spans="1:1" s="261" customFormat="1" ht="12" hidden="1" customHeight="1">
      <c r="A12899" s="260"/>
    </row>
    <row r="12900" spans="1:1" s="261" customFormat="1" ht="12" hidden="1" customHeight="1">
      <c r="A12900" s="260"/>
    </row>
    <row r="12901" spans="1:1" s="261" customFormat="1" ht="12" hidden="1" customHeight="1">
      <c r="A12901" s="260"/>
    </row>
    <row r="12902" spans="1:1" s="261" customFormat="1" ht="12" hidden="1" customHeight="1">
      <c r="A12902" s="260"/>
    </row>
    <row r="12903" spans="1:1" s="261" customFormat="1" ht="12" hidden="1" customHeight="1">
      <c r="A12903" s="260"/>
    </row>
    <row r="12904" spans="1:1" s="261" customFormat="1" ht="12" hidden="1" customHeight="1">
      <c r="A12904" s="260"/>
    </row>
    <row r="12905" spans="1:1" s="261" customFormat="1" ht="12" hidden="1" customHeight="1">
      <c r="A12905" s="260"/>
    </row>
    <row r="12906" spans="1:1" s="261" customFormat="1" ht="12" hidden="1" customHeight="1">
      <c r="A12906" s="260"/>
    </row>
    <row r="12907" spans="1:1" s="261" customFormat="1" ht="12" hidden="1" customHeight="1">
      <c r="A12907" s="260"/>
    </row>
    <row r="12908" spans="1:1" s="261" customFormat="1" ht="12" hidden="1" customHeight="1">
      <c r="A12908" s="260"/>
    </row>
    <row r="12909" spans="1:1" s="261" customFormat="1" ht="12" hidden="1" customHeight="1">
      <c r="A12909" s="260"/>
    </row>
    <row r="12910" spans="1:1" s="261" customFormat="1" ht="12" hidden="1" customHeight="1">
      <c r="A12910" s="260"/>
    </row>
    <row r="12911" spans="1:1" s="261" customFormat="1" ht="12" hidden="1" customHeight="1">
      <c r="A12911" s="260"/>
    </row>
    <row r="12912" spans="1:1" s="261" customFormat="1" ht="12" hidden="1" customHeight="1">
      <c r="A12912" s="260"/>
    </row>
    <row r="12913" spans="1:1" s="261" customFormat="1" ht="12" hidden="1" customHeight="1">
      <c r="A12913" s="260"/>
    </row>
    <row r="12914" spans="1:1" s="261" customFormat="1" ht="12" hidden="1" customHeight="1">
      <c r="A12914" s="260"/>
    </row>
    <row r="12915" spans="1:1" s="261" customFormat="1" ht="12" hidden="1" customHeight="1">
      <c r="A12915" s="260"/>
    </row>
    <row r="12916" spans="1:1" s="261" customFormat="1" ht="12" hidden="1" customHeight="1">
      <c r="A12916" s="260"/>
    </row>
    <row r="12917" spans="1:1" s="261" customFormat="1" ht="12" hidden="1" customHeight="1">
      <c r="A12917" s="260"/>
    </row>
    <row r="12918" spans="1:1" s="261" customFormat="1" ht="12" hidden="1" customHeight="1">
      <c r="A12918" s="260"/>
    </row>
    <row r="12919" spans="1:1" s="261" customFormat="1" ht="12" hidden="1" customHeight="1">
      <c r="A12919" s="260"/>
    </row>
    <row r="12920" spans="1:1" s="261" customFormat="1" ht="12" hidden="1" customHeight="1">
      <c r="A12920" s="260"/>
    </row>
    <row r="12921" spans="1:1" s="261" customFormat="1" ht="12" hidden="1" customHeight="1">
      <c r="A12921" s="260"/>
    </row>
    <row r="12922" spans="1:1" s="261" customFormat="1" ht="12" hidden="1" customHeight="1">
      <c r="A12922" s="260"/>
    </row>
    <row r="12923" spans="1:1" s="261" customFormat="1" ht="12" hidden="1" customHeight="1">
      <c r="A12923" s="260"/>
    </row>
    <row r="12924" spans="1:1" s="261" customFormat="1" ht="12" hidden="1" customHeight="1">
      <c r="A12924" s="260"/>
    </row>
    <row r="12925" spans="1:1" s="261" customFormat="1" ht="12" hidden="1" customHeight="1">
      <c r="A12925" s="260"/>
    </row>
    <row r="12926" spans="1:1" s="261" customFormat="1" ht="12" hidden="1" customHeight="1">
      <c r="A12926" s="260"/>
    </row>
    <row r="12927" spans="1:1" s="261" customFormat="1" ht="12" hidden="1" customHeight="1">
      <c r="A12927" s="260"/>
    </row>
    <row r="12928" spans="1:1" s="261" customFormat="1" ht="12" hidden="1" customHeight="1">
      <c r="A12928" s="260"/>
    </row>
    <row r="12929" spans="1:1" s="261" customFormat="1" ht="12" hidden="1" customHeight="1">
      <c r="A12929" s="260"/>
    </row>
    <row r="12930" spans="1:1" s="261" customFormat="1" ht="12" hidden="1" customHeight="1">
      <c r="A12930" s="260"/>
    </row>
    <row r="12931" spans="1:1" s="261" customFormat="1" ht="12" hidden="1" customHeight="1">
      <c r="A12931" s="260"/>
    </row>
    <row r="12932" spans="1:1" s="261" customFormat="1" ht="12" hidden="1" customHeight="1">
      <c r="A12932" s="260"/>
    </row>
    <row r="12933" spans="1:1" s="261" customFormat="1" ht="12" hidden="1" customHeight="1">
      <c r="A12933" s="260"/>
    </row>
    <row r="12934" spans="1:1" s="261" customFormat="1" ht="12" hidden="1" customHeight="1">
      <c r="A12934" s="260"/>
    </row>
    <row r="12935" spans="1:1" s="261" customFormat="1" ht="12" hidden="1" customHeight="1">
      <c r="A12935" s="260"/>
    </row>
    <row r="12936" spans="1:1" s="261" customFormat="1" ht="12" hidden="1" customHeight="1">
      <c r="A12936" s="260"/>
    </row>
    <row r="12937" spans="1:1" s="261" customFormat="1" ht="12" hidden="1" customHeight="1">
      <c r="A12937" s="260"/>
    </row>
    <row r="12938" spans="1:1" s="261" customFormat="1" ht="12" hidden="1" customHeight="1">
      <c r="A12938" s="260"/>
    </row>
    <row r="12939" spans="1:1" s="261" customFormat="1" ht="12" hidden="1" customHeight="1">
      <c r="A12939" s="260"/>
    </row>
    <row r="12940" spans="1:1" s="261" customFormat="1" ht="12" hidden="1" customHeight="1">
      <c r="A12940" s="260"/>
    </row>
    <row r="12941" spans="1:1" s="261" customFormat="1" ht="12" hidden="1" customHeight="1">
      <c r="A12941" s="260"/>
    </row>
    <row r="12942" spans="1:1" s="261" customFormat="1" ht="12" hidden="1" customHeight="1">
      <c r="A12942" s="260"/>
    </row>
    <row r="12943" spans="1:1" s="261" customFormat="1" ht="12" hidden="1" customHeight="1">
      <c r="A12943" s="260"/>
    </row>
    <row r="12944" spans="1:1" s="261" customFormat="1" ht="12" hidden="1" customHeight="1">
      <c r="A12944" s="260"/>
    </row>
    <row r="12945" spans="1:1" s="261" customFormat="1" ht="12" hidden="1" customHeight="1">
      <c r="A12945" s="260"/>
    </row>
    <row r="12946" spans="1:1" s="261" customFormat="1" ht="12" hidden="1" customHeight="1">
      <c r="A12946" s="260"/>
    </row>
    <row r="12947" spans="1:1" s="261" customFormat="1" ht="12" hidden="1" customHeight="1">
      <c r="A12947" s="260"/>
    </row>
    <row r="12948" spans="1:1" s="261" customFormat="1" ht="12" hidden="1" customHeight="1">
      <c r="A12948" s="260"/>
    </row>
    <row r="12949" spans="1:1" s="261" customFormat="1" ht="12" hidden="1" customHeight="1">
      <c r="A12949" s="260"/>
    </row>
    <row r="12950" spans="1:1" s="261" customFormat="1" ht="12" hidden="1" customHeight="1">
      <c r="A12950" s="260"/>
    </row>
    <row r="12951" spans="1:1" s="261" customFormat="1" ht="12" hidden="1" customHeight="1">
      <c r="A12951" s="260"/>
    </row>
    <row r="12952" spans="1:1" s="261" customFormat="1" ht="12" hidden="1" customHeight="1">
      <c r="A12952" s="260"/>
    </row>
    <row r="12953" spans="1:1" s="261" customFormat="1" ht="12" hidden="1" customHeight="1">
      <c r="A12953" s="260"/>
    </row>
    <row r="12954" spans="1:1" s="261" customFormat="1" ht="12" hidden="1" customHeight="1">
      <c r="A12954" s="260"/>
    </row>
    <row r="12955" spans="1:1" s="261" customFormat="1" ht="12" hidden="1" customHeight="1">
      <c r="A12955" s="260"/>
    </row>
    <row r="12956" spans="1:1" s="261" customFormat="1" ht="12" hidden="1" customHeight="1">
      <c r="A12956" s="260"/>
    </row>
    <row r="12957" spans="1:1" s="261" customFormat="1" ht="12" hidden="1" customHeight="1">
      <c r="A12957" s="260"/>
    </row>
    <row r="12958" spans="1:1" s="261" customFormat="1" ht="12" hidden="1" customHeight="1">
      <c r="A12958" s="260"/>
    </row>
    <row r="12959" spans="1:1" s="261" customFormat="1" ht="12" hidden="1" customHeight="1">
      <c r="A12959" s="260"/>
    </row>
    <row r="12960" spans="1:1" s="261" customFormat="1" ht="12" hidden="1" customHeight="1">
      <c r="A12960" s="260"/>
    </row>
    <row r="12961" spans="1:1" s="261" customFormat="1" ht="12" hidden="1" customHeight="1">
      <c r="A12961" s="260"/>
    </row>
    <row r="12962" spans="1:1" s="261" customFormat="1" ht="12" hidden="1" customHeight="1">
      <c r="A12962" s="260"/>
    </row>
    <row r="12963" spans="1:1" s="261" customFormat="1" ht="12" hidden="1" customHeight="1">
      <c r="A12963" s="260"/>
    </row>
    <row r="12964" spans="1:1" s="261" customFormat="1" ht="12" hidden="1" customHeight="1">
      <c r="A12964" s="260"/>
    </row>
    <row r="12965" spans="1:1" s="261" customFormat="1" ht="12" hidden="1" customHeight="1">
      <c r="A12965" s="260"/>
    </row>
    <row r="12966" spans="1:1" s="261" customFormat="1" ht="12" hidden="1" customHeight="1">
      <c r="A12966" s="260"/>
    </row>
    <row r="12967" spans="1:1" s="261" customFormat="1" ht="12" hidden="1" customHeight="1">
      <c r="A12967" s="260"/>
    </row>
    <row r="12968" spans="1:1" s="261" customFormat="1" ht="12" hidden="1" customHeight="1">
      <c r="A12968" s="260"/>
    </row>
    <row r="12969" spans="1:1" s="261" customFormat="1" ht="12" hidden="1" customHeight="1">
      <c r="A12969" s="260"/>
    </row>
    <row r="12970" spans="1:1" s="261" customFormat="1" ht="12" hidden="1" customHeight="1">
      <c r="A12970" s="260"/>
    </row>
    <row r="12971" spans="1:1" s="261" customFormat="1" ht="12" hidden="1" customHeight="1">
      <c r="A12971" s="260"/>
    </row>
    <row r="12972" spans="1:1" s="261" customFormat="1" ht="12" hidden="1" customHeight="1">
      <c r="A12972" s="260"/>
    </row>
    <row r="12973" spans="1:1" s="261" customFormat="1" ht="12" hidden="1" customHeight="1">
      <c r="A12973" s="260"/>
    </row>
    <row r="12974" spans="1:1" s="261" customFormat="1" ht="12" hidden="1" customHeight="1">
      <c r="A12974" s="260"/>
    </row>
    <row r="12975" spans="1:1" s="261" customFormat="1" ht="12" hidden="1" customHeight="1">
      <c r="A12975" s="260"/>
    </row>
    <row r="12976" spans="1:1" s="261" customFormat="1" ht="12" hidden="1" customHeight="1">
      <c r="A12976" s="260"/>
    </row>
    <row r="12977" spans="1:1" s="261" customFormat="1" ht="12" hidden="1" customHeight="1">
      <c r="A12977" s="260"/>
    </row>
    <row r="12978" spans="1:1" s="261" customFormat="1" ht="12" hidden="1" customHeight="1">
      <c r="A12978" s="260"/>
    </row>
    <row r="12979" spans="1:1" s="261" customFormat="1" ht="12" hidden="1" customHeight="1">
      <c r="A12979" s="260"/>
    </row>
    <row r="12980" spans="1:1" s="261" customFormat="1" ht="12" hidden="1" customHeight="1">
      <c r="A12980" s="260"/>
    </row>
    <row r="12981" spans="1:1" s="261" customFormat="1" ht="12" hidden="1" customHeight="1">
      <c r="A12981" s="260"/>
    </row>
    <row r="12982" spans="1:1" s="261" customFormat="1" ht="12" hidden="1" customHeight="1">
      <c r="A12982" s="260"/>
    </row>
    <row r="12983" spans="1:1" s="261" customFormat="1" ht="12" hidden="1" customHeight="1">
      <c r="A12983" s="260"/>
    </row>
    <row r="12984" spans="1:1" s="261" customFormat="1" ht="12" hidden="1" customHeight="1">
      <c r="A12984" s="260"/>
    </row>
    <row r="12985" spans="1:1" s="261" customFormat="1" ht="12" hidden="1" customHeight="1">
      <c r="A12985" s="260"/>
    </row>
    <row r="12986" spans="1:1" s="261" customFormat="1" ht="12" hidden="1" customHeight="1">
      <c r="A12986" s="260"/>
    </row>
    <row r="12987" spans="1:1" s="261" customFormat="1" ht="12" hidden="1" customHeight="1">
      <c r="A12987" s="260"/>
    </row>
    <row r="12988" spans="1:1" s="261" customFormat="1" ht="12" hidden="1" customHeight="1">
      <c r="A12988" s="260"/>
    </row>
    <row r="12989" spans="1:1" s="261" customFormat="1" ht="12" hidden="1" customHeight="1">
      <c r="A12989" s="260"/>
    </row>
    <row r="12990" spans="1:1" s="261" customFormat="1" ht="12" hidden="1" customHeight="1">
      <c r="A12990" s="260"/>
    </row>
    <row r="12991" spans="1:1" s="261" customFormat="1" ht="12" hidden="1" customHeight="1">
      <c r="A12991" s="260"/>
    </row>
    <row r="12992" spans="1:1" s="261" customFormat="1" ht="12" hidden="1" customHeight="1">
      <c r="A12992" s="260"/>
    </row>
    <row r="12993" spans="1:1" s="261" customFormat="1" ht="12" hidden="1" customHeight="1">
      <c r="A12993" s="260"/>
    </row>
    <row r="12994" spans="1:1" s="261" customFormat="1" ht="12" hidden="1" customHeight="1">
      <c r="A12994" s="260"/>
    </row>
    <row r="12995" spans="1:1" s="261" customFormat="1" ht="12" hidden="1" customHeight="1">
      <c r="A12995" s="260"/>
    </row>
    <row r="12996" spans="1:1" s="261" customFormat="1" ht="12" hidden="1" customHeight="1">
      <c r="A12996" s="260"/>
    </row>
    <row r="12997" spans="1:1" s="261" customFormat="1" ht="12" hidden="1" customHeight="1">
      <c r="A12997" s="260"/>
    </row>
    <row r="12998" spans="1:1" s="261" customFormat="1" ht="12" hidden="1" customHeight="1">
      <c r="A12998" s="260"/>
    </row>
    <row r="12999" spans="1:1" s="261" customFormat="1" ht="12" hidden="1" customHeight="1">
      <c r="A12999" s="260"/>
    </row>
    <row r="13000" spans="1:1" s="261" customFormat="1" ht="12" hidden="1" customHeight="1">
      <c r="A13000" s="260"/>
    </row>
    <row r="13001" spans="1:1" s="261" customFormat="1" ht="12" hidden="1" customHeight="1">
      <c r="A13001" s="260"/>
    </row>
    <row r="13002" spans="1:1" s="261" customFormat="1" ht="12" hidden="1" customHeight="1">
      <c r="A13002" s="260"/>
    </row>
    <row r="13003" spans="1:1" s="261" customFormat="1" ht="12" hidden="1" customHeight="1">
      <c r="A13003" s="260"/>
    </row>
    <row r="13004" spans="1:1" s="261" customFormat="1" ht="12" hidden="1" customHeight="1">
      <c r="A13004" s="260"/>
    </row>
    <row r="13005" spans="1:1" s="261" customFormat="1" ht="12" hidden="1" customHeight="1">
      <c r="A13005" s="260"/>
    </row>
    <row r="13006" spans="1:1" s="261" customFormat="1" ht="12" hidden="1" customHeight="1">
      <c r="A13006" s="260"/>
    </row>
    <row r="13007" spans="1:1" s="261" customFormat="1" ht="12" hidden="1" customHeight="1">
      <c r="A13007" s="260"/>
    </row>
    <row r="13008" spans="1:1" s="261" customFormat="1" ht="12" hidden="1" customHeight="1">
      <c r="A13008" s="260"/>
    </row>
    <row r="13009" spans="1:1" s="261" customFormat="1" ht="12" hidden="1" customHeight="1">
      <c r="A13009" s="260"/>
    </row>
    <row r="13010" spans="1:1" s="261" customFormat="1" ht="12" hidden="1" customHeight="1">
      <c r="A13010" s="260"/>
    </row>
    <row r="13011" spans="1:1" s="261" customFormat="1" ht="12" hidden="1" customHeight="1">
      <c r="A13011" s="260"/>
    </row>
    <row r="13012" spans="1:1" s="261" customFormat="1" ht="12" hidden="1" customHeight="1">
      <c r="A13012" s="260"/>
    </row>
    <row r="13013" spans="1:1" s="261" customFormat="1" ht="12" hidden="1" customHeight="1">
      <c r="A13013" s="260"/>
    </row>
    <row r="13014" spans="1:1" s="261" customFormat="1" ht="12" hidden="1" customHeight="1">
      <c r="A13014" s="260"/>
    </row>
    <row r="13015" spans="1:1" s="261" customFormat="1" ht="12" hidden="1" customHeight="1">
      <c r="A13015" s="260"/>
    </row>
    <row r="13016" spans="1:1" s="261" customFormat="1" ht="12" hidden="1" customHeight="1">
      <c r="A13016" s="260"/>
    </row>
    <row r="13017" spans="1:1" s="261" customFormat="1" ht="12" hidden="1" customHeight="1">
      <c r="A13017" s="260"/>
    </row>
    <row r="13018" spans="1:1" s="261" customFormat="1" ht="12" hidden="1" customHeight="1">
      <c r="A13018" s="260"/>
    </row>
    <row r="13019" spans="1:1" s="261" customFormat="1" ht="12" hidden="1" customHeight="1">
      <c r="A13019" s="260"/>
    </row>
    <row r="13020" spans="1:1" s="261" customFormat="1" ht="12" hidden="1" customHeight="1">
      <c r="A13020" s="260"/>
    </row>
    <row r="13021" spans="1:1" s="261" customFormat="1" ht="12" hidden="1" customHeight="1">
      <c r="A13021" s="260"/>
    </row>
    <row r="13022" spans="1:1" s="261" customFormat="1" ht="12" hidden="1" customHeight="1">
      <c r="A13022" s="260"/>
    </row>
    <row r="13023" spans="1:1" s="261" customFormat="1" ht="12" hidden="1" customHeight="1">
      <c r="A13023" s="260"/>
    </row>
    <row r="13024" spans="1:1" s="261" customFormat="1" ht="12" hidden="1" customHeight="1">
      <c r="A13024" s="260"/>
    </row>
    <row r="13025" spans="1:1" s="261" customFormat="1" ht="12" hidden="1" customHeight="1">
      <c r="A13025" s="260"/>
    </row>
    <row r="13026" spans="1:1" s="261" customFormat="1" ht="12" hidden="1" customHeight="1">
      <c r="A13026" s="260"/>
    </row>
    <row r="13027" spans="1:1" s="261" customFormat="1" ht="12" hidden="1" customHeight="1">
      <c r="A13027" s="260"/>
    </row>
    <row r="13028" spans="1:1" s="261" customFormat="1" ht="12" hidden="1" customHeight="1">
      <c r="A13028" s="260"/>
    </row>
    <row r="13029" spans="1:1" s="261" customFormat="1" ht="12" hidden="1" customHeight="1">
      <c r="A13029" s="260"/>
    </row>
    <row r="13030" spans="1:1" s="261" customFormat="1" ht="12" hidden="1" customHeight="1">
      <c r="A13030" s="260"/>
    </row>
    <row r="13031" spans="1:1" s="261" customFormat="1" ht="12" hidden="1" customHeight="1">
      <c r="A13031" s="260"/>
    </row>
    <row r="13032" spans="1:1" s="261" customFormat="1" ht="12" hidden="1" customHeight="1">
      <c r="A13032" s="260"/>
    </row>
    <row r="13033" spans="1:1" s="261" customFormat="1" ht="12" hidden="1" customHeight="1">
      <c r="A13033" s="260"/>
    </row>
    <row r="13034" spans="1:1" s="261" customFormat="1" ht="12" hidden="1" customHeight="1">
      <c r="A13034" s="260"/>
    </row>
    <row r="13035" spans="1:1" s="261" customFormat="1" ht="12" hidden="1" customHeight="1">
      <c r="A13035" s="260"/>
    </row>
    <row r="13036" spans="1:1" s="261" customFormat="1" ht="12" hidden="1" customHeight="1">
      <c r="A13036" s="260"/>
    </row>
    <row r="13037" spans="1:1" s="261" customFormat="1" ht="12" hidden="1" customHeight="1">
      <c r="A13037" s="260"/>
    </row>
    <row r="13038" spans="1:1" s="261" customFormat="1" ht="12" hidden="1" customHeight="1">
      <c r="A13038" s="260"/>
    </row>
    <row r="13039" spans="1:1" s="261" customFormat="1" ht="12" hidden="1" customHeight="1">
      <c r="A13039" s="260"/>
    </row>
    <row r="13040" spans="1:1" s="261" customFormat="1" ht="12" hidden="1" customHeight="1">
      <c r="A13040" s="260"/>
    </row>
    <row r="13041" spans="1:1" s="261" customFormat="1" ht="12" hidden="1" customHeight="1">
      <c r="A13041" s="260"/>
    </row>
    <row r="13042" spans="1:1" s="261" customFormat="1" ht="12" hidden="1" customHeight="1">
      <c r="A13042" s="260"/>
    </row>
    <row r="13043" spans="1:1" s="261" customFormat="1" ht="12" hidden="1" customHeight="1">
      <c r="A13043" s="260"/>
    </row>
    <row r="13044" spans="1:1" s="261" customFormat="1" ht="12" hidden="1" customHeight="1">
      <c r="A13044" s="260"/>
    </row>
    <row r="13045" spans="1:1" s="261" customFormat="1" ht="12" hidden="1" customHeight="1">
      <c r="A13045" s="260"/>
    </row>
    <row r="13046" spans="1:1" s="261" customFormat="1" ht="12" hidden="1" customHeight="1">
      <c r="A13046" s="260"/>
    </row>
    <row r="13047" spans="1:1" s="261" customFormat="1" ht="12" hidden="1" customHeight="1">
      <c r="A13047" s="260"/>
    </row>
    <row r="13048" spans="1:1" s="261" customFormat="1" ht="12" hidden="1" customHeight="1">
      <c r="A13048" s="260"/>
    </row>
    <row r="13049" spans="1:1" s="261" customFormat="1" ht="12" hidden="1" customHeight="1">
      <c r="A13049" s="260"/>
    </row>
    <row r="13050" spans="1:1" s="261" customFormat="1" ht="12" hidden="1" customHeight="1">
      <c r="A13050" s="260"/>
    </row>
    <row r="13051" spans="1:1" s="261" customFormat="1" ht="12" hidden="1" customHeight="1">
      <c r="A13051" s="260"/>
    </row>
    <row r="13052" spans="1:1" s="261" customFormat="1" ht="12" hidden="1" customHeight="1">
      <c r="A13052" s="260"/>
    </row>
    <row r="13053" spans="1:1" s="261" customFormat="1" ht="12" hidden="1" customHeight="1">
      <c r="A13053" s="260"/>
    </row>
    <row r="13054" spans="1:1" s="261" customFormat="1" ht="12" hidden="1" customHeight="1">
      <c r="A13054" s="260"/>
    </row>
    <row r="13055" spans="1:1" s="261" customFormat="1" ht="12" hidden="1" customHeight="1">
      <c r="A13055" s="260"/>
    </row>
    <row r="13056" spans="1:1" s="261" customFormat="1" ht="12" hidden="1" customHeight="1">
      <c r="A13056" s="260"/>
    </row>
    <row r="13057" spans="1:1" s="261" customFormat="1" ht="12" hidden="1" customHeight="1">
      <c r="A13057" s="260"/>
    </row>
    <row r="13058" spans="1:1" s="261" customFormat="1" ht="12" hidden="1" customHeight="1">
      <c r="A13058" s="260"/>
    </row>
    <row r="13059" spans="1:1" s="261" customFormat="1" ht="12" hidden="1" customHeight="1">
      <c r="A13059" s="260"/>
    </row>
    <row r="13060" spans="1:1" s="261" customFormat="1" ht="12" hidden="1" customHeight="1">
      <c r="A13060" s="260"/>
    </row>
    <row r="13061" spans="1:1" s="261" customFormat="1" ht="12" hidden="1" customHeight="1">
      <c r="A13061" s="260"/>
    </row>
    <row r="13062" spans="1:1" s="261" customFormat="1" ht="12" hidden="1" customHeight="1">
      <c r="A13062" s="260"/>
    </row>
    <row r="13063" spans="1:1" s="261" customFormat="1" ht="12" hidden="1" customHeight="1">
      <c r="A13063" s="260"/>
    </row>
    <row r="13064" spans="1:1" s="261" customFormat="1" ht="12" hidden="1" customHeight="1">
      <c r="A13064" s="260"/>
    </row>
    <row r="13065" spans="1:1" s="261" customFormat="1" ht="12" hidden="1" customHeight="1">
      <c r="A13065" s="260"/>
    </row>
    <row r="13066" spans="1:1" s="261" customFormat="1" ht="12" hidden="1" customHeight="1">
      <c r="A13066" s="260"/>
    </row>
    <row r="13067" spans="1:1" s="261" customFormat="1" ht="12" hidden="1" customHeight="1">
      <c r="A13067" s="260"/>
    </row>
    <row r="13068" spans="1:1" s="261" customFormat="1" ht="12" hidden="1" customHeight="1">
      <c r="A13068" s="260"/>
    </row>
    <row r="13069" spans="1:1" s="261" customFormat="1" ht="12" hidden="1" customHeight="1">
      <c r="A13069" s="260"/>
    </row>
    <row r="13070" spans="1:1" s="261" customFormat="1" ht="12" hidden="1" customHeight="1">
      <c r="A13070" s="260"/>
    </row>
    <row r="13071" spans="1:1" s="261" customFormat="1" ht="12" hidden="1" customHeight="1">
      <c r="A13071" s="260"/>
    </row>
    <row r="13072" spans="1:1" s="261" customFormat="1" ht="12" hidden="1" customHeight="1">
      <c r="A13072" s="260"/>
    </row>
    <row r="13073" spans="1:1" s="261" customFormat="1" ht="12" hidden="1" customHeight="1">
      <c r="A13073" s="260"/>
    </row>
    <row r="13074" spans="1:1" s="261" customFormat="1" ht="12" hidden="1" customHeight="1">
      <c r="A13074" s="260"/>
    </row>
    <row r="13075" spans="1:1" s="261" customFormat="1" ht="12" hidden="1" customHeight="1">
      <c r="A13075" s="260"/>
    </row>
    <row r="13076" spans="1:1" s="261" customFormat="1" ht="12" hidden="1" customHeight="1">
      <c r="A13076" s="260"/>
    </row>
    <row r="13077" spans="1:1" s="261" customFormat="1" ht="12" hidden="1" customHeight="1">
      <c r="A13077" s="260"/>
    </row>
    <row r="13078" spans="1:1" s="261" customFormat="1" ht="12" hidden="1" customHeight="1">
      <c r="A13078" s="260"/>
    </row>
    <row r="13079" spans="1:1" s="261" customFormat="1" ht="12" hidden="1" customHeight="1">
      <c r="A13079" s="260"/>
    </row>
    <row r="13080" spans="1:1" s="261" customFormat="1" ht="12" hidden="1" customHeight="1">
      <c r="A13080" s="260"/>
    </row>
    <row r="13081" spans="1:1" s="261" customFormat="1" ht="12" hidden="1" customHeight="1">
      <c r="A13081" s="260"/>
    </row>
    <row r="13082" spans="1:1" s="261" customFormat="1" ht="12" hidden="1" customHeight="1">
      <c r="A13082" s="260"/>
    </row>
    <row r="13083" spans="1:1" s="261" customFormat="1" ht="12" hidden="1" customHeight="1">
      <c r="A13083" s="260"/>
    </row>
    <row r="13084" spans="1:1" s="261" customFormat="1" ht="12" hidden="1" customHeight="1">
      <c r="A13084" s="260"/>
    </row>
    <row r="13085" spans="1:1" s="261" customFormat="1" ht="12" hidden="1" customHeight="1">
      <c r="A13085" s="260"/>
    </row>
    <row r="13086" spans="1:1" s="261" customFormat="1" ht="12" hidden="1" customHeight="1">
      <c r="A13086" s="260"/>
    </row>
    <row r="13087" spans="1:1" s="261" customFormat="1" ht="12" hidden="1" customHeight="1">
      <c r="A13087" s="260"/>
    </row>
    <row r="13088" spans="1:1" s="261" customFormat="1" ht="12" hidden="1" customHeight="1">
      <c r="A13088" s="260"/>
    </row>
    <row r="13089" spans="1:1" s="261" customFormat="1" ht="12" hidden="1" customHeight="1">
      <c r="A13089" s="260"/>
    </row>
    <row r="13090" spans="1:1" s="261" customFormat="1" ht="12" hidden="1" customHeight="1">
      <c r="A13090" s="260"/>
    </row>
    <row r="13091" spans="1:1" s="261" customFormat="1" ht="12" hidden="1" customHeight="1">
      <c r="A13091" s="260"/>
    </row>
    <row r="13092" spans="1:1" s="261" customFormat="1" ht="12" hidden="1" customHeight="1">
      <c r="A13092" s="260"/>
    </row>
    <row r="13093" spans="1:1" s="261" customFormat="1" ht="12" hidden="1" customHeight="1">
      <c r="A13093" s="260"/>
    </row>
    <row r="13094" spans="1:1" s="261" customFormat="1" ht="12" hidden="1" customHeight="1">
      <c r="A13094" s="260"/>
    </row>
    <row r="13095" spans="1:1" s="261" customFormat="1" ht="12" hidden="1" customHeight="1">
      <c r="A13095" s="260"/>
    </row>
    <row r="13096" spans="1:1" s="261" customFormat="1" ht="12" hidden="1" customHeight="1">
      <c r="A13096" s="260"/>
    </row>
    <row r="13097" spans="1:1" s="261" customFormat="1" ht="12" hidden="1" customHeight="1">
      <c r="A13097" s="260"/>
    </row>
    <row r="13098" spans="1:1" s="261" customFormat="1" ht="12" hidden="1" customHeight="1">
      <c r="A13098" s="260"/>
    </row>
    <row r="13099" spans="1:1" s="261" customFormat="1" ht="12" hidden="1" customHeight="1">
      <c r="A13099" s="260"/>
    </row>
    <row r="13100" spans="1:1" s="261" customFormat="1" ht="12" hidden="1" customHeight="1">
      <c r="A13100" s="260"/>
    </row>
    <row r="13101" spans="1:1" s="261" customFormat="1" ht="12" hidden="1" customHeight="1">
      <c r="A13101" s="260"/>
    </row>
    <row r="13102" spans="1:1" s="261" customFormat="1" ht="12" hidden="1" customHeight="1">
      <c r="A13102" s="260"/>
    </row>
    <row r="13103" spans="1:1" s="261" customFormat="1" ht="12" hidden="1" customHeight="1">
      <c r="A13103" s="260"/>
    </row>
    <row r="13104" spans="1:1" s="261" customFormat="1" ht="12" hidden="1" customHeight="1">
      <c r="A13104" s="260"/>
    </row>
    <row r="13105" spans="1:1" s="261" customFormat="1" ht="12" hidden="1" customHeight="1">
      <c r="A13105" s="260"/>
    </row>
    <row r="13106" spans="1:1" s="261" customFormat="1" ht="12" hidden="1" customHeight="1">
      <c r="A13106" s="260"/>
    </row>
    <row r="13107" spans="1:1" s="261" customFormat="1" ht="12" hidden="1" customHeight="1">
      <c r="A13107" s="260"/>
    </row>
    <row r="13108" spans="1:1" s="261" customFormat="1" ht="12" hidden="1" customHeight="1">
      <c r="A13108" s="260"/>
    </row>
    <row r="13109" spans="1:1" s="261" customFormat="1" ht="12" hidden="1" customHeight="1">
      <c r="A13109" s="260"/>
    </row>
    <row r="13110" spans="1:1" s="261" customFormat="1" ht="12" hidden="1" customHeight="1">
      <c r="A13110" s="260"/>
    </row>
    <row r="13111" spans="1:1" s="261" customFormat="1" ht="12" hidden="1" customHeight="1">
      <c r="A13111" s="260"/>
    </row>
    <row r="13112" spans="1:1" s="261" customFormat="1" ht="12" hidden="1" customHeight="1">
      <c r="A13112" s="260"/>
    </row>
    <row r="13113" spans="1:1" s="261" customFormat="1" ht="12" hidden="1" customHeight="1">
      <c r="A13113" s="260"/>
    </row>
    <row r="13114" spans="1:1" s="261" customFormat="1" ht="12" hidden="1" customHeight="1">
      <c r="A13114" s="260"/>
    </row>
    <row r="13115" spans="1:1" s="261" customFormat="1" ht="12" hidden="1" customHeight="1">
      <c r="A13115" s="260"/>
    </row>
    <row r="13116" spans="1:1" s="261" customFormat="1" ht="12" hidden="1" customHeight="1">
      <c r="A13116" s="260"/>
    </row>
    <row r="13117" spans="1:1" s="261" customFormat="1" ht="12" hidden="1" customHeight="1">
      <c r="A13117" s="260"/>
    </row>
    <row r="13118" spans="1:1" s="261" customFormat="1" ht="12" hidden="1" customHeight="1">
      <c r="A13118" s="260"/>
    </row>
    <row r="13119" spans="1:1" s="261" customFormat="1" ht="12" hidden="1" customHeight="1">
      <c r="A13119" s="260"/>
    </row>
    <row r="13120" spans="1:1" s="261" customFormat="1" ht="12" hidden="1" customHeight="1">
      <c r="A13120" s="260"/>
    </row>
    <row r="13121" spans="1:1" s="261" customFormat="1" ht="12" hidden="1" customHeight="1">
      <c r="A13121" s="260"/>
    </row>
    <row r="13122" spans="1:1" s="261" customFormat="1" ht="12" hidden="1" customHeight="1">
      <c r="A13122" s="260"/>
    </row>
    <row r="13123" spans="1:1" s="261" customFormat="1" ht="12" hidden="1" customHeight="1">
      <c r="A13123" s="260"/>
    </row>
    <row r="13124" spans="1:1" s="261" customFormat="1" ht="12" hidden="1" customHeight="1">
      <c r="A13124" s="260"/>
    </row>
    <row r="13125" spans="1:1" s="261" customFormat="1" ht="12" hidden="1" customHeight="1">
      <c r="A13125" s="260"/>
    </row>
    <row r="13126" spans="1:1" s="261" customFormat="1" ht="12" hidden="1" customHeight="1">
      <c r="A13126" s="260"/>
    </row>
    <row r="13127" spans="1:1" s="261" customFormat="1" ht="12" hidden="1" customHeight="1">
      <c r="A13127" s="260"/>
    </row>
    <row r="13128" spans="1:1" s="261" customFormat="1" ht="12" hidden="1" customHeight="1">
      <c r="A13128" s="260"/>
    </row>
    <row r="13129" spans="1:1" s="261" customFormat="1" ht="12" hidden="1" customHeight="1">
      <c r="A13129" s="260"/>
    </row>
    <row r="13130" spans="1:1" s="261" customFormat="1" ht="12" hidden="1" customHeight="1">
      <c r="A13130" s="260"/>
    </row>
    <row r="13131" spans="1:1" s="261" customFormat="1" ht="12" hidden="1" customHeight="1">
      <c r="A13131" s="260"/>
    </row>
    <row r="13132" spans="1:1" s="261" customFormat="1" ht="12" hidden="1" customHeight="1">
      <c r="A13132" s="260"/>
    </row>
    <row r="13133" spans="1:1" s="261" customFormat="1" ht="12" hidden="1" customHeight="1">
      <c r="A13133" s="260"/>
    </row>
    <row r="13134" spans="1:1" s="261" customFormat="1" ht="12" hidden="1" customHeight="1">
      <c r="A13134" s="260"/>
    </row>
    <row r="13135" spans="1:1" s="261" customFormat="1" ht="12" hidden="1" customHeight="1">
      <c r="A13135" s="260"/>
    </row>
    <row r="13136" spans="1:1" s="261" customFormat="1" ht="12" hidden="1" customHeight="1">
      <c r="A13136" s="260"/>
    </row>
    <row r="13137" spans="1:1" s="261" customFormat="1" ht="12" hidden="1" customHeight="1">
      <c r="A13137" s="260"/>
    </row>
    <row r="13138" spans="1:1" s="261" customFormat="1" ht="12" hidden="1" customHeight="1">
      <c r="A13138" s="260"/>
    </row>
    <row r="13139" spans="1:1" s="261" customFormat="1" ht="12" hidden="1" customHeight="1">
      <c r="A13139" s="260"/>
    </row>
    <row r="13140" spans="1:1" s="261" customFormat="1" ht="12" hidden="1" customHeight="1">
      <c r="A13140" s="260"/>
    </row>
    <row r="13141" spans="1:1" s="261" customFormat="1" ht="12" hidden="1" customHeight="1">
      <c r="A13141" s="260"/>
    </row>
    <row r="13142" spans="1:1" s="261" customFormat="1" ht="12" hidden="1" customHeight="1">
      <c r="A13142" s="260"/>
    </row>
    <row r="13143" spans="1:1" s="261" customFormat="1" ht="12" hidden="1" customHeight="1">
      <c r="A13143" s="260"/>
    </row>
    <row r="13144" spans="1:1" s="261" customFormat="1" ht="12" hidden="1" customHeight="1">
      <c r="A13144" s="260"/>
    </row>
    <row r="13145" spans="1:1" s="261" customFormat="1" ht="12" hidden="1" customHeight="1">
      <c r="A13145" s="260"/>
    </row>
    <row r="13146" spans="1:1" s="261" customFormat="1" ht="12" hidden="1" customHeight="1">
      <c r="A13146" s="260"/>
    </row>
    <row r="13147" spans="1:1" s="261" customFormat="1" ht="12" hidden="1" customHeight="1">
      <c r="A13147" s="260"/>
    </row>
    <row r="13148" spans="1:1" s="261" customFormat="1" ht="12" hidden="1" customHeight="1">
      <c r="A13148" s="260"/>
    </row>
    <row r="13149" spans="1:1" s="261" customFormat="1" ht="12" hidden="1" customHeight="1">
      <c r="A13149" s="260"/>
    </row>
    <row r="13150" spans="1:1" s="261" customFormat="1" ht="12" hidden="1" customHeight="1">
      <c r="A13150" s="260"/>
    </row>
    <row r="13151" spans="1:1" s="261" customFormat="1" ht="12" hidden="1" customHeight="1">
      <c r="A13151" s="260"/>
    </row>
    <row r="13152" spans="1:1" s="261" customFormat="1" ht="12" hidden="1" customHeight="1">
      <c r="A13152" s="260"/>
    </row>
    <row r="13153" spans="1:1" s="261" customFormat="1" ht="12" hidden="1" customHeight="1">
      <c r="A13153" s="260"/>
    </row>
    <row r="13154" spans="1:1" s="261" customFormat="1" ht="12" hidden="1" customHeight="1">
      <c r="A13154" s="260"/>
    </row>
    <row r="13155" spans="1:1" s="261" customFormat="1" ht="12" hidden="1" customHeight="1">
      <c r="A13155" s="260"/>
    </row>
    <row r="13156" spans="1:1" s="261" customFormat="1" ht="12" hidden="1" customHeight="1">
      <c r="A13156" s="260"/>
    </row>
    <row r="13157" spans="1:1" s="261" customFormat="1" ht="12" hidden="1" customHeight="1">
      <c r="A13157" s="260"/>
    </row>
    <row r="13158" spans="1:1" s="261" customFormat="1" ht="12" hidden="1" customHeight="1">
      <c r="A13158" s="260"/>
    </row>
    <row r="13159" spans="1:1" s="261" customFormat="1" ht="12" hidden="1" customHeight="1">
      <c r="A13159" s="260"/>
    </row>
    <row r="13160" spans="1:1" s="261" customFormat="1" ht="12" hidden="1" customHeight="1">
      <c r="A13160" s="260"/>
    </row>
    <row r="13161" spans="1:1" s="261" customFormat="1" ht="12" hidden="1" customHeight="1">
      <c r="A13161" s="260"/>
    </row>
    <row r="13162" spans="1:1" s="261" customFormat="1" ht="12" hidden="1" customHeight="1">
      <c r="A13162" s="260"/>
    </row>
    <row r="13163" spans="1:1" s="261" customFormat="1" ht="12" hidden="1" customHeight="1">
      <c r="A13163" s="260"/>
    </row>
    <row r="13164" spans="1:1" s="261" customFormat="1" ht="12" hidden="1" customHeight="1">
      <c r="A13164" s="260"/>
    </row>
    <row r="13165" spans="1:1" s="261" customFormat="1" ht="12" hidden="1" customHeight="1">
      <c r="A13165" s="260"/>
    </row>
    <row r="13166" spans="1:1" s="261" customFormat="1" ht="12" hidden="1" customHeight="1">
      <c r="A13166" s="260"/>
    </row>
    <row r="13167" spans="1:1" s="261" customFormat="1" ht="12" hidden="1" customHeight="1">
      <c r="A13167" s="260"/>
    </row>
    <row r="13168" spans="1:1" s="261" customFormat="1" ht="12" hidden="1" customHeight="1">
      <c r="A13168" s="260"/>
    </row>
    <row r="13169" spans="1:1" s="261" customFormat="1" ht="12" hidden="1" customHeight="1">
      <c r="A13169" s="260"/>
    </row>
    <row r="13170" spans="1:1" s="261" customFormat="1" ht="12" hidden="1" customHeight="1">
      <c r="A13170" s="260"/>
    </row>
    <row r="13171" spans="1:1" s="261" customFormat="1" ht="12" hidden="1" customHeight="1">
      <c r="A13171" s="260"/>
    </row>
    <row r="13172" spans="1:1" s="261" customFormat="1" ht="12" hidden="1" customHeight="1">
      <c r="A13172" s="260"/>
    </row>
    <row r="13173" spans="1:1" s="261" customFormat="1" ht="12" hidden="1" customHeight="1">
      <c r="A13173" s="260"/>
    </row>
    <row r="13174" spans="1:1" s="261" customFormat="1" ht="12" hidden="1" customHeight="1">
      <c r="A13174" s="260"/>
    </row>
    <row r="13175" spans="1:1" s="261" customFormat="1" ht="12" hidden="1" customHeight="1">
      <c r="A13175" s="260"/>
    </row>
    <row r="13176" spans="1:1" s="261" customFormat="1" ht="12" hidden="1" customHeight="1">
      <c r="A13176" s="260"/>
    </row>
    <row r="13177" spans="1:1" s="261" customFormat="1" ht="12" hidden="1" customHeight="1">
      <c r="A13177" s="260"/>
    </row>
    <row r="13178" spans="1:1" s="261" customFormat="1" ht="12" hidden="1" customHeight="1">
      <c r="A13178" s="260"/>
    </row>
    <row r="13179" spans="1:1" s="261" customFormat="1" ht="12" hidden="1" customHeight="1">
      <c r="A13179" s="260"/>
    </row>
    <row r="13180" spans="1:1" s="261" customFormat="1" ht="12" hidden="1" customHeight="1">
      <c r="A13180" s="260"/>
    </row>
    <row r="13181" spans="1:1" s="261" customFormat="1" ht="12" hidden="1" customHeight="1">
      <c r="A13181" s="260"/>
    </row>
    <row r="13182" spans="1:1" s="261" customFormat="1" ht="12" hidden="1" customHeight="1">
      <c r="A13182" s="260"/>
    </row>
    <row r="13183" spans="1:1" s="261" customFormat="1" ht="12" hidden="1" customHeight="1">
      <c r="A13183" s="260"/>
    </row>
    <row r="13184" spans="1:1" s="261" customFormat="1" ht="12" hidden="1" customHeight="1">
      <c r="A13184" s="260"/>
    </row>
    <row r="13185" spans="1:1" s="261" customFormat="1" ht="12" hidden="1" customHeight="1">
      <c r="A13185" s="260"/>
    </row>
    <row r="13186" spans="1:1" s="261" customFormat="1" ht="12" hidden="1" customHeight="1">
      <c r="A13186" s="260"/>
    </row>
    <row r="13187" spans="1:1" s="261" customFormat="1" ht="12" hidden="1" customHeight="1">
      <c r="A13187" s="260"/>
    </row>
    <row r="13188" spans="1:1" s="261" customFormat="1" ht="12" hidden="1" customHeight="1">
      <c r="A13188" s="260"/>
    </row>
    <row r="13189" spans="1:1" s="261" customFormat="1" ht="12" hidden="1" customHeight="1">
      <c r="A13189" s="260"/>
    </row>
    <row r="13190" spans="1:1" s="261" customFormat="1" ht="12" hidden="1" customHeight="1">
      <c r="A13190" s="260"/>
    </row>
    <row r="13191" spans="1:1" s="261" customFormat="1" ht="12" hidden="1" customHeight="1">
      <c r="A13191" s="260"/>
    </row>
    <row r="13192" spans="1:1" s="261" customFormat="1" ht="12" hidden="1" customHeight="1">
      <c r="A13192" s="260"/>
    </row>
    <row r="13193" spans="1:1" s="261" customFormat="1" ht="12" hidden="1" customHeight="1">
      <c r="A13193" s="260"/>
    </row>
    <row r="13194" spans="1:1" s="261" customFormat="1" ht="12" hidden="1" customHeight="1">
      <c r="A13194" s="260"/>
    </row>
    <row r="13195" spans="1:1" s="261" customFormat="1" ht="12" hidden="1" customHeight="1">
      <c r="A13195" s="260"/>
    </row>
    <row r="13196" spans="1:1" s="261" customFormat="1" ht="12" hidden="1" customHeight="1">
      <c r="A13196" s="260"/>
    </row>
    <row r="13197" spans="1:1" s="261" customFormat="1" ht="12" hidden="1" customHeight="1">
      <c r="A13197" s="260"/>
    </row>
    <row r="13198" spans="1:1" s="261" customFormat="1" ht="12" hidden="1" customHeight="1">
      <c r="A13198" s="260"/>
    </row>
    <row r="13199" spans="1:1" s="261" customFormat="1" ht="12" hidden="1" customHeight="1">
      <c r="A13199" s="260"/>
    </row>
    <row r="13200" spans="1:1" s="261" customFormat="1" ht="12" hidden="1" customHeight="1">
      <c r="A13200" s="260"/>
    </row>
    <row r="13201" spans="1:1" s="261" customFormat="1" ht="12" hidden="1" customHeight="1">
      <c r="A13201" s="260"/>
    </row>
    <row r="13202" spans="1:1" s="261" customFormat="1" ht="12" hidden="1" customHeight="1">
      <c r="A13202" s="260"/>
    </row>
    <row r="13203" spans="1:1" s="261" customFormat="1" ht="12" hidden="1" customHeight="1">
      <c r="A13203" s="260"/>
    </row>
    <row r="13204" spans="1:1" s="261" customFormat="1" ht="12" hidden="1" customHeight="1">
      <c r="A13204" s="260"/>
    </row>
    <row r="13205" spans="1:1" s="261" customFormat="1" ht="12" hidden="1" customHeight="1">
      <c r="A13205" s="260"/>
    </row>
    <row r="13206" spans="1:1" s="261" customFormat="1" ht="12" hidden="1" customHeight="1">
      <c r="A13206" s="260"/>
    </row>
    <row r="13207" spans="1:1" s="261" customFormat="1" ht="12" hidden="1" customHeight="1">
      <c r="A13207" s="260"/>
    </row>
    <row r="13208" spans="1:1" s="261" customFormat="1" ht="12" hidden="1" customHeight="1">
      <c r="A13208" s="260"/>
    </row>
    <row r="13209" spans="1:1" s="261" customFormat="1" ht="12" hidden="1" customHeight="1">
      <c r="A13209" s="260"/>
    </row>
    <row r="13210" spans="1:1" s="261" customFormat="1" ht="12" hidden="1" customHeight="1">
      <c r="A13210" s="260"/>
    </row>
    <row r="13211" spans="1:1" s="261" customFormat="1" ht="12" hidden="1" customHeight="1">
      <c r="A13211" s="260"/>
    </row>
    <row r="13212" spans="1:1" s="261" customFormat="1" ht="12" hidden="1" customHeight="1">
      <c r="A13212" s="260"/>
    </row>
    <row r="13213" spans="1:1" s="261" customFormat="1" ht="12" hidden="1" customHeight="1">
      <c r="A13213" s="260"/>
    </row>
    <row r="13214" spans="1:1" s="261" customFormat="1" ht="12" hidden="1" customHeight="1">
      <c r="A13214" s="260"/>
    </row>
    <row r="13215" spans="1:1" s="261" customFormat="1" ht="12" hidden="1" customHeight="1">
      <c r="A13215" s="260"/>
    </row>
    <row r="13216" spans="1:1" s="261" customFormat="1" ht="12" hidden="1" customHeight="1">
      <c r="A13216" s="260"/>
    </row>
    <row r="13217" spans="1:1" s="261" customFormat="1" ht="12" hidden="1" customHeight="1">
      <c r="A13217" s="260"/>
    </row>
    <row r="13218" spans="1:1" s="261" customFormat="1" ht="12" hidden="1" customHeight="1">
      <c r="A13218" s="260"/>
    </row>
    <row r="13219" spans="1:1" s="261" customFormat="1" ht="12" hidden="1" customHeight="1">
      <c r="A13219" s="260"/>
    </row>
    <row r="13220" spans="1:1" s="261" customFormat="1" ht="12" hidden="1" customHeight="1">
      <c r="A13220" s="260"/>
    </row>
    <row r="13221" spans="1:1" s="261" customFormat="1" ht="12" hidden="1" customHeight="1">
      <c r="A13221" s="260"/>
    </row>
    <row r="13222" spans="1:1" s="261" customFormat="1" ht="12" hidden="1" customHeight="1">
      <c r="A13222" s="260"/>
    </row>
    <row r="13223" spans="1:1" s="261" customFormat="1" ht="12" hidden="1" customHeight="1">
      <c r="A13223" s="260"/>
    </row>
    <row r="13224" spans="1:1" s="261" customFormat="1" ht="12" hidden="1" customHeight="1">
      <c r="A13224" s="260"/>
    </row>
    <row r="13225" spans="1:1" s="261" customFormat="1" ht="12" hidden="1" customHeight="1">
      <c r="A13225" s="260"/>
    </row>
    <row r="13226" spans="1:1" s="261" customFormat="1" ht="12" hidden="1" customHeight="1">
      <c r="A13226" s="260"/>
    </row>
    <row r="13227" spans="1:1" s="261" customFormat="1" ht="12" hidden="1" customHeight="1">
      <c r="A13227" s="260"/>
    </row>
    <row r="13228" spans="1:1" s="261" customFormat="1" ht="12" hidden="1" customHeight="1">
      <c r="A13228" s="260"/>
    </row>
    <row r="13229" spans="1:1" s="261" customFormat="1" ht="12" hidden="1" customHeight="1">
      <c r="A13229" s="260"/>
    </row>
    <row r="13230" spans="1:1" s="261" customFormat="1" ht="12" hidden="1" customHeight="1">
      <c r="A13230" s="260"/>
    </row>
    <row r="13231" spans="1:1" s="261" customFormat="1" ht="12" hidden="1" customHeight="1">
      <c r="A13231" s="260"/>
    </row>
    <row r="13232" spans="1:1" s="261" customFormat="1" ht="12" hidden="1" customHeight="1">
      <c r="A13232" s="260"/>
    </row>
    <row r="13233" spans="1:1" s="261" customFormat="1" ht="12" hidden="1" customHeight="1">
      <c r="A13233" s="260"/>
    </row>
    <row r="13234" spans="1:1" s="261" customFormat="1" ht="12" hidden="1" customHeight="1">
      <c r="A13234" s="260"/>
    </row>
    <row r="13235" spans="1:1" s="261" customFormat="1" ht="12" hidden="1" customHeight="1">
      <c r="A13235" s="260"/>
    </row>
    <row r="13236" spans="1:1" s="261" customFormat="1" ht="12" hidden="1" customHeight="1">
      <c r="A13236" s="260"/>
    </row>
    <row r="13237" spans="1:1" s="261" customFormat="1" ht="12" hidden="1" customHeight="1">
      <c r="A13237" s="260"/>
    </row>
    <row r="13238" spans="1:1" s="261" customFormat="1" ht="12" hidden="1" customHeight="1">
      <c r="A13238" s="260"/>
    </row>
    <row r="13239" spans="1:1" s="261" customFormat="1" ht="12" hidden="1" customHeight="1">
      <c r="A13239" s="260"/>
    </row>
    <row r="13240" spans="1:1" s="261" customFormat="1" ht="12" hidden="1" customHeight="1">
      <c r="A13240" s="260"/>
    </row>
    <row r="13241" spans="1:1" s="261" customFormat="1" ht="12" hidden="1" customHeight="1">
      <c r="A13241" s="260"/>
    </row>
    <row r="13242" spans="1:1" s="261" customFormat="1" ht="12" hidden="1" customHeight="1">
      <c r="A13242" s="260"/>
    </row>
    <row r="13243" spans="1:1" s="261" customFormat="1" ht="12" hidden="1" customHeight="1">
      <c r="A13243" s="260"/>
    </row>
    <row r="13244" spans="1:1" s="261" customFormat="1" ht="12" hidden="1" customHeight="1">
      <c r="A13244" s="260"/>
    </row>
    <row r="13245" spans="1:1" s="261" customFormat="1" ht="12" hidden="1" customHeight="1">
      <c r="A13245" s="260"/>
    </row>
    <row r="13246" spans="1:1" s="261" customFormat="1" ht="12" hidden="1" customHeight="1">
      <c r="A13246" s="260"/>
    </row>
    <row r="13247" spans="1:1" s="261" customFormat="1" ht="12" hidden="1" customHeight="1">
      <c r="A13247" s="260"/>
    </row>
    <row r="13248" spans="1:1" s="261" customFormat="1" ht="12" hidden="1" customHeight="1">
      <c r="A13248" s="260"/>
    </row>
    <row r="13249" spans="1:1" s="261" customFormat="1" ht="12" hidden="1" customHeight="1">
      <c r="A13249" s="260"/>
    </row>
    <row r="13250" spans="1:1" s="261" customFormat="1" ht="12" hidden="1" customHeight="1">
      <c r="A13250" s="260"/>
    </row>
    <row r="13251" spans="1:1" s="261" customFormat="1" ht="12" hidden="1" customHeight="1">
      <c r="A13251" s="260"/>
    </row>
    <row r="13252" spans="1:1" s="261" customFormat="1" ht="12" hidden="1" customHeight="1">
      <c r="A13252" s="260"/>
    </row>
    <row r="13253" spans="1:1" s="261" customFormat="1" ht="12" hidden="1" customHeight="1">
      <c r="A13253" s="260"/>
    </row>
    <row r="13254" spans="1:1" s="261" customFormat="1" ht="12" hidden="1" customHeight="1">
      <c r="A13254" s="260"/>
    </row>
    <row r="13255" spans="1:1" s="261" customFormat="1" ht="12" hidden="1" customHeight="1">
      <c r="A13255" s="260"/>
    </row>
    <row r="13256" spans="1:1" s="261" customFormat="1" ht="12" hidden="1" customHeight="1">
      <c r="A13256" s="260"/>
    </row>
    <row r="13257" spans="1:1" s="261" customFormat="1" ht="12" hidden="1" customHeight="1">
      <c r="A13257" s="260"/>
    </row>
    <row r="13258" spans="1:1" s="261" customFormat="1" ht="12" hidden="1" customHeight="1">
      <c r="A13258" s="260"/>
    </row>
    <row r="13259" spans="1:1" s="261" customFormat="1" ht="12" hidden="1" customHeight="1">
      <c r="A13259" s="260"/>
    </row>
    <row r="13260" spans="1:1" s="261" customFormat="1" ht="12" hidden="1" customHeight="1">
      <c r="A13260" s="260"/>
    </row>
    <row r="13261" spans="1:1" s="261" customFormat="1" ht="12" hidden="1" customHeight="1">
      <c r="A13261" s="260"/>
    </row>
    <row r="13262" spans="1:1" s="261" customFormat="1" ht="12" hidden="1" customHeight="1">
      <c r="A13262" s="260"/>
    </row>
    <row r="13263" spans="1:1" s="261" customFormat="1" ht="12" hidden="1" customHeight="1">
      <c r="A13263" s="260"/>
    </row>
    <row r="13264" spans="1:1" s="261" customFormat="1" ht="12" hidden="1" customHeight="1">
      <c r="A13264" s="260"/>
    </row>
    <row r="13265" spans="1:1" s="261" customFormat="1" ht="12" hidden="1" customHeight="1">
      <c r="A13265" s="260"/>
    </row>
    <row r="13266" spans="1:1" s="261" customFormat="1" ht="12" hidden="1" customHeight="1">
      <c r="A13266" s="260"/>
    </row>
    <row r="13267" spans="1:1" s="261" customFormat="1" ht="12" hidden="1" customHeight="1">
      <c r="A13267" s="260"/>
    </row>
    <row r="13268" spans="1:1" s="261" customFormat="1" ht="12" hidden="1" customHeight="1">
      <c r="A13268" s="260"/>
    </row>
    <row r="13269" spans="1:1" s="261" customFormat="1" ht="12" hidden="1" customHeight="1">
      <c r="A13269" s="260"/>
    </row>
    <row r="13270" spans="1:1" s="261" customFormat="1" ht="12" hidden="1" customHeight="1">
      <c r="A13270" s="260"/>
    </row>
    <row r="13271" spans="1:1" s="261" customFormat="1" ht="12" hidden="1" customHeight="1">
      <c r="A13271" s="260"/>
    </row>
    <row r="13272" spans="1:1" s="261" customFormat="1" ht="12" hidden="1" customHeight="1">
      <c r="A13272" s="260"/>
    </row>
    <row r="13273" spans="1:1" s="261" customFormat="1" ht="12" hidden="1" customHeight="1">
      <c r="A13273" s="260"/>
    </row>
    <row r="13274" spans="1:1" s="261" customFormat="1" ht="12" hidden="1" customHeight="1">
      <c r="A13274" s="260"/>
    </row>
    <row r="13275" spans="1:1" s="261" customFormat="1" ht="12" hidden="1" customHeight="1">
      <c r="A13275" s="260"/>
    </row>
    <row r="13276" spans="1:1" s="261" customFormat="1" ht="12" hidden="1" customHeight="1">
      <c r="A13276" s="260"/>
    </row>
    <row r="13277" spans="1:1" s="261" customFormat="1" ht="12" hidden="1" customHeight="1">
      <c r="A13277" s="260"/>
    </row>
    <row r="13278" spans="1:1" s="261" customFormat="1" ht="12" hidden="1" customHeight="1">
      <c r="A13278" s="260"/>
    </row>
    <row r="13279" spans="1:1" s="261" customFormat="1" ht="12" hidden="1" customHeight="1">
      <c r="A13279" s="260"/>
    </row>
    <row r="13280" spans="1:1" s="261" customFormat="1" ht="12" hidden="1" customHeight="1">
      <c r="A13280" s="260"/>
    </row>
    <row r="13281" spans="1:1" s="261" customFormat="1" ht="12" hidden="1" customHeight="1">
      <c r="A13281" s="260"/>
    </row>
    <row r="13282" spans="1:1" s="261" customFormat="1" ht="12" hidden="1" customHeight="1">
      <c r="A13282" s="260"/>
    </row>
    <row r="13283" spans="1:1" s="261" customFormat="1" ht="12" hidden="1" customHeight="1">
      <c r="A13283" s="260"/>
    </row>
    <row r="13284" spans="1:1" s="261" customFormat="1" ht="12" hidden="1" customHeight="1">
      <c r="A13284" s="260"/>
    </row>
    <row r="13285" spans="1:1" s="261" customFormat="1" ht="12" hidden="1" customHeight="1">
      <c r="A13285" s="260"/>
    </row>
    <row r="13286" spans="1:1" s="261" customFormat="1" ht="12" hidden="1" customHeight="1">
      <c r="A13286" s="260"/>
    </row>
    <row r="13287" spans="1:1" s="261" customFormat="1" ht="12" hidden="1" customHeight="1">
      <c r="A13287" s="260"/>
    </row>
    <row r="13288" spans="1:1" s="261" customFormat="1" ht="12" hidden="1" customHeight="1">
      <c r="A13288" s="260"/>
    </row>
    <row r="13289" spans="1:1" s="261" customFormat="1" ht="12" hidden="1" customHeight="1">
      <c r="A13289" s="260"/>
    </row>
    <row r="13290" spans="1:1" s="261" customFormat="1" ht="12" hidden="1" customHeight="1">
      <c r="A13290" s="260"/>
    </row>
    <row r="13291" spans="1:1" s="261" customFormat="1" ht="12" hidden="1" customHeight="1">
      <c r="A13291" s="260"/>
    </row>
    <row r="13292" spans="1:1" s="261" customFormat="1" ht="12" hidden="1" customHeight="1">
      <c r="A13292" s="260"/>
    </row>
    <row r="13293" spans="1:1" s="261" customFormat="1" ht="12" hidden="1" customHeight="1">
      <c r="A13293" s="260"/>
    </row>
    <row r="13294" spans="1:1" s="261" customFormat="1" ht="12" hidden="1" customHeight="1">
      <c r="A13294" s="260"/>
    </row>
    <row r="13295" spans="1:1" s="261" customFormat="1" ht="12" hidden="1" customHeight="1">
      <c r="A13295" s="260"/>
    </row>
    <row r="13296" spans="1:1" s="261" customFormat="1" ht="12" hidden="1" customHeight="1">
      <c r="A13296" s="260"/>
    </row>
    <row r="13297" spans="1:1" s="261" customFormat="1" ht="12" hidden="1" customHeight="1">
      <c r="A13297" s="260"/>
    </row>
    <row r="13298" spans="1:1" s="261" customFormat="1" ht="12" hidden="1" customHeight="1">
      <c r="A13298" s="260"/>
    </row>
    <row r="13299" spans="1:1" s="261" customFormat="1" ht="12" hidden="1" customHeight="1">
      <c r="A13299" s="260"/>
    </row>
    <row r="13300" spans="1:1" s="261" customFormat="1" ht="12" hidden="1" customHeight="1">
      <c r="A13300" s="260"/>
    </row>
    <row r="13301" spans="1:1" s="261" customFormat="1" ht="12" hidden="1" customHeight="1">
      <c r="A13301" s="260"/>
    </row>
    <row r="13302" spans="1:1" s="261" customFormat="1" ht="12" hidden="1" customHeight="1">
      <c r="A13302" s="260"/>
    </row>
    <row r="13303" spans="1:1" s="261" customFormat="1" ht="12" hidden="1" customHeight="1">
      <c r="A13303" s="260"/>
    </row>
    <row r="13304" spans="1:1" s="261" customFormat="1" ht="12" hidden="1" customHeight="1">
      <c r="A13304" s="260"/>
    </row>
    <row r="13305" spans="1:1" s="261" customFormat="1" ht="12" hidden="1" customHeight="1">
      <c r="A13305" s="260"/>
    </row>
    <row r="13306" spans="1:1" s="261" customFormat="1" ht="12" hidden="1" customHeight="1">
      <c r="A13306" s="260"/>
    </row>
    <row r="13307" spans="1:1" s="261" customFormat="1" ht="12" hidden="1" customHeight="1">
      <c r="A13307" s="260"/>
    </row>
    <row r="13308" spans="1:1" s="261" customFormat="1" ht="12" hidden="1" customHeight="1">
      <c r="A13308" s="260"/>
    </row>
    <row r="13309" spans="1:1" s="261" customFormat="1" ht="12" hidden="1" customHeight="1">
      <c r="A13309" s="260"/>
    </row>
    <row r="13310" spans="1:1" s="261" customFormat="1" ht="12" hidden="1" customHeight="1">
      <c r="A13310" s="260"/>
    </row>
    <row r="13311" spans="1:1" s="261" customFormat="1" ht="12" hidden="1" customHeight="1">
      <c r="A13311" s="260"/>
    </row>
    <row r="13312" spans="1:1" s="261" customFormat="1" ht="12" hidden="1" customHeight="1">
      <c r="A13312" s="260"/>
    </row>
    <row r="13313" spans="1:1" s="261" customFormat="1" ht="12" hidden="1" customHeight="1">
      <c r="A13313" s="260"/>
    </row>
    <row r="13314" spans="1:1" s="261" customFormat="1" ht="12" hidden="1" customHeight="1">
      <c r="A13314" s="260"/>
    </row>
    <row r="13315" spans="1:1" s="261" customFormat="1" ht="12" hidden="1" customHeight="1">
      <c r="A13315" s="260"/>
    </row>
    <row r="13316" spans="1:1" s="261" customFormat="1" ht="12" hidden="1" customHeight="1">
      <c r="A13316" s="260"/>
    </row>
    <row r="13317" spans="1:1" s="261" customFormat="1" ht="12" hidden="1" customHeight="1">
      <c r="A13317" s="260"/>
    </row>
    <row r="13318" spans="1:1" s="261" customFormat="1" ht="12" hidden="1" customHeight="1">
      <c r="A13318" s="260"/>
    </row>
    <row r="13319" spans="1:1" s="261" customFormat="1" ht="12" hidden="1" customHeight="1">
      <c r="A13319" s="260"/>
    </row>
    <row r="13320" spans="1:1" s="261" customFormat="1" ht="12" hidden="1" customHeight="1">
      <c r="A13320" s="260"/>
    </row>
    <row r="13321" spans="1:1" s="261" customFormat="1" ht="12" hidden="1" customHeight="1">
      <c r="A13321" s="260"/>
    </row>
    <row r="13322" spans="1:1" s="261" customFormat="1" ht="12" hidden="1" customHeight="1">
      <c r="A13322" s="260"/>
    </row>
    <row r="13323" spans="1:1" s="261" customFormat="1" ht="12" hidden="1" customHeight="1">
      <c r="A13323" s="260"/>
    </row>
    <row r="13324" spans="1:1" s="261" customFormat="1" ht="12" hidden="1" customHeight="1">
      <c r="A13324" s="260"/>
    </row>
    <row r="13325" spans="1:1" s="261" customFormat="1" ht="12" hidden="1" customHeight="1">
      <c r="A13325" s="260"/>
    </row>
    <row r="13326" spans="1:1" s="261" customFormat="1" ht="12" hidden="1" customHeight="1">
      <c r="A13326" s="260"/>
    </row>
    <row r="13327" spans="1:1" s="261" customFormat="1" ht="12" hidden="1" customHeight="1">
      <c r="A13327" s="260"/>
    </row>
    <row r="13328" spans="1:1" s="261" customFormat="1" ht="12" hidden="1" customHeight="1">
      <c r="A13328" s="260"/>
    </row>
    <row r="13329" spans="1:1" s="261" customFormat="1" ht="12" hidden="1" customHeight="1">
      <c r="A13329" s="260"/>
    </row>
    <row r="13330" spans="1:1" s="261" customFormat="1" ht="12" hidden="1" customHeight="1">
      <c r="A13330" s="260"/>
    </row>
    <row r="13331" spans="1:1" s="261" customFormat="1" ht="12" hidden="1" customHeight="1">
      <c r="A13331" s="260"/>
    </row>
    <row r="13332" spans="1:1" s="261" customFormat="1" ht="12" hidden="1" customHeight="1">
      <c r="A13332" s="260"/>
    </row>
    <row r="13333" spans="1:1" s="261" customFormat="1" ht="12" hidden="1" customHeight="1">
      <c r="A13333" s="260"/>
    </row>
    <row r="13334" spans="1:1" s="261" customFormat="1" ht="12" hidden="1" customHeight="1">
      <c r="A13334" s="260"/>
    </row>
    <row r="13335" spans="1:1" s="261" customFormat="1" ht="12" hidden="1" customHeight="1">
      <c r="A13335" s="260"/>
    </row>
    <row r="13336" spans="1:1" s="261" customFormat="1" ht="12" hidden="1" customHeight="1">
      <c r="A13336" s="260"/>
    </row>
    <row r="13337" spans="1:1" s="261" customFormat="1" ht="12" hidden="1" customHeight="1">
      <c r="A13337" s="260"/>
    </row>
    <row r="13338" spans="1:1" s="261" customFormat="1" ht="12" hidden="1" customHeight="1">
      <c r="A13338" s="260"/>
    </row>
    <row r="13339" spans="1:1" s="261" customFormat="1" ht="12" hidden="1" customHeight="1">
      <c r="A13339" s="260"/>
    </row>
    <row r="13340" spans="1:1" s="261" customFormat="1" ht="12" hidden="1" customHeight="1">
      <c r="A13340" s="260"/>
    </row>
    <row r="13341" spans="1:1" s="261" customFormat="1" ht="12" hidden="1" customHeight="1">
      <c r="A13341" s="260"/>
    </row>
    <row r="13342" spans="1:1" s="261" customFormat="1" ht="12" hidden="1" customHeight="1">
      <c r="A13342" s="260"/>
    </row>
    <row r="13343" spans="1:1" s="261" customFormat="1" ht="12" hidden="1" customHeight="1">
      <c r="A13343" s="260"/>
    </row>
    <row r="13344" spans="1:1" s="261" customFormat="1" ht="12" hidden="1" customHeight="1">
      <c r="A13344" s="260"/>
    </row>
    <row r="13345" spans="1:1" s="261" customFormat="1" ht="12" hidden="1" customHeight="1">
      <c r="A13345" s="260"/>
    </row>
    <row r="13346" spans="1:1" s="261" customFormat="1" ht="12" hidden="1" customHeight="1">
      <c r="A13346" s="260"/>
    </row>
    <row r="13347" spans="1:1" s="261" customFormat="1" ht="12" hidden="1" customHeight="1">
      <c r="A13347" s="260"/>
    </row>
    <row r="13348" spans="1:1" s="261" customFormat="1" ht="12" hidden="1" customHeight="1">
      <c r="A13348" s="260"/>
    </row>
    <row r="13349" spans="1:1" s="261" customFormat="1" ht="12" hidden="1" customHeight="1">
      <c r="A13349" s="260"/>
    </row>
    <row r="13350" spans="1:1" s="261" customFormat="1" ht="12" hidden="1" customHeight="1">
      <c r="A13350" s="260"/>
    </row>
    <row r="13351" spans="1:1" s="261" customFormat="1" ht="12" hidden="1" customHeight="1">
      <c r="A13351" s="260"/>
    </row>
    <row r="13352" spans="1:1" s="261" customFormat="1" ht="12" hidden="1" customHeight="1">
      <c r="A13352" s="260"/>
    </row>
    <row r="13353" spans="1:1" s="261" customFormat="1" ht="12" hidden="1" customHeight="1">
      <c r="A13353" s="260"/>
    </row>
    <row r="13354" spans="1:1" s="261" customFormat="1" ht="12" hidden="1" customHeight="1">
      <c r="A13354" s="260"/>
    </row>
    <row r="13355" spans="1:1" s="261" customFormat="1" ht="12" hidden="1" customHeight="1">
      <c r="A13355" s="260"/>
    </row>
    <row r="13356" spans="1:1" s="261" customFormat="1" ht="12" hidden="1" customHeight="1">
      <c r="A13356" s="260"/>
    </row>
    <row r="13357" spans="1:1" s="261" customFormat="1" ht="12" hidden="1" customHeight="1">
      <c r="A13357" s="260"/>
    </row>
    <row r="13358" spans="1:1" s="261" customFormat="1" ht="12" hidden="1" customHeight="1">
      <c r="A13358" s="260"/>
    </row>
    <row r="13359" spans="1:1" s="261" customFormat="1" ht="12" hidden="1" customHeight="1">
      <c r="A13359" s="260"/>
    </row>
    <row r="13360" spans="1:1" s="261" customFormat="1" ht="12" hidden="1" customHeight="1">
      <c r="A13360" s="260"/>
    </row>
    <row r="13361" spans="1:1" s="261" customFormat="1" ht="12" hidden="1" customHeight="1">
      <c r="A13361" s="260"/>
    </row>
    <row r="13362" spans="1:1" s="261" customFormat="1" ht="12" hidden="1" customHeight="1">
      <c r="A13362" s="260"/>
    </row>
    <row r="13363" spans="1:1" s="261" customFormat="1" ht="12" hidden="1" customHeight="1">
      <c r="A13363" s="260"/>
    </row>
    <row r="13364" spans="1:1" s="261" customFormat="1" ht="12" hidden="1" customHeight="1">
      <c r="A13364" s="260"/>
    </row>
    <row r="13365" spans="1:1" s="261" customFormat="1" ht="12" hidden="1" customHeight="1">
      <c r="A13365" s="260"/>
    </row>
    <row r="13366" spans="1:1" s="261" customFormat="1" ht="12" hidden="1" customHeight="1">
      <c r="A13366" s="260"/>
    </row>
    <row r="13367" spans="1:1" s="261" customFormat="1" ht="12" hidden="1" customHeight="1">
      <c r="A13367" s="260"/>
    </row>
    <row r="13368" spans="1:1" s="261" customFormat="1" ht="12" hidden="1" customHeight="1">
      <c r="A13368" s="260"/>
    </row>
    <row r="13369" spans="1:1" s="261" customFormat="1" ht="12" hidden="1" customHeight="1">
      <c r="A13369" s="260"/>
    </row>
    <row r="13370" spans="1:1" s="261" customFormat="1" ht="12" hidden="1" customHeight="1">
      <c r="A13370" s="260"/>
    </row>
    <row r="13371" spans="1:1" s="261" customFormat="1" ht="12" hidden="1" customHeight="1">
      <c r="A13371" s="260"/>
    </row>
    <row r="13372" spans="1:1" s="261" customFormat="1" ht="12" hidden="1" customHeight="1">
      <c r="A13372" s="260"/>
    </row>
    <row r="13373" spans="1:1" s="261" customFormat="1" ht="12" hidden="1" customHeight="1">
      <c r="A13373" s="260"/>
    </row>
    <row r="13374" spans="1:1" s="261" customFormat="1" ht="12" hidden="1" customHeight="1">
      <c r="A13374" s="260"/>
    </row>
    <row r="13375" spans="1:1" s="261" customFormat="1" ht="12" hidden="1" customHeight="1">
      <c r="A13375" s="260"/>
    </row>
    <row r="13376" spans="1:1" s="261" customFormat="1" ht="12" hidden="1" customHeight="1">
      <c r="A13376" s="260"/>
    </row>
    <row r="13377" spans="1:1" s="261" customFormat="1" ht="12" hidden="1" customHeight="1">
      <c r="A13377" s="260"/>
    </row>
    <row r="13378" spans="1:1" s="261" customFormat="1" ht="12" hidden="1" customHeight="1">
      <c r="A13378" s="260"/>
    </row>
    <row r="13379" spans="1:1" s="261" customFormat="1" ht="12" hidden="1" customHeight="1">
      <c r="A13379" s="260"/>
    </row>
    <row r="13380" spans="1:1" s="261" customFormat="1" ht="12" hidden="1" customHeight="1">
      <c r="A13380" s="260"/>
    </row>
    <row r="13381" spans="1:1" s="261" customFormat="1" ht="12" hidden="1" customHeight="1">
      <c r="A13381" s="260"/>
    </row>
    <row r="13382" spans="1:1" s="261" customFormat="1" ht="12" hidden="1" customHeight="1">
      <c r="A13382" s="260"/>
    </row>
    <row r="13383" spans="1:1" s="261" customFormat="1" ht="12" hidden="1" customHeight="1">
      <c r="A13383" s="260"/>
    </row>
    <row r="13384" spans="1:1" s="261" customFormat="1" ht="12" hidden="1" customHeight="1">
      <c r="A13384" s="260"/>
    </row>
    <row r="13385" spans="1:1" s="261" customFormat="1" ht="12" hidden="1" customHeight="1">
      <c r="A13385" s="260"/>
    </row>
    <row r="13386" spans="1:1" s="261" customFormat="1" ht="12" hidden="1" customHeight="1">
      <c r="A13386" s="260"/>
    </row>
    <row r="13387" spans="1:1" s="261" customFormat="1" ht="12" hidden="1" customHeight="1">
      <c r="A13387" s="260"/>
    </row>
    <row r="13388" spans="1:1" s="261" customFormat="1" ht="12" hidden="1" customHeight="1">
      <c r="A13388" s="260"/>
    </row>
    <row r="13389" spans="1:1" s="261" customFormat="1" ht="12" hidden="1" customHeight="1">
      <c r="A13389" s="260"/>
    </row>
    <row r="13390" spans="1:1" s="261" customFormat="1" ht="12" hidden="1" customHeight="1">
      <c r="A13390" s="260"/>
    </row>
    <row r="13391" spans="1:1" s="261" customFormat="1" ht="12" hidden="1" customHeight="1">
      <c r="A13391" s="260"/>
    </row>
    <row r="13392" spans="1:1" s="261" customFormat="1" ht="12" hidden="1" customHeight="1">
      <c r="A13392" s="260"/>
    </row>
    <row r="13393" spans="1:1" s="261" customFormat="1" ht="12" hidden="1" customHeight="1">
      <c r="A13393" s="260"/>
    </row>
    <row r="13394" spans="1:1" s="261" customFormat="1" ht="12" hidden="1" customHeight="1">
      <c r="A13394" s="260"/>
    </row>
    <row r="13395" spans="1:1" s="261" customFormat="1" ht="12" hidden="1" customHeight="1">
      <c r="A13395" s="260"/>
    </row>
    <row r="13396" spans="1:1" s="261" customFormat="1" ht="12" hidden="1" customHeight="1">
      <c r="A13396" s="260"/>
    </row>
    <row r="13397" spans="1:1" s="261" customFormat="1" ht="12" hidden="1" customHeight="1">
      <c r="A13397" s="260"/>
    </row>
    <row r="13398" spans="1:1" s="261" customFormat="1" ht="12" hidden="1" customHeight="1">
      <c r="A13398" s="260"/>
    </row>
    <row r="13399" spans="1:1" s="261" customFormat="1" ht="12" hidden="1" customHeight="1">
      <c r="A13399" s="260"/>
    </row>
    <row r="13400" spans="1:1" s="261" customFormat="1" ht="12" hidden="1" customHeight="1">
      <c r="A13400" s="260"/>
    </row>
    <row r="13401" spans="1:1" s="261" customFormat="1" ht="12" hidden="1" customHeight="1">
      <c r="A13401" s="260"/>
    </row>
    <row r="13402" spans="1:1" s="261" customFormat="1" ht="12" hidden="1" customHeight="1">
      <c r="A13402" s="260"/>
    </row>
    <row r="13403" spans="1:1" s="261" customFormat="1" ht="12" hidden="1" customHeight="1">
      <c r="A13403" s="260"/>
    </row>
    <row r="13404" spans="1:1" s="261" customFormat="1" ht="12" hidden="1" customHeight="1">
      <c r="A13404" s="260"/>
    </row>
    <row r="13405" spans="1:1" s="261" customFormat="1" ht="12" hidden="1" customHeight="1">
      <c r="A13405" s="260"/>
    </row>
    <row r="13406" spans="1:1" s="261" customFormat="1" ht="12" hidden="1" customHeight="1">
      <c r="A13406" s="260"/>
    </row>
    <row r="13407" spans="1:1" s="261" customFormat="1" ht="12" hidden="1" customHeight="1">
      <c r="A13407" s="260"/>
    </row>
    <row r="13408" spans="1:1" s="261" customFormat="1" ht="12" hidden="1" customHeight="1">
      <c r="A13408" s="260"/>
    </row>
    <row r="13409" spans="1:1" s="261" customFormat="1" ht="12" hidden="1" customHeight="1">
      <c r="A13409" s="260"/>
    </row>
    <row r="13410" spans="1:1" s="261" customFormat="1" ht="12" hidden="1" customHeight="1">
      <c r="A13410" s="260"/>
    </row>
    <row r="13411" spans="1:1" s="261" customFormat="1" ht="12" hidden="1" customHeight="1">
      <c r="A13411" s="260"/>
    </row>
    <row r="13412" spans="1:1" s="261" customFormat="1" ht="12" hidden="1" customHeight="1">
      <c r="A13412" s="260"/>
    </row>
    <row r="13413" spans="1:1" s="261" customFormat="1" ht="12" hidden="1" customHeight="1">
      <c r="A13413" s="260"/>
    </row>
    <row r="13414" spans="1:1" s="261" customFormat="1" ht="12" hidden="1" customHeight="1">
      <c r="A13414" s="260"/>
    </row>
    <row r="13415" spans="1:1" s="261" customFormat="1" ht="12" hidden="1" customHeight="1">
      <c r="A13415" s="260"/>
    </row>
    <row r="13416" spans="1:1" s="261" customFormat="1" ht="12" hidden="1" customHeight="1">
      <c r="A13416" s="260"/>
    </row>
    <row r="13417" spans="1:1" s="261" customFormat="1" ht="12" hidden="1" customHeight="1">
      <c r="A13417" s="260"/>
    </row>
    <row r="13418" spans="1:1" s="261" customFormat="1" ht="12" hidden="1" customHeight="1">
      <c r="A13418" s="260"/>
    </row>
    <row r="13419" spans="1:1" s="261" customFormat="1" ht="12" hidden="1" customHeight="1">
      <c r="A13419" s="260"/>
    </row>
    <row r="13420" spans="1:1" s="261" customFormat="1" ht="12" hidden="1" customHeight="1">
      <c r="A13420" s="260"/>
    </row>
    <row r="13421" spans="1:1" s="261" customFormat="1" ht="12" hidden="1" customHeight="1">
      <c r="A13421" s="260"/>
    </row>
    <row r="13422" spans="1:1" s="261" customFormat="1" ht="12" hidden="1" customHeight="1">
      <c r="A13422" s="260"/>
    </row>
    <row r="13423" spans="1:1" s="261" customFormat="1" ht="12" hidden="1" customHeight="1">
      <c r="A13423" s="260"/>
    </row>
    <row r="13424" spans="1:1" s="261" customFormat="1" ht="12" hidden="1" customHeight="1">
      <c r="A13424" s="260"/>
    </row>
    <row r="13425" spans="1:1" s="261" customFormat="1" ht="12" hidden="1" customHeight="1">
      <c r="A13425" s="260"/>
    </row>
    <row r="13426" spans="1:1" s="261" customFormat="1" ht="12" hidden="1" customHeight="1">
      <c r="A13426" s="260"/>
    </row>
    <row r="13427" spans="1:1" s="261" customFormat="1" ht="12" hidden="1" customHeight="1">
      <c r="A13427" s="260"/>
    </row>
    <row r="13428" spans="1:1" s="261" customFormat="1" ht="12" hidden="1" customHeight="1">
      <c r="A13428" s="260"/>
    </row>
    <row r="13429" spans="1:1" s="261" customFormat="1" ht="12" hidden="1" customHeight="1">
      <c r="A13429" s="260"/>
    </row>
    <row r="13430" spans="1:1" s="261" customFormat="1" ht="12" hidden="1" customHeight="1">
      <c r="A13430" s="260"/>
    </row>
    <row r="13431" spans="1:1" s="261" customFormat="1" ht="12" hidden="1" customHeight="1">
      <c r="A13431" s="260"/>
    </row>
    <row r="13432" spans="1:1" s="261" customFormat="1" ht="12" hidden="1" customHeight="1">
      <c r="A13432" s="260"/>
    </row>
    <row r="13433" spans="1:1" s="261" customFormat="1" ht="12" hidden="1" customHeight="1">
      <c r="A13433" s="260"/>
    </row>
    <row r="13434" spans="1:1" s="261" customFormat="1" ht="12" hidden="1" customHeight="1">
      <c r="A13434" s="260"/>
    </row>
    <row r="13435" spans="1:1" s="261" customFormat="1" ht="12" hidden="1" customHeight="1">
      <c r="A13435" s="260"/>
    </row>
    <row r="13436" spans="1:1" s="261" customFormat="1" ht="12" hidden="1" customHeight="1">
      <c r="A13436" s="260"/>
    </row>
    <row r="13437" spans="1:1" s="261" customFormat="1" ht="12" hidden="1" customHeight="1">
      <c r="A13437" s="260"/>
    </row>
    <row r="13438" spans="1:1" s="261" customFormat="1" ht="12" hidden="1" customHeight="1">
      <c r="A13438" s="260"/>
    </row>
    <row r="13439" spans="1:1" s="261" customFormat="1" ht="12" hidden="1" customHeight="1">
      <c r="A13439" s="260"/>
    </row>
    <row r="13440" spans="1:1" s="261" customFormat="1" ht="12" hidden="1" customHeight="1">
      <c r="A13440" s="260"/>
    </row>
    <row r="13441" spans="1:1" s="261" customFormat="1" ht="12" hidden="1" customHeight="1">
      <c r="A13441" s="260"/>
    </row>
    <row r="13442" spans="1:1" s="261" customFormat="1" ht="12" hidden="1" customHeight="1">
      <c r="A13442" s="260"/>
    </row>
    <row r="13443" spans="1:1" s="261" customFormat="1" ht="12" hidden="1" customHeight="1">
      <c r="A13443" s="260"/>
    </row>
    <row r="13444" spans="1:1" s="261" customFormat="1" ht="12" hidden="1" customHeight="1">
      <c r="A13444" s="260"/>
    </row>
    <row r="13445" spans="1:1" s="261" customFormat="1" ht="12" hidden="1" customHeight="1">
      <c r="A13445" s="260"/>
    </row>
    <row r="13446" spans="1:1" s="261" customFormat="1" ht="12" hidden="1" customHeight="1">
      <c r="A13446" s="260"/>
    </row>
    <row r="13447" spans="1:1" s="261" customFormat="1" ht="12" hidden="1" customHeight="1">
      <c r="A13447" s="260"/>
    </row>
    <row r="13448" spans="1:1" s="261" customFormat="1" ht="12" hidden="1" customHeight="1">
      <c r="A13448" s="260"/>
    </row>
    <row r="13449" spans="1:1" s="261" customFormat="1" ht="12" hidden="1" customHeight="1">
      <c r="A13449" s="260"/>
    </row>
    <row r="13450" spans="1:1" s="261" customFormat="1" ht="12" hidden="1" customHeight="1">
      <c r="A13450" s="260"/>
    </row>
    <row r="13451" spans="1:1" s="261" customFormat="1" ht="12" hidden="1" customHeight="1">
      <c r="A13451" s="260"/>
    </row>
    <row r="13452" spans="1:1" s="261" customFormat="1" ht="12" hidden="1" customHeight="1">
      <c r="A13452" s="260"/>
    </row>
    <row r="13453" spans="1:1" s="261" customFormat="1" ht="12" hidden="1" customHeight="1">
      <c r="A13453" s="260"/>
    </row>
    <row r="13454" spans="1:1" s="261" customFormat="1" ht="12" hidden="1" customHeight="1">
      <c r="A13454" s="260"/>
    </row>
    <row r="13455" spans="1:1" s="261" customFormat="1" ht="12" hidden="1" customHeight="1">
      <c r="A13455" s="260"/>
    </row>
    <row r="13456" spans="1:1" s="261" customFormat="1" ht="12" hidden="1" customHeight="1">
      <c r="A13456" s="260"/>
    </row>
    <row r="13457" spans="1:1" s="261" customFormat="1" ht="12" hidden="1" customHeight="1">
      <c r="A13457" s="260"/>
    </row>
    <row r="13458" spans="1:1" s="261" customFormat="1" ht="12" hidden="1" customHeight="1">
      <c r="A13458" s="260"/>
    </row>
    <row r="13459" spans="1:1" s="261" customFormat="1" ht="12" hidden="1" customHeight="1">
      <c r="A13459" s="260"/>
    </row>
    <row r="13460" spans="1:1" s="261" customFormat="1" ht="12" hidden="1" customHeight="1">
      <c r="A13460" s="260"/>
    </row>
    <row r="13461" spans="1:1" s="261" customFormat="1" ht="12" hidden="1" customHeight="1">
      <c r="A13461" s="260"/>
    </row>
    <row r="13462" spans="1:1" s="261" customFormat="1" ht="12" hidden="1" customHeight="1">
      <c r="A13462" s="260"/>
    </row>
    <row r="13463" spans="1:1" s="261" customFormat="1" ht="12" hidden="1" customHeight="1">
      <c r="A13463" s="260"/>
    </row>
    <row r="13464" spans="1:1" s="261" customFormat="1" ht="12" hidden="1" customHeight="1">
      <c r="A13464" s="260"/>
    </row>
    <row r="13465" spans="1:1" s="261" customFormat="1" ht="12" hidden="1" customHeight="1">
      <c r="A13465" s="260"/>
    </row>
    <row r="13466" spans="1:1" s="261" customFormat="1" ht="12" hidden="1" customHeight="1">
      <c r="A13466" s="260"/>
    </row>
    <row r="13467" spans="1:1" s="261" customFormat="1" ht="12" hidden="1" customHeight="1">
      <c r="A13467" s="260"/>
    </row>
    <row r="13468" spans="1:1" s="261" customFormat="1" ht="12" hidden="1" customHeight="1">
      <c r="A13468" s="260"/>
    </row>
    <row r="13469" spans="1:1" s="261" customFormat="1" ht="12" hidden="1" customHeight="1">
      <c r="A13469" s="260"/>
    </row>
    <row r="13470" spans="1:1" s="261" customFormat="1" ht="12" hidden="1" customHeight="1">
      <c r="A13470" s="260"/>
    </row>
    <row r="13471" spans="1:1" s="261" customFormat="1" ht="12" hidden="1" customHeight="1">
      <c r="A13471" s="260"/>
    </row>
    <row r="13472" spans="1:1" s="261" customFormat="1" ht="12" hidden="1" customHeight="1">
      <c r="A13472" s="260"/>
    </row>
    <row r="13473" spans="1:1" s="261" customFormat="1" ht="12" hidden="1" customHeight="1">
      <c r="A13473" s="260"/>
    </row>
    <row r="13474" spans="1:1" s="261" customFormat="1" ht="12" hidden="1" customHeight="1">
      <c r="A13474" s="260"/>
    </row>
    <row r="13475" spans="1:1" s="261" customFormat="1" ht="12" hidden="1" customHeight="1">
      <c r="A13475" s="260"/>
    </row>
    <row r="13476" spans="1:1" s="261" customFormat="1" ht="12" hidden="1" customHeight="1">
      <c r="A13476" s="260"/>
    </row>
    <row r="13477" spans="1:1" s="261" customFormat="1" ht="12" hidden="1" customHeight="1">
      <c r="A13477" s="260"/>
    </row>
    <row r="13478" spans="1:1" s="261" customFormat="1" ht="12" hidden="1" customHeight="1">
      <c r="A13478" s="260"/>
    </row>
    <row r="13479" spans="1:1" s="261" customFormat="1" ht="12" hidden="1" customHeight="1">
      <c r="A13479" s="260"/>
    </row>
    <row r="13480" spans="1:1" s="261" customFormat="1" ht="12" hidden="1" customHeight="1">
      <c r="A13480" s="260"/>
    </row>
    <row r="13481" spans="1:1" s="261" customFormat="1" ht="12" hidden="1" customHeight="1">
      <c r="A13481" s="260"/>
    </row>
    <row r="13482" spans="1:1" s="261" customFormat="1" ht="12" hidden="1" customHeight="1">
      <c r="A13482" s="260"/>
    </row>
    <row r="13483" spans="1:1" s="261" customFormat="1" ht="12" hidden="1" customHeight="1">
      <c r="A13483" s="260"/>
    </row>
    <row r="13484" spans="1:1" s="261" customFormat="1" ht="12" hidden="1" customHeight="1">
      <c r="A13484" s="260"/>
    </row>
    <row r="13485" spans="1:1" s="261" customFormat="1" ht="12" hidden="1" customHeight="1">
      <c r="A13485" s="260"/>
    </row>
    <row r="13486" spans="1:1" s="261" customFormat="1" ht="12" hidden="1" customHeight="1">
      <c r="A13486" s="260"/>
    </row>
    <row r="13487" spans="1:1" s="261" customFormat="1" ht="12" hidden="1" customHeight="1">
      <c r="A13487" s="260"/>
    </row>
    <row r="13488" spans="1:1" s="261" customFormat="1" ht="12" hidden="1" customHeight="1">
      <c r="A13488" s="260"/>
    </row>
    <row r="13489" spans="1:1" s="261" customFormat="1" ht="12" hidden="1" customHeight="1">
      <c r="A13489" s="260"/>
    </row>
    <row r="13490" spans="1:1" s="261" customFormat="1" ht="12" hidden="1" customHeight="1">
      <c r="A13490" s="260"/>
    </row>
    <row r="13491" spans="1:1" s="261" customFormat="1" ht="12" hidden="1" customHeight="1">
      <c r="A13491" s="260"/>
    </row>
    <row r="13492" spans="1:1" s="261" customFormat="1" ht="12" hidden="1" customHeight="1">
      <c r="A13492" s="260"/>
    </row>
    <row r="13493" spans="1:1" s="261" customFormat="1" ht="12" hidden="1" customHeight="1">
      <c r="A13493" s="260"/>
    </row>
    <row r="13494" spans="1:1" s="261" customFormat="1" ht="12" hidden="1" customHeight="1">
      <c r="A13494" s="260"/>
    </row>
    <row r="13495" spans="1:1" s="261" customFormat="1" ht="12" hidden="1" customHeight="1">
      <c r="A13495" s="260"/>
    </row>
    <row r="13496" spans="1:1" s="261" customFormat="1" ht="12" hidden="1" customHeight="1">
      <c r="A13496" s="260"/>
    </row>
    <row r="13497" spans="1:1" s="261" customFormat="1" ht="12" hidden="1" customHeight="1">
      <c r="A13497" s="260"/>
    </row>
    <row r="13498" spans="1:1" s="261" customFormat="1" ht="12" hidden="1" customHeight="1">
      <c r="A13498" s="260"/>
    </row>
    <row r="13499" spans="1:1" s="261" customFormat="1" ht="12" hidden="1" customHeight="1">
      <c r="A13499" s="260"/>
    </row>
    <row r="13500" spans="1:1" s="261" customFormat="1" ht="12" hidden="1" customHeight="1">
      <c r="A13500" s="260"/>
    </row>
    <row r="13501" spans="1:1" s="261" customFormat="1" ht="12" hidden="1" customHeight="1">
      <c r="A13501" s="260"/>
    </row>
    <row r="13502" spans="1:1" s="261" customFormat="1" ht="12" hidden="1" customHeight="1">
      <c r="A13502" s="260"/>
    </row>
    <row r="13503" spans="1:1" s="261" customFormat="1" ht="12" hidden="1" customHeight="1">
      <c r="A13503" s="260"/>
    </row>
    <row r="13504" spans="1:1" s="261" customFormat="1" ht="12" hidden="1" customHeight="1">
      <c r="A13504" s="260"/>
    </row>
    <row r="13505" spans="1:1" s="261" customFormat="1" ht="12" hidden="1" customHeight="1">
      <c r="A13505" s="260"/>
    </row>
    <row r="13506" spans="1:1" s="261" customFormat="1" ht="12" hidden="1" customHeight="1">
      <c r="A13506" s="260"/>
    </row>
    <row r="13507" spans="1:1" s="261" customFormat="1" ht="12" hidden="1" customHeight="1">
      <c r="A13507" s="260"/>
    </row>
    <row r="13508" spans="1:1" s="261" customFormat="1" ht="12" hidden="1" customHeight="1">
      <c r="A13508" s="260"/>
    </row>
    <row r="13509" spans="1:1" s="261" customFormat="1" ht="12" hidden="1" customHeight="1">
      <c r="A13509" s="260"/>
    </row>
    <row r="13510" spans="1:1" s="261" customFormat="1" ht="12" hidden="1" customHeight="1">
      <c r="A13510" s="260"/>
    </row>
    <row r="13511" spans="1:1" s="261" customFormat="1" ht="12" hidden="1" customHeight="1">
      <c r="A13511" s="260"/>
    </row>
    <row r="13512" spans="1:1" s="261" customFormat="1" ht="12" hidden="1" customHeight="1">
      <c r="A13512" s="260"/>
    </row>
    <row r="13513" spans="1:1" s="261" customFormat="1" ht="12" hidden="1" customHeight="1">
      <c r="A13513" s="260"/>
    </row>
    <row r="13514" spans="1:1" s="261" customFormat="1" ht="12" hidden="1" customHeight="1">
      <c r="A13514" s="260"/>
    </row>
    <row r="13515" spans="1:1" s="261" customFormat="1" ht="12" hidden="1" customHeight="1">
      <c r="A13515" s="260"/>
    </row>
    <row r="13516" spans="1:1" s="261" customFormat="1" ht="12" hidden="1" customHeight="1">
      <c r="A13516" s="260"/>
    </row>
    <row r="13517" spans="1:1" s="261" customFormat="1" ht="12" hidden="1" customHeight="1">
      <c r="A13517" s="260"/>
    </row>
    <row r="13518" spans="1:1" s="261" customFormat="1" ht="12" hidden="1" customHeight="1">
      <c r="A13518" s="260"/>
    </row>
    <row r="13519" spans="1:1" s="261" customFormat="1" ht="12" hidden="1" customHeight="1">
      <c r="A13519" s="260"/>
    </row>
    <row r="13520" spans="1:1" s="261" customFormat="1" ht="12" hidden="1" customHeight="1">
      <c r="A13520" s="260"/>
    </row>
    <row r="13521" spans="1:1" s="261" customFormat="1" ht="12" hidden="1" customHeight="1">
      <c r="A13521" s="260"/>
    </row>
    <row r="13522" spans="1:1" s="261" customFormat="1" ht="12" hidden="1" customHeight="1">
      <c r="A13522" s="260"/>
    </row>
    <row r="13523" spans="1:1" s="261" customFormat="1" ht="12" hidden="1" customHeight="1">
      <c r="A13523" s="260"/>
    </row>
    <row r="13524" spans="1:1" s="261" customFormat="1" ht="12" hidden="1" customHeight="1">
      <c r="A13524" s="260"/>
    </row>
    <row r="13525" spans="1:1" s="261" customFormat="1" ht="12" hidden="1" customHeight="1">
      <c r="A13525" s="260"/>
    </row>
    <row r="13526" spans="1:1" s="261" customFormat="1" ht="12" hidden="1" customHeight="1">
      <c r="A13526" s="260"/>
    </row>
    <row r="13527" spans="1:1" s="261" customFormat="1" ht="12" hidden="1" customHeight="1">
      <c r="A13527" s="260"/>
    </row>
    <row r="13528" spans="1:1" s="261" customFormat="1" ht="12" hidden="1" customHeight="1">
      <c r="A13528" s="260"/>
    </row>
    <row r="13529" spans="1:1" s="261" customFormat="1" ht="12" hidden="1" customHeight="1">
      <c r="A13529" s="260"/>
    </row>
    <row r="13530" spans="1:1" s="261" customFormat="1" ht="12" hidden="1" customHeight="1">
      <c r="A13530" s="260"/>
    </row>
    <row r="13531" spans="1:1" s="261" customFormat="1" ht="12" hidden="1" customHeight="1">
      <c r="A13531" s="260"/>
    </row>
    <row r="13532" spans="1:1" s="261" customFormat="1" ht="12" hidden="1" customHeight="1">
      <c r="A13532" s="260"/>
    </row>
    <row r="13533" spans="1:1" s="261" customFormat="1" ht="12" hidden="1" customHeight="1">
      <c r="A13533" s="260"/>
    </row>
    <row r="13534" spans="1:1" s="261" customFormat="1" ht="12" hidden="1" customHeight="1">
      <c r="A13534" s="260"/>
    </row>
    <row r="13535" spans="1:1" s="261" customFormat="1" ht="12" hidden="1" customHeight="1">
      <c r="A13535" s="260"/>
    </row>
    <row r="13536" spans="1:1" s="261" customFormat="1" ht="12" hidden="1" customHeight="1">
      <c r="A13536" s="260"/>
    </row>
    <row r="13537" spans="1:1" s="261" customFormat="1" ht="12" hidden="1" customHeight="1">
      <c r="A13537" s="260"/>
    </row>
    <row r="13538" spans="1:1" s="261" customFormat="1" ht="12" hidden="1" customHeight="1">
      <c r="A13538" s="260"/>
    </row>
    <row r="13539" spans="1:1" s="261" customFormat="1" ht="12" hidden="1" customHeight="1">
      <c r="A13539" s="260"/>
    </row>
    <row r="13540" spans="1:1" s="261" customFormat="1" ht="12" hidden="1" customHeight="1">
      <c r="A13540" s="260"/>
    </row>
    <row r="13541" spans="1:1" s="261" customFormat="1" ht="12" hidden="1" customHeight="1">
      <c r="A13541" s="260"/>
    </row>
    <row r="13542" spans="1:1" s="261" customFormat="1" ht="12" hidden="1" customHeight="1">
      <c r="A13542" s="260"/>
    </row>
    <row r="13543" spans="1:1" s="261" customFormat="1" ht="12" hidden="1" customHeight="1">
      <c r="A13543" s="260"/>
    </row>
    <row r="13544" spans="1:1" s="261" customFormat="1" ht="12" hidden="1" customHeight="1">
      <c r="A13544" s="260"/>
    </row>
    <row r="13545" spans="1:1" s="261" customFormat="1" ht="12" hidden="1" customHeight="1">
      <c r="A13545" s="260"/>
    </row>
    <row r="13546" spans="1:1" s="261" customFormat="1" ht="12" hidden="1" customHeight="1">
      <c r="A13546" s="260"/>
    </row>
    <row r="13547" spans="1:1" s="261" customFormat="1" ht="12" hidden="1" customHeight="1">
      <c r="A13547" s="260"/>
    </row>
    <row r="13548" spans="1:1" s="261" customFormat="1" ht="12" hidden="1" customHeight="1">
      <c r="A13548" s="260"/>
    </row>
    <row r="13549" spans="1:1" s="261" customFormat="1" ht="12" hidden="1" customHeight="1">
      <c r="A13549" s="260"/>
    </row>
    <row r="13550" spans="1:1" s="261" customFormat="1" ht="12" hidden="1" customHeight="1">
      <c r="A13550" s="260"/>
    </row>
    <row r="13551" spans="1:1" s="261" customFormat="1" ht="12" hidden="1" customHeight="1">
      <c r="A13551" s="260"/>
    </row>
    <row r="13552" spans="1:1" s="261" customFormat="1" ht="12" hidden="1" customHeight="1">
      <c r="A13552" s="260"/>
    </row>
    <row r="13553" spans="1:1" s="261" customFormat="1" ht="12" hidden="1" customHeight="1">
      <c r="A13553" s="260"/>
    </row>
    <row r="13554" spans="1:1" s="261" customFormat="1" ht="12" hidden="1" customHeight="1">
      <c r="A13554" s="260"/>
    </row>
    <row r="13555" spans="1:1" s="261" customFormat="1" ht="12" hidden="1" customHeight="1">
      <c r="A13555" s="260"/>
    </row>
    <row r="13556" spans="1:1" s="261" customFormat="1" ht="12" hidden="1" customHeight="1">
      <c r="A13556" s="260"/>
    </row>
    <row r="13557" spans="1:1" s="261" customFormat="1" ht="12" hidden="1" customHeight="1">
      <c r="A13557" s="260"/>
    </row>
    <row r="13558" spans="1:1" s="261" customFormat="1" ht="12" hidden="1" customHeight="1">
      <c r="A13558" s="260"/>
    </row>
    <row r="13559" spans="1:1" s="261" customFormat="1" ht="12" hidden="1" customHeight="1">
      <c r="A13559" s="260"/>
    </row>
    <row r="13560" spans="1:1" s="261" customFormat="1" ht="12" hidden="1" customHeight="1">
      <c r="A13560" s="260"/>
    </row>
    <row r="13561" spans="1:1" s="261" customFormat="1" ht="12" hidden="1" customHeight="1">
      <c r="A13561" s="260"/>
    </row>
    <row r="13562" spans="1:1" s="261" customFormat="1" ht="12" hidden="1" customHeight="1">
      <c r="A13562" s="260"/>
    </row>
    <row r="13563" spans="1:1" s="261" customFormat="1" ht="12" hidden="1" customHeight="1">
      <c r="A13563" s="260"/>
    </row>
    <row r="13564" spans="1:1" s="261" customFormat="1" ht="12" hidden="1" customHeight="1">
      <c r="A13564" s="260"/>
    </row>
    <row r="13565" spans="1:1" s="261" customFormat="1" ht="12" hidden="1" customHeight="1">
      <c r="A13565" s="260"/>
    </row>
    <row r="13566" spans="1:1" s="261" customFormat="1" ht="12" hidden="1" customHeight="1">
      <c r="A13566" s="260"/>
    </row>
    <row r="13567" spans="1:1" s="261" customFormat="1" ht="12" hidden="1" customHeight="1">
      <c r="A13567" s="260"/>
    </row>
    <row r="13568" spans="1:1" s="261" customFormat="1" ht="12" hidden="1" customHeight="1">
      <c r="A13568" s="260"/>
    </row>
    <row r="13569" spans="1:1" s="261" customFormat="1" ht="12" hidden="1" customHeight="1">
      <c r="A13569" s="260"/>
    </row>
    <row r="13570" spans="1:1" s="261" customFormat="1" ht="12" hidden="1" customHeight="1">
      <c r="A13570" s="260"/>
    </row>
    <row r="13571" spans="1:1" s="261" customFormat="1" ht="12" hidden="1" customHeight="1">
      <c r="A13571" s="260"/>
    </row>
    <row r="13572" spans="1:1" s="261" customFormat="1" ht="12" hidden="1" customHeight="1">
      <c r="A13572" s="260"/>
    </row>
    <row r="13573" spans="1:1" s="261" customFormat="1" ht="12" hidden="1" customHeight="1">
      <c r="A13573" s="260"/>
    </row>
    <row r="13574" spans="1:1" s="261" customFormat="1" ht="12" hidden="1" customHeight="1">
      <c r="A13574" s="260"/>
    </row>
    <row r="13575" spans="1:1" s="261" customFormat="1" ht="12" hidden="1" customHeight="1">
      <c r="A13575" s="260"/>
    </row>
    <row r="13576" spans="1:1" s="261" customFormat="1" ht="12" hidden="1" customHeight="1">
      <c r="A13576" s="260"/>
    </row>
    <row r="13577" spans="1:1" s="261" customFormat="1" ht="12" hidden="1" customHeight="1">
      <c r="A13577" s="260"/>
    </row>
    <row r="13578" spans="1:1" s="261" customFormat="1" ht="12" hidden="1" customHeight="1">
      <c r="A13578" s="260"/>
    </row>
    <row r="13579" spans="1:1" s="261" customFormat="1" ht="12" hidden="1" customHeight="1">
      <c r="A13579" s="260"/>
    </row>
    <row r="13580" spans="1:1" s="261" customFormat="1" ht="12" hidden="1" customHeight="1">
      <c r="A13580" s="260"/>
    </row>
    <row r="13581" spans="1:1" s="261" customFormat="1" ht="12" hidden="1" customHeight="1">
      <c r="A13581" s="260"/>
    </row>
    <row r="13582" spans="1:1" s="261" customFormat="1" ht="12" hidden="1" customHeight="1">
      <c r="A13582" s="260"/>
    </row>
    <row r="13583" spans="1:1" s="261" customFormat="1" ht="12" hidden="1" customHeight="1">
      <c r="A13583" s="260"/>
    </row>
    <row r="13584" spans="1:1" s="261" customFormat="1" ht="12" hidden="1" customHeight="1">
      <c r="A13584" s="260"/>
    </row>
    <row r="13585" spans="1:1" s="261" customFormat="1" ht="12" hidden="1" customHeight="1">
      <c r="A13585" s="260"/>
    </row>
    <row r="13586" spans="1:1" s="261" customFormat="1" ht="12" hidden="1" customHeight="1">
      <c r="A13586" s="260"/>
    </row>
    <row r="13587" spans="1:1" s="261" customFormat="1" ht="12" hidden="1" customHeight="1">
      <c r="A13587" s="260"/>
    </row>
    <row r="13588" spans="1:1" s="261" customFormat="1" ht="12" hidden="1" customHeight="1">
      <c r="A13588" s="260"/>
    </row>
    <row r="13589" spans="1:1" s="261" customFormat="1" ht="12" hidden="1" customHeight="1">
      <c r="A13589" s="260"/>
    </row>
    <row r="13590" spans="1:1" s="261" customFormat="1" ht="12" hidden="1" customHeight="1">
      <c r="A13590" s="260"/>
    </row>
    <row r="13591" spans="1:1" s="261" customFormat="1" ht="12" hidden="1" customHeight="1">
      <c r="A13591" s="260"/>
    </row>
    <row r="13592" spans="1:1" s="261" customFormat="1" ht="12" hidden="1" customHeight="1">
      <c r="A13592" s="260"/>
    </row>
    <row r="13593" spans="1:1" s="261" customFormat="1" ht="12" hidden="1" customHeight="1">
      <c r="A13593" s="260"/>
    </row>
    <row r="13594" spans="1:1" s="261" customFormat="1" ht="12" hidden="1" customHeight="1">
      <c r="A13594" s="260"/>
    </row>
    <row r="13595" spans="1:1" s="261" customFormat="1" ht="12" hidden="1" customHeight="1">
      <c r="A13595" s="260"/>
    </row>
    <row r="13596" spans="1:1" s="261" customFormat="1" ht="12" hidden="1" customHeight="1">
      <c r="A13596" s="260"/>
    </row>
    <row r="13597" spans="1:1" s="261" customFormat="1" ht="12" hidden="1" customHeight="1">
      <c r="A13597" s="260"/>
    </row>
    <row r="13598" spans="1:1" s="261" customFormat="1" ht="12" hidden="1" customHeight="1">
      <c r="A13598" s="260"/>
    </row>
    <row r="13599" spans="1:1" s="261" customFormat="1" ht="12" hidden="1" customHeight="1">
      <c r="A13599" s="260"/>
    </row>
    <row r="13600" spans="1:1" s="261" customFormat="1" ht="12" hidden="1" customHeight="1">
      <c r="A13600" s="260"/>
    </row>
    <row r="13601" spans="1:1" s="261" customFormat="1" ht="12" hidden="1" customHeight="1">
      <c r="A13601" s="260"/>
    </row>
    <row r="13602" spans="1:1" s="261" customFormat="1" ht="12" hidden="1" customHeight="1">
      <c r="A13602" s="260"/>
    </row>
    <row r="13603" spans="1:1" s="261" customFormat="1" ht="12" hidden="1" customHeight="1">
      <c r="A13603" s="260"/>
    </row>
    <row r="13604" spans="1:1" s="261" customFormat="1" ht="12" hidden="1" customHeight="1">
      <c r="A13604" s="260"/>
    </row>
    <row r="13605" spans="1:1" s="261" customFormat="1" ht="12" hidden="1" customHeight="1">
      <c r="A13605" s="260"/>
    </row>
    <row r="13606" spans="1:1" s="261" customFormat="1" ht="12" hidden="1" customHeight="1">
      <c r="A13606" s="260"/>
    </row>
    <row r="13607" spans="1:1" s="261" customFormat="1" ht="12" hidden="1" customHeight="1">
      <c r="A13607" s="260"/>
    </row>
    <row r="13608" spans="1:1" s="261" customFormat="1" ht="12" hidden="1" customHeight="1">
      <c r="A13608" s="260"/>
    </row>
    <row r="13609" spans="1:1" s="261" customFormat="1" ht="12" hidden="1" customHeight="1">
      <c r="A13609" s="260"/>
    </row>
    <row r="13610" spans="1:1" s="261" customFormat="1" ht="12" hidden="1" customHeight="1">
      <c r="A13610" s="260"/>
    </row>
    <row r="13611" spans="1:1" s="261" customFormat="1" ht="12" hidden="1" customHeight="1">
      <c r="A13611" s="260"/>
    </row>
    <row r="13612" spans="1:1" s="261" customFormat="1" ht="12" hidden="1" customHeight="1">
      <c r="A13612" s="260"/>
    </row>
    <row r="13613" spans="1:1" s="261" customFormat="1" ht="12" hidden="1" customHeight="1">
      <c r="A13613" s="260"/>
    </row>
    <row r="13614" spans="1:1" s="261" customFormat="1" ht="12" hidden="1" customHeight="1">
      <c r="A13614" s="260"/>
    </row>
    <row r="13615" spans="1:1" s="261" customFormat="1" ht="12" hidden="1" customHeight="1">
      <c r="A13615" s="260"/>
    </row>
    <row r="13616" spans="1:1" s="261" customFormat="1" ht="12" hidden="1" customHeight="1">
      <c r="A13616" s="260"/>
    </row>
    <row r="13617" spans="1:1" s="261" customFormat="1" ht="12" hidden="1" customHeight="1">
      <c r="A13617" s="260"/>
    </row>
    <row r="13618" spans="1:1" s="261" customFormat="1" ht="12" hidden="1" customHeight="1">
      <c r="A13618" s="260"/>
    </row>
    <row r="13619" spans="1:1" s="261" customFormat="1" ht="12" hidden="1" customHeight="1">
      <c r="A13619" s="260"/>
    </row>
    <row r="13620" spans="1:1" s="261" customFormat="1" ht="12" hidden="1" customHeight="1">
      <c r="A13620" s="260"/>
    </row>
    <row r="13621" spans="1:1" s="261" customFormat="1" ht="12" hidden="1" customHeight="1">
      <c r="A13621" s="260"/>
    </row>
    <row r="13622" spans="1:1" s="261" customFormat="1" ht="12" hidden="1" customHeight="1">
      <c r="A13622" s="260"/>
    </row>
    <row r="13623" spans="1:1" s="261" customFormat="1" ht="12" hidden="1" customHeight="1">
      <c r="A13623" s="260"/>
    </row>
    <row r="13624" spans="1:1" s="261" customFormat="1" ht="12" hidden="1" customHeight="1">
      <c r="A13624" s="260"/>
    </row>
    <row r="13625" spans="1:1" s="261" customFormat="1" ht="12" hidden="1" customHeight="1">
      <c r="A13625" s="260"/>
    </row>
    <row r="13626" spans="1:1" s="261" customFormat="1" ht="12" hidden="1" customHeight="1">
      <c r="A13626" s="260"/>
    </row>
    <row r="13627" spans="1:1" s="261" customFormat="1" ht="12" hidden="1" customHeight="1">
      <c r="A13627" s="260"/>
    </row>
    <row r="13628" spans="1:1" s="261" customFormat="1" ht="12" hidden="1" customHeight="1">
      <c r="A13628" s="260"/>
    </row>
    <row r="13629" spans="1:1" s="261" customFormat="1" ht="12" hidden="1" customHeight="1">
      <c r="A13629" s="260"/>
    </row>
    <row r="13630" spans="1:1" s="261" customFormat="1" ht="12" hidden="1" customHeight="1">
      <c r="A13630" s="260"/>
    </row>
    <row r="13631" spans="1:1" s="261" customFormat="1" ht="12" hidden="1" customHeight="1">
      <c r="A13631" s="260"/>
    </row>
    <row r="13632" spans="1:1" s="261" customFormat="1" ht="12" hidden="1" customHeight="1">
      <c r="A13632" s="260"/>
    </row>
    <row r="13633" spans="1:1" s="261" customFormat="1" ht="12" hidden="1" customHeight="1">
      <c r="A13633" s="260"/>
    </row>
    <row r="13634" spans="1:1" s="261" customFormat="1" ht="12" hidden="1" customHeight="1">
      <c r="A13634" s="260"/>
    </row>
    <row r="13635" spans="1:1" s="261" customFormat="1" ht="12" hidden="1" customHeight="1">
      <c r="A13635" s="260"/>
    </row>
    <row r="13636" spans="1:1" s="261" customFormat="1" ht="12" hidden="1" customHeight="1">
      <c r="A13636" s="260"/>
    </row>
    <row r="13637" spans="1:1" s="261" customFormat="1" ht="12" hidden="1" customHeight="1">
      <c r="A13637" s="260"/>
    </row>
    <row r="13638" spans="1:1" s="261" customFormat="1" ht="12" hidden="1" customHeight="1">
      <c r="A13638" s="260"/>
    </row>
    <row r="13639" spans="1:1" s="261" customFormat="1" ht="12" hidden="1" customHeight="1">
      <c r="A13639" s="260"/>
    </row>
    <row r="13640" spans="1:1" s="261" customFormat="1" ht="12" hidden="1" customHeight="1">
      <c r="A13640" s="260"/>
    </row>
    <row r="13641" spans="1:1" s="261" customFormat="1" ht="12" hidden="1" customHeight="1">
      <c r="A13641" s="260"/>
    </row>
    <row r="13642" spans="1:1" s="261" customFormat="1" ht="12" hidden="1" customHeight="1">
      <c r="A13642" s="260"/>
    </row>
    <row r="13643" spans="1:1" s="261" customFormat="1" ht="12" hidden="1" customHeight="1">
      <c r="A13643" s="260"/>
    </row>
    <row r="13644" spans="1:1" s="261" customFormat="1" ht="12" hidden="1" customHeight="1">
      <c r="A13644" s="260"/>
    </row>
    <row r="13645" spans="1:1" s="261" customFormat="1" ht="12" hidden="1" customHeight="1">
      <c r="A13645" s="260"/>
    </row>
    <row r="13646" spans="1:1" s="261" customFormat="1" ht="12" hidden="1" customHeight="1">
      <c r="A13646" s="260"/>
    </row>
    <row r="13647" spans="1:1" s="261" customFormat="1" ht="12" hidden="1" customHeight="1">
      <c r="A13647" s="260"/>
    </row>
    <row r="13648" spans="1:1" s="261" customFormat="1" ht="12" hidden="1" customHeight="1">
      <c r="A13648" s="260"/>
    </row>
    <row r="13649" spans="1:1" s="261" customFormat="1" ht="12" hidden="1" customHeight="1">
      <c r="A13649" s="260"/>
    </row>
    <row r="13650" spans="1:1" s="261" customFormat="1" ht="12" hidden="1" customHeight="1">
      <c r="A13650" s="260"/>
    </row>
    <row r="13651" spans="1:1" s="261" customFormat="1" ht="12" hidden="1" customHeight="1">
      <c r="A13651" s="260"/>
    </row>
    <row r="13652" spans="1:1" s="261" customFormat="1" ht="12" hidden="1" customHeight="1">
      <c r="A13652" s="260"/>
    </row>
    <row r="13653" spans="1:1" s="261" customFormat="1" ht="12" hidden="1" customHeight="1">
      <c r="A13653" s="260"/>
    </row>
    <row r="13654" spans="1:1" s="261" customFormat="1" ht="12" hidden="1" customHeight="1">
      <c r="A13654" s="260"/>
    </row>
    <row r="13655" spans="1:1" s="261" customFormat="1" ht="12" hidden="1" customHeight="1">
      <c r="A13655" s="260"/>
    </row>
    <row r="13656" spans="1:1" s="261" customFormat="1" ht="12" hidden="1" customHeight="1">
      <c r="A13656" s="260"/>
    </row>
    <row r="13657" spans="1:1" s="261" customFormat="1" ht="12" hidden="1" customHeight="1">
      <c r="A13657" s="260"/>
    </row>
    <row r="13658" spans="1:1" s="261" customFormat="1" ht="12" hidden="1" customHeight="1">
      <c r="A13658" s="260"/>
    </row>
    <row r="13659" spans="1:1" s="261" customFormat="1" ht="12" hidden="1" customHeight="1">
      <c r="A13659" s="260"/>
    </row>
    <row r="13660" spans="1:1" s="261" customFormat="1" ht="12" hidden="1" customHeight="1">
      <c r="A13660" s="260"/>
    </row>
    <row r="13661" spans="1:1" s="261" customFormat="1" ht="12" hidden="1" customHeight="1">
      <c r="A13661" s="260"/>
    </row>
    <row r="13662" spans="1:1" s="261" customFormat="1" ht="12" hidden="1" customHeight="1">
      <c r="A13662" s="260"/>
    </row>
    <row r="13663" spans="1:1" s="261" customFormat="1" ht="12" hidden="1" customHeight="1">
      <c r="A13663" s="260"/>
    </row>
    <row r="13664" spans="1:1" s="261" customFormat="1" ht="12" hidden="1" customHeight="1">
      <c r="A13664" s="260"/>
    </row>
    <row r="13665" spans="1:1" s="261" customFormat="1" ht="12" hidden="1" customHeight="1">
      <c r="A13665" s="260"/>
    </row>
    <row r="13666" spans="1:1" s="261" customFormat="1" ht="12" hidden="1" customHeight="1">
      <c r="A13666" s="260"/>
    </row>
    <row r="13667" spans="1:1" s="261" customFormat="1" ht="12" hidden="1" customHeight="1">
      <c r="A13667" s="260"/>
    </row>
    <row r="13668" spans="1:1" s="261" customFormat="1" ht="12" hidden="1" customHeight="1">
      <c r="A13668" s="260"/>
    </row>
    <row r="13669" spans="1:1" s="261" customFormat="1" ht="12" hidden="1" customHeight="1">
      <c r="A13669" s="260"/>
    </row>
    <row r="13670" spans="1:1" s="261" customFormat="1" ht="12" hidden="1" customHeight="1">
      <c r="A13670" s="260"/>
    </row>
    <row r="13671" spans="1:1" s="261" customFormat="1" ht="12" hidden="1" customHeight="1">
      <c r="A13671" s="260"/>
    </row>
    <row r="13672" spans="1:1" s="261" customFormat="1" ht="12" hidden="1" customHeight="1">
      <c r="A13672" s="260"/>
    </row>
    <row r="13673" spans="1:1" s="261" customFormat="1" ht="12" hidden="1" customHeight="1">
      <c r="A13673" s="260"/>
    </row>
    <row r="13674" spans="1:1" s="261" customFormat="1" ht="12" hidden="1" customHeight="1">
      <c r="A13674" s="260"/>
    </row>
    <row r="13675" spans="1:1" s="261" customFormat="1" ht="12" hidden="1" customHeight="1">
      <c r="A13675" s="260"/>
    </row>
    <row r="13676" spans="1:1" s="261" customFormat="1" ht="12" hidden="1" customHeight="1">
      <c r="A13676" s="260"/>
    </row>
    <row r="13677" spans="1:1" s="261" customFormat="1" ht="12" hidden="1" customHeight="1">
      <c r="A13677" s="260"/>
    </row>
    <row r="13678" spans="1:1" s="261" customFormat="1" ht="12" hidden="1" customHeight="1">
      <c r="A13678" s="260"/>
    </row>
    <row r="13679" spans="1:1" s="261" customFormat="1" ht="12" hidden="1" customHeight="1">
      <c r="A13679" s="260"/>
    </row>
    <row r="13680" spans="1:1" s="261" customFormat="1" ht="12" hidden="1" customHeight="1">
      <c r="A13680" s="260"/>
    </row>
    <row r="13681" spans="1:1" s="261" customFormat="1" ht="12" hidden="1" customHeight="1">
      <c r="A13681" s="260"/>
    </row>
    <row r="13682" spans="1:1" s="261" customFormat="1" ht="12" hidden="1" customHeight="1">
      <c r="A13682" s="260"/>
    </row>
    <row r="13683" spans="1:1" s="261" customFormat="1" ht="12" hidden="1" customHeight="1">
      <c r="A13683" s="260"/>
    </row>
    <row r="13684" spans="1:1" s="261" customFormat="1" ht="12" hidden="1" customHeight="1">
      <c r="A13684" s="260"/>
    </row>
    <row r="13685" spans="1:1" s="261" customFormat="1" ht="12" hidden="1" customHeight="1">
      <c r="A13685" s="260"/>
    </row>
    <row r="13686" spans="1:1" s="261" customFormat="1" ht="12" hidden="1" customHeight="1">
      <c r="A13686" s="260"/>
    </row>
    <row r="13687" spans="1:1" s="261" customFormat="1" ht="12" hidden="1" customHeight="1">
      <c r="A13687" s="260"/>
    </row>
    <row r="13688" spans="1:1" s="261" customFormat="1" ht="12" hidden="1" customHeight="1">
      <c r="A13688" s="260"/>
    </row>
    <row r="13689" spans="1:1" s="261" customFormat="1" ht="12" hidden="1" customHeight="1">
      <c r="A13689" s="260"/>
    </row>
    <row r="13690" spans="1:1" s="261" customFormat="1" ht="12" hidden="1" customHeight="1">
      <c r="A13690" s="260"/>
    </row>
    <row r="13691" spans="1:1" s="261" customFormat="1" ht="12" hidden="1" customHeight="1">
      <c r="A13691" s="260"/>
    </row>
    <row r="13692" spans="1:1" s="261" customFormat="1" ht="12" hidden="1" customHeight="1">
      <c r="A13692" s="260"/>
    </row>
    <row r="13693" spans="1:1" s="261" customFormat="1" ht="12" hidden="1" customHeight="1">
      <c r="A13693" s="260"/>
    </row>
    <row r="13694" spans="1:1" s="261" customFormat="1" ht="12" hidden="1" customHeight="1">
      <c r="A13694" s="260"/>
    </row>
    <row r="13695" spans="1:1" s="261" customFormat="1" ht="12" hidden="1" customHeight="1">
      <c r="A13695" s="260"/>
    </row>
    <row r="13696" spans="1:1" s="261" customFormat="1" ht="12" hidden="1" customHeight="1">
      <c r="A13696" s="260"/>
    </row>
    <row r="13697" spans="1:1" s="261" customFormat="1" ht="12" hidden="1" customHeight="1">
      <c r="A13697" s="260"/>
    </row>
    <row r="13698" spans="1:1" s="261" customFormat="1" ht="12" hidden="1" customHeight="1">
      <c r="A13698" s="260"/>
    </row>
    <row r="13699" spans="1:1" s="261" customFormat="1" ht="12" hidden="1" customHeight="1">
      <c r="A13699" s="260"/>
    </row>
    <row r="13700" spans="1:1" s="261" customFormat="1" ht="12" hidden="1" customHeight="1">
      <c r="A13700" s="260"/>
    </row>
    <row r="13701" spans="1:1" s="261" customFormat="1" ht="12" hidden="1" customHeight="1">
      <c r="A13701" s="260"/>
    </row>
    <row r="13702" spans="1:1" s="261" customFormat="1" ht="12" hidden="1" customHeight="1">
      <c r="A13702" s="260"/>
    </row>
    <row r="13703" spans="1:1" s="261" customFormat="1" ht="12" hidden="1" customHeight="1">
      <c r="A13703" s="260"/>
    </row>
    <row r="13704" spans="1:1" s="261" customFormat="1" ht="12" hidden="1" customHeight="1">
      <c r="A13704" s="260"/>
    </row>
    <row r="13705" spans="1:1" s="261" customFormat="1" ht="12" hidden="1" customHeight="1">
      <c r="A13705" s="260"/>
    </row>
    <row r="13706" spans="1:1" s="261" customFormat="1" ht="12" hidden="1" customHeight="1">
      <c r="A13706" s="260"/>
    </row>
    <row r="13707" spans="1:1" s="261" customFormat="1" ht="12" hidden="1" customHeight="1">
      <c r="A13707" s="260"/>
    </row>
    <row r="13708" spans="1:1" s="261" customFormat="1" ht="12" hidden="1" customHeight="1">
      <c r="A13708" s="260"/>
    </row>
    <row r="13709" spans="1:1" s="261" customFormat="1" ht="12" hidden="1" customHeight="1">
      <c r="A13709" s="260"/>
    </row>
    <row r="13710" spans="1:1" s="261" customFormat="1" ht="12" hidden="1" customHeight="1">
      <c r="A13710" s="260"/>
    </row>
    <row r="13711" spans="1:1" s="261" customFormat="1" ht="12" hidden="1" customHeight="1">
      <c r="A13711" s="260"/>
    </row>
    <row r="13712" spans="1:1" s="261" customFormat="1" ht="12" hidden="1" customHeight="1">
      <c r="A13712" s="260"/>
    </row>
    <row r="13713" spans="1:1" s="261" customFormat="1" ht="12" hidden="1" customHeight="1">
      <c r="A13713" s="260"/>
    </row>
    <row r="13714" spans="1:1" s="261" customFormat="1" ht="12" hidden="1" customHeight="1">
      <c r="A13714" s="260"/>
    </row>
    <row r="13715" spans="1:1" s="261" customFormat="1" ht="12" hidden="1" customHeight="1">
      <c r="A13715" s="260"/>
    </row>
    <row r="13716" spans="1:1" s="261" customFormat="1" ht="12" hidden="1" customHeight="1">
      <c r="A13716" s="260"/>
    </row>
    <row r="13717" spans="1:1" s="261" customFormat="1" ht="12" hidden="1" customHeight="1">
      <c r="A13717" s="260"/>
    </row>
    <row r="13718" spans="1:1" s="261" customFormat="1" ht="12" hidden="1" customHeight="1">
      <c r="A13718" s="260"/>
    </row>
    <row r="13719" spans="1:1" s="261" customFormat="1" ht="12" hidden="1" customHeight="1">
      <c r="A13719" s="260"/>
    </row>
    <row r="13720" spans="1:1" s="261" customFormat="1" ht="12" hidden="1" customHeight="1">
      <c r="A13720" s="260"/>
    </row>
    <row r="13721" spans="1:1" s="261" customFormat="1" ht="12" hidden="1" customHeight="1">
      <c r="A13721" s="260"/>
    </row>
    <row r="13722" spans="1:1" s="261" customFormat="1" ht="12" hidden="1" customHeight="1">
      <c r="A13722" s="260"/>
    </row>
    <row r="13723" spans="1:1" s="261" customFormat="1" ht="12" hidden="1" customHeight="1">
      <c r="A13723" s="260"/>
    </row>
    <row r="13724" spans="1:1" s="261" customFormat="1" ht="12" hidden="1" customHeight="1">
      <c r="A13724" s="260"/>
    </row>
    <row r="13725" spans="1:1" s="261" customFormat="1" ht="12" hidden="1" customHeight="1">
      <c r="A13725" s="260"/>
    </row>
    <row r="13726" spans="1:1" s="261" customFormat="1" ht="12" hidden="1" customHeight="1">
      <c r="A13726" s="260"/>
    </row>
    <row r="13727" spans="1:1" s="261" customFormat="1" ht="12" hidden="1" customHeight="1">
      <c r="A13727" s="260"/>
    </row>
    <row r="13728" spans="1:1" s="261" customFormat="1" ht="12" hidden="1" customHeight="1">
      <c r="A13728" s="260"/>
    </row>
    <row r="13729" spans="1:1" s="261" customFormat="1" ht="12" hidden="1" customHeight="1">
      <c r="A13729" s="260"/>
    </row>
    <row r="13730" spans="1:1" s="261" customFormat="1" ht="12" hidden="1" customHeight="1">
      <c r="A13730" s="260"/>
    </row>
    <row r="13731" spans="1:1" s="261" customFormat="1" ht="12" hidden="1" customHeight="1">
      <c r="A13731" s="260"/>
    </row>
    <row r="13732" spans="1:1" s="261" customFormat="1" ht="12" hidden="1" customHeight="1">
      <c r="A13732" s="260"/>
    </row>
    <row r="13733" spans="1:1" s="261" customFormat="1" ht="12" hidden="1" customHeight="1">
      <c r="A13733" s="260"/>
    </row>
    <row r="13734" spans="1:1" s="261" customFormat="1" ht="12" hidden="1" customHeight="1">
      <c r="A13734" s="260"/>
    </row>
    <row r="13735" spans="1:1" s="261" customFormat="1" ht="12" hidden="1" customHeight="1">
      <c r="A13735" s="260"/>
    </row>
    <row r="13736" spans="1:1" s="261" customFormat="1" ht="12" hidden="1" customHeight="1">
      <c r="A13736" s="260"/>
    </row>
    <row r="13737" spans="1:1" s="261" customFormat="1" ht="12" hidden="1" customHeight="1">
      <c r="A13737" s="260"/>
    </row>
    <row r="13738" spans="1:1" s="261" customFormat="1" ht="12" hidden="1" customHeight="1">
      <c r="A13738" s="260"/>
    </row>
    <row r="13739" spans="1:1" s="261" customFormat="1" ht="12" hidden="1" customHeight="1">
      <c r="A13739" s="260"/>
    </row>
    <row r="13740" spans="1:1" s="261" customFormat="1" ht="12" hidden="1" customHeight="1">
      <c r="A13740" s="260"/>
    </row>
    <row r="13741" spans="1:1" s="261" customFormat="1" ht="12" hidden="1" customHeight="1">
      <c r="A13741" s="260"/>
    </row>
    <row r="13742" spans="1:1" s="261" customFormat="1" ht="12" hidden="1" customHeight="1">
      <c r="A13742" s="260"/>
    </row>
    <row r="13743" spans="1:1" s="261" customFormat="1" ht="12" hidden="1" customHeight="1">
      <c r="A13743" s="260"/>
    </row>
    <row r="13744" spans="1:1" s="261" customFormat="1" ht="12" hidden="1" customHeight="1">
      <c r="A13744" s="260"/>
    </row>
    <row r="13745" spans="1:1" s="261" customFormat="1" ht="12" hidden="1" customHeight="1">
      <c r="A13745" s="260"/>
    </row>
    <row r="13746" spans="1:1" s="261" customFormat="1" ht="12" hidden="1" customHeight="1">
      <c r="A13746" s="260"/>
    </row>
    <row r="13747" spans="1:1" s="261" customFormat="1" ht="12" hidden="1" customHeight="1">
      <c r="A13747" s="260"/>
    </row>
    <row r="13748" spans="1:1" s="261" customFormat="1" ht="12" hidden="1" customHeight="1">
      <c r="A13748" s="260"/>
    </row>
    <row r="13749" spans="1:1" s="261" customFormat="1" ht="12" hidden="1" customHeight="1">
      <c r="A13749" s="260"/>
    </row>
    <row r="13750" spans="1:1" s="261" customFormat="1" ht="12" hidden="1" customHeight="1">
      <c r="A13750" s="260"/>
    </row>
    <row r="13751" spans="1:1" s="261" customFormat="1" ht="12" hidden="1" customHeight="1">
      <c r="A13751" s="260"/>
    </row>
    <row r="13752" spans="1:1" s="261" customFormat="1" ht="12" hidden="1" customHeight="1">
      <c r="A13752" s="260"/>
    </row>
    <row r="13753" spans="1:1" s="261" customFormat="1" ht="12" hidden="1" customHeight="1">
      <c r="A13753" s="260"/>
    </row>
    <row r="13754" spans="1:1" s="261" customFormat="1" ht="12" hidden="1" customHeight="1">
      <c r="A13754" s="260"/>
    </row>
    <row r="13755" spans="1:1" s="261" customFormat="1" ht="12" hidden="1" customHeight="1">
      <c r="A13755" s="260"/>
    </row>
    <row r="13756" spans="1:1" s="261" customFormat="1" ht="12" hidden="1" customHeight="1">
      <c r="A13756" s="260"/>
    </row>
    <row r="13757" spans="1:1" s="261" customFormat="1" ht="12" hidden="1" customHeight="1">
      <c r="A13757" s="260"/>
    </row>
    <row r="13758" spans="1:1" s="261" customFormat="1" ht="12" hidden="1" customHeight="1">
      <c r="A13758" s="260"/>
    </row>
    <row r="13759" spans="1:1" s="261" customFormat="1" ht="12" hidden="1" customHeight="1">
      <c r="A13759" s="260"/>
    </row>
    <row r="13760" spans="1:1" s="261" customFormat="1" ht="12" hidden="1" customHeight="1">
      <c r="A13760" s="260"/>
    </row>
    <row r="13761" spans="1:1" s="261" customFormat="1" ht="12" hidden="1" customHeight="1">
      <c r="A13761" s="260"/>
    </row>
    <row r="13762" spans="1:1" s="261" customFormat="1" ht="12" hidden="1" customHeight="1">
      <c r="A13762" s="260"/>
    </row>
    <row r="13763" spans="1:1" s="261" customFormat="1" ht="12" hidden="1" customHeight="1">
      <c r="A13763" s="260"/>
    </row>
    <row r="13764" spans="1:1" s="261" customFormat="1" ht="12" hidden="1" customHeight="1">
      <c r="A13764" s="260"/>
    </row>
    <row r="13765" spans="1:1" s="261" customFormat="1" ht="12" hidden="1" customHeight="1">
      <c r="A13765" s="260"/>
    </row>
    <row r="13766" spans="1:1" s="261" customFormat="1" ht="12" hidden="1" customHeight="1">
      <c r="A13766" s="260"/>
    </row>
    <row r="13767" spans="1:1" s="261" customFormat="1" ht="12" hidden="1" customHeight="1">
      <c r="A13767" s="260"/>
    </row>
    <row r="13768" spans="1:1" s="261" customFormat="1" ht="12" hidden="1" customHeight="1">
      <c r="A13768" s="260"/>
    </row>
    <row r="13769" spans="1:1" s="261" customFormat="1" ht="12" hidden="1" customHeight="1">
      <c r="A13769" s="260"/>
    </row>
    <row r="13770" spans="1:1" s="261" customFormat="1" ht="12" hidden="1" customHeight="1">
      <c r="A13770" s="260"/>
    </row>
    <row r="13771" spans="1:1" s="261" customFormat="1" ht="12" hidden="1" customHeight="1">
      <c r="A13771" s="260"/>
    </row>
    <row r="13772" spans="1:1" s="261" customFormat="1" ht="12" hidden="1" customHeight="1">
      <c r="A13772" s="260"/>
    </row>
    <row r="13773" spans="1:1" s="261" customFormat="1" ht="12" hidden="1" customHeight="1">
      <c r="A13773" s="260"/>
    </row>
    <row r="13774" spans="1:1" s="261" customFormat="1" ht="12" hidden="1" customHeight="1">
      <c r="A13774" s="260"/>
    </row>
    <row r="13775" spans="1:1" s="261" customFormat="1" ht="12" hidden="1" customHeight="1">
      <c r="A13775" s="260"/>
    </row>
    <row r="13776" spans="1:1" s="261" customFormat="1" ht="12" hidden="1" customHeight="1">
      <c r="A13776" s="260"/>
    </row>
    <row r="13777" spans="1:1" s="261" customFormat="1" ht="12" hidden="1" customHeight="1">
      <c r="A13777" s="260"/>
    </row>
    <row r="13778" spans="1:1" s="261" customFormat="1" ht="12" hidden="1" customHeight="1">
      <c r="A13778" s="260"/>
    </row>
    <row r="13779" spans="1:1" s="261" customFormat="1" ht="12" hidden="1" customHeight="1">
      <c r="A13779" s="260"/>
    </row>
    <row r="13780" spans="1:1" s="261" customFormat="1" ht="12" hidden="1" customHeight="1">
      <c r="A13780" s="260"/>
    </row>
    <row r="13781" spans="1:1" s="261" customFormat="1" ht="12" hidden="1" customHeight="1">
      <c r="A13781" s="260"/>
    </row>
    <row r="13782" spans="1:1" s="261" customFormat="1" ht="12" hidden="1" customHeight="1">
      <c r="A13782" s="260"/>
    </row>
    <row r="13783" spans="1:1" s="261" customFormat="1" ht="12" hidden="1" customHeight="1">
      <c r="A13783" s="260"/>
    </row>
    <row r="13784" spans="1:1" s="261" customFormat="1" ht="12" hidden="1" customHeight="1">
      <c r="A13784" s="260"/>
    </row>
    <row r="13785" spans="1:1" s="261" customFormat="1" ht="12" hidden="1" customHeight="1">
      <c r="A13785" s="260"/>
    </row>
    <row r="13786" spans="1:1" s="261" customFormat="1" ht="12" hidden="1" customHeight="1">
      <c r="A13786" s="260"/>
    </row>
    <row r="13787" spans="1:1" s="261" customFormat="1" ht="12" hidden="1" customHeight="1">
      <c r="A13787" s="260"/>
    </row>
    <row r="13788" spans="1:1" s="261" customFormat="1" ht="12" hidden="1" customHeight="1">
      <c r="A13788" s="260"/>
    </row>
    <row r="13789" spans="1:1" s="261" customFormat="1" ht="12" hidden="1" customHeight="1">
      <c r="A13789" s="260"/>
    </row>
    <row r="13790" spans="1:1" s="261" customFormat="1" ht="12" hidden="1" customHeight="1">
      <c r="A13790" s="260"/>
    </row>
    <row r="13791" spans="1:1" s="261" customFormat="1" ht="12" hidden="1" customHeight="1">
      <c r="A13791" s="260"/>
    </row>
    <row r="13792" spans="1:1" s="261" customFormat="1" ht="12" hidden="1" customHeight="1">
      <c r="A13792" s="260"/>
    </row>
    <row r="13793" spans="1:1" s="261" customFormat="1" ht="12" hidden="1" customHeight="1">
      <c r="A13793" s="260"/>
    </row>
    <row r="13794" spans="1:1" s="261" customFormat="1" ht="12" hidden="1" customHeight="1">
      <c r="A13794" s="260"/>
    </row>
    <row r="13795" spans="1:1" s="261" customFormat="1" ht="12" hidden="1" customHeight="1">
      <c r="A13795" s="260"/>
    </row>
    <row r="13796" spans="1:1" s="261" customFormat="1" ht="12" hidden="1" customHeight="1">
      <c r="A13796" s="260"/>
    </row>
    <row r="13797" spans="1:1" s="261" customFormat="1" ht="12" hidden="1" customHeight="1">
      <c r="A13797" s="260"/>
    </row>
    <row r="13798" spans="1:1" s="261" customFormat="1" ht="12" hidden="1" customHeight="1">
      <c r="A13798" s="260"/>
    </row>
    <row r="13799" spans="1:1" s="261" customFormat="1" ht="12" hidden="1" customHeight="1">
      <c r="A13799" s="260"/>
    </row>
    <row r="13800" spans="1:1" s="261" customFormat="1" ht="12" hidden="1" customHeight="1">
      <c r="A13800" s="260"/>
    </row>
    <row r="13801" spans="1:1" s="261" customFormat="1" ht="12" hidden="1" customHeight="1">
      <c r="A13801" s="260"/>
    </row>
    <row r="13802" spans="1:1" s="261" customFormat="1" ht="12" hidden="1" customHeight="1">
      <c r="A13802" s="260"/>
    </row>
    <row r="13803" spans="1:1" s="261" customFormat="1" ht="12" hidden="1" customHeight="1">
      <c r="A13803" s="260"/>
    </row>
    <row r="13804" spans="1:1" s="261" customFormat="1" ht="12" hidden="1" customHeight="1">
      <c r="A13804" s="260"/>
    </row>
    <row r="13805" spans="1:1" s="261" customFormat="1" ht="12" hidden="1" customHeight="1">
      <c r="A13805" s="260"/>
    </row>
    <row r="13806" spans="1:1" s="261" customFormat="1" ht="12" hidden="1" customHeight="1">
      <c r="A13806" s="260"/>
    </row>
    <row r="13807" spans="1:1" s="261" customFormat="1" ht="12" hidden="1" customHeight="1">
      <c r="A13807" s="260"/>
    </row>
    <row r="13808" spans="1:1" s="261" customFormat="1" ht="12" hidden="1" customHeight="1">
      <c r="A13808" s="260"/>
    </row>
    <row r="13809" spans="1:1" s="261" customFormat="1" ht="12" hidden="1" customHeight="1">
      <c r="A13809" s="260"/>
    </row>
    <row r="13810" spans="1:1" s="261" customFormat="1" ht="12" hidden="1" customHeight="1">
      <c r="A13810" s="260"/>
    </row>
    <row r="13811" spans="1:1" s="261" customFormat="1" ht="12" hidden="1" customHeight="1">
      <c r="A13811" s="260"/>
    </row>
    <row r="13812" spans="1:1" s="261" customFormat="1" ht="12" hidden="1" customHeight="1">
      <c r="A13812" s="260"/>
    </row>
    <row r="13813" spans="1:1" s="261" customFormat="1" ht="12" hidden="1" customHeight="1">
      <c r="A13813" s="260"/>
    </row>
    <row r="13814" spans="1:1" s="261" customFormat="1" ht="12" hidden="1" customHeight="1">
      <c r="A13814" s="260"/>
    </row>
    <row r="13815" spans="1:1" s="261" customFormat="1" ht="12" hidden="1" customHeight="1">
      <c r="A13815" s="260"/>
    </row>
    <row r="13816" spans="1:1" s="261" customFormat="1" ht="12" hidden="1" customHeight="1">
      <c r="A13816" s="260"/>
    </row>
    <row r="13817" spans="1:1" s="261" customFormat="1" ht="12" hidden="1" customHeight="1">
      <c r="A13817" s="260"/>
    </row>
    <row r="13818" spans="1:1" s="261" customFormat="1" ht="12" hidden="1" customHeight="1">
      <c r="A13818" s="260"/>
    </row>
    <row r="13819" spans="1:1" s="261" customFormat="1" ht="12" hidden="1" customHeight="1">
      <c r="A13819" s="260"/>
    </row>
    <row r="13820" spans="1:1" s="261" customFormat="1" ht="12" hidden="1" customHeight="1">
      <c r="A13820" s="260"/>
    </row>
    <row r="13821" spans="1:1" s="261" customFormat="1" ht="12" hidden="1" customHeight="1">
      <c r="A13821" s="260"/>
    </row>
    <row r="13822" spans="1:1" s="261" customFormat="1" ht="12" hidden="1" customHeight="1">
      <c r="A13822" s="260"/>
    </row>
    <row r="13823" spans="1:1" s="261" customFormat="1" ht="12" hidden="1" customHeight="1">
      <c r="A13823" s="260"/>
    </row>
    <row r="13824" spans="1:1" s="261" customFormat="1" ht="12" hidden="1" customHeight="1">
      <c r="A13824" s="260"/>
    </row>
    <row r="13825" spans="1:1" s="261" customFormat="1" ht="12" hidden="1" customHeight="1">
      <c r="A13825" s="260"/>
    </row>
    <row r="13826" spans="1:1" s="261" customFormat="1" ht="12" hidden="1" customHeight="1">
      <c r="A13826" s="260"/>
    </row>
    <row r="13827" spans="1:1" s="261" customFormat="1" ht="12" hidden="1" customHeight="1">
      <c r="A13827" s="260"/>
    </row>
    <row r="13828" spans="1:1" s="261" customFormat="1" ht="12" hidden="1" customHeight="1">
      <c r="A13828" s="260"/>
    </row>
    <row r="13829" spans="1:1" s="261" customFormat="1" ht="12" hidden="1" customHeight="1">
      <c r="A13829" s="260"/>
    </row>
    <row r="13830" spans="1:1" s="261" customFormat="1" ht="12" hidden="1" customHeight="1">
      <c r="A13830" s="260"/>
    </row>
    <row r="13831" spans="1:1" s="261" customFormat="1" ht="12" hidden="1" customHeight="1">
      <c r="A13831" s="260"/>
    </row>
    <row r="13832" spans="1:1" s="261" customFormat="1" ht="12" hidden="1" customHeight="1">
      <c r="A13832" s="260"/>
    </row>
    <row r="13833" spans="1:1" s="261" customFormat="1" ht="12" hidden="1" customHeight="1">
      <c r="A13833" s="260"/>
    </row>
    <row r="13834" spans="1:1" s="261" customFormat="1" ht="12" hidden="1" customHeight="1">
      <c r="A13834" s="260"/>
    </row>
    <row r="13835" spans="1:1" s="261" customFormat="1" ht="12" hidden="1" customHeight="1">
      <c r="A13835" s="260"/>
    </row>
    <row r="13836" spans="1:1" s="261" customFormat="1" ht="12" hidden="1" customHeight="1">
      <c r="A13836" s="260"/>
    </row>
    <row r="13837" spans="1:1" s="261" customFormat="1" ht="12" hidden="1" customHeight="1">
      <c r="A13837" s="260"/>
    </row>
    <row r="13838" spans="1:1" s="261" customFormat="1" ht="12" hidden="1" customHeight="1">
      <c r="A13838" s="260"/>
    </row>
    <row r="13839" spans="1:1" s="261" customFormat="1" ht="12" hidden="1" customHeight="1">
      <c r="A13839" s="260"/>
    </row>
    <row r="13840" spans="1:1" s="261" customFormat="1" ht="12" hidden="1" customHeight="1">
      <c r="A13840" s="260"/>
    </row>
    <row r="13841" spans="1:1" s="261" customFormat="1" ht="12" hidden="1" customHeight="1">
      <c r="A13841" s="260"/>
    </row>
    <row r="13842" spans="1:1" s="261" customFormat="1" ht="12" hidden="1" customHeight="1">
      <c r="A13842" s="260"/>
    </row>
    <row r="13843" spans="1:1" s="261" customFormat="1" ht="12" hidden="1" customHeight="1">
      <c r="A13843" s="260"/>
    </row>
    <row r="13844" spans="1:1" s="261" customFormat="1" ht="12" hidden="1" customHeight="1">
      <c r="A13844" s="260"/>
    </row>
    <row r="13845" spans="1:1" s="261" customFormat="1" ht="12" hidden="1" customHeight="1">
      <c r="A13845" s="260"/>
    </row>
    <row r="13846" spans="1:1" s="261" customFormat="1" ht="12" hidden="1" customHeight="1">
      <c r="A13846" s="260"/>
    </row>
    <row r="13847" spans="1:1" s="261" customFormat="1" ht="12" hidden="1" customHeight="1">
      <c r="A13847" s="260"/>
    </row>
    <row r="13848" spans="1:1" s="261" customFormat="1" ht="12" hidden="1" customHeight="1">
      <c r="A13848" s="260"/>
    </row>
    <row r="13849" spans="1:1" s="261" customFormat="1" ht="12" hidden="1" customHeight="1">
      <c r="A13849" s="260"/>
    </row>
    <row r="13850" spans="1:1" s="261" customFormat="1" ht="12" hidden="1" customHeight="1">
      <c r="A13850" s="260"/>
    </row>
    <row r="13851" spans="1:1" s="261" customFormat="1" ht="12" hidden="1" customHeight="1">
      <c r="A13851" s="260"/>
    </row>
    <row r="13852" spans="1:1" s="261" customFormat="1" ht="12" hidden="1" customHeight="1">
      <c r="A13852" s="260"/>
    </row>
    <row r="13853" spans="1:1" s="261" customFormat="1" ht="12" hidden="1" customHeight="1">
      <c r="A13853" s="260"/>
    </row>
    <row r="13854" spans="1:1" s="261" customFormat="1" ht="12" hidden="1" customHeight="1">
      <c r="A13854" s="260"/>
    </row>
    <row r="13855" spans="1:1" s="261" customFormat="1" ht="12" hidden="1" customHeight="1">
      <c r="A13855" s="260"/>
    </row>
    <row r="13856" spans="1:1" s="261" customFormat="1" ht="12" hidden="1" customHeight="1">
      <c r="A13856" s="260"/>
    </row>
    <row r="13857" spans="1:1" s="261" customFormat="1" ht="12" hidden="1" customHeight="1">
      <c r="A13857" s="260"/>
    </row>
    <row r="13858" spans="1:1" s="261" customFormat="1" ht="12" hidden="1" customHeight="1">
      <c r="A13858" s="260"/>
    </row>
    <row r="13859" spans="1:1" s="261" customFormat="1" ht="12" hidden="1" customHeight="1">
      <c r="A13859" s="260"/>
    </row>
    <row r="13860" spans="1:1" s="261" customFormat="1" ht="12" hidden="1" customHeight="1">
      <c r="A13860" s="260"/>
    </row>
    <row r="13861" spans="1:1" s="261" customFormat="1" ht="12" hidden="1" customHeight="1">
      <c r="A13861" s="260"/>
    </row>
    <row r="13862" spans="1:1" s="261" customFormat="1" ht="12" hidden="1" customHeight="1">
      <c r="A13862" s="260"/>
    </row>
    <row r="13863" spans="1:1" s="261" customFormat="1" ht="12" hidden="1" customHeight="1">
      <c r="A13863" s="260"/>
    </row>
    <row r="13864" spans="1:1" s="261" customFormat="1" ht="12" hidden="1" customHeight="1">
      <c r="A13864" s="260"/>
    </row>
    <row r="13865" spans="1:1" s="261" customFormat="1" ht="12" hidden="1" customHeight="1">
      <c r="A13865" s="260"/>
    </row>
    <row r="13866" spans="1:1" s="261" customFormat="1" ht="12" hidden="1" customHeight="1">
      <c r="A13866" s="260"/>
    </row>
    <row r="13867" spans="1:1" s="261" customFormat="1" ht="12" hidden="1" customHeight="1">
      <c r="A13867" s="260"/>
    </row>
    <row r="13868" spans="1:1" s="261" customFormat="1" ht="12" hidden="1" customHeight="1">
      <c r="A13868" s="260"/>
    </row>
    <row r="13869" spans="1:1" s="261" customFormat="1" ht="12" hidden="1" customHeight="1">
      <c r="A13869" s="260"/>
    </row>
    <row r="13870" spans="1:1" s="261" customFormat="1" ht="12" hidden="1" customHeight="1">
      <c r="A13870" s="260"/>
    </row>
    <row r="13871" spans="1:1" s="261" customFormat="1" ht="12" hidden="1" customHeight="1">
      <c r="A13871" s="260"/>
    </row>
    <row r="13872" spans="1:1" s="261" customFormat="1" ht="12" hidden="1" customHeight="1">
      <c r="A13872" s="260"/>
    </row>
    <row r="13873" spans="1:1" s="261" customFormat="1" ht="12" hidden="1" customHeight="1">
      <c r="A13873" s="260"/>
    </row>
    <row r="13874" spans="1:1" s="261" customFormat="1" ht="12" hidden="1" customHeight="1">
      <c r="A13874" s="260"/>
    </row>
    <row r="13875" spans="1:1" s="261" customFormat="1" ht="12" hidden="1" customHeight="1">
      <c r="A13875" s="260"/>
    </row>
    <row r="13876" spans="1:1" s="261" customFormat="1" ht="12" hidden="1" customHeight="1">
      <c r="A13876" s="260"/>
    </row>
    <row r="13877" spans="1:1" s="261" customFormat="1" ht="12" hidden="1" customHeight="1">
      <c r="A13877" s="260"/>
    </row>
    <row r="13878" spans="1:1" s="261" customFormat="1" ht="12" hidden="1" customHeight="1">
      <c r="A13878" s="260"/>
    </row>
    <row r="13879" spans="1:1" s="261" customFormat="1" ht="12" hidden="1" customHeight="1">
      <c r="A13879" s="260"/>
    </row>
    <row r="13880" spans="1:1" s="261" customFormat="1" ht="12" hidden="1" customHeight="1">
      <c r="A13880" s="260"/>
    </row>
    <row r="13881" spans="1:1" s="261" customFormat="1" ht="12" hidden="1" customHeight="1">
      <c r="A13881" s="260"/>
    </row>
    <row r="13882" spans="1:1" s="261" customFormat="1" ht="12" hidden="1" customHeight="1">
      <c r="A13882" s="260"/>
    </row>
    <row r="13883" spans="1:1" s="261" customFormat="1" ht="12" hidden="1" customHeight="1">
      <c r="A13883" s="260"/>
    </row>
    <row r="13884" spans="1:1" s="261" customFormat="1" ht="12" hidden="1" customHeight="1">
      <c r="A13884" s="260"/>
    </row>
    <row r="13885" spans="1:1" s="261" customFormat="1" ht="12" hidden="1" customHeight="1">
      <c r="A13885" s="260"/>
    </row>
    <row r="13886" spans="1:1" s="261" customFormat="1" ht="12" hidden="1" customHeight="1">
      <c r="A13886" s="260"/>
    </row>
    <row r="13887" spans="1:1" s="261" customFormat="1" ht="12" hidden="1" customHeight="1">
      <c r="A13887" s="260"/>
    </row>
    <row r="13888" spans="1:1" s="261" customFormat="1" ht="12" hidden="1" customHeight="1">
      <c r="A13888" s="260"/>
    </row>
    <row r="13889" spans="1:1" s="261" customFormat="1" ht="12" hidden="1" customHeight="1">
      <c r="A13889" s="260"/>
    </row>
    <row r="13890" spans="1:1" s="261" customFormat="1" ht="12" hidden="1" customHeight="1">
      <c r="A13890" s="260"/>
    </row>
    <row r="13891" spans="1:1" s="261" customFormat="1" ht="12" hidden="1" customHeight="1">
      <c r="A13891" s="260"/>
    </row>
    <row r="13892" spans="1:1" s="261" customFormat="1" ht="12" hidden="1" customHeight="1">
      <c r="A13892" s="260"/>
    </row>
    <row r="13893" spans="1:1" s="261" customFormat="1" ht="12" hidden="1" customHeight="1">
      <c r="A13893" s="260"/>
    </row>
    <row r="13894" spans="1:1" s="261" customFormat="1" ht="12" hidden="1" customHeight="1">
      <c r="A13894" s="260"/>
    </row>
    <row r="13895" spans="1:1" s="261" customFormat="1" ht="12" hidden="1" customHeight="1">
      <c r="A13895" s="260"/>
    </row>
    <row r="13896" spans="1:1" s="261" customFormat="1" ht="12" hidden="1" customHeight="1">
      <c r="A13896" s="260"/>
    </row>
    <row r="13897" spans="1:1" s="261" customFormat="1" ht="12" hidden="1" customHeight="1">
      <c r="A13897" s="260"/>
    </row>
    <row r="13898" spans="1:1" s="261" customFormat="1" ht="12" hidden="1" customHeight="1">
      <c r="A13898" s="260"/>
    </row>
    <row r="13899" spans="1:1" s="261" customFormat="1" ht="12" hidden="1" customHeight="1">
      <c r="A13899" s="260"/>
    </row>
    <row r="13900" spans="1:1" s="261" customFormat="1" ht="12" hidden="1" customHeight="1">
      <c r="A13900" s="260"/>
    </row>
    <row r="13901" spans="1:1" s="261" customFormat="1" ht="12" hidden="1" customHeight="1">
      <c r="A13901" s="260"/>
    </row>
    <row r="13902" spans="1:1" s="261" customFormat="1" ht="12" hidden="1" customHeight="1">
      <c r="A13902" s="260"/>
    </row>
    <row r="13903" spans="1:1" s="261" customFormat="1" ht="12" hidden="1" customHeight="1">
      <c r="A13903" s="260"/>
    </row>
    <row r="13904" spans="1:1" s="261" customFormat="1" ht="12" hidden="1" customHeight="1">
      <c r="A13904" s="260"/>
    </row>
    <row r="13905" spans="1:1" s="261" customFormat="1" ht="12" hidden="1" customHeight="1">
      <c r="A13905" s="260"/>
    </row>
    <row r="13906" spans="1:1" s="261" customFormat="1" ht="12" hidden="1" customHeight="1">
      <c r="A13906" s="260"/>
    </row>
    <row r="13907" spans="1:1" s="261" customFormat="1" ht="12" hidden="1" customHeight="1">
      <c r="A13907" s="260"/>
    </row>
    <row r="13908" spans="1:1" s="261" customFormat="1" ht="12" hidden="1" customHeight="1">
      <c r="A13908" s="260"/>
    </row>
    <row r="13909" spans="1:1" s="261" customFormat="1" ht="12" hidden="1" customHeight="1">
      <c r="A13909" s="260"/>
    </row>
    <row r="13910" spans="1:1" s="261" customFormat="1" ht="12" hidden="1" customHeight="1">
      <c r="A13910" s="260"/>
    </row>
    <row r="13911" spans="1:1" s="261" customFormat="1" ht="12" hidden="1" customHeight="1">
      <c r="A13911" s="260"/>
    </row>
    <row r="13912" spans="1:1" s="261" customFormat="1" ht="12" hidden="1" customHeight="1">
      <c r="A13912" s="260"/>
    </row>
    <row r="13913" spans="1:1" s="261" customFormat="1" ht="12" hidden="1" customHeight="1">
      <c r="A13913" s="260"/>
    </row>
    <row r="13914" spans="1:1" s="261" customFormat="1" ht="12" hidden="1" customHeight="1">
      <c r="A13914" s="260"/>
    </row>
    <row r="13915" spans="1:1" s="261" customFormat="1" ht="12" hidden="1" customHeight="1">
      <c r="A13915" s="260"/>
    </row>
    <row r="13916" spans="1:1" s="261" customFormat="1" ht="12" hidden="1" customHeight="1">
      <c r="A13916" s="260"/>
    </row>
    <row r="13917" spans="1:1" s="261" customFormat="1" ht="12" hidden="1" customHeight="1">
      <c r="A13917" s="260"/>
    </row>
    <row r="13918" spans="1:1" s="261" customFormat="1" ht="12" hidden="1" customHeight="1">
      <c r="A13918" s="260"/>
    </row>
    <row r="13919" spans="1:1" s="261" customFormat="1" ht="12" hidden="1" customHeight="1">
      <c r="A13919" s="260"/>
    </row>
    <row r="13920" spans="1:1" s="261" customFormat="1" ht="12" hidden="1" customHeight="1">
      <c r="A13920" s="260"/>
    </row>
    <row r="13921" spans="1:1" s="261" customFormat="1" ht="12" hidden="1" customHeight="1">
      <c r="A13921" s="260"/>
    </row>
    <row r="13922" spans="1:1" s="261" customFormat="1" ht="12" hidden="1" customHeight="1">
      <c r="A13922" s="260"/>
    </row>
    <row r="13923" spans="1:1" s="261" customFormat="1" ht="12" hidden="1" customHeight="1">
      <c r="A13923" s="260"/>
    </row>
    <row r="13924" spans="1:1" s="261" customFormat="1" ht="12" hidden="1" customHeight="1">
      <c r="A13924" s="260"/>
    </row>
    <row r="13925" spans="1:1" s="261" customFormat="1" ht="12" hidden="1" customHeight="1">
      <c r="A13925" s="260"/>
    </row>
    <row r="13926" spans="1:1" s="261" customFormat="1" ht="12" hidden="1" customHeight="1">
      <c r="A13926" s="260"/>
    </row>
    <row r="13927" spans="1:1" s="261" customFormat="1" ht="12" hidden="1" customHeight="1">
      <c r="A13927" s="260"/>
    </row>
    <row r="13928" spans="1:1" s="261" customFormat="1" ht="12" hidden="1" customHeight="1">
      <c r="A13928" s="260"/>
    </row>
    <row r="13929" spans="1:1" s="261" customFormat="1" ht="12" hidden="1" customHeight="1">
      <c r="A13929" s="260"/>
    </row>
    <row r="13930" spans="1:1" s="261" customFormat="1" ht="12" hidden="1" customHeight="1">
      <c r="A13930" s="260"/>
    </row>
    <row r="13931" spans="1:1" s="261" customFormat="1" ht="12" hidden="1" customHeight="1">
      <c r="A13931" s="260"/>
    </row>
    <row r="13932" spans="1:1" s="261" customFormat="1" ht="12" hidden="1" customHeight="1">
      <c r="A13932" s="260"/>
    </row>
    <row r="13933" spans="1:1" s="261" customFormat="1" ht="12" hidden="1" customHeight="1">
      <c r="A13933" s="260"/>
    </row>
    <row r="13934" spans="1:1" s="261" customFormat="1" ht="12" hidden="1" customHeight="1">
      <c r="A13934" s="260"/>
    </row>
    <row r="13935" spans="1:1" s="261" customFormat="1" ht="12" hidden="1" customHeight="1">
      <c r="A13935" s="260"/>
    </row>
    <row r="13936" spans="1:1" s="261" customFormat="1" ht="12" hidden="1" customHeight="1">
      <c r="A13936" s="260"/>
    </row>
    <row r="13937" spans="1:1" s="261" customFormat="1" ht="12" hidden="1" customHeight="1">
      <c r="A13937" s="260"/>
    </row>
    <row r="13938" spans="1:1" s="261" customFormat="1" ht="12" hidden="1" customHeight="1">
      <c r="A13938" s="260"/>
    </row>
    <row r="13939" spans="1:1" s="261" customFormat="1" ht="12" hidden="1" customHeight="1">
      <c r="A13939" s="260"/>
    </row>
    <row r="13940" spans="1:1" s="261" customFormat="1" ht="12" hidden="1" customHeight="1">
      <c r="A13940" s="260"/>
    </row>
    <row r="13941" spans="1:1" s="261" customFormat="1" ht="12" hidden="1" customHeight="1">
      <c r="A13941" s="260"/>
    </row>
    <row r="13942" spans="1:1" s="261" customFormat="1" ht="12" hidden="1" customHeight="1">
      <c r="A13942" s="260"/>
    </row>
    <row r="13943" spans="1:1" s="261" customFormat="1" ht="12" hidden="1" customHeight="1">
      <c r="A13943" s="260"/>
    </row>
    <row r="13944" spans="1:1" s="261" customFormat="1" ht="12" hidden="1" customHeight="1">
      <c r="A13944" s="260"/>
    </row>
    <row r="13945" spans="1:1" s="261" customFormat="1" ht="12" hidden="1" customHeight="1">
      <c r="A13945" s="260"/>
    </row>
    <row r="13946" spans="1:1" s="261" customFormat="1" ht="12" hidden="1" customHeight="1">
      <c r="A13946" s="260"/>
    </row>
    <row r="13947" spans="1:1" s="261" customFormat="1" ht="12" hidden="1" customHeight="1">
      <c r="A13947" s="260"/>
    </row>
    <row r="13948" spans="1:1" s="261" customFormat="1" ht="12" hidden="1" customHeight="1">
      <c r="A13948" s="260"/>
    </row>
    <row r="13949" spans="1:1" s="261" customFormat="1" ht="12" hidden="1" customHeight="1">
      <c r="A13949" s="260"/>
    </row>
    <row r="13950" spans="1:1" s="261" customFormat="1" ht="12" hidden="1" customHeight="1">
      <c r="A13950" s="260"/>
    </row>
    <row r="13951" spans="1:1" s="261" customFormat="1" ht="12" hidden="1" customHeight="1">
      <c r="A13951" s="260"/>
    </row>
    <row r="13952" spans="1:1" s="261" customFormat="1" ht="12" hidden="1" customHeight="1">
      <c r="A13952" s="260"/>
    </row>
    <row r="13953" spans="1:1" s="261" customFormat="1" ht="12" hidden="1" customHeight="1">
      <c r="A13953" s="260"/>
    </row>
    <row r="13954" spans="1:1" s="261" customFormat="1" ht="12" hidden="1" customHeight="1">
      <c r="A13954" s="260"/>
    </row>
    <row r="13955" spans="1:1" s="261" customFormat="1" ht="12" hidden="1" customHeight="1">
      <c r="A13955" s="260"/>
    </row>
    <row r="13956" spans="1:1" s="261" customFormat="1" ht="12" hidden="1" customHeight="1">
      <c r="A13956" s="260"/>
    </row>
    <row r="13957" spans="1:1" s="261" customFormat="1" ht="12" hidden="1" customHeight="1">
      <c r="A13957" s="260"/>
    </row>
    <row r="13958" spans="1:1" s="261" customFormat="1" ht="12" hidden="1" customHeight="1">
      <c r="A13958" s="260"/>
    </row>
    <row r="13959" spans="1:1" s="261" customFormat="1" ht="12" hidden="1" customHeight="1">
      <c r="A13959" s="260"/>
    </row>
    <row r="13960" spans="1:1" s="261" customFormat="1" ht="12" hidden="1" customHeight="1">
      <c r="A13960" s="260"/>
    </row>
    <row r="13961" spans="1:1" s="261" customFormat="1" ht="12" hidden="1" customHeight="1">
      <c r="A13961" s="260"/>
    </row>
    <row r="13962" spans="1:1" s="261" customFormat="1" ht="12" hidden="1" customHeight="1">
      <c r="A13962" s="260"/>
    </row>
    <row r="13963" spans="1:1" s="261" customFormat="1" ht="12" hidden="1" customHeight="1">
      <c r="A13963" s="260"/>
    </row>
    <row r="13964" spans="1:1" s="261" customFormat="1" ht="12" hidden="1" customHeight="1">
      <c r="A13964" s="260"/>
    </row>
    <row r="13965" spans="1:1" s="261" customFormat="1" ht="12" hidden="1" customHeight="1">
      <c r="A13965" s="260"/>
    </row>
    <row r="13966" spans="1:1" s="261" customFormat="1" ht="12" hidden="1" customHeight="1">
      <c r="A13966" s="260"/>
    </row>
    <row r="13967" spans="1:1" s="261" customFormat="1" ht="12" hidden="1" customHeight="1">
      <c r="A13967" s="260"/>
    </row>
    <row r="13968" spans="1:1" s="261" customFormat="1" ht="12" hidden="1" customHeight="1">
      <c r="A13968" s="260"/>
    </row>
    <row r="13969" spans="1:1" s="261" customFormat="1" ht="12" hidden="1" customHeight="1">
      <c r="A13969" s="260"/>
    </row>
    <row r="13970" spans="1:1" s="261" customFormat="1" ht="12" hidden="1" customHeight="1">
      <c r="A13970" s="260"/>
    </row>
    <row r="13971" spans="1:1" s="261" customFormat="1" ht="12" hidden="1" customHeight="1">
      <c r="A13971" s="260"/>
    </row>
    <row r="13972" spans="1:1" s="261" customFormat="1" ht="12" hidden="1" customHeight="1">
      <c r="A13972" s="260"/>
    </row>
    <row r="13973" spans="1:1" s="261" customFormat="1" ht="12" hidden="1" customHeight="1">
      <c r="A13973" s="260"/>
    </row>
    <row r="13974" spans="1:1" s="261" customFormat="1" ht="12" hidden="1" customHeight="1">
      <c r="A13974" s="260"/>
    </row>
    <row r="13975" spans="1:1" s="261" customFormat="1" ht="12" hidden="1" customHeight="1">
      <c r="A13975" s="260"/>
    </row>
    <row r="13976" spans="1:1" s="261" customFormat="1" ht="12" hidden="1" customHeight="1">
      <c r="A13976" s="260"/>
    </row>
    <row r="13977" spans="1:1" s="261" customFormat="1" ht="12" hidden="1" customHeight="1">
      <c r="A13977" s="260"/>
    </row>
    <row r="13978" spans="1:1" s="261" customFormat="1" ht="12" hidden="1" customHeight="1">
      <c r="A13978" s="260"/>
    </row>
    <row r="13979" spans="1:1" s="261" customFormat="1" ht="12" hidden="1" customHeight="1">
      <c r="A13979" s="260"/>
    </row>
    <row r="13980" spans="1:1" s="261" customFormat="1" ht="12" hidden="1" customHeight="1">
      <c r="A13980" s="260"/>
    </row>
    <row r="13981" spans="1:1" s="261" customFormat="1" ht="12" hidden="1" customHeight="1">
      <c r="A13981" s="260"/>
    </row>
    <row r="13982" spans="1:1" s="261" customFormat="1" ht="12" hidden="1" customHeight="1">
      <c r="A13982" s="260"/>
    </row>
    <row r="13983" spans="1:1" s="261" customFormat="1" ht="12" hidden="1" customHeight="1">
      <c r="A13983" s="260"/>
    </row>
    <row r="13984" spans="1:1" s="261" customFormat="1" ht="12" hidden="1" customHeight="1">
      <c r="A13984" s="260"/>
    </row>
    <row r="13985" spans="1:1" s="261" customFormat="1" ht="12" hidden="1" customHeight="1">
      <c r="A13985" s="260"/>
    </row>
    <row r="13986" spans="1:1" s="261" customFormat="1" ht="12" hidden="1" customHeight="1">
      <c r="A13986" s="260"/>
    </row>
    <row r="13987" spans="1:1" s="261" customFormat="1" ht="12" hidden="1" customHeight="1">
      <c r="A13987" s="260"/>
    </row>
    <row r="13988" spans="1:1" s="261" customFormat="1" ht="12" hidden="1" customHeight="1">
      <c r="A13988" s="260"/>
    </row>
    <row r="13989" spans="1:1" s="261" customFormat="1" ht="12" hidden="1" customHeight="1">
      <c r="A13989" s="260"/>
    </row>
    <row r="13990" spans="1:1" s="261" customFormat="1" ht="12" hidden="1" customHeight="1">
      <c r="A13990" s="260"/>
    </row>
    <row r="13991" spans="1:1" s="261" customFormat="1" ht="12" hidden="1" customHeight="1">
      <c r="A13991" s="260"/>
    </row>
    <row r="13992" spans="1:1" s="261" customFormat="1" ht="12" hidden="1" customHeight="1">
      <c r="A13992" s="260"/>
    </row>
    <row r="13993" spans="1:1" s="261" customFormat="1" ht="12" hidden="1" customHeight="1">
      <c r="A13993" s="260"/>
    </row>
    <row r="13994" spans="1:1" s="261" customFormat="1" ht="12" hidden="1" customHeight="1">
      <c r="A13994" s="260"/>
    </row>
    <row r="13995" spans="1:1" s="261" customFormat="1" ht="12" hidden="1" customHeight="1">
      <c r="A13995" s="260"/>
    </row>
    <row r="13996" spans="1:1" s="261" customFormat="1" ht="12" hidden="1" customHeight="1">
      <c r="A13996" s="260"/>
    </row>
    <row r="13997" spans="1:1" s="261" customFormat="1" ht="12" hidden="1" customHeight="1">
      <c r="A13997" s="260"/>
    </row>
    <row r="13998" spans="1:1" s="261" customFormat="1" ht="12" hidden="1" customHeight="1">
      <c r="A13998" s="260"/>
    </row>
    <row r="13999" spans="1:1" s="261" customFormat="1" ht="12" hidden="1" customHeight="1">
      <c r="A13999" s="260"/>
    </row>
    <row r="14000" spans="1:1" s="261" customFormat="1" ht="12" hidden="1" customHeight="1">
      <c r="A14000" s="260"/>
    </row>
    <row r="14001" spans="1:1" s="261" customFormat="1" ht="12" hidden="1" customHeight="1">
      <c r="A14001" s="260"/>
    </row>
    <row r="14002" spans="1:1" s="261" customFormat="1" ht="12" hidden="1" customHeight="1">
      <c r="A14002" s="260"/>
    </row>
    <row r="14003" spans="1:1" s="261" customFormat="1" ht="12" hidden="1" customHeight="1">
      <c r="A14003" s="260"/>
    </row>
    <row r="14004" spans="1:1" s="261" customFormat="1" ht="12" hidden="1" customHeight="1">
      <c r="A14004" s="260"/>
    </row>
    <row r="14005" spans="1:1" s="261" customFormat="1" ht="12" hidden="1" customHeight="1">
      <c r="A14005" s="260"/>
    </row>
    <row r="14006" spans="1:1" s="261" customFormat="1" ht="12" hidden="1" customHeight="1">
      <c r="A14006" s="260"/>
    </row>
    <row r="14007" spans="1:1" s="261" customFormat="1" ht="12" hidden="1" customHeight="1">
      <c r="A14007" s="260"/>
    </row>
    <row r="14008" spans="1:1" s="261" customFormat="1" ht="12" hidden="1" customHeight="1">
      <c r="A14008" s="260"/>
    </row>
    <row r="14009" spans="1:1" s="261" customFormat="1" ht="12" hidden="1" customHeight="1">
      <c r="A14009" s="260"/>
    </row>
    <row r="14010" spans="1:1" s="261" customFormat="1" ht="12" hidden="1" customHeight="1">
      <c r="A14010" s="260"/>
    </row>
    <row r="14011" spans="1:1" s="261" customFormat="1" ht="12" hidden="1" customHeight="1">
      <c r="A14011" s="260"/>
    </row>
    <row r="14012" spans="1:1" s="261" customFormat="1" ht="12" hidden="1" customHeight="1">
      <c r="A14012" s="260"/>
    </row>
    <row r="14013" spans="1:1" s="261" customFormat="1" ht="12" hidden="1" customHeight="1">
      <c r="A14013" s="260"/>
    </row>
    <row r="14014" spans="1:1" s="261" customFormat="1" ht="12" hidden="1" customHeight="1">
      <c r="A14014" s="260"/>
    </row>
    <row r="14015" spans="1:1" s="261" customFormat="1" ht="12" hidden="1" customHeight="1">
      <c r="A14015" s="260"/>
    </row>
    <row r="14016" spans="1:1" s="261" customFormat="1" ht="12" hidden="1" customHeight="1">
      <c r="A14016" s="260"/>
    </row>
    <row r="14017" spans="1:1" s="261" customFormat="1" ht="12" hidden="1" customHeight="1">
      <c r="A14017" s="260"/>
    </row>
    <row r="14018" spans="1:1" s="261" customFormat="1" ht="12" hidden="1" customHeight="1">
      <c r="A14018" s="260"/>
    </row>
    <row r="14019" spans="1:1" s="261" customFormat="1" ht="12" hidden="1" customHeight="1">
      <c r="A14019" s="260"/>
    </row>
    <row r="14020" spans="1:1" s="261" customFormat="1" ht="12" hidden="1" customHeight="1">
      <c r="A14020" s="260"/>
    </row>
    <row r="14021" spans="1:1" s="261" customFormat="1" ht="12" hidden="1" customHeight="1">
      <c r="A14021" s="260"/>
    </row>
    <row r="14022" spans="1:1" s="261" customFormat="1" ht="12" hidden="1" customHeight="1">
      <c r="A14022" s="260"/>
    </row>
    <row r="14023" spans="1:1" s="261" customFormat="1" ht="12" hidden="1" customHeight="1">
      <c r="A14023" s="260"/>
    </row>
    <row r="14024" spans="1:1" s="261" customFormat="1" ht="12" hidden="1" customHeight="1">
      <c r="A14024" s="260"/>
    </row>
    <row r="14025" spans="1:1" s="261" customFormat="1" ht="12" hidden="1" customHeight="1">
      <c r="A14025" s="260"/>
    </row>
    <row r="14026" spans="1:1" s="261" customFormat="1" ht="12" hidden="1" customHeight="1">
      <c r="A14026" s="260"/>
    </row>
    <row r="14027" spans="1:1" s="261" customFormat="1" ht="12" hidden="1" customHeight="1">
      <c r="A14027" s="260"/>
    </row>
    <row r="14028" spans="1:1" s="261" customFormat="1" ht="12" hidden="1" customHeight="1">
      <c r="A14028" s="260"/>
    </row>
    <row r="14029" spans="1:1" s="261" customFormat="1" ht="12" hidden="1" customHeight="1">
      <c r="A14029" s="260"/>
    </row>
    <row r="14030" spans="1:1" s="261" customFormat="1" ht="12" hidden="1" customHeight="1">
      <c r="A14030" s="260"/>
    </row>
    <row r="14031" spans="1:1" s="261" customFormat="1" ht="12" hidden="1" customHeight="1">
      <c r="A14031" s="260"/>
    </row>
    <row r="14032" spans="1:1" s="261" customFormat="1" ht="12" hidden="1" customHeight="1">
      <c r="A14032" s="260"/>
    </row>
    <row r="14033" spans="1:1" s="261" customFormat="1" ht="12" hidden="1" customHeight="1">
      <c r="A14033" s="260"/>
    </row>
    <row r="14034" spans="1:1" s="261" customFormat="1" ht="12" hidden="1" customHeight="1">
      <c r="A14034" s="260"/>
    </row>
    <row r="14035" spans="1:1" s="261" customFormat="1" ht="12" hidden="1" customHeight="1">
      <c r="A14035" s="260"/>
    </row>
    <row r="14036" spans="1:1" s="261" customFormat="1" ht="12" hidden="1" customHeight="1">
      <c r="A14036" s="260"/>
    </row>
    <row r="14037" spans="1:1" s="261" customFormat="1" ht="12" hidden="1" customHeight="1">
      <c r="A14037" s="260"/>
    </row>
    <row r="14038" spans="1:1" s="261" customFormat="1" ht="12" hidden="1" customHeight="1">
      <c r="A14038" s="260"/>
    </row>
    <row r="14039" spans="1:1" s="261" customFormat="1" ht="12" hidden="1" customHeight="1">
      <c r="A14039" s="260"/>
    </row>
    <row r="14040" spans="1:1" s="261" customFormat="1" ht="12" hidden="1" customHeight="1">
      <c r="A14040" s="260"/>
    </row>
    <row r="14041" spans="1:1" s="261" customFormat="1" ht="12" hidden="1" customHeight="1">
      <c r="A14041" s="260"/>
    </row>
    <row r="14042" spans="1:1" s="261" customFormat="1" ht="12" hidden="1" customHeight="1">
      <c r="A14042" s="260"/>
    </row>
    <row r="14043" spans="1:1" s="261" customFormat="1" ht="12" hidden="1" customHeight="1">
      <c r="A14043" s="260"/>
    </row>
    <row r="14044" spans="1:1" s="261" customFormat="1" ht="12" hidden="1" customHeight="1">
      <c r="A14044" s="260"/>
    </row>
    <row r="14045" spans="1:1" s="261" customFormat="1" ht="12" hidden="1" customHeight="1">
      <c r="A14045" s="260"/>
    </row>
    <row r="14046" spans="1:1" s="261" customFormat="1" ht="12" hidden="1" customHeight="1">
      <c r="A14046" s="260"/>
    </row>
    <row r="14047" spans="1:1" s="261" customFormat="1" ht="12" hidden="1" customHeight="1">
      <c r="A14047" s="260"/>
    </row>
    <row r="14048" spans="1:1" s="261" customFormat="1" ht="12" hidden="1" customHeight="1">
      <c r="A14048" s="260"/>
    </row>
    <row r="14049" spans="1:1" s="261" customFormat="1" ht="12" hidden="1" customHeight="1">
      <c r="A14049" s="260"/>
    </row>
    <row r="14050" spans="1:1" s="261" customFormat="1" ht="12" hidden="1" customHeight="1">
      <c r="A14050" s="260"/>
    </row>
    <row r="14051" spans="1:1" s="261" customFormat="1" ht="12" hidden="1" customHeight="1">
      <c r="A14051" s="260"/>
    </row>
    <row r="14052" spans="1:1" s="261" customFormat="1" ht="12" hidden="1" customHeight="1">
      <c r="A14052" s="260"/>
    </row>
    <row r="14053" spans="1:1" s="261" customFormat="1" ht="12" hidden="1" customHeight="1">
      <c r="A14053" s="260"/>
    </row>
    <row r="14054" spans="1:1" s="261" customFormat="1" ht="12" hidden="1" customHeight="1">
      <c r="A14054" s="260"/>
    </row>
    <row r="14055" spans="1:1" s="261" customFormat="1" ht="12" hidden="1" customHeight="1">
      <c r="A14055" s="260"/>
    </row>
    <row r="14056" spans="1:1" s="261" customFormat="1" ht="12" hidden="1" customHeight="1">
      <c r="A14056" s="260"/>
    </row>
    <row r="14057" spans="1:1" s="261" customFormat="1" ht="12" hidden="1" customHeight="1">
      <c r="A14057" s="260"/>
    </row>
    <row r="14058" spans="1:1" s="261" customFormat="1" ht="12" hidden="1" customHeight="1">
      <c r="A14058" s="260"/>
    </row>
    <row r="14059" spans="1:1" s="261" customFormat="1" ht="12" hidden="1" customHeight="1">
      <c r="A14059" s="260"/>
    </row>
    <row r="14060" spans="1:1" s="261" customFormat="1" ht="12" hidden="1" customHeight="1">
      <c r="A14060" s="260"/>
    </row>
    <row r="14061" spans="1:1" s="261" customFormat="1" ht="12" hidden="1" customHeight="1">
      <c r="A14061" s="260"/>
    </row>
    <row r="14062" spans="1:1" s="261" customFormat="1" ht="12" hidden="1" customHeight="1">
      <c r="A14062" s="260"/>
    </row>
    <row r="14063" spans="1:1" s="261" customFormat="1" ht="12" hidden="1" customHeight="1">
      <c r="A14063" s="260"/>
    </row>
    <row r="14064" spans="1:1" s="261" customFormat="1" ht="12" hidden="1" customHeight="1">
      <c r="A14064" s="260"/>
    </row>
    <row r="14065" spans="1:1" s="261" customFormat="1" ht="12" hidden="1" customHeight="1">
      <c r="A14065" s="260"/>
    </row>
    <row r="14066" spans="1:1" s="261" customFormat="1" ht="12" hidden="1" customHeight="1">
      <c r="A14066" s="260"/>
    </row>
    <row r="14067" spans="1:1" s="261" customFormat="1" ht="12" hidden="1" customHeight="1">
      <c r="A14067" s="260"/>
    </row>
    <row r="14068" spans="1:1" s="261" customFormat="1" ht="12" hidden="1" customHeight="1">
      <c r="A14068" s="260"/>
    </row>
    <row r="14069" spans="1:1" s="261" customFormat="1" ht="12" hidden="1" customHeight="1">
      <c r="A14069" s="260"/>
    </row>
    <row r="14070" spans="1:1" s="261" customFormat="1" ht="12" hidden="1" customHeight="1">
      <c r="A14070" s="260"/>
    </row>
    <row r="14071" spans="1:1" s="261" customFormat="1" ht="12" hidden="1" customHeight="1">
      <c r="A14071" s="260"/>
    </row>
    <row r="14072" spans="1:1" s="261" customFormat="1" ht="12" hidden="1" customHeight="1">
      <c r="A14072" s="260"/>
    </row>
    <row r="14073" spans="1:1" s="261" customFormat="1" ht="12" hidden="1" customHeight="1">
      <c r="A14073" s="260"/>
    </row>
    <row r="14074" spans="1:1" s="261" customFormat="1" ht="12" hidden="1" customHeight="1">
      <c r="A14074" s="260"/>
    </row>
    <row r="14075" spans="1:1" s="261" customFormat="1" ht="12" hidden="1" customHeight="1">
      <c r="A14075" s="260"/>
    </row>
    <row r="14076" spans="1:1" s="261" customFormat="1" ht="12" hidden="1" customHeight="1">
      <c r="A14076" s="260"/>
    </row>
    <row r="14077" spans="1:1" s="261" customFormat="1" ht="12" hidden="1" customHeight="1">
      <c r="A14077" s="260"/>
    </row>
    <row r="14078" spans="1:1" s="261" customFormat="1" ht="12" hidden="1" customHeight="1">
      <c r="A14078" s="260"/>
    </row>
    <row r="14079" spans="1:1" s="261" customFormat="1" ht="12" hidden="1" customHeight="1">
      <c r="A14079" s="260"/>
    </row>
    <row r="14080" spans="1:1" s="261" customFormat="1" ht="12" hidden="1" customHeight="1">
      <c r="A14080" s="260"/>
    </row>
    <row r="14081" spans="1:1" s="261" customFormat="1" ht="12" hidden="1" customHeight="1">
      <c r="A14081" s="260"/>
    </row>
    <row r="14082" spans="1:1" s="261" customFormat="1" ht="12" hidden="1" customHeight="1">
      <c r="A14082" s="260"/>
    </row>
    <row r="14083" spans="1:1" s="261" customFormat="1" ht="12" hidden="1" customHeight="1">
      <c r="A14083" s="260"/>
    </row>
    <row r="14084" spans="1:1" s="261" customFormat="1" ht="12" hidden="1" customHeight="1">
      <c r="A14084" s="260"/>
    </row>
    <row r="14085" spans="1:1" s="261" customFormat="1" ht="12" hidden="1" customHeight="1">
      <c r="A14085" s="260"/>
    </row>
    <row r="14086" spans="1:1" s="261" customFormat="1" ht="12" hidden="1" customHeight="1">
      <c r="A14086" s="260"/>
    </row>
    <row r="14087" spans="1:1" s="261" customFormat="1" ht="12" hidden="1" customHeight="1">
      <c r="A14087" s="260"/>
    </row>
    <row r="14088" spans="1:1" s="261" customFormat="1" ht="12" hidden="1" customHeight="1">
      <c r="A14088" s="260"/>
    </row>
    <row r="14089" spans="1:1" s="261" customFormat="1" ht="12" hidden="1" customHeight="1">
      <c r="A14089" s="260"/>
    </row>
    <row r="14090" spans="1:1" s="261" customFormat="1" ht="12" hidden="1" customHeight="1">
      <c r="A14090" s="260"/>
    </row>
    <row r="14091" spans="1:1" s="261" customFormat="1" ht="12" hidden="1" customHeight="1">
      <c r="A14091" s="260"/>
    </row>
    <row r="14092" spans="1:1" s="261" customFormat="1" ht="12" hidden="1" customHeight="1">
      <c r="A14092" s="260"/>
    </row>
    <row r="14093" spans="1:1" s="261" customFormat="1" ht="12" hidden="1" customHeight="1">
      <c r="A14093" s="260"/>
    </row>
    <row r="14094" spans="1:1" s="261" customFormat="1" ht="12" hidden="1" customHeight="1">
      <c r="A14094" s="260"/>
    </row>
    <row r="14095" spans="1:1" s="261" customFormat="1" ht="12" hidden="1" customHeight="1">
      <c r="A14095" s="260"/>
    </row>
    <row r="14096" spans="1:1" s="261" customFormat="1" ht="12" hidden="1" customHeight="1">
      <c r="A14096" s="260"/>
    </row>
    <row r="14097" spans="1:1" s="261" customFormat="1" ht="12" hidden="1" customHeight="1">
      <c r="A14097" s="260"/>
    </row>
    <row r="14098" spans="1:1" s="261" customFormat="1" ht="12" hidden="1" customHeight="1">
      <c r="A14098" s="260"/>
    </row>
    <row r="14099" spans="1:1" s="261" customFormat="1" ht="12" hidden="1" customHeight="1">
      <c r="A14099" s="260"/>
    </row>
    <row r="14100" spans="1:1" s="261" customFormat="1" ht="12" hidden="1" customHeight="1">
      <c r="A14100" s="260"/>
    </row>
    <row r="14101" spans="1:1" s="261" customFormat="1" ht="12" hidden="1" customHeight="1">
      <c r="A14101" s="260"/>
    </row>
    <row r="14102" spans="1:1" s="261" customFormat="1" ht="12" hidden="1" customHeight="1">
      <c r="A14102" s="260"/>
    </row>
    <row r="14103" spans="1:1" s="261" customFormat="1" ht="12" hidden="1" customHeight="1">
      <c r="A14103" s="260"/>
    </row>
    <row r="14104" spans="1:1" s="261" customFormat="1" ht="12" hidden="1" customHeight="1">
      <c r="A14104" s="260"/>
    </row>
    <row r="14105" spans="1:1" s="261" customFormat="1" ht="12" hidden="1" customHeight="1">
      <c r="A14105" s="260"/>
    </row>
    <row r="14106" spans="1:1" s="261" customFormat="1" ht="12" hidden="1" customHeight="1">
      <c r="A14106" s="260"/>
    </row>
    <row r="14107" spans="1:1" s="261" customFormat="1" ht="12" hidden="1" customHeight="1">
      <c r="A14107" s="260"/>
    </row>
    <row r="14108" spans="1:1" s="261" customFormat="1" ht="12" hidden="1" customHeight="1">
      <c r="A14108" s="260"/>
    </row>
    <row r="14109" spans="1:1" s="261" customFormat="1" ht="12" hidden="1" customHeight="1">
      <c r="A14109" s="260"/>
    </row>
    <row r="14110" spans="1:1" s="261" customFormat="1" ht="12" hidden="1" customHeight="1">
      <c r="A14110" s="260"/>
    </row>
    <row r="14111" spans="1:1" s="261" customFormat="1" ht="12" hidden="1" customHeight="1">
      <c r="A14111" s="260"/>
    </row>
    <row r="14112" spans="1:1" s="261" customFormat="1" ht="12" hidden="1" customHeight="1">
      <c r="A14112" s="260"/>
    </row>
    <row r="14113" spans="1:1" s="261" customFormat="1" ht="12" hidden="1" customHeight="1">
      <c r="A14113" s="260"/>
    </row>
    <row r="14114" spans="1:1" s="261" customFormat="1" ht="12" hidden="1" customHeight="1">
      <c r="A14114" s="260"/>
    </row>
    <row r="14115" spans="1:1" s="261" customFormat="1" ht="12" hidden="1" customHeight="1">
      <c r="A14115" s="260"/>
    </row>
    <row r="14116" spans="1:1" s="261" customFormat="1" ht="12" hidden="1" customHeight="1">
      <c r="A14116" s="260"/>
    </row>
    <row r="14117" spans="1:1" s="261" customFormat="1" ht="12" hidden="1" customHeight="1">
      <c r="A14117" s="260"/>
    </row>
    <row r="14118" spans="1:1" s="261" customFormat="1" ht="12" hidden="1" customHeight="1">
      <c r="A14118" s="260"/>
    </row>
    <row r="14119" spans="1:1" s="261" customFormat="1" ht="12" hidden="1" customHeight="1">
      <c r="A14119" s="260"/>
    </row>
    <row r="14120" spans="1:1" s="261" customFormat="1" ht="12" hidden="1" customHeight="1">
      <c r="A14120" s="260"/>
    </row>
    <row r="14121" spans="1:1" s="261" customFormat="1" ht="12" hidden="1" customHeight="1">
      <c r="A14121" s="260"/>
    </row>
    <row r="14122" spans="1:1" s="261" customFormat="1" ht="12" hidden="1" customHeight="1">
      <c r="A14122" s="260"/>
    </row>
    <row r="14123" spans="1:1" s="261" customFormat="1" ht="12" hidden="1" customHeight="1">
      <c r="A14123" s="260"/>
    </row>
    <row r="14124" spans="1:1" s="261" customFormat="1" ht="12" hidden="1" customHeight="1">
      <c r="A14124" s="260"/>
    </row>
    <row r="14125" spans="1:1" s="261" customFormat="1" ht="12" hidden="1" customHeight="1">
      <c r="A14125" s="260"/>
    </row>
    <row r="14126" spans="1:1" s="261" customFormat="1" ht="12" hidden="1" customHeight="1">
      <c r="A14126" s="260"/>
    </row>
    <row r="14127" spans="1:1" s="261" customFormat="1" ht="12" hidden="1" customHeight="1">
      <c r="A14127" s="260"/>
    </row>
    <row r="14128" spans="1:1" s="261" customFormat="1" ht="12" hidden="1" customHeight="1">
      <c r="A14128" s="260"/>
    </row>
    <row r="14129" spans="1:1" s="261" customFormat="1" ht="12" hidden="1" customHeight="1">
      <c r="A14129" s="260"/>
    </row>
    <row r="14130" spans="1:1" s="261" customFormat="1" ht="12" hidden="1" customHeight="1">
      <c r="A14130" s="260"/>
    </row>
    <row r="14131" spans="1:1" s="261" customFormat="1" ht="12" hidden="1" customHeight="1">
      <c r="A14131" s="260"/>
    </row>
    <row r="14132" spans="1:1" s="261" customFormat="1" ht="12" hidden="1" customHeight="1">
      <c r="A14132" s="260"/>
    </row>
    <row r="14133" spans="1:1" s="261" customFormat="1" ht="12" hidden="1" customHeight="1">
      <c r="A14133" s="260"/>
    </row>
    <row r="14134" spans="1:1" s="261" customFormat="1" ht="12" hidden="1" customHeight="1">
      <c r="A14134" s="260"/>
    </row>
    <row r="14135" spans="1:1" s="261" customFormat="1" ht="12" hidden="1" customHeight="1">
      <c r="A14135" s="260"/>
    </row>
    <row r="14136" spans="1:1" s="261" customFormat="1" ht="12" hidden="1" customHeight="1">
      <c r="A14136" s="260"/>
    </row>
    <row r="14137" spans="1:1" s="261" customFormat="1" ht="12" hidden="1" customHeight="1">
      <c r="A14137" s="260"/>
    </row>
    <row r="14138" spans="1:1" s="261" customFormat="1" ht="12" hidden="1" customHeight="1">
      <c r="A14138" s="260"/>
    </row>
    <row r="14139" spans="1:1" s="261" customFormat="1" ht="12" hidden="1" customHeight="1">
      <c r="A14139" s="260"/>
    </row>
    <row r="14140" spans="1:1" s="261" customFormat="1" ht="12" hidden="1" customHeight="1">
      <c r="A14140" s="260"/>
    </row>
    <row r="14141" spans="1:1" s="261" customFormat="1" ht="12" hidden="1" customHeight="1">
      <c r="A14141" s="260"/>
    </row>
    <row r="14142" spans="1:1" s="261" customFormat="1" ht="12" hidden="1" customHeight="1">
      <c r="A14142" s="260"/>
    </row>
    <row r="14143" spans="1:1" s="261" customFormat="1" ht="12" hidden="1" customHeight="1">
      <c r="A14143" s="260"/>
    </row>
    <row r="14144" spans="1:1" s="261" customFormat="1" ht="12" hidden="1" customHeight="1">
      <c r="A14144" s="260"/>
    </row>
    <row r="14145" spans="1:1" s="261" customFormat="1" ht="12" hidden="1" customHeight="1">
      <c r="A14145" s="260"/>
    </row>
    <row r="14146" spans="1:1" s="261" customFormat="1" ht="12" hidden="1" customHeight="1">
      <c r="A14146" s="260"/>
    </row>
    <row r="14147" spans="1:1" s="261" customFormat="1" ht="12" hidden="1" customHeight="1">
      <c r="A14147" s="260"/>
    </row>
    <row r="14148" spans="1:1" s="261" customFormat="1" ht="12" hidden="1" customHeight="1">
      <c r="A14148" s="260"/>
    </row>
    <row r="14149" spans="1:1" s="261" customFormat="1" ht="12" hidden="1" customHeight="1">
      <c r="A14149" s="260"/>
    </row>
    <row r="14150" spans="1:1" s="261" customFormat="1" ht="12" hidden="1" customHeight="1">
      <c r="A14150" s="260"/>
    </row>
    <row r="14151" spans="1:1" s="261" customFormat="1" ht="12" hidden="1" customHeight="1">
      <c r="A14151" s="260"/>
    </row>
    <row r="14152" spans="1:1" s="261" customFormat="1" ht="12" hidden="1" customHeight="1">
      <c r="A14152" s="260"/>
    </row>
    <row r="14153" spans="1:1" s="261" customFormat="1" ht="12" hidden="1" customHeight="1">
      <c r="A14153" s="260"/>
    </row>
    <row r="14154" spans="1:1" s="261" customFormat="1" ht="12" hidden="1" customHeight="1">
      <c r="A14154" s="260"/>
    </row>
    <row r="14155" spans="1:1" s="261" customFormat="1" ht="12" hidden="1" customHeight="1">
      <c r="A14155" s="260"/>
    </row>
    <row r="14156" spans="1:1" s="261" customFormat="1" ht="12" hidden="1" customHeight="1">
      <c r="A14156" s="260"/>
    </row>
    <row r="14157" spans="1:1" s="261" customFormat="1" ht="12" hidden="1" customHeight="1">
      <c r="A14157" s="260"/>
    </row>
    <row r="14158" spans="1:1" s="261" customFormat="1" ht="12" hidden="1" customHeight="1">
      <c r="A14158" s="260"/>
    </row>
    <row r="14159" spans="1:1" s="261" customFormat="1" ht="12" hidden="1" customHeight="1">
      <c r="A14159" s="260"/>
    </row>
    <row r="14160" spans="1:1" s="261" customFormat="1" ht="12" hidden="1" customHeight="1">
      <c r="A14160" s="260"/>
    </row>
    <row r="14161" spans="1:1" s="261" customFormat="1" ht="12" hidden="1" customHeight="1">
      <c r="A14161" s="260"/>
    </row>
    <row r="14162" spans="1:1" s="261" customFormat="1" ht="12" hidden="1" customHeight="1">
      <c r="A14162" s="260"/>
    </row>
    <row r="14163" spans="1:1" s="261" customFormat="1" ht="12" hidden="1" customHeight="1">
      <c r="A14163" s="260"/>
    </row>
    <row r="14164" spans="1:1" s="261" customFormat="1" ht="12" hidden="1" customHeight="1">
      <c r="A14164" s="260"/>
    </row>
    <row r="14165" spans="1:1" s="261" customFormat="1" ht="12" hidden="1" customHeight="1">
      <c r="A14165" s="260"/>
    </row>
    <row r="14166" spans="1:1" s="261" customFormat="1" ht="12" hidden="1" customHeight="1">
      <c r="A14166" s="260"/>
    </row>
    <row r="14167" spans="1:1" s="261" customFormat="1" ht="12" hidden="1" customHeight="1">
      <c r="A14167" s="260"/>
    </row>
    <row r="14168" spans="1:1" s="261" customFormat="1" ht="12" hidden="1" customHeight="1">
      <c r="A14168" s="260"/>
    </row>
    <row r="14169" spans="1:1" s="261" customFormat="1" ht="12" hidden="1" customHeight="1">
      <c r="A14169" s="260"/>
    </row>
    <row r="14170" spans="1:1" s="261" customFormat="1" ht="12" hidden="1" customHeight="1">
      <c r="A14170" s="260"/>
    </row>
    <row r="14171" spans="1:1" s="261" customFormat="1" ht="12" hidden="1" customHeight="1">
      <c r="A14171" s="260"/>
    </row>
    <row r="14172" spans="1:1" s="261" customFormat="1" ht="12" hidden="1" customHeight="1">
      <c r="A14172" s="260"/>
    </row>
    <row r="14173" spans="1:1" s="261" customFormat="1" ht="12" hidden="1" customHeight="1">
      <c r="A14173" s="260"/>
    </row>
    <row r="14174" spans="1:1" s="261" customFormat="1" ht="12" hidden="1" customHeight="1">
      <c r="A14174" s="260"/>
    </row>
    <row r="14175" spans="1:1" s="261" customFormat="1" ht="12" hidden="1" customHeight="1">
      <c r="A14175" s="260"/>
    </row>
    <row r="14176" spans="1:1" s="261" customFormat="1" ht="12" hidden="1" customHeight="1">
      <c r="A14176" s="260"/>
    </row>
    <row r="14177" spans="1:1" s="261" customFormat="1" ht="12" hidden="1" customHeight="1">
      <c r="A14177" s="260"/>
    </row>
    <row r="14178" spans="1:1" s="261" customFormat="1" ht="12" hidden="1" customHeight="1">
      <c r="A14178" s="260"/>
    </row>
    <row r="14179" spans="1:1" s="261" customFormat="1" ht="12" hidden="1" customHeight="1">
      <c r="A14179" s="260"/>
    </row>
    <row r="14180" spans="1:1" s="261" customFormat="1" ht="12" hidden="1" customHeight="1">
      <c r="A14180" s="260"/>
    </row>
    <row r="14181" spans="1:1" s="261" customFormat="1" ht="12" hidden="1" customHeight="1">
      <c r="A14181" s="260"/>
    </row>
    <row r="14182" spans="1:1" s="261" customFormat="1" ht="12" hidden="1" customHeight="1">
      <c r="A14182" s="260"/>
    </row>
    <row r="14183" spans="1:1" s="261" customFormat="1" ht="12" hidden="1" customHeight="1">
      <c r="A14183" s="260"/>
    </row>
    <row r="14184" spans="1:1" s="261" customFormat="1" ht="12" hidden="1" customHeight="1">
      <c r="A14184" s="260"/>
    </row>
    <row r="14185" spans="1:1" s="261" customFormat="1" ht="12" hidden="1" customHeight="1">
      <c r="A14185" s="260"/>
    </row>
    <row r="14186" spans="1:1" s="261" customFormat="1" ht="12" hidden="1" customHeight="1">
      <c r="A14186" s="260"/>
    </row>
    <row r="14187" spans="1:1" s="261" customFormat="1" ht="12" hidden="1" customHeight="1">
      <c r="A14187" s="260"/>
    </row>
    <row r="14188" spans="1:1" s="261" customFormat="1" ht="12" hidden="1" customHeight="1">
      <c r="A14188" s="260"/>
    </row>
    <row r="14189" spans="1:1" s="261" customFormat="1" ht="12" hidden="1" customHeight="1">
      <c r="A14189" s="260"/>
    </row>
    <row r="14190" spans="1:1" s="261" customFormat="1" ht="12" hidden="1" customHeight="1">
      <c r="A14190" s="260"/>
    </row>
    <row r="14191" spans="1:1" s="261" customFormat="1" ht="12" hidden="1" customHeight="1">
      <c r="A14191" s="260"/>
    </row>
    <row r="14192" spans="1:1" s="261" customFormat="1" ht="12" hidden="1" customHeight="1">
      <c r="A14192" s="260"/>
    </row>
    <row r="14193" spans="1:1" s="261" customFormat="1" ht="12" hidden="1" customHeight="1">
      <c r="A14193" s="260"/>
    </row>
    <row r="14194" spans="1:1" s="261" customFormat="1" ht="12" hidden="1" customHeight="1">
      <c r="A14194" s="260"/>
    </row>
    <row r="14195" spans="1:1" s="261" customFormat="1" ht="12" hidden="1" customHeight="1">
      <c r="A14195" s="260"/>
    </row>
    <row r="14196" spans="1:1" s="261" customFormat="1" ht="12" hidden="1" customHeight="1">
      <c r="A14196" s="260"/>
    </row>
    <row r="14197" spans="1:1" s="261" customFormat="1" ht="12" hidden="1" customHeight="1">
      <c r="A14197" s="260"/>
    </row>
    <row r="14198" spans="1:1" s="261" customFormat="1" ht="12" hidden="1" customHeight="1">
      <c r="A14198" s="260"/>
    </row>
    <row r="14199" spans="1:1" s="261" customFormat="1" ht="12" hidden="1" customHeight="1">
      <c r="A14199" s="260"/>
    </row>
    <row r="14200" spans="1:1" s="261" customFormat="1" ht="12" hidden="1" customHeight="1">
      <c r="A14200" s="260"/>
    </row>
    <row r="14201" spans="1:1" s="261" customFormat="1" ht="12" hidden="1" customHeight="1">
      <c r="A14201" s="260"/>
    </row>
    <row r="14202" spans="1:1" s="261" customFormat="1" ht="12" hidden="1" customHeight="1">
      <c r="A14202" s="260"/>
    </row>
    <row r="14203" spans="1:1" s="261" customFormat="1" ht="12" hidden="1" customHeight="1">
      <c r="A14203" s="260"/>
    </row>
    <row r="14204" spans="1:1" s="261" customFormat="1" ht="12" hidden="1" customHeight="1">
      <c r="A14204" s="260"/>
    </row>
    <row r="14205" spans="1:1" s="261" customFormat="1" ht="12" hidden="1" customHeight="1">
      <c r="A14205" s="260"/>
    </row>
    <row r="14206" spans="1:1" s="261" customFormat="1" ht="12" hidden="1" customHeight="1">
      <c r="A14206" s="260"/>
    </row>
    <row r="14207" spans="1:1" s="261" customFormat="1" ht="12" hidden="1" customHeight="1">
      <c r="A14207" s="260"/>
    </row>
    <row r="14208" spans="1:1" s="261" customFormat="1" ht="12" hidden="1" customHeight="1">
      <c r="A14208" s="260"/>
    </row>
    <row r="14209" spans="1:1" s="261" customFormat="1" ht="12" hidden="1" customHeight="1">
      <c r="A14209" s="260"/>
    </row>
    <row r="14210" spans="1:1" s="261" customFormat="1" ht="12" hidden="1" customHeight="1">
      <c r="A14210" s="260"/>
    </row>
    <row r="14211" spans="1:1" s="261" customFormat="1" ht="12" hidden="1" customHeight="1">
      <c r="A14211" s="260"/>
    </row>
    <row r="14212" spans="1:1" s="261" customFormat="1" ht="12" hidden="1" customHeight="1">
      <c r="A14212" s="260"/>
    </row>
    <row r="14213" spans="1:1" s="261" customFormat="1" ht="12" hidden="1" customHeight="1">
      <c r="A14213" s="260"/>
    </row>
    <row r="14214" spans="1:1" s="261" customFormat="1" ht="12" hidden="1" customHeight="1">
      <c r="A14214" s="260"/>
    </row>
    <row r="14215" spans="1:1" s="261" customFormat="1" ht="12" hidden="1" customHeight="1">
      <c r="A14215" s="260"/>
    </row>
    <row r="14216" spans="1:1" s="261" customFormat="1" ht="12" hidden="1" customHeight="1">
      <c r="A14216" s="260"/>
    </row>
    <row r="14217" spans="1:1" s="261" customFormat="1" ht="12" hidden="1" customHeight="1">
      <c r="A14217" s="260"/>
    </row>
    <row r="14218" spans="1:1" s="261" customFormat="1" ht="12" hidden="1" customHeight="1">
      <c r="A14218" s="260"/>
    </row>
    <row r="14219" spans="1:1" s="261" customFormat="1" ht="12" hidden="1" customHeight="1">
      <c r="A14219" s="260"/>
    </row>
    <row r="14220" spans="1:1" s="261" customFormat="1" ht="12" hidden="1" customHeight="1">
      <c r="A14220" s="260"/>
    </row>
    <row r="14221" spans="1:1" s="261" customFormat="1" ht="12" hidden="1" customHeight="1">
      <c r="A14221" s="260"/>
    </row>
    <row r="14222" spans="1:1" s="261" customFormat="1" ht="12" hidden="1" customHeight="1">
      <c r="A14222" s="260"/>
    </row>
    <row r="14223" spans="1:1" s="261" customFormat="1" ht="12" hidden="1" customHeight="1">
      <c r="A14223" s="260"/>
    </row>
    <row r="14224" spans="1:1" s="261" customFormat="1" ht="12" hidden="1" customHeight="1">
      <c r="A14224" s="260"/>
    </row>
    <row r="14225" spans="1:1" s="261" customFormat="1" ht="12" hidden="1" customHeight="1">
      <c r="A14225" s="260"/>
    </row>
    <row r="14226" spans="1:1" s="261" customFormat="1" ht="12" hidden="1" customHeight="1">
      <c r="A14226" s="260"/>
    </row>
    <row r="14227" spans="1:1" s="261" customFormat="1" ht="12" hidden="1" customHeight="1">
      <c r="A14227" s="260"/>
    </row>
    <row r="14228" spans="1:1" s="261" customFormat="1" ht="12" hidden="1" customHeight="1">
      <c r="A14228" s="260"/>
    </row>
    <row r="14229" spans="1:1" s="261" customFormat="1" ht="12" hidden="1" customHeight="1">
      <c r="A14229" s="260"/>
    </row>
    <row r="14230" spans="1:1" s="261" customFormat="1" ht="12" hidden="1" customHeight="1">
      <c r="A14230" s="260"/>
    </row>
    <row r="14231" spans="1:1" s="261" customFormat="1" ht="12" hidden="1" customHeight="1">
      <c r="A14231" s="260"/>
    </row>
    <row r="14232" spans="1:1" s="261" customFormat="1" ht="12" hidden="1" customHeight="1">
      <c r="A14232" s="260"/>
    </row>
    <row r="14233" spans="1:1" s="261" customFormat="1" ht="12" hidden="1" customHeight="1">
      <c r="A14233" s="260"/>
    </row>
    <row r="14234" spans="1:1" s="261" customFormat="1" ht="12" hidden="1" customHeight="1">
      <c r="A14234" s="260"/>
    </row>
    <row r="14235" spans="1:1" s="261" customFormat="1" ht="12" hidden="1" customHeight="1">
      <c r="A14235" s="260"/>
    </row>
    <row r="14236" spans="1:1" s="261" customFormat="1" ht="12" hidden="1" customHeight="1">
      <c r="A14236" s="260"/>
    </row>
    <row r="14237" spans="1:1" s="261" customFormat="1" ht="12" hidden="1" customHeight="1">
      <c r="A14237" s="260"/>
    </row>
    <row r="14238" spans="1:1" s="261" customFormat="1" ht="12" hidden="1" customHeight="1">
      <c r="A14238" s="260"/>
    </row>
    <row r="14239" spans="1:1" s="261" customFormat="1" ht="12" hidden="1" customHeight="1">
      <c r="A14239" s="260"/>
    </row>
    <row r="14240" spans="1:1" s="261" customFormat="1" ht="12" hidden="1" customHeight="1">
      <c r="A14240" s="260"/>
    </row>
    <row r="14241" spans="1:1" s="261" customFormat="1" ht="12" hidden="1" customHeight="1">
      <c r="A14241" s="260"/>
    </row>
    <row r="14242" spans="1:1" s="261" customFormat="1" ht="12" hidden="1" customHeight="1">
      <c r="A14242" s="260"/>
    </row>
    <row r="14243" spans="1:1" s="261" customFormat="1" ht="12" hidden="1" customHeight="1">
      <c r="A14243" s="260"/>
    </row>
    <row r="14244" spans="1:1" s="261" customFormat="1" ht="12" hidden="1" customHeight="1">
      <c r="A14244" s="260"/>
    </row>
    <row r="14245" spans="1:1" s="261" customFormat="1" ht="12" hidden="1" customHeight="1">
      <c r="A14245" s="260"/>
    </row>
    <row r="14246" spans="1:1" s="261" customFormat="1" ht="12" hidden="1" customHeight="1">
      <c r="A14246" s="260"/>
    </row>
    <row r="14247" spans="1:1" s="261" customFormat="1" ht="12" hidden="1" customHeight="1">
      <c r="A14247" s="260"/>
    </row>
    <row r="14248" spans="1:1" s="261" customFormat="1" ht="12" hidden="1" customHeight="1">
      <c r="A14248" s="260"/>
    </row>
    <row r="14249" spans="1:1" s="261" customFormat="1" ht="12" hidden="1" customHeight="1">
      <c r="A14249" s="260"/>
    </row>
    <row r="14250" spans="1:1" s="261" customFormat="1" ht="12" hidden="1" customHeight="1">
      <c r="A14250" s="260"/>
    </row>
    <row r="14251" spans="1:1" s="261" customFormat="1" ht="12" hidden="1" customHeight="1">
      <c r="A14251" s="260"/>
    </row>
    <row r="14252" spans="1:1" s="261" customFormat="1" ht="12" hidden="1" customHeight="1">
      <c r="A14252" s="260"/>
    </row>
    <row r="14253" spans="1:1" s="261" customFormat="1" ht="12" hidden="1" customHeight="1">
      <c r="A14253" s="260"/>
    </row>
    <row r="14254" spans="1:1" s="261" customFormat="1" ht="12" hidden="1" customHeight="1">
      <c r="A14254" s="260"/>
    </row>
    <row r="14255" spans="1:1" s="261" customFormat="1" ht="12" hidden="1" customHeight="1">
      <c r="A14255" s="260"/>
    </row>
    <row r="14256" spans="1:1" s="261" customFormat="1" ht="12" hidden="1" customHeight="1">
      <c r="A14256" s="260"/>
    </row>
    <row r="14257" spans="1:1" s="261" customFormat="1" ht="12" hidden="1" customHeight="1">
      <c r="A14257" s="260"/>
    </row>
    <row r="14258" spans="1:1" s="261" customFormat="1" ht="12" hidden="1" customHeight="1">
      <c r="A14258" s="260"/>
    </row>
    <row r="14259" spans="1:1" s="261" customFormat="1" ht="12" hidden="1" customHeight="1">
      <c r="A14259" s="260"/>
    </row>
    <row r="14260" spans="1:1" s="261" customFormat="1" ht="12" hidden="1" customHeight="1">
      <c r="A14260" s="260"/>
    </row>
    <row r="14261" spans="1:1" s="261" customFormat="1" ht="12" hidden="1" customHeight="1">
      <c r="A14261" s="260"/>
    </row>
    <row r="14262" spans="1:1" s="261" customFormat="1" ht="12" hidden="1" customHeight="1">
      <c r="A14262" s="260"/>
    </row>
    <row r="14263" spans="1:1" s="261" customFormat="1" ht="12" hidden="1" customHeight="1">
      <c r="A14263" s="260"/>
    </row>
    <row r="14264" spans="1:1" s="261" customFormat="1" ht="12" hidden="1" customHeight="1">
      <c r="A14264" s="260"/>
    </row>
    <row r="14265" spans="1:1" s="261" customFormat="1" ht="12" hidden="1" customHeight="1">
      <c r="A14265" s="260"/>
    </row>
    <row r="14266" spans="1:1" s="261" customFormat="1" ht="12" hidden="1" customHeight="1">
      <c r="A14266" s="260"/>
    </row>
    <row r="14267" spans="1:1" s="261" customFormat="1" ht="12" hidden="1" customHeight="1">
      <c r="A14267" s="260"/>
    </row>
    <row r="14268" spans="1:1" s="261" customFormat="1" ht="12" hidden="1" customHeight="1">
      <c r="A14268" s="260"/>
    </row>
    <row r="14269" spans="1:1" s="261" customFormat="1" ht="12" hidden="1" customHeight="1">
      <c r="A14269" s="260"/>
    </row>
    <row r="14270" spans="1:1" s="261" customFormat="1" ht="12" hidden="1" customHeight="1">
      <c r="A14270" s="260"/>
    </row>
    <row r="14271" spans="1:1" s="261" customFormat="1" ht="12" hidden="1" customHeight="1">
      <c r="A14271" s="260"/>
    </row>
    <row r="14272" spans="1:1" s="261" customFormat="1" ht="12" hidden="1" customHeight="1">
      <c r="A14272" s="260"/>
    </row>
    <row r="14273" spans="1:1" s="261" customFormat="1" ht="12" hidden="1" customHeight="1">
      <c r="A14273" s="260"/>
    </row>
    <row r="14274" spans="1:1" s="261" customFormat="1" ht="12" hidden="1" customHeight="1">
      <c r="A14274" s="260"/>
    </row>
    <row r="14275" spans="1:1" s="261" customFormat="1" ht="12" hidden="1" customHeight="1">
      <c r="A14275" s="260"/>
    </row>
    <row r="14276" spans="1:1" s="261" customFormat="1" ht="12" hidden="1" customHeight="1">
      <c r="A14276" s="260"/>
    </row>
    <row r="14277" spans="1:1" s="261" customFormat="1" ht="12" hidden="1" customHeight="1">
      <c r="A14277" s="260"/>
    </row>
    <row r="14278" spans="1:1" s="261" customFormat="1" ht="12" hidden="1" customHeight="1">
      <c r="A14278" s="260"/>
    </row>
    <row r="14279" spans="1:1" s="261" customFormat="1" ht="12" hidden="1" customHeight="1">
      <c r="A14279" s="260"/>
    </row>
    <row r="14280" spans="1:1" s="261" customFormat="1" ht="12" hidden="1" customHeight="1">
      <c r="A14280" s="260"/>
    </row>
    <row r="14281" spans="1:1" s="261" customFormat="1" ht="12" hidden="1" customHeight="1">
      <c r="A14281" s="260"/>
    </row>
    <row r="14282" spans="1:1" s="261" customFormat="1" ht="12" hidden="1" customHeight="1">
      <c r="A14282" s="260"/>
    </row>
    <row r="14283" spans="1:1" s="261" customFormat="1" ht="12" hidden="1" customHeight="1">
      <c r="A14283" s="260"/>
    </row>
    <row r="14284" spans="1:1" s="261" customFormat="1" ht="12" hidden="1" customHeight="1">
      <c r="A14284" s="260"/>
    </row>
    <row r="14285" spans="1:1" s="261" customFormat="1" ht="12" hidden="1" customHeight="1">
      <c r="A14285" s="260"/>
    </row>
    <row r="14286" spans="1:1" s="261" customFormat="1" ht="12" hidden="1" customHeight="1">
      <c r="A14286" s="260"/>
    </row>
    <row r="14287" spans="1:1" s="261" customFormat="1" ht="12" hidden="1" customHeight="1">
      <c r="A14287" s="260"/>
    </row>
    <row r="14288" spans="1:1" s="261" customFormat="1" ht="12" hidden="1" customHeight="1">
      <c r="A14288" s="260"/>
    </row>
    <row r="14289" spans="1:1" s="261" customFormat="1" ht="12" hidden="1" customHeight="1">
      <c r="A14289" s="260"/>
    </row>
    <row r="14290" spans="1:1" s="261" customFormat="1" ht="12" hidden="1" customHeight="1">
      <c r="A14290" s="260"/>
    </row>
    <row r="14291" spans="1:1" s="261" customFormat="1" ht="12" hidden="1" customHeight="1">
      <c r="A14291" s="260"/>
    </row>
    <row r="14292" spans="1:1" s="261" customFormat="1" ht="12" hidden="1" customHeight="1">
      <c r="A14292" s="260"/>
    </row>
    <row r="14293" spans="1:1" s="261" customFormat="1" ht="12" hidden="1" customHeight="1">
      <c r="A14293" s="260"/>
    </row>
    <row r="14294" spans="1:1" s="261" customFormat="1" ht="12" hidden="1" customHeight="1">
      <c r="A14294" s="260"/>
    </row>
    <row r="14295" spans="1:1" s="261" customFormat="1" ht="12" hidden="1" customHeight="1">
      <c r="A14295" s="260"/>
    </row>
    <row r="14296" spans="1:1" s="261" customFormat="1" ht="12" hidden="1" customHeight="1">
      <c r="A14296" s="260"/>
    </row>
    <row r="14297" spans="1:1" s="261" customFormat="1" ht="12" hidden="1" customHeight="1">
      <c r="A14297" s="260"/>
    </row>
    <row r="14298" spans="1:1" s="261" customFormat="1" ht="12" hidden="1" customHeight="1">
      <c r="A14298" s="260"/>
    </row>
    <row r="14299" spans="1:1" s="261" customFormat="1" ht="12" hidden="1" customHeight="1">
      <c r="A14299" s="260"/>
    </row>
    <row r="14300" spans="1:1" s="261" customFormat="1" ht="12" hidden="1" customHeight="1">
      <c r="A14300" s="260"/>
    </row>
    <row r="14301" spans="1:1" s="261" customFormat="1" ht="12" hidden="1" customHeight="1">
      <c r="A14301" s="260"/>
    </row>
    <row r="14302" spans="1:1" s="261" customFormat="1" ht="12" hidden="1" customHeight="1">
      <c r="A14302" s="260"/>
    </row>
    <row r="14303" spans="1:1" s="261" customFormat="1" ht="12" hidden="1" customHeight="1">
      <c r="A14303" s="260"/>
    </row>
    <row r="14304" spans="1:1" s="261" customFormat="1" ht="12" hidden="1" customHeight="1">
      <c r="A14304" s="260"/>
    </row>
    <row r="14305" spans="1:1" s="261" customFormat="1" ht="12" hidden="1" customHeight="1">
      <c r="A14305" s="260"/>
    </row>
    <row r="14306" spans="1:1" s="261" customFormat="1" ht="12" hidden="1" customHeight="1">
      <c r="A14306" s="260"/>
    </row>
    <row r="14307" spans="1:1" s="261" customFormat="1" ht="12" hidden="1" customHeight="1">
      <c r="A14307" s="260"/>
    </row>
    <row r="14308" spans="1:1" s="261" customFormat="1" ht="12" hidden="1" customHeight="1">
      <c r="A14308" s="260"/>
    </row>
    <row r="14309" spans="1:1" s="261" customFormat="1" ht="12" hidden="1" customHeight="1">
      <c r="A14309" s="260"/>
    </row>
    <row r="14310" spans="1:1" s="261" customFormat="1" ht="12" hidden="1" customHeight="1">
      <c r="A14310" s="260"/>
    </row>
    <row r="14311" spans="1:1" s="261" customFormat="1" ht="12" hidden="1" customHeight="1">
      <c r="A14311" s="260"/>
    </row>
    <row r="14312" spans="1:1" s="261" customFormat="1" ht="12" hidden="1" customHeight="1">
      <c r="A14312" s="260"/>
    </row>
    <row r="14313" spans="1:1" s="261" customFormat="1" ht="12" hidden="1" customHeight="1">
      <c r="A14313" s="260"/>
    </row>
    <row r="14314" spans="1:1" s="261" customFormat="1" ht="12" hidden="1" customHeight="1">
      <c r="A14314" s="260"/>
    </row>
    <row r="14315" spans="1:1" s="261" customFormat="1" ht="12" hidden="1" customHeight="1">
      <c r="A14315" s="260"/>
    </row>
    <row r="14316" spans="1:1" s="261" customFormat="1" ht="12" hidden="1" customHeight="1">
      <c r="A14316" s="260"/>
    </row>
    <row r="14317" spans="1:1" s="261" customFormat="1" ht="12" hidden="1" customHeight="1">
      <c r="A14317" s="260"/>
    </row>
    <row r="14318" spans="1:1" s="261" customFormat="1" ht="12" hidden="1" customHeight="1">
      <c r="A14318" s="260"/>
    </row>
    <row r="14319" spans="1:1" s="261" customFormat="1" ht="12" hidden="1" customHeight="1">
      <c r="A14319" s="260"/>
    </row>
    <row r="14320" spans="1:1" s="261" customFormat="1" ht="12" hidden="1" customHeight="1">
      <c r="A14320" s="260"/>
    </row>
    <row r="14321" spans="1:1" s="261" customFormat="1" ht="12" hidden="1" customHeight="1">
      <c r="A14321" s="260"/>
    </row>
    <row r="14322" spans="1:1" s="261" customFormat="1" ht="12" hidden="1" customHeight="1">
      <c r="A14322" s="260"/>
    </row>
    <row r="14323" spans="1:1" s="261" customFormat="1" ht="12" hidden="1" customHeight="1">
      <c r="A14323" s="260"/>
    </row>
    <row r="14324" spans="1:1" s="261" customFormat="1" ht="12" hidden="1" customHeight="1">
      <c r="A14324" s="260"/>
    </row>
    <row r="14325" spans="1:1" s="261" customFormat="1" ht="12" hidden="1" customHeight="1">
      <c r="A14325" s="260"/>
    </row>
    <row r="14326" spans="1:1" s="261" customFormat="1" ht="12" hidden="1" customHeight="1">
      <c r="A14326" s="260"/>
    </row>
    <row r="14327" spans="1:1" s="261" customFormat="1" ht="12" hidden="1" customHeight="1">
      <c r="A14327" s="260"/>
    </row>
    <row r="14328" spans="1:1" s="261" customFormat="1" ht="12" hidden="1" customHeight="1">
      <c r="A14328" s="260"/>
    </row>
    <row r="14329" spans="1:1" s="261" customFormat="1" ht="12" hidden="1" customHeight="1">
      <c r="A14329" s="260"/>
    </row>
    <row r="14330" spans="1:1" s="261" customFormat="1" ht="12" hidden="1" customHeight="1">
      <c r="A14330" s="260"/>
    </row>
    <row r="14331" spans="1:1" s="261" customFormat="1" ht="12" hidden="1" customHeight="1">
      <c r="A14331" s="260"/>
    </row>
    <row r="14332" spans="1:1" s="261" customFormat="1" ht="12" hidden="1" customHeight="1">
      <c r="A14332" s="260"/>
    </row>
    <row r="14333" spans="1:1" s="261" customFormat="1" ht="12" hidden="1" customHeight="1">
      <c r="A14333" s="260"/>
    </row>
    <row r="14334" spans="1:1" s="261" customFormat="1" ht="12" hidden="1" customHeight="1">
      <c r="A14334" s="260"/>
    </row>
    <row r="14335" spans="1:1" s="261" customFormat="1" ht="12" hidden="1" customHeight="1">
      <c r="A14335" s="260"/>
    </row>
    <row r="14336" spans="1:1" s="261" customFormat="1" ht="12" hidden="1" customHeight="1">
      <c r="A14336" s="260"/>
    </row>
    <row r="14337" spans="1:1" s="261" customFormat="1" ht="12" hidden="1" customHeight="1">
      <c r="A14337" s="260"/>
    </row>
    <row r="14338" spans="1:1" s="261" customFormat="1" ht="12" hidden="1" customHeight="1">
      <c r="A14338" s="260"/>
    </row>
    <row r="14339" spans="1:1" s="261" customFormat="1" ht="12" hidden="1" customHeight="1">
      <c r="A14339" s="260"/>
    </row>
    <row r="14340" spans="1:1" s="261" customFormat="1" ht="12" hidden="1" customHeight="1">
      <c r="A14340" s="260"/>
    </row>
    <row r="14341" spans="1:1" s="261" customFormat="1" ht="12" hidden="1" customHeight="1">
      <c r="A14341" s="260"/>
    </row>
    <row r="14342" spans="1:1" s="261" customFormat="1" ht="12" hidden="1" customHeight="1">
      <c r="A14342" s="260"/>
    </row>
    <row r="14343" spans="1:1" s="261" customFormat="1" ht="12" hidden="1" customHeight="1">
      <c r="A14343" s="260"/>
    </row>
    <row r="14344" spans="1:1" s="261" customFormat="1" ht="12" hidden="1" customHeight="1">
      <c r="A14344" s="260"/>
    </row>
    <row r="14345" spans="1:1" s="261" customFormat="1" ht="12" hidden="1" customHeight="1">
      <c r="A14345" s="260"/>
    </row>
    <row r="14346" spans="1:1" s="261" customFormat="1" ht="12" hidden="1" customHeight="1">
      <c r="A14346" s="260"/>
    </row>
    <row r="14347" spans="1:1" s="261" customFormat="1" ht="12" hidden="1" customHeight="1">
      <c r="A14347" s="260"/>
    </row>
    <row r="14348" spans="1:1" s="261" customFormat="1" ht="12" hidden="1" customHeight="1">
      <c r="A14348" s="260"/>
    </row>
    <row r="14349" spans="1:1" s="261" customFormat="1" ht="12" hidden="1" customHeight="1">
      <c r="A14349" s="260"/>
    </row>
    <row r="14350" spans="1:1" s="261" customFormat="1" ht="12" hidden="1" customHeight="1">
      <c r="A14350" s="260"/>
    </row>
    <row r="14351" spans="1:1" s="261" customFormat="1" ht="12" hidden="1" customHeight="1">
      <c r="A14351" s="260"/>
    </row>
    <row r="14352" spans="1:1" s="261" customFormat="1" ht="12" hidden="1" customHeight="1">
      <c r="A14352" s="260"/>
    </row>
    <row r="14353" spans="1:1" s="261" customFormat="1" ht="12" hidden="1" customHeight="1">
      <c r="A14353" s="260"/>
    </row>
    <row r="14354" spans="1:1" s="261" customFormat="1" ht="12" hidden="1" customHeight="1">
      <c r="A14354" s="260"/>
    </row>
    <row r="14355" spans="1:1" s="261" customFormat="1" ht="12" hidden="1" customHeight="1">
      <c r="A14355" s="260"/>
    </row>
    <row r="14356" spans="1:1" s="261" customFormat="1" ht="12" hidden="1" customHeight="1">
      <c r="A14356" s="260"/>
    </row>
    <row r="14357" spans="1:1" s="261" customFormat="1" ht="12" hidden="1" customHeight="1">
      <c r="A14357" s="260"/>
    </row>
    <row r="14358" spans="1:1" s="261" customFormat="1" ht="12" hidden="1" customHeight="1">
      <c r="A14358" s="260"/>
    </row>
    <row r="14359" spans="1:1" s="261" customFormat="1" ht="12" hidden="1" customHeight="1">
      <c r="A14359" s="260"/>
    </row>
    <row r="14360" spans="1:1" s="261" customFormat="1" ht="12" hidden="1" customHeight="1">
      <c r="A14360" s="260"/>
    </row>
    <row r="14361" spans="1:1" s="261" customFormat="1" ht="12" hidden="1" customHeight="1">
      <c r="A14361" s="260"/>
    </row>
    <row r="14362" spans="1:1" s="261" customFormat="1" ht="12" hidden="1" customHeight="1">
      <c r="A14362" s="260"/>
    </row>
    <row r="14363" spans="1:1" s="261" customFormat="1" ht="12" hidden="1" customHeight="1">
      <c r="A14363" s="260"/>
    </row>
    <row r="14364" spans="1:1" s="261" customFormat="1" ht="12" hidden="1" customHeight="1">
      <c r="A14364" s="260"/>
    </row>
    <row r="14365" spans="1:1" s="261" customFormat="1" ht="12" hidden="1" customHeight="1">
      <c r="A14365" s="260"/>
    </row>
    <row r="14366" spans="1:1" s="261" customFormat="1" ht="12" hidden="1" customHeight="1">
      <c r="A14366" s="260"/>
    </row>
    <row r="14367" spans="1:1" s="261" customFormat="1" ht="12" hidden="1" customHeight="1">
      <c r="A14367" s="260"/>
    </row>
    <row r="14368" spans="1:1" s="261" customFormat="1" ht="12" hidden="1" customHeight="1">
      <c r="A14368" s="260"/>
    </row>
    <row r="14369" spans="1:1" s="261" customFormat="1" ht="12" hidden="1" customHeight="1">
      <c r="A14369" s="260"/>
    </row>
    <row r="14370" spans="1:1" s="261" customFormat="1" ht="12" hidden="1" customHeight="1">
      <c r="A14370" s="260"/>
    </row>
    <row r="14371" spans="1:1" s="261" customFormat="1" ht="12" hidden="1" customHeight="1">
      <c r="A14371" s="260"/>
    </row>
    <row r="14372" spans="1:1" s="261" customFormat="1" ht="12" hidden="1" customHeight="1">
      <c r="A14372" s="260"/>
    </row>
    <row r="14373" spans="1:1" s="261" customFormat="1" ht="12" hidden="1" customHeight="1">
      <c r="A14373" s="260"/>
    </row>
    <row r="14374" spans="1:1" s="261" customFormat="1" ht="12" hidden="1" customHeight="1">
      <c r="A14374" s="260"/>
    </row>
    <row r="14375" spans="1:1" s="261" customFormat="1" ht="12" hidden="1" customHeight="1">
      <c r="A14375" s="260"/>
    </row>
    <row r="14376" spans="1:1" s="261" customFormat="1" ht="12" hidden="1" customHeight="1">
      <c r="A14376" s="260"/>
    </row>
    <row r="14377" spans="1:1" s="261" customFormat="1" ht="12" hidden="1" customHeight="1">
      <c r="A14377" s="260"/>
    </row>
    <row r="14378" spans="1:1" s="261" customFormat="1" ht="12" hidden="1" customHeight="1">
      <c r="A14378" s="260"/>
    </row>
    <row r="14379" spans="1:1" s="261" customFormat="1" ht="12" hidden="1" customHeight="1">
      <c r="A14379" s="260"/>
    </row>
    <row r="14380" spans="1:1" s="261" customFormat="1" ht="12" hidden="1" customHeight="1">
      <c r="A14380" s="260"/>
    </row>
    <row r="14381" spans="1:1" s="261" customFormat="1" ht="12" hidden="1" customHeight="1">
      <c r="A14381" s="260"/>
    </row>
    <row r="14382" spans="1:1" s="261" customFormat="1" ht="12" hidden="1" customHeight="1">
      <c r="A14382" s="260"/>
    </row>
    <row r="14383" spans="1:1" s="261" customFormat="1" ht="12" hidden="1" customHeight="1">
      <c r="A14383" s="260"/>
    </row>
    <row r="14384" spans="1:1" s="261" customFormat="1" ht="12" hidden="1" customHeight="1">
      <c r="A14384" s="260"/>
    </row>
    <row r="14385" spans="1:1" s="261" customFormat="1" ht="12" hidden="1" customHeight="1">
      <c r="A14385" s="260"/>
    </row>
    <row r="14386" spans="1:1" s="261" customFormat="1" ht="12" hidden="1" customHeight="1">
      <c r="A14386" s="260"/>
    </row>
    <row r="14387" spans="1:1" s="261" customFormat="1" ht="12" hidden="1" customHeight="1">
      <c r="A14387" s="260"/>
    </row>
    <row r="14388" spans="1:1" s="261" customFormat="1" ht="12" hidden="1" customHeight="1">
      <c r="A14388" s="260"/>
    </row>
    <row r="14389" spans="1:1" s="261" customFormat="1" ht="12" hidden="1" customHeight="1">
      <c r="A14389" s="260"/>
    </row>
    <row r="14390" spans="1:1" s="261" customFormat="1" ht="12" hidden="1" customHeight="1">
      <c r="A14390" s="260"/>
    </row>
    <row r="14391" spans="1:1" s="261" customFormat="1" ht="12" hidden="1" customHeight="1">
      <c r="A14391" s="260"/>
    </row>
    <row r="14392" spans="1:1" s="261" customFormat="1" ht="12" hidden="1" customHeight="1">
      <c r="A14392" s="260"/>
    </row>
    <row r="14393" spans="1:1" s="261" customFormat="1" ht="12" hidden="1" customHeight="1">
      <c r="A14393" s="260"/>
    </row>
    <row r="14394" spans="1:1" s="261" customFormat="1" ht="12" hidden="1" customHeight="1">
      <c r="A14394" s="260"/>
    </row>
    <row r="14395" spans="1:1" s="261" customFormat="1" ht="12" hidden="1" customHeight="1">
      <c r="A14395" s="260"/>
    </row>
    <row r="14396" spans="1:1" s="261" customFormat="1" ht="12" hidden="1" customHeight="1">
      <c r="A14396" s="260"/>
    </row>
    <row r="14397" spans="1:1" s="261" customFormat="1" ht="12" hidden="1" customHeight="1">
      <c r="A14397" s="260"/>
    </row>
    <row r="14398" spans="1:1" s="261" customFormat="1" ht="12" hidden="1" customHeight="1">
      <c r="A14398" s="260"/>
    </row>
    <row r="14399" spans="1:1" s="261" customFormat="1" ht="12" hidden="1" customHeight="1">
      <c r="A14399" s="260"/>
    </row>
    <row r="14400" spans="1:1" s="261" customFormat="1" ht="12" hidden="1" customHeight="1">
      <c r="A14400" s="260"/>
    </row>
    <row r="14401" spans="1:1" s="261" customFormat="1" ht="12" hidden="1" customHeight="1">
      <c r="A14401" s="260"/>
    </row>
    <row r="14402" spans="1:1" s="261" customFormat="1" ht="12" hidden="1" customHeight="1">
      <c r="A14402" s="260"/>
    </row>
    <row r="14403" spans="1:1" s="261" customFormat="1" ht="12" hidden="1" customHeight="1">
      <c r="A14403" s="260"/>
    </row>
    <row r="14404" spans="1:1" s="261" customFormat="1" ht="12" hidden="1" customHeight="1">
      <c r="A14404" s="260"/>
    </row>
    <row r="14405" spans="1:1" s="261" customFormat="1" ht="12" hidden="1" customHeight="1">
      <c r="A14405" s="260"/>
    </row>
    <row r="14406" spans="1:1" s="261" customFormat="1" ht="12" hidden="1" customHeight="1">
      <c r="A14406" s="260"/>
    </row>
    <row r="14407" spans="1:1" s="261" customFormat="1" ht="12" hidden="1" customHeight="1">
      <c r="A14407" s="260"/>
    </row>
    <row r="14408" spans="1:1" s="261" customFormat="1" ht="12" hidden="1" customHeight="1">
      <c r="A14408" s="260"/>
    </row>
    <row r="14409" spans="1:1" s="261" customFormat="1" ht="12" hidden="1" customHeight="1">
      <c r="A14409" s="260"/>
    </row>
    <row r="14410" spans="1:1" s="261" customFormat="1" ht="12" hidden="1" customHeight="1">
      <c r="A14410" s="260"/>
    </row>
    <row r="14411" spans="1:1" s="261" customFormat="1" ht="12" hidden="1" customHeight="1">
      <c r="A14411" s="260"/>
    </row>
    <row r="14412" spans="1:1" s="261" customFormat="1" ht="12" hidden="1" customHeight="1">
      <c r="A14412" s="260"/>
    </row>
    <row r="14413" spans="1:1" s="261" customFormat="1" ht="12" hidden="1" customHeight="1">
      <c r="A14413" s="260"/>
    </row>
    <row r="14414" spans="1:1" s="261" customFormat="1" ht="12" hidden="1" customHeight="1">
      <c r="A14414" s="260"/>
    </row>
    <row r="14415" spans="1:1" s="261" customFormat="1" ht="12" hidden="1" customHeight="1">
      <c r="A14415" s="260"/>
    </row>
    <row r="14416" spans="1:1" s="261" customFormat="1" ht="12" hidden="1" customHeight="1">
      <c r="A14416" s="260"/>
    </row>
    <row r="14417" spans="1:1" s="261" customFormat="1" ht="12" hidden="1" customHeight="1">
      <c r="A14417" s="260"/>
    </row>
    <row r="14418" spans="1:1" s="261" customFormat="1" ht="12" hidden="1" customHeight="1">
      <c r="A14418" s="260"/>
    </row>
    <row r="14419" spans="1:1" s="261" customFormat="1" ht="12" hidden="1" customHeight="1">
      <c r="A14419" s="260"/>
    </row>
    <row r="14420" spans="1:1" s="261" customFormat="1" ht="12" hidden="1" customHeight="1">
      <c r="A14420" s="260"/>
    </row>
    <row r="14421" spans="1:1" s="261" customFormat="1" ht="12" hidden="1" customHeight="1">
      <c r="A14421" s="260"/>
    </row>
    <row r="14422" spans="1:1" s="261" customFormat="1" ht="12" hidden="1" customHeight="1">
      <c r="A14422" s="260"/>
    </row>
    <row r="14423" spans="1:1" s="261" customFormat="1" ht="12" hidden="1" customHeight="1">
      <c r="A14423" s="260"/>
    </row>
    <row r="14424" spans="1:1" s="261" customFormat="1" ht="12" hidden="1" customHeight="1">
      <c r="A14424" s="260"/>
    </row>
    <row r="14425" spans="1:1" s="261" customFormat="1" ht="12" hidden="1" customHeight="1">
      <c r="A14425" s="260"/>
    </row>
    <row r="14426" spans="1:1" s="261" customFormat="1" ht="12" hidden="1" customHeight="1">
      <c r="A14426" s="260"/>
    </row>
    <row r="14427" spans="1:1" s="261" customFormat="1" ht="12" hidden="1" customHeight="1">
      <c r="A14427" s="260"/>
    </row>
    <row r="14428" spans="1:1" s="261" customFormat="1" ht="12" hidden="1" customHeight="1">
      <c r="A14428" s="260"/>
    </row>
    <row r="14429" spans="1:1" s="261" customFormat="1" ht="12" hidden="1" customHeight="1">
      <c r="A14429" s="260"/>
    </row>
    <row r="14430" spans="1:1" s="261" customFormat="1" ht="12" hidden="1" customHeight="1">
      <c r="A14430" s="260"/>
    </row>
    <row r="14431" spans="1:1" s="261" customFormat="1" ht="12" hidden="1" customHeight="1">
      <c r="A14431" s="260"/>
    </row>
    <row r="14432" spans="1:1" s="261" customFormat="1" ht="12" hidden="1" customHeight="1">
      <c r="A14432" s="260"/>
    </row>
    <row r="14433" spans="1:1" s="261" customFormat="1" ht="12" hidden="1" customHeight="1">
      <c r="A14433" s="260"/>
    </row>
    <row r="14434" spans="1:1" s="261" customFormat="1" ht="12" hidden="1" customHeight="1">
      <c r="A14434" s="260"/>
    </row>
    <row r="14435" spans="1:1" s="261" customFormat="1" ht="12" hidden="1" customHeight="1">
      <c r="A14435" s="260"/>
    </row>
    <row r="14436" spans="1:1" s="261" customFormat="1" ht="12" hidden="1" customHeight="1">
      <c r="A14436" s="260"/>
    </row>
    <row r="14437" spans="1:1" s="261" customFormat="1" ht="12" hidden="1" customHeight="1">
      <c r="A14437" s="260"/>
    </row>
    <row r="14438" spans="1:1" s="261" customFormat="1" ht="12" hidden="1" customHeight="1">
      <c r="A14438" s="260"/>
    </row>
    <row r="14439" spans="1:1" s="261" customFormat="1" ht="12" hidden="1" customHeight="1">
      <c r="A14439" s="260"/>
    </row>
    <row r="14440" spans="1:1" s="261" customFormat="1" ht="12" hidden="1" customHeight="1">
      <c r="A14440" s="260"/>
    </row>
    <row r="14441" spans="1:1" s="261" customFormat="1" ht="12" hidden="1" customHeight="1">
      <c r="A14441" s="260"/>
    </row>
    <row r="14442" spans="1:1" s="261" customFormat="1" ht="12" hidden="1" customHeight="1">
      <c r="A14442" s="260"/>
    </row>
    <row r="14443" spans="1:1" s="261" customFormat="1" ht="12" hidden="1" customHeight="1">
      <c r="A14443" s="260"/>
    </row>
    <row r="14444" spans="1:1" s="261" customFormat="1" ht="12" hidden="1" customHeight="1">
      <c r="A14444" s="260"/>
    </row>
    <row r="14445" spans="1:1" s="261" customFormat="1" ht="12" hidden="1" customHeight="1">
      <c r="A14445" s="260"/>
    </row>
    <row r="14446" spans="1:1" s="261" customFormat="1" ht="12" hidden="1" customHeight="1">
      <c r="A14446" s="260"/>
    </row>
    <row r="14447" spans="1:1" s="261" customFormat="1" ht="12" hidden="1" customHeight="1">
      <c r="A14447" s="260"/>
    </row>
    <row r="14448" spans="1:1" s="261" customFormat="1" ht="12" hidden="1" customHeight="1">
      <c r="A14448" s="260"/>
    </row>
    <row r="14449" spans="1:1" s="261" customFormat="1" ht="12" hidden="1" customHeight="1">
      <c r="A14449" s="260"/>
    </row>
    <row r="14450" spans="1:1" s="261" customFormat="1" ht="12" hidden="1" customHeight="1">
      <c r="A14450" s="260"/>
    </row>
    <row r="14451" spans="1:1" s="261" customFormat="1" ht="12" hidden="1" customHeight="1">
      <c r="A14451" s="260"/>
    </row>
    <row r="14452" spans="1:1" s="261" customFormat="1" ht="12" hidden="1" customHeight="1">
      <c r="A14452" s="260"/>
    </row>
    <row r="14453" spans="1:1" s="261" customFormat="1" ht="12" hidden="1" customHeight="1">
      <c r="A14453" s="260"/>
    </row>
    <row r="14454" spans="1:1" s="261" customFormat="1" ht="12" hidden="1" customHeight="1">
      <c r="A14454" s="260"/>
    </row>
    <row r="14455" spans="1:1" s="261" customFormat="1" ht="12" hidden="1" customHeight="1">
      <c r="A14455" s="260"/>
    </row>
    <row r="14456" spans="1:1" s="261" customFormat="1" ht="12" hidden="1" customHeight="1">
      <c r="A14456" s="260"/>
    </row>
    <row r="14457" spans="1:1" s="261" customFormat="1" ht="12" hidden="1" customHeight="1">
      <c r="A14457" s="260"/>
    </row>
    <row r="14458" spans="1:1" s="261" customFormat="1" ht="12" hidden="1" customHeight="1">
      <c r="A14458" s="260"/>
    </row>
    <row r="14459" spans="1:1" s="261" customFormat="1" ht="12" hidden="1" customHeight="1">
      <c r="A14459" s="260"/>
    </row>
    <row r="14460" spans="1:1" s="261" customFormat="1" ht="12" hidden="1" customHeight="1">
      <c r="A14460" s="260"/>
    </row>
    <row r="14461" spans="1:1" s="261" customFormat="1" ht="12" hidden="1" customHeight="1">
      <c r="A14461" s="260"/>
    </row>
    <row r="14462" spans="1:1" s="261" customFormat="1" ht="12" hidden="1" customHeight="1">
      <c r="A14462" s="260"/>
    </row>
    <row r="14463" spans="1:1" s="261" customFormat="1" ht="12" hidden="1" customHeight="1">
      <c r="A14463" s="260"/>
    </row>
    <row r="14464" spans="1:1" s="261" customFormat="1" ht="12" hidden="1" customHeight="1">
      <c r="A14464" s="260"/>
    </row>
    <row r="14465" spans="1:1" s="261" customFormat="1" ht="12" hidden="1" customHeight="1">
      <c r="A14465" s="260"/>
    </row>
    <row r="14466" spans="1:1" s="261" customFormat="1" ht="12" hidden="1" customHeight="1">
      <c r="A14466" s="260"/>
    </row>
    <row r="14467" spans="1:1" s="261" customFormat="1" ht="12" hidden="1" customHeight="1">
      <c r="A14467" s="260"/>
    </row>
    <row r="14468" spans="1:1" s="261" customFormat="1" ht="12" hidden="1" customHeight="1">
      <c r="A14468" s="260"/>
    </row>
    <row r="14469" spans="1:1" s="261" customFormat="1" ht="12" hidden="1" customHeight="1">
      <c r="A14469" s="260"/>
    </row>
    <row r="14470" spans="1:1" s="261" customFormat="1" ht="12" hidden="1" customHeight="1">
      <c r="A14470" s="260"/>
    </row>
    <row r="14471" spans="1:1" s="261" customFormat="1" ht="12" hidden="1" customHeight="1">
      <c r="A14471" s="260"/>
    </row>
    <row r="14472" spans="1:1" s="261" customFormat="1" ht="12" hidden="1" customHeight="1">
      <c r="A14472" s="260"/>
    </row>
    <row r="14473" spans="1:1" s="261" customFormat="1" ht="12" hidden="1" customHeight="1">
      <c r="A14473" s="260"/>
    </row>
    <row r="14474" spans="1:1" s="261" customFormat="1" ht="12" hidden="1" customHeight="1">
      <c r="A14474" s="260"/>
    </row>
    <row r="14475" spans="1:1" s="261" customFormat="1" ht="12" hidden="1" customHeight="1">
      <c r="A14475" s="260"/>
    </row>
    <row r="14476" spans="1:1" s="261" customFormat="1" ht="12" hidden="1" customHeight="1">
      <c r="A14476" s="260"/>
    </row>
    <row r="14477" spans="1:1" s="261" customFormat="1" ht="12" hidden="1" customHeight="1">
      <c r="A14477" s="260"/>
    </row>
    <row r="14478" spans="1:1" s="261" customFormat="1" ht="12" hidden="1" customHeight="1">
      <c r="A14478" s="260"/>
    </row>
    <row r="14479" spans="1:1" s="261" customFormat="1" ht="12" hidden="1" customHeight="1">
      <c r="A14479" s="260"/>
    </row>
    <row r="14480" spans="1:1" s="261" customFormat="1" ht="12" hidden="1" customHeight="1">
      <c r="A14480" s="260"/>
    </row>
    <row r="14481" spans="1:1" s="261" customFormat="1" ht="12" hidden="1" customHeight="1">
      <c r="A14481" s="260"/>
    </row>
    <row r="14482" spans="1:1" s="261" customFormat="1" ht="12" hidden="1" customHeight="1">
      <c r="A14482" s="260"/>
    </row>
    <row r="14483" spans="1:1" s="261" customFormat="1" ht="12" hidden="1" customHeight="1">
      <c r="A14483" s="260"/>
    </row>
    <row r="14484" spans="1:1" s="261" customFormat="1" ht="12" hidden="1" customHeight="1">
      <c r="A14484" s="260"/>
    </row>
    <row r="14485" spans="1:1" s="261" customFormat="1" ht="12" hidden="1" customHeight="1">
      <c r="A14485" s="260"/>
    </row>
    <row r="14486" spans="1:1" s="261" customFormat="1" ht="12" hidden="1" customHeight="1">
      <c r="A14486" s="260"/>
    </row>
    <row r="14487" spans="1:1" s="261" customFormat="1" ht="12" hidden="1" customHeight="1">
      <c r="A14487" s="260"/>
    </row>
    <row r="14488" spans="1:1" s="261" customFormat="1" ht="12" hidden="1" customHeight="1">
      <c r="A14488" s="260"/>
    </row>
    <row r="14489" spans="1:1" s="261" customFormat="1" ht="12" hidden="1" customHeight="1">
      <c r="A14489" s="260"/>
    </row>
    <row r="14490" spans="1:1" s="261" customFormat="1" ht="12" hidden="1" customHeight="1">
      <c r="A14490" s="260"/>
    </row>
    <row r="14491" spans="1:1" s="261" customFormat="1" ht="12" hidden="1" customHeight="1">
      <c r="A14491" s="260"/>
    </row>
    <row r="14492" spans="1:1" s="261" customFormat="1" ht="12" hidden="1" customHeight="1">
      <c r="A14492" s="260"/>
    </row>
    <row r="14493" spans="1:1" s="261" customFormat="1" ht="12" hidden="1" customHeight="1">
      <c r="A14493" s="260"/>
    </row>
    <row r="14494" spans="1:1" s="261" customFormat="1" ht="12" hidden="1" customHeight="1">
      <c r="A14494" s="260"/>
    </row>
    <row r="14495" spans="1:1" s="261" customFormat="1" ht="12" hidden="1" customHeight="1">
      <c r="A14495" s="260"/>
    </row>
    <row r="14496" spans="1:1" s="261" customFormat="1" ht="12" hidden="1" customHeight="1">
      <c r="A14496" s="260"/>
    </row>
    <row r="14497" spans="1:1" s="261" customFormat="1" ht="12" hidden="1" customHeight="1">
      <c r="A14497" s="260"/>
    </row>
    <row r="14498" spans="1:1" s="261" customFormat="1" ht="12" hidden="1" customHeight="1">
      <c r="A14498" s="260"/>
    </row>
    <row r="14499" spans="1:1" s="261" customFormat="1" ht="12" hidden="1" customHeight="1">
      <c r="A14499" s="260"/>
    </row>
    <row r="14500" spans="1:1" s="261" customFormat="1" ht="12" hidden="1" customHeight="1">
      <c r="A14500" s="260"/>
    </row>
    <row r="14501" spans="1:1" s="261" customFormat="1" ht="12" hidden="1" customHeight="1">
      <c r="A14501" s="260"/>
    </row>
    <row r="14502" spans="1:1" s="261" customFormat="1" ht="12" hidden="1" customHeight="1">
      <c r="A14502" s="260"/>
    </row>
    <row r="14503" spans="1:1" s="261" customFormat="1" ht="12" hidden="1" customHeight="1">
      <c r="A14503" s="260"/>
    </row>
    <row r="14504" spans="1:1" s="261" customFormat="1" ht="12" hidden="1" customHeight="1">
      <c r="A14504" s="260"/>
    </row>
    <row r="14505" spans="1:1" s="261" customFormat="1" ht="12" hidden="1" customHeight="1">
      <c r="A14505" s="260"/>
    </row>
    <row r="14506" spans="1:1" s="261" customFormat="1" ht="12" hidden="1" customHeight="1">
      <c r="A14506" s="260"/>
    </row>
    <row r="14507" spans="1:1" s="261" customFormat="1" ht="12" hidden="1" customHeight="1">
      <c r="A14507" s="260"/>
    </row>
    <row r="14508" spans="1:1" s="261" customFormat="1" ht="12" hidden="1" customHeight="1">
      <c r="A14508" s="260"/>
    </row>
    <row r="14509" spans="1:1" s="261" customFormat="1" ht="12" hidden="1" customHeight="1">
      <c r="A14509" s="260"/>
    </row>
    <row r="14510" spans="1:1" s="261" customFormat="1" ht="12" hidden="1" customHeight="1">
      <c r="A14510" s="260"/>
    </row>
    <row r="14511" spans="1:1" s="261" customFormat="1" ht="12" hidden="1" customHeight="1">
      <c r="A14511" s="260"/>
    </row>
    <row r="14512" spans="1:1" s="261" customFormat="1" ht="12" hidden="1" customHeight="1">
      <c r="A14512" s="260"/>
    </row>
    <row r="14513" spans="1:1" s="261" customFormat="1" ht="12" hidden="1" customHeight="1">
      <c r="A14513" s="260"/>
    </row>
    <row r="14514" spans="1:1" s="261" customFormat="1" ht="12" hidden="1" customHeight="1">
      <c r="A14514" s="260"/>
    </row>
    <row r="14515" spans="1:1" s="261" customFormat="1" ht="12" hidden="1" customHeight="1">
      <c r="A14515" s="260"/>
    </row>
    <row r="14516" spans="1:1" s="261" customFormat="1" ht="12" hidden="1" customHeight="1">
      <c r="A14516" s="260"/>
    </row>
    <row r="14517" spans="1:1" s="261" customFormat="1" ht="12" hidden="1" customHeight="1">
      <c r="A14517" s="260"/>
    </row>
    <row r="14518" spans="1:1" s="261" customFormat="1" ht="12" hidden="1" customHeight="1">
      <c r="A14518" s="260"/>
    </row>
    <row r="14519" spans="1:1" s="261" customFormat="1" ht="12" hidden="1" customHeight="1">
      <c r="A14519" s="260"/>
    </row>
    <row r="14520" spans="1:1" s="261" customFormat="1" ht="12" hidden="1" customHeight="1">
      <c r="A14520" s="260"/>
    </row>
    <row r="14521" spans="1:1" s="261" customFormat="1" ht="12" hidden="1" customHeight="1">
      <c r="A14521" s="260"/>
    </row>
    <row r="14522" spans="1:1" s="261" customFormat="1" ht="12" hidden="1" customHeight="1">
      <c r="A14522" s="260"/>
    </row>
    <row r="14523" spans="1:1" s="261" customFormat="1" ht="12" hidden="1" customHeight="1">
      <c r="A14523" s="260"/>
    </row>
    <row r="14524" spans="1:1" s="261" customFormat="1" ht="12" hidden="1" customHeight="1">
      <c r="A14524" s="260"/>
    </row>
    <row r="14525" spans="1:1" s="261" customFormat="1" ht="12" hidden="1" customHeight="1">
      <c r="A14525" s="260"/>
    </row>
    <row r="14526" spans="1:1" s="261" customFormat="1" ht="12" hidden="1" customHeight="1">
      <c r="A14526" s="260"/>
    </row>
    <row r="14527" spans="1:1" s="261" customFormat="1" ht="12" hidden="1" customHeight="1">
      <c r="A14527" s="260"/>
    </row>
    <row r="14528" spans="1:1" s="261" customFormat="1" ht="12" hidden="1" customHeight="1">
      <c r="A14528" s="260"/>
    </row>
    <row r="14529" spans="1:1" s="261" customFormat="1" ht="12" hidden="1" customHeight="1">
      <c r="A14529" s="260"/>
    </row>
    <row r="14530" spans="1:1" s="261" customFormat="1" ht="12" hidden="1" customHeight="1">
      <c r="A14530" s="260"/>
    </row>
    <row r="14531" spans="1:1" s="261" customFormat="1" ht="12" hidden="1" customHeight="1">
      <c r="A14531" s="260"/>
    </row>
    <row r="14532" spans="1:1" s="261" customFormat="1" ht="12" hidden="1" customHeight="1">
      <c r="A14532" s="260"/>
    </row>
    <row r="14533" spans="1:1" s="261" customFormat="1" ht="12" hidden="1" customHeight="1">
      <c r="A14533" s="260"/>
    </row>
    <row r="14534" spans="1:1" s="261" customFormat="1" ht="12" hidden="1" customHeight="1">
      <c r="A14534" s="260"/>
    </row>
    <row r="14535" spans="1:1" s="261" customFormat="1" ht="12" hidden="1" customHeight="1">
      <c r="A14535" s="260"/>
    </row>
    <row r="14536" spans="1:1" s="261" customFormat="1" ht="12" hidden="1" customHeight="1">
      <c r="A14536" s="260"/>
    </row>
    <row r="14537" spans="1:1" s="261" customFormat="1" ht="12" hidden="1" customHeight="1">
      <c r="A14537" s="260"/>
    </row>
    <row r="14538" spans="1:1" s="261" customFormat="1" ht="12" hidden="1" customHeight="1">
      <c r="A14538" s="260"/>
    </row>
    <row r="14539" spans="1:1" s="261" customFormat="1" ht="12" hidden="1" customHeight="1">
      <c r="A14539" s="260"/>
    </row>
    <row r="14540" spans="1:1" s="261" customFormat="1" ht="12" hidden="1" customHeight="1">
      <c r="A14540" s="260"/>
    </row>
    <row r="14541" spans="1:1" s="261" customFormat="1" ht="12" hidden="1" customHeight="1">
      <c r="A14541" s="260"/>
    </row>
    <row r="14542" spans="1:1" s="261" customFormat="1" ht="12" hidden="1" customHeight="1">
      <c r="A14542" s="260"/>
    </row>
    <row r="14543" spans="1:1" s="261" customFormat="1" ht="12" hidden="1" customHeight="1">
      <c r="A14543" s="260"/>
    </row>
    <row r="14544" spans="1:1" s="261" customFormat="1" ht="12" hidden="1" customHeight="1">
      <c r="A14544" s="260"/>
    </row>
    <row r="14545" spans="1:1" s="261" customFormat="1" ht="12" hidden="1" customHeight="1">
      <c r="A14545" s="260"/>
    </row>
    <row r="14546" spans="1:1" s="261" customFormat="1" ht="12" hidden="1" customHeight="1">
      <c r="A14546" s="260"/>
    </row>
    <row r="14547" spans="1:1" s="261" customFormat="1" ht="12" hidden="1" customHeight="1">
      <c r="A14547" s="260"/>
    </row>
    <row r="14548" spans="1:1" s="261" customFormat="1" ht="12" hidden="1" customHeight="1">
      <c r="A14548" s="260"/>
    </row>
    <row r="14549" spans="1:1" s="261" customFormat="1" ht="12" hidden="1" customHeight="1">
      <c r="A14549" s="260"/>
    </row>
    <row r="14550" spans="1:1" s="261" customFormat="1" ht="12" hidden="1" customHeight="1">
      <c r="A14550" s="260"/>
    </row>
    <row r="14551" spans="1:1" s="261" customFormat="1" ht="12" hidden="1" customHeight="1">
      <c r="A14551" s="260"/>
    </row>
    <row r="14552" spans="1:1" s="261" customFormat="1" ht="12" hidden="1" customHeight="1">
      <c r="A14552" s="260"/>
    </row>
    <row r="14553" spans="1:1" s="261" customFormat="1" ht="12" hidden="1" customHeight="1">
      <c r="A14553" s="260"/>
    </row>
    <row r="14554" spans="1:1" s="261" customFormat="1" ht="12" hidden="1" customHeight="1">
      <c r="A14554" s="260"/>
    </row>
    <row r="14555" spans="1:1" s="261" customFormat="1" ht="12" hidden="1" customHeight="1">
      <c r="A14555" s="260"/>
    </row>
    <row r="14556" spans="1:1" s="261" customFormat="1" ht="12" hidden="1" customHeight="1">
      <c r="A14556" s="260"/>
    </row>
    <row r="14557" spans="1:1" s="261" customFormat="1" ht="12" hidden="1" customHeight="1">
      <c r="A14557" s="260"/>
    </row>
    <row r="14558" spans="1:1" s="261" customFormat="1" ht="12" hidden="1" customHeight="1">
      <c r="A14558" s="260"/>
    </row>
    <row r="14559" spans="1:1" s="261" customFormat="1" ht="12" hidden="1" customHeight="1">
      <c r="A14559" s="260"/>
    </row>
    <row r="14560" spans="1:1" s="261" customFormat="1" ht="12" hidden="1" customHeight="1">
      <c r="A14560" s="260"/>
    </row>
    <row r="14561" spans="1:1" s="261" customFormat="1" ht="12" hidden="1" customHeight="1">
      <c r="A14561" s="260"/>
    </row>
    <row r="14562" spans="1:1" s="261" customFormat="1" ht="12" hidden="1" customHeight="1">
      <c r="A14562" s="260"/>
    </row>
    <row r="14563" spans="1:1" s="261" customFormat="1" ht="12" hidden="1" customHeight="1">
      <c r="A14563" s="260"/>
    </row>
    <row r="14564" spans="1:1" s="261" customFormat="1" ht="12" hidden="1" customHeight="1">
      <c r="A14564" s="260"/>
    </row>
    <row r="14565" spans="1:1" s="261" customFormat="1" ht="12" hidden="1" customHeight="1">
      <c r="A14565" s="260"/>
    </row>
    <row r="14566" spans="1:1" s="261" customFormat="1" ht="12" hidden="1" customHeight="1">
      <c r="A14566" s="260"/>
    </row>
    <row r="14567" spans="1:1" s="261" customFormat="1" ht="12" hidden="1" customHeight="1">
      <c r="A14567" s="260"/>
    </row>
    <row r="14568" spans="1:1" s="261" customFormat="1" ht="12" hidden="1" customHeight="1">
      <c r="A14568" s="260"/>
    </row>
    <row r="14569" spans="1:1" s="261" customFormat="1" ht="12" hidden="1" customHeight="1">
      <c r="A14569" s="260"/>
    </row>
    <row r="14570" spans="1:1" s="261" customFormat="1" ht="12" hidden="1" customHeight="1">
      <c r="A14570" s="260"/>
    </row>
    <row r="14571" spans="1:1" s="261" customFormat="1" ht="12" hidden="1" customHeight="1">
      <c r="A14571" s="260"/>
    </row>
    <row r="14572" spans="1:1" s="261" customFormat="1" ht="12" hidden="1" customHeight="1">
      <c r="A14572" s="260"/>
    </row>
    <row r="14573" spans="1:1" s="261" customFormat="1" ht="12" hidden="1" customHeight="1">
      <c r="A14573" s="260"/>
    </row>
    <row r="14574" spans="1:1" s="261" customFormat="1" ht="12" hidden="1" customHeight="1">
      <c r="A14574" s="260"/>
    </row>
    <row r="14575" spans="1:1" s="261" customFormat="1" ht="12" hidden="1" customHeight="1">
      <c r="A14575" s="260"/>
    </row>
    <row r="14576" spans="1:1" s="261" customFormat="1" ht="12" hidden="1" customHeight="1">
      <c r="A14576" s="260"/>
    </row>
    <row r="14577" spans="1:1" s="261" customFormat="1" ht="12" hidden="1" customHeight="1">
      <c r="A14577" s="260"/>
    </row>
    <row r="14578" spans="1:1" s="261" customFormat="1" ht="12" hidden="1" customHeight="1">
      <c r="A14578" s="260"/>
    </row>
    <row r="14579" spans="1:1" s="261" customFormat="1" ht="12" hidden="1" customHeight="1">
      <c r="A14579" s="260"/>
    </row>
    <row r="14580" spans="1:1" s="261" customFormat="1" ht="12" hidden="1" customHeight="1">
      <c r="A14580" s="260"/>
    </row>
    <row r="14581" spans="1:1" s="261" customFormat="1" ht="12" hidden="1" customHeight="1">
      <c r="A14581" s="260"/>
    </row>
    <row r="14582" spans="1:1" s="261" customFormat="1" ht="12" hidden="1" customHeight="1">
      <c r="A14582" s="260"/>
    </row>
    <row r="14583" spans="1:1" s="261" customFormat="1" ht="12" hidden="1" customHeight="1">
      <c r="A14583" s="260"/>
    </row>
    <row r="14584" spans="1:1" s="261" customFormat="1" ht="12" hidden="1" customHeight="1">
      <c r="A14584" s="260"/>
    </row>
    <row r="14585" spans="1:1" s="261" customFormat="1" ht="12" hidden="1" customHeight="1">
      <c r="A14585" s="260"/>
    </row>
    <row r="14586" spans="1:1" s="261" customFormat="1" ht="12" hidden="1" customHeight="1">
      <c r="A14586" s="260"/>
    </row>
    <row r="14587" spans="1:1" s="261" customFormat="1" ht="12" hidden="1" customHeight="1">
      <c r="A14587" s="260"/>
    </row>
    <row r="14588" spans="1:1" s="261" customFormat="1" ht="12" hidden="1" customHeight="1">
      <c r="A14588" s="260"/>
    </row>
    <row r="14589" spans="1:1" s="261" customFormat="1" ht="12" hidden="1" customHeight="1">
      <c r="A14589" s="260"/>
    </row>
    <row r="14590" spans="1:1" s="261" customFormat="1" ht="12" hidden="1" customHeight="1">
      <c r="A14590" s="260"/>
    </row>
    <row r="14591" spans="1:1" s="261" customFormat="1" ht="12" hidden="1" customHeight="1">
      <c r="A14591" s="260"/>
    </row>
    <row r="14592" spans="1:1" s="261" customFormat="1" ht="12" hidden="1" customHeight="1">
      <c r="A14592" s="260"/>
    </row>
    <row r="14593" spans="1:1" s="261" customFormat="1" ht="12" hidden="1" customHeight="1">
      <c r="A14593" s="260"/>
    </row>
    <row r="14594" spans="1:1" s="261" customFormat="1" ht="12" hidden="1" customHeight="1">
      <c r="A14594" s="260"/>
    </row>
    <row r="14595" spans="1:1" s="261" customFormat="1" ht="12" hidden="1" customHeight="1">
      <c r="A14595" s="260"/>
    </row>
    <row r="14596" spans="1:1" s="261" customFormat="1" ht="12" hidden="1" customHeight="1">
      <c r="A14596" s="260"/>
    </row>
    <row r="14597" spans="1:1" s="261" customFormat="1" ht="12" hidden="1" customHeight="1">
      <c r="A14597" s="260"/>
    </row>
    <row r="14598" spans="1:1" s="261" customFormat="1" ht="12" hidden="1" customHeight="1">
      <c r="A14598" s="260"/>
    </row>
    <row r="14599" spans="1:1" s="261" customFormat="1" ht="12" hidden="1" customHeight="1">
      <c r="A14599" s="260"/>
    </row>
    <row r="14600" spans="1:1" s="261" customFormat="1" ht="12" hidden="1" customHeight="1">
      <c r="A14600" s="260"/>
    </row>
    <row r="14601" spans="1:1" s="261" customFormat="1" ht="12" hidden="1" customHeight="1">
      <c r="A14601" s="260"/>
    </row>
    <row r="14602" spans="1:1" s="261" customFormat="1" ht="12" hidden="1" customHeight="1">
      <c r="A14602" s="260"/>
    </row>
    <row r="14603" spans="1:1" s="261" customFormat="1" ht="12" hidden="1" customHeight="1">
      <c r="A14603" s="260"/>
    </row>
    <row r="14604" spans="1:1" s="261" customFormat="1" ht="12" hidden="1" customHeight="1">
      <c r="A14604" s="260"/>
    </row>
    <row r="14605" spans="1:1" s="261" customFormat="1" ht="12" hidden="1" customHeight="1">
      <c r="A14605" s="260"/>
    </row>
    <row r="14606" spans="1:1" s="261" customFormat="1" ht="12" hidden="1" customHeight="1">
      <c r="A14606" s="260"/>
    </row>
    <row r="14607" spans="1:1" s="261" customFormat="1" ht="12" hidden="1" customHeight="1">
      <c r="A14607" s="260"/>
    </row>
    <row r="14608" spans="1:1" s="261" customFormat="1" ht="12" hidden="1" customHeight="1">
      <c r="A14608" s="260"/>
    </row>
    <row r="14609" spans="1:1" s="261" customFormat="1" ht="12" hidden="1" customHeight="1">
      <c r="A14609" s="260"/>
    </row>
    <row r="14610" spans="1:1" s="261" customFormat="1" ht="12" hidden="1" customHeight="1">
      <c r="A14610" s="260"/>
    </row>
    <row r="14611" spans="1:1" s="261" customFormat="1" ht="12" hidden="1" customHeight="1">
      <c r="A14611" s="260"/>
    </row>
    <row r="14612" spans="1:1" s="261" customFormat="1" ht="12" hidden="1" customHeight="1">
      <c r="A14612" s="260"/>
    </row>
    <row r="14613" spans="1:1" s="261" customFormat="1" ht="12" hidden="1" customHeight="1">
      <c r="A14613" s="260"/>
    </row>
    <row r="14614" spans="1:1" s="261" customFormat="1" ht="12" hidden="1" customHeight="1">
      <c r="A14614" s="260"/>
    </row>
    <row r="14615" spans="1:1" s="261" customFormat="1" ht="12" hidden="1" customHeight="1">
      <c r="A14615" s="260"/>
    </row>
    <row r="14616" spans="1:1" s="261" customFormat="1" ht="12" hidden="1" customHeight="1">
      <c r="A14616" s="260"/>
    </row>
    <row r="14617" spans="1:1" s="261" customFormat="1" ht="12" hidden="1" customHeight="1">
      <c r="A14617" s="260"/>
    </row>
    <row r="14618" spans="1:1" s="261" customFormat="1" ht="12" hidden="1" customHeight="1">
      <c r="A14618" s="260"/>
    </row>
    <row r="14619" spans="1:1" s="261" customFormat="1" ht="12" hidden="1" customHeight="1">
      <c r="A14619" s="260"/>
    </row>
    <row r="14620" spans="1:1" s="261" customFormat="1" ht="12" hidden="1" customHeight="1">
      <c r="A14620" s="260"/>
    </row>
    <row r="14621" spans="1:1" s="261" customFormat="1" ht="12" hidden="1" customHeight="1">
      <c r="A14621" s="260"/>
    </row>
    <row r="14622" spans="1:1" s="261" customFormat="1" ht="12" hidden="1" customHeight="1">
      <c r="A14622" s="260"/>
    </row>
    <row r="14623" spans="1:1" s="261" customFormat="1" ht="12" hidden="1" customHeight="1">
      <c r="A14623" s="260"/>
    </row>
    <row r="14624" spans="1:1" s="261" customFormat="1" ht="12" hidden="1" customHeight="1">
      <c r="A14624" s="260"/>
    </row>
    <row r="14625" spans="1:1" s="261" customFormat="1" ht="12" hidden="1" customHeight="1">
      <c r="A14625" s="260"/>
    </row>
    <row r="14626" spans="1:1" s="261" customFormat="1" ht="12" hidden="1" customHeight="1">
      <c r="A14626" s="260"/>
    </row>
    <row r="14627" spans="1:1" s="261" customFormat="1" ht="12" hidden="1" customHeight="1">
      <c r="A14627" s="260"/>
    </row>
    <row r="14628" spans="1:1" s="261" customFormat="1" ht="12" hidden="1" customHeight="1">
      <c r="A14628" s="260"/>
    </row>
    <row r="14629" spans="1:1" s="261" customFormat="1" ht="12" hidden="1" customHeight="1">
      <c r="A14629" s="260"/>
    </row>
    <row r="14630" spans="1:1" s="261" customFormat="1" ht="12" hidden="1" customHeight="1">
      <c r="A14630" s="260"/>
    </row>
    <row r="14631" spans="1:1" s="261" customFormat="1" ht="12" hidden="1" customHeight="1">
      <c r="A14631" s="260"/>
    </row>
    <row r="14632" spans="1:1" s="261" customFormat="1" ht="12" hidden="1" customHeight="1">
      <c r="A14632" s="260"/>
    </row>
    <row r="14633" spans="1:1" s="261" customFormat="1" ht="12" hidden="1" customHeight="1">
      <c r="A14633" s="260"/>
    </row>
    <row r="14634" spans="1:1" s="261" customFormat="1" ht="12" hidden="1" customHeight="1">
      <c r="A14634" s="260"/>
    </row>
    <row r="14635" spans="1:1" s="261" customFormat="1" ht="12" hidden="1" customHeight="1">
      <c r="A14635" s="260"/>
    </row>
    <row r="14636" spans="1:1" s="261" customFormat="1" ht="12" hidden="1" customHeight="1">
      <c r="A14636" s="260"/>
    </row>
    <row r="14637" spans="1:1" s="261" customFormat="1" ht="12" hidden="1" customHeight="1">
      <c r="A14637" s="260"/>
    </row>
    <row r="14638" spans="1:1" s="261" customFormat="1" ht="12" hidden="1" customHeight="1">
      <c r="A14638" s="260"/>
    </row>
    <row r="14639" spans="1:1" s="261" customFormat="1" ht="12" hidden="1" customHeight="1">
      <c r="A14639" s="260"/>
    </row>
    <row r="14640" spans="1:1" s="261" customFormat="1" ht="12" hidden="1" customHeight="1">
      <c r="A14640" s="260"/>
    </row>
    <row r="14641" spans="1:1" s="261" customFormat="1" ht="12" hidden="1" customHeight="1">
      <c r="A14641" s="260"/>
    </row>
    <row r="14642" spans="1:1" s="261" customFormat="1" ht="12" hidden="1" customHeight="1">
      <c r="A14642" s="260"/>
    </row>
    <row r="14643" spans="1:1" s="261" customFormat="1" ht="12" hidden="1" customHeight="1">
      <c r="A14643" s="260"/>
    </row>
    <row r="14644" spans="1:1" s="261" customFormat="1" ht="12" hidden="1" customHeight="1">
      <c r="A14644" s="260"/>
    </row>
    <row r="14645" spans="1:1" s="261" customFormat="1" ht="12" hidden="1" customHeight="1">
      <c r="A14645" s="260"/>
    </row>
    <row r="14646" spans="1:1" s="261" customFormat="1" ht="12" hidden="1" customHeight="1">
      <c r="A14646" s="260"/>
    </row>
    <row r="14647" spans="1:1" s="261" customFormat="1" ht="12" hidden="1" customHeight="1">
      <c r="A14647" s="260"/>
    </row>
    <row r="14648" spans="1:1" s="261" customFormat="1" ht="12" hidden="1" customHeight="1">
      <c r="A14648" s="260"/>
    </row>
    <row r="14649" spans="1:1" s="261" customFormat="1" ht="12" hidden="1" customHeight="1">
      <c r="A14649" s="260"/>
    </row>
    <row r="14650" spans="1:1" s="261" customFormat="1" ht="12" hidden="1" customHeight="1">
      <c r="A14650" s="260"/>
    </row>
    <row r="14651" spans="1:1" s="261" customFormat="1" ht="12" hidden="1" customHeight="1">
      <c r="A14651" s="260"/>
    </row>
    <row r="14652" spans="1:1" s="261" customFormat="1" ht="12" hidden="1" customHeight="1">
      <c r="A14652" s="260"/>
    </row>
    <row r="14653" spans="1:1" s="261" customFormat="1" ht="12" hidden="1" customHeight="1">
      <c r="A14653" s="260"/>
    </row>
    <row r="14654" spans="1:1" s="261" customFormat="1" ht="12" hidden="1" customHeight="1">
      <c r="A14654" s="260"/>
    </row>
    <row r="14655" spans="1:1" s="261" customFormat="1" ht="12" hidden="1" customHeight="1">
      <c r="A14655" s="260"/>
    </row>
    <row r="14656" spans="1:1" s="261" customFormat="1" ht="12" hidden="1" customHeight="1">
      <c r="A14656" s="260"/>
    </row>
    <row r="14657" spans="1:1" s="261" customFormat="1" ht="12" hidden="1" customHeight="1">
      <c r="A14657" s="260"/>
    </row>
    <row r="14658" spans="1:1" s="261" customFormat="1" ht="12" hidden="1" customHeight="1">
      <c r="A14658" s="260"/>
    </row>
    <row r="14659" spans="1:1" s="261" customFormat="1" ht="12" hidden="1" customHeight="1">
      <c r="A14659" s="260"/>
    </row>
    <row r="14660" spans="1:1" s="261" customFormat="1" ht="12" hidden="1" customHeight="1">
      <c r="A14660" s="260"/>
    </row>
    <row r="14661" spans="1:1" s="261" customFormat="1" ht="12" hidden="1" customHeight="1">
      <c r="A14661" s="260"/>
    </row>
    <row r="14662" spans="1:1" s="261" customFormat="1" ht="12" hidden="1" customHeight="1">
      <c r="A14662" s="260"/>
    </row>
    <row r="14663" spans="1:1" s="261" customFormat="1" ht="12" hidden="1" customHeight="1">
      <c r="A14663" s="260"/>
    </row>
    <row r="14664" spans="1:1" s="261" customFormat="1" ht="12" hidden="1" customHeight="1">
      <c r="A14664" s="260"/>
    </row>
    <row r="14665" spans="1:1" s="261" customFormat="1" ht="12" hidden="1" customHeight="1">
      <c r="A14665" s="260"/>
    </row>
    <row r="14666" spans="1:1" s="261" customFormat="1" ht="12" hidden="1" customHeight="1">
      <c r="A14666" s="260"/>
    </row>
    <row r="14667" spans="1:1" s="261" customFormat="1" ht="12" hidden="1" customHeight="1">
      <c r="A14667" s="260"/>
    </row>
    <row r="14668" spans="1:1" s="261" customFormat="1" ht="12" hidden="1" customHeight="1">
      <c r="A14668" s="260"/>
    </row>
    <row r="14669" spans="1:1" s="261" customFormat="1" ht="12" hidden="1" customHeight="1">
      <c r="A14669" s="260"/>
    </row>
    <row r="14670" spans="1:1" s="261" customFormat="1" ht="12" hidden="1" customHeight="1">
      <c r="A14670" s="260"/>
    </row>
    <row r="14671" spans="1:1" s="261" customFormat="1" ht="12" hidden="1" customHeight="1">
      <c r="A14671" s="260"/>
    </row>
    <row r="14672" spans="1:1" s="261" customFormat="1" ht="12" hidden="1" customHeight="1">
      <c r="A14672" s="260"/>
    </row>
    <row r="14673" spans="1:1" s="261" customFormat="1" ht="12" hidden="1" customHeight="1">
      <c r="A14673" s="260"/>
    </row>
    <row r="14674" spans="1:1" s="261" customFormat="1" ht="12" hidden="1" customHeight="1">
      <c r="A14674" s="260"/>
    </row>
    <row r="14675" spans="1:1" s="261" customFormat="1" ht="12" hidden="1" customHeight="1">
      <c r="A14675" s="260"/>
    </row>
    <row r="14676" spans="1:1" s="261" customFormat="1" ht="12" hidden="1" customHeight="1">
      <c r="A14676" s="260"/>
    </row>
    <row r="14677" spans="1:1" s="261" customFormat="1" ht="12" hidden="1" customHeight="1">
      <c r="A14677" s="260"/>
    </row>
    <row r="14678" spans="1:1" s="261" customFormat="1" ht="12" hidden="1" customHeight="1">
      <c r="A14678" s="260"/>
    </row>
    <row r="14679" spans="1:1" s="261" customFormat="1" ht="12" hidden="1" customHeight="1">
      <c r="A14679" s="260"/>
    </row>
    <row r="14680" spans="1:1" s="261" customFormat="1" ht="12" hidden="1" customHeight="1">
      <c r="A14680" s="260"/>
    </row>
    <row r="14681" spans="1:1" s="261" customFormat="1" ht="12" hidden="1" customHeight="1">
      <c r="A14681" s="260"/>
    </row>
    <row r="14682" spans="1:1" s="261" customFormat="1" ht="12" hidden="1" customHeight="1">
      <c r="A14682" s="260"/>
    </row>
    <row r="14683" spans="1:1" s="261" customFormat="1" ht="12" hidden="1" customHeight="1">
      <c r="A14683" s="260"/>
    </row>
    <row r="14684" spans="1:1" s="261" customFormat="1" ht="12" hidden="1" customHeight="1">
      <c r="A14684" s="260"/>
    </row>
    <row r="14685" spans="1:1" s="261" customFormat="1" ht="12" hidden="1" customHeight="1">
      <c r="A14685" s="260"/>
    </row>
    <row r="14686" spans="1:1" s="261" customFormat="1" ht="12" hidden="1" customHeight="1">
      <c r="A14686" s="260"/>
    </row>
    <row r="14687" spans="1:1" s="261" customFormat="1" ht="12" hidden="1" customHeight="1">
      <c r="A14687" s="260"/>
    </row>
    <row r="14688" spans="1:1" s="261" customFormat="1" ht="12" hidden="1" customHeight="1">
      <c r="A14688" s="260"/>
    </row>
    <row r="14689" spans="1:1" s="261" customFormat="1" ht="12" hidden="1" customHeight="1">
      <c r="A14689" s="260"/>
    </row>
    <row r="14690" spans="1:1" s="261" customFormat="1" ht="12" hidden="1" customHeight="1">
      <c r="A14690" s="260"/>
    </row>
    <row r="14691" spans="1:1" s="261" customFormat="1" ht="12" hidden="1" customHeight="1">
      <c r="A14691" s="260"/>
    </row>
    <row r="14692" spans="1:1" s="261" customFormat="1" ht="12" hidden="1" customHeight="1">
      <c r="A14692" s="260"/>
    </row>
    <row r="14693" spans="1:1" s="261" customFormat="1" ht="12" hidden="1" customHeight="1">
      <c r="A14693" s="260"/>
    </row>
    <row r="14694" spans="1:1" s="261" customFormat="1" ht="12" hidden="1" customHeight="1">
      <c r="A14694" s="260"/>
    </row>
    <row r="14695" spans="1:1" s="261" customFormat="1" ht="12" hidden="1" customHeight="1">
      <c r="A14695" s="260"/>
    </row>
    <row r="14696" spans="1:1" s="261" customFormat="1" ht="12" hidden="1" customHeight="1">
      <c r="A14696" s="260"/>
    </row>
    <row r="14697" spans="1:1" s="261" customFormat="1" ht="12" hidden="1" customHeight="1">
      <c r="A14697" s="260"/>
    </row>
    <row r="14698" spans="1:1" s="261" customFormat="1" ht="12" hidden="1" customHeight="1">
      <c r="A14698" s="260"/>
    </row>
    <row r="14699" spans="1:1" s="261" customFormat="1" ht="12" hidden="1" customHeight="1">
      <c r="A14699" s="260"/>
    </row>
    <row r="14700" spans="1:1" s="261" customFormat="1" ht="12" hidden="1" customHeight="1">
      <c r="A14700" s="260"/>
    </row>
    <row r="14701" spans="1:1" s="261" customFormat="1" ht="12" hidden="1" customHeight="1">
      <c r="A14701" s="260"/>
    </row>
    <row r="14702" spans="1:1" s="261" customFormat="1" ht="12" hidden="1" customHeight="1">
      <c r="A14702" s="260"/>
    </row>
    <row r="14703" spans="1:1" s="261" customFormat="1" ht="12" hidden="1" customHeight="1">
      <c r="A14703" s="260"/>
    </row>
    <row r="14704" spans="1:1" s="261" customFormat="1" ht="12" hidden="1" customHeight="1">
      <c r="A14704" s="260"/>
    </row>
    <row r="14705" spans="1:1" s="261" customFormat="1" ht="12" hidden="1" customHeight="1">
      <c r="A14705" s="260"/>
    </row>
    <row r="14706" spans="1:1" s="261" customFormat="1" ht="12" hidden="1" customHeight="1">
      <c r="A14706" s="260"/>
    </row>
    <row r="14707" spans="1:1" s="261" customFormat="1" ht="12" hidden="1" customHeight="1">
      <c r="A14707" s="260"/>
    </row>
    <row r="14708" spans="1:1" s="261" customFormat="1" ht="12" hidden="1" customHeight="1">
      <c r="A14708" s="260"/>
    </row>
    <row r="14709" spans="1:1" s="261" customFormat="1" ht="12" hidden="1" customHeight="1">
      <c r="A14709" s="260"/>
    </row>
    <row r="14710" spans="1:1" s="261" customFormat="1" ht="12" hidden="1" customHeight="1">
      <c r="A14710" s="260"/>
    </row>
    <row r="14711" spans="1:1" s="261" customFormat="1" ht="12" hidden="1" customHeight="1">
      <c r="A14711" s="260"/>
    </row>
    <row r="14712" spans="1:1" s="261" customFormat="1" ht="12" hidden="1" customHeight="1">
      <c r="A14712" s="260"/>
    </row>
    <row r="14713" spans="1:1" s="261" customFormat="1" ht="12" hidden="1" customHeight="1">
      <c r="A14713" s="260"/>
    </row>
    <row r="14714" spans="1:1" s="261" customFormat="1" ht="12" hidden="1" customHeight="1">
      <c r="A14714" s="260"/>
    </row>
    <row r="14715" spans="1:1" s="261" customFormat="1" ht="12" hidden="1" customHeight="1">
      <c r="A14715" s="260"/>
    </row>
    <row r="14716" spans="1:1" s="261" customFormat="1" ht="12" hidden="1" customHeight="1">
      <c r="A14716" s="260"/>
    </row>
    <row r="14717" spans="1:1" s="261" customFormat="1" ht="12" hidden="1" customHeight="1">
      <c r="A14717" s="260"/>
    </row>
    <row r="14718" spans="1:1" s="261" customFormat="1" ht="12" hidden="1" customHeight="1">
      <c r="A14718" s="260"/>
    </row>
    <row r="14719" spans="1:1" s="261" customFormat="1" ht="12" hidden="1" customHeight="1">
      <c r="A14719" s="260"/>
    </row>
    <row r="14720" spans="1:1" s="261" customFormat="1" ht="12" hidden="1" customHeight="1">
      <c r="A14720" s="260"/>
    </row>
    <row r="14721" spans="1:1" s="261" customFormat="1" ht="12" hidden="1" customHeight="1">
      <c r="A14721" s="260"/>
    </row>
    <row r="14722" spans="1:1" s="261" customFormat="1" ht="12" hidden="1" customHeight="1">
      <c r="A14722" s="260"/>
    </row>
    <row r="14723" spans="1:1" s="261" customFormat="1" ht="12" hidden="1" customHeight="1">
      <c r="A14723" s="260"/>
    </row>
    <row r="14724" spans="1:1" s="261" customFormat="1" ht="12" hidden="1" customHeight="1">
      <c r="A14724" s="260"/>
    </row>
    <row r="14725" spans="1:1" s="261" customFormat="1" ht="12" hidden="1" customHeight="1">
      <c r="A14725" s="260"/>
    </row>
    <row r="14726" spans="1:1" s="261" customFormat="1" ht="12" hidden="1" customHeight="1">
      <c r="A14726" s="260"/>
    </row>
    <row r="14727" spans="1:1" s="261" customFormat="1" ht="12" hidden="1" customHeight="1">
      <c r="A14727" s="260"/>
    </row>
    <row r="14728" spans="1:1" s="261" customFormat="1" ht="12" hidden="1" customHeight="1">
      <c r="A14728" s="260"/>
    </row>
    <row r="14729" spans="1:1" s="261" customFormat="1" ht="12" hidden="1" customHeight="1">
      <c r="A14729" s="260"/>
    </row>
    <row r="14730" spans="1:1" s="261" customFormat="1" ht="12" hidden="1" customHeight="1">
      <c r="A14730" s="260"/>
    </row>
    <row r="14731" spans="1:1" s="261" customFormat="1" ht="12" hidden="1" customHeight="1">
      <c r="A14731" s="260"/>
    </row>
    <row r="14732" spans="1:1" s="261" customFormat="1" ht="12" hidden="1" customHeight="1">
      <c r="A14732" s="260"/>
    </row>
    <row r="14733" spans="1:1" s="261" customFormat="1" ht="12" hidden="1" customHeight="1">
      <c r="A14733" s="260"/>
    </row>
    <row r="14734" spans="1:1" s="261" customFormat="1" ht="12" hidden="1" customHeight="1">
      <c r="A14734" s="260"/>
    </row>
    <row r="14735" spans="1:1" s="261" customFormat="1" ht="12" hidden="1" customHeight="1">
      <c r="A14735" s="260"/>
    </row>
    <row r="14736" spans="1:1" s="261" customFormat="1" ht="12" hidden="1" customHeight="1">
      <c r="A14736" s="260"/>
    </row>
    <row r="14737" spans="1:1" s="261" customFormat="1" ht="12" hidden="1" customHeight="1">
      <c r="A14737" s="260"/>
    </row>
    <row r="14738" spans="1:1" s="261" customFormat="1" ht="12" hidden="1" customHeight="1">
      <c r="A14738" s="260"/>
    </row>
    <row r="14739" spans="1:1" s="261" customFormat="1" ht="12" hidden="1" customHeight="1">
      <c r="A14739" s="260"/>
    </row>
    <row r="14740" spans="1:1" s="261" customFormat="1" ht="12" hidden="1" customHeight="1">
      <c r="A14740" s="260"/>
    </row>
    <row r="14741" spans="1:1" s="261" customFormat="1" ht="12" hidden="1" customHeight="1">
      <c r="A14741" s="260"/>
    </row>
    <row r="14742" spans="1:1" s="261" customFormat="1" ht="12" hidden="1" customHeight="1">
      <c r="A14742" s="260"/>
    </row>
    <row r="14743" spans="1:1" s="261" customFormat="1" ht="12" hidden="1" customHeight="1">
      <c r="A14743" s="260"/>
    </row>
    <row r="14744" spans="1:1" s="261" customFormat="1" ht="12" hidden="1" customHeight="1">
      <c r="A14744" s="260"/>
    </row>
    <row r="14745" spans="1:1" s="261" customFormat="1" ht="12" hidden="1" customHeight="1">
      <c r="A14745" s="260"/>
    </row>
    <row r="14746" spans="1:1" s="261" customFormat="1" ht="12" hidden="1" customHeight="1">
      <c r="A14746" s="260"/>
    </row>
    <row r="14747" spans="1:1" s="261" customFormat="1" ht="12" hidden="1" customHeight="1">
      <c r="A14747" s="260"/>
    </row>
    <row r="14748" spans="1:1" s="261" customFormat="1" ht="12" hidden="1" customHeight="1">
      <c r="A14748" s="260"/>
    </row>
    <row r="14749" spans="1:1" s="261" customFormat="1" ht="12" hidden="1" customHeight="1">
      <c r="A14749" s="260"/>
    </row>
    <row r="14750" spans="1:1" s="261" customFormat="1" ht="12" hidden="1" customHeight="1">
      <c r="A14750" s="260"/>
    </row>
    <row r="14751" spans="1:1" s="261" customFormat="1" ht="12" hidden="1" customHeight="1">
      <c r="A14751" s="260"/>
    </row>
    <row r="14752" spans="1:1" s="261" customFormat="1" ht="12" hidden="1" customHeight="1">
      <c r="A14752" s="260"/>
    </row>
    <row r="14753" spans="1:1" s="261" customFormat="1" ht="12" hidden="1" customHeight="1">
      <c r="A14753" s="260"/>
    </row>
    <row r="14754" spans="1:1" s="261" customFormat="1" ht="12" hidden="1" customHeight="1">
      <c r="A14754" s="260"/>
    </row>
    <row r="14755" spans="1:1" s="261" customFormat="1" ht="12" hidden="1" customHeight="1">
      <c r="A14755" s="260"/>
    </row>
    <row r="14756" spans="1:1" s="261" customFormat="1" ht="12" hidden="1" customHeight="1">
      <c r="A14756" s="260"/>
    </row>
    <row r="14757" spans="1:1" s="261" customFormat="1" ht="12" hidden="1" customHeight="1">
      <c r="A14757" s="260"/>
    </row>
    <row r="14758" spans="1:1" s="261" customFormat="1" ht="12" hidden="1" customHeight="1">
      <c r="A14758" s="260"/>
    </row>
    <row r="14759" spans="1:1" s="261" customFormat="1" ht="12" hidden="1" customHeight="1">
      <c r="A14759" s="260"/>
    </row>
    <row r="14760" spans="1:1" s="261" customFormat="1" ht="12" hidden="1" customHeight="1">
      <c r="A14760" s="260"/>
    </row>
    <row r="14761" spans="1:1" s="261" customFormat="1" ht="12" hidden="1" customHeight="1">
      <c r="A14761" s="260"/>
    </row>
    <row r="14762" spans="1:1" s="261" customFormat="1" ht="12" hidden="1" customHeight="1">
      <c r="A14762" s="260"/>
    </row>
    <row r="14763" spans="1:1" s="261" customFormat="1" ht="12" hidden="1" customHeight="1">
      <c r="A14763" s="260"/>
    </row>
    <row r="14764" spans="1:1" s="261" customFormat="1" ht="12" hidden="1" customHeight="1">
      <c r="A14764" s="260"/>
    </row>
    <row r="14765" spans="1:1" s="261" customFormat="1" ht="12" hidden="1" customHeight="1">
      <c r="A14765" s="260"/>
    </row>
    <row r="14766" spans="1:1" s="261" customFormat="1" ht="12" hidden="1" customHeight="1">
      <c r="A14766" s="260"/>
    </row>
    <row r="14767" spans="1:1" s="261" customFormat="1" ht="12" hidden="1" customHeight="1">
      <c r="A14767" s="260"/>
    </row>
    <row r="14768" spans="1:1" s="261" customFormat="1" ht="12" hidden="1" customHeight="1">
      <c r="A14768" s="260"/>
    </row>
    <row r="14769" spans="1:1" s="261" customFormat="1" ht="12" hidden="1" customHeight="1">
      <c r="A14769" s="260"/>
    </row>
    <row r="14770" spans="1:1" s="261" customFormat="1" ht="12" hidden="1" customHeight="1">
      <c r="A14770" s="260"/>
    </row>
    <row r="14771" spans="1:1" s="261" customFormat="1" ht="12" hidden="1" customHeight="1">
      <c r="A14771" s="260"/>
    </row>
    <row r="14772" spans="1:1" s="261" customFormat="1" ht="12" hidden="1" customHeight="1">
      <c r="A14772" s="260"/>
    </row>
    <row r="14773" spans="1:1" s="261" customFormat="1" ht="12" hidden="1" customHeight="1">
      <c r="A14773" s="260"/>
    </row>
    <row r="14774" spans="1:1" s="261" customFormat="1" ht="12" hidden="1" customHeight="1">
      <c r="A14774" s="260"/>
    </row>
    <row r="14775" spans="1:1" s="261" customFormat="1" ht="12" hidden="1" customHeight="1">
      <c r="A14775" s="260"/>
    </row>
    <row r="14776" spans="1:1" s="261" customFormat="1" ht="12" hidden="1" customHeight="1">
      <c r="A14776" s="260"/>
    </row>
    <row r="14777" spans="1:1" s="261" customFormat="1" ht="12" hidden="1" customHeight="1">
      <c r="A14777" s="260"/>
    </row>
    <row r="14778" spans="1:1" s="261" customFormat="1" ht="12" hidden="1" customHeight="1">
      <c r="A14778" s="260"/>
    </row>
    <row r="14779" spans="1:1" s="261" customFormat="1" ht="12" hidden="1" customHeight="1">
      <c r="A14779" s="260"/>
    </row>
    <row r="14780" spans="1:1" s="261" customFormat="1" ht="12" hidden="1" customHeight="1">
      <c r="A14780" s="260"/>
    </row>
    <row r="14781" spans="1:1" s="261" customFormat="1" ht="12" hidden="1" customHeight="1">
      <c r="A14781" s="260"/>
    </row>
    <row r="14782" spans="1:1" s="261" customFormat="1" ht="12" hidden="1" customHeight="1">
      <c r="A14782" s="260"/>
    </row>
    <row r="14783" spans="1:1" s="261" customFormat="1" ht="12" hidden="1" customHeight="1">
      <c r="A14783" s="260"/>
    </row>
    <row r="14784" spans="1:1" s="261" customFormat="1" ht="12" hidden="1" customHeight="1">
      <c r="A14784" s="260"/>
    </row>
    <row r="14785" spans="1:1" s="261" customFormat="1" ht="12" hidden="1" customHeight="1">
      <c r="A14785" s="260"/>
    </row>
    <row r="14786" spans="1:1" s="261" customFormat="1" ht="12" hidden="1" customHeight="1">
      <c r="A14786" s="260"/>
    </row>
    <row r="14787" spans="1:1" s="261" customFormat="1" ht="12" hidden="1" customHeight="1">
      <c r="A14787" s="260"/>
    </row>
    <row r="14788" spans="1:1" s="261" customFormat="1" ht="12" hidden="1" customHeight="1">
      <c r="A14788" s="260"/>
    </row>
    <row r="14789" spans="1:1" s="261" customFormat="1" ht="12" hidden="1" customHeight="1">
      <c r="A14789" s="260"/>
    </row>
    <row r="14790" spans="1:1" s="261" customFormat="1" ht="12" hidden="1" customHeight="1">
      <c r="A14790" s="260"/>
    </row>
    <row r="14791" spans="1:1" s="261" customFormat="1" ht="12" hidden="1" customHeight="1">
      <c r="A14791" s="260"/>
    </row>
    <row r="14792" spans="1:1" s="261" customFormat="1" ht="12" hidden="1" customHeight="1">
      <c r="A14792" s="260"/>
    </row>
    <row r="14793" spans="1:1" s="261" customFormat="1" ht="12" hidden="1" customHeight="1">
      <c r="A14793" s="260"/>
    </row>
    <row r="14794" spans="1:1" s="261" customFormat="1" ht="12" hidden="1" customHeight="1">
      <c r="A14794" s="260"/>
    </row>
    <row r="14795" spans="1:1" s="261" customFormat="1" ht="12" hidden="1" customHeight="1">
      <c r="A14795" s="260"/>
    </row>
    <row r="14796" spans="1:1" s="261" customFormat="1" ht="12" hidden="1" customHeight="1">
      <c r="A14796" s="260"/>
    </row>
    <row r="14797" spans="1:1" s="261" customFormat="1" ht="12" hidden="1" customHeight="1">
      <c r="A14797" s="260"/>
    </row>
    <row r="14798" spans="1:1" s="261" customFormat="1" ht="12" hidden="1" customHeight="1">
      <c r="A14798" s="260"/>
    </row>
    <row r="14799" spans="1:1" s="261" customFormat="1" ht="12" hidden="1" customHeight="1">
      <c r="A14799" s="260"/>
    </row>
    <row r="14800" spans="1:1" s="261" customFormat="1" ht="12" hidden="1" customHeight="1">
      <c r="A14800" s="260"/>
    </row>
    <row r="14801" spans="1:1" s="261" customFormat="1" ht="12" hidden="1" customHeight="1">
      <c r="A14801" s="260"/>
    </row>
    <row r="14802" spans="1:1" s="261" customFormat="1" ht="12" hidden="1" customHeight="1">
      <c r="A14802" s="260"/>
    </row>
    <row r="14803" spans="1:1" s="261" customFormat="1" ht="12" hidden="1" customHeight="1">
      <c r="A14803" s="260"/>
    </row>
    <row r="14804" spans="1:1" s="261" customFormat="1" ht="12" hidden="1" customHeight="1">
      <c r="A14804" s="260"/>
    </row>
    <row r="14805" spans="1:1" s="261" customFormat="1" ht="12" hidden="1" customHeight="1">
      <c r="A14805" s="260"/>
    </row>
    <row r="14806" spans="1:1" s="261" customFormat="1" ht="12" hidden="1" customHeight="1">
      <c r="A14806" s="260"/>
    </row>
    <row r="14807" spans="1:1" s="261" customFormat="1" ht="12" hidden="1" customHeight="1">
      <c r="A14807" s="260"/>
    </row>
    <row r="14808" spans="1:1" s="261" customFormat="1" ht="12" hidden="1" customHeight="1">
      <c r="A14808" s="260"/>
    </row>
    <row r="14809" spans="1:1" s="261" customFormat="1" ht="12" hidden="1" customHeight="1">
      <c r="A14809" s="260"/>
    </row>
    <row r="14810" spans="1:1" s="261" customFormat="1" ht="12" hidden="1" customHeight="1">
      <c r="A14810" s="260"/>
    </row>
    <row r="14811" spans="1:1" s="261" customFormat="1" ht="12" hidden="1" customHeight="1">
      <c r="A14811" s="260"/>
    </row>
    <row r="14812" spans="1:1" s="261" customFormat="1" ht="12" hidden="1" customHeight="1">
      <c r="A14812" s="260"/>
    </row>
    <row r="14813" spans="1:1" s="261" customFormat="1" ht="12" hidden="1" customHeight="1">
      <c r="A14813" s="260"/>
    </row>
    <row r="14814" spans="1:1" s="261" customFormat="1" ht="12" hidden="1" customHeight="1">
      <c r="A14814" s="260"/>
    </row>
    <row r="14815" spans="1:1" s="261" customFormat="1" ht="12" hidden="1" customHeight="1">
      <c r="A14815" s="260"/>
    </row>
    <row r="14816" spans="1:1" s="261" customFormat="1" ht="12" hidden="1" customHeight="1">
      <c r="A14816" s="260"/>
    </row>
    <row r="14817" spans="1:1" s="261" customFormat="1" ht="12" hidden="1" customHeight="1">
      <c r="A14817" s="260"/>
    </row>
    <row r="14818" spans="1:1" s="261" customFormat="1" ht="12" hidden="1" customHeight="1">
      <c r="A14818" s="260"/>
    </row>
    <row r="14819" spans="1:1" s="261" customFormat="1" ht="12" hidden="1" customHeight="1">
      <c r="A14819" s="260"/>
    </row>
    <row r="14820" spans="1:1" s="261" customFormat="1" ht="12" hidden="1" customHeight="1">
      <c r="A14820" s="260"/>
    </row>
    <row r="14821" spans="1:1" s="261" customFormat="1" ht="12" hidden="1" customHeight="1">
      <c r="A14821" s="260"/>
    </row>
    <row r="14822" spans="1:1" s="261" customFormat="1" ht="12" hidden="1" customHeight="1">
      <c r="A14822" s="260"/>
    </row>
    <row r="14823" spans="1:1" s="261" customFormat="1" ht="12" hidden="1" customHeight="1">
      <c r="A14823" s="260"/>
    </row>
    <row r="14824" spans="1:1" s="261" customFormat="1" ht="12" hidden="1" customHeight="1">
      <c r="A14824" s="260"/>
    </row>
    <row r="14825" spans="1:1" s="261" customFormat="1" ht="12" hidden="1" customHeight="1">
      <c r="A14825" s="260"/>
    </row>
    <row r="14826" spans="1:1" s="261" customFormat="1" ht="12" hidden="1" customHeight="1">
      <c r="A14826" s="260"/>
    </row>
    <row r="14827" spans="1:1" s="261" customFormat="1" ht="12" hidden="1" customHeight="1">
      <c r="A14827" s="260"/>
    </row>
    <row r="14828" spans="1:1" s="261" customFormat="1" ht="12" hidden="1" customHeight="1">
      <c r="A14828" s="260"/>
    </row>
    <row r="14829" spans="1:1" s="261" customFormat="1" ht="12" hidden="1" customHeight="1">
      <c r="A14829" s="260"/>
    </row>
    <row r="14830" spans="1:1" s="261" customFormat="1" ht="12" hidden="1" customHeight="1">
      <c r="A14830" s="260"/>
    </row>
    <row r="14831" spans="1:1" s="261" customFormat="1" ht="12" hidden="1" customHeight="1">
      <c r="A14831" s="260"/>
    </row>
    <row r="14832" spans="1:1" s="261" customFormat="1" ht="12" hidden="1" customHeight="1">
      <c r="A14832" s="260"/>
    </row>
    <row r="14833" spans="1:1" s="261" customFormat="1" ht="12" hidden="1" customHeight="1">
      <c r="A14833" s="260"/>
    </row>
    <row r="14834" spans="1:1" s="261" customFormat="1" ht="12" hidden="1" customHeight="1">
      <c r="A14834" s="260"/>
    </row>
    <row r="14835" spans="1:1" s="261" customFormat="1" ht="12" hidden="1" customHeight="1">
      <c r="A14835" s="260"/>
    </row>
    <row r="14836" spans="1:1" s="261" customFormat="1" ht="12" hidden="1" customHeight="1">
      <c r="A14836" s="260"/>
    </row>
    <row r="14837" spans="1:1" s="261" customFormat="1" ht="12" hidden="1" customHeight="1">
      <c r="A14837" s="260"/>
    </row>
    <row r="14838" spans="1:1" s="261" customFormat="1" ht="12" hidden="1" customHeight="1">
      <c r="A14838" s="260"/>
    </row>
    <row r="14839" spans="1:1" s="261" customFormat="1" ht="12" hidden="1" customHeight="1">
      <c r="A14839" s="260"/>
    </row>
    <row r="14840" spans="1:1" s="261" customFormat="1" ht="12" hidden="1" customHeight="1">
      <c r="A14840" s="260"/>
    </row>
    <row r="14841" spans="1:1" s="261" customFormat="1" ht="12" hidden="1" customHeight="1">
      <c r="A14841" s="260"/>
    </row>
    <row r="14842" spans="1:1" s="261" customFormat="1" ht="12" hidden="1" customHeight="1">
      <c r="A14842" s="260"/>
    </row>
    <row r="14843" spans="1:1" s="261" customFormat="1" ht="12" hidden="1" customHeight="1">
      <c r="A14843" s="260"/>
    </row>
    <row r="14844" spans="1:1" s="261" customFormat="1" ht="12" hidden="1" customHeight="1">
      <c r="A14844" s="260"/>
    </row>
    <row r="14845" spans="1:1" s="261" customFormat="1" ht="12" hidden="1" customHeight="1">
      <c r="A14845" s="260"/>
    </row>
    <row r="14846" spans="1:1" s="261" customFormat="1" ht="12" hidden="1" customHeight="1">
      <c r="A14846" s="260"/>
    </row>
    <row r="14847" spans="1:1" s="261" customFormat="1" ht="12" hidden="1" customHeight="1">
      <c r="A14847" s="260"/>
    </row>
    <row r="14848" spans="1:1" s="261" customFormat="1" ht="12" hidden="1" customHeight="1">
      <c r="A14848" s="260"/>
    </row>
    <row r="14849" spans="1:1" s="261" customFormat="1" ht="12" hidden="1" customHeight="1">
      <c r="A14849" s="260"/>
    </row>
    <row r="14850" spans="1:1" s="261" customFormat="1" ht="12" hidden="1" customHeight="1">
      <c r="A14850" s="260"/>
    </row>
    <row r="14851" spans="1:1" s="261" customFormat="1" ht="12" hidden="1" customHeight="1">
      <c r="A14851" s="260"/>
    </row>
    <row r="14852" spans="1:1" s="261" customFormat="1" ht="12" hidden="1" customHeight="1">
      <c r="A14852" s="260"/>
    </row>
    <row r="14853" spans="1:1" s="261" customFormat="1" ht="12" hidden="1" customHeight="1">
      <c r="A14853" s="260"/>
    </row>
    <row r="14854" spans="1:1" s="261" customFormat="1" ht="12" hidden="1" customHeight="1">
      <c r="A14854" s="260"/>
    </row>
    <row r="14855" spans="1:1" s="261" customFormat="1" ht="12" hidden="1" customHeight="1">
      <c r="A14855" s="260"/>
    </row>
    <row r="14856" spans="1:1" s="261" customFormat="1" ht="12" hidden="1" customHeight="1">
      <c r="A14856" s="260"/>
    </row>
    <row r="14857" spans="1:1" s="261" customFormat="1" ht="12" hidden="1" customHeight="1">
      <c r="A14857" s="260"/>
    </row>
    <row r="14858" spans="1:1" s="261" customFormat="1" ht="12" hidden="1" customHeight="1">
      <c r="A14858" s="260"/>
    </row>
    <row r="14859" spans="1:1" s="261" customFormat="1" ht="12" hidden="1" customHeight="1">
      <c r="A14859" s="260"/>
    </row>
    <row r="14860" spans="1:1" s="261" customFormat="1" ht="12" hidden="1" customHeight="1">
      <c r="A14860" s="260"/>
    </row>
    <row r="14861" spans="1:1" s="261" customFormat="1" ht="12" hidden="1" customHeight="1">
      <c r="A14861" s="260"/>
    </row>
    <row r="14862" spans="1:1" s="261" customFormat="1" ht="12" hidden="1" customHeight="1">
      <c r="A14862" s="260"/>
    </row>
    <row r="14863" spans="1:1" s="261" customFormat="1" ht="12" hidden="1" customHeight="1">
      <c r="A14863" s="260"/>
    </row>
    <row r="14864" spans="1:1" s="261" customFormat="1" ht="12" hidden="1" customHeight="1">
      <c r="A14864" s="260"/>
    </row>
    <row r="14865" spans="1:1" s="261" customFormat="1" ht="12" hidden="1" customHeight="1">
      <c r="A14865" s="260"/>
    </row>
    <row r="14866" spans="1:1" s="261" customFormat="1" ht="12" hidden="1" customHeight="1">
      <c r="A14866" s="260"/>
    </row>
    <row r="14867" spans="1:1" s="261" customFormat="1" ht="12" hidden="1" customHeight="1">
      <c r="A14867" s="260"/>
    </row>
    <row r="14868" spans="1:1" s="261" customFormat="1" ht="12" hidden="1" customHeight="1">
      <c r="A14868" s="260"/>
    </row>
    <row r="14869" spans="1:1" s="261" customFormat="1" ht="12" hidden="1" customHeight="1">
      <c r="A14869" s="260"/>
    </row>
    <row r="14870" spans="1:1" s="261" customFormat="1" ht="12" hidden="1" customHeight="1">
      <c r="A14870" s="260"/>
    </row>
    <row r="14871" spans="1:1" s="261" customFormat="1" ht="12" hidden="1" customHeight="1">
      <c r="A14871" s="260"/>
    </row>
    <row r="14872" spans="1:1" s="261" customFormat="1" ht="12" hidden="1" customHeight="1">
      <c r="A14872" s="260"/>
    </row>
    <row r="14873" spans="1:1" s="261" customFormat="1" ht="12" hidden="1" customHeight="1">
      <c r="A14873" s="260"/>
    </row>
    <row r="14874" spans="1:1" s="261" customFormat="1" ht="12" hidden="1" customHeight="1">
      <c r="A14874" s="260"/>
    </row>
    <row r="14875" spans="1:1" s="261" customFormat="1" ht="12" hidden="1" customHeight="1">
      <c r="A14875" s="260"/>
    </row>
    <row r="14876" spans="1:1" s="261" customFormat="1" ht="12" hidden="1" customHeight="1">
      <c r="A14876" s="260"/>
    </row>
    <row r="14877" spans="1:1" s="261" customFormat="1" ht="12" hidden="1" customHeight="1">
      <c r="A14877" s="260"/>
    </row>
    <row r="14878" spans="1:1" s="261" customFormat="1" ht="12" hidden="1" customHeight="1">
      <c r="A14878" s="260"/>
    </row>
    <row r="14879" spans="1:1" s="261" customFormat="1" ht="12" hidden="1" customHeight="1">
      <c r="A14879" s="260"/>
    </row>
    <row r="14880" spans="1:1" s="261" customFormat="1" ht="12" hidden="1" customHeight="1">
      <c r="A14880" s="260"/>
    </row>
    <row r="14881" spans="1:1" s="261" customFormat="1" ht="12" hidden="1" customHeight="1">
      <c r="A14881" s="260"/>
    </row>
    <row r="14882" spans="1:1" s="261" customFormat="1" ht="12" hidden="1" customHeight="1">
      <c r="A14882" s="260"/>
    </row>
    <row r="14883" spans="1:1" s="261" customFormat="1" ht="12" hidden="1" customHeight="1">
      <c r="A14883" s="260"/>
    </row>
    <row r="14884" spans="1:1" s="261" customFormat="1" ht="12" hidden="1" customHeight="1">
      <c r="A14884" s="260"/>
    </row>
    <row r="14885" spans="1:1" s="261" customFormat="1" ht="12" hidden="1" customHeight="1">
      <c r="A14885" s="260"/>
    </row>
    <row r="14886" spans="1:1" s="261" customFormat="1" ht="12" hidden="1" customHeight="1">
      <c r="A14886" s="260"/>
    </row>
    <row r="14887" spans="1:1" s="261" customFormat="1" ht="12" hidden="1" customHeight="1">
      <c r="A14887" s="260"/>
    </row>
    <row r="14888" spans="1:1" s="261" customFormat="1" ht="12" hidden="1" customHeight="1">
      <c r="A14888" s="260"/>
    </row>
    <row r="14889" spans="1:1" s="261" customFormat="1" ht="12" hidden="1" customHeight="1">
      <c r="A14889" s="260"/>
    </row>
    <row r="14890" spans="1:1" s="261" customFormat="1" ht="12" hidden="1" customHeight="1">
      <c r="A14890" s="260"/>
    </row>
    <row r="14891" spans="1:1" s="261" customFormat="1" ht="12" hidden="1" customHeight="1">
      <c r="A14891" s="260"/>
    </row>
    <row r="14892" spans="1:1" s="261" customFormat="1" ht="12" hidden="1" customHeight="1">
      <c r="A14892" s="260"/>
    </row>
    <row r="14893" spans="1:1" s="261" customFormat="1" ht="12" hidden="1" customHeight="1">
      <c r="A14893" s="260"/>
    </row>
    <row r="14894" spans="1:1" s="261" customFormat="1" ht="12" hidden="1" customHeight="1">
      <c r="A14894" s="260"/>
    </row>
    <row r="14895" spans="1:1" s="261" customFormat="1" ht="12" hidden="1" customHeight="1">
      <c r="A14895" s="260"/>
    </row>
    <row r="14896" spans="1:1" s="261" customFormat="1" ht="12" hidden="1" customHeight="1">
      <c r="A14896" s="260"/>
    </row>
    <row r="14897" spans="1:1" s="261" customFormat="1" ht="12" hidden="1" customHeight="1">
      <c r="A14897" s="260"/>
    </row>
    <row r="14898" spans="1:1" s="261" customFormat="1" ht="12" hidden="1" customHeight="1">
      <c r="A14898" s="260"/>
    </row>
    <row r="14899" spans="1:1" s="261" customFormat="1" ht="12" hidden="1" customHeight="1">
      <c r="A14899" s="260"/>
    </row>
    <row r="14900" spans="1:1" s="261" customFormat="1" ht="12" hidden="1" customHeight="1">
      <c r="A14900" s="260"/>
    </row>
    <row r="14901" spans="1:1" s="261" customFormat="1" ht="12" hidden="1" customHeight="1">
      <c r="A14901" s="260"/>
    </row>
    <row r="14902" spans="1:1" s="261" customFormat="1" ht="12" hidden="1" customHeight="1">
      <c r="A14902" s="260"/>
    </row>
    <row r="14903" spans="1:1" s="261" customFormat="1" ht="12" hidden="1" customHeight="1">
      <c r="A14903" s="260"/>
    </row>
    <row r="14904" spans="1:1" s="261" customFormat="1" ht="12" hidden="1" customHeight="1">
      <c r="A14904" s="260"/>
    </row>
    <row r="14905" spans="1:1" s="261" customFormat="1" ht="12" hidden="1" customHeight="1">
      <c r="A14905" s="260"/>
    </row>
    <row r="14906" spans="1:1" s="261" customFormat="1" ht="12" hidden="1" customHeight="1">
      <c r="A14906" s="260"/>
    </row>
    <row r="14907" spans="1:1" s="261" customFormat="1" ht="12" hidden="1" customHeight="1">
      <c r="A14907" s="260"/>
    </row>
    <row r="14908" spans="1:1" s="261" customFormat="1" ht="12" hidden="1" customHeight="1">
      <c r="A14908" s="260"/>
    </row>
    <row r="14909" spans="1:1" s="261" customFormat="1" ht="12" hidden="1" customHeight="1">
      <c r="A14909" s="260"/>
    </row>
    <row r="14910" spans="1:1" s="261" customFormat="1" ht="12" hidden="1" customHeight="1">
      <c r="A14910" s="260"/>
    </row>
    <row r="14911" spans="1:1" s="261" customFormat="1" ht="12" hidden="1" customHeight="1">
      <c r="A14911" s="260"/>
    </row>
    <row r="14912" spans="1:1" s="261" customFormat="1" ht="12" hidden="1" customHeight="1">
      <c r="A14912" s="260"/>
    </row>
    <row r="14913" spans="1:1" s="261" customFormat="1" ht="12" hidden="1" customHeight="1">
      <c r="A14913" s="260"/>
    </row>
    <row r="14914" spans="1:1" s="261" customFormat="1" ht="12" hidden="1" customHeight="1">
      <c r="A14914" s="260"/>
    </row>
    <row r="14915" spans="1:1" s="261" customFormat="1" ht="12" hidden="1" customHeight="1">
      <c r="A14915" s="260"/>
    </row>
    <row r="14916" spans="1:1" s="261" customFormat="1" ht="12" hidden="1" customHeight="1">
      <c r="A14916" s="260"/>
    </row>
    <row r="14917" spans="1:1" s="261" customFormat="1" ht="12" hidden="1" customHeight="1">
      <c r="A14917" s="260"/>
    </row>
    <row r="14918" spans="1:1" s="261" customFormat="1" ht="12" hidden="1" customHeight="1">
      <c r="A14918" s="260"/>
    </row>
    <row r="14919" spans="1:1" s="261" customFormat="1" ht="12" hidden="1" customHeight="1">
      <c r="A14919" s="260"/>
    </row>
    <row r="14920" spans="1:1" s="261" customFormat="1" ht="12" hidden="1" customHeight="1">
      <c r="A14920" s="260"/>
    </row>
    <row r="14921" spans="1:1" s="261" customFormat="1" ht="12" hidden="1" customHeight="1">
      <c r="A14921" s="260"/>
    </row>
    <row r="14922" spans="1:1" s="261" customFormat="1" ht="12" hidden="1" customHeight="1">
      <c r="A14922" s="260"/>
    </row>
    <row r="14923" spans="1:1" s="261" customFormat="1" ht="12" hidden="1" customHeight="1">
      <c r="A14923" s="260"/>
    </row>
    <row r="14924" spans="1:1" s="261" customFormat="1" ht="12" hidden="1" customHeight="1">
      <c r="A14924" s="260"/>
    </row>
    <row r="14925" spans="1:1" s="261" customFormat="1" ht="12" hidden="1" customHeight="1">
      <c r="A14925" s="260"/>
    </row>
    <row r="14926" spans="1:1" s="261" customFormat="1" ht="12" hidden="1" customHeight="1">
      <c r="A14926" s="260"/>
    </row>
    <row r="14927" spans="1:1" s="261" customFormat="1" ht="12" hidden="1" customHeight="1">
      <c r="A14927" s="260"/>
    </row>
    <row r="14928" spans="1:1" s="261" customFormat="1" ht="12" hidden="1" customHeight="1">
      <c r="A14928" s="260"/>
    </row>
    <row r="14929" spans="1:1" s="261" customFormat="1" ht="12" hidden="1" customHeight="1">
      <c r="A14929" s="260"/>
    </row>
    <row r="14930" spans="1:1" s="261" customFormat="1" ht="12" hidden="1" customHeight="1">
      <c r="A14930" s="260"/>
    </row>
    <row r="14931" spans="1:1" s="261" customFormat="1" ht="12" hidden="1" customHeight="1">
      <c r="A14931" s="260"/>
    </row>
    <row r="14932" spans="1:1" s="261" customFormat="1" ht="12" hidden="1" customHeight="1">
      <c r="A14932" s="260"/>
    </row>
    <row r="14933" spans="1:1" s="261" customFormat="1" ht="12" hidden="1" customHeight="1">
      <c r="A14933" s="260"/>
    </row>
    <row r="14934" spans="1:1" s="261" customFormat="1" ht="12" hidden="1" customHeight="1">
      <c r="A14934" s="260"/>
    </row>
    <row r="14935" spans="1:1" s="261" customFormat="1" ht="12" hidden="1" customHeight="1">
      <c r="A14935" s="260"/>
    </row>
    <row r="14936" spans="1:1" s="261" customFormat="1" ht="12" hidden="1" customHeight="1">
      <c r="A14936" s="260"/>
    </row>
    <row r="14937" spans="1:1" s="261" customFormat="1" ht="12" hidden="1" customHeight="1">
      <c r="A14937" s="260"/>
    </row>
    <row r="14938" spans="1:1" s="261" customFormat="1" ht="12" hidden="1" customHeight="1">
      <c r="A14938" s="260"/>
    </row>
    <row r="14939" spans="1:1" s="261" customFormat="1" ht="12" hidden="1" customHeight="1">
      <c r="A14939" s="260"/>
    </row>
    <row r="14940" spans="1:1" s="261" customFormat="1" ht="12" hidden="1" customHeight="1">
      <c r="A14940" s="260"/>
    </row>
    <row r="14941" spans="1:1" s="261" customFormat="1" ht="12" hidden="1" customHeight="1">
      <c r="A14941" s="260"/>
    </row>
    <row r="14942" spans="1:1" s="261" customFormat="1" ht="12" hidden="1" customHeight="1">
      <c r="A14942" s="260"/>
    </row>
    <row r="14943" spans="1:1" s="261" customFormat="1" ht="12" hidden="1" customHeight="1">
      <c r="A14943" s="260"/>
    </row>
    <row r="14944" spans="1:1" s="261" customFormat="1" ht="12" hidden="1" customHeight="1">
      <c r="A14944" s="260"/>
    </row>
    <row r="14945" spans="1:1" s="261" customFormat="1" ht="12" hidden="1" customHeight="1">
      <c r="A14945" s="260"/>
    </row>
    <row r="14946" spans="1:1" s="261" customFormat="1" ht="12" hidden="1" customHeight="1">
      <c r="A14946" s="260"/>
    </row>
    <row r="14947" spans="1:1" s="261" customFormat="1" ht="12" hidden="1" customHeight="1">
      <c r="A14947" s="260"/>
    </row>
    <row r="14948" spans="1:1" s="261" customFormat="1" ht="12" hidden="1" customHeight="1">
      <c r="A14948" s="260"/>
    </row>
    <row r="14949" spans="1:1" s="261" customFormat="1" ht="12" hidden="1" customHeight="1">
      <c r="A14949" s="260"/>
    </row>
    <row r="14950" spans="1:1" s="261" customFormat="1" ht="12" hidden="1" customHeight="1">
      <c r="A14950" s="260"/>
    </row>
    <row r="14951" spans="1:1" s="261" customFormat="1" ht="12" hidden="1" customHeight="1">
      <c r="A14951" s="260"/>
    </row>
    <row r="14952" spans="1:1" s="261" customFormat="1" ht="12" hidden="1" customHeight="1">
      <c r="A14952" s="260"/>
    </row>
    <row r="14953" spans="1:1" s="261" customFormat="1" ht="12" hidden="1" customHeight="1">
      <c r="A14953" s="260"/>
    </row>
    <row r="14954" spans="1:1" s="261" customFormat="1" ht="12" hidden="1" customHeight="1">
      <c r="A14954" s="260"/>
    </row>
    <row r="14955" spans="1:1" s="261" customFormat="1" ht="12" hidden="1" customHeight="1">
      <c r="A14955" s="260"/>
    </row>
    <row r="14956" spans="1:1" s="261" customFormat="1" ht="12" hidden="1" customHeight="1">
      <c r="A14956" s="260"/>
    </row>
    <row r="14957" spans="1:1" s="261" customFormat="1" ht="12" hidden="1" customHeight="1">
      <c r="A14957" s="260"/>
    </row>
    <row r="14958" spans="1:1" s="261" customFormat="1" ht="12" hidden="1" customHeight="1">
      <c r="A14958" s="260"/>
    </row>
    <row r="14959" spans="1:1" s="261" customFormat="1" ht="12" hidden="1" customHeight="1">
      <c r="A14959" s="260"/>
    </row>
    <row r="14960" spans="1:1" s="261" customFormat="1" ht="12" hidden="1" customHeight="1">
      <c r="A14960" s="260"/>
    </row>
    <row r="14961" spans="1:1" s="261" customFormat="1" ht="12" hidden="1" customHeight="1">
      <c r="A14961" s="260"/>
    </row>
    <row r="14962" spans="1:1" s="261" customFormat="1" ht="12" hidden="1" customHeight="1">
      <c r="A14962" s="260"/>
    </row>
    <row r="14963" spans="1:1" s="261" customFormat="1" ht="12" hidden="1" customHeight="1">
      <c r="A14963" s="260"/>
    </row>
    <row r="14964" spans="1:1" s="261" customFormat="1" ht="12" hidden="1" customHeight="1">
      <c r="A14964" s="260"/>
    </row>
    <row r="14965" spans="1:1" s="261" customFormat="1" ht="12" hidden="1" customHeight="1">
      <c r="A14965" s="260"/>
    </row>
    <row r="14966" spans="1:1" s="261" customFormat="1" ht="12" hidden="1" customHeight="1">
      <c r="A14966" s="260"/>
    </row>
    <row r="14967" spans="1:1" s="261" customFormat="1" ht="12" hidden="1" customHeight="1">
      <c r="A14967" s="260"/>
    </row>
    <row r="14968" spans="1:1" s="261" customFormat="1" ht="12" hidden="1" customHeight="1">
      <c r="A14968" s="260"/>
    </row>
    <row r="14969" spans="1:1" s="261" customFormat="1" ht="12" hidden="1" customHeight="1">
      <c r="A14969" s="260"/>
    </row>
    <row r="14970" spans="1:1" s="261" customFormat="1" ht="12" hidden="1" customHeight="1">
      <c r="A14970" s="260"/>
    </row>
    <row r="14971" spans="1:1" s="261" customFormat="1" ht="12" hidden="1" customHeight="1">
      <c r="A14971" s="260"/>
    </row>
    <row r="14972" spans="1:1" s="261" customFormat="1" ht="12" hidden="1" customHeight="1">
      <c r="A14972" s="260"/>
    </row>
    <row r="14973" spans="1:1" s="261" customFormat="1" ht="12" hidden="1" customHeight="1">
      <c r="A14973" s="260"/>
    </row>
    <row r="14974" spans="1:1" s="261" customFormat="1" ht="12" hidden="1" customHeight="1">
      <c r="A14974" s="260"/>
    </row>
    <row r="14975" spans="1:1" s="261" customFormat="1" ht="12" hidden="1" customHeight="1">
      <c r="A14975" s="260"/>
    </row>
    <row r="14976" spans="1:1" s="261" customFormat="1" ht="12" hidden="1" customHeight="1">
      <c r="A14976" s="260"/>
    </row>
    <row r="14977" spans="1:1" s="261" customFormat="1" ht="12" hidden="1" customHeight="1">
      <c r="A14977" s="260"/>
    </row>
    <row r="14978" spans="1:1" s="261" customFormat="1" ht="12" hidden="1" customHeight="1">
      <c r="A14978" s="260"/>
    </row>
    <row r="14979" spans="1:1" s="261" customFormat="1" ht="12" hidden="1" customHeight="1">
      <c r="A14979" s="260"/>
    </row>
    <row r="14980" spans="1:1" s="261" customFormat="1" ht="12" hidden="1" customHeight="1">
      <c r="A14980" s="260"/>
    </row>
    <row r="14981" spans="1:1" s="261" customFormat="1" ht="12" hidden="1" customHeight="1">
      <c r="A14981" s="260"/>
    </row>
    <row r="14982" spans="1:1" s="261" customFormat="1" ht="12" hidden="1" customHeight="1">
      <c r="A14982" s="260"/>
    </row>
    <row r="14983" spans="1:1" s="261" customFormat="1" ht="12" hidden="1" customHeight="1">
      <c r="A14983" s="260"/>
    </row>
    <row r="14984" spans="1:1" s="261" customFormat="1" ht="12" hidden="1" customHeight="1">
      <c r="A14984" s="260"/>
    </row>
    <row r="14985" spans="1:1" s="261" customFormat="1" ht="12" hidden="1" customHeight="1">
      <c r="A14985" s="260"/>
    </row>
    <row r="14986" spans="1:1" s="261" customFormat="1" ht="12" hidden="1" customHeight="1">
      <c r="A14986" s="260"/>
    </row>
    <row r="14987" spans="1:1" s="261" customFormat="1" ht="12" hidden="1" customHeight="1">
      <c r="A14987" s="260"/>
    </row>
    <row r="14988" spans="1:1" s="261" customFormat="1" ht="12" hidden="1" customHeight="1">
      <c r="A14988" s="260"/>
    </row>
    <row r="14989" spans="1:1" s="261" customFormat="1" ht="12" hidden="1" customHeight="1">
      <c r="A14989" s="260"/>
    </row>
    <row r="14990" spans="1:1" s="261" customFormat="1" ht="12" hidden="1" customHeight="1">
      <c r="A14990" s="260"/>
    </row>
    <row r="14991" spans="1:1" s="261" customFormat="1" ht="12" hidden="1" customHeight="1">
      <c r="A14991" s="260"/>
    </row>
    <row r="14992" spans="1:1" s="261" customFormat="1" ht="12" hidden="1" customHeight="1">
      <c r="A14992" s="260"/>
    </row>
    <row r="14993" spans="1:1" s="261" customFormat="1" ht="12" hidden="1" customHeight="1">
      <c r="A14993" s="260"/>
    </row>
    <row r="14994" spans="1:1" s="261" customFormat="1" ht="12" hidden="1" customHeight="1">
      <c r="A14994" s="260"/>
    </row>
    <row r="14995" spans="1:1" s="261" customFormat="1" ht="12" hidden="1" customHeight="1">
      <c r="A14995" s="260"/>
    </row>
    <row r="14996" spans="1:1" s="261" customFormat="1" ht="12" hidden="1" customHeight="1">
      <c r="A14996" s="260"/>
    </row>
    <row r="14997" spans="1:1" s="261" customFormat="1" ht="12" hidden="1" customHeight="1">
      <c r="A14997" s="260"/>
    </row>
    <row r="14998" spans="1:1" s="261" customFormat="1" ht="12" hidden="1" customHeight="1">
      <c r="A14998" s="260"/>
    </row>
    <row r="14999" spans="1:1" s="261" customFormat="1" ht="12" hidden="1" customHeight="1">
      <c r="A14999" s="260"/>
    </row>
    <row r="15000" spans="1:1" s="261" customFormat="1" ht="12" hidden="1" customHeight="1">
      <c r="A15000" s="260"/>
    </row>
    <row r="15001" spans="1:1" s="261" customFormat="1" ht="12" hidden="1" customHeight="1">
      <c r="A15001" s="260"/>
    </row>
    <row r="15002" spans="1:1" s="261" customFormat="1" ht="12" hidden="1" customHeight="1">
      <c r="A15002" s="260"/>
    </row>
    <row r="15003" spans="1:1" s="261" customFormat="1" ht="12" hidden="1" customHeight="1">
      <c r="A15003" s="260"/>
    </row>
    <row r="15004" spans="1:1" s="261" customFormat="1" ht="12" hidden="1" customHeight="1">
      <c r="A15004" s="260"/>
    </row>
    <row r="15005" spans="1:1" s="261" customFormat="1" ht="12" hidden="1" customHeight="1">
      <c r="A15005" s="260"/>
    </row>
    <row r="15006" spans="1:1" s="261" customFormat="1" ht="12" hidden="1" customHeight="1">
      <c r="A15006" s="260"/>
    </row>
    <row r="15007" spans="1:1" s="261" customFormat="1" ht="12" hidden="1" customHeight="1">
      <c r="A15007" s="260"/>
    </row>
    <row r="15008" spans="1:1" s="261" customFormat="1" ht="12" hidden="1" customHeight="1">
      <c r="A15008" s="260"/>
    </row>
    <row r="15009" spans="1:1" s="261" customFormat="1" ht="12" hidden="1" customHeight="1">
      <c r="A15009" s="260"/>
    </row>
    <row r="15010" spans="1:1" s="261" customFormat="1" ht="12" hidden="1" customHeight="1">
      <c r="A15010" s="260"/>
    </row>
    <row r="15011" spans="1:1" s="261" customFormat="1" ht="12" hidden="1" customHeight="1">
      <c r="A15011" s="260"/>
    </row>
    <row r="15012" spans="1:1" s="261" customFormat="1" ht="12" hidden="1" customHeight="1">
      <c r="A15012" s="260"/>
    </row>
    <row r="15013" spans="1:1" s="261" customFormat="1" ht="12" hidden="1" customHeight="1">
      <c r="A15013" s="260"/>
    </row>
    <row r="15014" spans="1:1" s="261" customFormat="1" ht="12" hidden="1" customHeight="1">
      <c r="A15014" s="260"/>
    </row>
    <row r="15015" spans="1:1" s="261" customFormat="1" ht="12" hidden="1" customHeight="1">
      <c r="A15015" s="260"/>
    </row>
    <row r="15016" spans="1:1" s="261" customFormat="1" ht="12" hidden="1" customHeight="1">
      <c r="A15016" s="260"/>
    </row>
    <row r="15017" spans="1:1" s="261" customFormat="1" ht="12" hidden="1" customHeight="1">
      <c r="A15017" s="260"/>
    </row>
    <row r="15018" spans="1:1" s="261" customFormat="1" ht="12" hidden="1" customHeight="1">
      <c r="A15018" s="260"/>
    </row>
    <row r="15019" spans="1:1" s="261" customFormat="1" ht="12" hidden="1" customHeight="1">
      <c r="A15019" s="260"/>
    </row>
    <row r="15020" spans="1:1" s="261" customFormat="1" ht="12" hidden="1" customHeight="1">
      <c r="A15020" s="260"/>
    </row>
    <row r="15021" spans="1:1" s="261" customFormat="1" ht="12" hidden="1" customHeight="1">
      <c r="A15021" s="260"/>
    </row>
    <row r="15022" spans="1:1" s="261" customFormat="1" ht="12" hidden="1" customHeight="1">
      <c r="A15022" s="260"/>
    </row>
    <row r="15023" spans="1:1" s="261" customFormat="1" ht="12" hidden="1" customHeight="1">
      <c r="A15023" s="260"/>
    </row>
    <row r="15024" spans="1:1" s="261" customFormat="1" ht="12" hidden="1" customHeight="1">
      <c r="A15024" s="260"/>
    </row>
    <row r="15025" spans="1:1" s="261" customFormat="1" ht="12" hidden="1" customHeight="1">
      <c r="A15025" s="260"/>
    </row>
    <row r="15026" spans="1:1" s="261" customFormat="1" ht="12" hidden="1" customHeight="1">
      <c r="A15026" s="260"/>
    </row>
    <row r="15027" spans="1:1" s="261" customFormat="1" ht="12" hidden="1" customHeight="1">
      <c r="A15027" s="260"/>
    </row>
    <row r="15028" spans="1:1" s="261" customFormat="1" ht="12" hidden="1" customHeight="1">
      <c r="A15028" s="260"/>
    </row>
    <row r="15029" spans="1:1" s="261" customFormat="1" ht="12" hidden="1" customHeight="1">
      <c r="A15029" s="260"/>
    </row>
    <row r="15030" spans="1:1" s="261" customFormat="1" ht="12" hidden="1" customHeight="1">
      <c r="A15030" s="260"/>
    </row>
    <row r="15031" spans="1:1" s="261" customFormat="1" ht="12" hidden="1" customHeight="1">
      <c r="A15031" s="260"/>
    </row>
    <row r="15032" spans="1:1" s="261" customFormat="1" ht="12" hidden="1" customHeight="1">
      <c r="A15032" s="260"/>
    </row>
    <row r="15033" spans="1:1" s="261" customFormat="1" ht="12" hidden="1" customHeight="1">
      <c r="A15033" s="260"/>
    </row>
    <row r="15034" spans="1:1" s="261" customFormat="1" ht="12" hidden="1" customHeight="1">
      <c r="A15034" s="260"/>
    </row>
    <row r="15035" spans="1:1" s="261" customFormat="1" ht="12" hidden="1" customHeight="1">
      <c r="A15035" s="260"/>
    </row>
    <row r="15036" spans="1:1" s="261" customFormat="1" ht="12" hidden="1" customHeight="1">
      <c r="A15036" s="260"/>
    </row>
    <row r="15037" spans="1:1" s="261" customFormat="1" ht="12" hidden="1" customHeight="1">
      <c r="A15037" s="260"/>
    </row>
    <row r="15038" spans="1:1" s="261" customFormat="1" ht="12" hidden="1" customHeight="1">
      <c r="A15038" s="260"/>
    </row>
    <row r="15039" spans="1:1" s="261" customFormat="1" ht="12" hidden="1" customHeight="1">
      <c r="A15039" s="260"/>
    </row>
    <row r="15040" spans="1:1" s="261" customFormat="1" ht="12" hidden="1" customHeight="1">
      <c r="A15040" s="260"/>
    </row>
    <row r="15041" spans="1:1" s="261" customFormat="1" ht="12" hidden="1" customHeight="1">
      <c r="A15041" s="260"/>
    </row>
    <row r="15042" spans="1:1" s="261" customFormat="1" ht="12" hidden="1" customHeight="1">
      <c r="A15042" s="260"/>
    </row>
    <row r="15043" spans="1:1" s="261" customFormat="1" ht="12" hidden="1" customHeight="1">
      <c r="A15043" s="260"/>
    </row>
    <row r="15044" spans="1:1" s="261" customFormat="1" ht="12" hidden="1" customHeight="1">
      <c r="A15044" s="260"/>
    </row>
    <row r="15045" spans="1:1" s="261" customFormat="1" ht="12" hidden="1" customHeight="1">
      <c r="A15045" s="260"/>
    </row>
    <row r="15046" spans="1:1" s="261" customFormat="1" ht="12" hidden="1" customHeight="1">
      <c r="A15046" s="260"/>
    </row>
    <row r="15047" spans="1:1" s="261" customFormat="1" ht="12" hidden="1" customHeight="1">
      <c r="A15047" s="260"/>
    </row>
    <row r="15048" spans="1:1" s="261" customFormat="1" ht="12" hidden="1" customHeight="1">
      <c r="A15048" s="260"/>
    </row>
    <row r="15049" spans="1:1" s="261" customFormat="1" ht="12" hidden="1" customHeight="1">
      <c r="A15049" s="260"/>
    </row>
    <row r="15050" spans="1:1" s="261" customFormat="1" ht="12" hidden="1" customHeight="1">
      <c r="A15050" s="260"/>
    </row>
    <row r="15051" spans="1:1" s="261" customFormat="1" ht="12" hidden="1" customHeight="1">
      <c r="A15051" s="260"/>
    </row>
    <row r="15052" spans="1:1" s="261" customFormat="1" ht="12" hidden="1" customHeight="1">
      <c r="A15052" s="260"/>
    </row>
    <row r="15053" spans="1:1" s="261" customFormat="1" ht="12" hidden="1" customHeight="1">
      <c r="A15053" s="260"/>
    </row>
    <row r="15054" spans="1:1" s="261" customFormat="1" ht="12" hidden="1" customHeight="1">
      <c r="A15054" s="260"/>
    </row>
    <row r="15055" spans="1:1" s="261" customFormat="1" ht="12" hidden="1" customHeight="1">
      <c r="A15055" s="260"/>
    </row>
    <row r="15056" spans="1:1" s="261" customFormat="1" ht="12" hidden="1" customHeight="1">
      <c r="A15056" s="260"/>
    </row>
    <row r="15057" spans="1:1" s="261" customFormat="1" ht="12" hidden="1" customHeight="1">
      <c r="A15057" s="260"/>
    </row>
    <row r="15058" spans="1:1" s="261" customFormat="1" ht="12" hidden="1" customHeight="1">
      <c r="A15058" s="260"/>
    </row>
    <row r="15059" spans="1:1" s="261" customFormat="1" ht="12" hidden="1" customHeight="1">
      <c r="A15059" s="260"/>
    </row>
    <row r="15060" spans="1:1" s="261" customFormat="1" ht="12" hidden="1" customHeight="1">
      <c r="A15060" s="260"/>
    </row>
    <row r="15061" spans="1:1" s="261" customFormat="1" ht="12" hidden="1" customHeight="1">
      <c r="A15061" s="260"/>
    </row>
    <row r="15062" spans="1:1" s="261" customFormat="1" ht="12" hidden="1" customHeight="1">
      <c r="A15062" s="260"/>
    </row>
    <row r="15063" spans="1:1" s="261" customFormat="1" ht="12" hidden="1" customHeight="1">
      <c r="A15063" s="260"/>
    </row>
    <row r="15064" spans="1:1" s="261" customFormat="1" ht="12" hidden="1" customHeight="1">
      <c r="A15064" s="260"/>
    </row>
    <row r="15065" spans="1:1" s="261" customFormat="1" ht="12" hidden="1" customHeight="1">
      <c r="A15065" s="260"/>
    </row>
    <row r="15066" spans="1:1" s="261" customFormat="1" ht="12" hidden="1" customHeight="1">
      <c r="A15066" s="260"/>
    </row>
    <row r="15067" spans="1:1" s="261" customFormat="1" ht="12" hidden="1" customHeight="1">
      <c r="A15067" s="260"/>
    </row>
    <row r="15068" spans="1:1" s="261" customFormat="1" ht="12" hidden="1" customHeight="1">
      <c r="A15068" s="260"/>
    </row>
    <row r="15069" spans="1:1" s="261" customFormat="1" ht="12" hidden="1" customHeight="1">
      <c r="A15069" s="260"/>
    </row>
    <row r="15070" spans="1:1" s="261" customFormat="1" ht="12" hidden="1" customHeight="1">
      <c r="A15070" s="260"/>
    </row>
    <row r="15071" spans="1:1" s="261" customFormat="1" ht="12" hidden="1" customHeight="1">
      <c r="A15071" s="260"/>
    </row>
    <row r="15072" spans="1:1" s="261" customFormat="1" ht="12" hidden="1" customHeight="1">
      <c r="A15072" s="260"/>
    </row>
    <row r="15073" spans="1:1" s="261" customFormat="1" ht="12" hidden="1" customHeight="1">
      <c r="A15073" s="260"/>
    </row>
    <row r="15074" spans="1:1" s="261" customFormat="1" ht="12" hidden="1" customHeight="1">
      <c r="A15074" s="260"/>
    </row>
    <row r="15075" spans="1:1" s="261" customFormat="1" ht="12" hidden="1" customHeight="1">
      <c r="A15075" s="260"/>
    </row>
    <row r="15076" spans="1:1" s="261" customFormat="1" ht="12" hidden="1" customHeight="1">
      <c r="A15076" s="260"/>
    </row>
    <row r="15077" spans="1:1" s="261" customFormat="1" ht="12" hidden="1" customHeight="1">
      <c r="A15077" s="260"/>
    </row>
    <row r="15078" spans="1:1" s="261" customFormat="1" ht="12" hidden="1" customHeight="1">
      <c r="A15078" s="260"/>
    </row>
    <row r="15079" spans="1:1" s="261" customFormat="1" ht="12" hidden="1" customHeight="1">
      <c r="A15079" s="260"/>
    </row>
    <row r="15080" spans="1:1" s="261" customFormat="1" ht="12" hidden="1" customHeight="1">
      <c r="A15080" s="260"/>
    </row>
    <row r="15081" spans="1:1" s="261" customFormat="1" ht="12" hidden="1" customHeight="1">
      <c r="A15081" s="260"/>
    </row>
    <row r="15082" spans="1:1" s="261" customFormat="1" ht="12" hidden="1" customHeight="1">
      <c r="A15082" s="260"/>
    </row>
    <row r="15083" spans="1:1" s="261" customFormat="1" ht="12" hidden="1" customHeight="1">
      <c r="A15083" s="260"/>
    </row>
    <row r="15084" spans="1:1" s="261" customFormat="1" ht="12" hidden="1" customHeight="1">
      <c r="A15084" s="260"/>
    </row>
    <row r="15085" spans="1:1" s="261" customFormat="1" ht="12" hidden="1" customHeight="1">
      <c r="A15085" s="260"/>
    </row>
    <row r="15086" spans="1:1" s="261" customFormat="1" ht="12" hidden="1" customHeight="1">
      <c r="A15086" s="260"/>
    </row>
    <row r="15087" spans="1:1" s="261" customFormat="1" ht="12" hidden="1" customHeight="1">
      <c r="A15087" s="260"/>
    </row>
    <row r="15088" spans="1:1" s="261" customFormat="1" ht="12" hidden="1" customHeight="1">
      <c r="A15088" s="260"/>
    </row>
    <row r="15089" spans="1:1" s="261" customFormat="1" ht="12" hidden="1" customHeight="1">
      <c r="A15089" s="260"/>
    </row>
    <row r="15090" spans="1:1" s="261" customFormat="1" ht="12" hidden="1" customHeight="1">
      <c r="A15090" s="260"/>
    </row>
    <row r="15091" spans="1:1" s="261" customFormat="1" ht="12" hidden="1" customHeight="1">
      <c r="A15091" s="260"/>
    </row>
    <row r="15092" spans="1:1" s="261" customFormat="1" ht="12" hidden="1" customHeight="1">
      <c r="A15092" s="260"/>
    </row>
    <row r="15093" spans="1:1" s="261" customFormat="1" ht="12" hidden="1" customHeight="1">
      <c r="A15093" s="260"/>
    </row>
    <row r="15094" spans="1:1" s="261" customFormat="1" ht="12" hidden="1" customHeight="1">
      <c r="A15094" s="260"/>
    </row>
    <row r="15095" spans="1:1" s="261" customFormat="1" ht="12" hidden="1" customHeight="1">
      <c r="A15095" s="260"/>
    </row>
    <row r="15096" spans="1:1" s="261" customFormat="1" ht="12" hidden="1" customHeight="1">
      <c r="A15096" s="260"/>
    </row>
    <row r="15097" spans="1:1" s="261" customFormat="1" ht="12" hidden="1" customHeight="1">
      <c r="A15097" s="260"/>
    </row>
    <row r="15098" spans="1:1" s="261" customFormat="1" ht="12" hidden="1" customHeight="1">
      <c r="A15098" s="260"/>
    </row>
    <row r="15099" spans="1:1" s="261" customFormat="1" ht="12" hidden="1" customHeight="1">
      <c r="A15099" s="260"/>
    </row>
    <row r="15100" spans="1:1" s="261" customFormat="1" ht="12" hidden="1" customHeight="1">
      <c r="A15100" s="260"/>
    </row>
    <row r="15101" spans="1:1" s="261" customFormat="1" ht="12" hidden="1" customHeight="1">
      <c r="A15101" s="260"/>
    </row>
    <row r="15102" spans="1:1" s="261" customFormat="1" ht="12" hidden="1" customHeight="1">
      <c r="A15102" s="260"/>
    </row>
    <row r="15103" spans="1:1" s="261" customFormat="1" ht="12" hidden="1" customHeight="1">
      <c r="A15103" s="260"/>
    </row>
    <row r="15104" spans="1:1" s="261" customFormat="1" ht="12" hidden="1" customHeight="1">
      <c r="A15104" s="260"/>
    </row>
    <row r="15105" spans="1:1" s="261" customFormat="1" ht="12" hidden="1" customHeight="1">
      <c r="A15105" s="260"/>
    </row>
    <row r="15106" spans="1:1" s="261" customFormat="1" ht="12" hidden="1" customHeight="1">
      <c r="A15106" s="260"/>
    </row>
    <row r="15107" spans="1:1" s="261" customFormat="1" ht="12" hidden="1" customHeight="1">
      <c r="A15107" s="260"/>
    </row>
    <row r="15108" spans="1:1" s="261" customFormat="1" ht="12" hidden="1" customHeight="1">
      <c r="A15108" s="260"/>
    </row>
    <row r="15109" spans="1:1" s="261" customFormat="1" ht="12" hidden="1" customHeight="1">
      <c r="A15109" s="260"/>
    </row>
    <row r="15110" spans="1:1" s="261" customFormat="1" ht="12" hidden="1" customHeight="1">
      <c r="A15110" s="260"/>
    </row>
    <row r="15111" spans="1:1" s="261" customFormat="1" ht="12" hidden="1" customHeight="1">
      <c r="A15111" s="260"/>
    </row>
    <row r="15112" spans="1:1" s="261" customFormat="1" ht="12" hidden="1" customHeight="1">
      <c r="A15112" s="260"/>
    </row>
    <row r="15113" spans="1:1" s="261" customFormat="1" ht="12" hidden="1" customHeight="1">
      <c r="A15113" s="260"/>
    </row>
    <row r="15114" spans="1:1" s="261" customFormat="1" ht="12" hidden="1" customHeight="1">
      <c r="A15114" s="260"/>
    </row>
    <row r="15115" spans="1:1" s="261" customFormat="1" ht="12" hidden="1" customHeight="1">
      <c r="A15115" s="260"/>
    </row>
    <row r="15116" spans="1:1" s="261" customFormat="1" ht="12" hidden="1" customHeight="1">
      <c r="A15116" s="260"/>
    </row>
    <row r="15117" spans="1:1" s="261" customFormat="1" ht="12" hidden="1" customHeight="1">
      <c r="A15117" s="260"/>
    </row>
    <row r="15118" spans="1:1" s="261" customFormat="1" ht="12" hidden="1" customHeight="1">
      <c r="A15118" s="260"/>
    </row>
    <row r="15119" spans="1:1" s="261" customFormat="1" ht="12" hidden="1" customHeight="1">
      <c r="A15119" s="260"/>
    </row>
    <row r="15120" spans="1:1" s="261" customFormat="1" ht="12" hidden="1" customHeight="1">
      <c r="A15120" s="260"/>
    </row>
    <row r="15121" spans="1:1" s="261" customFormat="1" ht="12" hidden="1" customHeight="1">
      <c r="A15121" s="260"/>
    </row>
    <row r="15122" spans="1:1" s="261" customFormat="1" ht="12" hidden="1" customHeight="1">
      <c r="A15122" s="260"/>
    </row>
    <row r="15123" spans="1:1" s="261" customFormat="1" ht="12" hidden="1" customHeight="1">
      <c r="A15123" s="260"/>
    </row>
    <row r="15124" spans="1:1" s="261" customFormat="1" ht="12" hidden="1" customHeight="1">
      <c r="A15124" s="260"/>
    </row>
    <row r="15125" spans="1:1" s="261" customFormat="1" ht="12" hidden="1" customHeight="1">
      <c r="A15125" s="260"/>
    </row>
    <row r="15126" spans="1:1" s="261" customFormat="1" ht="12" hidden="1" customHeight="1">
      <c r="A15126" s="260"/>
    </row>
    <row r="15127" spans="1:1" s="261" customFormat="1" ht="12" hidden="1" customHeight="1">
      <c r="A15127" s="260"/>
    </row>
    <row r="15128" spans="1:1" s="261" customFormat="1" ht="12" hidden="1" customHeight="1">
      <c r="A15128" s="260"/>
    </row>
    <row r="15129" spans="1:1" s="261" customFormat="1" ht="12" hidden="1" customHeight="1">
      <c r="A15129" s="260"/>
    </row>
    <row r="15130" spans="1:1" s="261" customFormat="1" ht="12" hidden="1" customHeight="1">
      <c r="A15130" s="260"/>
    </row>
    <row r="15131" spans="1:1" s="261" customFormat="1" ht="12" hidden="1" customHeight="1">
      <c r="A15131" s="260"/>
    </row>
    <row r="15132" spans="1:1" s="261" customFormat="1" ht="12" hidden="1" customHeight="1">
      <c r="A15132" s="260"/>
    </row>
    <row r="15133" spans="1:1" s="261" customFormat="1" ht="12" hidden="1" customHeight="1">
      <c r="A15133" s="260"/>
    </row>
    <row r="15134" spans="1:1" s="261" customFormat="1" ht="12" hidden="1" customHeight="1">
      <c r="A15134" s="260"/>
    </row>
    <row r="15135" spans="1:1" s="261" customFormat="1" ht="12" hidden="1" customHeight="1">
      <c r="A15135" s="260"/>
    </row>
    <row r="15136" spans="1:1" s="261" customFormat="1" ht="12" hidden="1" customHeight="1">
      <c r="A15136" s="260"/>
    </row>
    <row r="15137" spans="1:1" s="261" customFormat="1" ht="12" hidden="1" customHeight="1">
      <c r="A15137" s="260"/>
    </row>
    <row r="15138" spans="1:1" s="261" customFormat="1" ht="12" hidden="1" customHeight="1">
      <c r="A15138" s="260"/>
    </row>
    <row r="15139" spans="1:1" s="261" customFormat="1" ht="12" hidden="1" customHeight="1">
      <c r="A15139" s="260"/>
    </row>
    <row r="15140" spans="1:1" s="261" customFormat="1" ht="12" hidden="1" customHeight="1">
      <c r="A15140" s="260"/>
    </row>
    <row r="15141" spans="1:1" s="261" customFormat="1" ht="12" hidden="1" customHeight="1">
      <c r="A15141" s="260"/>
    </row>
    <row r="15142" spans="1:1" s="261" customFormat="1" ht="12" hidden="1" customHeight="1">
      <c r="A15142" s="260"/>
    </row>
    <row r="15143" spans="1:1" s="261" customFormat="1" ht="12" hidden="1" customHeight="1">
      <c r="A15143" s="260"/>
    </row>
    <row r="15144" spans="1:1" s="261" customFormat="1" ht="12" hidden="1" customHeight="1">
      <c r="A15144" s="260"/>
    </row>
    <row r="15145" spans="1:1" s="261" customFormat="1" ht="12" hidden="1" customHeight="1">
      <c r="A15145" s="260"/>
    </row>
    <row r="15146" spans="1:1" s="261" customFormat="1" ht="12" hidden="1" customHeight="1">
      <c r="A15146" s="260"/>
    </row>
    <row r="15147" spans="1:1" s="261" customFormat="1" ht="12" hidden="1" customHeight="1">
      <c r="A15147" s="260"/>
    </row>
    <row r="15148" spans="1:1" s="261" customFormat="1" ht="12" hidden="1" customHeight="1">
      <c r="A15148" s="260"/>
    </row>
    <row r="15149" spans="1:1" s="261" customFormat="1" ht="12" hidden="1" customHeight="1">
      <c r="A15149" s="260"/>
    </row>
    <row r="15150" spans="1:1" s="261" customFormat="1" ht="12" hidden="1" customHeight="1">
      <c r="A15150" s="260"/>
    </row>
    <row r="15151" spans="1:1" s="261" customFormat="1" ht="12" hidden="1" customHeight="1">
      <c r="A15151" s="260"/>
    </row>
    <row r="15152" spans="1:1" s="261" customFormat="1" ht="12" hidden="1" customHeight="1">
      <c r="A15152" s="260"/>
    </row>
    <row r="15153" spans="1:1" s="261" customFormat="1" ht="12" hidden="1" customHeight="1">
      <c r="A15153" s="260"/>
    </row>
    <row r="15154" spans="1:1" s="261" customFormat="1" ht="12" hidden="1" customHeight="1">
      <c r="A15154" s="260"/>
    </row>
    <row r="15155" spans="1:1" s="261" customFormat="1" ht="12" hidden="1" customHeight="1">
      <c r="A15155" s="260"/>
    </row>
    <row r="15156" spans="1:1" s="261" customFormat="1" ht="12" hidden="1" customHeight="1">
      <c r="A15156" s="260"/>
    </row>
    <row r="15157" spans="1:1" s="261" customFormat="1" ht="12" hidden="1" customHeight="1">
      <c r="A15157" s="260"/>
    </row>
    <row r="15158" spans="1:1" s="261" customFormat="1" ht="12" hidden="1" customHeight="1">
      <c r="A15158" s="260"/>
    </row>
    <row r="15159" spans="1:1" s="261" customFormat="1" ht="12" hidden="1" customHeight="1">
      <c r="A15159" s="260"/>
    </row>
    <row r="15160" spans="1:1" s="261" customFormat="1" ht="12" hidden="1" customHeight="1">
      <c r="A15160" s="260"/>
    </row>
    <row r="15161" spans="1:1" s="261" customFormat="1" ht="12" hidden="1" customHeight="1">
      <c r="A15161" s="260"/>
    </row>
    <row r="15162" spans="1:1" s="261" customFormat="1" ht="12" hidden="1" customHeight="1">
      <c r="A15162" s="260"/>
    </row>
    <row r="15163" spans="1:1" s="261" customFormat="1" ht="12" hidden="1" customHeight="1">
      <c r="A15163" s="260"/>
    </row>
    <row r="15164" spans="1:1" s="261" customFormat="1" ht="12" hidden="1" customHeight="1">
      <c r="A15164" s="260"/>
    </row>
    <row r="15165" spans="1:1" s="261" customFormat="1" ht="12" hidden="1" customHeight="1">
      <c r="A15165" s="260"/>
    </row>
    <row r="15166" spans="1:1" s="261" customFormat="1" ht="12" hidden="1" customHeight="1">
      <c r="A15166" s="260"/>
    </row>
    <row r="15167" spans="1:1" s="261" customFormat="1" ht="12" hidden="1" customHeight="1">
      <c r="A15167" s="260"/>
    </row>
    <row r="15168" spans="1:1" s="261" customFormat="1" ht="12" hidden="1" customHeight="1">
      <c r="A15168" s="260"/>
    </row>
    <row r="15169" spans="1:1" s="261" customFormat="1" ht="12" hidden="1" customHeight="1">
      <c r="A15169" s="260"/>
    </row>
    <row r="15170" spans="1:1" s="261" customFormat="1" ht="12" hidden="1" customHeight="1">
      <c r="A15170" s="260"/>
    </row>
    <row r="15171" spans="1:1" s="261" customFormat="1" ht="12" hidden="1" customHeight="1">
      <c r="A15171" s="260"/>
    </row>
    <row r="15172" spans="1:1" s="261" customFormat="1" ht="12" hidden="1" customHeight="1">
      <c r="A15172" s="260"/>
    </row>
    <row r="15173" spans="1:1" s="261" customFormat="1" ht="12" hidden="1" customHeight="1">
      <c r="A15173" s="260"/>
    </row>
    <row r="15174" spans="1:1" s="261" customFormat="1" ht="12" hidden="1" customHeight="1">
      <c r="A15174" s="260"/>
    </row>
    <row r="15175" spans="1:1" s="261" customFormat="1" ht="12" hidden="1" customHeight="1">
      <c r="A15175" s="260"/>
    </row>
    <row r="15176" spans="1:1" s="261" customFormat="1" ht="12" hidden="1" customHeight="1">
      <c r="A15176" s="260"/>
    </row>
    <row r="15177" spans="1:1" s="261" customFormat="1" ht="12" hidden="1" customHeight="1">
      <c r="A15177" s="260"/>
    </row>
    <row r="15178" spans="1:1" s="261" customFormat="1" ht="12" hidden="1" customHeight="1">
      <c r="A15178" s="260"/>
    </row>
    <row r="15179" spans="1:1" s="261" customFormat="1" ht="12" hidden="1" customHeight="1">
      <c r="A15179" s="260"/>
    </row>
    <row r="15180" spans="1:1" s="261" customFormat="1" ht="12" hidden="1" customHeight="1">
      <c r="A15180" s="260"/>
    </row>
    <row r="15181" spans="1:1" s="261" customFormat="1" ht="12" hidden="1" customHeight="1">
      <c r="A15181" s="260"/>
    </row>
    <row r="15182" spans="1:1" s="261" customFormat="1" ht="12" hidden="1" customHeight="1">
      <c r="A15182" s="260"/>
    </row>
    <row r="15183" spans="1:1" s="261" customFormat="1" ht="12" hidden="1" customHeight="1">
      <c r="A15183" s="260"/>
    </row>
    <row r="15184" spans="1:1" s="261" customFormat="1" ht="12" hidden="1" customHeight="1">
      <c r="A15184" s="260"/>
    </row>
    <row r="15185" spans="1:1" s="261" customFormat="1" ht="12" hidden="1" customHeight="1">
      <c r="A15185" s="260"/>
    </row>
    <row r="15186" spans="1:1" s="261" customFormat="1" ht="12" hidden="1" customHeight="1">
      <c r="A15186" s="260"/>
    </row>
    <row r="15187" spans="1:1" s="261" customFormat="1" ht="12" hidden="1" customHeight="1">
      <c r="A15187" s="260"/>
    </row>
    <row r="15188" spans="1:1" s="261" customFormat="1" ht="12" hidden="1" customHeight="1">
      <c r="A15188" s="260"/>
    </row>
    <row r="15189" spans="1:1" s="261" customFormat="1" ht="12" hidden="1" customHeight="1">
      <c r="A15189" s="260"/>
    </row>
    <row r="15190" spans="1:1" s="261" customFormat="1" ht="12" hidden="1" customHeight="1">
      <c r="A15190" s="260"/>
    </row>
    <row r="15191" spans="1:1" s="261" customFormat="1" ht="12" hidden="1" customHeight="1">
      <c r="A15191" s="260"/>
    </row>
    <row r="15192" spans="1:1" s="261" customFormat="1" ht="12" hidden="1" customHeight="1">
      <c r="A15192" s="260"/>
    </row>
    <row r="15193" spans="1:1" s="261" customFormat="1" ht="12" hidden="1" customHeight="1">
      <c r="A15193" s="260"/>
    </row>
    <row r="15194" spans="1:1" s="261" customFormat="1" ht="12" hidden="1" customHeight="1">
      <c r="A15194" s="260"/>
    </row>
    <row r="15195" spans="1:1" s="261" customFormat="1" ht="12" hidden="1" customHeight="1">
      <c r="A15195" s="260"/>
    </row>
    <row r="15196" spans="1:1" s="261" customFormat="1" ht="12" hidden="1" customHeight="1">
      <c r="A15196" s="260"/>
    </row>
    <row r="15197" spans="1:1" s="261" customFormat="1" ht="12" hidden="1" customHeight="1">
      <c r="A15197" s="260"/>
    </row>
    <row r="15198" spans="1:1" s="261" customFormat="1" ht="12" hidden="1" customHeight="1">
      <c r="A15198" s="260"/>
    </row>
    <row r="15199" spans="1:1" s="261" customFormat="1" ht="12" hidden="1" customHeight="1">
      <c r="A15199" s="260"/>
    </row>
    <row r="15200" spans="1:1" s="261" customFormat="1" ht="12" hidden="1" customHeight="1">
      <c r="A15200" s="260"/>
    </row>
    <row r="15201" spans="1:1" s="261" customFormat="1" ht="12" hidden="1" customHeight="1">
      <c r="A15201" s="260"/>
    </row>
    <row r="15202" spans="1:1" s="261" customFormat="1" ht="12" hidden="1" customHeight="1">
      <c r="A15202" s="260"/>
    </row>
    <row r="15203" spans="1:1" s="261" customFormat="1" ht="12" hidden="1" customHeight="1">
      <c r="A15203" s="260"/>
    </row>
    <row r="15204" spans="1:1" s="261" customFormat="1" ht="12" hidden="1" customHeight="1">
      <c r="A15204" s="260"/>
    </row>
    <row r="15205" spans="1:1" s="261" customFormat="1" ht="12" hidden="1" customHeight="1">
      <c r="A15205" s="260"/>
    </row>
    <row r="15206" spans="1:1" s="261" customFormat="1" ht="12" hidden="1" customHeight="1">
      <c r="A15206" s="260"/>
    </row>
    <row r="15207" spans="1:1" s="261" customFormat="1" ht="12" hidden="1" customHeight="1">
      <c r="A15207" s="260"/>
    </row>
    <row r="15208" spans="1:1" s="261" customFormat="1" ht="12" hidden="1" customHeight="1">
      <c r="A15208" s="260"/>
    </row>
    <row r="15209" spans="1:1" s="261" customFormat="1" ht="12" hidden="1" customHeight="1">
      <c r="A15209" s="260"/>
    </row>
    <row r="15210" spans="1:1" s="261" customFormat="1" ht="12" hidden="1" customHeight="1">
      <c r="A15210" s="260"/>
    </row>
    <row r="15211" spans="1:1" s="261" customFormat="1" ht="12" hidden="1" customHeight="1">
      <c r="A15211" s="260"/>
    </row>
    <row r="15212" spans="1:1" s="261" customFormat="1" ht="12" hidden="1" customHeight="1">
      <c r="A15212" s="260"/>
    </row>
    <row r="15213" spans="1:1" s="261" customFormat="1" ht="12" hidden="1" customHeight="1">
      <c r="A15213" s="260"/>
    </row>
    <row r="15214" spans="1:1" s="261" customFormat="1" ht="12" hidden="1" customHeight="1">
      <c r="A15214" s="260"/>
    </row>
    <row r="15215" spans="1:1" s="261" customFormat="1" ht="12" hidden="1" customHeight="1">
      <c r="A15215" s="260"/>
    </row>
    <row r="15216" spans="1:1" s="261" customFormat="1" ht="12" hidden="1" customHeight="1">
      <c r="A15216" s="260"/>
    </row>
    <row r="15217" spans="1:1" s="261" customFormat="1" ht="12" hidden="1" customHeight="1">
      <c r="A15217" s="260"/>
    </row>
    <row r="15218" spans="1:1" s="261" customFormat="1" ht="12" hidden="1" customHeight="1">
      <c r="A15218" s="260"/>
    </row>
    <row r="15219" spans="1:1" s="261" customFormat="1" ht="12" hidden="1" customHeight="1">
      <c r="A15219" s="260"/>
    </row>
    <row r="15220" spans="1:1" s="261" customFormat="1" ht="12" hidden="1" customHeight="1">
      <c r="A15220" s="260"/>
    </row>
    <row r="15221" spans="1:1" s="261" customFormat="1" ht="12" hidden="1" customHeight="1">
      <c r="A15221" s="260"/>
    </row>
    <row r="15222" spans="1:1" s="261" customFormat="1" ht="12" hidden="1" customHeight="1">
      <c r="A15222" s="260"/>
    </row>
    <row r="15223" spans="1:1" s="261" customFormat="1" ht="12" hidden="1" customHeight="1">
      <c r="A15223" s="260"/>
    </row>
    <row r="15224" spans="1:1" s="261" customFormat="1" ht="12" hidden="1" customHeight="1">
      <c r="A15224" s="260"/>
    </row>
    <row r="15225" spans="1:1" s="261" customFormat="1" ht="12" hidden="1" customHeight="1">
      <c r="A15225" s="260"/>
    </row>
    <row r="15226" spans="1:1" s="261" customFormat="1" ht="12" hidden="1" customHeight="1">
      <c r="A15226" s="260"/>
    </row>
    <row r="15227" spans="1:1" s="261" customFormat="1" ht="12" hidden="1" customHeight="1">
      <c r="A15227" s="260"/>
    </row>
    <row r="15228" spans="1:1" s="261" customFormat="1" ht="12" hidden="1" customHeight="1">
      <c r="A15228" s="260"/>
    </row>
    <row r="15229" spans="1:1" s="261" customFormat="1" ht="12" hidden="1" customHeight="1">
      <c r="A15229" s="260"/>
    </row>
    <row r="15230" spans="1:1" s="261" customFormat="1" ht="12" hidden="1" customHeight="1">
      <c r="A15230" s="260"/>
    </row>
    <row r="15231" spans="1:1" s="261" customFormat="1" ht="12" hidden="1" customHeight="1">
      <c r="A15231" s="260"/>
    </row>
    <row r="15232" spans="1:1" s="261" customFormat="1" ht="12" hidden="1" customHeight="1">
      <c r="A15232" s="260"/>
    </row>
    <row r="15233" spans="1:1" s="261" customFormat="1" ht="12" hidden="1" customHeight="1">
      <c r="A15233" s="260"/>
    </row>
    <row r="15234" spans="1:1" s="261" customFormat="1" ht="12" hidden="1" customHeight="1">
      <c r="A15234" s="260"/>
    </row>
    <row r="15235" spans="1:1" s="261" customFormat="1" ht="12" hidden="1" customHeight="1">
      <c r="A15235" s="260"/>
    </row>
    <row r="15236" spans="1:1" s="261" customFormat="1" ht="12" hidden="1" customHeight="1">
      <c r="A15236" s="260"/>
    </row>
    <row r="15237" spans="1:1" s="261" customFormat="1" ht="12" hidden="1" customHeight="1">
      <c r="A15237" s="260"/>
    </row>
    <row r="15238" spans="1:1" s="261" customFormat="1" ht="12" hidden="1" customHeight="1">
      <c r="A15238" s="260"/>
    </row>
    <row r="15239" spans="1:1" s="261" customFormat="1" ht="12" hidden="1" customHeight="1">
      <c r="A15239" s="260"/>
    </row>
    <row r="15240" spans="1:1" s="261" customFormat="1" ht="12" hidden="1" customHeight="1">
      <c r="A15240" s="260"/>
    </row>
    <row r="15241" spans="1:1" s="261" customFormat="1" ht="12" hidden="1" customHeight="1">
      <c r="A15241" s="260"/>
    </row>
    <row r="15242" spans="1:1" s="261" customFormat="1" ht="12" hidden="1" customHeight="1">
      <c r="A15242" s="260"/>
    </row>
    <row r="15243" spans="1:1" s="261" customFormat="1" ht="12" hidden="1" customHeight="1">
      <c r="A15243" s="260"/>
    </row>
    <row r="15244" spans="1:1" s="261" customFormat="1" ht="12" hidden="1" customHeight="1">
      <c r="A15244" s="260"/>
    </row>
    <row r="15245" spans="1:1" s="261" customFormat="1" ht="12" hidden="1" customHeight="1">
      <c r="A15245" s="260"/>
    </row>
    <row r="15246" spans="1:1" s="261" customFormat="1" ht="12" hidden="1" customHeight="1">
      <c r="A15246" s="260"/>
    </row>
    <row r="15247" spans="1:1" s="261" customFormat="1" ht="12" hidden="1" customHeight="1">
      <c r="A15247" s="260"/>
    </row>
    <row r="15248" spans="1:1" s="261" customFormat="1" ht="12" hidden="1" customHeight="1">
      <c r="A15248" s="260"/>
    </row>
    <row r="15249" spans="1:1" s="261" customFormat="1" ht="12" hidden="1" customHeight="1">
      <c r="A15249" s="260"/>
    </row>
    <row r="15250" spans="1:1" s="261" customFormat="1" ht="12" hidden="1" customHeight="1">
      <c r="A15250" s="260"/>
    </row>
    <row r="15251" spans="1:1" s="261" customFormat="1" ht="12" hidden="1" customHeight="1">
      <c r="A15251" s="260"/>
    </row>
    <row r="15252" spans="1:1" s="261" customFormat="1" ht="12" hidden="1" customHeight="1">
      <c r="A15252" s="260"/>
    </row>
    <row r="15253" spans="1:1" s="261" customFormat="1" ht="12" hidden="1" customHeight="1">
      <c r="A15253" s="260"/>
    </row>
    <row r="15254" spans="1:1" s="261" customFormat="1" ht="12" hidden="1" customHeight="1">
      <c r="A15254" s="260"/>
    </row>
    <row r="15255" spans="1:1" s="261" customFormat="1" ht="12" hidden="1" customHeight="1">
      <c r="A15255" s="260"/>
    </row>
    <row r="15256" spans="1:1" s="261" customFormat="1" ht="12" hidden="1" customHeight="1">
      <c r="A15256" s="260"/>
    </row>
    <row r="15257" spans="1:1" s="261" customFormat="1" ht="12" hidden="1" customHeight="1">
      <c r="A15257" s="260"/>
    </row>
    <row r="15258" spans="1:1" s="261" customFormat="1" ht="12" hidden="1" customHeight="1">
      <c r="A15258" s="260"/>
    </row>
    <row r="15259" spans="1:1" s="261" customFormat="1" ht="12" hidden="1" customHeight="1">
      <c r="A15259" s="260"/>
    </row>
    <row r="15260" spans="1:1" s="261" customFormat="1" ht="12" hidden="1" customHeight="1">
      <c r="A15260" s="260"/>
    </row>
    <row r="15261" spans="1:1" s="261" customFormat="1" ht="12" hidden="1" customHeight="1">
      <c r="A15261" s="260"/>
    </row>
    <row r="15262" spans="1:1" s="261" customFormat="1" ht="12" hidden="1" customHeight="1">
      <c r="A15262" s="260"/>
    </row>
    <row r="15263" spans="1:1" s="261" customFormat="1" ht="12" hidden="1" customHeight="1">
      <c r="A15263" s="260"/>
    </row>
    <row r="15264" spans="1:1" s="261" customFormat="1" ht="12" hidden="1" customHeight="1">
      <c r="A15264" s="260"/>
    </row>
    <row r="15265" spans="1:1" s="261" customFormat="1" ht="12" hidden="1" customHeight="1">
      <c r="A15265" s="260"/>
    </row>
    <row r="15266" spans="1:1" s="261" customFormat="1" ht="12" hidden="1" customHeight="1">
      <c r="A15266" s="260"/>
    </row>
    <row r="15267" spans="1:1" s="261" customFormat="1" ht="12" hidden="1" customHeight="1">
      <c r="A15267" s="260"/>
    </row>
    <row r="15268" spans="1:1" s="261" customFormat="1" ht="12" hidden="1" customHeight="1">
      <c r="A15268" s="260"/>
    </row>
    <row r="15269" spans="1:1" s="261" customFormat="1" ht="12" hidden="1" customHeight="1">
      <c r="A15269" s="260"/>
    </row>
    <row r="15270" spans="1:1" s="261" customFormat="1" ht="12" hidden="1" customHeight="1">
      <c r="A15270" s="260"/>
    </row>
    <row r="15271" spans="1:1" s="261" customFormat="1" ht="12" hidden="1" customHeight="1">
      <c r="A15271" s="260"/>
    </row>
    <row r="15272" spans="1:1" s="261" customFormat="1" ht="12" hidden="1" customHeight="1">
      <c r="A15272" s="260"/>
    </row>
    <row r="15273" spans="1:1" s="261" customFormat="1" ht="12" hidden="1" customHeight="1">
      <c r="A15273" s="260"/>
    </row>
    <row r="15274" spans="1:1" s="261" customFormat="1" ht="12" hidden="1" customHeight="1">
      <c r="A15274" s="260"/>
    </row>
    <row r="15275" spans="1:1" s="261" customFormat="1" ht="12" hidden="1" customHeight="1">
      <c r="A15275" s="260"/>
    </row>
    <row r="15276" spans="1:1" s="261" customFormat="1" ht="12" hidden="1" customHeight="1">
      <c r="A15276" s="260"/>
    </row>
    <row r="15277" spans="1:1" s="261" customFormat="1" ht="12" hidden="1" customHeight="1">
      <c r="A15277" s="260"/>
    </row>
    <row r="15278" spans="1:1" s="261" customFormat="1" ht="12" hidden="1" customHeight="1">
      <c r="A15278" s="260"/>
    </row>
    <row r="15279" spans="1:1" s="261" customFormat="1" ht="12" hidden="1" customHeight="1">
      <c r="A15279" s="260"/>
    </row>
    <row r="15280" spans="1:1" s="261" customFormat="1" ht="12" hidden="1" customHeight="1">
      <c r="A15280" s="260"/>
    </row>
    <row r="15281" spans="1:1" s="261" customFormat="1" ht="12" hidden="1" customHeight="1">
      <c r="A15281" s="260"/>
    </row>
    <row r="15282" spans="1:1" s="261" customFormat="1" ht="12" hidden="1" customHeight="1">
      <c r="A15282" s="260"/>
    </row>
    <row r="15283" spans="1:1" s="261" customFormat="1" ht="12" hidden="1" customHeight="1">
      <c r="A15283" s="260"/>
    </row>
    <row r="15284" spans="1:1" s="261" customFormat="1" ht="12" hidden="1" customHeight="1">
      <c r="A15284" s="260"/>
    </row>
    <row r="15285" spans="1:1" s="261" customFormat="1" ht="12" hidden="1" customHeight="1">
      <c r="A15285" s="260"/>
    </row>
    <row r="15286" spans="1:1" s="261" customFormat="1" ht="12" hidden="1" customHeight="1">
      <c r="A15286" s="260"/>
    </row>
    <row r="15287" spans="1:1" s="261" customFormat="1" ht="12" hidden="1" customHeight="1">
      <c r="A15287" s="260"/>
    </row>
    <row r="15288" spans="1:1" s="261" customFormat="1" ht="12" hidden="1" customHeight="1">
      <c r="A15288" s="260"/>
    </row>
    <row r="15289" spans="1:1" s="261" customFormat="1" ht="12" hidden="1" customHeight="1">
      <c r="A15289" s="260"/>
    </row>
    <row r="15290" spans="1:1" s="261" customFormat="1" ht="12" hidden="1" customHeight="1">
      <c r="A15290" s="260"/>
    </row>
    <row r="15291" spans="1:1" s="261" customFormat="1" ht="12" hidden="1" customHeight="1">
      <c r="A15291" s="260"/>
    </row>
    <row r="15292" spans="1:1" s="261" customFormat="1" ht="12" hidden="1" customHeight="1">
      <c r="A15292" s="260"/>
    </row>
    <row r="15293" spans="1:1" s="261" customFormat="1" ht="12" hidden="1" customHeight="1">
      <c r="A15293" s="260"/>
    </row>
    <row r="15294" spans="1:1" s="261" customFormat="1" ht="12" hidden="1" customHeight="1">
      <c r="A15294" s="260"/>
    </row>
    <row r="15295" spans="1:1" s="261" customFormat="1" ht="12" hidden="1" customHeight="1">
      <c r="A15295" s="260"/>
    </row>
    <row r="15296" spans="1:1" s="261" customFormat="1" ht="12" hidden="1" customHeight="1">
      <c r="A15296" s="260"/>
    </row>
    <row r="15297" spans="1:1" s="261" customFormat="1" ht="12" hidden="1" customHeight="1">
      <c r="A15297" s="260"/>
    </row>
    <row r="15298" spans="1:1" s="261" customFormat="1" ht="12" hidden="1" customHeight="1">
      <c r="A15298" s="260"/>
    </row>
    <row r="15299" spans="1:1" s="261" customFormat="1" ht="12" hidden="1" customHeight="1">
      <c r="A15299" s="260"/>
    </row>
    <row r="15300" spans="1:1" s="261" customFormat="1" ht="12" hidden="1" customHeight="1">
      <c r="A15300" s="260"/>
    </row>
    <row r="15301" spans="1:1" s="261" customFormat="1" ht="12" hidden="1" customHeight="1">
      <c r="A15301" s="260"/>
    </row>
    <row r="15302" spans="1:1" s="261" customFormat="1" ht="12" hidden="1" customHeight="1">
      <c r="A15302" s="260"/>
    </row>
    <row r="15303" spans="1:1" s="261" customFormat="1" ht="12" hidden="1" customHeight="1">
      <c r="A15303" s="260"/>
    </row>
    <row r="15304" spans="1:1" s="261" customFormat="1" ht="12" hidden="1" customHeight="1">
      <c r="A15304" s="260"/>
    </row>
    <row r="15305" spans="1:1" s="261" customFormat="1" ht="12" hidden="1" customHeight="1">
      <c r="A15305" s="260"/>
    </row>
    <row r="15306" spans="1:1" s="261" customFormat="1" ht="12" hidden="1" customHeight="1">
      <c r="A15306" s="260"/>
    </row>
    <row r="15307" spans="1:1" s="261" customFormat="1" ht="12" hidden="1" customHeight="1">
      <c r="A15307" s="260"/>
    </row>
    <row r="15308" spans="1:1" s="261" customFormat="1" ht="12" hidden="1" customHeight="1">
      <c r="A15308" s="260"/>
    </row>
    <row r="15309" spans="1:1" s="261" customFormat="1" ht="12" hidden="1" customHeight="1">
      <c r="A15309" s="260"/>
    </row>
    <row r="15310" spans="1:1" s="261" customFormat="1" ht="12" hidden="1" customHeight="1">
      <c r="A15310" s="260"/>
    </row>
    <row r="15311" spans="1:1" s="261" customFormat="1" ht="12" hidden="1" customHeight="1">
      <c r="A15311" s="260"/>
    </row>
    <row r="15312" spans="1:1" s="261" customFormat="1" ht="12" hidden="1" customHeight="1">
      <c r="A15312" s="260"/>
    </row>
    <row r="15313" spans="1:1" s="261" customFormat="1" ht="12" hidden="1" customHeight="1">
      <c r="A15313" s="260"/>
    </row>
    <row r="15314" spans="1:1" s="261" customFormat="1" ht="12" hidden="1" customHeight="1">
      <c r="A15314" s="260"/>
    </row>
    <row r="15315" spans="1:1" s="261" customFormat="1" ht="12" hidden="1" customHeight="1">
      <c r="A15315" s="260"/>
    </row>
    <row r="15316" spans="1:1" s="261" customFormat="1" ht="12" hidden="1" customHeight="1">
      <c r="A15316" s="260"/>
    </row>
    <row r="15317" spans="1:1" s="261" customFormat="1" ht="12" hidden="1" customHeight="1">
      <c r="A15317" s="260"/>
    </row>
    <row r="15318" spans="1:1" s="261" customFormat="1" ht="12" hidden="1" customHeight="1">
      <c r="A15318" s="260"/>
    </row>
    <row r="15319" spans="1:1" s="261" customFormat="1" ht="12" hidden="1" customHeight="1">
      <c r="A15319" s="260"/>
    </row>
    <row r="15320" spans="1:1" s="261" customFormat="1" ht="12" hidden="1" customHeight="1">
      <c r="A15320" s="260"/>
    </row>
    <row r="15321" spans="1:1" s="261" customFormat="1" ht="12" hidden="1" customHeight="1">
      <c r="A15321" s="260"/>
    </row>
    <row r="15322" spans="1:1" s="261" customFormat="1" ht="12" hidden="1" customHeight="1">
      <c r="A15322" s="260"/>
    </row>
    <row r="15323" spans="1:1" s="261" customFormat="1" ht="12" hidden="1" customHeight="1">
      <c r="A15323" s="260"/>
    </row>
    <row r="15324" spans="1:1" s="261" customFormat="1" ht="12" hidden="1" customHeight="1">
      <c r="A15324" s="260"/>
    </row>
    <row r="15325" spans="1:1" s="261" customFormat="1" ht="12" hidden="1" customHeight="1">
      <c r="A15325" s="260"/>
    </row>
    <row r="15326" spans="1:1" s="261" customFormat="1" ht="12" hidden="1" customHeight="1">
      <c r="A15326" s="260"/>
    </row>
    <row r="15327" spans="1:1" s="261" customFormat="1" ht="12" hidden="1" customHeight="1">
      <c r="A15327" s="260"/>
    </row>
    <row r="15328" spans="1:1" s="261" customFormat="1" ht="12" hidden="1" customHeight="1">
      <c r="A15328" s="260"/>
    </row>
    <row r="15329" spans="1:1" s="261" customFormat="1" ht="12" hidden="1" customHeight="1">
      <c r="A15329" s="260"/>
    </row>
    <row r="15330" spans="1:1" s="261" customFormat="1" ht="12" hidden="1" customHeight="1">
      <c r="A15330" s="260"/>
    </row>
    <row r="15331" spans="1:1" s="261" customFormat="1" ht="12" hidden="1" customHeight="1">
      <c r="A15331" s="260"/>
    </row>
    <row r="15332" spans="1:1" s="261" customFormat="1" ht="12" hidden="1" customHeight="1">
      <c r="A15332" s="260"/>
    </row>
    <row r="15333" spans="1:1" s="261" customFormat="1" ht="12" hidden="1" customHeight="1">
      <c r="A15333" s="260"/>
    </row>
    <row r="15334" spans="1:1" s="261" customFormat="1" ht="12" hidden="1" customHeight="1">
      <c r="A15334" s="260"/>
    </row>
    <row r="15335" spans="1:1" s="261" customFormat="1" ht="12" hidden="1" customHeight="1">
      <c r="A15335" s="260"/>
    </row>
    <row r="15336" spans="1:1" s="261" customFormat="1" ht="12" hidden="1" customHeight="1">
      <c r="A15336" s="260"/>
    </row>
    <row r="15337" spans="1:1" s="261" customFormat="1" ht="12" hidden="1" customHeight="1">
      <c r="A15337" s="260"/>
    </row>
    <row r="15338" spans="1:1" s="261" customFormat="1" ht="12" hidden="1" customHeight="1">
      <c r="A15338" s="260"/>
    </row>
    <row r="15339" spans="1:1" s="261" customFormat="1" ht="12" hidden="1" customHeight="1">
      <c r="A15339" s="260"/>
    </row>
    <row r="15340" spans="1:1" s="261" customFormat="1" ht="12" hidden="1" customHeight="1">
      <c r="A15340" s="260"/>
    </row>
    <row r="15341" spans="1:1" s="261" customFormat="1" ht="12" hidden="1" customHeight="1">
      <c r="A15341" s="260"/>
    </row>
    <row r="15342" spans="1:1" s="261" customFormat="1" ht="12" hidden="1" customHeight="1">
      <c r="A15342" s="260"/>
    </row>
    <row r="15343" spans="1:1" s="261" customFormat="1" ht="12" hidden="1" customHeight="1">
      <c r="A15343" s="260"/>
    </row>
    <row r="15344" spans="1:1" s="261" customFormat="1" ht="12" hidden="1" customHeight="1">
      <c r="A15344" s="260"/>
    </row>
    <row r="15345" spans="1:1" s="261" customFormat="1" ht="12" hidden="1" customHeight="1">
      <c r="A15345" s="260"/>
    </row>
    <row r="15346" spans="1:1" s="261" customFormat="1" ht="12" hidden="1" customHeight="1">
      <c r="A15346" s="260"/>
    </row>
    <row r="15347" spans="1:1" s="261" customFormat="1" ht="12" hidden="1" customHeight="1">
      <c r="A15347" s="260"/>
    </row>
    <row r="15348" spans="1:1" s="261" customFormat="1" ht="12" hidden="1" customHeight="1">
      <c r="A15348" s="260"/>
    </row>
    <row r="15349" spans="1:1" s="261" customFormat="1" ht="12" hidden="1" customHeight="1">
      <c r="A15349" s="260"/>
    </row>
    <row r="15350" spans="1:1" s="261" customFormat="1" ht="12" hidden="1" customHeight="1">
      <c r="A15350" s="260"/>
    </row>
    <row r="15351" spans="1:1" s="261" customFormat="1" ht="12" hidden="1" customHeight="1">
      <c r="A15351" s="260"/>
    </row>
    <row r="15352" spans="1:1" s="261" customFormat="1" ht="12" hidden="1" customHeight="1">
      <c r="A15352" s="260"/>
    </row>
    <row r="15353" spans="1:1" s="261" customFormat="1" ht="12" hidden="1" customHeight="1">
      <c r="A15353" s="260"/>
    </row>
    <row r="15354" spans="1:1" s="261" customFormat="1" ht="12" hidden="1" customHeight="1">
      <c r="A15354" s="260"/>
    </row>
    <row r="15355" spans="1:1" s="261" customFormat="1" ht="12" hidden="1" customHeight="1">
      <c r="A15355" s="260"/>
    </row>
    <row r="15356" spans="1:1" s="261" customFormat="1" ht="12" hidden="1" customHeight="1">
      <c r="A15356" s="260"/>
    </row>
    <row r="15357" spans="1:1" s="261" customFormat="1" ht="12" hidden="1" customHeight="1">
      <c r="A15357" s="260"/>
    </row>
    <row r="15358" spans="1:1" s="261" customFormat="1" ht="12" hidden="1" customHeight="1">
      <c r="A15358" s="260"/>
    </row>
    <row r="15359" spans="1:1" s="261" customFormat="1" ht="12" hidden="1" customHeight="1">
      <c r="A15359" s="260"/>
    </row>
    <row r="15360" spans="1:1" s="261" customFormat="1" ht="12" hidden="1" customHeight="1">
      <c r="A15360" s="260"/>
    </row>
    <row r="15361" spans="1:1" s="261" customFormat="1" ht="12" hidden="1" customHeight="1">
      <c r="A15361" s="260"/>
    </row>
    <row r="15362" spans="1:1" s="261" customFormat="1" ht="12" hidden="1" customHeight="1">
      <c r="A15362" s="260"/>
    </row>
    <row r="15363" spans="1:1" s="261" customFormat="1" ht="12" hidden="1" customHeight="1">
      <c r="A15363" s="260"/>
    </row>
    <row r="15364" spans="1:1" s="261" customFormat="1" ht="12" hidden="1" customHeight="1">
      <c r="A15364" s="260"/>
    </row>
    <row r="15365" spans="1:1" s="261" customFormat="1" ht="12" hidden="1" customHeight="1">
      <c r="A15365" s="260"/>
    </row>
    <row r="15366" spans="1:1" s="261" customFormat="1" ht="12" hidden="1" customHeight="1">
      <c r="A15366" s="260"/>
    </row>
    <row r="15367" spans="1:1" s="261" customFormat="1" ht="12" hidden="1" customHeight="1">
      <c r="A15367" s="260"/>
    </row>
    <row r="15368" spans="1:1" s="261" customFormat="1" ht="12" hidden="1" customHeight="1">
      <c r="A15368" s="260"/>
    </row>
    <row r="15369" spans="1:1" s="261" customFormat="1" ht="12" hidden="1" customHeight="1">
      <c r="A15369" s="260"/>
    </row>
    <row r="15370" spans="1:1" s="261" customFormat="1" ht="12" hidden="1" customHeight="1">
      <c r="A15370" s="260"/>
    </row>
    <row r="15371" spans="1:1" s="261" customFormat="1" ht="12" hidden="1" customHeight="1">
      <c r="A15371" s="260"/>
    </row>
    <row r="15372" spans="1:1" s="261" customFormat="1" ht="12" hidden="1" customHeight="1">
      <c r="A15372" s="260"/>
    </row>
    <row r="15373" spans="1:1" s="261" customFormat="1" ht="12" hidden="1" customHeight="1">
      <c r="A15373" s="260"/>
    </row>
    <row r="15374" spans="1:1" s="261" customFormat="1" ht="12" hidden="1" customHeight="1">
      <c r="A15374" s="260"/>
    </row>
    <row r="15375" spans="1:1" s="261" customFormat="1" ht="12" hidden="1" customHeight="1">
      <c r="A15375" s="260"/>
    </row>
    <row r="15376" spans="1:1" s="261" customFormat="1" ht="12" hidden="1" customHeight="1">
      <c r="A15376" s="260"/>
    </row>
    <row r="15377" spans="1:1" s="261" customFormat="1" ht="12" hidden="1" customHeight="1">
      <c r="A15377" s="260"/>
    </row>
    <row r="15378" spans="1:1" s="261" customFormat="1" ht="12" hidden="1" customHeight="1">
      <c r="A15378" s="260"/>
    </row>
    <row r="15379" spans="1:1" s="261" customFormat="1" ht="12" hidden="1" customHeight="1">
      <c r="A15379" s="260"/>
    </row>
    <row r="15380" spans="1:1" s="261" customFormat="1" ht="12" hidden="1" customHeight="1">
      <c r="A15380" s="260"/>
    </row>
    <row r="15381" spans="1:1" s="261" customFormat="1" ht="12" hidden="1" customHeight="1">
      <c r="A15381" s="260"/>
    </row>
    <row r="15382" spans="1:1" s="261" customFormat="1" ht="12" hidden="1" customHeight="1">
      <c r="A15382" s="260"/>
    </row>
    <row r="15383" spans="1:1" s="261" customFormat="1" ht="12" hidden="1" customHeight="1">
      <c r="A15383" s="260"/>
    </row>
    <row r="15384" spans="1:1" s="261" customFormat="1" ht="12" hidden="1" customHeight="1">
      <c r="A15384" s="260"/>
    </row>
    <row r="15385" spans="1:1" s="261" customFormat="1" ht="12" hidden="1" customHeight="1">
      <c r="A15385" s="260"/>
    </row>
    <row r="15386" spans="1:1" s="261" customFormat="1" ht="12" hidden="1" customHeight="1">
      <c r="A15386" s="260"/>
    </row>
    <row r="15387" spans="1:1" s="261" customFormat="1" ht="12" hidden="1" customHeight="1">
      <c r="A15387" s="260"/>
    </row>
    <row r="15388" spans="1:1" s="261" customFormat="1" ht="12" hidden="1" customHeight="1">
      <c r="A15388" s="260"/>
    </row>
    <row r="15389" spans="1:1" s="261" customFormat="1" ht="12" hidden="1" customHeight="1">
      <c r="A15389" s="260"/>
    </row>
    <row r="15390" spans="1:1" s="261" customFormat="1" ht="12" hidden="1" customHeight="1">
      <c r="A15390" s="260"/>
    </row>
    <row r="15391" spans="1:1" s="261" customFormat="1" ht="12" hidden="1" customHeight="1">
      <c r="A15391" s="260"/>
    </row>
    <row r="15392" spans="1:1" s="261" customFormat="1" ht="12" hidden="1" customHeight="1">
      <c r="A15392" s="260"/>
    </row>
    <row r="15393" spans="1:1" s="261" customFormat="1" ht="12" hidden="1" customHeight="1">
      <c r="A15393" s="260"/>
    </row>
    <row r="15394" spans="1:1" s="261" customFormat="1" ht="12" hidden="1" customHeight="1">
      <c r="A15394" s="260"/>
    </row>
    <row r="15395" spans="1:1" s="261" customFormat="1" ht="12" hidden="1" customHeight="1">
      <c r="A15395" s="260"/>
    </row>
    <row r="15396" spans="1:1" s="261" customFormat="1" ht="12" hidden="1" customHeight="1">
      <c r="A15396" s="260"/>
    </row>
    <row r="15397" spans="1:1" s="261" customFormat="1" ht="12" hidden="1" customHeight="1">
      <c r="A15397" s="260"/>
    </row>
    <row r="15398" spans="1:1" s="261" customFormat="1" ht="12" hidden="1" customHeight="1">
      <c r="A15398" s="260"/>
    </row>
    <row r="15399" spans="1:1" s="261" customFormat="1" ht="12" hidden="1" customHeight="1">
      <c r="A15399" s="260"/>
    </row>
    <row r="15400" spans="1:1" s="261" customFormat="1" ht="12" hidden="1" customHeight="1">
      <c r="A15400" s="260"/>
    </row>
    <row r="15401" spans="1:1" s="261" customFormat="1" ht="12" hidden="1" customHeight="1">
      <c r="A15401" s="260"/>
    </row>
    <row r="15402" spans="1:1" s="261" customFormat="1" ht="12" hidden="1" customHeight="1">
      <c r="A15402" s="260"/>
    </row>
    <row r="15403" spans="1:1" s="261" customFormat="1" ht="12" hidden="1" customHeight="1">
      <c r="A15403" s="260"/>
    </row>
    <row r="15404" spans="1:1" s="261" customFormat="1" ht="12" hidden="1" customHeight="1">
      <c r="A15404" s="260"/>
    </row>
    <row r="15405" spans="1:1" s="261" customFormat="1" ht="12" hidden="1" customHeight="1">
      <c r="A15405" s="260"/>
    </row>
    <row r="15406" spans="1:1" s="261" customFormat="1" ht="12" hidden="1" customHeight="1">
      <c r="A15406" s="260"/>
    </row>
    <row r="15407" spans="1:1" s="261" customFormat="1" ht="12" hidden="1" customHeight="1">
      <c r="A15407" s="260"/>
    </row>
    <row r="15408" spans="1:1" s="261" customFormat="1" ht="12" hidden="1" customHeight="1">
      <c r="A15408" s="260"/>
    </row>
    <row r="15409" spans="1:1" s="261" customFormat="1" ht="12" hidden="1" customHeight="1">
      <c r="A15409" s="260"/>
    </row>
    <row r="15410" spans="1:1" s="261" customFormat="1" ht="12" hidden="1" customHeight="1">
      <c r="A15410" s="260"/>
    </row>
    <row r="15411" spans="1:1" s="261" customFormat="1" ht="12" hidden="1" customHeight="1">
      <c r="A15411" s="260"/>
    </row>
    <row r="15412" spans="1:1" s="261" customFormat="1" ht="12" hidden="1" customHeight="1">
      <c r="A15412" s="260"/>
    </row>
    <row r="15413" spans="1:1" s="261" customFormat="1" ht="12" hidden="1" customHeight="1">
      <c r="A15413" s="260"/>
    </row>
    <row r="15414" spans="1:1" s="261" customFormat="1" ht="12" hidden="1" customHeight="1">
      <c r="A15414" s="260"/>
    </row>
    <row r="15415" spans="1:1" s="261" customFormat="1" ht="12" hidden="1" customHeight="1">
      <c r="A15415" s="260"/>
    </row>
    <row r="15416" spans="1:1" s="261" customFormat="1" ht="12" hidden="1" customHeight="1">
      <c r="A15416" s="260"/>
    </row>
    <row r="15417" spans="1:1" s="261" customFormat="1" ht="12" hidden="1" customHeight="1">
      <c r="A15417" s="260"/>
    </row>
    <row r="15418" spans="1:1" s="261" customFormat="1" ht="12" hidden="1" customHeight="1">
      <c r="A15418" s="260"/>
    </row>
    <row r="15419" spans="1:1" s="261" customFormat="1" ht="12" hidden="1" customHeight="1">
      <c r="A15419" s="260"/>
    </row>
    <row r="15420" spans="1:1" s="261" customFormat="1" ht="12" hidden="1" customHeight="1">
      <c r="A15420" s="260"/>
    </row>
    <row r="15421" spans="1:1" s="261" customFormat="1" ht="12" hidden="1" customHeight="1">
      <c r="A15421" s="260"/>
    </row>
    <row r="15422" spans="1:1" s="261" customFormat="1" ht="12" hidden="1" customHeight="1">
      <c r="A15422" s="260"/>
    </row>
    <row r="15423" spans="1:1" s="261" customFormat="1" ht="12" hidden="1" customHeight="1">
      <c r="A15423" s="260"/>
    </row>
    <row r="15424" spans="1:1" s="261" customFormat="1" ht="12" hidden="1" customHeight="1">
      <c r="A15424" s="260"/>
    </row>
    <row r="15425" spans="1:1" s="261" customFormat="1" ht="12" hidden="1" customHeight="1">
      <c r="A15425" s="260"/>
    </row>
    <row r="15426" spans="1:1" s="261" customFormat="1" ht="12" hidden="1" customHeight="1">
      <c r="A15426" s="260"/>
    </row>
    <row r="15427" spans="1:1" s="261" customFormat="1" ht="12" hidden="1" customHeight="1">
      <c r="A15427" s="260"/>
    </row>
    <row r="15428" spans="1:1" s="261" customFormat="1" ht="12" hidden="1" customHeight="1">
      <c r="A15428" s="260"/>
    </row>
    <row r="15429" spans="1:1" s="261" customFormat="1" ht="12" hidden="1" customHeight="1">
      <c r="A15429" s="260"/>
    </row>
    <row r="15430" spans="1:1" s="261" customFormat="1" ht="12" hidden="1" customHeight="1">
      <c r="A15430" s="260"/>
    </row>
    <row r="15431" spans="1:1" s="261" customFormat="1" ht="12" hidden="1" customHeight="1">
      <c r="A15431" s="260"/>
    </row>
    <row r="15432" spans="1:1" s="261" customFormat="1" ht="12" hidden="1" customHeight="1">
      <c r="A15432" s="260"/>
    </row>
    <row r="15433" spans="1:1" s="261" customFormat="1" ht="12" hidden="1" customHeight="1">
      <c r="A15433" s="260"/>
    </row>
    <row r="15434" spans="1:1" s="261" customFormat="1" ht="12" hidden="1" customHeight="1">
      <c r="A15434" s="260"/>
    </row>
    <row r="15435" spans="1:1" s="261" customFormat="1" ht="12" hidden="1" customHeight="1">
      <c r="A15435" s="260"/>
    </row>
    <row r="15436" spans="1:1" s="261" customFormat="1" ht="12" hidden="1" customHeight="1">
      <c r="A15436" s="260"/>
    </row>
    <row r="15437" spans="1:1" s="261" customFormat="1" ht="12" hidden="1" customHeight="1">
      <c r="A15437" s="260"/>
    </row>
    <row r="15438" spans="1:1" s="261" customFormat="1" ht="12" hidden="1" customHeight="1">
      <c r="A15438" s="260"/>
    </row>
    <row r="15439" spans="1:1" s="261" customFormat="1" ht="12" hidden="1" customHeight="1">
      <c r="A15439" s="260"/>
    </row>
    <row r="15440" spans="1:1" s="261" customFormat="1" ht="12" hidden="1" customHeight="1">
      <c r="A15440" s="260"/>
    </row>
    <row r="15441" spans="1:1" s="261" customFormat="1" ht="12" hidden="1" customHeight="1">
      <c r="A15441" s="260"/>
    </row>
    <row r="15442" spans="1:1" s="261" customFormat="1" ht="12" hidden="1" customHeight="1">
      <c r="A15442" s="260"/>
    </row>
    <row r="15443" spans="1:1" s="261" customFormat="1" ht="12" hidden="1" customHeight="1">
      <c r="A15443" s="260"/>
    </row>
    <row r="15444" spans="1:1" s="261" customFormat="1" ht="12" hidden="1" customHeight="1">
      <c r="A15444" s="260"/>
    </row>
    <row r="15445" spans="1:1" s="261" customFormat="1" ht="12" hidden="1" customHeight="1">
      <c r="A15445" s="260"/>
    </row>
    <row r="15446" spans="1:1" s="261" customFormat="1" ht="12" hidden="1" customHeight="1">
      <c r="A15446" s="260"/>
    </row>
    <row r="15447" spans="1:1" s="261" customFormat="1" ht="12" hidden="1" customHeight="1">
      <c r="A15447" s="260"/>
    </row>
    <row r="15448" spans="1:1" s="261" customFormat="1" ht="12" hidden="1" customHeight="1">
      <c r="A15448" s="260"/>
    </row>
    <row r="15449" spans="1:1" s="261" customFormat="1" ht="12" hidden="1" customHeight="1">
      <c r="A15449" s="260"/>
    </row>
    <row r="15450" spans="1:1" s="261" customFormat="1" ht="12" hidden="1" customHeight="1">
      <c r="A15450" s="260"/>
    </row>
    <row r="15451" spans="1:1" s="261" customFormat="1" ht="12" hidden="1" customHeight="1">
      <c r="A15451" s="260"/>
    </row>
    <row r="15452" spans="1:1" s="261" customFormat="1" ht="12" hidden="1" customHeight="1">
      <c r="A15452" s="260"/>
    </row>
    <row r="15453" spans="1:1" s="261" customFormat="1" ht="12" hidden="1" customHeight="1">
      <c r="A15453" s="260"/>
    </row>
    <row r="15454" spans="1:1" s="261" customFormat="1" ht="12" hidden="1" customHeight="1">
      <c r="A15454" s="260"/>
    </row>
    <row r="15455" spans="1:1" s="261" customFormat="1" ht="12" hidden="1" customHeight="1">
      <c r="A15455" s="260"/>
    </row>
    <row r="15456" spans="1:1" s="261" customFormat="1" ht="12" hidden="1" customHeight="1">
      <c r="A15456" s="260"/>
    </row>
    <row r="15457" spans="1:1" s="261" customFormat="1" ht="12" hidden="1" customHeight="1">
      <c r="A15457" s="260"/>
    </row>
    <row r="15458" spans="1:1" s="261" customFormat="1" ht="12" hidden="1" customHeight="1">
      <c r="A15458" s="260"/>
    </row>
    <row r="15459" spans="1:1" s="261" customFormat="1" ht="12" hidden="1" customHeight="1">
      <c r="A15459" s="260"/>
    </row>
    <row r="15460" spans="1:1" s="261" customFormat="1" ht="12" hidden="1" customHeight="1">
      <c r="A15460" s="260"/>
    </row>
    <row r="15461" spans="1:1" s="261" customFormat="1" ht="12" hidden="1" customHeight="1">
      <c r="A15461" s="260"/>
    </row>
    <row r="15462" spans="1:1" s="261" customFormat="1" ht="12" hidden="1" customHeight="1">
      <c r="A15462" s="260"/>
    </row>
    <row r="15463" spans="1:1" s="261" customFormat="1" ht="12" hidden="1" customHeight="1">
      <c r="A15463" s="260"/>
    </row>
    <row r="15464" spans="1:1" s="261" customFormat="1" ht="12" hidden="1" customHeight="1">
      <c r="A15464" s="260"/>
    </row>
    <row r="15465" spans="1:1" s="261" customFormat="1" ht="12" hidden="1" customHeight="1">
      <c r="A15465" s="260"/>
    </row>
    <row r="15466" spans="1:1" s="261" customFormat="1" ht="12" hidden="1" customHeight="1">
      <c r="A15466" s="260"/>
    </row>
    <row r="15467" spans="1:1" s="261" customFormat="1" ht="12" hidden="1" customHeight="1">
      <c r="A15467" s="260"/>
    </row>
    <row r="15468" spans="1:1" s="261" customFormat="1" ht="12" hidden="1" customHeight="1">
      <c r="A15468" s="260"/>
    </row>
    <row r="15469" spans="1:1" s="261" customFormat="1" ht="12" hidden="1" customHeight="1">
      <c r="A15469" s="260"/>
    </row>
    <row r="15470" spans="1:1" s="261" customFormat="1" ht="12" hidden="1" customHeight="1">
      <c r="A15470" s="260"/>
    </row>
    <row r="15471" spans="1:1" s="261" customFormat="1" ht="12" hidden="1" customHeight="1">
      <c r="A15471" s="260"/>
    </row>
    <row r="15472" spans="1:1" s="261" customFormat="1" ht="12" hidden="1" customHeight="1">
      <c r="A15472" s="260"/>
    </row>
    <row r="15473" spans="1:1" s="261" customFormat="1" ht="12" hidden="1" customHeight="1">
      <c r="A15473" s="260"/>
    </row>
    <row r="15474" spans="1:1" s="261" customFormat="1" ht="12" hidden="1" customHeight="1">
      <c r="A15474" s="260"/>
    </row>
    <row r="15475" spans="1:1" s="261" customFormat="1" ht="12" hidden="1" customHeight="1">
      <c r="A15475" s="260"/>
    </row>
    <row r="15476" spans="1:1" s="261" customFormat="1" ht="12" hidden="1" customHeight="1">
      <c r="A15476" s="260"/>
    </row>
    <row r="15477" spans="1:1" s="261" customFormat="1" ht="12" hidden="1" customHeight="1">
      <c r="A15477" s="260"/>
    </row>
    <row r="15478" spans="1:1" s="261" customFormat="1" ht="12" hidden="1" customHeight="1">
      <c r="A15478" s="260"/>
    </row>
    <row r="15479" spans="1:1" s="261" customFormat="1" ht="12" hidden="1" customHeight="1">
      <c r="A15479" s="260"/>
    </row>
    <row r="15480" spans="1:1" s="261" customFormat="1" ht="12" hidden="1" customHeight="1">
      <c r="A15480" s="260"/>
    </row>
    <row r="15481" spans="1:1" s="261" customFormat="1" ht="12" hidden="1" customHeight="1">
      <c r="A15481" s="260"/>
    </row>
    <row r="15482" spans="1:1" s="261" customFormat="1" ht="12" hidden="1" customHeight="1">
      <c r="A15482" s="260"/>
    </row>
    <row r="15483" spans="1:1" s="261" customFormat="1" ht="12" hidden="1" customHeight="1">
      <c r="A15483" s="260"/>
    </row>
    <row r="15484" spans="1:1" s="261" customFormat="1" ht="12" hidden="1" customHeight="1">
      <c r="A15484" s="260"/>
    </row>
    <row r="15485" spans="1:1" s="261" customFormat="1" ht="12" hidden="1" customHeight="1">
      <c r="A15485" s="260"/>
    </row>
    <row r="15486" spans="1:1" s="261" customFormat="1" ht="12" hidden="1" customHeight="1">
      <c r="A15486" s="260"/>
    </row>
    <row r="15487" spans="1:1" s="261" customFormat="1" ht="12" hidden="1" customHeight="1">
      <c r="A15487" s="260"/>
    </row>
    <row r="15488" spans="1:1" s="261" customFormat="1" ht="12" hidden="1" customHeight="1">
      <c r="A15488" s="260"/>
    </row>
    <row r="15489" spans="1:1" s="261" customFormat="1" ht="12" hidden="1" customHeight="1">
      <c r="A15489" s="260"/>
    </row>
    <row r="15490" spans="1:1" s="261" customFormat="1" ht="12" hidden="1" customHeight="1">
      <c r="A15490" s="260"/>
    </row>
    <row r="15491" spans="1:1" s="261" customFormat="1" ht="12" hidden="1" customHeight="1">
      <c r="A15491" s="260"/>
    </row>
    <row r="15492" spans="1:1" s="261" customFormat="1" ht="12" hidden="1" customHeight="1">
      <c r="A15492" s="260"/>
    </row>
    <row r="15493" spans="1:1" s="261" customFormat="1" ht="12" hidden="1" customHeight="1">
      <c r="A15493" s="260"/>
    </row>
    <row r="15494" spans="1:1" s="261" customFormat="1" ht="12" hidden="1" customHeight="1">
      <c r="A15494" s="260"/>
    </row>
    <row r="15495" spans="1:1" s="261" customFormat="1" ht="12" hidden="1" customHeight="1">
      <c r="A15495" s="260"/>
    </row>
    <row r="15496" spans="1:1" s="261" customFormat="1" ht="12" hidden="1" customHeight="1">
      <c r="A15496" s="260"/>
    </row>
    <row r="15497" spans="1:1" s="261" customFormat="1" ht="12" hidden="1" customHeight="1">
      <c r="A15497" s="260"/>
    </row>
    <row r="15498" spans="1:1" s="261" customFormat="1" ht="12" hidden="1" customHeight="1">
      <c r="A15498" s="260"/>
    </row>
    <row r="15499" spans="1:1" s="261" customFormat="1" ht="12" hidden="1" customHeight="1">
      <c r="A15499" s="260"/>
    </row>
    <row r="15500" spans="1:1" s="261" customFormat="1" ht="12" hidden="1" customHeight="1">
      <c r="A15500" s="260"/>
    </row>
    <row r="15501" spans="1:1" s="261" customFormat="1" ht="12" hidden="1" customHeight="1">
      <c r="A15501" s="260"/>
    </row>
    <row r="15502" spans="1:1" s="261" customFormat="1" ht="12" hidden="1" customHeight="1">
      <c r="A15502" s="260"/>
    </row>
    <row r="15503" spans="1:1" s="261" customFormat="1" ht="12" hidden="1" customHeight="1">
      <c r="A15503" s="260"/>
    </row>
    <row r="15504" spans="1:1" s="261" customFormat="1" ht="12" hidden="1" customHeight="1">
      <c r="A15504" s="260"/>
    </row>
    <row r="15505" spans="1:1" s="261" customFormat="1" ht="12" hidden="1" customHeight="1">
      <c r="A15505" s="260"/>
    </row>
    <row r="15506" spans="1:1" s="261" customFormat="1" ht="12" hidden="1" customHeight="1">
      <c r="A15506" s="260"/>
    </row>
    <row r="15507" spans="1:1" s="261" customFormat="1" ht="12" hidden="1" customHeight="1">
      <c r="A15507" s="260"/>
    </row>
    <row r="15508" spans="1:1" s="261" customFormat="1" ht="12" hidden="1" customHeight="1">
      <c r="A15508" s="260"/>
    </row>
    <row r="15509" spans="1:1" s="261" customFormat="1" ht="12" hidden="1" customHeight="1">
      <c r="A15509" s="260"/>
    </row>
    <row r="15510" spans="1:1" s="261" customFormat="1" ht="12" hidden="1" customHeight="1">
      <c r="A15510" s="260"/>
    </row>
    <row r="15511" spans="1:1" s="261" customFormat="1" ht="12" hidden="1" customHeight="1">
      <c r="A15511" s="260"/>
    </row>
    <row r="15512" spans="1:1" s="261" customFormat="1" ht="12" hidden="1" customHeight="1">
      <c r="A15512" s="260"/>
    </row>
    <row r="15513" spans="1:1" s="261" customFormat="1" ht="12" hidden="1" customHeight="1">
      <c r="A15513" s="260"/>
    </row>
    <row r="15514" spans="1:1" s="261" customFormat="1" ht="12" hidden="1" customHeight="1">
      <c r="A15514" s="260"/>
    </row>
    <row r="15515" spans="1:1" s="261" customFormat="1" ht="12" hidden="1" customHeight="1">
      <c r="A15515" s="260"/>
    </row>
    <row r="15516" spans="1:1" s="261" customFormat="1" ht="12" hidden="1" customHeight="1">
      <c r="A15516" s="260"/>
    </row>
    <row r="15517" spans="1:1" s="261" customFormat="1" ht="12" hidden="1" customHeight="1">
      <c r="A15517" s="260"/>
    </row>
    <row r="15518" spans="1:1" s="261" customFormat="1" ht="12" hidden="1" customHeight="1">
      <c r="A15518" s="260"/>
    </row>
    <row r="15519" spans="1:1" s="261" customFormat="1" ht="12" hidden="1" customHeight="1">
      <c r="A15519" s="260"/>
    </row>
    <row r="15520" spans="1:1" s="261" customFormat="1" ht="12" hidden="1" customHeight="1">
      <c r="A15520" s="260"/>
    </row>
    <row r="15521" spans="1:1" s="261" customFormat="1" ht="12" hidden="1" customHeight="1">
      <c r="A15521" s="260"/>
    </row>
    <row r="15522" spans="1:1" s="261" customFormat="1" ht="12" hidden="1" customHeight="1">
      <c r="A15522" s="260"/>
    </row>
    <row r="15523" spans="1:1" s="261" customFormat="1" ht="12" hidden="1" customHeight="1">
      <c r="A15523" s="260"/>
    </row>
    <row r="15524" spans="1:1" s="261" customFormat="1" ht="12" hidden="1" customHeight="1">
      <c r="A15524" s="260"/>
    </row>
    <row r="15525" spans="1:1" s="261" customFormat="1" ht="12" hidden="1" customHeight="1">
      <c r="A15525" s="260"/>
    </row>
    <row r="15526" spans="1:1" s="261" customFormat="1" ht="12" hidden="1" customHeight="1">
      <c r="A15526" s="260"/>
    </row>
    <row r="15527" spans="1:1" s="261" customFormat="1" ht="12" hidden="1" customHeight="1">
      <c r="A15527" s="260"/>
    </row>
    <row r="15528" spans="1:1" s="261" customFormat="1" ht="12" hidden="1" customHeight="1">
      <c r="A15528" s="260"/>
    </row>
    <row r="15529" spans="1:1" s="261" customFormat="1" ht="12" hidden="1" customHeight="1">
      <c r="A15529" s="260"/>
    </row>
    <row r="15530" spans="1:1" s="261" customFormat="1" ht="12" hidden="1" customHeight="1">
      <c r="A15530" s="260"/>
    </row>
    <row r="15531" spans="1:1" s="261" customFormat="1" ht="12" hidden="1" customHeight="1">
      <c r="A15531" s="260"/>
    </row>
    <row r="15532" spans="1:1" s="261" customFormat="1" ht="12" hidden="1" customHeight="1">
      <c r="A15532" s="260"/>
    </row>
    <row r="15533" spans="1:1" s="261" customFormat="1" ht="12" hidden="1" customHeight="1">
      <c r="A15533" s="260"/>
    </row>
    <row r="15534" spans="1:1" s="261" customFormat="1" ht="12" hidden="1" customHeight="1">
      <c r="A15534" s="260"/>
    </row>
    <row r="15535" spans="1:1" s="261" customFormat="1" ht="12" hidden="1" customHeight="1">
      <c r="A15535" s="260"/>
    </row>
    <row r="15536" spans="1:1" s="261" customFormat="1" ht="12" hidden="1" customHeight="1">
      <c r="A15536" s="260"/>
    </row>
    <row r="15537" spans="1:1" s="261" customFormat="1" ht="12" hidden="1" customHeight="1">
      <c r="A15537" s="260"/>
    </row>
    <row r="15538" spans="1:1" s="261" customFormat="1" ht="12" hidden="1" customHeight="1">
      <c r="A15538" s="260"/>
    </row>
    <row r="15539" spans="1:1" s="261" customFormat="1" ht="12" hidden="1" customHeight="1">
      <c r="A15539" s="260"/>
    </row>
    <row r="15540" spans="1:1" s="261" customFormat="1" ht="12" hidden="1" customHeight="1">
      <c r="A15540" s="260"/>
    </row>
    <row r="15541" spans="1:1" s="261" customFormat="1" ht="12" hidden="1" customHeight="1">
      <c r="A15541" s="260"/>
    </row>
    <row r="15542" spans="1:1" s="261" customFormat="1" ht="12" hidden="1" customHeight="1">
      <c r="A15542" s="260"/>
    </row>
    <row r="15543" spans="1:1" s="261" customFormat="1" ht="12" hidden="1" customHeight="1">
      <c r="A15543" s="260"/>
    </row>
    <row r="15544" spans="1:1" s="261" customFormat="1" ht="12" hidden="1" customHeight="1">
      <c r="A15544" s="260"/>
    </row>
    <row r="15545" spans="1:1" s="261" customFormat="1" ht="12" hidden="1" customHeight="1">
      <c r="A15545" s="260"/>
    </row>
    <row r="15546" spans="1:1" s="261" customFormat="1" ht="12" hidden="1" customHeight="1">
      <c r="A15546" s="260"/>
    </row>
    <row r="15547" spans="1:1" s="261" customFormat="1" ht="12" hidden="1" customHeight="1">
      <c r="A15547" s="260"/>
    </row>
    <row r="15548" spans="1:1" s="261" customFormat="1" ht="12" hidden="1" customHeight="1">
      <c r="A15548" s="260"/>
    </row>
    <row r="15549" spans="1:1" s="261" customFormat="1" ht="12" hidden="1" customHeight="1">
      <c r="A15549" s="260"/>
    </row>
    <row r="15550" spans="1:1" s="261" customFormat="1" ht="12" hidden="1" customHeight="1">
      <c r="A15550" s="260"/>
    </row>
    <row r="15551" spans="1:1" s="261" customFormat="1" ht="12" hidden="1" customHeight="1">
      <c r="A15551" s="260"/>
    </row>
    <row r="15552" spans="1:1" s="261" customFormat="1" ht="12" hidden="1" customHeight="1">
      <c r="A15552" s="260"/>
    </row>
    <row r="15553" spans="1:1" s="261" customFormat="1" ht="12" hidden="1" customHeight="1">
      <c r="A15553" s="260"/>
    </row>
    <row r="15554" spans="1:1" s="261" customFormat="1" ht="12" hidden="1" customHeight="1">
      <c r="A15554" s="260"/>
    </row>
    <row r="15555" spans="1:1" s="261" customFormat="1" ht="12" hidden="1" customHeight="1">
      <c r="A15555" s="260"/>
    </row>
    <row r="15556" spans="1:1" s="261" customFormat="1" ht="12" hidden="1" customHeight="1">
      <c r="A15556" s="260"/>
    </row>
    <row r="15557" spans="1:1" s="261" customFormat="1" ht="12" hidden="1" customHeight="1">
      <c r="A15557" s="260"/>
    </row>
    <row r="15558" spans="1:1" s="261" customFormat="1" ht="12" hidden="1" customHeight="1">
      <c r="A15558" s="260"/>
    </row>
    <row r="15559" spans="1:1" s="261" customFormat="1" ht="12" hidden="1" customHeight="1">
      <c r="A15559" s="260"/>
    </row>
    <row r="15560" spans="1:1" s="261" customFormat="1" ht="12" hidden="1" customHeight="1">
      <c r="A15560" s="260"/>
    </row>
    <row r="15561" spans="1:1" s="261" customFormat="1" ht="12" hidden="1" customHeight="1">
      <c r="A15561" s="260"/>
    </row>
    <row r="15562" spans="1:1" s="261" customFormat="1" ht="12" hidden="1" customHeight="1">
      <c r="A15562" s="260"/>
    </row>
    <row r="15563" spans="1:1" s="261" customFormat="1" ht="12" hidden="1" customHeight="1">
      <c r="A15563" s="260"/>
    </row>
    <row r="15564" spans="1:1" s="261" customFormat="1" ht="12" hidden="1" customHeight="1">
      <c r="A15564" s="260"/>
    </row>
    <row r="15565" spans="1:1" s="261" customFormat="1" ht="12" hidden="1" customHeight="1">
      <c r="A15565" s="260"/>
    </row>
    <row r="15566" spans="1:1" s="261" customFormat="1" ht="12" hidden="1" customHeight="1">
      <c r="A15566" s="260"/>
    </row>
    <row r="15567" spans="1:1" s="261" customFormat="1" ht="12" hidden="1" customHeight="1">
      <c r="A15567" s="260"/>
    </row>
    <row r="15568" spans="1:1" s="261" customFormat="1" ht="12" hidden="1" customHeight="1">
      <c r="A15568" s="260"/>
    </row>
    <row r="15569" spans="1:1" s="261" customFormat="1" ht="12" hidden="1" customHeight="1">
      <c r="A15569" s="260"/>
    </row>
    <row r="15570" spans="1:1" s="261" customFormat="1" ht="12" hidden="1" customHeight="1">
      <c r="A15570" s="260"/>
    </row>
    <row r="15571" spans="1:1" s="261" customFormat="1" ht="12" hidden="1" customHeight="1">
      <c r="A15571" s="260"/>
    </row>
    <row r="15572" spans="1:1" s="261" customFormat="1" ht="12" hidden="1" customHeight="1">
      <c r="A15572" s="260"/>
    </row>
    <row r="15573" spans="1:1" s="261" customFormat="1" ht="12" hidden="1" customHeight="1">
      <c r="A15573" s="260"/>
    </row>
    <row r="15574" spans="1:1" s="261" customFormat="1" ht="12" hidden="1" customHeight="1">
      <c r="A15574" s="260"/>
    </row>
    <row r="15575" spans="1:1" s="261" customFormat="1" ht="12" hidden="1" customHeight="1">
      <c r="A15575" s="260"/>
    </row>
    <row r="15576" spans="1:1" s="261" customFormat="1" ht="12" hidden="1" customHeight="1">
      <c r="A15576" s="260"/>
    </row>
    <row r="15577" spans="1:1" s="261" customFormat="1" ht="12" hidden="1" customHeight="1">
      <c r="A15577" s="260"/>
    </row>
    <row r="15578" spans="1:1" s="261" customFormat="1" ht="12" hidden="1" customHeight="1">
      <c r="A15578" s="260"/>
    </row>
    <row r="15579" spans="1:1" s="261" customFormat="1" ht="12" hidden="1" customHeight="1">
      <c r="A15579" s="260"/>
    </row>
    <row r="15580" spans="1:1" s="261" customFormat="1" ht="12" hidden="1" customHeight="1">
      <c r="A15580" s="260"/>
    </row>
    <row r="15581" spans="1:1" s="261" customFormat="1" ht="12" hidden="1" customHeight="1">
      <c r="A15581" s="260"/>
    </row>
    <row r="15582" spans="1:1" s="261" customFormat="1" ht="12" hidden="1" customHeight="1">
      <c r="A15582" s="260"/>
    </row>
    <row r="15583" spans="1:1" s="261" customFormat="1" ht="12" hidden="1" customHeight="1">
      <c r="A15583" s="260"/>
    </row>
    <row r="15584" spans="1:1" s="261" customFormat="1" ht="12" hidden="1" customHeight="1">
      <c r="A15584" s="260"/>
    </row>
    <row r="15585" spans="1:1" s="261" customFormat="1" ht="12" hidden="1" customHeight="1">
      <c r="A15585" s="260"/>
    </row>
    <row r="15586" spans="1:1" s="261" customFormat="1" ht="12" hidden="1" customHeight="1">
      <c r="A15586" s="260"/>
    </row>
    <row r="15587" spans="1:1" s="261" customFormat="1" ht="12" hidden="1" customHeight="1">
      <c r="A15587" s="260"/>
    </row>
    <row r="15588" spans="1:1" s="261" customFormat="1" ht="12" hidden="1" customHeight="1">
      <c r="A15588" s="260"/>
    </row>
    <row r="15589" spans="1:1" s="261" customFormat="1" ht="12" hidden="1" customHeight="1">
      <c r="A15589" s="260"/>
    </row>
    <row r="15590" spans="1:1" s="261" customFormat="1" ht="12" hidden="1" customHeight="1">
      <c r="A15590" s="260"/>
    </row>
    <row r="15591" spans="1:1" s="261" customFormat="1" ht="12" hidden="1" customHeight="1">
      <c r="A15591" s="260"/>
    </row>
    <row r="15592" spans="1:1" s="261" customFormat="1" ht="12" hidden="1" customHeight="1">
      <c r="A15592" s="260"/>
    </row>
    <row r="15593" spans="1:1" s="261" customFormat="1" ht="12" hidden="1" customHeight="1">
      <c r="A15593" s="260"/>
    </row>
    <row r="15594" spans="1:1" s="261" customFormat="1" ht="12" hidden="1" customHeight="1">
      <c r="A15594" s="260"/>
    </row>
    <row r="15595" spans="1:1" s="261" customFormat="1" ht="12" hidden="1" customHeight="1">
      <c r="A15595" s="260"/>
    </row>
    <row r="15596" spans="1:1" s="261" customFormat="1" ht="12" hidden="1" customHeight="1">
      <c r="A15596" s="260"/>
    </row>
    <row r="15597" spans="1:1" s="261" customFormat="1" ht="12" hidden="1" customHeight="1">
      <c r="A15597" s="260"/>
    </row>
    <row r="15598" spans="1:1" s="261" customFormat="1" ht="12" hidden="1" customHeight="1">
      <c r="A15598" s="260"/>
    </row>
    <row r="15599" spans="1:1" s="261" customFormat="1" ht="12" hidden="1" customHeight="1">
      <c r="A15599" s="260"/>
    </row>
    <row r="15600" spans="1:1" s="261" customFormat="1" ht="12" hidden="1" customHeight="1">
      <c r="A15600" s="260"/>
    </row>
    <row r="15601" spans="1:1" s="261" customFormat="1" ht="12" hidden="1" customHeight="1">
      <c r="A15601" s="260"/>
    </row>
    <row r="15602" spans="1:1" s="261" customFormat="1" ht="12" hidden="1" customHeight="1">
      <c r="A15602" s="260"/>
    </row>
    <row r="15603" spans="1:1" s="261" customFormat="1" ht="12" hidden="1" customHeight="1">
      <c r="A15603" s="260"/>
    </row>
    <row r="15604" spans="1:1" s="261" customFormat="1" ht="12" hidden="1" customHeight="1">
      <c r="A15604" s="260"/>
    </row>
    <row r="15605" spans="1:1" s="261" customFormat="1" ht="12" hidden="1" customHeight="1">
      <c r="A15605" s="260"/>
    </row>
    <row r="15606" spans="1:1" s="261" customFormat="1" ht="12" hidden="1" customHeight="1">
      <c r="A15606" s="260"/>
    </row>
    <row r="15607" spans="1:1" s="261" customFormat="1" ht="12" hidden="1" customHeight="1">
      <c r="A15607" s="260"/>
    </row>
    <row r="15608" spans="1:1" s="261" customFormat="1" ht="12" hidden="1" customHeight="1">
      <c r="A15608" s="260"/>
    </row>
    <row r="15609" spans="1:1" s="261" customFormat="1" ht="12" hidden="1" customHeight="1">
      <c r="A15609" s="260"/>
    </row>
    <row r="15610" spans="1:1" s="261" customFormat="1" ht="12" hidden="1" customHeight="1">
      <c r="A15610" s="260"/>
    </row>
    <row r="15611" spans="1:1" s="261" customFormat="1" ht="12" hidden="1" customHeight="1">
      <c r="A15611" s="260"/>
    </row>
    <row r="15612" spans="1:1" s="261" customFormat="1" ht="12" hidden="1" customHeight="1">
      <c r="A15612" s="260"/>
    </row>
    <row r="15613" spans="1:1" s="261" customFormat="1" ht="12" hidden="1" customHeight="1">
      <c r="A15613" s="260"/>
    </row>
    <row r="15614" spans="1:1" s="261" customFormat="1" ht="12" hidden="1" customHeight="1">
      <c r="A15614" s="260"/>
    </row>
    <row r="15615" spans="1:1" s="261" customFormat="1" ht="12" hidden="1" customHeight="1">
      <c r="A15615" s="260"/>
    </row>
    <row r="15616" spans="1:1" s="261" customFormat="1" ht="12" hidden="1" customHeight="1">
      <c r="A15616" s="260"/>
    </row>
    <row r="15617" spans="1:1" s="261" customFormat="1" ht="12" hidden="1" customHeight="1">
      <c r="A15617" s="260"/>
    </row>
    <row r="15618" spans="1:1" s="261" customFormat="1" ht="12" hidden="1" customHeight="1">
      <c r="A15618" s="260"/>
    </row>
    <row r="15619" spans="1:1" s="261" customFormat="1" ht="12" hidden="1" customHeight="1">
      <c r="A15619" s="260"/>
    </row>
    <row r="15620" spans="1:1" s="261" customFormat="1" ht="12" hidden="1" customHeight="1">
      <c r="A15620" s="260"/>
    </row>
    <row r="15621" spans="1:1" s="261" customFormat="1" ht="12" hidden="1" customHeight="1">
      <c r="A15621" s="260"/>
    </row>
    <row r="15622" spans="1:1" s="261" customFormat="1" ht="12" hidden="1" customHeight="1">
      <c r="A15622" s="260"/>
    </row>
    <row r="15623" spans="1:1" s="261" customFormat="1" ht="12" hidden="1" customHeight="1">
      <c r="A15623" s="260"/>
    </row>
    <row r="15624" spans="1:1" s="261" customFormat="1" ht="12" hidden="1" customHeight="1">
      <c r="A15624" s="260"/>
    </row>
    <row r="15625" spans="1:1" s="261" customFormat="1" ht="12" hidden="1" customHeight="1">
      <c r="A15625" s="260"/>
    </row>
    <row r="15626" spans="1:1" s="261" customFormat="1" ht="12" hidden="1" customHeight="1">
      <c r="A15626" s="260"/>
    </row>
    <row r="15627" spans="1:1" s="261" customFormat="1" ht="12" hidden="1" customHeight="1">
      <c r="A15627" s="260"/>
    </row>
    <row r="15628" spans="1:1" s="261" customFormat="1" ht="12" hidden="1" customHeight="1">
      <c r="A15628" s="260"/>
    </row>
    <row r="15629" spans="1:1" s="261" customFormat="1" ht="12" hidden="1" customHeight="1">
      <c r="A15629" s="260"/>
    </row>
    <row r="15630" spans="1:1" s="261" customFormat="1" ht="12" hidden="1" customHeight="1">
      <c r="A15630" s="260"/>
    </row>
    <row r="15631" spans="1:1" s="261" customFormat="1" ht="12" hidden="1" customHeight="1">
      <c r="A15631" s="260"/>
    </row>
    <row r="15632" spans="1:1" s="261" customFormat="1" ht="12" hidden="1" customHeight="1">
      <c r="A15632" s="260"/>
    </row>
    <row r="15633" spans="1:1" s="261" customFormat="1" ht="12" hidden="1" customHeight="1">
      <c r="A15633" s="260"/>
    </row>
    <row r="15634" spans="1:1" s="261" customFormat="1" ht="12" hidden="1" customHeight="1">
      <c r="A15634" s="260"/>
    </row>
    <row r="15635" spans="1:1" s="261" customFormat="1" ht="12" hidden="1" customHeight="1">
      <c r="A15635" s="260"/>
    </row>
    <row r="15636" spans="1:1" s="261" customFormat="1" ht="12" hidden="1" customHeight="1">
      <c r="A15636" s="260"/>
    </row>
    <row r="15637" spans="1:1" s="261" customFormat="1" ht="12" hidden="1" customHeight="1">
      <c r="A15637" s="260"/>
    </row>
    <row r="15638" spans="1:1" s="261" customFormat="1" ht="12" hidden="1" customHeight="1">
      <c r="A15638" s="260"/>
    </row>
    <row r="15639" spans="1:1" s="261" customFormat="1" ht="12" hidden="1" customHeight="1">
      <c r="A15639" s="260"/>
    </row>
    <row r="15640" spans="1:1" s="261" customFormat="1" ht="12" hidden="1" customHeight="1">
      <c r="A15640" s="260"/>
    </row>
    <row r="15641" spans="1:1" s="261" customFormat="1" ht="12" hidden="1" customHeight="1">
      <c r="A15641" s="260"/>
    </row>
    <row r="15642" spans="1:1" s="261" customFormat="1" ht="12" hidden="1" customHeight="1">
      <c r="A15642" s="260"/>
    </row>
    <row r="15643" spans="1:1" s="261" customFormat="1" ht="12" hidden="1" customHeight="1">
      <c r="A15643" s="260"/>
    </row>
    <row r="15644" spans="1:1" s="261" customFormat="1" ht="12" hidden="1" customHeight="1">
      <c r="A15644" s="260"/>
    </row>
    <row r="15645" spans="1:1" s="261" customFormat="1" ht="12" hidden="1" customHeight="1">
      <c r="A15645" s="260"/>
    </row>
    <row r="15646" spans="1:1" s="261" customFormat="1" ht="12" hidden="1" customHeight="1">
      <c r="A15646" s="260"/>
    </row>
    <row r="15647" spans="1:1" s="261" customFormat="1" ht="12" hidden="1" customHeight="1">
      <c r="A15647" s="260"/>
    </row>
    <row r="15648" spans="1:1" s="261" customFormat="1" ht="12" hidden="1" customHeight="1">
      <c r="A15648" s="260"/>
    </row>
    <row r="15649" spans="1:1" s="261" customFormat="1" ht="12" hidden="1" customHeight="1">
      <c r="A15649" s="260"/>
    </row>
    <row r="15650" spans="1:1" s="261" customFormat="1" ht="12" hidden="1" customHeight="1">
      <c r="A15650" s="260"/>
    </row>
    <row r="15651" spans="1:1" s="261" customFormat="1" ht="12" hidden="1" customHeight="1">
      <c r="A15651" s="260"/>
    </row>
    <row r="15652" spans="1:1" s="261" customFormat="1" ht="12" hidden="1" customHeight="1">
      <c r="A15652" s="260"/>
    </row>
    <row r="15653" spans="1:1" s="261" customFormat="1" ht="12" hidden="1" customHeight="1">
      <c r="A15653" s="260"/>
    </row>
    <row r="15654" spans="1:1" s="261" customFormat="1" ht="12" hidden="1" customHeight="1">
      <c r="A15654" s="260"/>
    </row>
    <row r="15655" spans="1:1" s="261" customFormat="1" ht="12" hidden="1" customHeight="1">
      <c r="A15655" s="260"/>
    </row>
    <row r="15656" spans="1:1" s="261" customFormat="1" ht="12" hidden="1" customHeight="1">
      <c r="A15656" s="260"/>
    </row>
    <row r="15657" spans="1:1" s="261" customFormat="1" ht="12" hidden="1" customHeight="1">
      <c r="A15657" s="260"/>
    </row>
    <row r="15658" spans="1:1" s="261" customFormat="1" ht="12" hidden="1" customHeight="1">
      <c r="A15658" s="260"/>
    </row>
    <row r="15659" spans="1:1" s="261" customFormat="1" ht="12" hidden="1" customHeight="1">
      <c r="A15659" s="260"/>
    </row>
    <row r="15660" spans="1:1" s="261" customFormat="1" ht="12" hidden="1" customHeight="1">
      <c r="A15660" s="260"/>
    </row>
    <row r="15661" spans="1:1" s="261" customFormat="1" ht="12" hidden="1" customHeight="1">
      <c r="A15661" s="260"/>
    </row>
    <row r="15662" spans="1:1" s="261" customFormat="1" ht="12" hidden="1" customHeight="1">
      <c r="A15662" s="260"/>
    </row>
    <row r="15663" spans="1:1" s="261" customFormat="1" ht="12" hidden="1" customHeight="1">
      <c r="A15663" s="260"/>
    </row>
    <row r="15664" spans="1:1" s="261" customFormat="1" ht="12" hidden="1" customHeight="1">
      <c r="A15664" s="260"/>
    </row>
    <row r="15665" spans="1:1" s="261" customFormat="1" ht="12" hidden="1" customHeight="1">
      <c r="A15665" s="260"/>
    </row>
    <row r="15666" spans="1:1" s="261" customFormat="1" ht="12" hidden="1" customHeight="1">
      <c r="A15666" s="260"/>
    </row>
    <row r="15667" spans="1:1" s="261" customFormat="1" ht="12" hidden="1" customHeight="1">
      <c r="A15667" s="260"/>
    </row>
    <row r="15668" spans="1:1" s="261" customFormat="1" ht="12" hidden="1" customHeight="1">
      <c r="A15668" s="260"/>
    </row>
    <row r="15669" spans="1:1" s="261" customFormat="1" ht="12" hidden="1" customHeight="1">
      <c r="A15669" s="260"/>
    </row>
    <row r="15670" spans="1:1" s="261" customFormat="1" ht="12" hidden="1" customHeight="1">
      <c r="A15670" s="260"/>
    </row>
    <row r="15671" spans="1:1" s="261" customFormat="1" ht="12" hidden="1" customHeight="1">
      <c r="A15671" s="260"/>
    </row>
    <row r="15672" spans="1:1" s="261" customFormat="1" ht="12" hidden="1" customHeight="1">
      <c r="A15672" s="260"/>
    </row>
    <row r="15673" spans="1:1" s="261" customFormat="1" ht="12" hidden="1" customHeight="1">
      <c r="A15673" s="260"/>
    </row>
    <row r="15674" spans="1:1" s="261" customFormat="1" ht="12" hidden="1" customHeight="1">
      <c r="A15674" s="260"/>
    </row>
    <row r="15675" spans="1:1" s="261" customFormat="1" ht="12" hidden="1" customHeight="1">
      <c r="A15675" s="260"/>
    </row>
    <row r="15676" spans="1:1" s="261" customFormat="1" ht="12" hidden="1" customHeight="1">
      <c r="A15676" s="260"/>
    </row>
    <row r="15677" spans="1:1" s="261" customFormat="1" ht="12" hidden="1" customHeight="1">
      <c r="A15677" s="260"/>
    </row>
    <row r="15678" spans="1:1" s="261" customFormat="1" ht="12" hidden="1" customHeight="1">
      <c r="A15678" s="260"/>
    </row>
    <row r="15679" spans="1:1" s="261" customFormat="1" ht="12" hidden="1" customHeight="1">
      <c r="A15679" s="260"/>
    </row>
    <row r="15680" spans="1:1" s="261" customFormat="1" ht="12" hidden="1" customHeight="1">
      <c r="A15680" s="260"/>
    </row>
    <row r="15681" spans="1:1" s="261" customFormat="1" ht="12" hidden="1" customHeight="1">
      <c r="A15681" s="260"/>
    </row>
    <row r="15682" spans="1:1" s="261" customFormat="1" ht="12" hidden="1" customHeight="1">
      <c r="A15682" s="260"/>
    </row>
    <row r="15683" spans="1:1" s="261" customFormat="1" ht="12" hidden="1" customHeight="1">
      <c r="A15683" s="260"/>
    </row>
    <row r="15684" spans="1:1" s="261" customFormat="1" ht="12" hidden="1" customHeight="1">
      <c r="A15684" s="260"/>
    </row>
    <row r="15685" spans="1:1" s="261" customFormat="1" ht="12" hidden="1" customHeight="1">
      <c r="A15685" s="260"/>
    </row>
    <row r="15686" spans="1:1" s="261" customFormat="1" ht="12" hidden="1" customHeight="1">
      <c r="A15686" s="260"/>
    </row>
    <row r="15687" spans="1:1" s="261" customFormat="1" ht="12" hidden="1" customHeight="1">
      <c r="A15687" s="260"/>
    </row>
    <row r="15688" spans="1:1" s="261" customFormat="1" ht="12" hidden="1" customHeight="1">
      <c r="A15688" s="260"/>
    </row>
    <row r="15689" spans="1:1" s="261" customFormat="1" ht="12" hidden="1" customHeight="1">
      <c r="A15689" s="260"/>
    </row>
    <row r="15690" spans="1:1" s="261" customFormat="1" ht="12" hidden="1" customHeight="1">
      <c r="A15690" s="260"/>
    </row>
    <row r="15691" spans="1:1" s="261" customFormat="1" ht="12" hidden="1" customHeight="1">
      <c r="A15691" s="260"/>
    </row>
    <row r="15692" spans="1:1" s="261" customFormat="1" ht="12" hidden="1" customHeight="1">
      <c r="A15692" s="260"/>
    </row>
    <row r="15693" spans="1:1" s="261" customFormat="1" ht="12" hidden="1" customHeight="1">
      <c r="A15693" s="260"/>
    </row>
    <row r="15694" spans="1:1" s="261" customFormat="1" ht="12" hidden="1" customHeight="1">
      <c r="A15694" s="260"/>
    </row>
    <row r="15695" spans="1:1" s="261" customFormat="1" ht="12" hidden="1" customHeight="1">
      <c r="A15695" s="260"/>
    </row>
    <row r="15696" spans="1:1" s="261" customFormat="1" ht="12" hidden="1" customHeight="1">
      <c r="A15696" s="260"/>
    </row>
    <row r="15697" spans="1:1" s="261" customFormat="1" ht="12" hidden="1" customHeight="1">
      <c r="A15697" s="260"/>
    </row>
    <row r="15698" spans="1:1" s="261" customFormat="1" ht="12" hidden="1" customHeight="1">
      <c r="A15698" s="260"/>
    </row>
    <row r="15699" spans="1:1" s="261" customFormat="1" ht="12" hidden="1" customHeight="1">
      <c r="A15699" s="260"/>
    </row>
    <row r="15700" spans="1:1" s="261" customFormat="1" ht="12" hidden="1" customHeight="1">
      <c r="A15700" s="260"/>
    </row>
    <row r="15701" spans="1:1" s="261" customFormat="1" ht="12" hidden="1" customHeight="1">
      <c r="A15701" s="260"/>
    </row>
    <row r="15702" spans="1:1" s="261" customFormat="1" ht="12" hidden="1" customHeight="1">
      <c r="A15702" s="260"/>
    </row>
    <row r="15703" spans="1:1" s="261" customFormat="1" ht="12" hidden="1" customHeight="1">
      <c r="A15703" s="260"/>
    </row>
    <row r="15704" spans="1:1" s="261" customFormat="1" ht="12" hidden="1" customHeight="1">
      <c r="A15704" s="260"/>
    </row>
    <row r="15705" spans="1:1" s="261" customFormat="1" ht="12" hidden="1" customHeight="1">
      <c r="A15705" s="260"/>
    </row>
    <row r="15706" spans="1:1" s="261" customFormat="1" ht="12" hidden="1" customHeight="1">
      <c r="A15706" s="260"/>
    </row>
    <row r="15707" spans="1:1" s="261" customFormat="1" ht="12" hidden="1" customHeight="1">
      <c r="A15707" s="260"/>
    </row>
    <row r="15708" spans="1:1" s="261" customFormat="1" ht="12" hidden="1" customHeight="1">
      <c r="A15708" s="260"/>
    </row>
    <row r="15709" spans="1:1" s="261" customFormat="1" ht="12" hidden="1" customHeight="1">
      <c r="A15709" s="260"/>
    </row>
    <row r="15710" spans="1:1" s="261" customFormat="1" ht="12" hidden="1" customHeight="1">
      <c r="A15710" s="260"/>
    </row>
    <row r="15711" spans="1:1" s="261" customFormat="1" ht="12" hidden="1" customHeight="1">
      <c r="A15711" s="260"/>
    </row>
    <row r="15712" spans="1:1" s="261" customFormat="1" ht="12" hidden="1" customHeight="1">
      <c r="A15712" s="260"/>
    </row>
    <row r="15713" spans="1:1" s="261" customFormat="1" ht="12" hidden="1" customHeight="1">
      <c r="A15713" s="260"/>
    </row>
    <row r="15714" spans="1:1" s="261" customFormat="1" ht="12" hidden="1" customHeight="1">
      <c r="A15714" s="260"/>
    </row>
    <row r="15715" spans="1:1" s="261" customFormat="1" ht="12" hidden="1" customHeight="1">
      <c r="A15715" s="260"/>
    </row>
    <row r="15716" spans="1:1" s="261" customFormat="1" ht="12" hidden="1" customHeight="1">
      <c r="A15716" s="260"/>
    </row>
    <row r="15717" spans="1:1" s="261" customFormat="1" ht="12" hidden="1" customHeight="1">
      <c r="A15717" s="260"/>
    </row>
    <row r="15718" spans="1:1" s="261" customFormat="1" ht="12" hidden="1" customHeight="1">
      <c r="A15718" s="260"/>
    </row>
    <row r="15719" spans="1:1" s="261" customFormat="1" ht="12" hidden="1" customHeight="1">
      <c r="A15719" s="260"/>
    </row>
    <row r="15720" spans="1:1" s="261" customFormat="1" ht="12" hidden="1" customHeight="1">
      <c r="A15720" s="260"/>
    </row>
    <row r="15721" spans="1:1" s="261" customFormat="1" ht="12" hidden="1" customHeight="1">
      <c r="A15721" s="260"/>
    </row>
    <row r="15722" spans="1:1" s="261" customFormat="1" ht="12" hidden="1" customHeight="1">
      <c r="A15722" s="260"/>
    </row>
    <row r="15723" spans="1:1" s="261" customFormat="1" ht="12" hidden="1" customHeight="1">
      <c r="A15723" s="260"/>
    </row>
    <row r="15724" spans="1:1" s="261" customFormat="1" ht="12" hidden="1" customHeight="1">
      <c r="A15724" s="260"/>
    </row>
    <row r="15725" spans="1:1" s="261" customFormat="1" ht="12" hidden="1" customHeight="1">
      <c r="A15725" s="260"/>
    </row>
    <row r="15726" spans="1:1" s="261" customFormat="1" ht="12" hidden="1" customHeight="1">
      <c r="A15726" s="260"/>
    </row>
    <row r="15727" spans="1:1" s="261" customFormat="1" ht="12" hidden="1" customHeight="1">
      <c r="A15727" s="260"/>
    </row>
    <row r="15728" spans="1:1" s="261" customFormat="1" ht="12" hidden="1" customHeight="1">
      <c r="A15728" s="260"/>
    </row>
    <row r="15729" spans="1:1" s="261" customFormat="1" ht="12" hidden="1" customHeight="1">
      <c r="A15729" s="260"/>
    </row>
    <row r="15730" spans="1:1" s="261" customFormat="1" ht="12" hidden="1" customHeight="1">
      <c r="A15730" s="260"/>
    </row>
    <row r="15731" spans="1:1" s="261" customFormat="1" ht="12" hidden="1" customHeight="1">
      <c r="A15731" s="260"/>
    </row>
    <row r="15732" spans="1:1" s="261" customFormat="1" ht="12" hidden="1" customHeight="1">
      <c r="A15732" s="260"/>
    </row>
    <row r="15733" spans="1:1" s="261" customFormat="1" ht="12" hidden="1" customHeight="1">
      <c r="A15733" s="260"/>
    </row>
    <row r="15734" spans="1:1" s="261" customFormat="1" ht="12" hidden="1" customHeight="1">
      <c r="A15734" s="260"/>
    </row>
    <row r="15735" spans="1:1" s="261" customFormat="1" ht="12" hidden="1" customHeight="1">
      <c r="A15735" s="260"/>
    </row>
    <row r="15736" spans="1:1" s="261" customFormat="1" ht="12" hidden="1" customHeight="1">
      <c r="A15736" s="260"/>
    </row>
    <row r="15737" spans="1:1" s="261" customFormat="1" ht="12" hidden="1" customHeight="1">
      <c r="A15737" s="260"/>
    </row>
    <row r="15738" spans="1:1" s="261" customFormat="1" ht="12" hidden="1" customHeight="1">
      <c r="A15738" s="260"/>
    </row>
    <row r="15739" spans="1:1" s="261" customFormat="1" ht="12" hidden="1" customHeight="1">
      <c r="A15739" s="260"/>
    </row>
    <row r="15740" spans="1:1" s="261" customFormat="1" ht="12" hidden="1" customHeight="1">
      <c r="A15740" s="260"/>
    </row>
    <row r="15741" spans="1:1" s="261" customFormat="1" ht="12" hidden="1" customHeight="1">
      <c r="A15741" s="260"/>
    </row>
    <row r="15742" spans="1:1" s="261" customFormat="1" ht="12" hidden="1" customHeight="1">
      <c r="A15742" s="260"/>
    </row>
    <row r="15743" spans="1:1" s="261" customFormat="1" ht="12" hidden="1" customHeight="1">
      <c r="A15743" s="260"/>
    </row>
    <row r="15744" spans="1:1" s="261" customFormat="1" ht="12" hidden="1" customHeight="1">
      <c r="A15744" s="260"/>
    </row>
    <row r="15745" spans="1:1" s="261" customFormat="1" ht="12" hidden="1" customHeight="1">
      <c r="A15745" s="260"/>
    </row>
    <row r="15746" spans="1:1" s="261" customFormat="1" ht="12" hidden="1" customHeight="1">
      <c r="A15746" s="260"/>
    </row>
    <row r="15747" spans="1:1" s="261" customFormat="1" ht="12" hidden="1" customHeight="1">
      <c r="A15747" s="260"/>
    </row>
    <row r="15748" spans="1:1" s="261" customFormat="1" ht="12" hidden="1" customHeight="1">
      <c r="A15748" s="260"/>
    </row>
    <row r="15749" spans="1:1" s="261" customFormat="1" ht="12" hidden="1" customHeight="1">
      <c r="A15749" s="260"/>
    </row>
    <row r="15750" spans="1:1" s="261" customFormat="1" ht="12" hidden="1" customHeight="1">
      <c r="A15750" s="260"/>
    </row>
    <row r="15751" spans="1:1" s="261" customFormat="1" ht="12" hidden="1" customHeight="1">
      <c r="A15751" s="260"/>
    </row>
    <row r="15752" spans="1:1" s="261" customFormat="1" ht="12" hidden="1" customHeight="1">
      <c r="A15752" s="260"/>
    </row>
    <row r="15753" spans="1:1" s="261" customFormat="1" ht="12" hidden="1" customHeight="1">
      <c r="A15753" s="260"/>
    </row>
    <row r="15754" spans="1:1" s="261" customFormat="1" ht="12" hidden="1" customHeight="1">
      <c r="A15754" s="260"/>
    </row>
    <row r="15755" spans="1:1" s="261" customFormat="1" ht="12" hidden="1" customHeight="1">
      <c r="A15755" s="260"/>
    </row>
    <row r="15756" spans="1:1" s="261" customFormat="1" ht="12" hidden="1" customHeight="1">
      <c r="A15756" s="260"/>
    </row>
    <row r="15757" spans="1:1" s="261" customFormat="1" ht="12" hidden="1" customHeight="1">
      <c r="A15757" s="260"/>
    </row>
    <row r="15758" spans="1:1" s="261" customFormat="1" ht="12" hidden="1" customHeight="1">
      <c r="A15758" s="260"/>
    </row>
    <row r="15759" spans="1:1" s="261" customFormat="1" ht="12" hidden="1" customHeight="1">
      <c r="A15759" s="260"/>
    </row>
    <row r="15760" spans="1:1" s="261" customFormat="1" ht="12" hidden="1" customHeight="1">
      <c r="A15760" s="260"/>
    </row>
    <row r="15761" spans="1:1" s="261" customFormat="1" ht="12" hidden="1" customHeight="1">
      <c r="A15761" s="260"/>
    </row>
    <row r="15762" spans="1:1" s="261" customFormat="1" ht="12" hidden="1" customHeight="1">
      <c r="A15762" s="260"/>
    </row>
    <row r="15763" spans="1:1" s="261" customFormat="1" ht="12" hidden="1" customHeight="1">
      <c r="A15763" s="260"/>
    </row>
    <row r="15764" spans="1:1" s="261" customFormat="1" ht="12" hidden="1" customHeight="1">
      <c r="A15764" s="260"/>
    </row>
    <row r="15765" spans="1:1" s="261" customFormat="1" ht="12" hidden="1" customHeight="1">
      <c r="A15765" s="260"/>
    </row>
    <row r="15766" spans="1:1" s="261" customFormat="1" ht="12" hidden="1" customHeight="1">
      <c r="A15766" s="260"/>
    </row>
    <row r="15767" spans="1:1" s="261" customFormat="1" ht="12" hidden="1" customHeight="1">
      <c r="A15767" s="260"/>
    </row>
    <row r="15768" spans="1:1" s="261" customFormat="1" ht="12" hidden="1" customHeight="1">
      <c r="A15768" s="260"/>
    </row>
    <row r="15769" spans="1:1" s="261" customFormat="1" ht="12" hidden="1" customHeight="1">
      <c r="A15769" s="260"/>
    </row>
    <row r="15770" spans="1:1" s="261" customFormat="1" ht="12" hidden="1" customHeight="1">
      <c r="A15770" s="260"/>
    </row>
    <row r="15771" spans="1:1" s="261" customFormat="1" ht="12" hidden="1" customHeight="1">
      <c r="A15771" s="260"/>
    </row>
    <row r="15772" spans="1:1" s="261" customFormat="1" ht="12" hidden="1" customHeight="1">
      <c r="A15772" s="260"/>
    </row>
    <row r="15773" spans="1:1" s="261" customFormat="1" ht="12" hidden="1" customHeight="1">
      <c r="A15773" s="260"/>
    </row>
    <row r="15774" spans="1:1" s="261" customFormat="1" ht="12" hidden="1" customHeight="1">
      <c r="A15774" s="260"/>
    </row>
    <row r="15775" spans="1:1" s="261" customFormat="1" ht="12" hidden="1" customHeight="1">
      <c r="A15775" s="260"/>
    </row>
    <row r="15776" spans="1:1" s="261" customFormat="1" ht="12" hidden="1" customHeight="1">
      <c r="A15776" s="260"/>
    </row>
    <row r="15777" spans="1:1" s="261" customFormat="1" ht="12" hidden="1" customHeight="1">
      <c r="A15777" s="260"/>
    </row>
    <row r="15778" spans="1:1" s="261" customFormat="1" ht="12" hidden="1" customHeight="1">
      <c r="A15778" s="260"/>
    </row>
    <row r="15779" spans="1:1" s="261" customFormat="1" ht="12" hidden="1" customHeight="1">
      <c r="A15779" s="260"/>
    </row>
    <row r="15780" spans="1:1" s="261" customFormat="1" ht="12" hidden="1" customHeight="1">
      <c r="A15780" s="260"/>
    </row>
    <row r="15781" spans="1:1" s="261" customFormat="1" ht="12" hidden="1" customHeight="1">
      <c r="A15781" s="260"/>
    </row>
    <row r="15782" spans="1:1" s="261" customFormat="1" ht="12" hidden="1" customHeight="1">
      <c r="A15782" s="260"/>
    </row>
    <row r="15783" spans="1:1" s="261" customFormat="1" ht="12" hidden="1" customHeight="1">
      <c r="A15783" s="260"/>
    </row>
    <row r="15784" spans="1:1" s="261" customFormat="1" ht="12" hidden="1" customHeight="1">
      <c r="A15784" s="260"/>
    </row>
    <row r="15785" spans="1:1" s="261" customFormat="1" ht="12" hidden="1" customHeight="1">
      <c r="A15785" s="260"/>
    </row>
    <row r="15786" spans="1:1" s="261" customFormat="1" ht="12" hidden="1" customHeight="1">
      <c r="A15786" s="260"/>
    </row>
    <row r="15787" spans="1:1" s="261" customFormat="1" ht="12" hidden="1" customHeight="1">
      <c r="A15787" s="260"/>
    </row>
    <row r="15788" spans="1:1" s="261" customFormat="1" ht="12" hidden="1" customHeight="1">
      <c r="A15788" s="260"/>
    </row>
    <row r="15789" spans="1:1" s="261" customFormat="1" ht="12" hidden="1" customHeight="1">
      <c r="A15789" s="260"/>
    </row>
    <row r="15790" spans="1:1" s="261" customFormat="1" ht="12" hidden="1" customHeight="1">
      <c r="A15790" s="260"/>
    </row>
    <row r="15791" spans="1:1" s="261" customFormat="1" ht="12" hidden="1" customHeight="1">
      <c r="A15791" s="260"/>
    </row>
    <row r="15792" spans="1:1" s="261" customFormat="1" ht="12" hidden="1" customHeight="1">
      <c r="A15792" s="260"/>
    </row>
    <row r="15793" spans="1:1" s="261" customFormat="1" ht="12" hidden="1" customHeight="1">
      <c r="A15793" s="260"/>
    </row>
    <row r="15794" spans="1:1" s="261" customFormat="1" ht="12" hidden="1" customHeight="1">
      <c r="A15794" s="260"/>
    </row>
    <row r="15795" spans="1:1" s="261" customFormat="1" ht="12" hidden="1" customHeight="1">
      <c r="A15795" s="260"/>
    </row>
    <row r="15796" spans="1:1" s="261" customFormat="1" ht="12" hidden="1" customHeight="1">
      <c r="A15796" s="260"/>
    </row>
    <row r="15797" spans="1:1" s="261" customFormat="1" ht="12" hidden="1" customHeight="1">
      <c r="A15797" s="260"/>
    </row>
    <row r="15798" spans="1:1" s="261" customFormat="1" ht="12" hidden="1" customHeight="1">
      <c r="A15798" s="260"/>
    </row>
    <row r="15799" spans="1:1" s="261" customFormat="1" ht="12" hidden="1" customHeight="1">
      <c r="A15799" s="260"/>
    </row>
    <row r="15800" spans="1:1" s="261" customFormat="1" ht="12" hidden="1" customHeight="1">
      <c r="A15800" s="260"/>
    </row>
    <row r="15801" spans="1:1" s="261" customFormat="1" ht="12" hidden="1" customHeight="1">
      <c r="A15801" s="260"/>
    </row>
    <row r="15802" spans="1:1" s="261" customFormat="1" ht="12" hidden="1" customHeight="1">
      <c r="A15802" s="260"/>
    </row>
    <row r="15803" spans="1:1" s="261" customFormat="1" ht="12" hidden="1" customHeight="1">
      <c r="A15803" s="260"/>
    </row>
    <row r="15804" spans="1:1" s="261" customFormat="1" ht="12" hidden="1" customHeight="1">
      <c r="A15804" s="260"/>
    </row>
    <row r="15805" spans="1:1" s="261" customFormat="1" ht="12" hidden="1" customHeight="1">
      <c r="A15805" s="260"/>
    </row>
    <row r="15806" spans="1:1" s="261" customFormat="1" ht="12" hidden="1" customHeight="1">
      <c r="A15806" s="260"/>
    </row>
    <row r="15807" spans="1:1" s="261" customFormat="1" ht="12" hidden="1" customHeight="1">
      <c r="A15807" s="260"/>
    </row>
    <row r="15808" spans="1:1" s="261" customFormat="1" ht="12" hidden="1" customHeight="1">
      <c r="A15808" s="260"/>
    </row>
    <row r="15809" spans="1:1" s="261" customFormat="1" ht="12" hidden="1" customHeight="1">
      <c r="A15809" s="260"/>
    </row>
    <row r="15810" spans="1:1" s="261" customFormat="1" ht="12" hidden="1" customHeight="1">
      <c r="A15810" s="260"/>
    </row>
    <row r="15811" spans="1:1" s="261" customFormat="1" ht="12" hidden="1" customHeight="1">
      <c r="A15811" s="260"/>
    </row>
    <row r="15812" spans="1:1" s="261" customFormat="1" ht="12" hidden="1" customHeight="1">
      <c r="A15812" s="260"/>
    </row>
    <row r="15813" spans="1:1" s="261" customFormat="1" ht="12" hidden="1" customHeight="1">
      <c r="A15813" s="260"/>
    </row>
    <row r="15814" spans="1:1" s="261" customFormat="1" ht="12" hidden="1" customHeight="1">
      <c r="A15814" s="260"/>
    </row>
    <row r="15815" spans="1:1" s="261" customFormat="1" ht="12" hidden="1" customHeight="1">
      <c r="A15815" s="260"/>
    </row>
    <row r="15816" spans="1:1" s="261" customFormat="1" ht="12" hidden="1" customHeight="1">
      <c r="A15816" s="260"/>
    </row>
    <row r="15817" spans="1:1" s="261" customFormat="1" ht="12" hidden="1" customHeight="1">
      <c r="A15817" s="260"/>
    </row>
    <row r="15818" spans="1:1" s="261" customFormat="1" ht="12" hidden="1" customHeight="1">
      <c r="A15818" s="260"/>
    </row>
    <row r="15819" spans="1:1" s="261" customFormat="1" ht="12" hidden="1" customHeight="1">
      <c r="A15819" s="260"/>
    </row>
    <row r="15820" spans="1:1" s="261" customFormat="1" ht="12" hidden="1" customHeight="1">
      <c r="A15820" s="260"/>
    </row>
    <row r="15821" spans="1:1" s="261" customFormat="1" ht="12" hidden="1" customHeight="1">
      <c r="A15821" s="260"/>
    </row>
    <row r="15822" spans="1:1" s="261" customFormat="1" ht="12" hidden="1" customHeight="1">
      <c r="A15822" s="260"/>
    </row>
    <row r="15823" spans="1:1" s="261" customFormat="1" ht="12" hidden="1" customHeight="1">
      <c r="A15823" s="260"/>
    </row>
    <row r="15824" spans="1:1" s="261" customFormat="1" ht="12" hidden="1" customHeight="1">
      <c r="A15824" s="260"/>
    </row>
    <row r="15825" spans="1:1" s="261" customFormat="1" ht="12" hidden="1" customHeight="1">
      <c r="A15825" s="260"/>
    </row>
    <row r="15826" spans="1:1" s="261" customFormat="1" ht="12" hidden="1" customHeight="1">
      <c r="A15826" s="260"/>
    </row>
    <row r="15827" spans="1:1" s="261" customFormat="1" ht="12" hidden="1" customHeight="1">
      <c r="A15827" s="260"/>
    </row>
    <row r="15828" spans="1:1" s="261" customFormat="1" ht="12" hidden="1" customHeight="1">
      <c r="A15828" s="260"/>
    </row>
    <row r="15829" spans="1:1" s="261" customFormat="1" ht="12" hidden="1" customHeight="1">
      <c r="A15829" s="260"/>
    </row>
    <row r="15830" spans="1:1" s="261" customFormat="1" ht="12" hidden="1" customHeight="1">
      <c r="A15830" s="260"/>
    </row>
    <row r="15831" spans="1:1" s="261" customFormat="1" ht="12" hidden="1" customHeight="1">
      <c r="A15831" s="260"/>
    </row>
    <row r="15832" spans="1:1" s="261" customFormat="1" ht="12" hidden="1" customHeight="1">
      <c r="A15832" s="260"/>
    </row>
    <row r="15833" spans="1:1" s="261" customFormat="1" ht="12" hidden="1" customHeight="1">
      <c r="A15833" s="260"/>
    </row>
    <row r="15834" spans="1:1" s="261" customFormat="1" ht="12" hidden="1" customHeight="1">
      <c r="A15834" s="260"/>
    </row>
    <row r="15835" spans="1:1" s="261" customFormat="1" ht="12" hidden="1" customHeight="1">
      <c r="A15835" s="260"/>
    </row>
    <row r="15836" spans="1:1" s="261" customFormat="1" ht="12" hidden="1" customHeight="1">
      <c r="A15836" s="260"/>
    </row>
    <row r="15837" spans="1:1" s="261" customFormat="1" ht="12" hidden="1" customHeight="1">
      <c r="A15837" s="260"/>
    </row>
    <row r="15838" spans="1:1" s="261" customFormat="1" ht="12" hidden="1" customHeight="1">
      <c r="A15838" s="260"/>
    </row>
    <row r="15839" spans="1:1" s="261" customFormat="1" ht="12" hidden="1" customHeight="1">
      <c r="A15839" s="260"/>
    </row>
    <row r="15840" spans="1:1" s="261" customFormat="1" ht="12" hidden="1" customHeight="1">
      <c r="A15840" s="260"/>
    </row>
    <row r="15841" spans="1:1" s="261" customFormat="1" ht="12" hidden="1" customHeight="1">
      <c r="A15841" s="260"/>
    </row>
    <row r="15842" spans="1:1" s="261" customFormat="1" ht="12" hidden="1" customHeight="1">
      <c r="A15842" s="260"/>
    </row>
    <row r="15843" spans="1:1" s="261" customFormat="1" ht="12" hidden="1" customHeight="1">
      <c r="A15843" s="260"/>
    </row>
    <row r="15844" spans="1:1" s="261" customFormat="1" ht="12" hidden="1" customHeight="1">
      <c r="A15844" s="260"/>
    </row>
    <row r="15845" spans="1:1" s="261" customFormat="1" ht="12" hidden="1" customHeight="1">
      <c r="A15845" s="260"/>
    </row>
    <row r="15846" spans="1:1" s="261" customFormat="1" ht="12" hidden="1" customHeight="1">
      <c r="A15846" s="260"/>
    </row>
    <row r="15847" spans="1:1" s="261" customFormat="1" ht="12" hidden="1" customHeight="1">
      <c r="A15847" s="260"/>
    </row>
    <row r="15848" spans="1:1" s="261" customFormat="1" ht="12" hidden="1" customHeight="1">
      <c r="A15848" s="260"/>
    </row>
    <row r="15849" spans="1:1" s="261" customFormat="1" ht="12" hidden="1" customHeight="1">
      <c r="A15849" s="260"/>
    </row>
    <row r="15850" spans="1:1" s="261" customFormat="1" ht="12" hidden="1" customHeight="1">
      <c r="A15850" s="260"/>
    </row>
    <row r="15851" spans="1:1" s="261" customFormat="1" ht="12" hidden="1" customHeight="1">
      <c r="A15851" s="260"/>
    </row>
    <row r="15852" spans="1:1" s="261" customFormat="1" ht="12" hidden="1" customHeight="1">
      <c r="A15852" s="260"/>
    </row>
    <row r="15853" spans="1:1" s="261" customFormat="1" ht="12" hidden="1" customHeight="1">
      <c r="A15853" s="260"/>
    </row>
    <row r="15854" spans="1:1" s="261" customFormat="1" ht="12" hidden="1" customHeight="1">
      <c r="A15854" s="260"/>
    </row>
    <row r="15855" spans="1:1" s="261" customFormat="1" ht="12" hidden="1" customHeight="1">
      <c r="A15855" s="260"/>
    </row>
    <row r="15856" spans="1:1" s="261" customFormat="1" ht="12" hidden="1" customHeight="1">
      <c r="A15856" s="260"/>
    </row>
    <row r="15857" spans="1:1" s="261" customFormat="1" ht="12" hidden="1" customHeight="1">
      <c r="A15857" s="260"/>
    </row>
    <row r="15858" spans="1:1" s="261" customFormat="1" ht="12" hidden="1" customHeight="1">
      <c r="A15858" s="260"/>
    </row>
    <row r="15859" spans="1:1" s="261" customFormat="1" ht="12" hidden="1" customHeight="1">
      <c r="A15859" s="260"/>
    </row>
    <row r="15860" spans="1:1" s="261" customFormat="1" ht="12" hidden="1" customHeight="1">
      <c r="A15860" s="260"/>
    </row>
    <row r="15861" spans="1:1" s="261" customFormat="1" ht="12" hidden="1" customHeight="1">
      <c r="A15861" s="260"/>
    </row>
    <row r="15862" spans="1:1" s="261" customFormat="1" ht="12" hidden="1" customHeight="1">
      <c r="A15862" s="260"/>
    </row>
    <row r="15863" spans="1:1" s="261" customFormat="1" ht="12" hidden="1" customHeight="1">
      <c r="A15863" s="260"/>
    </row>
    <row r="15864" spans="1:1" s="261" customFormat="1" ht="12" hidden="1" customHeight="1">
      <c r="A15864" s="260"/>
    </row>
    <row r="15865" spans="1:1" s="261" customFormat="1" ht="12" hidden="1" customHeight="1">
      <c r="A15865" s="260"/>
    </row>
    <row r="15866" spans="1:1" s="261" customFormat="1" ht="12" hidden="1" customHeight="1">
      <c r="A15866" s="260"/>
    </row>
    <row r="15867" spans="1:1" s="261" customFormat="1" ht="12" hidden="1" customHeight="1">
      <c r="A15867" s="260"/>
    </row>
    <row r="15868" spans="1:1" s="261" customFormat="1" ht="12" hidden="1" customHeight="1">
      <c r="A15868" s="260"/>
    </row>
    <row r="15869" spans="1:1" s="261" customFormat="1" ht="12" hidden="1" customHeight="1">
      <c r="A15869" s="260"/>
    </row>
    <row r="15870" spans="1:1" s="261" customFormat="1" ht="12" hidden="1" customHeight="1">
      <c r="A15870" s="260"/>
    </row>
    <row r="15871" spans="1:1" s="261" customFormat="1" ht="12" hidden="1" customHeight="1">
      <c r="A15871" s="260"/>
    </row>
    <row r="15872" spans="1:1" s="261" customFormat="1" ht="12" hidden="1" customHeight="1">
      <c r="A15872" s="260"/>
    </row>
    <row r="15873" spans="1:1" s="261" customFormat="1" ht="12" hidden="1" customHeight="1">
      <c r="A15873" s="260"/>
    </row>
    <row r="15874" spans="1:1" s="261" customFormat="1" ht="12" hidden="1" customHeight="1">
      <c r="A15874" s="260"/>
    </row>
    <row r="15875" spans="1:1" s="261" customFormat="1" ht="12" hidden="1" customHeight="1">
      <c r="A15875" s="260"/>
    </row>
    <row r="15876" spans="1:1" s="261" customFormat="1" ht="12" hidden="1" customHeight="1">
      <c r="A15876" s="260"/>
    </row>
    <row r="15877" spans="1:1" s="261" customFormat="1" ht="12" hidden="1" customHeight="1">
      <c r="A15877" s="260"/>
    </row>
    <row r="15878" spans="1:1" s="261" customFormat="1" ht="12" hidden="1" customHeight="1">
      <c r="A15878" s="260"/>
    </row>
    <row r="15879" spans="1:1" s="261" customFormat="1" ht="12" hidden="1" customHeight="1">
      <c r="A15879" s="260"/>
    </row>
    <row r="15880" spans="1:1" s="261" customFormat="1" ht="12" hidden="1" customHeight="1">
      <c r="A15880" s="260"/>
    </row>
    <row r="15881" spans="1:1" s="261" customFormat="1" ht="12" hidden="1" customHeight="1">
      <c r="A15881" s="260"/>
    </row>
    <row r="15882" spans="1:1" s="261" customFormat="1" ht="12" hidden="1" customHeight="1">
      <c r="A15882" s="260"/>
    </row>
    <row r="15883" spans="1:1" s="261" customFormat="1" ht="12" hidden="1" customHeight="1">
      <c r="A15883" s="260"/>
    </row>
    <row r="15884" spans="1:1" s="261" customFormat="1" ht="12" hidden="1" customHeight="1">
      <c r="A15884" s="260"/>
    </row>
    <row r="15885" spans="1:1" s="261" customFormat="1" ht="12" hidden="1" customHeight="1">
      <c r="A15885" s="260"/>
    </row>
    <row r="15886" spans="1:1" s="261" customFormat="1" ht="12" hidden="1" customHeight="1">
      <c r="A15886" s="260"/>
    </row>
    <row r="15887" spans="1:1" s="261" customFormat="1" ht="12" hidden="1" customHeight="1">
      <c r="A15887" s="260"/>
    </row>
    <row r="15888" spans="1:1" s="261" customFormat="1" ht="12" hidden="1" customHeight="1">
      <c r="A15888" s="260"/>
    </row>
    <row r="15889" spans="1:1" s="261" customFormat="1" ht="12" hidden="1" customHeight="1">
      <c r="A15889" s="260"/>
    </row>
    <row r="15890" spans="1:1" s="261" customFormat="1" ht="12" hidden="1" customHeight="1">
      <c r="A15890" s="260"/>
    </row>
    <row r="15891" spans="1:1" s="261" customFormat="1" ht="12" hidden="1" customHeight="1">
      <c r="A15891" s="260"/>
    </row>
    <row r="15892" spans="1:1" s="261" customFormat="1" ht="12" hidden="1" customHeight="1">
      <c r="A15892" s="260"/>
    </row>
    <row r="15893" spans="1:1" s="261" customFormat="1" ht="12" hidden="1" customHeight="1">
      <c r="A15893" s="260"/>
    </row>
    <row r="15894" spans="1:1" s="261" customFormat="1" ht="12" hidden="1" customHeight="1">
      <c r="A15894" s="260"/>
    </row>
    <row r="15895" spans="1:1" s="261" customFormat="1" ht="12" hidden="1" customHeight="1">
      <c r="A15895" s="260"/>
    </row>
    <row r="15896" spans="1:1" s="261" customFormat="1" ht="12" hidden="1" customHeight="1">
      <c r="A15896" s="260"/>
    </row>
    <row r="15897" spans="1:1" s="261" customFormat="1" ht="12" hidden="1" customHeight="1">
      <c r="A15897" s="260"/>
    </row>
    <row r="15898" spans="1:1" s="261" customFormat="1" ht="12" hidden="1" customHeight="1">
      <c r="A15898" s="260"/>
    </row>
    <row r="15899" spans="1:1" s="261" customFormat="1" ht="12" hidden="1" customHeight="1">
      <c r="A15899" s="260"/>
    </row>
    <row r="15900" spans="1:1" s="261" customFormat="1" ht="12" hidden="1" customHeight="1">
      <c r="A15900" s="260"/>
    </row>
    <row r="15901" spans="1:1" s="261" customFormat="1" ht="12" hidden="1" customHeight="1">
      <c r="A15901" s="260"/>
    </row>
    <row r="15902" spans="1:1" s="261" customFormat="1" ht="12" hidden="1" customHeight="1">
      <c r="A15902" s="260"/>
    </row>
    <row r="15903" spans="1:1" s="261" customFormat="1" ht="12" hidden="1" customHeight="1">
      <c r="A15903" s="260"/>
    </row>
    <row r="15904" spans="1:1" s="261" customFormat="1" ht="12" hidden="1" customHeight="1">
      <c r="A15904" s="260"/>
    </row>
    <row r="15905" spans="1:1" s="261" customFormat="1" ht="12" hidden="1" customHeight="1">
      <c r="A15905" s="260"/>
    </row>
    <row r="15906" spans="1:1" s="261" customFormat="1" ht="12" hidden="1" customHeight="1">
      <c r="A15906" s="260"/>
    </row>
    <row r="15907" spans="1:1" s="261" customFormat="1" ht="12" hidden="1" customHeight="1">
      <c r="A15907" s="260"/>
    </row>
    <row r="15908" spans="1:1" s="261" customFormat="1" ht="12" hidden="1" customHeight="1">
      <c r="A15908" s="260"/>
    </row>
    <row r="15909" spans="1:1" s="261" customFormat="1" ht="12" hidden="1" customHeight="1">
      <c r="A15909" s="260"/>
    </row>
    <row r="15910" spans="1:1" s="261" customFormat="1" ht="12" hidden="1" customHeight="1">
      <c r="A15910" s="260"/>
    </row>
    <row r="15911" spans="1:1" s="261" customFormat="1" ht="12" hidden="1" customHeight="1">
      <c r="A15911" s="260"/>
    </row>
    <row r="15912" spans="1:1" s="261" customFormat="1" ht="12" hidden="1" customHeight="1">
      <c r="A15912" s="260"/>
    </row>
    <row r="15913" spans="1:1" s="261" customFormat="1" ht="12" hidden="1" customHeight="1">
      <c r="A15913" s="260"/>
    </row>
    <row r="15914" spans="1:1" s="261" customFormat="1" ht="12" hidden="1" customHeight="1">
      <c r="A15914" s="260"/>
    </row>
    <row r="15915" spans="1:1" s="261" customFormat="1" ht="12" hidden="1" customHeight="1">
      <c r="A15915" s="260"/>
    </row>
    <row r="15916" spans="1:1" s="261" customFormat="1" ht="12" hidden="1" customHeight="1">
      <c r="A15916" s="260"/>
    </row>
    <row r="15917" spans="1:1" s="261" customFormat="1" ht="12" hidden="1" customHeight="1">
      <c r="A15917" s="260"/>
    </row>
    <row r="15918" spans="1:1" s="261" customFormat="1" ht="12" hidden="1" customHeight="1">
      <c r="A15918" s="260"/>
    </row>
    <row r="15919" spans="1:1" s="261" customFormat="1" ht="12" hidden="1" customHeight="1">
      <c r="A15919" s="260"/>
    </row>
    <row r="15920" spans="1:1" s="261" customFormat="1" ht="12" hidden="1" customHeight="1">
      <c r="A15920" s="260"/>
    </row>
    <row r="15921" spans="1:1" s="261" customFormat="1" ht="12" hidden="1" customHeight="1">
      <c r="A15921" s="260"/>
    </row>
    <row r="15922" spans="1:1" s="261" customFormat="1" ht="12" hidden="1" customHeight="1">
      <c r="A15922" s="260"/>
    </row>
    <row r="15923" spans="1:1" s="261" customFormat="1" ht="12" hidden="1" customHeight="1">
      <c r="A15923" s="260"/>
    </row>
    <row r="15924" spans="1:1" s="261" customFormat="1" ht="12" hidden="1" customHeight="1">
      <c r="A15924" s="260"/>
    </row>
    <row r="15925" spans="1:1" s="261" customFormat="1" ht="12" hidden="1" customHeight="1">
      <c r="A15925" s="260"/>
    </row>
    <row r="15926" spans="1:1" s="261" customFormat="1" ht="12" hidden="1" customHeight="1">
      <c r="A15926" s="260"/>
    </row>
    <row r="15927" spans="1:1" s="261" customFormat="1" ht="12" hidden="1" customHeight="1">
      <c r="A15927" s="260"/>
    </row>
    <row r="15928" spans="1:1" s="261" customFormat="1" ht="12" hidden="1" customHeight="1">
      <c r="A15928" s="260"/>
    </row>
    <row r="15929" spans="1:1" s="261" customFormat="1" ht="12" hidden="1" customHeight="1">
      <c r="A15929" s="260"/>
    </row>
    <row r="15930" spans="1:1" s="261" customFormat="1" ht="12" hidden="1" customHeight="1">
      <c r="A15930" s="260"/>
    </row>
    <row r="15931" spans="1:1" s="261" customFormat="1" ht="12" hidden="1" customHeight="1">
      <c r="A15931" s="260"/>
    </row>
    <row r="15932" spans="1:1" s="261" customFormat="1" ht="12" hidden="1" customHeight="1">
      <c r="A15932" s="260"/>
    </row>
    <row r="15933" spans="1:1" s="261" customFormat="1" ht="12" hidden="1" customHeight="1">
      <c r="A15933" s="260"/>
    </row>
    <row r="15934" spans="1:1" s="261" customFormat="1" ht="12" hidden="1" customHeight="1">
      <c r="A15934" s="260"/>
    </row>
    <row r="15935" spans="1:1" s="261" customFormat="1" ht="12" hidden="1" customHeight="1">
      <c r="A15935" s="260"/>
    </row>
    <row r="15936" spans="1:1" s="261" customFormat="1" ht="12" hidden="1" customHeight="1">
      <c r="A15936" s="260"/>
    </row>
    <row r="15937" spans="1:1" s="261" customFormat="1" ht="12" hidden="1" customHeight="1">
      <c r="A15937" s="260"/>
    </row>
    <row r="15938" spans="1:1" s="261" customFormat="1" ht="12" hidden="1" customHeight="1">
      <c r="A15938" s="260"/>
    </row>
    <row r="15939" spans="1:1" s="261" customFormat="1" ht="12" hidden="1" customHeight="1">
      <c r="A15939" s="260"/>
    </row>
    <row r="15940" spans="1:1" s="261" customFormat="1" ht="12" hidden="1" customHeight="1">
      <c r="A15940" s="260"/>
    </row>
    <row r="15941" spans="1:1" s="261" customFormat="1" ht="12" hidden="1" customHeight="1">
      <c r="A15941" s="260"/>
    </row>
    <row r="15942" spans="1:1" s="261" customFormat="1" ht="12" hidden="1" customHeight="1">
      <c r="A15942" s="260"/>
    </row>
    <row r="15943" spans="1:1" s="261" customFormat="1" ht="12" hidden="1" customHeight="1">
      <c r="A15943" s="260"/>
    </row>
    <row r="15944" spans="1:1" s="261" customFormat="1" ht="12" hidden="1" customHeight="1">
      <c r="A15944" s="260"/>
    </row>
    <row r="15945" spans="1:1" s="261" customFormat="1" ht="12" hidden="1" customHeight="1">
      <c r="A15945" s="260"/>
    </row>
    <row r="15946" spans="1:1" s="261" customFormat="1" ht="12" hidden="1" customHeight="1">
      <c r="A15946" s="260"/>
    </row>
    <row r="15947" spans="1:1" s="261" customFormat="1" ht="12" hidden="1" customHeight="1">
      <c r="A15947" s="260"/>
    </row>
    <row r="15948" spans="1:1" s="261" customFormat="1" ht="12" hidden="1" customHeight="1">
      <c r="A15948" s="260"/>
    </row>
    <row r="15949" spans="1:1" s="261" customFormat="1" ht="12" hidden="1" customHeight="1">
      <c r="A15949" s="260"/>
    </row>
    <row r="15950" spans="1:1" s="261" customFormat="1" ht="12" hidden="1" customHeight="1">
      <c r="A15950" s="260"/>
    </row>
    <row r="15951" spans="1:1" s="261" customFormat="1" ht="12" hidden="1" customHeight="1">
      <c r="A15951" s="260"/>
    </row>
    <row r="15952" spans="1:1" s="261" customFormat="1" ht="12" hidden="1" customHeight="1">
      <c r="A15952" s="260"/>
    </row>
    <row r="15953" spans="1:1" s="261" customFormat="1" ht="12" hidden="1" customHeight="1">
      <c r="A15953" s="260"/>
    </row>
    <row r="15954" spans="1:1" s="261" customFormat="1" ht="12" hidden="1" customHeight="1">
      <c r="A15954" s="260"/>
    </row>
    <row r="15955" spans="1:1" s="261" customFormat="1" ht="12" hidden="1" customHeight="1">
      <c r="A15955" s="260"/>
    </row>
    <row r="15956" spans="1:1" s="261" customFormat="1" ht="12" hidden="1" customHeight="1">
      <c r="A15956" s="260"/>
    </row>
    <row r="15957" spans="1:1" s="261" customFormat="1" ht="12" hidden="1" customHeight="1">
      <c r="A15957" s="260"/>
    </row>
    <row r="15958" spans="1:1" s="261" customFormat="1" ht="12" hidden="1" customHeight="1">
      <c r="A15958" s="260"/>
    </row>
    <row r="15959" spans="1:1" s="261" customFormat="1" ht="12" hidden="1" customHeight="1">
      <c r="A15959" s="260"/>
    </row>
    <row r="15960" spans="1:1" s="261" customFormat="1" ht="12" hidden="1" customHeight="1">
      <c r="A15960" s="260"/>
    </row>
    <row r="15961" spans="1:1" s="261" customFormat="1" ht="12" hidden="1" customHeight="1">
      <c r="A15961" s="260"/>
    </row>
    <row r="15962" spans="1:1" s="261" customFormat="1" ht="12" hidden="1" customHeight="1">
      <c r="A15962" s="260"/>
    </row>
    <row r="15963" spans="1:1" s="261" customFormat="1" ht="12" hidden="1" customHeight="1">
      <c r="A15963" s="260"/>
    </row>
    <row r="15964" spans="1:1" s="261" customFormat="1" ht="12" hidden="1" customHeight="1">
      <c r="A15964" s="260"/>
    </row>
    <row r="15965" spans="1:1" s="261" customFormat="1" ht="12" hidden="1" customHeight="1">
      <c r="A15965" s="260"/>
    </row>
    <row r="15966" spans="1:1" s="261" customFormat="1" ht="12" hidden="1" customHeight="1">
      <c r="A15966" s="260"/>
    </row>
    <row r="15967" spans="1:1" s="261" customFormat="1" ht="12" hidden="1" customHeight="1">
      <c r="A15967" s="260"/>
    </row>
    <row r="15968" spans="1:1" s="261" customFormat="1" ht="12" hidden="1" customHeight="1">
      <c r="A15968" s="260"/>
    </row>
    <row r="15969" spans="1:1" s="261" customFormat="1" ht="12" hidden="1" customHeight="1">
      <c r="A15969" s="260"/>
    </row>
    <row r="15970" spans="1:1" s="261" customFormat="1" ht="12" hidden="1" customHeight="1">
      <c r="A15970" s="260"/>
    </row>
    <row r="15971" spans="1:1" s="261" customFormat="1" ht="12" hidden="1" customHeight="1">
      <c r="A15971" s="260"/>
    </row>
    <row r="15972" spans="1:1" s="261" customFormat="1" ht="12" hidden="1" customHeight="1">
      <c r="A15972" s="260"/>
    </row>
    <row r="15973" spans="1:1" s="261" customFormat="1" ht="12" hidden="1" customHeight="1">
      <c r="A15973" s="260"/>
    </row>
    <row r="15974" spans="1:1" s="261" customFormat="1" ht="12" hidden="1" customHeight="1">
      <c r="A15974" s="260"/>
    </row>
    <row r="15975" spans="1:1" s="261" customFormat="1" ht="12" hidden="1" customHeight="1">
      <c r="A15975" s="260"/>
    </row>
    <row r="15976" spans="1:1" s="261" customFormat="1" ht="12" hidden="1" customHeight="1">
      <c r="A15976" s="260"/>
    </row>
    <row r="15977" spans="1:1" s="261" customFormat="1" ht="12" hidden="1" customHeight="1">
      <c r="A15977" s="260"/>
    </row>
    <row r="15978" spans="1:1" s="261" customFormat="1" ht="12" hidden="1" customHeight="1">
      <c r="A15978" s="260"/>
    </row>
    <row r="15979" spans="1:1" s="261" customFormat="1" ht="12" hidden="1" customHeight="1">
      <c r="A15979" s="260"/>
    </row>
    <row r="15980" spans="1:1" s="261" customFormat="1" ht="12" hidden="1" customHeight="1">
      <c r="A15980" s="260"/>
    </row>
    <row r="15981" spans="1:1" s="261" customFormat="1" ht="12" hidden="1" customHeight="1">
      <c r="A15981" s="260"/>
    </row>
    <row r="15982" spans="1:1" s="261" customFormat="1" ht="12" hidden="1" customHeight="1">
      <c r="A15982" s="260"/>
    </row>
    <row r="15983" spans="1:1" s="261" customFormat="1" ht="12" hidden="1" customHeight="1">
      <c r="A15983" s="260"/>
    </row>
    <row r="15984" spans="1:1" s="261" customFormat="1" ht="12" hidden="1" customHeight="1">
      <c r="A15984" s="260"/>
    </row>
    <row r="15985" spans="1:1" s="261" customFormat="1" ht="12" hidden="1" customHeight="1">
      <c r="A15985" s="260"/>
    </row>
    <row r="15986" spans="1:1" s="261" customFormat="1" ht="12" hidden="1" customHeight="1">
      <c r="A15986" s="260"/>
    </row>
    <row r="15987" spans="1:1" s="261" customFormat="1" ht="12" hidden="1" customHeight="1">
      <c r="A15987" s="260"/>
    </row>
    <row r="15988" spans="1:1" s="261" customFormat="1" ht="12" hidden="1" customHeight="1">
      <c r="A15988" s="260"/>
    </row>
    <row r="15989" spans="1:1" s="261" customFormat="1" ht="12" hidden="1" customHeight="1">
      <c r="A15989" s="260"/>
    </row>
    <row r="15990" spans="1:1" s="261" customFormat="1" ht="12" hidden="1" customHeight="1">
      <c r="A15990" s="260"/>
    </row>
    <row r="15991" spans="1:1" s="261" customFormat="1" ht="12" hidden="1" customHeight="1">
      <c r="A15991" s="260"/>
    </row>
    <row r="15992" spans="1:1" s="261" customFormat="1" ht="12" hidden="1" customHeight="1">
      <c r="A15992" s="260"/>
    </row>
    <row r="15993" spans="1:1" s="261" customFormat="1" ht="12" hidden="1" customHeight="1">
      <c r="A15993" s="260"/>
    </row>
    <row r="15994" spans="1:1" s="261" customFormat="1" ht="12" hidden="1" customHeight="1">
      <c r="A15994" s="260"/>
    </row>
    <row r="15995" spans="1:1" s="261" customFormat="1" ht="12" hidden="1" customHeight="1">
      <c r="A15995" s="260"/>
    </row>
    <row r="15996" spans="1:1" s="261" customFormat="1" ht="12" hidden="1" customHeight="1">
      <c r="A15996" s="260"/>
    </row>
    <row r="15997" spans="1:1" s="261" customFormat="1" ht="12" hidden="1" customHeight="1">
      <c r="A15997" s="260"/>
    </row>
    <row r="15998" spans="1:1" s="261" customFormat="1" ht="12" hidden="1" customHeight="1">
      <c r="A15998" s="260"/>
    </row>
    <row r="15999" spans="1:1" s="261" customFormat="1" ht="12" hidden="1" customHeight="1">
      <c r="A15999" s="260"/>
    </row>
    <row r="16000" spans="1:1" s="261" customFormat="1" ht="12" hidden="1" customHeight="1">
      <c r="A16000" s="260"/>
    </row>
    <row r="16001" spans="1:1" s="261" customFormat="1" ht="12" hidden="1" customHeight="1">
      <c r="A16001" s="260"/>
    </row>
    <row r="16002" spans="1:1" s="261" customFormat="1" ht="12" hidden="1" customHeight="1">
      <c r="A16002" s="260"/>
    </row>
    <row r="16003" spans="1:1" s="261" customFormat="1" ht="12" hidden="1" customHeight="1">
      <c r="A16003" s="260"/>
    </row>
    <row r="16004" spans="1:1" s="261" customFormat="1" ht="12" hidden="1" customHeight="1">
      <c r="A16004" s="260"/>
    </row>
    <row r="16005" spans="1:1" s="261" customFormat="1" ht="12" hidden="1" customHeight="1">
      <c r="A16005" s="260"/>
    </row>
    <row r="16006" spans="1:1" s="261" customFormat="1" ht="12" hidden="1" customHeight="1">
      <c r="A16006" s="260"/>
    </row>
    <row r="16007" spans="1:1" s="261" customFormat="1" ht="12" hidden="1" customHeight="1">
      <c r="A16007" s="260"/>
    </row>
    <row r="16008" spans="1:1" s="261" customFormat="1" ht="12" hidden="1" customHeight="1">
      <c r="A16008" s="260"/>
    </row>
    <row r="16009" spans="1:1" s="261" customFormat="1" ht="12" hidden="1" customHeight="1">
      <c r="A16009" s="260"/>
    </row>
    <row r="16010" spans="1:1" s="261" customFormat="1" ht="12" hidden="1" customHeight="1">
      <c r="A16010" s="260"/>
    </row>
    <row r="16011" spans="1:1" s="261" customFormat="1" ht="12" hidden="1" customHeight="1">
      <c r="A16011" s="260"/>
    </row>
    <row r="16012" spans="1:1" s="261" customFormat="1" ht="12" hidden="1" customHeight="1">
      <c r="A16012" s="260"/>
    </row>
    <row r="16013" spans="1:1" s="261" customFormat="1" ht="12" hidden="1" customHeight="1">
      <c r="A16013" s="260"/>
    </row>
    <row r="16014" spans="1:1" s="261" customFormat="1" ht="12" hidden="1" customHeight="1">
      <c r="A16014" s="260"/>
    </row>
    <row r="16015" spans="1:1" s="261" customFormat="1" ht="12" hidden="1" customHeight="1">
      <c r="A16015" s="260"/>
    </row>
    <row r="16016" spans="1:1" s="261" customFormat="1" ht="12" hidden="1" customHeight="1">
      <c r="A16016" s="260"/>
    </row>
    <row r="16017" spans="1:1" s="261" customFormat="1" ht="12" hidden="1" customHeight="1">
      <c r="A16017" s="260"/>
    </row>
    <row r="16018" spans="1:1" s="261" customFormat="1" ht="12" hidden="1" customHeight="1">
      <c r="A16018" s="260"/>
    </row>
    <row r="16019" spans="1:1" s="261" customFormat="1" ht="12" hidden="1" customHeight="1">
      <c r="A16019" s="260"/>
    </row>
    <row r="16020" spans="1:1" s="261" customFormat="1" ht="12" hidden="1" customHeight="1">
      <c r="A16020" s="260"/>
    </row>
    <row r="16021" spans="1:1" s="261" customFormat="1" ht="12" hidden="1" customHeight="1">
      <c r="A16021" s="260"/>
    </row>
    <row r="16022" spans="1:1" s="261" customFormat="1" ht="12" hidden="1" customHeight="1">
      <c r="A16022" s="260"/>
    </row>
    <row r="16023" spans="1:1" s="261" customFormat="1" ht="12" hidden="1" customHeight="1">
      <c r="A16023" s="260"/>
    </row>
    <row r="16024" spans="1:1" s="261" customFormat="1" ht="12" hidden="1" customHeight="1">
      <c r="A16024" s="260"/>
    </row>
    <row r="16025" spans="1:1" s="261" customFormat="1" ht="12" hidden="1" customHeight="1">
      <c r="A16025" s="260"/>
    </row>
    <row r="16026" spans="1:1" s="261" customFormat="1" ht="12" hidden="1" customHeight="1">
      <c r="A16026" s="260"/>
    </row>
    <row r="16027" spans="1:1" s="261" customFormat="1" ht="12" hidden="1" customHeight="1">
      <c r="A16027" s="260"/>
    </row>
    <row r="16028" spans="1:1" s="261" customFormat="1" ht="12" hidden="1" customHeight="1">
      <c r="A16028" s="260"/>
    </row>
    <row r="16029" spans="1:1" s="261" customFormat="1" ht="12" hidden="1" customHeight="1">
      <c r="A16029" s="260"/>
    </row>
    <row r="16030" spans="1:1" s="261" customFormat="1" ht="12" hidden="1" customHeight="1">
      <c r="A16030" s="260"/>
    </row>
    <row r="16031" spans="1:1" s="261" customFormat="1" ht="12" hidden="1" customHeight="1">
      <c r="A16031" s="260"/>
    </row>
    <row r="16032" spans="1:1" s="261" customFormat="1" ht="12" hidden="1" customHeight="1">
      <c r="A16032" s="260"/>
    </row>
    <row r="16033" spans="1:1" s="261" customFormat="1" ht="12" hidden="1" customHeight="1">
      <c r="A16033" s="260"/>
    </row>
    <row r="16034" spans="1:1" s="261" customFormat="1" ht="12" hidden="1" customHeight="1">
      <c r="A16034" s="260"/>
    </row>
    <row r="16035" spans="1:1" s="261" customFormat="1" ht="12" hidden="1" customHeight="1">
      <c r="A16035" s="260"/>
    </row>
    <row r="16036" spans="1:1" s="261" customFormat="1" ht="12" hidden="1" customHeight="1">
      <c r="A16036" s="260"/>
    </row>
    <row r="16037" spans="1:1" s="261" customFormat="1" ht="12" hidden="1" customHeight="1">
      <c r="A16037" s="260"/>
    </row>
    <row r="16038" spans="1:1" s="261" customFormat="1" ht="12" hidden="1" customHeight="1">
      <c r="A16038" s="260"/>
    </row>
    <row r="16039" spans="1:1" s="261" customFormat="1" ht="12" hidden="1" customHeight="1">
      <c r="A16039" s="260"/>
    </row>
    <row r="16040" spans="1:1" s="261" customFormat="1" ht="12" hidden="1" customHeight="1">
      <c r="A16040" s="260"/>
    </row>
    <row r="16041" spans="1:1" s="261" customFormat="1" ht="12" hidden="1" customHeight="1">
      <c r="A16041" s="260"/>
    </row>
    <row r="16042" spans="1:1" s="261" customFormat="1" ht="12" hidden="1" customHeight="1">
      <c r="A16042" s="260"/>
    </row>
    <row r="16043" spans="1:1" s="261" customFormat="1" ht="12" hidden="1" customHeight="1">
      <c r="A16043" s="260"/>
    </row>
    <row r="16044" spans="1:1" s="261" customFormat="1" ht="12" hidden="1" customHeight="1">
      <c r="A16044" s="260"/>
    </row>
    <row r="16045" spans="1:1" s="261" customFormat="1" ht="12" hidden="1" customHeight="1">
      <c r="A16045" s="260"/>
    </row>
    <row r="16046" spans="1:1" s="261" customFormat="1" ht="12" hidden="1" customHeight="1">
      <c r="A16046" s="260"/>
    </row>
    <row r="16047" spans="1:1" s="261" customFormat="1" ht="12" hidden="1" customHeight="1">
      <c r="A16047" s="260"/>
    </row>
    <row r="16048" spans="1:1" s="261" customFormat="1" ht="12" hidden="1" customHeight="1">
      <c r="A16048" s="260"/>
    </row>
    <row r="16049" spans="1:1" s="261" customFormat="1" ht="12" hidden="1" customHeight="1">
      <c r="A16049" s="260"/>
    </row>
    <row r="16050" spans="1:1" s="261" customFormat="1" ht="12" hidden="1" customHeight="1">
      <c r="A16050" s="260"/>
    </row>
    <row r="16051" spans="1:1" s="261" customFormat="1" ht="12" hidden="1" customHeight="1">
      <c r="A16051" s="260"/>
    </row>
    <row r="16052" spans="1:1" s="261" customFormat="1" ht="12" hidden="1" customHeight="1">
      <c r="A16052" s="260"/>
    </row>
    <row r="16053" spans="1:1" s="261" customFormat="1" ht="12" hidden="1" customHeight="1">
      <c r="A16053" s="260"/>
    </row>
    <row r="16054" spans="1:1" s="261" customFormat="1" ht="12" hidden="1" customHeight="1">
      <c r="A16054" s="260"/>
    </row>
    <row r="16055" spans="1:1" s="261" customFormat="1" ht="12" hidden="1" customHeight="1">
      <c r="A16055" s="260"/>
    </row>
    <row r="16056" spans="1:1" s="261" customFormat="1" ht="12" hidden="1" customHeight="1">
      <c r="A16056" s="260"/>
    </row>
    <row r="16057" spans="1:1" s="261" customFormat="1" ht="12" hidden="1" customHeight="1">
      <c r="A16057" s="260"/>
    </row>
    <row r="16058" spans="1:1" s="261" customFormat="1" ht="12" hidden="1" customHeight="1">
      <c r="A16058" s="260"/>
    </row>
    <row r="16059" spans="1:1" s="261" customFormat="1" ht="12" hidden="1" customHeight="1">
      <c r="A16059" s="260"/>
    </row>
    <row r="16060" spans="1:1" s="261" customFormat="1" ht="12" hidden="1" customHeight="1">
      <c r="A16060" s="260"/>
    </row>
    <row r="16061" spans="1:1" s="261" customFormat="1" ht="12" hidden="1" customHeight="1">
      <c r="A16061" s="260"/>
    </row>
    <row r="16062" spans="1:1" s="261" customFormat="1" ht="12" hidden="1" customHeight="1">
      <c r="A16062" s="260"/>
    </row>
    <row r="16063" spans="1:1" s="261" customFormat="1" ht="12" hidden="1" customHeight="1">
      <c r="A16063" s="260"/>
    </row>
    <row r="16064" spans="1:1" s="261" customFormat="1" ht="12" hidden="1" customHeight="1">
      <c r="A16064" s="260"/>
    </row>
    <row r="16065" spans="1:1" s="261" customFormat="1" ht="12" hidden="1" customHeight="1">
      <c r="A16065" s="260"/>
    </row>
    <row r="16066" spans="1:1" s="261" customFormat="1" ht="12" hidden="1" customHeight="1">
      <c r="A16066" s="260"/>
    </row>
    <row r="16067" spans="1:1" s="261" customFormat="1" ht="12" hidden="1" customHeight="1">
      <c r="A16067" s="260"/>
    </row>
    <row r="16068" spans="1:1" s="261" customFormat="1" ht="12" hidden="1" customHeight="1">
      <c r="A16068" s="260"/>
    </row>
    <row r="16069" spans="1:1" s="261" customFormat="1" ht="12" hidden="1" customHeight="1">
      <c r="A16069" s="260"/>
    </row>
    <row r="16070" spans="1:1" s="261" customFormat="1" ht="12" hidden="1" customHeight="1">
      <c r="A16070" s="260"/>
    </row>
    <row r="16071" spans="1:1" s="261" customFormat="1" ht="12" hidden="1" customHeight="1">
      <c r="A16071" s="260"/>
    </row>
    <row r="16072" spans="1:1" s="261" customFormat="1" ht="12" hidden="1" customHeight="1">
      <c r="A16072" s="260"/>
    </row>
    <row r="16073" spans="1:1" s="261" customFormat="1" ht="12" hidden="1" customHeight="1">
      <c r="A16073" s="260"/>
    </row>
    <row r="16074" spans="1:1" s="261" customFormat="1" ht="12" hidden="1" customHeight="1">
      <c r="A16074" s="260"/>
    </row>
    <row r="16075" spans="1:1" s="261" customFormat="1" ht="12" hidden="1" customHeight="1">
      <c r="A16075" s="260"/>
    </row>
    <row r="16076" spans="1:1" s="261" customFormat="1" ht="12" hidden="1" customHeight="1">
      <c r="A16076" s="260"/>
    </row>
    <row r="16077" spans="1:1" s="261" customFormat="1" ht="12" hidden="1" customHeight="1">
      <c r="A16077" s="260"/>
    </row>
    <row r="16078" spans="1:1" s="261" customFormat="1" ht="12" hidden="1" customHeight="1">
      <c r="A16078" s="260"/>
    </row>
    <row r="16079" spans="1:1" s="261" customFormat="1" ht="12" hidden="1" customHeight="1">
      <c r="A16079" s="260"/>
    </row>
    <row r="16080" spans="1:1" s="261" customFormat="1" ht="12" hidden="1" customHeight="1">
      <c r="A16080" s="260"/>
    </row>
    <row r="16081" spans="1:1" s="261" customFormat="1" ht="12" hidden="1" customHeight="1">
      <c r="A16081" s="260"/>
    </row>
    <row r="16082" spans="1:1" s="261" customFormat="1" ht="12" hidden="1" customHeight="1">
      <c r="A16082" s="260"/>
    </row>
    <row r="16083" spans="1:1" s="261" customFormat="1" ht="12" hidden="1" customHeight="1">
      <c r="A16083" s="260"/>
    </row>
    <row r="16084" spans="1:1" s="261" customFormat="1" ht="12" hidden="1" customHeight="1">
      <c r="A16084" s="260"/>
    </row>
    <row r="16085" spans="1:1" s="261" customFormat="1" ht="12" hidden="1" customHeight="1">
      <c r="A16085" s="260"/>
    </row>
    <row r="16086" spans="1:1" s="261" customFormat="1" ht="12" hidden="1" customHeight="1">
      <c r="A16086" s="260"/>
    </row>
    <row r="16087" spans="1:1" s="261" customFormat="1" ht="12" hidden="1" customHeight="1">
      <c r="A16087" s="260"/>
    </row>
    <row r="16088" spans="1:1" s="261" customFormat="1" ht="12" hidden="1" customHeight="1">
      <c r="A16088" s="260"/>
    </row>
    <row r="16089" spans="1:1" s="261" customFormat="1" ht="12" hidden="1" customHeight="1">
      <c r="A16089" s="260"/>
    </row>
    <row r="16090" spans="1:1" s="261" customFormat="1" ht="12" hidden="1" customHeight="1">
      <c r="A16090" s="260"/>
    </row>
    <row r="16091" spans="1:1" s="261" customFormat="1" ht="12" hidden="1" customHeight="1">
      <c r="A16091" s="260"/>
    </row>
    <row r="16092" spans="1:1" s="261" customFormat="1" ht="12" hidden="1" customHeight="1">
      <c r="A16092" s="260"/>
    </row>
    <row r="16093" spans="1:1" s="261" customFormat="1" ht="12" hidden="1" customHeight="1">
      <c r="A16093" s="260"/>
    </row>
    <row r="16094" spans="1:1" s="261" customFormat="1" ht="12" hidden="1" customHeight="1">
      <c r="A16094" s="260"/>
    </row>
    <row r="16095" spans="1:1" s="261" customFormat="1" ht="12" hidden="1" customHeight="1">
      <c r="A16095" s="260"/>
    </row>
    <row r="16096" spans="1:1" s="261" customFormat="1" ht="12" hidden="1" customHeight="1">
      <c r="A16096" s="260"/>
    </row>
    <row r="16097" spans="1:1" s="261" customFormat="1" ht="12" hidden="1" customHeight="1">
      <c r="A16097" s="260"/>
    </row>
    <row r="16098" spans="1:1" s="261" customFormat="1" ht="12" hidden="1" customHeight="1">
      <c r="A16098" s="260"/>
    </row>
    <row r="16099" spans="1:1" s="261" customFormat="1" ht="12" hidden="1" customHeight="1">
      <c r="A16099" s="260"/>
    </row>
    <row r="16100" spans="1:1" s="261" customFormat="1" ht="12" hidden="1" customHeight="1">
      <c r="A16100" s="260"/>
    </row>
    <row r="16101" spans="1:1" s="261" customFormat="1" ht="12" hidden="1" customHeight="1">
      <c r="A16101" s="260"/>
    </row>
    <row r="16102" spans="1:1" s="261" customFormat="1" ht="12" hidden="1" customHeight="1">
      <c r="A16102" s="260"/>
    </row>
    <row r="16103" spans="1:1" s="261" customFormat="1" ht="12" hidden="1" customHeight="1">
      <c r="A16103" s="260"/>
    </row>
    <row r="16104" spans="1:1" s="261" customFormat="1" ht="12" hidden="1" customHeight="1">
      <c r="A16104" s="260"/>
    </row>
    <row r="16105" spans="1:1" s="261" customFormat="1" ht="12" hidden="1" customHeight="1">
      <c r="A16105" s="260"/>
    </row>
    <row r="16106" spans="1:1" s="261" customFormat="1" ht="12" hidden="1" customHeight="1">
      <c r="A16106" s="260"/>
    </row>
    <row r="16107" spans="1:1" s="261" customFormat="1" ht="12" hidden="1" customHeight="1">
      <c r="A16107" s="260"/>
    </row>
    <row r="16108" spans="1:1" s="261" customFormat="1" ht="12" hidden="1" customHeight="1">
      <c r="A16108" s="260"/>
    </row>
    <row r="16109" spans="1:1" s="261" customFormat="1" ht="12" hidden="1" customHeight="1">
      <c r="A16109" s="260"/>
    </row>
    <row r="16110" spans="1:1" s="261" customFormat="1" ht="12" hidden="1" customHeight="1">
      <c r="A16110" s="260"/>
    </row>
    <row r="16111" spans="1:1" s="261" customFormat="1" ht="12" hidden="1" customHeight="1">
      <c r="A16111" s="260"/>
    </row>
    <row r="16112" spans="1:1" s="261" customFormat="1" ht="12" hidden="1" customHeight="1">
      <c r="A16112" s="260"/>
    </row>
    <row r="16113" spans="1:1" s="261" customFormat="1" ht="12" hidden="1" customHeight="1">
      <c r="A16113" s="260"/>
    </row>
    <row r="16114" spans="1:1" s="261" customFormat="1" ht="12" hidden="1" customHeight="1">
      <c r="A16114" s="260"/>
    </row>
    <row r="16115" spans="1:1" s="261" customFormat="1" ht="12" hidden="1" customHeight="1">
      <c r="A16115" s="260"/>
    </row>
    <row r="16116" spans="1:1" s="261" customFormat="1" ht="12" hidden="1" customHeight="1">
      <c r="A16116" s="260"/>
    </row>
    <row r="16117" spans="1:1" s="261" customFormat="1" ht="12" hidden="1" customHeight="1">
      <c r="A16117" s="260"/>
    </row>
    <row r="16118" spans="1:1" s="261" customFormat="1" ht="12" hidden="1" customHeight="1">
      <c r="A16118" s="260"/>
    </row>
    <row r="16119" spans="1:1" s="261" customFormat="1" ht="12" hidden="1" customHeight="1">
      <c r="A16119" s="260"/>
    </row>
    <row r="16120" spans="1:1" s="261" customFormat="1" ht="12" hidden="1" customHeight="1">
      <c r="A16120" s="260"/>
    </row>
    <row r="16121" spans="1:1" s="261" customFormat="1" ht="12" hidden="1" customHeight="1">
      <c r="A16121" s="260"/>
    </row>
    <row r="16122" spans="1:1" s="261" customFormat="1" ht="12" hidden="1" customHeight="1">
      <c r="A16122" s="260"/>
    </row>
    <row r="16123" spans="1:1" s="261" customFormat="1" ht="12" hidden="1" customHeight="1">
      <c r="A16123" s="260"/>
    </row>
    <row r="16124" spans="1:1" s="261" customFormat="1" ht="12" hidden="1" customHeight="1">
      <c r="A16124" s="260"/>
    </row>
    <row r="16125" spans="1:1" s="261" customFormat="1" ht="12" hidden="1" customHeight="1">
      <c r="A16125" s="260"/>
    </row>
    <row r="16126" spans="1:1" s="261" customFormat="1" ht="12" hidden="1" customHeight="1">
      <c r="A16126" s="260"/>
    </row>
    <row r="16127" spans="1:1" s="261" customFormat="1" ht="12" hidden="1" customHeight="1">
      <c r="A16127" s="260"/>
    </row>
    <row r="16128" spans="1:1" s="261" customFormat="1" ht="12" hidden="1" customHeight="1">
      <c r="A16128" s="260"/>
    </row>
    <row r="16129" spans="1:1" s="261" customFormat="1" ht="12" hidden="1" customHeight="1">
      <c r="A16129" s="260"/>
    </row>
    <row r="16130" spans="1:1" s="261" customFormat="1" ht="12" hidden="1" customHeight="1">
      <c r="A16130" s="260"/>
    </row>
    <row r="16131" spans="1:1" s="261" customFormat="1" ht="12" hidden="1" customHeight="1">
      <c r="A16131" s="260"/>
    </row>
    <row r="16132" spans="1:1" s="261" customFormat="1" ht="12" hidden="1" customHeight="1">
      <c r="A16132" s="260"/>
    </row>
    <row r="16133" spans="1:1" s="261" customFormat="1" ht="12" hidden="1" customHeight="1">
      <c r="A16133" s="260"/>
    </row>
    <row r="16134" spans="1:1" s="261" customFormat="1" ht="12" hidden="1" customHeight="1">
      <c r="A16134" s="260"/>
    </row>
    <row r="16135" spans="1:1" s="261" customFormat="1" ht="12" hidden="1" customHeight="1">
      <c r="A16135" s="260"/>
    </row>
    <row r="16136" spans="1:1" s="261" customFormat="1" ht="12" hidden="1" customHeight="1">
      <c r="A16136" s="260"/>
    </row>
    <row r="16137" spans="1:1" s="261" customFormat="1" ht="12" hidden="1" customHeight="1">
      <c r="A16137" s="260"/>
    </row>
    <row r="16138" spans="1:1" s="261" customFormat="1" ht="12" hidden="1" customHeight="1">
      <c r="A16138" s="260"/>
    </row>
    <row r="16139" spans="1:1" s="261" customFormat="1" ht="12" hidden="1" customHeight="1">
      <c r="A16139" s="260"/>
    </row>
    <row r="16140" spans="1:1" s="261" customFormat="1" ht="12" hidden="1" customHeight="1">
      <c r="A16140" s="260"/>
    </row>
    <row r="16141" spans="1:1" s="261" customFormat="1" ht="12" hidden="1" customHeight="1">
      <c r="A16141" s="260"/>
    </row>
    <row r="16142" spans="1:1" s="261" customFormat="1" ht="12" hidden="1" customHeight="1">
      <c r="A16142" s="260"/>
    </row>
    <row r="16143" spans="1:1" s="261" customFormat="1" ht="12" hidden="1" customHeight="1">
      <c r="A16143" s="260"/>
    </row>
    <row r="16144" spans="1:1" s="261" customFormat="1" ht="12" hidden="1" customHeight="1">
      <c r="A16144" s="260"/>
    </row>
    <row r="16145" spans="1:1" s="261" customFormat="1" ht="12" hidden="1" customHeight="1">
      <c r="A16145" s="260"/>
    </row>
    <row r="16146" spans="1:1" s="261" customFormat="1" ht="12" hidden="1" customHeight="1">
      <c r="A16146" s="260"/>
    </row>
    <row r="16147" spans="1:1" s="261" customFormat="1" ht="12" hidden="1" customHeight="1">
      <c r="A16147" s="260"/>
    </row>
    <row r="16148" spans="1:1" s="261" customFormat="1" ht="12" hidden="1" customHeight="1">
      <c r="A16148" s="260"/>
    </row>
    <row r="16149" spans="1:1" s="261" customFormat="1" ht="12" hidden="1" customHeight="1">
      <c r="A16149" s="260"/>
    </row>
    <row r="16150" spans="1:1" s="261" customFormat="1" ht="12" hidden="1" customHeight="1">
      <c r="A16150" s="260"/>
    </row>
    <row r="16151" spans="1:1" s="261" customFormat="1" ht="12" hidden="1" customHeight="1">
      <c r="A16151" s="260"/>
    </row>
    <row r="16152" spans="1:1" s="261" customFormat="1" ht="12" hidden="1" customHeight="1">
      <c r="A16152" s="260"/>
    </row>
    <row r="16153" spans="1:1" s="261" customFormat="1" ht="12" hidden="1" customHeight="1">
      <c r="A16153" s="260"/>
    </row>
    <row r="16154" spans="1:1" s="261" customFormat="1" ht="12" hidden="1" customHeight="1">
      <c r="A16154" s="260"/>
    </row>
    <row r="16155" spans="1:1" s="261" customFormat="1" ht="12" hidden="1" customHeight="1">
      <c r="A16155" s="260"/>
    </row>
    <row r="16156" spans="1:1" s="261" customFormat="1" ht="12" hidden="1" customHeight="1">
      <c r="A16156" s="260"/>
    </row>
    <row r="16157" spans="1:1" s="261" customFormat="1" ht="12" hidden="1" customHeight="1">
      <c r="A16157" s="260"/>
    </row>
    <row r="16158" spans="1:1" s="261" customFormat="1" ht="12" hidden="1" customHeight="1">
      <c r="A16158" s="260"/>
    </row>
    <row r="16159" spans="1:1" s="261" customFormat="1" ht="12" hidden="1" customHeight="1">
      <c r="A16159" s="260"/>
    </row>
    <row r="16160" spans="1:1" s="261" customFormat="1" ht="12" hidden="1" customHeight="1">
      <c r="A16160" s="260"/>
    </row>
    <row r="16161" spans="1:1" s="261" customFormat="1" ht="12" hidden="1" customHeight="1">
      <c r="A16161" s="260"/>
    </row>
    <row r="16162" spans="1:1" s="261" customFormat="1" ht="12" hidden="1" customHeight="1">
      <c r="A16162" s="260"/>
    </row>
    <row r="16163" spans="1:1" s="261" customFormat="1" ht="12" hidden="1" customHeight="1">
      <c r="A16163" s="260"/>
    </row>
    <row r="16164" spans="1:1" s="261" customFormat="1" ht="12" hidden="1" customHeight="1">
      <c r="A16164" s="260"/>
    </row>
    <row r="16165" spans="1:1" s="261" customFormat="1" ht="12" hidden="1" customHeight="1">
      <c r="A16165" s="260"/>
    </row>
    <row r="16166" spans="1:1" s="261" customFormat="1" ht="12" hidden="1" customHeight="1">
      <c r="A16166" s="260"/>
    </row>
    <row r="16167" spans="1:1" s="261" customFormat="1" ht="12" hidden="1" customHeight="1">
      <c r="A16167" s="260"/>
    </row>
    <row r="16168" spans="1:1" s="261" customFormat="1" ht="12" hidden="1" customHeight="1">
      <c r="A16168" s="260"/>
    </row>
    <row r="16169" spans="1:1" s="261" customFormat="1" ht="12" hidden="1" customHeight="1">
      <c r="A16169" s="260"/>
    </row>
    <row r="16170" spans="1:1" s="261" customFormat="1" ht="12" hidden="1" customHeight="1">
      <c r="A16170" s="260"/>
    </row>
    <row r="16171" spans="1:1" s="261" customFormat="1" ht="12" hidden="1" customHeight="1">
      <c r="A16171" s="260"/>
    </row>
    <row r="16172" spans="1:1" s="261" customFormat="1" ht="12" hidden="1" customHeight="1">
      <c r="A16172" s="260"/>
    </row>
    <row r="16173" spans="1:1" s="261" customFormat="1" ht="12" hidden="1" customHeight="1">
      <c r="A16173" s="260"/>
    </row>
    <row r="16174" spans="1:1" s="261" customFormat="1" ht="12" hidden="1" customHeight="1">
      <c r="A16174" s="260"/>
    </row>
    <row r="16175" spans="1:1" s="261" customFormat="1" ht="12" hidden="1" customHeight="1">
      <c r="A16175" s="260"/>
    </row>
    <row r="16176" spans="1:1" s="261" customFormat="1" ht="12" hidden="1" customHeight="1">
      <c r="A16176" s="260"/>
    </row>
    <row r="16177" spans="1:1" s="261" customFormat="1" ht="12" hidden="1" customHeight="1">
      <c r="A16177" s="260"/>
    </row>
    <row r="16178" spans="1:1" s="261" customFormat="1" ht="12" hidden="1" customHeight="1">
      <c r="A16178" s="260"/>
    </row>
    <row r="16179" spans="1:1" s="261" customFormat="1" ht="12" hidden="1" customHeight="1">
      <c r="A16179" s="260"/>
    </row>
    <row r="16180" spans="1:1" s="261" customFormat="1" ht="12" hidden="1" customHeight="1">
      <c r="A16180" s="260"/>
    </row>
    <row r="16181" spans="1:1" s="261" customFormat="1" ht="12" hidden="1" customHeight="1">
      <c r="A16181" s="260"/>
    </row>
    <row r="16182" spans="1:1" s="261" customFormat="1" ht="12" hidden="1" customHeight="1">
      <c r="A16182" s="260"/>
    </row>
    <row r="16183" spans="1:1" s="261" customFormat="1" ht="12" hidden="1" customHeight="1">
      <c r="A16183" s="260"/>
    </row>
    <row r="16184" spans="1:1" s="261" customFormat="1" ht="12" hidden="1" customHeight="1">
      <c r="A16184" s="260"/>
    </row>
    <row r="16185" spans="1:1" s="261" customFormat="1" ht="12" hidden="1" customHeight="1">
      <c r="A16185" s="260"/>
    </row>
    <row r="16186" spans="1:1" s="261" customFormat="1" ht="12" hidden="1" customHeight="1">
      <c r="A16186" s="260"/>
    </row>
    <row r="16187" spans="1:1" s="261" customFormat="1" ht="12" hidden="1" customHeight="1">
      <c r="A16187" s="260"/>
    </row>
    <row r="16188" spans="1:1" s="261" customFormat="1" ht="12" hidden="1" customHeight="1">
      <c r="A16188" s="260"/>
    </row>
    <row r="16189" spans="1:1" s="261" customFormat="1" ht="12" hidden="1" customHeight="1">
      <c r="A16189" s="260"/>
    </row>
    <row r="16190" spans="1:1" s="261" customFormat="1" ht="12" hidden="1" customHeight="1">
      <c r="A16190" s="260"/>
    </row>
    <row r="16191" spans="1:1" s="261" customFormat="1" ht="12" hidden="1" customHeight="1">
      <c r="A16191" s="260"/>
    </row>
    <row r="16192" spans="1:1" s="261" customFormat="1" ht="12" hidden="1" customHeight="1">
      <c r="A16192" s="260"/>
    </row>
    <row r="16193" spans="1:1" s="261" customFormat="1" ht="12" hidden="1" customHeight="1">
      <c r="A16193" s="260"/>
    </row>
    <row r="16194" spans="1:1" s="261" customFormat="1" ht="12" hidden="1" customHeight="1">
      <c r="A16194" s="260"/>
    </row>
    <row r="16195" spans="1:1" s="261" customFormat="1" ht="12" hidden="1" customHeight="1">
      <c r="A16195" s="260"/>
    </row>
    <row r="16196" spans="1:1" s="261" customFormat="1" ht="12" hidden="1" customHeight="1">
      <c r="A16196" s="260"/>
    </row>
    <row r="16197" spans="1:1" s="261" customFormat="1" ht="12" hidden="1" customHeight="1">
      <c r="A16197" s="260"/>
    </row>
    <row r="16198" spans="1:1" s="261" customFormat="1" ht="12" hidden="1" customHeight="1">
      <c r="A16198" s="260"/>
    </row>
    <row r="16199" spans="1:1" s="261" customFormat="1" ht="12" hidden="1" customHeight="1">
      <c r="A16199" s="260"/>
    </row>
    <row r="16200" spans="1:1" s="261" customFormat="1" ht="12" hidden="1" customHeight="1">
      <c r="A16200" s="260"/>
    </row>
    <row r="16201" spans="1:1" s="261" customFormat="1" ht="12" hidden="1" customHeight="1">
      <c r="A16201" s="260"/>
    </row>
    <row r="16202" spans="1:1" s="261" customFormat="1" ht="12" hidden="1" customHeight="1">
      <c r="A16202" s="260"/>
    </row>
    <row r="16203" spans="1:1" s="261" customFormat="1" ht="12" hidden="1" customHeight="1">
      <c r="A16203" s="260"/>
    </row>
    <row r="16204" spans="1:1" s="261" customFormat="1" ht="12" hidden="1" customHeight="1">
      <c r="A16204" s="260"/>
    </row>
    <row r="16205" spans="1:1" s="261" customFormat="1" ht="12" hidden="1" customHeight="1">
      <c r="A16205" s="260"/>
    </row>
    <row r="16206" spans="1:1" s="261" customFormat="1" ht="12" hidden="1" customHeight="1">
      <c r="A16206" s="260"/>
    </row>
    <row r="16207" spans="1:1" s="261" customFormat="1" ht="12" hidden="1" customHeight="1">
      <c r="A16207" s="260"/>
    </row>
    <row r="16208" spans="1:1" s="261" customFormat="1" ht="12" hidden="1" customHeight="1">
      <c r="A16208" s="260"/>
    </row>
    <row r="16209" spans="1:1" s="261" customFormat="1" ht="12" hidden="1" customHeight="1">
      <c r="A16209" s="260"/>
    </row>
    <row r="16210" spans="1:1" s="261" customFormat="1" ht="12" hidden="1" customHeight="1">
      <c r="A16210" s="260"/>
    </row>
    <row r="16211" spans="1:1" s="261" customFormat="1" ht="12" hidden="1" customHeight="1">
      <c r="A16211" s="260"/>
    </row>
    <row r="16212" spans="1:1" s="261" customFormat="1" ht="12" hidden="1" customHeight="1">
      <c r="A16212" s="260"/>
    </row>
    <row r="16213" spans="1:1" s="261" customFormat="1" ht="12" hidden="1" customHeight="1">
      <c r="A16213" s="260"/>
    </row>
    <row r="16214" spans="1:1" s="261" customFormat="1" ht="12" hidden="1" customHeight="1">
      <c r="A16214" s="260"/>
    </row>
    <row r="16215" spans="1:1" s="261" customFormat="1" ht="12" hidden="1" customHeight="1">
      <c r="A16215" s="260"/>
    </row>
    <row r="16216" spans="1:1" s="261" customFormat="1" ht="12" hidden="1" customHeight="1">
      <c r="A16216" s="260"/>
    </row>
    <row r="16217" spans="1:1" s="261" customFormat="1" ht="12" hidden="1" customHeight="1">
      <c r="A16217" s="260"/>
    </row>
    <row r="16218" spans="1:1" s="261" customFormat="1" ht="12" hidden="1" customHeight="1">
      <c r="A16218" s="260"/>
    </row>
    <row r="16219" spans="1:1" s="261" customFormat="1" ht="12" hidden="1" customHeight="1">
      <c r="A16219" s="260"/>
    </row>
    <row r="16220" spans="1:1" s="261" customFormat="1" ht="12" hidden="1" customHeight="1">
      <c r="A16220" s="260"/>
    </row>
    <row r="16221" spans="1:1" s="261" customFormat="1" ht="12" hidden="1" customHeight="1">
      <c r="A16221" s="260"/>
    </row>
    <row r="16222" spans="1:1" s="261" customFormat="1" ht="12" hidden="1" customHeight="1">
      <c r="A16222" s="260"/>
    </row>
    <row r="16223" spans="1:1" s="261" customFormat="1" ht="12" hidden="1" customHeight="1">
      <c r="A16223" s="260"/>
    </row>
    <row r="16224" spans="1:1" s="261" customFormat="1" ht="12" hidden="1" customHeight="1">
      <c r="A16224" s="260"/>
    </row>
    <row r="16225" spans="1:1" s="261" customFormat="1" ht="12" hidden="1" customHeight="1">
      <c r="A16225" s="260"/>
    </row>
    <row r="16226" spans="1:1" s="261" customFormat="1" ht="12" hidden="1" customHeight="1">
      <c r="A16226" s="260"/>
    </row>
    <row r="16227" spans="1:1" s="261" customFormat="1" ht="12" hidden="1" customHeight="1">
      <c r="A16227" s="260"/>
    </row>
    <row r="16228" spans="1:1" s="261" customFormat="1" ht="12" hidden="1" customHeight="1">
      <c r="A16228" s="260"/>
    </row>
    <row r="16229" spans="1:1" s="261" customFormat="1" ht="12" hidden="1" customHeight="1">
      <c r="A16229" s="260"/>
    </row>
    <row r="16230" spans="1:1" s="261" customFormat="1" ht="12" hidden="1" customHeight="1">
      <c r="A16230" s="260"/>
    </row>
    <row r="16231" spans="1:1" s="261" customFormat="1" ht="12" hidden="1" customHeight="1">
      <c r="A16231" s="260"/>
    </row>
    <row r="16232" spans="1:1" s="261" customFormat="1" ht="12" hidden="1" customHeight="1">
      <c r="A16232" s="260"/>
    </row>
    <row r="16233" spans="1:1" s="261" customFormat="1" ht="12" hidden="1" customHeight="1">
      <c r="A16233" s="260"/>
    </row>
    <row r="16234" spans="1:1" s="261" customFormat="1" ht="12" hidden="1" customHeight="1">
      <c r="A16234" s="260"/>
    </row>
    <row r="16235" spans="1:1" s="261" customFormat="1" ht="12" hidden="1" customHeight="1">
      <c r="A16235" s="260"/>
    </row>
    <row r="16236" spans="1:1" s="261" customFormat="1" ht="12" hidden="1" customHeight="1">
      <c r="A16236" s="260"/>
    </row>
    <row r="16237" spans="1:1" s="261" customFormat="1" ht="12" hidden="1" customHeight="1">
      <c r="A16237" s="260"/>
    </row>
    <row r="16238" spans="1:1" s="261" customFormat="1" ht="12" hidden="1" customHeight="1">
      <c r="A16238" s="260"/>
    </row>
    <row r="16239" spans="1:1" s="261" customFormat="1" ht="12" hidden="1" customHeight="1">
      <c r="A16239" s="260"/>
    </row>
    <row r="16240" spans="1:1" s="261" customFormat="1" ht="12" hidden="1" customHeight="1">
      <c r="A16240" s="260"/>
    </row>
    <row r="16241" spans="1:1" s="261" customFormat="1" ht="12" hidden="1" customHeight="1">
      <c r="A16241" s="260"/>
    </row>
    <row r="16242" spans="1:1" s="261" customFormat="1" ht="12" hidden="1" customHeight="1">
      <c r="A16242" s="260"/>
    </row>
    <row r="16243" spans="1:1" s="261" customFormat="1" ht="12" hidden="1" customHeight="1">
      <c r="A16243" s="260"/>
    </row>
    <row r="16244" spans="1:1" s="261" customFormat="1" ht="12" hidden="1" customHeight="1">
      <c r="A16244" s="260"/>
    </row>
    <row r="16245" spans="1:1" s="261" customFormat="1" ht="12" hidden="1" customHeight="1">
      <c r="A16245" s="260"/>
    </row>
    <row r="16246" spans="1:1" s="261" customFormat="1" ht="12" hidden="1" customHeight="1">
      <c r="A16246" s="260"/>
    </row>
    <row r="16247" spans="1:1" s="261" customFormat="1" ht="12" hidden="1" customHeight="1">
      <c r="A16247" s="260"/>
    </row>
    <row r="16248" spans="1:1" s="261" customFormat="1" ht="12" hidden="1" customHeight="1">
      <c r="A16248" s="260"/>
    </row>
    <row r="16249" spans="1:1" s="261" customFormat="1" ht="12" hidden="1" customHeight="1">
      <c r="A16249" s="260"/>
    </row>
    <row r="16250" spans="1:1" s="261" customFormat="1" ht="12" hidden="1" customHeight="1">
      <c r="A16250" s="260"/>
    </row>
    <row r="16251" spans="1:1" s="261" customFormat="1" ht="12" hidden="1" customHeight="1">
      <c r="A16251" s="260"/>
    </row>
    <row r="16252" spans="1:1" s="261" customFormat="1" ht="12" hidden="1" customHeight="1">
      <c r="A16252" s="260"/>
    </row>
    <row r="16253" spans="1:1" s="261" customFormat="1" ht="12" hidden="1" customHeight="1">
      <c r="A16253" s="260"/>
    </row>
    <row r="16254" spans="1:1" s="261" customFormat="1" ht="12" hidden="1" customHeight="1">
      <c r="A16254" s="260"/>
    </row>
    <row r="16255" spans="1:1" s="261" customFormat="1" ht="12" hidden="1" customHeight="1">
      <c r="A16255" s="260"/>
    </row>
    <row r="16256" spans="1:1" s="261" customFormat="1" ht="12" hidden="1" customHeight="1">
      <c r="A16256" s="260"/>
    </row>
    <row r="16257" spans="1:1" s="261" customFormat="1" ht="12" hidden="1" customHeight="1">
      <c r="A16257" s="260"/>
    </row>
    <row r="16258" spans="1:1" s="261" customFormat="1" ht="12" hidden="1" customHeight="1">
      <c r="A16258" s="260"/>
    </row>
    <row r="16259" spans="1:1" s="261" customFormat="1" ht="12" hidden="1" customHeight="1">
      <c r="A16259" s="260"/>
    </row>
    <row r="16260" spans="1:1" s="261" customFormat="1" ht="12" hidden="1" customHeight="1">
      <c r="A16260" s="260"/>
    </row>
    <row r="16261" spans="1:1" s="261" customFormat="1" ht="12" hidden="1" customHeight="1">
      <c r="A16261" s="260"/>
    </row>
    <row r="16262" spans="1:1" s="261" customFormat="1" ht="12" hidden="1" customHeight="1">
      <c r="A16262" s="260"/>
    </row>
    <row r="16263" spans="1:1" s="261" customFormat="1" ht="12" hidden="1" customHeight="1">
      <c r="A16263" s="260"/>
    </row>
    <row r="16264" spans="1:1" s="261" customFormat="1" ht="12" hidden="1" customHeight="1">
      <c r="A16264" s="260"/>
    </row>
    <row r="16265" spans="1:1" s="261" customFormat="1" ht="12" hidden="1" customHeight="1">
      <c r="A16265" s="260"/>
    </row>
    <row r="16266" spans="1:1" s="261" customFormat="1" ht="12" hidden="1" customHeight="1">
      <c r="A16266" s="260"/>
    </row>
    <row r="16267" spans="1:1" s="261" customFormat="1" ht="12" hidden="1" customHeight="1">
      <c r="A16267" s="260"/>
    </row>
    <row r="16268" spans="1:1" s="261" customFormat="1" ht="12" hidden="1" customHeight="1">
      <c r="A16268" s="260"/>
    </row>
    <row r="16269" spans="1:1" s="261" customFormat="1" ht="12" hidden="1" customHeight="1">
      <c r="A16269" s="260"/>
    </row>
    <row r="16270" spans="1:1" s="261" customFormat="1" ht="12" hidden="1" customHeight="1">
      <c r="A16270" s="260"/>
    </row>
    <row r="16271" spans="1:1" s="261" customFormat="1" ht="12" hidden="1" customHeight="1">
      <c r="A16271" s="260"/>
    </row>
    <row r="16272" spans="1:1" s="261" customFormat="1" ht="12" hidden="1" customHeight="1">
      <c r="A16272" s="260"/>
    </row>
    <row r="16273" spans="1:1" s="261" customFormat="1" ht="12" hidden="1" customHeight="1">
      <c r="A16273" s="260"/>
    </row>
    <row r="16274" spans="1:1" s="261" customFormat="1" ht="12" hidden="1" customHeight="1">
      <c r="A16274" s="260"/>
    </row>
    <row r="16275" spans="1:1" s="261" customFormat="1" ht="12" hidden="1" customHeight="1">
      <c r="A16275" s="260"/>
    </row>
    <row r="16276" spans="1:1" s="261" customFormat="1" ht="12" hidden="1" customHeight="1">
      <c r="A16276" s="260"/>
    </row>
    <row r="16277" spans="1:1" s="261" customFormat="1" ht="12" hidden="1" customHeight="1">
      <c r="A16277" s="260"/>
    </row>
    <row r="16278" spans="1:1" s="261" customFormat="1" ht="12" hidden="1" customHeight="1">
      <c r="A16278" s="260"/>
    </row>
    <row r="16279" spans="1:1" s="261" customFormat="1" ht="12" hidden="1" customHeight="1">
      <c r="A16279" s="260"/>
    </row>
    <row r="16280" spans="1:1" s="261" customFormat="1" ht="12" hidden="1" customHeight="1">
      <c r="A16280" s="260"/>
    </row>
    <row r="16281" spans="1:1" s="261" customFormat="1" ht="12" hidden="1" customHeight="1">
      <c r="A16281" s="260"/>
    </row>
    <row r="16282" spans="1:1" s="261" customFormat="1" ht="12" hidden="1" customHeight="1">
      <c r="A16282" s="260"/>
    </row>
    <row r="16283" spans="1:1" s="261" customFormat="1" ht="12" hidden="1" customHeight="1">
      <c r="A16283" s="260"/>
    </row>
    <row r="16284" spans="1:1" s="261" customFormat="1" ht="12" hidden="1" customHeight="1">
      <c r="A16284" s="260"/>
    </row>
    <row r="16285" spans="1:1" s="261" customFormat="1" ht="12" hidden="1" customHeight="1">
      <c r="A16285" s="260"/>
    </row>
    <row r="16286" spans="1:1" s="261" customFormat="1" ht="12" hidden="1" customHeight="1">
      <c r="A16286" s="260"/>
    </row>
    <row r="16287" spans="1:1" s="261" customFormat="1" ht="12" hidden="1" customHeight="1">
      <c r="A16287" s="260"/>
    </row>
    <row r="16288" spans="1:1" s="261" customFormat="1" ht="12" hidden="1" customHeight="1">
      <c r="A16288" s="260"/>
    </row>
    <row r="16289" spans="1:1" s="261" customFormat="1" ht="12" hidden="1" customHeight="1">
      <c r="A16289" s="260"/>
    </row>
    <row r="16290" spans="1:1" s="261" customFormat="1" ht="12" hidden="1" customHeight="1">
      <c r="A16290" s="260"/>
    </row>
    <row r="16291" spans="1:1" s="261" customFormat="1" ht="12" hidden="1" customHeight="1">
      <c r="A16291" s="260"/>
    </row>
    <row r="16292" spans="1:1" s="261" customFormat="1" ht="12" hidden="1" customHeight="1">
      <c r="A16292" s="260"/>
    </row>
    <row r="16293" spans="1:1" s="261" customFormat="1" ht="12" hidden="1" customHeight="1">
      <c r="A16293" s="260"/>
    </row>
    <row r="16294" spans="1:1" s="261" customFormat="1" ht="12" hidden="1" customHeight="1">
      <c r="A16294" s="260"/>
    </row>
    <row r="16295" spans="1:1" s="261" customFormat="1" ht="12" hidden="1" customHeight="1">
      <c r="A16295" s="260"/>
    </row>
    <row r="16296" spans="1:1" s="261" customFormat="1" ht="12" hidden="1" customHeight="1">
      <c r="A16296" s="260"/>
    </row>
    <row r="16297" spans="1:1" s="261" customFormat="1" ht="12" hidden="1" customHeight="1">
      <c r="A16297" s="260"/>
    </row>
    <row r="16298" spans="1:1" s="261" customFormat="1" ht="12" hidden="1" customHeight="1">
      <c r="A16298" s="260"/>
    </row>
    <row r="16299" spans="1:1" s="261" customFormat="1" ht="12" hidden="1" customHeight="1">
      <c r="A16299" s="260"/>
    </row>
    <row r="16300" spans="1:1" s="261" customFormat="1" ht="12" hidden="1" customHeight="1">
      <c r="A16300" s="260"/>
    </row>
    <row r="16301" spans="1:1" s="261" customFormat="1" ht="12" hidden="1" customHeight="1">
      <c r="A16301" s="260"/>
    </row>
    <row r="16302" spans="1:1" s="261" customFormat="1" ht="12" hidden="1" customHeight="1">
      <c r="A16302" s="260"/>
    </row>
    <row r="16303" spans="1:1" s="261" customFormat="1" ht="12" hidden="1" customHeight="1">
      <c r="A16303" s="260"/>
    </row>
    <row r="16304" spans="1:1" s="261" customFormat="1" ht="12" hidden="1" customHeight="1">
      <c r="A16304" s="260"/>
    </row>
    <row r="16305" spans="1:1" s="261" customFormat="1" ht="12" hidden="1" customHeight="1">
      <c r="A16305" s="260"/>
    </row>
    <row r="16306" spans="1:1" s="261" customFormat="1" ht="12" hidden="1" customHeight="1">
      <c r="A16306" s="260"/>
    </row>
    <row r="16307" spans="1:1" s="261" customFormat="1" ht="12" hidden="1" customHeight="1">
      <c r="A16307" s="260"/>
    </row>
    <row r="16308" spans="1:1" s="261" customFormat="1" ht="12" hidden="1" customHeight="1">
      <c r="A16308" s="260"/>
    </row>
    <row r="16309" spans="1:1" s="261" customFormat="1" ht="12" hidden="1" customHeight="1">
      <c r="A16309" s="260"/>
    </row>
    <row r="16310" spans="1:1" s="261" customFormat="1" ht="12" hidden="1" customHeight="1">
      <c r="A16310" s="260"/>
    </row>
    <row r="16311" spans="1:1" s="261" customFormat="1" ht="12" hidden="1" customHeight="1">
      <c r="A16311" s="260"/>
    </row>
    <row r="16312" spans="1:1" s="261" customFormat="1" ht="12" hidden="1" customHeight="1">
      <c r="A16312" s="260"/>
    </row>
    <row r="16313" spans="1:1" s="261" customFormat="1" ht="12" hidden="1" customHeight="1">
      <c r="A16313" s="260"/>
    </row>
    <row r="16314" spans="1:1" s="261" customFormat="1" ht="12" hidden="1" customHeight="1">
      <c r="A16314" s="260"/>
    </row>
    <row r="16315" spans="1:1" s="261" customFormat="1" ht="12" hidden="1" customHeight="1">
      <c r="A16315" s="260"/>
    </row>
    <row r="16316" spans="1:1" s="261" customFormat="1" ht="12" hidden="1" customHeight="1">
      <c r="A16316" s="260"/>
    </row>
    <row r="16317" spans="1:1" s="261" customFormat="1" ht="12" hidden="1" customHeight="1">
      <c r="A16317" s="260"/>
    </row>
    <row r="16318" spans="1:1" s="261" customFormat="1" ht="12" hidden="1" customHeight="1">
      <c r="A16318" s="260"/>
    </row>
    <row r="16319" spans="1:1" s="261" customFormat="1" ht="12" hidden="1" customHeight="1">
      <c r="A16319" s="260"/>
    </row>
    <row r="16320" spans="1:1" s="261" customFormat="1" ht="12" hidden="1" customHeight="1">
      <c r="A16320" s="260"/>
    </row>
    <row r="16321" spans="1:1" s="261" customFormat="1" ht="12" hidden="1" customHeight="1">
      <c r="A16321" s="260"/>
    </row>
    <row r="16322" spans="1:1" s="261" customFormat="1" ht="12" hidden="1" customHeight="1">
      <c r="A16322" s="260"/>
    </row>
    <row r="16323" spans="1:1" s="261" customFormat="1" ht="12" hidden="1" customHeight="1">
      <c r="A16323" s="260"/>
    </row>
    <row r="16324" spans="1:1" s="261" customFormat="1" ht="12" hidden="1" customHeight="1">
      <c r="A16324" s="260"/>
    </row>
    <row r="16325" spans="1:1" s="261" customFormat="1" ht="12" hidden="1" customHeight="1">
      <c r="A16325" s="260"/>
    </row>
    <row r="16326" spans="1:1" s="261" customFormat="1" ht="12" hidden="1" customHeight="1">
      <c r="A16326" s="260"/>
    </row>
    <row r="16327" spans="1:1" s="261" customFormat="1" ht="12" hidden="1" customHeight="1">
      <c r="A16327" s="260"/>
    </row>
    <row r="16328" spans="1:1" s="261" customFormat="1" ht="12" hidden="1" customHeight="1">
      <c r="A16328" s="260"/>
    </row>
    <row r="16329" spans="1:1" s="261" customFormat="1" ht="12" hidden="1" customHeight="1">
      <c r="A16329" s="260"/>
    </row>
    <row r="16330" spans="1:1" s="261" customFormat="1" ht="12" hidden="1" customHeight="1">
      <c r="A16330" s="260"/>
    </row>
    <row r="16331" spans="1:1" s="261" customFormat="1" ht="12" hidden="1" customHeight="1">
      <c r="A16331" s="260"/>
    </row>
    <row r="16332" spans="1:1" s="261" customFormat="1" ht="12" hidden="1" customHeight="1">
      <c r="A16332" s="260"/>
    </row>
    <row r="16333" spans="1:1" s="261" customFormat="1" ht="12" hidden="1" customHeight="1">
      <c r="A16333" s="260"/>
    </row>
    <row r="16334" spans="1:1" s="261" customFormat="1" ht="12" hidden="1" customHeight="1">
      <c r="A16334" s="260"/>
    </row>
    <row r="16335" spans="1:1" s="261" customFormat="1" ht="12" hidden="1" customHeight="1">
      <c r="A16335" s="260"/>
    </row>
    <row r="16336" spans="1:1" s="261" customFormat="1" ht="12" hidden="1" customHeight="1">
      <c r="A16336" s="260"/>
    </row>
    <row r="16337" spans="1:1" s="261" customFormat="1" ht="12" hidden="1" customHeight="1">
      <c r="A16337" s="260"/>
    </row>
    <row r="16338" spans="1:1" s="261" customFormat="1" ht="12" hidden="1" customHeight="1">
      <c r="A16338" s="260"/>
    </row>
    <row r="16339" spans="1:1" s="261" customFormat="1" ht="12" hidden="1" customHeight="1">
      <c r="A16339" s="260"/>
    </row>
    <row r="16340" spans="1:1" s="261" customFormat="1" ht="12" hidden="1" customHeight="1">
      <c r="A16340" s="260"/>
    </row>
    <row r="16341" spans="1:1" s="261" customFormat="1" ht="12" hidden="1" customHeight="1">
      <c r="A16341" s="260"/>
    </row>
    <row r="16342" spans="1:1" s="261" customFormat="1" ht="12" hidden="1" customHeight="1">
      <c r="A16342" s="260"/>
    </row>
    <row r="16343" spans="1:1" s="261" customFormat="1" ht="12" hidden="1" customHeight="1">
      <c r="A16343" s="260"/>
    </row>
    <row r="16344" spans="1:1" s="261" customFormat="1" ht="12" hidden="1" customHeight="1">
      <c r="A16344" s="260"/>
    </row>
    <row r="16345" spans="1:1" s="261" customFormat="1" ht="12" hidden="1" customHeight="1">
      <c r="A16345" s="260"/>
    </row>
    <row r="16346" spans="1:1" s="261" customFormat="1" ht="12" hidden="1" customHeight="1">
      <c r="A16346" s="260"/>
    </row>
    <row r="16347" spans="1:1" s="261" customFormat="1" ht="12" hidden="1" customHeight="1">
      <c r="A16347" s="260"/>
    </row>
    <row r="16348" spans="1:1" s="261" customFormat="1" ht="12" hidden="1" customHeight="1">
      <c r="A16348" s="260"/>
    </row>
    <row r="16349" spans="1:1" s="261" customFormat="1" ht="12" hidden="1" customHeight="1">
      <c r="A16349" s="260"/>
    </row>
    <row r="16350" spans="1:1" s="261" customFormat="1" ht="12" hidden="1" customHeight="1">
      <c r="A16350" s="260"/>
    </row>
    <row r="16351" spans="1:1" s="261" customFormat="1" ht="12" hidden="1" customHeight="1">
      <c r="A16351" s="260"/>
    </row>
    <row r="16352" spans="1:1" s="261" customFormat="1" ht="12" hidden="1" customHeight="1">
      <c r="A16352" s="260"/>
    </row>
    <row r="16353" spans="1:1" s="261" customFormat="1" ht="12" hidden="1" customHeight="1">
      <c r="A16353" s="260"/>
    </row>
    <row r="16354" spans="1:1" s="261" customFormat="1" ht="12" hidden="1" customHeight="1">
      <c r="A16354" s="260"/>
    </row>
    <row r="16355" spans="1:1" s="261" customFormat="1" ht="12" hidden="1" customHeight="1">
      <c r="A16355" s="260"/>
    </row>
    <row r="16356" spans="1:1" s="261" customFormat="1" ht="12" hidden="1" customHeight="1">
      <c r="A16356" s="260"/>
    </row>
    <row r="16357" spans="1:1" s="261" customFormat="1" ht="12" hidden="1" customHeight="1">
      <c r="A16357" s="260"/>
    </row>
    <row r="16358" spans="1:1" s="261" customFormat="1" ht="12" hidden="1" customHeight="1">
      <c r="A16358" s="260"/>
    </row>
    <row r="16359" spans="1:1" s="261" customFormat="1" ht="12" hidden="1" customHeight="1">
      <c r="A16359" s="260"/>
    </row>
    <row r="16360" spans="1:1" s="261" customFormat="1" ht="12" hidden="1" customHeight="1">
      <c r="A16360" s="260"/>
    </row>
    <row r="16361" spans="1:1" s="261" customFormat="1" ht="12" hidden="1" customHeight="1">
      <c r="A16361" s="260"/>
    </row>
    <row r="16362" spans="1:1" s="261" customFormat="1" ht="12" hidden="1" customHeight="1">
      <c r="A16362" s="260"/>
    </row>
    <row r="16363" spans="1:1" s="261" customFormat="1" ht="12" hidden="1" customHeight="1">
      <c r="A16363" s="260"/>
    </row>
    <row r="16364" spans="1:1" s="261" customFormat="1" ht="12" hidden="1" customHeight="1">
      <c r="A16364" s="260"/>
    </row>
    <row r="16365" spans="1:1" s="261" customFormat="1" ht="12" hidden="1" customHeight="1">
      <c r="A16365" s="260"/>
    </row>
    <row r="16366" spans="1:1" s="261" customFormat="1" ht="12" hidden="1" customHeight="1">
      <c r="A16366" s="260"/>
    </row>
    <row r="16367" spans="1:1" s="261" customFormat="1" ht="12" hidden="1" customHeight="1">
      <c r="A16367" s="260"/>
    </row>
    <row r="16368" spans="1:1" s="261" customFormat="1" ht="12" hidden="1" customHeight="1">
      <c r="A16368" s="260"/>
    </row>
    <row r="16369" spans="1:1" s="261" customFormat="1" ht="12" hidden="1" customHeight="1">
      <c r="A16369" s="260"/>
    </row>
    <row r="16370" spans="1:1" s="261" customFormat="1" ht="12" hidden="1" customHeight="1">
      <c r="A16370" s="260"/>
    </row>
    <row r="16371" spans="1:1" s="261" customFormat="1" ht="12" hidden="1" customHeight="1">
      <c r="A16371" s="260"/>
    </row>
    <row r="16372" spans="1:1" s="261" customFormat="1" ht="12" hidden="1" customHeight="1">
      <c r="A16372" s="260"/>
    </row>
    <row r="16373" spans="1:1" s="261" customFormat="1" ht="12" hidden="1" customHeight="1">
      <c r="A16373" s="260"/>
    </row>
    <row r="16374" spans="1:1" s="261" customFormat="1" ht="12" hidden="1" customHeight="1">
      <c r="A16374" s="260"/>
    </row>
    <row r="16375" spans="1:1" s="261" customFormat="1" ht="12" hidden="1" customHeight="1">
      <c r="A16375" s="260"/>
    </row>
    <row r="16376" spans="1:1" s="261" customFormat="1" ht="12" hidden="1" customHeight="1">
      <c r="A16376" s="260"/>
    </row>
    <row r="16377" spans="1:1" s="261" customFormat="1" ht="12" hidden="1" customHeight="1">
      <c r="A16377" s="260"/>
    </row>
    <row r="16378" spans="1:1" s="261" customFormat="1" ht="12" hidden="1" customHeight="1">
      <c r="A16378" s="260"/>
    </row>
    <row r="16379" spans="1:1" s="261" customFormat="1" ht="12" hidden="1" customHeight="1">
      <c r="A16379" s="260"/>
    </row>
    <row r="16380" spans="1:1" s="261" customFormat="1" ht="12" hidden="1" customHeight="1">
      <c r="A16380" s="260"/>
    </row>
    <row r="16381" spans="1:1" s="261" customFormat="1" ht="12" hidden="1" customHeight="1">
      <c r="A16381" s="260"/>
    </row>
    <row r="16382" spans="1:1" s="261" customFormat="1" ht="12" hidden="1" customHeight="1">
      <c r="A16382" s="260"/>
    </row>
    <row r="16383" spans="1:1" s="261" customFormat="1" ht="12" hidden="1" customHeight="1">
      <c r="A16383" s="260"/>
    </row>
    <row r="16384" spans="1:1" s="261" customFormat="1" ht="12" hidden="1" customHeight="1">
      <c r="A16384" s="260"/>
    </row>
    <row r="16385" spans="1:1" s="261" customFormat="1" ht="12" hidden="1" customHeight="1">
      <c r="A16385" s="260"/>
    </row>
    <row r="16386" spans="1:1" s="261" customFormat="1" ht="12" hidden="1" customHeight="1">
      <c r="A16386" s="260"/>
    </row>
    <row r="16387" spans="1:1" s="261" customFormat="1" ht="12" hidden="1" customHeight="1">
      <c r="A16387" s="260"/>
    </row>
    <row r="16388" spans="1:1" s="261" customFormat="1" ht="12" hidden="1" customHeight="1">
      <c r="A16388" s="260"/>
    </row>
    <row r="16389" spans="1:1" s="261" customFormat="1" ht="12" hidden="1" customHeight="1">
      <c r="A16389" s="260"/>
    </row>
    <row r="16390" spans="1:1" s="261" customFormat="1" ht="12" hidden="1" customHeight="1">
      <c r="A16390" s="260"/>
    </row>
    <row r="16391" spans="1:1" s="261" customFormat="1" ht="12" hidden="1" customHeight="1">
      <c r="A16391" s="260"/>
    </row>
    <row r="16392" spans="1:1" s="261" customFormat="1" ht="12" hidden="1" customHeight="1">
      <c r="A16392" s="260"/>
    </row>
    <row r="16393" spans="1:1" s="261" customFormat="1" ht="12" hidden="1" customHeight="1">
      <c r="A16393" s="260"/>
    </row>
    <row r="16394" spans="1:1" s="261" customFormat="1" ht="12" hidden="1" customHeight="1">
      <c r="A16394" s="260"/>
    </row>
    <row r="16395" spans="1:1" s="261" customFormat="1" ht="12" hidden="1" customHeight="1">
      <c r="A16395" s="260"/>
    </row>
    <row r="16396" spans="1:1" s="261" customFormat="1" ht="12" hidden="1" customHeight="1">
      <c r="A16396" s="260"/>
    </row>
    <row r="16397" spans="1:1" s="261" customFormat="1" ht="12" hidden="1" customHeight="1">
      <c r="A16397" s="260"/>
    </row>
    <row r="16398" spans="1:1" s="261" customFormat="1" ht="12" hidden="1" customHeight="1">
      <c r="A16398" s="260"/>
    </row>
    <row r="16399" spans="1:1" s="261" customFormat="1" ht="12" hidden="1" customHeight="1">
      <c r="A16399" s="260"/>
    </row>
    <row r="16400" spans="1:1" s="261" customFormat="1" ht="12" hidden="1" customHeight="1">
      <c r="A16400" s="260"/>
    </row>
    <row r="16401" spans="1:1" s="261" customFormat="1" ht="12" hidden="1" customHeight="1">
      <c r="A16401" s="260"/>
    </row>
    <row r="16402" spans="1:1" s="261" customFormat="1" ht="12" hidden="1" customHeight="1">
      <c r="A16402" s="260"/>
    </row>
    <row r="16403" spans="1:1" s="261" customFormat="1" ht="12" hidden="1" customHeight="1">
      <c r="A16403" s="260"/>
    </row>
    <row r="16404" spans="1:1" s="261" customFormat="1" ht="12" hidden="1" customHeight="1">
      <c r="A16404" s="260"/>
    </row>
    <row r="16405" spans="1:1" s="261" customFormat="1" ht="12" hidden="1" customHeight="1">
      <c r="A16405" s="260"/>
    </row>
    <row r="16406" spans="1:1" s="261" customFormat="1" ht="12" hidden="1" customHeight="1">
      <c r="A16406" s="260"/>
    </row>
    <row r="16407" spans="1:1" s="261" customFormat="1" ht="12" hidden="1" customHeight="1">
      <c r="A16407" s="260"/>
    </row>
    <row r="16408" spans="1:1" s="261" customFormat="1" ht="12" hidden="1" customHeight="1">
      <c r="A16408" s="260"/>
    </row>
    <row r="16409" spans="1:1" s="261" customFormat="1" ht="12" hidden="1" customHeight="1">
      <c r="A16409" s="260"/>
    </row>
    <row r="16410" spans="1:1" s="261" customFormat="1" ht="12" hidden="1" customHeight="1">
      <c r="A16410" s="260"/>
    </row>
    <row r="16411" spans="1:1" s="261" customFormat="1" ht="12" hidden="1" customHeight="1">
      <c r="A16411" s="260"/>
    </row>
    <row r="16412" spans="1:1" s="261" customFormat="1" ht="12" hidden="1" customHeight="1">
      <c r="A16412" s="260"/>
    </row>
    <row r="16413" spans="1:1" s="261" customFormat="1" ht="12" hidden="1" customHeight="1">
      <c r="A16413" s="260"/>
    </row>
    <row r="16414" spans="1:1" s="261" customFormat="1" ht="12" hidden="1" customHeight="1">
      <c r="A16414" s="260"/>
    </row>
    <row r="16415" spans="1:1" s="261" customFormat="1" ht="12" hidden="1" customHeight="1">
      <c r="A16415" s="260"/>
    </row>
    <row r="16416" spans="1:1" s="261" customFormat="1" ht="12" hidden="1" customHeight="1">
      <c r="A16416" s="260"/>
    </row>
    <row r="16417" spans="1:1" s="261" customFormat="1" ht="12" hidden="1" customHeight="1">
      <c r="A16417" s="260"/>
    </row>
    <row r="16418" spans="1:1" s="261" customFormat="1" ht="12" hidden="1" customHeight="1">
      <c r="A16418" s="260"/>
    </row>
    <row r="16419" spans="1:1" s="261" customFormat="1" ht="12" hidden="1" customHeight="1">
      <c r="A16419" s="260"/>
    </row>
    <row r="16420" spans="1:1" s="261" customFormat="1" ht="12" hidden="1" customHeight="1">
      <c r="A16420" s="260"/>
    </row>
    <row r="16421" spans="1:1" s="261" customFormat="1" ht="12" hidden="1" customHeight="1">
      <c r="A16421" s="260"/>
    </row>
    <row r="16422" spans="1:1" s="261" customFormat="1" ht="12" hidden="1" customHeight="1">
      <c r="A16422" s="260"/>
    </row>
    <row r="16423" spans="1:1" s="261" customFormat="1" ht="12" hidden="1" customHeight="1">
      <c r="A16423" s="260"/>
    </row>
    <row r="16424" spans="1:1" s="261" customFormat="1" ht="12" hidden="1" customHeight="1">
      <c r="A16424" s="260"/>
    </row>
    <row r="16425" spans="1:1" s="261" customFormat="1" ht="12" hidden="1" customHeight="1">
      <c r="A16425" s="260"/>
    </row>
    <row r="16426" spans="1:1" s="261" customFormat="1" ht="12" hidden="1" customHeight="1">
      <c r="A16426" s="260"/>
    </row>
    <row r="16427" spans="1:1" s="261" customFormat="1" ht="12" hidden="1" customHeight="1">
      <c r="A16427" s="260"/>
    </row>
    <row r="16428" spans="1:1" s="261" customFormat="1" ht="12" hidden="1" customHeight="1">
      <c r="A16428" s="260"/>
    </row>
    <row r="16429" spans="1:1" s="261" customFormat="1" ht="12" hidden="1" customHeight="1">
      <c r="A16429" s="260"/>
    </row>
    <row r="16430" spans="1:1" s="261" customFormat="1" ht="12" hidden="1" customHeight="1">
      <c r="A16430" s="260"/>
    </row>
    <row r="16431" spans="1:1" s="261" customFormat="1" ht="12" hidden="1" customHeight="1">
      <c r="A16431" s="260"/>
    </row>
    <row r="16432" spans="1:1" s="261" customFormat="1" ht="12" hidden="1" customHeight="1">
      <c r="A16432" s="260"/>
    </row>
    <row r="16433" spans="1:1" s="261" customFormat="1" ht="12" hidden="1" customHeight="1">
      <c r="A16433" s="260"/>
    </row>
    <row r="16434" spans="1:1" s="261" customFormat="1" ht="12" hidden="1" customHeight="1">
      <c r="A16434" s="260"/>
    </row>
    <row r="16435" spans="1:1" s="261" customFormat="1" ht="12" hidden="1" customHeight="1">
      <c r="A16435" s="260"/>
    </row>
    <row r="16436" spans="1:1" s="261" customFormat="1" ht="12" hidden="1" customHeight="1">
      <c r="A16436" s="260"/>
    </row>
    <row r="16437" spans="1:1" s="261" customFormat="1" ht="12" hidden="1" customHeight="1">
      <c r="A16437" s="260"/>
    </row>
    <row r="16438" spans="1:1" s="261" customFormat="1" ht="12" hidden="1" customHeight="1">
      <c r="A16438" s="260"/>
    </row>
    <row r="16439" spans="1:1" s="261" customFormat="1" ht="12" hidden="1" customHeight="1">
      <c r="A16439" s="260"/>
    </row>
    <row r="16440" spans="1:1" s="261" customFormat="1" ht="12" hidden="1" customHeight="1">
      <c r="A16440" s="260"/>
    </row>
    <row r="16441" spans="1:1" s="261" customFormat="1" ht="12" hidden="1" customHeight="1">
      <c r="A16441" s="260"/>
    </row>
    <row r="16442" spans="1:1" s="261" customFormat="1" ht="12" hidden="1" customHeight="1">
      <c r="A16442" s="260"/>
    </row>
    <row r="16443" spans="1:1" s="261" customFormat="1" ht="12" hidden="1" customHeight="1">
      <c r="A16443" s="260"/>
    </row>
    <row r="16444" spans="1:1" s="261" customFormat="1" ht="12" hidden="1" customHeight="1">
      <c r="A16444" s="260"/>
    </row>
    <row r="16445" spans="1:1" s="261" customFormat="1" ht="12" hidden="1" customHeight="1">
      <c r="A16445" s="260"/>
    </row>
    <row r="16446" spans="1:1" s="261" customFormat="1" ht="12" hidden="1" customHeight="1">
      <c r="A16446" s="260"/>
    </row>
    <row r="16447" spans="1:1" s="261" customFormat="1" ht="12" hidden="1" customHeight="1">
      <c r="A16447" s="260"/>
    </row>
    <row r="16448" spans="1:1" s="261" customFormat="1" ht="12" hidden="1" customHeight="1">
      <c r="A16448" s="260"/>
    </row>
    <row r="16449" spans="1:1" s="261" customFormat="1" ht="12" hidden="1" customHeight="1">
      <c r="A16449" s="260"/>
    </row>
    <row r="16450" spans="1:1" s="261" customFormat="1" ht="12" hidden="1" customHeight="1">
      <c r="A16450" s="260"/>
    </row>
    <row r="16451" spans="1:1" s="261" customFormat="1" ht="12" hidden="1" customHeight="1">
      <c r="A16451" s="260"/>
    </row>
    <row r="16452" spans="1:1" s="261" customFormat="1" ht="12" hidden="1" customHeight="1">
      <c r="A16452" s="260"/>
    </row>
    <row r="16453" spans="1:1" s="261" customFormat="1" ht="12" hidden="1" customHeight="1">
      <c r="A16453" s="260"/>
    </row>
    <row r="16454" spans="1:1" s="261" customFormat="1" ht="12" hidden="1" customHeight="1">
      <c r="A16454" s="260"/>
    </row>
    <row r="16455" spans="1:1" s="261" customFormat="1" ht="12" hidden="1" customHeight="1">
      <c r="A16455" s="260"/>
    </row>
    <row r="16456" spans="1:1" s="261" customFormat="1" ht="12" hidden="1" customHeight="1">
      <c r="A16456" s="260"/>
    </row>
    <row r="16457" spans="1:1" s="261" customFormat="1" ht="12" hidden="1" customHeight="1">
      <c r="A16457" s="260"/>
    </row>
    <row r="16458" spans="1:1" s="261" customFormat="1" ht="12" hidden="1" customHeight="1">
      <c r="A16458" s="260"/>
    </row>
    <row r="16459" spans="1:1" s="261" customFormat="1" ht="12" hidden="1" customHeight="1">
      <c r="A16459" s="260"/>
    </row>
    <row r="16460" spans="1:1" s="261" customFormat="1" ht="12" hidden="1" customHeight="1">
      <c r="A16460" s="260"/>
    </row>
    <row r="16461" spans="1:1" s="261" customFormat="1" ht="12" hidden="1" customHeight="1">
      <c r="A16461" s="260"/>
    </row>
    <row r="16462" spans="1:1" s="261" customFormat="1" ht="12" hidden="1" customHeight="1">
      <c r="A16462" s="260"/>
    </row>
    <row r="16463" spans="1:1" s="261" customFormat="1" ht="12" hidden="1" customHeight="1">
      <c r="A16463" s="260"/>
    </row>
    <row r="16464" spans="1:1" s="261" customFormat="1" ht="12" hidden="1" customHeight="1">
      <c r="A16464" s="260"/>
    </row>
    <row r="16465" spans="1:1" s="261" customFormat="1" ht="12" hidden="1" customHeight="1">
      <c r="A16465" s="260"/>
    </row>
    <row r="16466" spans="1:1" s="261" customFormat="1" ht="12" hidden="1" customHeight="1">
      <c r="A16466" s="260"/>
    </row>
    <row r="16467" spans="1:1" s="261" customFormat="1" ht="12" hidden="1" customHeight="1">
      <c r="A16467" s="260"/>
    </row>
    <row r="16468" spans="1:1" s="261" customFormat="1" ht="12" hidden="1" customHeight="1">
      <c r="A16468" s="260"/>
    </row>
    <row r="16469" spans="1:1" s="261" customFormat="1" ht="12" hidden="1" customHeight="1">
      <c r="A16469" s="260"/>
    </row>
    <row r="16470" spans="1:1" s="261" customFormat="1" ht="12" hidden="1" customHeight="1">
      <c r="A16470" s="260"/>
    </row>
    <row r="16471" spans="1:1" s="261" customFormat="1" ht="12" hidden="1" customHeight="1">
      <c r="A16471" s="260"/>
    </row>
    <row r="16472" spans="1:1" s="261" customFormat="1" ht="12" hidden="1" customHeight="1">
      <c r="A16472" s="260"/>
    </row>
    <row r="16473" spans="1:1" s="261" customFormat="1" ht="12" hidden="1" customHeight="1">
      <c r="A16473" s="260"/>
    </row>
    <row r="16474" spans="1:1" s="261" customFormat="1" ht="12" hidden="1" customHeight="1">
      <c r="A16474" s="260"/>
    </row>
    <row r="16475" spans="1:1" s="261" customFormat="1" ht="12" hidden="1" customHeight="1">
      <c r="A16475" s="260"/>
    </row>
    <row r="16476" spans="1:1" s="261" customFormat="1" ht="12" hidden="1" customHeight="1">
      <c r="A16476" s="260"/>
    </row>
    <row r="16477" spans="1:1" s="261" customFormat="1" ht="12" hidden="1" customHeight="1">
      <c r="A16477" s="260"/>
    </row>
    <row r="16478" spans="1:1" s="261" customFormat="1" ht="12" hidden="1" customHeight="1">
      <c r="A16478" s="260"/>
    </row>
    <row r="16479" spans="1:1" s="261" customFormat="1" ht="12" hidden="1" customHeight="1">
      <c r="A16479" s="260"/>
    </row>
    <row r="16480" spans="1:1" s="261" customFormat="1" ht="12" hidden="1" customHeight="1">
      <c r="A16480" s="260"/>
    </row>
    <row r="16481" spans="1:1" s="261" customFormat="1" ht="12" hidden="1" customHeight="1">
      <c r="A16481" s="260"/>
    </row>
    <row r="16482" spans="1:1" s="261" customFormat="1" ht="12" hidden="1" customHeight="1">
      <c r="A16482" s="260"/>
    </row>
    <row r="16483" spans="1:1" s="261" customFormat="1" ht="12" hidden="1" customHeight="1">
      <c r="A16483" s="260"/>
    </row>
    <row r="16484" spans="1:1" s="261" customFormat="1" ht="12" hidden="1" customHeight="1">
      <c r="A16484" s="260"/>
    </row>
    <row r="16485" spans="1:1" s="261" customFormat="1" ht="12" hidden="1" customHeight="1">
      <c r="A16485" s="260"/>
    </row>
    <row r="16486" spans="1:1" s="261" customFormat="1" ht="12" hidden="1" customHeight="1">
      <c r="A16486" s="260"/>
    </row>
    <row r="16487" spans="1:1" s="261" customFormat="1" ht="12" hidden="1" customHeight="1">
      <c r="A16487" s="260"/>
    </row>
    <row r="16488" spans="1:1" s="261" customFormat="1" ht="12" hidden="1" customHeight="1">
      <c r="A16488" s="260"/>
    </row>
    <row r="16489" spans="1:1" s="261" customFormat="1" ht="12" hidden="1" customHeight="1">
      <c r="A16489" s="260"/>
    </row>
    <row r="16490" spans="1:1" s="261" customFormat="1" ht="12" hidden="1" customHeight="1">
      <c r="A16490" s="260"/>
    </row>
    <row r="16491" spans="1:1" s="261" customFormat="1" ht="12" hidden="1" customHeight="1">
      <c r="A16491" s="260"/>
    </row>
    <row r="16492" spans="1:1" s="261" customFormat="1" ht="12" hidden="1" customHeight="1">
      <c r="A16492" s="260"/>
    </row>
    <row r="16493" spans="1:1" s="261" customFormat="1" ht="12" hidden="1" customHeight="1">
      <c r="A16493" s="260"/>
    </row>
    <row r="16494" spans="1:1" s="261" customFormat="1" ht="12" hidden="1" customHeight="1">
      <c r="A16494" s="260"/>
    </row>
    <row r="16495" spans="1:1" s="261" customFormat="1" ht="12" hidden="1" customHeight="1">
      <c r="A16495" s="260"/>
    </row>
    <row r="16496" spans="1:1" s="261" customFormat="1" ht="12" hidden="1" customHeight="1">
      <c r="A16496" s="260"/>
    </row>
    <row r="16497" spans="1:1" s="261" customFormat="1" ht="12" hidden="1" customHeight="1">
      <c r="A16497" s="260"/>
    </row>
    <row r="16498" spans="1:1" s="261" customFormat="1" ht="12" hidden="1" customHeight="1">
      <c r="A16498" s="260"/>
    </row>
    <row r="16499" spans="1:1" s="261" customFormat="1" ht="12" hidden="1" customHeight="1">
      <c r="A16499" s="260"/>
    </row>
    <row r="16500" spans="1:1" s="261" customFormat="1" ht="12" hidden="1" customHeight="1">
      <c r="A16500" s="260"/>
    </row>
    <row r="16501" spans="1:1" s="261" customFormat="1" ht="12" hidden="1" customHeight="1">
      <c r="A16501" s="260"/>
    </row>
    <row r="16502" spans="1:1" s="261" customFormat="1" ht="12" hidden="1" customHeight="1">
      <c r="A16502" s="260"/>
    </row>
    <row r="16503" spans="1:1" s="261" customFormat="1" ht="12" hidden="1" customHeight="1">
      <c r="A16503" s="260"/>
    </row>
    <row r="16504" spans="1:1" s="261" customFormat="1" ht="12" hidden="1" customHeight="1">
      <c r="A16504" s="260"/>
    </row>
    <row r="16505" spans="1:1" s="261" customFormat="1" ht="12" hidden="1" customHeight="1">
      <c r="A16505" s="260"/>
    </row>
    <row r="16506" spans="1:1" s="261" customFormat="1" ht="12" hidden="1" customHeight="1">
      <c r="A16506" s="260"/>
    </row>
    <row r="16507" spans="1:1" s="261" customFormat="1" ht="12" hidden="1" customHeight="1">
      <c r="A16507" s="260"/>
    </row>
    <row r="16508" spans="1:1" s="261" customFormat="1" ht="12" hidden="1" customHeight="1">
      <c r="A16508" s="260"/>
    </row>
    <row r="16509" spans="1:1" s="261" customFormat="1" ht="12" hidden="1" customHeight="1">
      <c r="A16509" s="260"/>
    </row>
    <row r="16510" spans="1:1" s="261" customFormat="1" ht="12" hidden="1" customHeight="1">
      <c r="A16510" s="260"/>
    </row>
    <row r="16511" spans="1:1" s="261" customFormat="1" ht="12" hidden="1" customHeight="1">
      <c r="A16511" s="260"/>
    </row>
    <row r="16512" spans="1:1" s="261" customFormat="1" ht="12" hidden="1" customHeight="1">
      <c r="A16512" s="260"/>
    </row>
    <row r="16513" spans="1:1" s="261" customFormat="1" ht="12" hidden="1" customHeight="1">
      <c r="A16513" s="260"/>
    </row>
    <row r="16514" spans="1:1" s="261" customFormat="1" ht="12" hidden="1" customHeight="1">
      <c r="A16514" s="260"/>
    </row>
    <row r="16515" spans="1:1" s="261" customFormat="1" ht="12" hidden="1" customHeight="1">
      <c r="A16515" s="260"/>
    </row>
    <row r="16516" spans="1:1" s="261" customFormat="1" ht="12" hidden="1" customHeight="1">
      <c r="A16516" s="260"/>
    </row>
    <row r="16517" spans="1:1" s="261" customFormat="1" ht="12" hidden="1" customHeight="1">
      <c r="A16517" s="260"/>
    </row>
    <row r="16518" spans="1:1" s="261" customFormat="1" ht="12" hidden="1" customHeight="1">
      <c r="A16518" s="260"/>
    </row>
    <row r="16519" spans="1:1" s="261" customFormat="1" ht="12" hidden="1" customHeight="1">
      <c r="A16519" s="260"/>
    </row>
    <row r="16520" spans="1:1" s="261" customFormat="1" ht="12" hidden="1" customHeight="1">
      <c r="A16520" s="260"/>
    </row>
    <row r="16521" spans="1:1" s="261" customFormat="1" ht="12" hidden="1" customHeight="1">
      <c r="A16521" s="260"/>
    </row>
    <row r="16522" spans="1:1" s="261" customFormat="1" ht="12" hidden="1" customHeight="1">
      <c r="A16522" s="260"/>
    </row>
    <row r="16523" spans="1:1" s="261" customFormat="1" ht="12" hidden="1" customHeight="1">
      <c r="A16523" s="260"/>
    </row>
    <row r="16524" spans="1:1" s="261" customFormat="1" ht="12" hidden="1" customHeight="1">
      <c r="A16524" s="260"/>
    </row>
    <row r="16525" spans="1:1" s="261" customFormat="1" ht="12" hidden="1" customHeight="1">
      <c r="A16525" s="260"/>
    </row>
    <row r="16526" spans="1:1" s="261" customFormat="1" ht="12" hidden="1" customHeight="1">
      <c r="A16526" s="260"/>
    </row>
    <row r="16527" spans="1:1" s="261" customFormat="1" ht="12" hidden="1" customHeight="1">
      <c r="A16527" s="260"/>
    </row>
    <row r="16528" spans="1:1" s="261" customFormat="1" ht="12" hidden="1" customHeight="1">
      <c r="A16528" s="260"/>
    </row>
    <row r="16529" spans="1:1" s="261" customFormat="1" ht="12" hidden="1" customHeight="1">
      <c r="A16529" s="260"/>
    </row>
    <row r="16530" spans="1:1" s="261" customFormat="1" ht="12" hidden="1" customHeight="1">
      <c r="A16530" s="260"/>
    </row>
    <row r="16531" spans="1:1" s="261" customFormat="1" ht="12" hidden="1" customHeight="1">
      <c r="A16531" s="260"/>
    </row>
    <row r="16532" spans="1:1" s="261" customFormat="1" ht="12" hidden="1" customHeight="1">
      <c r="A16532" s="260"/>
    </row>
    <row r="16533" spans="1:1" s="261" customFormat="1" ht="12" hidden="1" customHeight="1">
      <c r="A16533" s="260"/>
    </row>
    <row r="16534" spans="1:1" s="261" customFormat="1" ht="12" hidden="1" customHeight="1">
      <c r="A16534" s="260"/>
    </row>
    <row r="16535" spans="1:1" s="261" customFormat="1" ht="12" hidden="1" customHeight="1">
      <c r="A16535" s="260"/>
    </row>
    <row r="16536" spans="1:1" s="261" customFormat="1" ht="12" hidden="1" customHeight="1">
      <c r="A16536" s="260"/>
    </row>
    <row r="16537" spans="1:1" s="261" customFormat="1" ht="12" hidden="1" customHeight="1">
      <c r="A16537" s="260"/>
    </row>
    <row r="16538" spans="1:1" s="261" customFormat="1" ht="12" hidden="1" customHeight="1">
      <c r="A16538" s="260"/>
    </row>
    <row r="16539" spans="1:1" s="261" customFormat="1" ht="12" hidden="1" customHeight="1">
      <c r="A16539" s="260"/>
    </row>
    <row r="16540" spans="1:1" s="261" customFormat="1" ht="12" hidden="1" customHeight="1">
      <c r="A16540" s="260"/>
    </row>
    <row r="16541" spans="1:1" s="261" customFormat="1" ht="12" hidden="1" customHeight="1">
      <c r="A16541" s="260"/>
    </row>
    <row r="16542" spans="1:1" s="261" customFormat="1" ht="12" hidden="1" customHeight="1">
      <c r="A16542" s="260"/>
    </row>
    <row r="16543" spans="1:1" s="261" customFormat="1" ht="12" hidden="1" customHeight="1">
      <c r="A16543" s="260"/>
    </row>
    <row r="16544" spans="1:1" s="261" customFormat="1" ht="12" hidden="1" customHeight="1">
      <c r="A16544" s="260"/>
    </row>
    <row r="16545" spans="1:1" s="261" customFormat="1" ht="12" hidden="1" customHeight="1">
      <c r="A16545" s="260"/>
    </row>
    <row r="16546" spans="1:1" s="261" customFormat="1" ht="12" hidden="1" customHeight="1">
      <c r="A16546" s="260"/>
    </row>
    <row r="16547" spans="1:1" s="261" customFormat="1" ht="12" hidden="1" customHeight="1">
      <c r="A16547" s="260"/>
    </row>
    <row r="16548" spans="1:1" s="261" customFormat="1" ht="12" hidden="1" customHeight="1">
      <c r="A16548" s="260"/>
    </row>
    <row r="16549" spans="1:1" s="261" customFormat="1" ht="12" hidden="1" customHeight="1">
      <c r="A16549" s="260"/>
    </row>
    <row r="16550" spans="1:1" s="261" customFormat="1" ht="12" hidden="1" customHeight="1">
      <c r="A16550" s="260"/>
    </row>
    <row r="16551" spans="1:1" s="261" customFormat="1" ht="12" hidden="1" customHeight="1">
      <c r="A16551" s="260"/>
    </row>
    <row r="16552" spans="1:1" s="261" customFormat="1" ht="12" hidden="1" customHeight="1">
      <c r="A16552" s="260"/>
    </row>
    <row r="16553" spans="1:1" s="261" customFormat="1" ht="12" hidden="1" customHeight="1">
      <c r="A16553" s="260"/>
    </row>
    <row r="16554" spans="1:1" s="261" customFormat="1" ht="12" hidden="1" customHeight="1">
      <c r="A16554" s="260"/>
    </row>
    <row r="16555" spans="1:1" s="261" customFormat="1" ht="12" hidden="1" customHeight="1">
      <c r="A16555" s="260"/>
    </row>
    <row r="16556" spans="1:1" s="261" customFormat="1" ht="12" hidden="1" customHeight="1">
      <c r="A16556" s="260"/>
    </row>
    <row r="16557" spans="1:1" s="261" customFormat="1" ht="12" hidden="1" customHeight="1">
      <c r="A16557" s="260"/>
    </row>
    <row r="16558" spans="1:1" s="261" customFormat="1" ht="12" hidden="1" customHeight="1">
      <c r="A16558" s="260"/>
    </row>
    <row r="16559" spans="1:1" s="261" customFormat="1" ht="12" hidden="1" customHeight="1">
      <c r="A16559" s="260"/>
    </row>
    <row r="16560" spans="1:1" s="261" customFormat="1" ht="12" hidden="1" customHeight="1">
      <c r="A16560" s="260"/>
    </row>
    <row r="16561" spans="1:1" s="261" customFormat="1" ht="12" hidden="1" customHeight="1">
      <c r="A16561" s="260"/>
    </row>
    <row r="16562" spans="1:1" s="261" customFormat="1" ht="12" hidden="1" customHeight="1">
      <c r="A16562" s="260"/>
    </row>
    <row r="16563" spans="1:1" s="261" customFormat="1" ht="12" hidden="1" customHeight="1">
      <c r="A16563" s="260"/>
    </row>
    <row r="16564" spans="1:1" s="261" customFormat="1" ht="12" hidden="1" customHeight="1">
      <c r="A16564" s="260"/>
    </row>
    <row r="16565" spans="1:1" s="261" customFormat="1" ht="12" hidden="1" customHeight="1">
      <c r="A16565" s="260"/>
    </row>
    <row r="16566" spans="1:1" s="261" customFormat="1" ht="12" hidden="1" customHeight="1">
      <c r="A16566" s="260"/>
    </row>
    <row r="16567" spans="1:1" s="261" customFormat="1" ht="12" hidden="1" customHeight="1">
      <c r="A16567" s="260"/>
    </row>
    <row r="16568" spans="1:1" s="261" customFormat="1" ht="12" hidden="1" customHeight="1">
      <c r="A16568" s="260"/>
    </row>
    <row r="16569" spans="1:1" s="261" customFormat="1" ht="12" hidden="1" customHeight="1">
      <c r="A16569" s="260"/>
    </row>
    <row r="16570" spans="1:1" s="261" customFormat="1" ht="12" hidden="1" customHeight="1">
      <c r="A16570" s="260"/>
    </row>
    <row r="16571" spans="1:1" s="261" customFormat="1" ht="12" hidden="1" customHeight="1">
      <c r="A16571" s="260"/>
    </row>
    <row r="16572" spans="1:1" s="261" customFormat="1" ht="12" hidden="1" customHeight="1">
      <c r="A16572" s="260"/>
    </row>
    <row r="16573" spans="1:1" s="261" customFormat="1" ht="12" hidden="1" customHeight="1">
      <c r="A16573" s="260"/>
    </row>
    <row r="16574" spans="1:1" s="261" customFormat="1" ht="12" hidden="1" customHeight="1">
      <c r="A16574" s="260"/>
    </row>
    <row r="16575" spans="1:1" s="261" customFormat="1" ht="12" hidden="1" customHeight="1">
      <c r="A16575" s="260"/>
    </row>
    <row r="16576" spans="1:1" s="261" customFormat="1" ht="12" hidden="1" customHeight="1">
      <c r="A16576" s="260"/>
    </row>
    <row r="16577" spans="1:1" s="261" customFormat="1" ht="12" hidden="1" customHeight="1">
      <c r="A16577" s="260"/>
    </row>
    <row r="16578" spans="1:1" s="261" customFormat="1" ht="12" hidden="1" customHeight="1">
      <c r="A16578" s="260"/>
    </row>
    <row r="16579" spans="1:1" s="261" customFormat="1" ht="12" hidden="1" customHeight="1">
      <c r="A16579" s="260"/>
    </row>
    <row r="16580" spans="1:1" s="261" customFormat="1" ht="12" hidden="1" customHeight="1">
      <c r="A16580" s="260"/>
    </row>
    <row r="16581" spans="1:1" s="261" customFormat="1" ht="12" hidden="1" customHeight="1">
      <c r="A16581" s="260"/>
    </row>
    <row r="16582" spans="1:1" s="261" customFormat="1" ht="12" hidden="1" customHeight="1">
      <c r="A16582" s="260"/>
    </row>
    <row r="16583" spans="1:1" s="261" customFormat="1" ht="12" hidden="1" customHeight="1">
      <c r="A16583" s="260"/>
    </row>
    <row r="16584" spans="1:1" s="261" customFormat="1" ht="12" hidden="1" customHeight="1">
      <c r="A16584" s="260"/>
    </row>
    <row r="16585" spans="1:1" s="261" customFormat="1" ht="12" hidden="1" customHeight="1">
      <c r="A16585" s="260"/>
    </row>
    <row r="16586" spans="1:1" s="261" customFormat="1" ht="12" hidden="1" customHeight="1">
      <c r="A16586" s="260"/>
    </row>
    <row r="16587" spans="1:1" s="261" customFormat="1" ht="12" hidden="1" customHeight="1">
      <c r="A16587" s="260"/>
    </row>
    <row r="16588" spans="1:1" s="261" customFormat="1" ht="12" hidden="1" customHeight="1">
      <c r="A16588" s="260"/>
    </row>
    <row r="16589" spans="1:1" s="261" customFormat="1" ht="12" hidden="1" customHeight="1">
      <c r="A16589" s="260"/>
    </row>
    <row r="16590" spans="1:1" s="261" customFormat="1" ht="12" hidden="1" customHeight="1">
      <c r="A16590" s="260"/>
    </row>
    <row r="16591" spans="1:1" s="261" customFormat="1" ht="12" hidden="1" customHeight="1">
      <c r="A16591" s="260"/>
    </row>
    <row r="16592" spans="1:1" s="261" customFormat="1" ht="12" hidden="1" customHeight="1">
      <c r="A16592" s="260"/>
    </row>
    <row r="16593" spans="1:1" s="261" customFormat="1" ht="12" hidden="1" customHeight="1">
      <c r="A16593" s="260"/>
    </row>
    <row r="16594" spans="1:1" s="261" customFormat="1" ht="12" hidden="1" customHeight="1">
      <c r="A16594" s="260"/>
    </row>
    <row r="16595" spans="1:1" s="261" customFormat="1" ht="12" hidden="1" customHeight="1">
      <c r="A16595" s="260"/>
    </row>
    <row r="16596" spans="1:1" s="261" customFormat="1" ht="12" hidden="1" customHeight="1">
      <c r="A16596" s="260"/>
    </row>
    <row r="16597" spans="1:1" s="261" customFormat="1" ht="12" hidden="1" customHeight="1">
      <c r="A16597" s="260"/>
    </row>
    <row r="16598" spans="1:1" s="261" customFormat="1" ht="12" hidden="1" customHeight="1">
      <c r="A16598" s="260"/>
    </row>
    <row r="16599" spans="1:1" s="261" customFormat="1" ht="12" hidden="1" customHeight="1">
      <c r="A16599" s="260"/>
    </row>
    <row r="16600" spans="1:1" s="261" customFormat="1" ht="12" hidden="1" customHeight="1">
      <c r="A16600" s="260"/>
    </row>
    <row r="16601" spans="1:1" s="261" customFormat="1" ht="12" hidden="1" customHeight="1">
      <c r="A16601" s="260"/>
    </row>
    <row r="16602" spans="1:1" s="261" customFormat="1" ht="12" hidden="1" customHeight="1">
      <c r="A16602" s="260"/>
    </row>
    <row r="16603" spans="1:1" s="261" customFormat="1" ht="12" hidden="1" customHeight="1">
      <c r="A16603" s="260"/>
    </row>
    <row r="16604" spans="1:1" s="261" customFormat="1" ht="12" hidden="1" customHeight="1">
      <c r="A16604" s="260"/>
    </row>
    <row r="16605" spans="1:1" s="261" customFormat="1" ht="12" hidden="1" customHeight="1">
      <c r="A16605" s="260"/>
    </row>
    <row r="16606" spans="1:1" s="261" customFormat="1" ht="12" hidden="1" customHeight="1">
      <c r="A16606" s="260"/>
    </row>
    <row r="16607" spans="1:1" s="261" customFormat="1" ht="12" hidden="1" customHeight="1">
      <c r="A16607" s="260"/>
    </row>
    <row r="16608" spans="1:1" s="261" customFormat="1" ht="12" hidden="1" customHeight="1">
      <c r="A16608" s="260"/>
    </row>
    <row r="16609" spans="1:1" s="261" customFormat="1" ht="12" hidden="1" customHeight="1">
      <c r="A16609" s="260"/>
    </row>
    <row r="16610" spans="1:1" s="261" customFormat="1" ht="12" hidden="1" customHeight="1">
      <c r="A16610" s="260"/>
    </row>
    <row r="16611" spans="1:1" s="261" customFormat="1" ht="12" hidden="1" customHeight="1">
      <c r="A16611" s="260"/>
    </row>
    <row r="16612" spans="1:1" s="261" customFormat="1" ht="12" hidden="1" customHeight="1">
      <c r="A16612" s="260"/>
    </row>
    <row r="16613" spans="1:1" s="261" customFormat="1" ht="12" hidden="1" customHeight="1">
      <c r="A16613" s="260"/>
    </row>
    <row r="16614" spans="1:1" s="261" customFormat="1" ht="12" hidden="1" customHeight="1">
      <c r="A16614" s="260"/>
    </row>
    <row r="16615" spans="1:1" s="261" customFormat="1" ht="12" hidden="1" customHeight="1">
      <c r="A16615" s="260"/>
    </row>
    <row r="16616" spans="1:1" s="261" customFormat="1" ht="12" hidden="1" customHeight="1">
      <c r="A16616" s="260"/>
    </row>
    <row r="16617" spans="1:1" s="261" customFormat="1" ht="12" hidden="1" customHeight="1">
      <c r="A16617" s="260"/>
    </row>
    <row r="16618" spans="1:1" s="261" customFormat="1" ht="12" hidden="1" customHeight="1">
      <c r="A16618" s="260"/>
    </row>
    <row r="16619" spans="1:1" s="261" customFormat="1" ht="12" hidden="1" customHeight="1">
      <c r="A16619" s="260"/>
    </row>
    <row r="16620" spans="1:1" s="261" customFormat="1" ht="12" hidden="1" customHeight="1">
      <c r="A16620" s="260"/>
    </row>
    <row r="16621" spans="1:1" s="261" customFormat="1" ht="12" hidden="1" customHeight="1">
      <c r="A16621" s="260"/>
    </row>
    <row r="16622" spans="1:1" s="261" customFormat="1" ht="12" hidden="1" customHeight="1">
      <c r="A16622" s="260"/>
    </row>
    <row r="16623" spans="1:1" s="261" customFormat="1" ht="12" hidden="1" customHeight="1">
      <c r="A16623" s="260"/>
    </row>
    <row r="16624" spans="1:1" s="261" customFormat="1" ht="12" hidden="1" customHeight="1">
      <c r="A16624" s="260"/>
    </row>
    <row r="16625" spans="1:1" s="261" customFormat="1" ht="12" hidden="1" customHeight="1">
      <c r="A16625" s="260"/>
    </row>
    <row r="16626" spans="1:1" s="261" customFormat="1" ht="12" hidden="1" customHeight="1">
      <c r="A16626" s="260"/>
    </row>
    <row r="16627" spans="1:1" s="261" customFormat="1" ht="12" hidden="1" customHeight="1">
      <c r="A16627" s="260"/>
    </row>
    <row r="16628" spans="1:1" s="261" customFormat="1" ht="12" hidden="1" customHeight="1">
      <c r="A16628" s="260"/>
    </row>
    <row r="16629" spans="1:1" s="261" customFormat="1" ht="12" hidden="1" customHeight="1">
      <c r="A16629" s="260"/>
    </row>
    <row r="16630" spans="1:1" s="261" customFormat="1" ht="12" hidden="1" customHeight="1">
      <c r="A16630" s="260"/>
    </row>
    <row r="16631" spans="1:1" s="261" customFormat="1" ht="12" hidden="1" customHeight="1">
      <c r="A16631" s="260"/>
    </row>
    <row r="16632" spans="1:1" s="261" customFormat="1" ht="12" hidden="1" customHeight="1">
      <c r="A16632" s="260"/>
    </row>
    <row r="16633" spans="1:1" s="261" customFormat="1" ht="12" hidden="1" customHeight="1">
      <c r="A16633" s="260"/>
    </row>
    <row r="16634" spans="1:1" s="261" customFormat="1" ht="12" hidden="1" customHeight="1">
      <c r="A16634" s="260"/>
    </row>
    <row r="16635" spans="1:1" s="261" customFormat="1" ht="12" hidden="1" customHeight="1">
      <c r="A16635" s="260"/>
    </row>
    <row r="16636" spans="1:1" s="261" customFormat="1" ht="12" hidden="1" customHeight="1">
      <c r="A16636" s="260"/>
    </row>
    <row r="16637" spans="1:1" s="261" customFormat="1" ht="12" hidden="1" customHeight="1">
      <c r="A16637" s="260"/>
    </row>
    <row r="16638" spans="1:1" s="261" customFormat="1" ht="12" hidden="1" customHeight="1">
      <c r="A16638" s="260"/>
    </row>
    <row r="16639" spans="1:1" s="261" customFormat="1" ht="12" hidden="1" customHeight="1">
      <c r="A16639" s="260"/>
    </row>
    <row r="16640" spans="1:1" s="261" customFormat="1" ht="12" hidden="1" customHeight="1">
      <c r="A16640" s="260"/>
    </row>
    <row r="16641" spans="1:1" s="261" customFormat="1" ht="12" hidden="1" customHeight="1">
      <c r="A16641" s="260"/>
    </row>
    <row r="16642" spans="1:1" s="261" customFormat="1" ht="12" hidden="1" customHeight="1">
      <c r="A16642" s="260"/>
    </row>
    <row r="16643" spans="1:1" s="261" customFormat="1" ht="12" hidden="1" customHeight="1">
      <c r="A16643" s="260"/>
    </row>
    <row r="16644" spans="1:1" s="261" customFormat="1" ht="12" hidden="1" customHeight="1">
      <c r="A16644" s="260"/>
    </row>
    <row r="16645" spans="1:1" s="261" customFormat="1" ht="12" hidden="1" customHeight="1">
      <c r="A16645" s="260"/>
    </row>
    <row r="16646" spans="1:1" s="261" customFormat="1" ht="12" hidden="1" customHeight="1">
      <c r="A16646" s="260"/>
    </row>
    <row r="16647" spans="1:1" s="261" customFormat="1" ht="12" hidden="1" customHeight="1">
      <c r="A16647" s="260"/>
    </row>
    <row r="16648" spans="1:1" s="261" customFormat="1" ht="12" hidden="1" customHeight="1">
      <c r="A16648" s="260"/>
    </row>
    <row r="16649" spans="1:1" s="261" customFormat="1" ht="12" hidden="1" customHeight="1">
      <c r="A16649" s="260"/>
    </row>
    <row r="16650" spans="1:1" s="261" customFormat="1" ht="12" hidden="1" customHeight="1">
      <c r="A16650" s="260"/>
    </row>
    <row r="16651" spans="1:1" s="261" customFormat="1" ht="12" hidden="1" customHeight="1">
      <c r="A16651" s="260"/>
    </row>
    <row r="16652" spans="1:1" s="261" customFormat="1" ht="12" hidden="1" customHeight="1">
      <c r="A16652" s="260"/>
    </row>
    <row r="16653" spans="1:1" s="261" customFormat="1" ht="12" hidden="1" customHeight="1">
      <c r="A16653" s="260"/>
    </row>
    <row r="16654" spans="1:1" s="261" customFormat="1" ht="12" hidden="1" customHeight="1">
      <c r="A16654" s="260"/>
    </row>
    <row r="16655" spans="1:1" s="261" customFormat="1" ht="12" hidden="1" customHeight="1">
      <c r="A16655" s="260"/>
    </row>
    <row r="16656" spans="1:1" s="261" customFormat="1" ht="12" hidden="1" customHeight="1">
      <c r="A16656" s="260"/>
    </row>
    <row r="16657" spans="1:1" s="261" customFormat="1" ht="12" hidden="1" customHeight="1">
      <c r="A16657" s="260"/>
    </row>
    <row r="16658" spans="1:1" s="261" customFormat="1" ht="12" hidden="1" customHeight="1">
      <c r="A16658" s="260"/>
    </row>
    <row r="16659" spans="1:1" s="261" customFormat="1" ht="12" hidden="1" customHeight="1">
      <c r="A16659" s="260"/>
    </row>
    <row r="16660" spans="1:1" s="261" customFormat="1" ht="12" hidden="1" customHeight="1">
      <c r="A16660" s="260"/>
    </row>
    <row r="16661" spans="1:1" s="261" customFormat="1" ht="12" hidden="1" customHeight="1">
      <c r="A16661" s="260"/>
    </row>
    <row r="16662" spans="1:1" s="261" customFormat="1" ht="12" hidden="1" customHeight="1">
      <c r="A16662" s="260"/>
    </row>
    <row r="16663" spans="1:1" s="261" customFormat="1" ht="12" hidden="1" customHeight="1">
      <c r="A16663" s="260"/>
    </row>
    <row r="16664" spans="1:1" s="261" customFormat="1" ht="12" hidden="1" customHeight="1">
      <c r="A16664" s="260"/>
    </row>
    <row r="16665" spans="1:1" s="261" customFormat="1" ht="12" hidden="1" customHeight="1">
      <c r="A16665" s="260"/>
    </row>
    <row r="16666" spans="1:1" s="261" customFormat="1" ht="12" hidden="1" customHeight="1">
      <c r="A16666" s="260"/>
    </row>
    <row r="16667" spans="1:1" s="261" customFormat="1" ht="12" hidden="1" customHeight="1">
      <c r="A16667" s="260"/>
    </row>
    <row r="16668" spans="1:1" s="261" customFormat="1" ht="12" hidden="1" customHeight="1">
      <c r="A16668" s="260"/>
    </row>
    <row r="16669" spans="1:1" s="261" customFormat="1" ht="12" hidden="1" customHeight="1">
      <c r="A16669" s="260"/>
    </row>
    <row r="16670" spans="1:1" s="261" customFormat="1" ht="12" hidden="1" customHeight="1">
      <c r="A16670" s="260"/>
    </row>
    <row r="16671" spans="1:1" s="261" customFormat="1" ht="12" hidden="1" customHeight="1">
      <c r="A16671" s="260"/>
    </row>
    <row r="16672" spans="1:1" s="261" customFormat="1" ht="12" hidden="1" customHeight="1">
      <c r="A16672" s="260"/>
    </row>
    <row r="16673" spans="1:1" s="261" customFormat="1" ht="12" hidden="1" customHeight="1">
      <c r="A16673" s="260"/>
    </row>
    <row r="16674" spans="1:1" s="261" customFormat="1" ht="12" hidden="1" customHeight="1">
      <c r="A16674" s="260"/>
    </row>
    <row r="16675" spans="1:1" s="261" customFormat="1" ht="12" hidden="1" customHeight="1">
      <c r="A16675" s="260"/>
    </row>
    <row r="16676" spans="1:1" s="261" customFormat="1" ht="12" hidden="1" customHeight="1">
      <c r="A16676" s="260"/>
    </row>
    <row r="16677" spans="1:1" s="261" customFormat="1" ht="12" hidden="1" customHeight="1">
      <c r="A16677" s="260"/>
    </row>
    <row r="16678" spans="1:1" s="261" customFormat="1" ht="12" hidden="1" customHeight="1">
      <c r="A16678" s="260"/>
    </row>
    <row r="16679" spans="1:1" s="261" customFormat="1" ht="12" hidden="1" customHeight="1">
      <c r="A16679" s="260"/>
    </row>
    <row r="16680" spans="1:1" s="261" customFormat="1" ht="12" hidden="1" customHeight="1">
      <c r="A16680" s="260"/>
    </row>
    <row r="16681" spans="1:1" s="261" customFormat="1" ht="12" hidden="1" customHeight="1">
      <c r="A16681" s="260"/>
    </row>
    <row r="16682" spans="1:1" s="261" customFormat="1" ht="12" hidden="1" customHeight="1">
      <c r="A16682" s="260"/>
    </row>
    <row r="16683" spans="1:1" s="261" customFormat="1" ht="12" hidden="1" customHeight="1">
      <c r="A16683" s="260"/>
    </row>
    <row r="16684" spans="1:1" s="261" customFormat="1" ht="12" hidden="1" customHeight="1">
      <c r="A16684" s="260"/>
    </row>
    <row r="16685" spans="1:1" s="261" customFormat="1" ht="12" hidden="1" customHeight="1">
      <c r="A16685" s="260"/>
    </row>
    <row r="16686" spans="1:1" s="261" customFormat="1" ht="12" hidden="1" customHeight="1">
      <c r="A16686" s="260"/>
    </row>
    <row r="16687" spans="1:1" s="261" customFormat="1" ht="12" hidden="1" customHeight="1">
      <c r="A16687" s="260"/>
    </row>
    <row r="16688" spans="1:1" s="261" customFormat="1" ht="12" hidden="1" customHeight="1">
      <c r="A16688" s="260"/>
    </row>
    <row r="16689" spans="1:1" s="261" customFormat="1" ht="12" hidden="1" customHeight="1">
      <c r="A16689" s="260"/>
    </row>
    <row r="16690" spans="1:1" s="261" customFormat="1" ht="12" hidden="1" customHeight="1">
      <c r="A16690" s="260"/>
    </row>
    <row r="16691" spans="1:1" s="261" customFormat="1" ht="12" hidden="1" customHeight="1">
      <c r="A16691" s="260"/>
    </row>
    <row r="16692" spans="1:1" s="261" customFormat="1" ht="12" hidden="1" customHeight="1">
      <c r="A16692" s="260"/>
    </row>
    <row r="16693" spans="1:1" s="261" customFormat="1" ht="12" hidden="1" customHeight="1">
      <c r="A16693" s="260"/>
    </row>
    <row r="16694" spans="1:1" s="261" customFormat="1" ht="12" hidden="1" customHeight="1">
      <c r="A16694" s="260"/>
    </row>
    <row r="16695" spans="1:1" s="261" customFormat="1" ht="12" hidden="1" customHeight="1">
      <c r="A16695" s="260"/>
    </row>
    <row r="16696" spans="1:1" s="261" customFormat="1" ht="12" hidden="1" customHeight="1">
      <c r="A16696" s="260"/>
    </row>
    <row r="16697" spans="1:1" s="261" customFormat="1" ht="12" hidden="1" customHeight="1">
      <c r="A16697" s="260"/>
    </row>
    <row r="16698" spans="1:1" s="261" customFormat="1" ht="12" hidden="1" customHeight="1">
      <c r="A16698" s="260"/>
    </row>
    <row r="16699" spans="1:1" s="261" customFormat="1" ht="12" hidden="1" customHeight="1">
      <c r="A16699" s="260"/>
    </row>
    <row r="16700" spans="1:1" s="261" customFormat="1" ht="12" hidden="1" customHeight="1">
      <c r="A16700" s="260"/>
    </row>
    <row r="16701" spans="1:1" s="261" customFormat="1" ht="12" hidden="1" customHeight="1">
      <c r="A16701" s="260"/>
    </row>
    <row r="16702" spans="1:1" s="261" customFormat="1" ht="12" hidden="1" customHeight="1">
      <c r="A16702" s="260"/>
    </row>
    <row r="16703" spans="1:1" s="261" customFormat="1" ht="12" hidden="1" customHeight="1">
      <c r="A16703" s="260"/>
    </row>
    <row r="16704" spans="1:1" s="261" customFormat="1" ht="12" hidden="1" customHeight="1">
      <c r="A16704" s="260"/>
    </row>
    <row r="16705" spans="1:1" s="261" customFormat="1" ht="12" hidden="1" customHeight="1">
      <c r="A16705" s="260"/>
    </row>
    <row r="16706" spans="1:1" s="261" customFormat="1" ht="12" hidden="1" customHeight="1">
      <c r="A16706" s="260"/>
    </row>
    <row r="16707" spans="1:1" s="261" customFormat="1" ht="12" hidden="1" customHeight="1">
      <c r="A16707" s="260"/>
    </row>
    <row r="16708" spans="1:1" s="261" customFormat="1" ht="12" hidden="1" customHeight="1">
      <c r="A16708" s="260"/>
    </row>
    <row r="16709" spans="1:1" s="261" customFormat="1" ht="12" hidden="1" customHeight="1">
      <c r="A16709" s="260"/>
    </row>
    <row r="16710" spans="1:1" s="261" customFormat="1" ht="12" hidden="1" customHeight="1">
      <c r="A16710" s="260"/>
    </row>
    <row r="16711" spans="1:1" s="261" customFormat="1" ht="12" hidden="1" customHeight="1">
      <c r="A16711" s="260"/>
    </row>
    <row r="16712" spans="1:1" s="261" customFormat="1" ht="12" hidden="1" customHeight="1">
      <c r="A16712" s="260"/>
    </row>
    <row r="16713" spans="1:1" s="261" customFormat="1" ht="12" hidden="1" customHeight="1">
      <c r="A16713" s="260"/>
    </row>
    <row r="16714" spans="1:1" s="261" customFormat="1" ht="12" hidden="1" customHeight="1">
      <c r="A16714" s="260"/>
    </row>
    <row r="16715" spans="1:1" s="261" customFormat="1" ht="12" hidden="1" customHeight="1">
      <c r="A16715" s="260"/>
    </row>
    <row r="16716" spans="1:1" s="261" customFormat="1" ht="12" hidden="1" customHeight="1">
      <c r="A16716" s="260"/>
    </row>
    <row r="16717" spans="1:1" s="261" customFormat="1" ht="12" hidden="1" customHeight="1">
      <c r="A16717" s="260"/>
    </row>
    <row r="16718" spans="1:1" s="261" customFormat="1" ht="12" hidden="1" customHeight="1">
      <c r="A16718" s="260"/>
    </row>
    <row r="16719" spans="1:1" s="261" customFormat="1" ht="12" hidden="1" customHeight="1">
      <c r="A16719" s="260"/>
    </row>
    <row r="16720" spans="1:1" s="261" customFormat="1" ht="12" hidden="1" customHeight="1">
      <c r="A16720" s="260"/>
    </row>
    <row r="16721" spans="1:1" s="261" customFormat="1" ht="12" hidden="1" customHeight="1">
      <c r="A16721" s="260"/>
    </row>
    <row r="16722" spans="1:1" s="261" customFormat="1" ht="12" hidden="1" customHeight="1">
      <c r="A16722" s="260"/>
    </row>
    <row r="16723" spans="1:1" s="261" customFormat="1" ht="12" hidden="1" customHeight="1">
      <c r="A16723" s="260"/>
    </row>
    <row r="16724" spans="1:1" s="261" customFormat="1" ht="12" hidden="1" customHeight="1">
      <c r="A16724" s="260"/>
    </row>
    <row r="16725" spans="1:1" s="261" customFormat="1" ht="12" hidden="1" customHeight="1">
      <c r="A16725" s="260"/>
    </row>
    <row r="16726" spans="1:1" s="261" customFormat="1" ht="12" hidden="1" customHeight="1">
      <c r="A16726" s="260"/>
    </row>
    <row r="16727" spans="1:1" s="261" customFormat="1" ht="12" hidden="1" customHeight="1">
      <c r="A16727" s="260"/>
    </row>
    <row r="16728" spans="1:1" s="261" customFormat="1" ht="12" hidden="1" customHeight="1">
      <c r="A16728" s="260"/>
    </row>
    <row r="16729" spans="1:1" s="261" customFormat="1" ht="12" hidden="1" customHeight="1">
      <c r="A16729" s="260"/>
    </row>
    <row r="16730" spans="1:1" s="261" customFormat="1" ht="12" hidden="1" customHeight="1">
      <c r="A16730" s="260"/>
    </row>
    <row r="16731" spans="1:1" s="261" customFormat="1" ht="12" hidden="1" customHeight="1">
      <c r="A16731" s="260"/>
    </row>
    <row r="16732" spans="1:1" s="261" customFormat="1" ht="12" hidden="1" customHeight="1">
      <c r="A16732" s="260"/>
    </row>
    <row r="16733" spans="1:1" s="261" customFormat="1" ht="12" hidden="1" customHeight="1">
      <c r="A16733" s="260"/>
    </row>
    <row r="16734" spans="1:1" s="261" customFormat="1" ht="12" hidden="1" customHeight="1">
      <c r="A16734" s="260"/>
    </row>
    <row r="16735" spans="1:1" s="261" customFormat="1" ht="12" hidden="1" customHeight="1">
      <c r="A16735" s="260"/>
    </row>
    <row r="16736" spans="1:1" s="261" customFormat="1" ht="12" hidden="1" customHeight="1">
      <c r="A16736" s="260"/>
    </row>
    <row r="16737" spans="1:1" s="261" customFormat="1" ht="12" hidden="1" customHeight="1">
      <c r="A16737" s="260"/>
    </row>
    <row r="16738" spans="1:1" s="261" customFormat="1" ht="12" hidden="1" customHeight="1">
      <c r="A16738" s="260"/>
    </row>
    <row r="16739" spans="1:1" s="261" customFormat="1" ht="12" hidden="1" customHeight="1">
      <c r="A16739" s="260"/>
    </row>
    <row r="16740" spans="1:1" s="261" customFormat="1" ht="12" hidden="1" customHeight="1">
      <c r="A16740" s="260"/>
    </row>
    <row r="16741" spans="1:1" s="261" customFormat="1" ht="12" hidden="1" customHeight="1">
      <c r="A16741" s="260"/>
    </row>
    <row r="16742" spans="1:1" s="261" customFormat="1" ht="12" hidden="1" customHeight="1">
      <c r="A16742" s="260"/>
    </row>
    <row r="16743" spans="1:1" s="261" customFormat="1" ht="12" hidden="1" customHeight="1">
      <c r="A16743" s="260"/>
    </row>
    <row r="16744" spans="1:1" s="261" customFormat="1" ht="12" hidden="1" customHeight="1">
      <c r="A16744" s="260"/>
    </row>
    <row r="16745" spans="1:1" s="261" customFormat="1" ht="12" hidden="1" customHeight="1">
      <c r="A16745" s="260"/>
    </row>
    <row r="16746" spans="1:1" s="261" customFormat="1" ht="12" hidden="1" customHeight="1">
      <c r="A16746" s="260"/>
    </row>
    <row r="16747" spans="1:1" s="261" customFormat="1" ht="12" hidden="1" customHeight="1">
      <c r="A16747" s="260"/>
    </row>
    <row r="16748" spans="1:1" s="261" customFormat="1" ht="12" hidden="1" customHeight="1">
      <c r="A16748" s="260"/>
    </row>
    <row r="16749" spans="1:1" s="261" customFormat="1" ht="12" hidden="1" customHeight="1">
      <c r="A16749" s="260"/>
    </row>
    <row r="16750" spans="1:1" s="261" customFormat="1" ht="12" hidden="1" customHeight="1">
      <c r="A16750" s="260"/>
    </row>
    <row r="16751" spans="1:1" s="261" customFormat="1" ht="12" hidden="1" customHeight="1">
      <c r="A16751" s="260"/>
    </row>
    <row r="16752" spans="1:1" s="261" customFormat="1" ht="12" hidden="1" customHeight="1">
      <c r="A16752" s="260"/>
    </row>
    <row r="16753" spans="1:1" s="261" customFormat="1" ht="12" hidden="1" customHeight="1">
      <c r="A16753" s="260"/>
    </row>
    <row r="16754" spans="1:1" s="261" customFormat="1" ht="12" hidden="1" customHeight="1">
      <c r="A16754" s="260"/>
    </row>
    <row r="16755" spans="1:1" s="261" customFormat="1" ht="12" hidden="1" customHeight="1">
      <c r="A16755" s="260"/>
    </row>
    <row r="16756" spans="1:1" s="261" customFormat="1" ht="12" hidden="1" customHeight="1">
      <c r="A16756" s="260"/>
    </row>
    <row r="16757" spans="1:1" s="261" customFormat="1" ht="12" hidden="1" customHeight="1">
      <c r="A16757" s="260"/>
    </row>
    <row r="16758" spans="1:1" s="261" customFormat="1" ht="12" hidden="1" customHeight="1">
      <c r="A16758" s="260"/>
    </row>
    <row r="16759" spans="1:1" s="261" customFormat="1" ht="12" hidden="1" customHeight="1">
      <c r="A16759" s="260"/>
    </row>
    <row r="16760" spans="1:1" s="261" customFormat="1" ht="12" hidden="1" customHeight="1">
      <c r="A16760" s="260"/>
    </row>
    <row r="16761" spans="1:1" s="261" customFormat="1" ht="12" hidden="1" customHeight="1">
      <c r="A16761" s="260"/>
    </row>
    <row r="16762" spans="1:1" s="261" customFormat="1" ht="12" hidden="1" customHeight="1">
      <c r="A16762" s="260"/>
    </row>
    <row r="16763" spans="1:1" s="261" customFormat="1" ht="12" hidden="1" customHeight="1">
      <c r="A16763" s="260"/>
    </row>
    <row r="16764" spans="1:1" s="261" customFormat="1" ht="12" hidden="1" customHeight="1">
      <c r="A16764" s="260"/>
    </row>
    <row r="16765" spans="1:1" s="261" customFormat="1" ht="12" hidden="1" customHeight="1">
      <c r="A16765" s="260"/>
    </row>
    <row r="16766" spans="1:1" s="261" customFormat="1" ht="12" hidden="1" customHeight="1">
      <c r="A16766" s="260"/>
    </row>
    <row r="16767" spans="1:1" s="261" customFormat="1" ht="12" hidden="1" customHeight="1">
      <c r="A16767" s="260"/>
    </row>
    <row r="16768" spans="1:1" s="261" customFormat="1" ht="12" hidden="1" customHeight="1">
      <c r="A16768" s="260"/>
    </row>
    <row r="16769" spans="1:1" s="261" customFormat="1" ht="12" hidden="1" customHeight="1">
      <c r="A16769" s="260"/>
    </row>
    <row r="16770" spans="1:1" s="261" customFormat="1" ht="12" hidden="1" customHeight="1">
      <c r="A16770" s="260"/>
    </row>
    <row r="16771" spans="1:1" s="261" customFormat="1" ht="12" hidden="1" customHeight="1">
      <c r="A16771" s="260"/>
    </row>
    <row r="16772" spans="1:1" s="261" customFormat="1" ht="12" hidden="1" customHeight="1">
      <c r="A16772" s="260"/>
    </row>
    <row r="16773" spans="1:1" s="261" customFormat="1" ht="12" hidden="1" customHeight="1">
      <c r="A16773" s="260"/>
    </row>
    <row r="16774" spans="1:1" s="261" customFormat="1" ht="12" hidden="1" customHeight="1">
      <c r="A16774" s="260"/>
    </row>
    <row r="16775" spans="1:1" s="261" customFormat="1" ht="12" hidden="1" customHeight="1">
      <c r="A16775" s="260"/>
    </row>
    <row r="16776" spans="1:1" s="261" customFormat="1" ht="12" hidden="1" customHeight="1">
      <c r="A16776" s="260"/>
    </row>
    <row r="16777" spans="1:1" s="261" customFormat="1" ht="12" hidden="1" customHeight="1">
      <c r="A16777" s="260"/>
    </row>
    <row r="16778" spans="1:1" s="261" customFormat="1" ht="12" hidden="1" customHeight="1">
      <c r="A16778" s="260"/>
    </row>
    <row r="16779" spans="1:1" s="261" customFormat="1" ht="12" hidden="1" customHeight="1">
      <c r="A16779" s="260"/>
    </row>
    <row r="16780" spans="1:1" s="261" customFormat="1" ht="12" hidden="1" customHeight="1">
      <c r="A16780" s="260"/>
    </row>
    <row r="16781" spans="1:1" s="261" customFormat="1" ht="12" hidden="1" customHeight="1">
      <c r="A16781" s="260"/>
    </row>
    <row r="16782" spans="1:1" s="261" customFormat="1" ht="12" hidden="1" customHeight="1">
      <c r="A16782" s="260"/>
    </row>
    <row r="16783" spans="1:1" s="261" customFormat="1" ht="12" hidden="1" customHeight="1">
      <c r="A16783" s="260"/>
    </row>
    <row r="16784" spans="1:1" s="261" customFormat="1" ht="12" hidden="1" customHeight="1">
      <c r="A16784" s="260"/>
    </row>
    <row r="16785" spans="1:1" s="261" customFormat="1" ht="12" hidden="1" customHeight="1">
      <c r="A16785" s="260"/>
    </row>
    <row r="16786" spans="1:1" s="261" customFormat="1" ht="12" hidden="1" customHeight="1">
      <c r="A16786" s="260"/>
    </row>
    <row r="16787" spans="1:1" s="261" customFormat="1" ht="12" hidden="1" customHeight="1">
      <c r="A16787" s="260"/>
    </row>
    <row r="16788" spans="1:1" s="261" customFormat="1" ht="12" hidden="1" customHeight="1">
      <c r="A16788" s="260"/>
    </row>
    <row r="16789" spans="1:1" s="261" customFormat="1" ht="12" hidden="1" customHeight="1">
      <c r="A16789" s="260"/>
    </row>
    <row r="16790" spans="1:1" s="261" customFormat="1" ht="12" hidden="1" customHeight="1">
      <c r="A16790" s="260"/>
    </row>
    <row r="16791" spans="1:1" s="261" customFormat="1" ht="12" hidden="1" customHeight="1">
      <c r="A16791" s="260"/>
    </row>
    <row r="16792" spans="1:1" s="261" customFormat="1" ht="12" hidden="1" customHeight="1">
      <c r="A16792" s="260"/>
    </row>
    <row r="16793" spans="1:1" s="261" customFormat="1" ht="12" hidden="1" customHeight="1">
      <c r="A16793" s="260"/>
    </row>
    <row r="16794" spans="1:1" s="261" customFormat="1" ht="12" hidden="1" customHeight="1">
      <c r="A16794" s="260"/>
    </row>
    <row r="16795" spans="1:1" s="261" customFormat="1" ht="12" hidden="1" customHeight="1">
      <c r="A16795" s="260"/>
    </row>
    <row r="16796" spans="1:1" s="261" customFormat="1" ht="12" hidden="1" customHeight="1">
      <c r="A16796" s="260"/>
    </row>
    <row r="16797" spans="1:1" s="261" customFormat="1" ht="12" hidden="1" customHeight="1">
      <c r="A16797" s="260"/>
    </row>
    <row r="16798" spans="1:1" s="261" customFormat="1" ht="12" hidden="1" customHeight="1">
      <c r="A16798" s="260"/>
    </row>
    <row r="16799" spans="1:1" s="261" customFormat="1" ht="12" hidden="1" customHeight="1">
      <c r="A16799" s="260"/>
    </row>
    <row r="16800" spans="1:1" s="261" customFormat="1" ht="12" hidden="1" customHeight="1">
      <c r="A16800" s="260"/>
    </row>
    <row r="16801" spans="1:1" s="261" customFormat="1" ht="12" hidden="1" customHeight="1">
      <c r="A16801" s="260"/>
    </row>
    <row r="16802" spans="1:1" s="261" customFormat="1" ht="12" hidden="1" customHeight="1">
      <c r="A16802" s="260"/>
    </row>
    <row r="16803" spans="1:1" s="261" customFormat="1" ht="12" hidden="1" customHeight="1">
      <c r="A16803" s="260"/>
    </row>
    <row r="16804" spans="1:1" s="261" customFormat="1" ht="12" hidden="1" customHeight="1">
      <c r="A16804" s="260"/>
    </row>
    <row r="16805" spans="1:1" s="261" customFormat="1" ht="12" hidden="1" customHeight="1">
      <c r="A16805" s="260"/>
    </row>
    <row r="16806" spans="1:1" s="261" customFormat="1" ht="12" hidden="1" customHeight="1">
      <c r="A16806" s="260"/>
    </row>
    <row r="16807" spans="1:1" s="261" customFormat="1" ht="12" hidden="1" customHeight="1">
      <c r="A16807" s="260"/>
    </row>
    <row r="16808" spans="1:1" s="261" customFormat="1" ht="12" hidden="1" customHeight="1">
      <c r="A16808" s="260"/>
    </row>
    <row r="16809" spans="1:1" s="261" customFormat="1" ht="12" hidden="1" customHeight="1">
      <c r="A16809" s="260"/>
    </row>
    <row r="16810" spans="1:1" s="261" customFormat="1" ht="12" hidden="1" customHeight="1">
      <c r="A16810" s="260"/>
    </row>
    <row r="16811" spans="1:1" s="261" customFormat="1" ht="12" hidden="1" customHeight="1">
      <c r="A16811" s="260"/>
    </row>
    <row r="16812" spans="1:1" s="261" customFormat="1" ht="12" hidden="1" customHeight="1">
      <c r="A16812" s="260"/>
    </row>
    <row r="16813" spans="1:1" s="261" customFormat="1" ht="12" hidden="1" customHeight="1">
      <c r="A16813" s="260"/>
    </row>
    <row r="16814" spans="1:1" s="261" customFormat="1" ht="12" hidden="1" customHeight="1">
      <c r="A16814" s="260"/>
    </row>
    <row r="16815" spans="1:1" s="261" customFormat="1" ht="12" hidden="1" customHeight="1">
      <c r="A16815" s="260"/>
    </row>
    <row r="16816" spans="1:1" s="261" customFormat="1" ht="12" hidden="1" customHeight="1">
      <c r="A16816" s="260"/>
    </row>
    <row r="16817" spans="1:1" s="261" customFormat="1" ht="12" hidden="1" customHeight="1">
      <c r="A16817" s="260"/>
    </row>
    <row r="16818" spans="1:1" s="261" customFormat="1" ht="12" hidden="1" customHeight="1">
      <c r="A16818" s="260"/>
    </row>
    <row r="16819" spans="1:1" s="261" customFormat="1" ht="12" hidden="1" customHeight="1">
      <c r="A16819" s="260"/>
    </row>
    <row r="16820" spans="1:1" s="261" customFormat="1" ht="12" hidden="1" customHeight="1">
      <c r="A16820" s="260"/>
    </row>
    <row r="16821" spans="1:1" s="261" customFormat="1" ht="12" hidden="1" customHeight="1">
      <c r="A16821" s="260"/>
    </row>
    <row r="16822" spans="1:1" s="261" customFormat="1" ht="12" hidden="1" customHeight="1">
      <c r="A16822" s="260"/>
    </row>
    <row r="16823" spans="1:1" s="261" customFormat="1" ht="12" hidden="1" customHeight="1">
      <c r="A16823" s="260"/>
    </row>
    <row r="16824" spans="1:1" s="261" customFormat="1" ht="12" hidden="1" customHeight="1">
      <c r="A16824" s="260"/>
    </row>
    <row r="16825" spans="1:1" s="261" customFormat="1" ht="12" hidden="1" customHeight="1">
      <c r="A16825" s="260"/>
    </row>
    <row r="16826" spans="1:1" s="261" customFormat="1" ht="12" hidden="1" customHeight="1">
      <c r="A16826" s="260"/>
    </row>
    <row r="16827" spans="1:1" s="261" customFormat="1" ht="12" hidden="1" customHeight="1">
      <c r="A16827" s="260"/>
    </row>
    <row r="16828" spans="1:1" s="261" customFormat="1" ht="12" hidden="1" customHeight="1">
      <c r="A16828" s="260"/>
    </row>
    <row r="16829" spans="1:1" s="261" customFormat="1" ht="12" hidden="1" customHeight="1">
      <c r="A16829" s="260"/>
    </row>
    <row r="16830" spans="1:1" s="261" customFormat="1" ht="12" hidden="1" customHeight="1">
      <c r="A16830" s="260"/>
    </row>
    <row r="16831" spans="1:1" s="261" customFormat="1" ht="12" hidden="1" customHeight="1">
      <c r="A16831" s="260"/>
    </row>
    <row r="16832" spans="1:1" s="261" customFormat="1" ht="12" hidden="1" customHeight="1">
      <c r="A16832" s="260"/>
    </row>
    <row r="16833" spans="1:1" s="261" customFormat="1" ht="12" hidden="1" customHeight="1">
      <c r="A16833" s="260"/>
    </row>
    <row r="16834" spans="1:1" s="261" customFormat="1" ht="12" hidden="1" customHeight="1">
      <c r="A16834" s="260"/>
    </row>
    <row r="16835" spans="1:1" s="261" customFormat="1" ht="12" hidden="1" customHeight="1">
      <c r="A16835" s="260"/>
    </row>
    <row r="16836" spans="1:1" s="261" customFormat="1" ht="12" hidden="1" customHeight="1">
      <c r="A16836" s="260"/>
    </row>
    <row r="16837" spans="1:1" s="261" customFormat="1" ht="12" hidden="1" customHeight="1">
      <c r="A16837" s="260"/>
    </row>
    <row r="16838" spans="1:1" s="261" customFormat="1" ht="12" hidden="1" customHeight="1">
      <c r="A16838" s="260"/>
    </row>
    <row r="16839" spans="1:1" s="261" customFormat="1" ht="12" hidden="1" customHeight="1">
      <c r="A16839" s="260"/>
    </row>
    <row r="16840" spans="1:1" s="261" customFormat="1" ht="12" hidden="1" customHeight="1">
      <c r="A16840" s="260"/>
    </row>
    <row r="16841" spans="1:1" s="261" customFormat="1" ht="12" hidden="1" customHeight="1">
      <c r="A16841" s="260"/>
    </row>
    <row r="16842" spans="1:1" s="261" customFormat="1" ht="12" hidden="1" customHeight="1">
      <c r="A16842" s="260"/>
    </row>
    <row r="16843" spans="1:1" s="261" customFormat="1" ht="12" hidden="1" customHeight="1">
      <c r="A16843" s="260"/>
    </row>
    <row r="16844" spans="1:1" s="261" customFormat="1" ht="12" hidden="1" customHeight="1">
      <c r="A16844" s="260"/>
    </row>
    <row r="16845" spans="1:1" s="261" customFormat="1" ht="12" hidden="1" customHeight="1">
      <c r="A16845" s="260"/>
    </row>
    <row r="16846" spans="1:1" s="261" customFormat="1" ht="12" hidden="1" customHeight="1">
      <c r="A16846" s="260"/>
    </row>
    <row r="16847" spans="1:1" s="261" customFormat="1" ht="12" hidden="1" customHeight="1">
      <c r="A16847" s="260"/>
    </row>
    <row r="16848" spans="1:1" s="261" customFormat="1" ht="12" hidden="1" customHeight="1">
      <c r="A16848" s="260"/>
    </row>
    <row r="16849" spans="1:1" s="261" customFormat="1" ht="12" hidden="1" customHeight="1">
      <c r="A16849" s="260"/>
    </row>
    <row r="16850" spans="1:1" s="261" customFormat="1" ht="12" hidden="1" customHeight="1">
      <c r="A16850" s="260"/>
    </row>
    <row r="16851" spans="1:1" s="261" customFormat="1" ht="12" hidden="1" customHeight="1">
      <c r="A16851" s="260"/>
    </row>
    <row r="16852" spans="1:1" s="261" customFormat="1" ht="12" hidden="1" customHeight="1">
      <c r="A16852" s="260"/>
    </row>
    <row r="16853" spans="1:1" s="261" customFormat="1" ht="12" hidden="1" customHeight="1">
      <c r="A16853" s="260"/>
    </row>
    <row r="16854" spans="1:1" s="261" customFormat="1" ht="12" hidden="1" customHeight="1">
      <c r="A16854" s="260"/>
    </row>
    <row r="16855" spans="1:1" s="261" customFormat="1" ht="12" hidden="1" customHeight="1">
      <c r="A16855" s="260"/>
    </row>
    <row r="16856" spans="1:1" s="261" customFormat="1" ht="12" hidden="1" customHeight="1">
      <c r="A16856" s="260"/>
    </row>
    <row r="16857" spans="1:1" s="261" customFormat="1" ht="12" hidden="1" customHeight="1">
      <c r="A16857" s="260"/>
    </row>
    <row r="16858" spans="1:1" s="261" customFormat="1" ht="12" hidden="1" customHeight="1">
      <c r="A16858" s="260"/>
    </row>
    <row r="16859" spans="1:1" s="261" customFormat="1" ht="12" hidden="1" customHeight="1">
      <c r="A16859" s="260"/>
    </row>
    <row r="16860" spans="1:1" s="261" customFormat="1" ht="12" hidden="1" customHeight="1">
      <c r="A16860" s="260"/>
    </row>
    <row r="16861" spans="1:1" s="261" customFormat="1" ht="12" hidden="1" customHeight="1">
      <c r="A16861" s="260"/>
    </row>
    <row r="16862" spans="1:1" s="261" customFormat="1" ht="12" hidden="1" customHeight="1">
      <c r="A16862" s="260"/>
    </row>
    <row r="16863" spans="1:1" s="261" customFormat="1" ht="12" hidden="1" customHeight="1">
      <c r="A16863" s="260"/>
    </row>
    <row r="16864" spans="1:1" s="261" customFormat="1" ht="12" hidden="1" customHeight="1">
      <c r="A16864" s="260"/>
    </row>
    <row r="16865" spans="1:1" s="261" customFormat="1" ht="12" hidden="1" customHeight="1">
      <c r="A16865" s="260"/>
    </row>
    <row r="16866" spans="1:1" s="261" customFormat="1" ht="12" hidden="1" customHeight="1">
      <c r="A16866" s="260"/>
    </row>
    <row r="16867" spans="1:1" s="261" customFormat="1" ht="12" hidden="1" customHeight="1">
      <c r="A16867" s="260"/>
    </row>
    <row r="16868" spans="1:1" s="261" customFormat="1" ht="12" hidden="1" customHeight="1">
      <c r="A16868" s="260"/>
    </row>
    <row r="16869" spans="1:1" s="261" customFormat="1" ht="12" hidden="1" customHeight="1">
      <c r="A16869" s="260"/>
    </row>
    <row r="16870" spans="1:1" s="261" customFormat="1" ht="12" hidden="1" customHeight="1">
      <c r="A16870" s="260"/>
    </row>
    <row r="16871" spans="1:1" s="261" customFormat="1" ht="12" hidden="1" customHeight="1">
      <c r="A16871" s="260"/>
    </row>
    <row r="16872" spans="1:1" s="261" customFormat="1" ht="12" hidden="1" customHeight="1">
      <c r="A16872" s="260"/>
    </row>
    <row r="16873" spans="1:1" s="261" customFormat="1" ht="12" hidden="1" customHeight="1">
      <c r="A16873" s="260"/>
    </row>
    <row r="16874" spans="1:1" s="261" customFormat="1" ht="12" hidden="1" customHeight="1">
      <c r="A16874" s="260"/>
    </row>
    <row r="16875" spans="1:1" s="261" customFormat="1" ht="12" hidden="1" customHeight="1">
      <c r="A16875" s="260"/>
    </row>
    <row r="16876" spans="1:1" s="261" customFormat="1" ht="12" hidden="1" customHeight="1">
      <c r="A16876" s="260"/>
    </row>
    <row r="16877" spans="1:1" s="261" customFormat="1" ht="12" hidden="1" customHeight="1">
      <c r="A16877" s="260"/>
    </row>
    <row r="16878" spans="1:1" s="261" customFormat="1" ht="12" hidden="1" customHeight="1">
      <c r="A16878" s="260"/>
    </row>
    <row r="16879" spans="1:1" s="261" customFormat="1" ht="12" hidden="1" customHeight="1">
      <c r="A16879" s="260"/>
    </row>
    <row r="16880" spans="1:1" s="261" customFormat="1" ht="12" hidden="1" customHeight="1">
      <c r="A16880" s="260"/>
    </row>
    <row r="16881" spans="1:1" s="261" customFormat="1" ht="12" hidden="1" customHeight="1">
      <c r="A16881" s="260"/>
    </row>
    <row r="16882" spans="1:1" s="261" customFormat="1" ht="12" hidden="1" customHeight="1">
      <c r="A16882" s="260"/>
    </row>
    <row r="16883" spans="1:1" s="261" customFormat="1" ht="12" hidden="1" customHeight="1">
      <c r="A16883" s="260"/>
    </row>
    <row r="16884" spans="1:1" s="261" customFormat="1" ht="12" hidden="1" customHeight="1">
      <c r="A16884" s="260"/>
    </row>
    <row r="16885" spans="1:1" s="261" customFormat="1" ht="12" hidden="1" customHeight="1">
      <c r="A16885" s="260"/>
    </row>
    <row r="16886" spans="1:1" s="261" customFormat="1" ht="12" hidden="1" customHeight="1">
      <c r="A16886" s="260"/>
    </row>
    <row r="16887" spans="1:1" s="261" customFormat="1" ht="12" hidden="1" customHeight="1">
      <c r="A16887" s="260"/>
    </row>
    <row r="16888" spans="1:1" s="261" customFormat="1" ht="12" hidden="1" customHeight="1">
      <c r="A16888" s="260"/>
    </row>
    <row r="16889" spans="1:1" s="261" customFormat="1" ht="12" hidden="1" customHeight="1">
      <c r="A16889" s="260"/>
    </row>
    <row r="16890" spans="1:1" s="261" customFormat="1" ht="12" hidden="1" customHeight="1">
      <c r="A16890" s="260"/>
    </row>
    <row r="16891" spans="1:1" s="261" customFormat="1" ht="12" hidden="1" customHeight="1">
      <c r="A16891" s="260"/>
    </row>
    <row r="16892" spans="1:1" s="261" customFormat="1" ht="12" hidden="1" customHeight="1">
      <c r="A16892" s="260"/>
    </row>
    <row r="16893" spans="1:1" s="261" customFormat="1" ht="12" hidden="1" customHeight="1">
      <c r="A16893" s="260"/>
    </row>
    <row r="16894" spans="1:1" s="261" customFormat="1" ht="12" hidden="1" customHeight="1">
      <c r="A16894" s="260"/>
    </row>
    <row r="16895" spans="1:1" s="261" customFormat="1" ht="12" hidden="1" customHeight="1">
      <c r="A16895" s="260"/>
    </row>
    <row r="16896" spans="1:1" s="261" customFormat="1" ht="12" hidden="1" customHeight="1">
      <c r="A16896" s="260"/>
    </row>
    <row r="16897" spans="1:1" s="261" customFormat="1" ht="12" hidden="1" customHeight="1">
      <c r="A16897" s="260"/>
    </row>
    <row r="16898" spans="1:1" s="261" customFormat="1" ht="12" hidden="1" customHeight="1">
      <c r="A16898" s="260"/>
    </row>
    <row r="16899" spans="1:1" s="261" customFormat="1" ht="12" hidden="1" customHeight="1">
      <c r="A16899" s="260"/>
    </row>
    <row r="16900" spans="1:1" s="261" customFormat="1" ht="12" hidden="1" customHeight="1">
      <c r="A16900" s="260"/>
    </row>
    <row r="16901" spans="1:1" s="261" customFormat="1" ht="12" hidden="1" customHeight="1">
      <c r="A16901" s="260"/>
    </row>
    <row r="16902" spans="1:1" s="261" customFormat="1" ht="12" hidden="1" customHeight="1">
      <c r="A16902" s="260"/>
    </row>
    <row r="16903" spans="1:1" s="261" customFormat="1" ht="12" hidden="1" customHeight="1">
      <c r="A16903" s="260"/>
    </row>
    <row r="16904" spans="1:1" s="261" customFormat="1" ht="12" hidden="1" customHeight="1">
      <c r="A16904" s="260"/>
    </row>
    <row r="16905" spans="1:1" s="261" customFormat="1" ht="12" hidden="1" customHeight="1">
      <c r="A16905" s="260"/>
    </row>
    <row r="16906" spans="1:1" s="261" customFormat="1" ht="12" hidden="1" customHeight="1">
      <c r="A16906" s="260"/>
    </row>
    <row r="16907" spans="1:1" s="261" customFormat="1" ht="12" hidden="1" customHeight="1">
      <c r="A16907" s="260"/>
    </row>
    <row r="16908" spans="1:1" s="261" customFormat="1" ht="12" hidden="1" customHeight="1">
      <c r="A16908" s="260"/>
    </row>
    <row r="16909" spans="1:1" s="261" customFormat="1" ht="12" hidden="1" customHeight="1">
      <c r="A16909" s="260"/>
    </row>
    <row r="16910" spans="1:1" s="261" customFormat="1" ht="12" hidden="1" customHeight="1">
      <c r="A16910" s="260"/>
    </row>
    <row r="16911" spans="1:1" s="261" customFormat="1" ht="12" hidden="1" customHeight="1">
      <c r="A16911" s="260"/>
    </row>
    <row r="16912" spans="1:1" s="261" customFormat="1" ht="12" hidden="1" customHeight="1">
      <c r="A16912" s="260"/>
    </row>
    <row r="16913" spans="1:1" s="261" customFormat="1" ht="12" hidden="1" customHeight="1">
      <c r="A16913" s="260"/>
    </row>
    <row r="16914" spans="1:1" s="261" customFormat="1" ht="12" hidden="1" customHeight="1">
      <c r="A16914" s="260"/>
    </row>
    <row r="16915" spans="1:1" s="261" customFormat="1" ht="12" hidden="1" customHeight="1">
      <c r="A16915" s="260"/>
    </row>
    <row r="16916" spans="1:1" s="261" customFormat="1" ht="12" hidden="1" customHeight="1">
      <c r="A16916" s="260"/>
    </row>
    <row r="16917" spans="1:1" s="261" customFormat="1" ht="12" hidden="1" customHeight="1">
      <c r="A16917" s="260"/>
    </row>
    <row r="16918" spans="1:1" s="261" customFormat="1" ht="12" hidden="1" customHeight="1">
      <c r="A16918" s="260"/>
    </row>
    <row r="16919" spans="1:1" s="261" customFormat="1" ht="12" hidden="1" customHeight="1">
      <c r="A16919" s="260"/>
    </row>
    <row r="16920" spans="1:1" s="261" customFormat="1" ht="12" hidden="1" customHeight="1">
      <c r="A16920" s="260"/>
    </row>
    <row r="16921" spans="1:1" s="261" customFormat="1" ht="12" hidden="1" customHeight="1">
      <c r="A16921" s="260"/>
    </row>
    <row r="16922" spans="1:1" s="261" customFormat="1" ht="12" hidden="1" customHeight="1">
      <c r="A16922" s="260"/>
    </row>
    <row r="16923" spans="1:1" s="261" customFormat="1" ht="12" hidden="1" customHeight="1">
      <c r="A16923" s="260"/>
    </row>
    <row r="16924" spans="1:1" s="261" customFormat="1" ht="12" hidden="1" customHeight="1">
      <c r="A16924" s="260"/>
    </row>
    <row r="16925" spans="1:1" s="261" customFormat="1" ht="12" hidden="1" customHeight="1">
      <c r="A16925" s="260"/>
    </row>
    <row r="16926" spans="1:1" s="261" customFormat="1" ht="12" hidden="1" customHeight="1">
      <c r="A16926" s="260"/>
    </row>
    <row r="16927" spans="1:1" s="261" customFormat="1" ht="12" hidden="1" customHeight="1">
      <c r="A16927" s="260"/>
    </row>
    <row r="16928" spans="1:1" s="261" customFormat="1" ht="12" hidden="1" customHeight="1">
      <c r="A16928" s="260"/>
    </row>
    <row r="16929" spans="1:1" s="261" customFormat="1" ht="12" hidden="1" customHeight="1">
      <c r="A16929" s="260"/>
    </row>
    <row r="16930" spans="1:1" s="261" customFormat="1" ht="12" hidden="1" customHeight="1">
      <c r="A16930" s="260"/>
    </row>
    <row r="16931" spans="1:1" s="261" customFormat="1" ht="12" hidden="1" customHeight="1">
      <c r="A16931" s="260"/>
    </row>
    <row r="16932" spans="1:1" s="261" customFormat="1" ht="12" hidden="1" customHeight="1">
      <c r="A16932" s="260"/>
    </row>
    <row r="16933" spans="1:1" s="261" customFormat="1" ht="12" hidden="1" customHeight="1">
      <c r="A16933" s="260"/>
    </row>
    <row r="16934" spans="1:1" s="261" customFormat="1" ht="12" hidden="1" customHeight="1">
      <c r="A16934" s="260"/>
    </row>
    <row r="16935" spans="1:1" s="261" customFormat="1" ht="12" hidden="1" customHeight="1">
      <c r="A16935" s="260"/>
    </row>
    <row r="16936" spans="1:1" s="261" customFormat="1" ht="12" hidden="1" customHeight="1">
      <c r="A16936" s="260"/>
    </row>
    <row r="16937" spans="1:1" s="261" customFormat="1" ht="12" hidden="1" customHeight="1">
      <c r="A16937" s="260"/>
    </row>
    <row r="16938" spans="1:1" s="261" customFormat="1" ht="12" hidden="1" customHeight="1">
      <c r="A16938" s="260"/>
    </row>
    <row r="16939" spans="1:1" s="261" customFormat="1" ht="12" hidden="1" customHeight="1">
      <c r="A16939" s="260"/>
    </row>
    <row r="16940" spans="1:1" s="261" customFormat="1" ht="12" hidden="1" customHeight="1">
      <c r="A16940" s="260"/>
    </row>
    <row r="16941" spans="1:1" s="261" customFormat="1" ht="12" hidden="1" customHeight="1">
      <c r="A16941" s="260"/>
    </row>
    <row r="16942" spans="1:1" s="261" customFormat="1" ht="12" hidden="1" customHeight="1">
      <c r="A16942" s="260"/>
    </row>
    <row r="16943" spans="1:1" s="261" customFormat="1" ht="12" hidden="1" customHeight="1">
      <c r="A16943" s="260"/>
    </row>
    <row r="16944" spans="1:1" s="261" customFormat="1" ht="12" hidden="1" customHeight="1">
      <c r="A16944" s="260"/>
    </row>
    <row r="16945" spans="1:1" s="261" customFormat="1" ht="12" hidden="1" customHeight="1">
      <c r="A16945" s="260"/>
    </row>
    <row r="16946" spans="1:1" s="261" customFormat="1" ht="12" hidden="1" customHeight="1">
      <c r="A16946" s="260"/>
    </row>
    <row r="16947" spans="1:1" s="261" customFormat="1" ht="12" hidden="1" customHeight="1">
      <c r="A16947" s="260"/>
    </row>
    <row r="16948" spans="1:1" s="261" customFormat="1" ht="12" hidden="1" customHeight="1">
      <c r="A16948" s="260"/>
    </row>
    <row r="16949" spans="1:1" s="261" customFormat="1" ht="12" hidden="1" customHeight="1">
      <c r="A16949" s="260"/>
    </row>
    <row r="16950" spans="1:1" s="261" customFormat="1" ht="12" hidden="1" customHeight="1">
      <c r="A16950" s="260"/>
    </row>
    <row r="16951" spans="1:1" s="261" customFormat="1" ht="12" hidden="1" customHeight="1">
      <c r="A16951" s="260"/>
    </row>
    <row r="16952" spans="1:1" s="261" customFormat="1" ht="12" hidden="1" customHeight="1">
      <c r="A16952" s="260"/>
    </row>
    <row r="16953" spans="1:1" s="261" customFormat="1" ht="12" hidden="1" customHeight="1">
      <c r="A16953" s="260"/>
    </row>
    <row r="16954" spans="1:1" s="261" customFormat="1" ht="12" hidden="1" customHeight="1">
      <c r="A16954" s="260"/>
    </row>
    <row r="16955" spans="1:1" s="261" customFormat="1" ht="12" hidden="1" customHeight="1">
      <c r="A16955" s="260"/>
    </row>
    <row r="16956" spans="1:1" s="261" customFormat="1" ht="12" hidden="1" customHeight="1">
      <c r="A16956" s="260"/>
    </row>
    <row r="16957" spans="1:1" s="261" customFormat="1" ht="12" hidden="1" customHeight="1">
      <c r="A16957" s="260"/>
    </row>
    <row r="16958" spans="1:1" s="261" customFormat="1" ht="12" hidden="1" customHeight="1">
      <c r="A16958" s="260"/>
    </row>
    <row r="16959" spans="1:1" s="261" customFormat="1" ht="12" hidden="1" customHeight="1">
      <c r="A16959" s="260"/>
    </row>
    <row r="16960" spans="1:1" s="261" customFormat="1" ht="12" hidden="1" customHeight="1">
      <c r="A16960" s="260"/>
    </row>
    <row r="16961" spans="1:1" s="261" customFormat="1" ht="12" hidden="1" customHeight="1">
      <c r="A16961" s="260"/>
    </row>
    <row r="16962" spans="1:1" s="261" customFormat="1" ht="12" hidden="1" customHeight="1">
      <c r="A16962" s="260"/>
    </row>
    <row r="16963" spans="1:1" s="261" customFormat="1" ht="12" hidden="1" customHeight="1">
      <c r="A16963" s="260"/>
    </row>
    <row r="16964" spans="1:1" s="261" customFormat="1" ht="12" hidden="1" customHeight="1">
      <c r="A16964" s="260"/>
    </row>
    <row r="16965" spans="1:1" s="261" customFormat="1" ht="12" hidden="1" customHeight="1">
      <c r="A16965" s="260"/>
    </row>
    <row r="16966" spans="1:1" s="261" customFormat="1" ht="12" hidden="1" customHeight="1">
      <c r="A16966" s="260"/>
    </row>
    <row r="16967" spans="1:1" s="261" customFormat="1" ht="12" hidden="1" customHeight="1">
      <c r="A16967" s="260"/>
    </row>
    <row r="16968" spans="1:1" s="261" customFormat="1" ht="12" hidden="1" customHeight="1">
      <c r="A16968" s="260"/>
    </row>
    <row r="16969" spans="1:1" s="261" customFormat="1" ht="12" hidden="1" customHeight="1">
      <c r="A16969" s="260"/>
    </row>
    <row r="16970" spans="1:1" s="261" customFormat="1" ht="12" hidden="1" customHeight="1">
      <c r="A16970" s="260"/>
    </row>
    <row r="16971" spans="1:1" s="261" customFormat="1" ht="12" hidden="1" customHeight="1">
      <c r="A16971" s="260"/>
    </row>
    <row r="16972" spans="1:1" s="261" customFormat="1" ht="12" hidden="1" customHeight="1">
      <c r="A16972" s="260"/>
    </row>
    <row r="16973" spans="1:1" s="261" customFormat="1" ht="12" hidden="1" customHeight="1">
      <c r="A16973" s="260"/>
    </row>
    <row r="16974" spans="1:1" s="261" customFormat="1" ht="12" hidden="1" customHeight="1">
      <c r="A16974" s="260"/>
    </row>
    <row r="16975" spans="1:1" s="261" customFormat="1" ht="12" hidden="1" customHeight="1">
      <c r="A16975" s="260"/>
    </row>
    <row r="16976" spans="1:1" s="261" customFormat="1" ht="12" hidden="1" customHeight="1">
      <c r="A16976" s="260"/>
    </row>
    <row r="16977" spans="1:1" s="261" customFormat="1" ht="12" hidden="1" customHeight="1">
      <c r="A16977" s="260"/>
    </row>
    <row r="16978" spans="1:1" s="261" customFormat="1" ht="12" hidden="1" customHeight="1">
      <c r="A16978" s="260"/>
    </row>
    <row r="16979" spans="1:1" s="261" customFormat="1" ht="12" hidden="1" customHeight="1">
      <c r="A16979" s="260"/>
    </row>
    <row r="16980" spans="1:1" s="261" customFormat="1" ht="12" hidden="1" customHeight="1">
      <c r="A16980" s="260"/>
    </row>
    <row r="16981" spans="1:1" s="261" customFormat="1" ht="12" hidden="1" customHeight="1">
      <c r="A16981" s="260"/>
    </row>
    <row r="16982" spans="1:1" s="261" customFormat="1" ht="12" hidden="1" customHeight="1">
      <c r="A16982" s="260"/>
    </row>
    <row r="16983" spans="1:1" s="261" customFormat="1" ht="12" hidden="1" customHeight="1">
      <c r="A16983" s="260"/>
    </row>
    <row r="16984" spans="1:1" s="261" customFormat="1" ht="12" hidden="1" customHeight="1">
      <c r="A16984" s="260"/>
    </row>
    <row r="16985" spans="1:1" s="261" customFormat="1" ht="12" hidden="1" customHeight="1">
      <c r="A16985" s="260"/>
    </row>
    <row r="16986" spans="1:1" s="261" customFormat="1" ht="12" hidden="1" customHeight="1">
      <c r="A16986" s="260"/>
    </row>
    <row r="16987" spans="1:1" s="261" customFormat="1" ht="12" hidden="1" customHeight="1">
      <c r="A16987" s="260"/>
    </row>
    <row r="16988" spans="1:1" s="261" customFormat="1" ht="12" hidden="1" customHeight="1">
      <c r="A16988" s="260"/>
    </row>
    <row r="16989" spans="1:1" s="261" customFormat="1" ht="12" hidden="1" customHeight="1">
      <c r="A16989" s="260"/>
    </row>
    <row r="16990" spans="1:1" s="261" customFormat="1" ht="12" hidden="1" customHeight="1">
      <c r="A16990" s="260"/>
    </row>
    <row r="16991" spans="1:1" s="261" customFormat="1" ht="12" hidden="1" customHeight="1">
      <c r="A16991" s="260"/>
    </row>
    <row r="16992" spans="1:1" s="261" customFormat="1" ht="12" hidden="1" customHeight="1">
      <c r="A16992" s="260"/>
    </row>
    <row r="16993" spans="1:1" s="261" customFormat="1" ht="12" hidden="1" customHeight="1">
      <c r="A16993" s="260"/>
    </row>
    <row r="16994" spans="1:1" s="261" customFormat="1" ht="12" hidden="1" customHeight="1">
      <c r="A16994" s="260"/>
    </row>
    <row r="16995" spans="1:1" s="261" customFormat="1" ht="12" hidden="1" customHeight="1">
      <c r="A16995" s="260"/>
    </row>
    <row r="16996" spans="1:1" s="261" customFormat="1" ht="12" hidden="1" customHeight="1">
      <c r="A16996" s="260"/>
    </row>
    <row r="16997" spans="1:1" s="261" customFormat="1" ht="12" hidden="1" customHeight="1">
      <c r="A16997" s="260"/>
    </row>
    <row r="16998" spans="1:1" s="261" customFormat="1" ht="12" hidden="1" customHeight="1">
      <c r="A16998" s="260"/>
    </row>
    <row r="16999" spans="1:1" s="261" customFormat="1" ht="12" hidden="1" customHeight="1">
      <c r="A16999" s="260"/>
    </row>
    <row r="17000" spans="1:1" s="261" customFormat="1" ht="12" hidden="1" customHeight="1">
      <c r="A17000" s="260"/>
    </row>
    <row r="17001" spans="1:1" s="261" customFormat="1" ht="12" hidden="1" customHeight="1">
      <c r="A17001" s="260"/>
    </row>
    <row r="17002" spans="1:1" s="261" customFormat="1" ht="12" hidden="1" customHeight="1">
      <c r="A17002" s="260"/>
    </row>
    <row r="17003" spans="1:1" s="261" customFormat="1" ht="12" hidden="1" customHeight="1">
      <c r="A17003" s="260"/>
    </row>
    <row r="17004" spans="1:1" s="261" customFormat="1" ht="12" hidden="1" customHeight="1">
      <c r="A17004" s="260"/>
    </row>
    <row r="17005" spans="1:1" s="261" customFormat="1" ht="12" hidden="1" customHeight="1">
      <c r="A17005" s="260"/>
    </row>
    <row r="17006" spans="1:1" s="261" customFormat="1" ht="12" hidden="1" customHeight="1">
      <c r="A17006" s="260"/>
    </row>
    <row r="17007" spans="1:1" s="261" customFormat="1" ht="12" hidden="1" customHeight="1">
      <c r="A17007" s="260"/>
    </row>
    <row r="17008" spans="1:1" s="261" customFormat="1" ht="12" hidden="1" customHeight="1">
      <c r="A17008" s="260"/>
    </row>
    <row r="17009" spans="1:1" s="261" customFormat="1" ht="12" hidden="1" customHeight="1">
      <c r="A17009" s="260"/>
    </row>
    <row r="17010" spans="1:1" s="261" customFormat="1" ht="12" hidden="1" customHeight="1">
      <c r="A17010" s="260"/>
    </row>
    <row r="17011" spans="1:1" s="261" customFormat="1" ht="12" hidden="1" customHeight="1">
      <c r="A17011" s="260"/>
    </row>
    <row r="17012" spans="1:1" s="261" customFormat="1" ht="12" hidden="1" customHeight="1">
      <c r="A17012" s="260"/>
    </row>
    <row r="17013" spans="1:1" s="261" customFormat="1" ht="12" hidden="1" customHeight="1">
      <c r="A17013" s="260"/>
    </row>
    <row r="17014" spans="1:1" s="261" customFormat="1" ht="12" hidden="1" customHeight="1">
      <c r="A17014" s="260"/>
    </row>
    <row r="17015" spans="1:1" s="261" customFormat="1" ht="12" hidden="1" customHeight="1">
      <c r="A17015" s="260"/>
    </row>
    <row r="17016" spans="1:1" s="261" customFormat="1" ht="12" hidden="1" customHeight="1">
      <c r="A17016" s="260"/>
    </row>
    <row r="17017" spans="1:1" s="261" customFormat="1" ht="12" hidden="1" customHeight="1">
      <c r="A17017" s="260"/>
    </row>
    <row r="17018" spans="1:1" s="261" customFormat="1" ht="12" hidden="1" customHeight="1">
      <c r="A17018" s="260"/>
    </row>
    <row r="17019" spans="1:1" s="261" customFormat="1" ht="12" hidden="1" customHeight="1">
      <c r="A17019" s="260"/>
    </row>
    <row r="17020" spans="1:1" s="261" customFormat="1" ht="12" hidden="1" customHeight="1">
      <c r="A17020" s="260"/>
    </row>
    <row r="17021" spans="1:1" s="261" customFormat="1" ht="12" hidden="1" customHeight="1">
      <c r="A17021" s="260"/>
    </row>
    <row r="17022" spans="1:1" s="261" customFormat="1" ht="12" hidden="1" customHeight="1">
      <c r="A17022" s="260"/>
    </row>
    <row r="17023" spans="1:1" s="261" customFormat="1" ht="12" hidden="1" customHeight="1">
      <c r="A17023" s="260"/>
    </row>
    <row r="17024" spans="1:1" s="261" customFormat="1" ht="12" hidden="1" customHeight="1">
      <c r="A17024" s="260"/>
    </row>
    <row r="17025" spans="1:1" s="261" customFormat="1" ht="12" hidden="1" customHeight="1">
      <c r="A17025" s="260"/>
    </row>
    <row r="17026" spans="1:1" s="261" customFormat="1" ht="12" hidden="1" customHeight="1">
      <c r="A17026" s="260"/>
    </row>
    <row r="17027" spans="1:1" s="261" customFormat="1" ht="12" hidden="1" customHeight="1">
      <c r="A17027" s="260"/>
    </row>
    <row r="17028" spans="1:1" s="261" customFormat="1" ht="12" hidden="1" customHeight="1">
      <c r="A17028" s="260"/>
    </row>
    <row r="17029" spans="1:1" s="261" customFormat="1" ht="12" hidden="1" customHeight="1">
      <c r="A17029" s="260"/>
    </row>
    <row r="17030" spans="1:1" s="261" customFormat="1" ht="12" hidden="1" customHeight="1">
      <c r="A17030" s="260"/>
    </row>
    <row r="17031" spans="1:1" s="261" customFormat="1" ht="12" hidden="1" customHeight="1">
      <c r="A17031" s="260"/>
    </row>
    <row r="17032" spans="1:1" s="261" customFormat="1" ht="12" hidden="1" customHeight="1">
      <c r="A17032" s="260"/>
    </row>
    <row r="17033" spans="1:1" s="261" customFormat="1" ht="12" hidden="1" customHeight="1">
      <c r="A17033" s="260"/>
    </row>
    <row r="17034" spans="1:1" s="261" customFormat="1" ht="12" hidden="1" customHeight="1">
      <c r="A17034" s="260"/>
    </row>
    <row r="17035" spans="1:1" s="261" customFormat="1" ht="12" hidden="1" customHeight="1">
      <c r="A17035" s="260"/>
    </row>
    <row r="17036" spans="1:1" s="261" customFormat="1" ht="12" hidden="1" customHeight="1">
      <c r="A17036" s="260"/>
    </row>
    <row r="17037" spans="1:1" s="261" customFormat="1" ht="12" hidden="1" customHeight="1">
      <c r="A17037" s="260"/>
    </row>
    <row r="17038" spans="1:1" s="261" customFormat="1" ht="12" hidden="1" customHeight="1">
      <c r="A17038" s="260"/>
    </row>
    <row r="17039" spans="1:1" s="261" customFormat="1" ht="12" hidden="1" customHeight="1">
      <c r="A17039" s="260"/>
    </row>
    <row r="17040" spans="1:1" s="261" customFormat="1" ht="12" hidden="1" customHeight="1">
      <c r="A17040" s="260"/>
    </row>
    <row r="17041" spans="1:1" s="261" customFormat="1" ht="12" hidden="1" customHeight="1">
      <c r="A17041" s="260"/>
    </row>
    <row r="17042" spans="1:1" s="261" customFormat="1" ht="12" hidden="1" customHeight="1">
      <c r="A17042" s="260"/>
    </row>
    <row r="17043" spans="1:1" s="261" customFormat="1" ht="12" hidden="1" customHeight="1">
      <c r="A17043" s="260"/>
    </row>
    <row r="17044" spans="1:1" s="261" customFormat="1" ht="12" hidden="1" customHeight="1">
      <c r="A17044" s="260"/>
    </row>
    <row r="17045" spans="1:1" s="261" customFormat="1" ht="12" hidden="1" customHeight="1">
      <c r="A17045" s="260"/>
    </row>
    <row r="17046" spans="1:1" s="261" customFormat="1" ht="12" hidden="1" customHeight="1">
      <c r="A17046" s="260"/>
    </row>
    <row r="17047" spans="1:1" s="261" customFormat="1" ht="12" hidden="1" customHeight="1">
      <c r="A17047" s="260"/>
    </row>
    <row r="17048" spans="1:1" s="261" customFormat="1" ht="12" hidden="1" customHeight="1">
      <c r="A17048" s="260"/>
    </row>
    <row r="17049" spans="1:1" s="261" customFormat="1" ht="12" hidden="1" customHeight="1">
      <c r="A17049" s="260"/>
    </row>
    <row r="17050" spans="1:1" s="261" customFormat="1" ht="12" hidden="1" customHeight="1">
      <c r="A17050" s="260"/>
    </row>
    <row r="17051" spans="1:1" s="261" customFormat="1" ht="12" hidden="1" customHeight="1">
      <c r="A17051" s="260"/>
    </row>
    <row r="17052" spans="1:1" s="261" customFormat="1" ht="12" hidden="1" customHeight="1">
      <c r="A17052" s="260"/>
    </row>
    <row r="17053" spans="1:1" s="261" customFormat="1" ht="12" hidden="1" customHeight="1">
      <c r="A17053" s="260"/>
    </row>
    <row r="17054" spans="1:1" s="261" customFormat="1" ht="12" hidden="1" customHeight="1">
      <c r="A17054" s="260"/>
    </row>
    <row r="17055" spans="1:1" s="261" customFormat="1" ht="12" hidden="1" customHeight="1">
      <c r="A17055" s="260"/>
    </row>
    <row r="17056" spans="1:1" s="261" customFormat="1" ht="12" hidden="1" customHeight="1">
      <c r="A17056" s="260"/>
    </row>
    <row r="17057" spans="1:1" s="261" customFormat="1" ht="12" hidden="1" customHeight="1">
      <c r="A17057" s="260"/>
    </row>
    <row r="17058" spans="1:1" s="261" customFormat="1" ht="12" hidden="1" customHeight="1">
      <c r="A17058" s="260"/>
    </row>
    <row r="17059" spans="1:1" s="261" customFormat="1" ht="12" hidden="1" customHeight="1">
      <c r="A17059" s="260"/>
    </row>
    <row r="17060" spans="1:1" s="261" customFormat="1" ht="12" hidden="1" customHeight="1">
      <c r="A17060" s="260"/>
    </row>
    <row r="17061" spans="1:1" s="261" customFormat="1" ht="12" hidden="1" customHeight="1">
      <c r="A17061" s="260"/>
    </row>
    <row r="17062" spans="1:1" s="261" customFormat="1" ht="12" hidden="1" customHeight="1">
      <c r="A17062" s="260"/>
    </row>
    <row r="17063" spans="1:1" s="261" customFormat="1" ht="12" hidden="1" customHeight="1">
      <c r="A17063" s="260"/>
    </row>
    <row r="17064" spans="1:1" s="261" customFormat="1" ht="12" hidden="1" customHeight="1">
      <c r="A17064" s="260"/>
    </row>
    <row r="17065" spans="1:1" s="261" customFormat="1" ht="12" hidden="1" customHeight="1">
      <c r="A17065" s="260"/>
    </row>
    <row r="17066" spans="1:1" s="261" customFormat="1" ht="12" hidden="1" customHeight="1">
      <c r="A17066" s="260"/>
    </row>
    <row r="17067" spans="1:1" s="261" customFormat="1" ht="12" hidden="1" customHeight="1">
      <c r="A17067" s="260"/>
    </row>
    <row r="17068" spans="1:1" s="261" customFormat="1" ht="12" hidden="1" customHeight="1">
      <c r="A17068" s="260"/>
    </row>
    <row r="17069" spans="1:1" s="261" customFormat="1" ht="12" hidden="1" customHeight="1">
      <c r="A17069" s="260"/>
    </row>
    <row r="17070" spans="1:1" s="261" customFormat="1" ht="12" hidden="1" customHeight="1">
      <c r="A17070" s="260"/>
    </row>
    <row r="17071" spans="1:1" s="261" customFormat="1" ht="12" hidden="1" customHeight="1">
      <c r="A17071" s="260"/>
    </row>
    <row r="17072" spans="1:1" s="261" customFormat="1" ht="12" hidden="1" customHeight="1">
      <c r="A17072" s="260"/>
    </row>
    <row r="17073" spans="1:1" s="261" customFormat="1" ht="12" hidden="1" customHeight="1">
      <c r="A17073" s="260"/>
    </row>
    <row r="17074" spans="1:1" s="261" customFormat="1" ht="12" hidden="1" customHeight="1">
      <c r="A17074" s="260"/>
    </row>
    <row r="17075" spans="1:1" s="261" customFormat="1" ht="12" hidden="1" customHeight="1">
      <c r="A17075" s="260"/>
    </row>
    <row r="17076" spans="1:1" s="261" customFormat="1" ht="12" hidden="1" customHeight="1">
      <c r="A17076" s="260"/>
    </row>
    <row r="17077" spans="1:1" s="261" customFormat="1" ht="12" hidden="1" customHeight="1">
      <c r="A17077" s="260"/>
    </row>
    <row r="17078" spans="1:1" s="261" customFormat="1" ht="12" hidden="1" customHeight="1">
      <c r="A17078" s="260"/>
    </row>
    <row r="17079" spans="1:1" s="261" customFormat="1" ht="12" hidden="1" customHeight="1">
      <c r="A17079" s="260"/>
    </row>
    <row r="17080" spans="1:1" s="261" customFormat="1" ht="12" hidden="1" customHeight="1">
      <c r="A17080" s="260"/>
    </row>
    <row r="17081" spans="1:1" s="261" customFormat="1" ht="12" hidden="1" customHeight="1">
      <c r="A17081" s="260"/>
    </row>
    <row r="17082" spans="1:1" s="261" customFormat="1" ht="12" hidden="1" customHeight="1">
      <c r="A17082" s="260"/>
    </row>
    <row r="17083" spans="1:1" s="261" customFormat="1" ht="12" hidden="1" customHeight="1">
      <c r="A17083" s="260"/>
    </row>
    <row r="17084" spans="1:1" s="261" customFormat="1" ht="12" hidden="1" customHeight="1">
      <c r="A17084" s="260"/>
    </row>
    <row r="17085" spans="1:1" s="261" customFormat="1" ht="12" hidden="1" customHeight="1">
      <c r="A17085" s="260"/>
    </row>
    <row r="17086" spans="1:1" s="261" customFormat="1" ht="12" hidden="1" customHeight="1">
      <c r="A17086" s="260"/>
    </row>
    <row r="17087" spans="1:1" s="261" customFormat="1" ht="12" hidden="1" customHeight="1">
      <c r="A17087" s="260"/>
    </row>
    <row r="17088" spans="1:1" s="261" customFormat="1" ht="12" hidden="1" customHeight="1">
      <c r="A17088" s="260"/>
    </row>
    <row r="17089" spans="1:1" s="261" customFormat="1" ht="12" hidden="1" customHeight="1">
      <c r="A17089" s="260"/>
    </row>
    <row r="17090" spans="1:1" s="261" customFormat="1" ht="12" hidden="1" customHeight="1">
      <c r="A17090" s="260"/>
    </row>
    <row r="17091" spans="1:1" s="261" customFormat="1" ht="12" hidden="1" customHeight="1">
      <c r="A17091" s="260"/>
    </row>
    <row r="17092" spans="1:1" s="261" customFormat="1" ht="12" hidden="1" customHeight="1">
      <c r="A17092" s="260"/>
    </row>
    <row r="17093" spans="1:1" s="261" customFormat="1" ht="12" hidden="1" customHeight="1">
      <c r="A17093" s="260"/>
    </row>
    <row r="17094" spans="1:1" s="261" customFormat="1" ht="12" hidden="1" customHeight="1">
      <c r="A17094" s="260"/>
    </row>
    <row r="17095" spans="1:1" s="261" customFormat="1" ht="12" hidden="1" customHeight="1">
      <c r="A17095" s="260"/>
    </row>
    <row r="17096" spans="1:1" s="261" customFormat="1" ht="12" hidden="1" customHeight="1">
      <c r="A17096" s="260"/>
    </row>
    <row r="17097" spans="1:1" s="261" customFormat="1" ht="12" hidden="1" customHeight="1">
      <c r="A17097" s="260"/>
    </row>
    <row r="17098" spans="1:1" s="261" customFormat="1" ht="12" hidden="1" customHeight="1">
      <c r="A17098" s="260"/>
    </row>
    <row r="17099" spans="1:1" s="261" customFormat="1" ht="12" hidden="1" customHeight="1">
      <c r="A17099" s="260"/>
    </row>
    <row r="17100" spans="1:1" s="261" customFormat="1" ht="12" hidden="1" customHeight="1">
      <c r="A17100" s="260"/>
    </row>
    <row r="17101" spans="1:1" s="261" customFormat="1" ht="12" hidden="1" customHeight="1">
      <c r="A17101" s="260"/>
    </row>
    <row r="17102" spans="1:1" s="261" customFormat="1" ht="12" hidden="1" customHeight="1">
      <c r="A17102" s="260"/>
    </row>
    <row r="17103" spans="1:1" s="261" customFormat="1" ht="12" hidden="1" customHeight="1">
      <c r="A17103" s="260"/>
    </row>
    <row r="17104" spans="1:1" s="261" customFormat="1" ht="12" hidden="1" customHeight="1">
      <c r="A17104" s="260"/>
    </row>
    <row r="17105" spans="1:1" s="261" customFormat="1" ht="12" hidden="1" customHeight="1">
      <c r="A17105" s="260"/>
    </row>
    <row r="17106" spans="1:1" s="261" customFormat="1" ht="12" hidden="1" customHeight="1">
      <c r="A17106" s="260"/>
    </row>
    <row r="17107" spans="1:1" s="261" customFormat="1" ht="12" hidden="1" customHeight="1">
      <c r="A17107" s="260"/>
    </row>
    <row r="17108" spans="1:1" s="261" customFormat="1" ht="12" hidden="1" customHeight="1">
      <c r="A17108" s="260"/>
    </row>
    <row r="17109" spans="1:1" s="261" customFormat="1" ht="12" hidden="1" customHeight="1">
      <c r="A17109" s="260"/>
    </row>
    <row r="17110" spans="1:1" s="261" customFormat="1" ht="12" hidden="1" customHeight="1">
      <c r="A17110" s="260"/>
    </row>
    <row r="17111" spans="1:1" s="261" customFormat="1" ht="12" hidden="1" customHeight="1">
      <c r="A17111" s="260"/>
    </row>
    <row r="17112" spans="1:1" s="261" customFormat="1" ht="12" hidden="1" customHeight="1">
      <c r="A17112" s="260"/>
    </row>
    <row r="17113" spans="1:1" s="261" customFormat="1" ht="12" hidden="1" customHeight="1">
      <c r="A17113" s="260"/>
    </row>
    <row r="17114" spans="1:1" s="261" customFormat="1" ht="12" hidden="1" customHeight="1">
      <c r="A17114" s="260"/>
    </row>
    <row r="17115" spans="1:1" s="261" customFormat="1" ht="12" hidden="1" customHeight="1">
      <c r="A17115" s="260"/>
    </row>
    <row r="17116" spans="1:1" s="261" customFormat="1" ht="12" hidden="1" customHeight="1">
      <c r="A17116" s="260"/>
    </row>
    <row r="17117" spans="1:1" s="261" customFormat="1" ht="12" hidden="1" customHeight="1">
      <c r="A17117" s="260"/>
    </row>
    <row r="17118" spans="1:1" s="261" customFormat="1" ht="12" hidden="1" customHeight="1">
      <c r="A17118" s="260"/>
    </row>
    <row r="17119" spans="1:1" s="261" customFormat="1" ht="12" hidden="1" customHeight="1">
      <c r="A17119" s="260"/>
    </row>
    <row r="17120" spans="1:1" s="261" customFormat="1" ht="12" hidden="1" customHeight="1">
      <c r="A17120" s="260"/>
    </row>
    <row r="17121" spans="1:1" s="261" customFormat="1" ht="12" hidden="1" customHeight="1">
      <c r="A17121" s="260"/>
    </row>
    <row r="17122" spans="1:1" s="261" customFormat="1" ht="12" hidden="1" customHeight="1">
      <c r="A17122" s="260"/>
    </row>
    <row r="17123" spans="1:1" s="261" customFormat="1" ht="12" hidden="1" customHeight="1">
      <c r="A17123" s="260"/>
    </row>
    <row r="17124" spans="1:1" s="261" customFormat="1" ht="12" hidden="1" customHeight="1">
      <c r="A17124" s="260"/>
    </row>
    <row r="17125" spans="1:1" s="261" customFormat="1" ht="12" hidden="1" customHeight="1">
      <c r="A17125" s="260"/>
    </row>
    <row r="17126" spans="1:1" s="261" customFormat="1" ht="12" hidden="1" customHeight="1">
      <c r="A17126" s="260"/>
    </row>
    <row r="17127" spans="1:1" s="261" customFormat="1" ht="12" hidden="1" customHeight="1">
      <c r="A17127" s="260"/>
    </row>
    <row r="17128" spans="1:1" s="261" customFormat="1" ht="12" hidden="1" customHeight="1">
      <c r="A17128" s="260"/>
    </row>
    <row r="17129" spans="1:1" s="261" customFormat="1" ht="12" hidden="1" customHeight="1">
      <c r="A17129" s="260"/>
    </row>
    <row r="17130" spans="1:1" s="261" customFormat="1" ht="12" hidden="1" customHeight="1">
      <c r="A17130" s="260"/>
    </row>
    <row r="17131" spans="1:1" s="261" customFormat="1" ht="12" hidden="1" customHeight="1">
      <c r="A17131" s="260"/>
    </row>
    <row r="17132" spans="1:1" s="261" customFormat="1" ht="12" hidden="1" customHeight="1">
      <c r="A17132" s="260"/>
    </row>
    <row r="17133" spans="1:1" s="261" customFormat="1" ht="12" hidden="1" customHeight="1">
      <c r="A17133" s="260"/>
    </row>
    <row r="17134" spans="1:1" s="261" customFormat="1" ht="12" hidden="1" customHeight="1">
      <c r="A17134" s="260"/>
    </row>
    <row r="17135" spans="1:1" s="261" customFormat="1" ht="12" hidden="1" customHeight="1">
      <c r="A17135" s="260"/>
    </row>
    <row r="17136" spans="1:1" s="261" customFormat="1" ht="12" hidden="1" customHeight="1">
      <c r="A17136" s="260"/>
    </row>
    <row r="17137" spans="1:1" s="261" customFormat="1" ht="12" hidden="1" customHeight="1">
      <c r="A17137" s="260"/>
    </row>
    <row r="17138" spans="1:1" s="261" customFormat="1" ht="12" hidden="1" customHeight="1">
      <c r="A17138" s="260"/>
    </row>
    <row r="17139" spans="1:1" s="261" customFormat="1" ht="12" hidden="1" customHeight="1">
      <c r="A17139" s="260"/>
    </row>
    <row r="17140" spans="1:1" s="261" customFormat="1" ht="12" hidden="1" customHeight="1">
      <c r="A17140" s="260"/>
    </row>
    <row r="17141" spans="1:1" s="261" customFormat="1" ht="12" hidden="1" customHeight="1">
      <c r="A17141" s="260"/>
    </row>
    <row r="17142" spans="1:1" s="261" customFormat="1" ht="12" hidden="1" customHeight="1">
      <c r="A17142" s="260"/>
    </row>
    <row r="17143" spans="1:1" s="261" customFormat="1" ht="12" hidden="1" customHeight="1">
      <c r="A17143" s="260"/>
    </row>
    <row r="17144" spans="1:1" s="261" customFormat="1" ht="12" hidden="1" customHeight="1">
      <c r="A17144" s="260"/>
    </row>
    <row r="17145" spans="1:1" s="261" customFormat="1" ht="12" hidden="1" customHeight="1">
      <c r="A17145" s="260"/>
    </row>
    <row r="17146" spans="1:1" s="261" customFormat="1" ht="12" hidden="1" customHeight="1">
      <c r="A17146" s="260"/>
    </row>
    <row r="17147" spans="1:1" s="261" customFormat="1" ht="12" hidden="1" customHeight="1">
      <c r="A17147" s="260"/>
    </row>
    <row r="17148" spans="1:1" s="261" customFormat="1" ht="12" hidden="1" customHeight="1">
      <c r="A17148" s="260"/>
    </row>
    <row r="17149" spans="1:1" s="261" customFormat="1" ht="12" hidden="1" customHeight="1">
      <c r="A17149" s="260"/>
    </row>
    <row r="17150" spans="1:1" s="261" customFormat="1" ht="12" hidden="1" customHeight="1">
      <c r="A17150" s="260"/>
    </row>
    <row r="17151" spans="1:1" s="261" customFormat="1" ht="12" hidden="1" customHeight="1">
      <c r="A17151" s="260"/>
    </row>
    <row r="17152" spans="1:1" s="261" customFormat="1" ht="12" hidden="1" customHeight="1">
      <c r="A17152" s="260"/>
    </row>
    <row r="17153" spans="1:1" s="261" customFormat="1" ht="12" hidden="1" customHeight="1">
      <c r="A17153" s="260"/>
    </row>
    <row r="17154" spans="1:1" s="261" customFormat="1" ht="12" hidden="1" customHeight="1">
      <c r="A17154" s="260"/>
    </row>
    <row r="17155" spans="1:1" s="261" customFormat="1" ht="12" hidden="1" customHeight="1">
      <c r="A17155" s="260"/>
    </row>
    <row r="17156" spans="1:1" s="261" customFormat="1" ht="12" hidden="1" customHeight="1">
      <c r="A17156" s="260"/>
    </row>
    <row r="17157" spans="1:1" s="261" customFormat="1" ht="12" hidden="1" customHeight="1">
      <c r="A17157" s="260"/>
    </row>
    <row r="17158" spans="1:1" s="261" customFormat="1" ht="12" hidden="1" customHeight="1">
      <c r="A17158" s="260"/>
    </row>
    <row r="17159" spans="1:1" s="261" customFormat="1" ht="12" hidden="1" customHeight="1">
      <c r="A17159" s="260"/>
    </row>
    <row r="17160" spans="1:1" s="261" customFormat="1" ht="12" hidden="1" customHeight="1">
      <c r="A17160" s="260"/>
    </row>
    <row r="17161" spans="1:1" s="261" customFormat="1" ht="12" hidden="1" customHeight="1">
      <c r="A17161" s="260"/>
    </row>
    <row r="17162" spans="1:1" s="261" customFormat="1" ht="12" hidden="1" customHeight="1">
      <c r="A17162" s="260"/>
    </row>
    <row r="17163" spans="1:1" s="261" customFormat="1" ht="12" hidden="1" customHeight="1">
      <c r="A17163" s="260"/>
    </row>
    <row r="17164" spans="1:1" s="261" customFormat="1" ht="12" hidden="1" customHeight="1">
      <c r="A17164" s="260"/>
    </row>
    <row r="17165" spans="1:1" s="261" customFormat="1" ht="12" hidden="1" customHeight="1">
      <c r="A17165" s="260"/>
    </row>
    <row r="17166" spans="1:1" s="261" customFormat="1" ht="12" hidden="1" customHeight="1">
      <c r="A17166" s="260"/>
    </row>
    <row r="17167" spans="1:1" s="261" customFormat="1" ht="12" hidden="1" customHeight="1">
      <c r="A17167" s="260"/>
    </row>
    <row r="17168" spans="1:1" s="261" customFormat="1" ht="12" hidden="1" customHeight="1">
      <c r="A17168" s="260"/>
    </row>
    <row r="17169" spans="1:1" s="261" customFormat="1" ht="12" hidden="1" customHeight="1">
      <c r="A17169" s="260"/>
    </row>
    <row r="17170" spans="1:1" s="261" customFormat="1" ht="12" hidden="1" customHeight="1">
      <c r="A17170" s="260"/>
    </row>
    <row r="17171" spans="1:1" s="261" customFormat="1" ht="12" hidden="1" customHeight="1">
      <c r="A17171" s="260"/>
    </row>
    <row r="17172" spans="1:1" s="261" customFormat="1" ht="12" hidden="1" customHeight="1">
      <c r="A17172" s="260"/>
    </row>
    <row r="17173" spans="1:1" s="261" customFormat="1" ht="12" hidden="1" customHeight="1">
      <c r="A17173" s="260"/>
    </row>
    <row r="17174" spans="1:1" s="261" customFormat="1" ht="12" hidden="1" customHeight="1">
      <c r="A17174" s="260"/>
    </row>
    <row r="17175" spans="1:1" s="261" customFormat="1" ht="12" hidden="1" customHeight="1">
      <c r="A17175" s="260"/>
    </row>
    <row r="17176" spans="1:1" s="261" customFormat="1" ht="12" hidden="1" customHeight="1">
      <c r="A17176" s="260"/>
    </row>
    <row r="17177" spans="1:1" s="261" customFormat="1" ht="12" hidden="1" customHeight="1">
      <c r="A17177" s="260"/>
    </row>
    <row r="17178" spans="1:1" s="261" customFormat="1" ht="12" hidden="1" customHeight="1">
      <c r="A17178" s="260"/>
    </row>
    <row r="17179" spans="1:1" s="261" customFormat="1" ht="12" hidden="1" customHeight="1">
      <c r="A17179" s="260"/>
    </row>
    <row r="17180" spans="1:1" s="261" customFormat="1" ht="12" hidden="1" customHeight="1">
      <c r="A17180" s="260"/>
    </row>
    <row r="17181" spans="1:1" s="261" customFormat="1" ht="12" hidden="1" customHeight="1">
      <c r="A17181" s="260"/>
    </row>
    <row r="17182" spans="1:1" s="261" customFormat="1" ht="12" hidden="1" customHeight="1">
      <c r="A17182" s="260"/>
    </row>
    <row r="17183" spans="1:1" s="261" customFormat="1" ht="12" hidden="1" customHeight="1">
      <c r="A17183" s="260"/>
    </row>
    <row r="17184" spans="1:1" s="261" customFormat="1" ht="12" hidden="1" customHeight="1">
      <c r="A17184" s="260"/>
    </row>
    <row r="17185" spans="1:1" s="261" customFormat="1" ht="12" hidden="1" customHeight="1">
      <c r="A17185" s="260"/>
    </row>
    <row r="17186" spans="1:1" s="261" customFormat="1" ht="12" hidden="1" customHeight="1">
      <c r="A17186" s="260"/>
    </row>
    <row r="17187" spans="1:1" s="261" customFormat="1" ht="12" hidden="1" customHeight="1">
      <c r="A17187" s="260"/>
    </row>
    <row r="17188" spans="1:1" s="261" customFormat="1" ht="12" hidden="1" customHeight="1">
      <c r="A17188" s="260"/>
    </row>
    <row r="17189" spans="1:1" s="261" customFormat="1" ht="12" hidden="1" customHeight="1">
      <c r="A17189" s="260"/>
    </row>
    <row r="17190" spans="1:1" s="261" customFormat="1" ht="12" hidden="1" customHeight="1">
      <c r="A17190" s="260"/>
    </row>
    <row r="17191" spans="1:1" s="261" customFormat="1" ht="12" hidden="1" customHeight="1">
      <c r="A17191" s="260"/>
    </row>
    <row r="17192" spans="1:1" s="261" customFormat="1" ht="12" hidden="1" customHeight="1">
      <c r="A17192" s="260"/>
    </row>
    <row r="17193" spans="1:1" s="261" customFormat="1" ht="12" hidden="1" customHeight="1">
      <c r="A17193" s="260"/>
    </row>
    <row r="17194" spans="1:1" s="261" customFormat="1" ht="12" hidden="1" customHeight="1">
      <c r="A17194" s="260"/>
    </row>
    <row r="17195" spans="1:1" s="261" customFormat="1" ht="12" hidden="1" customHeight="1">
      <c r="A17195" s="260"/>
    </row>
    <row r="17196" spans="1:1" s="261" customFormat="1" ht="12" hidden="1" customHeight="1">
      <c r="A17196" s="260"/>
    </row>
    <row r="17197" spans="1:1" s="261" customFormat="1" ht="12" hidden="1" customHeight="1">
      <c r="A17197" s="260"/>
    </row>
    <row r="17198" spans="1:1" s="261" customFormat="1" ht="12" hidden="1" customHeight="1">
      <c r="A17198" s="260"/>
    </row>
    <row r="17199" spans="1:1" s="261" customFormat="1" ht="12" hidden="1" customHeight="1">
      <c r="A17199" s="260"/>
    </row>
    <row r="17200" spans="1:1" s="261" customFormat="1" ht="12" hidden="1" customHeight="1">
      <c r="A17200" s="260"/>
    </row>
    <row r="17201" spans="1:1" s="261" customFormat="1" ht="12" hidden="1" customHeight="1">
      <c r="A17201" s="260"/>
    </row>
    <row r="17202" spans="1:1" s="261" customFormat="1" ht="12" hidden="1" customHeight="1">
      <c r="A17202" s="260"/>
    </row>
    <row r="17203" spans="1:1" s="261" customFormat="1" ht="12" hidden="1" customHeight="1">
      <c r="A17203" s="260"/>
    </row>
    <row r="17204" spans="1:1" s="261" customFormat="1" ht="12" hidden="1" customHeight="1">
      <c r="A17204" s="260"/>
    </row>
    <row r="17205" spans="1:1" s="261" customFormat="1" ht="12" hidden="1" customHeight="1">
      <c r="A17205" s="260"/>
    </row>
    <row r="17206" spans="1:1" s="261" customFormat="1" ht="12" hidden="1" customHeight="1">
      <c r="A17206" s="260"/>
    </row>
    <row r="17207" spans="1:1" s="261" customFormat="1" ht="12" hidden="1" customHeight="1">
      <c r="A17207" s="260"/>
    </row>
    <row r="17208" spans="1:1" s="261" customFormat="1" ht="12" hidden="1" customHeight="1">
      <c r="A17208" s="260"/>
    </row>
    <row r="17209" spans="1:1" s="261" customFormat="1" ht="12" hidden="1" customHeight="1">
      <c r="A17209" s="260"/>
    </row>
    <row r="17210" spans="1:1" s="261" customFormat="1" ht="12" hidden="1" customHeight="1">
      <c r="A17210" s="260"/>
    </row>
    <row r="17211" spans="1:1" s="261" customFormat="1" ht="12" hidden="1" customHeight="1">
      <c r="A17211" s="260"/>
    </row>
    <row r="17212" spans="1:1" s="261" customFormat="1" ht="12" hidden="1" customHeight="1">
      <c r="A17212" s="260"/>
    </row>
    <row r="17213" spans="1:1" s="261" customFormat="1" ht="12" hidden="1" customHeight="1">
      <c r="A17213" s="260"/>
    </row>
    <row r="17214" spans="1:1" s="261" customFormat="1" ht="12" hidden="1" customHeight="1">
      <c r="A17214" s="260"/>
    </row>
    <row r="17215" spans="1:1" s="261" customFormat="1" ht="12" hidden="1" customHeight="1">
      <c r="A17215" s="260"/>
    </row>
    <row r="17216" spans="1:1" s="261" customFormat="1" ht="12" hidden="1" customHeight="1">
      <c r="A17216" s="260"/>
    </row>
    <row r="17217" spans="1:1" s="261" customFormat="1" ht="12" hidden="1" customHeight="1">
      <c r="A17217" s="260"/>
    </row>
    <row r="17218" spans="1:1" s="261" customFormat="1" ht="12" hidden="1" customHeight="1">
      <c r="A17218" s="260"/>
    </row>
    <row r="17219" spans="1:1" s="261" customFormat="1" ht="12" hidden="1" customHeight="1">
      <c r="A17219" s="260"/>
    </row>
    <row r="17220" spans="1:1" s="261" customFormat="1" ht="12" hidden="1" customHeight="1">
      <c r="A17220" s="260"/>
    </row>
    <row r="17221" spans="1:1" s="261" customFormat="1" ht="12" hidden="1" customHeight="1">
      <c r="A17221" s="260"/>
    </row>
    <row r="17222" spans="1:1" s="261" customFormat="1" ht="12" hidden="1" customHeight="1">
      <c r="A17222" s="260"/>
    </row>
    <row r="17223" spans="1:1" s="261" customFormat="1" ht="12" hidden="1" customHeight="1">
      <c r="A17223" s="260"/>
    </row>
    <row r="17224" spans="1:1" s="261" customFormat="1" ht="12" hidden="1" customHeight="1">
      <c r="A17224" s="260"/>
    </row>
    <row r="17225" spans="1:1" s="261" customFormat="1" ht="12" hidden="1" customHeight="1">
      <c r="A17225" s="260"/>
    </row>
    <row r="17226" spans="1:1" s="261" customFormat="1" ht="12" hidden="1" customHeight="1">
      <c r="A17226" s="260"/>
    </row>
    <row r="17227" spans="1:1" s="261" customFormat="1" ht="12" hidden="1" customHeight="1">
      <c r="A17227" s="260"/>
    </row>
    <row r="17228" spans="1:1" s="261" customFormat="1" ht="12" hidden="1" customHeight="1">
      <c r="A17228" s="260"/>
    </row>
    <row r="17229" spans="1:1" s="261" customFormat="1" ht="12" hidden="1" customHeight="1">
      <c r="A17229" s="260"/>
    </row>
    <row r="17230" spans="1:1" s="261" customFormat="1" ht="12" hidden="1" customHeight="1">
      <c r="A17230" s="260"/>
    </row>
    <row r="17231" spans="1:1" s="261" customFormat="1" ht="12" hidden="1" customHeight="1">
      <c r="A17231" s="260"/>
    </row>
    <row r="17232" spans="1:1" s="261" customFormat="1" ht="12" hidden="1" customHeight="1">
      <c r="A17232" s="260"/>
    </row>
    <row r="17233" spans="1:1" s="261" customFormat="1" ht="12" hidden="1" customHeight="1">
      <c r="A17233" s="260"/>
    </row>
    <row r="17234" spans="1:1" s="261" customFormat="1" ht="12" hidden="1" customHeight="1">
      <c r="A17234" s="260"/>
    </row>
    <row r="17235" spans="1:1" s="261" customFormat="1" ht="12" hidden="1" customHeight="1">
      <c r="A17235" s="260"/>
    </row>
    <row r="17236" spans="1:1" s="261" customFormat="1" ht="12" hidden="1" customHeight="1">
      <c r="A17236" s="260"/>
    </row>
    <row r="17237" spans="1:1" s="261" customFormat="1" ht="12" hidden="1" customHeight="1">
      <c r="A17237" s="260"/>
    </row>
    <row r="17238" spans="1:1" s="261" customFormat="1" ht="12" hidden="1" customHeight="1">
      <c r="A17238" s="260"/>
    </row>
    <row r="17239" spans="1:1" s="261" customFormat="1" ht="12" hidden="1" customHeight="1">
      <c r="A17239" s="260"/>
    </row>
    <row r="17240" spans="1:1" s="261" customFormat="1" ht="12" hidden="1" customHeight="1">
      <c r="A17240" s="260"/>
    </row>
    <row r="17241" spans="1:1" s="261" customFormat="1" ht="12" hidden="1" customHeight="1">
      <c r="A17241" s="260"/>
    </row>
    <row r="17242" spans="1:1" s="261" customFormat="1" ht="12" hidden="1" customHeight="1">
      <c r="A17242" s="260"/>
    </row>
    <row r="17243" spans="1:1" s="261" customFormat="1" ht="12" hidden="1" customHeight="1">
      <c r="A17243" s="260"/>
    </row>
    <row r="17244" spans="1:1" s="261" customFormat="1" ht="12" hidden="1" customHeight="1">
      <c r="A17244" s="260"/>
    </row>
    <row r="17245" spans="1:1" s="261" customFormat="1" ht="12" hidden="1" customHeight="1">
      <c r="A17245" s="260"/>
    </row>
    <row r="17246" spans="1:1" s="261" customFormat="1" ht="12" hidden="1" customHeight="1">
      <c r="A17246" s="260"/>
    </row>
    <row r="17247" spans="1:1" s="261" customFormat="1" ht="12" hidden="1" customHeight="1">
      <c r="A17247" s="260"/>
    </row>
    <row r="17248" spans="1:1" s="261" customFormat="1" ht="12" hidden="1" customHeight="1">
      <c r="A17248" s="260"/>
    </row>
    <row r="17249" spans="1:1" s="261" customFormat="1" ht="12" hidden="1" customHeight="1">
      <c r="A17249" s="260"/>
    </row>
    <row r="17250" spans="1:1" s="261" customFormat="1" ht="12" hidden="1" customHeight="1">
      <c r="A17250" s="260"/>
    </row>
    <row r="17251" spans="1:1" s="261" customFormat="1" ht="12" hidden="1" customHeight="1">
      <c r="A17251" s="260"/>
    </row>
    <row r="17252" spans="1:1" s="261" customFormat="1" ht="12" hidden="1" customHeight="1">
      <c r="A17252" s="260"/>
    </row>
    <row r="17253" spans="1:1" s="261" customFormat="1" ht="12" hidden="1" customHeight="1">
      <c r="A17253" s="260"/>
    </row>
    <row r="17254" spans="1:1" s="261" customFormat="1" ht="12" hidden="1" customHeight="1">
      <c r="A17254" s="260"/>
    </row>
    <row r="17255" spans="1:1" s="261" customFormat="1" ht="12" hidden="1" customHeight="1">
      <c r="A17255" s="260"/>
    </row>
    <row r="17256" spans="1:1" s="261" customFormat="1" ht="12" hidden="1" customHeight="1">
      <c r="A17256" s="260"/>
    </row>
    <row r="17257" spans="1:1" s="261" customFormat="1" ht="12" hidden="1" customHeight="1">
      <c r="A17257" s="260"/>
    </row>
    <row r="17258" spans="1:1" s="261" customFormat="1" ht="12" hidden="1" customHeight="1">
      <c r="A17258" s="260"/>
    </row>
    <row r="17259" spans="1:1" s="261" customFormat="1" ht="12" hidden="1" customHeight="1">
      <c r="A17259" s="260"/>
    </row>
    <row r="17260" spans="1:1" s="261" customFormat="1" ht="12" hidden="1" customHeight="1">
      <c r="A17260" s="260"/>
    </row>
    <row r="17261" spans="1:1" s="261" customFormat="1" ht="12" hidden="1" customHeight="1">
      <c r="A17261" s="260"/>
    </row>
    <row r="17262" spans="1:1" s="261" customFormat="1" ht="12" hidden="1" customHeight="1">
      <c r="A17262" s="260"/>
    </row>
    <row r="17263" spans="1:1" s="261" customFormat="1" ht="12" hidden="1" customHeight="1">
      <c r="A17263" s="260"/>
    </row>
    <row r="17264" spans="1:1" s="261" customFormat="1" ht="12" hidden="1" customHeight="1">
      <c r="A17264" s="260"/>
    </row>
    <row r="17265" spans="1:1" s="261" customFormat="1" ht="12" hidden="1" customHeight="1">
      <c r="A17265" s="260"/>
    </row>
    <row r="17266" spans="1:1" s="261" customFormat="1" ht="12" hidden="1" customHeight="1">
      <c r="A17266" s="260"/>
    </row>
    <row r="17267" spans="1:1" s="261" customFormat="1" ht="12" hidden="1" customHeight="1">
      <c r="A17267" s="260"/>
    </row>
    <row r="17268" spans="1:1" s="261" customFormat="1" ht="12" hidden="1" customHeight="1">
      <c r="A17268" s="260"/>
    </row>
    <row r="17269" spans="1:1" s="261" customFormat="1" ht="12" hidden="1" customHeight="1">
      <c r="A17269" s="260"/>
    </row>
    <row r="17270" spans="1:1" s="261" customFormat="1" ht="12" hidden="1" customHeight="1">
      <c r="A17270" s="260"/>
    </row>
    <row r="17271" spans="1:1" s="261" customFormat="1" ht="12" hidden="1" customHeight="1">
      <c r="A17271" s="260"/>
    </row>
    <row r="17272" spans="1:1" s="261" customFormat="1" ht="12" hidden="1" customHeight="1">
      <c r="A17272" s="260"/>
    </row>
    <row r="17273" spans="1:1" s="261" customFormat="1" ht="12" hidden="1" customHeight="1">
      <c r="A17273" s="260"/>
    </row>
    <row r="17274" spans="1:1" s="261" customFormat="1" ht="12" hidden="1" customHeight="1">
      <c r="A17274" s="260"/>
    </row>
    <row r="17275" spans="1:1" s="261" customFormat="1" ht="12" hidden="1" customHeight="1">
      <c r="A17275" s="260"/>
    </row>
    <row r="17276" spans="1:1" s="261" customFormat="1" ht="12" hidden="1" customHeight="1">
      <c r="A17276" s="260"/>
    </row>
    <row r="17277" spans="1:1" s="261" customFormat="1" ht="12" hidden="1" customHeight="1">
      <c r="A17277" s="260"/>
    </row>
    <row r="17278" spans="1:1" s="261" customFormat="1" ht="12" hidden="1" customHeight="1">
      <c r="A17278" s="260"/>
    </row>
    <row r="17279" spans="1:1" s="261" customFormat="1" ht="12" hidden="1" customHeight="1">
      <c r="A17279" s="260"/>
    </row>
    <row r="17280" spans="1:1" s="261" customFormat="1" ht="12" hidden="1" customHeight="1">
      <c r="A17280" s="260"/>
    </row>
    <row r="17281" spans="1:1" s="261" customFormat="1" ht="12" hidden="1" customHeight="1">
      <c r="A17281" s="260"/>
    </row>
    <row r="17282" spans="1:1" s="261" customFormat="1" ht="12" hidden="1" customHeight="1">
      <c r="A17282" s="260"/>
    </row>
    <row r="17283" spans="1:1" s="261" customFormat="1" ht="12" hidden="1" customHeight="1">
      <c r="A17283" s="260"/>
    </row>
    <row r="17284" spans="1:1" s="261" customFormat="1" ht="12" hidden="1" customHeight="1">
      <c r="A17284" s="260"/>
    </row>
    <row r="17285" spans="1:1" s="261" customFormat="1" ht="12" hidden="1" customHeight="1">
      <c r="A17285" s="260"/>
    </row>
    <row r="17286" spans="1:1" s="261" customFormat="1" ht="12" hidden="1" customHeight="1">
      <c r="A17286" s="260"/>
    </row>
    <row r="17287" spans="1:1" s="261" customFormat="1" ht="12" hidden="1" customHeight="1">
      <c r="A17287" s="260"/>
    </row>
    <row r="17288" spans="1:1" s="261" customFormat="1" ht="12" hidden="1" customHeight="1">
      <c r="A17288" s="260"/>
    </row>
    <row r="17289" spans="1:1" s="261" customFormat="1" ht="12" hidden="1" customHeight="1">
      <c r="A17289" s="260"/>
    </row>
    <row r="17290" spans="1:1" s="261" customFormat="1" ht="12" hidden="1" customHeight="1">
      <c r="A17290" s="260"/>
    </row>
    <row r="17291" spans="1:1" s="261" customFormat="1" ht="12" hidden="1" customHeight="1">
      <c r="A17291" s="260"/>
    </row>
    <row r="17292" spans="1:1" s="261" customFormat="1" ht="12" hidden="1" customHeight="1">
      <c r="A17292" s="260"/>
    </row>
    <row r="17293" spans="1:1" s="261" customFormat="1" ht="12" hidden="1" customHeight="1">
      <c r="A17293" s="260"/>
    </row>
    <row r="17294" spans="1:1" s="261" customFormat="1" ht="12" hidden="1" customHeight="1">
      <c r="A17294" s="260"/>
    </row>
    <row r="17295" spans="1:1" s="261" customFormat="1" ht="12" hidden="1" customHeight="1">
      <c r="A17295" s="260"/>
    </row>
    <row r="17296" spans="1:1" s="261" customFormat="1" ht="12" hidden="1" customHeight="1">
      <c r="A17296" s="260"/>
    </row>
    <row r="17297" spans="1:1" s="261" customFormat="1" ht="12" hidden="1" customHeight="1">
      <c r="A17297" s="260"/>
    </row>
    <row r="17298" spans="1:1" s="261" customFormat="1" ht="12" hidden="1" customHeight="1">
      <c r="A17298" s="260"/>
    </row>
    <row r="17299" spans="1:1" s="261" customFormat="1" ht="12" hidden="1" customHeight="1">
      <c r="A17299" s="260"/>
    </row>
    <row r="17300" spans="1:1" s="261" customFormat="1" ht="12" hidden="1" customHeight="1">
      <c r="A17300" s="260"/>
    </row>
    <row r="17301" spans="1:1" s="261" customFormat="1" ht="12" hidden="1" customHeight="1">
      <c r="A17301" s="260"/>
    </row>
    <row r="17302" spans="1:1" s="261" customFormat="1" ht="12" hidden="1" customHeight="1">
      <c r="A17302" s="260"/>
    </row>
    <row r="17303" spans="1:1" s="261" customFormat="1" ht="12" hidden="1" customHeight="1">
      <c r="A17303" s="260"/>
    </row>
    <row r="17304" spans="1:1" s="261" customFormat="1" ht="12" hidden="1" customHeight="1">
      <c r="A17304" s="260"/>
    </row>
    <row r="17305" spans="1:1" s="261" customFormat="1" ht="12" hidden="1" customHeight="1">
      <c r="A17305" s="260"/>
    </row>
    <row r="17306" spans="1:1" s="261" customFormat="1" ht="12" hidden="1" customHeight="1">
      <c r="A17306" s="260"/>
    </row>
    <row r="17307" spans="1:1" s="261" customFormat="1" ht="12" hidden="1" customHeight="1">
      <c r="A17307" s="260"/>
    </row>
    <row r="17308" spans="1:1" s="261" customFormat="1" ht="12" hidden="1" customHeight="1">
      <c r="A17308" s="260"/>
    </row>
    <row r="17309" spans="1:1" s="261" customFormat="1" ht="12" hidden="1" customHeight="1">
      <c r="A17309" s="260"/>
    </row>
    <row r="17310" spans="1:1" s="261" customFormat="1" ht="12" hidden="1" customHeight="1">
      <c r="A17310" s="260"/>
    </row>
    <row r="17311" spans="1:1" s="261" customFormat="1" ht="12" hidden="1" customHeight="1">
      <c r="A17311" s="260"/>
    </row>
    <row r="17312" spans="1:1" s="261" customFormat="1" ht="12" hidden="1" customHeight="1">
      <c r="A17312" s="260"/>
    </row>
    <row r="17313" spans="1:1" s="261" customFormat="1" ht="12" hidden="1" customHeight="1">
      <c r="A17313" s="260"/>
    </row>
    <row r="17314" spans="1:1" s="261" customFormat="1" ht="12" hidden="1" customHeight="1">
      <c r="A17314" s="260"/>
    </row>
    <row r="17315" spans="1:1" s="261" customFormat="1" ht="12" hidden="1" customHeight="1">
      <c r="A17315" s="260"/>
    </row>
    <row r="17316" spans="1:1" s="261" customFormat="1" ht="12" hidden="1" customHeight="1">
      <c r="A17316" s="260"/>
    </row>
    <row r="17317" spans="1:1" s="261" customFormat="1" ht="12" hidden="1" customHeight="1">
      <c r="A17317" s="260"/>
    </row>
    <row r="17318" spans="1:1" s="261" customFormat="1" ht="12" hidden="1" customHeight="1">
      <c r="A17318" s="260"/>
    </row>
    <row r="17319" spans="1:1" s="261" customFormat="1" ht="12" hidden="1" customHeight="1">
      <c r="A17319" s="260"/>
    </row>
    <row r="17320" spans="1:1" s="261" customFormat="1" ht="12" hidden="1" customHeight="1">
      <c r="A17320" s="260"/>
    </row>
    <row r="17321" spans="1:1" s="261" customFormat="1" ht="12" hidden="1" customHeight="1">
      <c r="A17321" s="260"/>
    </row>
    <row r="17322" spans="1:1" s="261" customFormat="1" ht="12" hidden="1" customHeight="1">
      <c r="A17322" s="260"/>
    </row>
    <row r="17323" spans="1:1" s="261" customFormat="1" ht="12" hidden="1" customHeight="1">
      <c r="A17323" s="260"/>
    </row>
    <row r="17324" spans="1:1" s="261" customFormat="1" ht="12" hidden="1" customHeight="1">
      <c r="A17324" s="260"/>
    </row>
    <row r="17325" spans="1:1" s="261" customFormat="1" ht="12" hidden="1" customHeight="1">
      <c r="A17325" s="260"/>
    </row>
    <row r="17326" spans="1:1" s="261" customFormat="1" ht="12" hidden="1" customHeight="1">
      <c r="A17326" s="260"/>
    </row>
    <row r="17327" spans="1:1" s="261" customFormat="1" ht="12" hidden="1" customHeight="1">
      <c r="A17327" s="260"/>
    </row>
    <row r="17328" spans="1:1" s="261" customFormat="1" ht="12" hidden="1" customHeight="1">
      <c r="A17328" s="260"/>
    </row>
    <row r="17329" spans="1:1" s="261" customFormat="1" ht="12" hidden="1" customHeight="1">
      <c r="A17329" s="260"/>
    </row>
    <row r="17330" spans="1:1" s="261" customFormat="1" ht="12" hidden="1" customHeight="1">
      <c r="A17330" s="260"/>
    </row>
    <row r="17331" spans="1:1" s="261" customFormat="1" ht="12" hidden="1" customHeight="1">
      <c r="A17331" s="260"/>
    </row>
    <row r="17332" spans="1:1" s="261" customFormat="1" ht="12" hidden="1" customHeight="1">
      <c r="A17332" s="260"/>
    </row>
    <row r="17333" spans="1:1" s="261" customFormat="1" ht="12" hidden="1" customHeight="1">
      <c r="A17333" s="260"/>
    </row>
    <row r="17334" spans="1:1" s="261" customFormat="1" ht="12" hidden="1" customHeight="1">
      <c r="A17334" s="260"/>
    </row>
    <row r="17335" spans="1:1" s="261" customFormat="1" ht="12" hidden="1" customHeight="1">
      <c r="A17335" s="260"/>
    </row>
    <row r="17336" spans="1:1" s="261" customFormat="1" ht="12" hidden="1" customHeight="1">
      <c r="A17336" s="260"/>
    </row>
    <row r="17337" spans="1:1" s="261" customFormat="1" ht="12" hidden="1" customHeight="1">
      <c r="A17337" s="260"/>
    </row>
    <row r="17338" spans="1:1" s="261" customFormat="1" ht="12" hidden="1" customHeight="1">
      <c r="A17338" s="260"/>
    </row>
    <row r="17339" spans="1:1" s="261" customFormat="1" ht="12" hidden="1" customHeight="1">
      <c r="A17339" s="260"/>
    </row>
    <row r="17340" spans="1:1" s="261" customFormat="1" ht="12" hidden="1" customHeight="1">
      <c r="A17340" s="260"/>
    </row>
    <row r="17341" spans="1:1" s="261" customFormat="1" ht="12" hidden="1" customHeight="1">
      <c r="A17341" s="260"/>
    </row>
    <row r="17342" spans="1:1" s="261" customFormat="1" ht="12" hidden="1" customHeight="1">
      <c r="A17342" s="260"/>
    </row>
    <row r="17343" spans="1:1" s="261" customFormat="1" ht="12" hidden="1" customHeight="1">
      <c r="A17343" s="260"/>
    </row>
    <row r="17344" spans="1:1" s="261" customFormat="1" ht="12" hidden="1" customHeight="1">
      <c r="A17344" s="260"/>
    </row>
    <row r="17345" spans="1:1" s="261" customFormat="1" ht="12" hidden="1" customHeight="1">
      <c r="A17345" s="260"/>
    </row>
    <row r="17346" spans="1:1" s="261" customFormat="1" ht="12" hidden="1" customHeight="1">
      <c r="A17346" s="260"/>
    </row>
    <row r="17347" spans="1:1" s="261" customFormat="1" ht="12" hidden="1" customHeight="1">
      <c r="A17347" s="260"/>
    </row>
    <row r="17348" spans="1:1" s="261" customFormat="1" ht="12" hidden="1" customHeight="1">
      <c r="A17348" s="260"/>
    </row>
    <row r="17349" spans="1:1" s="261" customFormat="1" ht="12" hidden="1" customHeight="1">
      <c r="A17349" s="260"/>
    </row>
    <row r="17350" spans="1:1" s="261" customFormat="1" ht="12" hidden="1" customHeight="1">
      <c r="A17350" s="260"/>
    </row>
    <row r="17351" spans="1:1" s="261" customFormat="1" ht="12" hidden="1" customHeight="1">
      <c r="A17351" s="260"/>
    </row>
    <row r="17352" spans="1:1" s="261" customFormat="1" ht="12" hidden="1" customHeight="1">
      <c r="A17352" s="260"/>
    </row>
    <row r="17353" spans="1:1" s="261" customFormat="1" ht="12" hidden="1" customHeight="1">
      <c r="A17353" s="260"/>
    </row>
    <row r="17354" spans="1:1" s="261" customFormat="1" ht="12" hidden="1" customHeight="1">
      <c r="A17354" s="260"/>
    </row>
    <row r="17355" spans="1:1" s="261" customFormat="1" ht="12" hidden="1" customHeight="1">
      <c r="A17355" s="260"/>
    </row>
    <row r="17356" spans="1:1" s="261" customFormat="1" ht="12" hidden="1" customHeight="1">
      <c r="A17356" s="260"/>
    </row>
    <row r="17357" spans="1:1" s="261" customFormat="1" ht="12" hidden="1" customHeight="1">
      <c r="A17357" s="260"/>
    </row>
    <row r="17358" spans="1:1" s="261" customFormat="1" ht="12" hidden="1" customHeight="1">
      <c r="A17358" s="260"/>
    </row>
    <row r="17359" spans="1:1" s="261" customFormat="1" ht="12" hidden="1" customHeight="1">
      <c r="A17359" s="260"/>
    </row>
    <row r="17360" spans="1:1" s="261" customFormat="1" ht="12" hidden="1" customHeight="1">
      <c r="A17360" s="260"/>
    </row>
    <row r="17361" spans="1:1" s="261" customFormat="1" ht="12" hidden="1" customHeight="1">
      <c r="A17361" s="260"/>
    </row>
    <row r="17362" spans="1:1" s="261" customFormat="1" ht="12" hidden="1" customHeight="1">
      <c r="A17362" s="260"/>
    </row>
    <row r="17363" spans="1:1" s="261" customFormat="1" ht="12" hidden="1" customHeight="1">
      <c r="A17363" s="260"/>
    </row>
    <row r="17364" spans="1:1" s="261" customFormat="1" ht="12" hidden="1" customHeight="1">
      <c r="A17364" s="260"/>
    </row>
    <row r="17365" spans="1:1" s="261" customFormat="1" ht="12" hidden="1" customHeight="1">
      <c r="A17365" s="260"/>
    </row>
    <row r="17366" spans="1:1" s="261" customFormat="1" ht="12" hidden="1" customHeight="1">
      <c r="A17366" s="260"/>
    </row>
    <row r="17367" spans="1:1" s="261" customFormat="1" ht="12" hidden="1" customHeight="1">
      <c r="A17367" s="260"/>
    </row>
    <row r="17368" spans="1:1" s="261" customFormat="1" ht="12" hidden="1" customHeight="1">
      <c r="A17368" s="260"/>
    </row>
    <row r="17369" spans="1:1" s="261" customFormat="1" ht="12" hidden="1" customHeight="1">
      <c r="A17369" s="260"/>
    </row>
    <row r="17370" spans="1:1" s="261" customFormat="1" ht="12" hidden="1" customHeight="1">
      <c r="A17370" s="260"/>
    </row>
    <row r="17371" spans="1:1" s="261" customFormat="1" ht="12" hidden="1" customHeight="1">
      <c r="A17371" s="260"/>
    </row>
    <row r="17372" spans="1:1" s="261" customFormat="1" ht="12" hidden="1" customHeight="1">
      <c r="A17372" s="260"/>
    </row>
    <row r="17373" spans="1:1" s="261" customFormat="1" ht="12" hidden="1" customHeight="1">
      <c r="A17373" s="260"/>
    </row>
    <row r="17374" spans="1:1" s="261" customFormat="1" ht="12" hidden="1" customHeight="1">
      <c r="A17374" s="260"/>
    </row>
    <row r="17375" spans="1:1" s="261" customFormat="1" ht="12" hidden="1" customHeight="1">
      <c r="A17375" s="260"/>
    </row>
    <row r="17376" spans="1:1" s="261" customFormat="1" ht="12" hidden="1" customHeight="1">
      <c r="A17376" s="260"/>
    </row>
    <row r="17377" spans="1:1" s="261" customFormat="1" ht="12" hidden="1" customHeight="1">
      <c r="A17377" s="260"/>
    </row>
    <row r="17378" spans="1:1" s="261" customFormat="1" ht="12" hidden="1" customHeight="1">
      <c r="A17378" s="260"/>
    </row>
    <row r="17379" spans="1:1" s="261" customFormat="1" ht="12" hidden="1" customHeight="1">
      <c r="A17379" s="260"/>
    </row>
    <row r="17380" spans="1:1" s="261" customFormat="1" ht="12" hidden="1" customHeight="1">
      <c r="A17380" s="260"/>
    </row>
    <row r="17381" spans="1:1" s="261" customFormat="1" ht="12" hidden="1" customHeight="1">
      <c r="A17381" s="260"/>
    </row>
    <row r="17382" spans="1:1" s="261" customFormat="1" ht="12" hidden="1" customHeight="1">
      <c r="A17382" s="260"/>
    </row>
    <row r="17383" spans="1:1" s="261" customFormat="1" ht="12" hidden="1" customHeight="1">
      <c r="A17383" s="260"/>
    </row>
    <row r="17384" spans="1:1" s="261" customFormat="1" ht="12" hidden="1" customHeight="1">
      <c r="A17384" s="260"/>
    </row>
    <row r="17385" spans="1:1" s="261" customFormat="1" ht="12" hidden="1" customHeight="1">
      <c r="A17385" s="260"/>
    </row>
    <row r="17386" spans="1:1" s="261" customFormat="1" ht="12" hidden="1" customHeight="1">
      <c r="A17386" s="260"/>
    </row>
    <row r="17387" spans="1:1" s="261" customFormat="1" ht="12" hidden="1" customHeight="1">
      <c r="A17387" s="260"/>
    </row>
    <row r="17388" spans="1:1" s="261" customFormat="1" ht="12" hidden="1" customHeight="1">
      <c r="A17388" s="260"/>
    </row>
    <row r="17389" spans="1:1" s="261" customFormat="1" ht="12" hidden="1" customHeight="1">
      <c r="A17389" s="260"/>
    </row>
    <row r="17390" spans="1:1" s="261" customFormat="1" ht="12" hidden="1" customHeight="1">
      <c r="A17390" s="260"/>
    </row>
    <row r="17391" spans="1:1" s="261" customFormat="1" ht="12" hidden="1" customHeight="1">
      <c r="A17391" s="260"/>
    </row>
    <row r="17392" spans="1:1" s="261" customFormat="1" ht="12" hidden="1" customHeight="1">
      <c r="A17392" s="260"/>
    </row>
    <row r="17393" spans="1:1" s="261" customFormat="1" ht="12" hidden="1" customHeight="1">
      <c r="A17393" s="260"/>
    </row>
    <row r="17394" spans="1:1" s="261" customFormat="1" ht="12" hidden="1" customHeight="1">
      <c r="A17394" s="260"/>
    </row>
    <row r="17395" spans="1:1" s="261" customFormat="1" ht="12" hidden="1" customHeight="1">
      <c r="A17395" s="260"/>
    </row>
    <row r="17396" spans="1:1" s="261" customFormat="1" ht="12" hidden="1" customHeight="1">
      <c r="A17396" s="260"/>
    </row>
    <row r="17397" spans="1:1" s="261" customFormat="1" ht="12" hidden="1" customHeight="1">
      <c r="A17397" s="260"/>
    </row>
    <row r="17398" spans="1:1" s="261" customFormat="1" ht="12" hidden="1" customHeight="1">
      <c r="A17398" s="260"/>
    </row>
    <row r="17399" spans="1:1" s="261" customFormat="1" ht="12" hidden="1" customHeight="1">
      <c r="A17399" s="260"/>
    </row>
    <row r="17400" spans="1:1" s="261" customFormat="1" ht="12" hidden="1" customHeight="1">
      <c r="A17400" s="260"/>
    </row>
    <row r="17401" spans="1:1" s="261" customFormat="1" ht="12" hidden="1" customHeight="1">
      <c r="A17401" s="260"/>
    </row>
    <row r="17402" spans="1:1" s="261" customFormat="1" ht="12" hidden="1" customHeight="1">
      <c r="A17402" s="260"/>
    </row>
    <row r="17403" spans="1:1" s="261" customFormat="1" ht="12" hidden="1" customHeight="1">
      <c r="A17403" s="260"/>
    </row>
    <row r="17404" spans="1:1" s="261" customFormat="1" ht="12" hidden="1" customHeight="1">
      <c r="A17404" s="260"/>
    </row>
    <row r="17405" spans="1:1" s="261" customFormat="1" ht="12" hidden="1" customHeight="1">
      <c r="A17405" s="260"/>
    </row>
    <row r="17406" spans="1:1" s="261" customFormat="1" ht="12" hidden="1" customHeight="1">
      <c r="A17406" s="260"/>
    </row>
    <row r="17407" spans="1:1" s="261" customFormat="1" ht="12" hidden="1" customHeight="1">
      <c r="A17407" s="260"/>
    </row>
    <row r="17408" spans="1:1" s="261" customFormat="1" ht="12" hidden="1" customHeight="1">
      <c r="A17408" s="260"/>
    </row>
    <row r="17409" spans="1:1" s="261" customFormat="1" ht="12" hidden="1" customHeight="1">
      <c r="A17409" s="260"/>
    </row>
    <row r="17410" spans="1:1" s="261" customFormat="1" ht="12" hidden="1" customHeight="1">
      <c r="A17410" s="260"/>
    </row>
    <row r="17411" spans="1:1" s="261" customFormat="1" ht="12" hidden="1" customHeight="1">
      <c r="A17411" s="260"/>
    </row>
    <row r="17412" spans="1:1" s="261" customFormat="1" ht="12" hidden="1" customHeight="1">
      <c r="A17412" s="260"/>
    </row>
    <row r="17413" spans="1:1" s="261" customFormat="1" ht="12" hidden="1" customHeight="1">
      <c r="A17413" s="260"/>
    </row>
    <row r="17414" spans="1:1" s="261" customFormat="1" ht="12" hidden="1" customHeight="1">
      <c r="A17414" s="260"/>
    </row>
    <row r="17415" spans="1:1" s="261" customFormat="1" ht="12" hidden="1" customHeight="1">
      <c r="A17415" s="260"/>
    </row>
    <row r="17416" spans="1:1" s="261" customFormat="1" ht="12" hidden="1" customHeight="1">
      <c r="A17416" s="260"/>
    </row>
    <row r="17417" spans="1:1" s="261" customFormat="1" ht="12" hidden="1" customHeight="1">
      <c r="A17417" s="260"/>
    </row>
    <row r="17418" spans="1:1" s="261" customFormat="1" ht="12" hidden="1" customHeight="1">
      <c r="A17418" s="260"/>
    </row>
    <row r="17419" spans="1:1" s="261" customFormat="1" ht="12" hidden="1" customHeight="1">
      <c r="A17419" s="260"/>
    </row>
    <row r="17420" spans="1:1" s="261" customFormat="1" ht="12" hidden="1" customHeight="1">
      <c r="A17420" s="260"/>
    </row>
    <row r="17421" spans="1:1" s="261" customFormat="1" ht="12" hidden="1" customHeight="1">
      <c r="A17421" s="260"/>
    </row>
    <row r="17422" spans="1:1" s="261" customFormat="1" ht="12" hidden="1" customHeight="1">
      <c r="A17422" s="260"/>
    </row>
    <row r="17423" spans="1:1" s="261" customFormat="1" ht="12" hidden="1" customHeight="1">
      <c r="A17423" s="260"/>
    </row>
    <row r="17424" spans="1:1" s="261" customFormat="1" ht="12" hidden="1" customHeight="1">
      <c r="A17424" s="260"/>
    </row>
    <row r="17425" spans="1:1" s="261" customFormat="1" ht="12" hidden="1" customHeight="1">
      <c r="A17425" s="260"/>
    </row>
    <row r="17426" spans="1:1" s="261" customFormat="1" ht="12" hidden="1" customHeight="1">
      <c r="A17426" s="260"/>
    </row>
    <row r="17427" spans="1:1" s="261" customFormat="1" ht="12" hidden="1" customHeight="1">
      <c r="A17427" s="260"/>
    </row>
    <row r="17428" spans="1:1" s="261" customFormat="1" ht="12" hidden="1" customHeight="1">
      <c r="A17428" s="260"/>
    </row>
    <row r="17429" spans="1:1" s="261" customFormat="1" ht="12" hidden="1" customHeight="1">
      <c r="A17429" s="260"/>
    </row>
    <row r="17430" spans="1:1" s="261" customFormat="1" ht="12" hidden="1" customHeight="1">
      <c r="A17430" s="260"/>
    </row>
    <row r="17431" spans="1:1" s="261" customFormat="1" ht="12" hidden="1" customHeight="1">
      <c r="A17431" s="260"/>
    </row>
    <row r="17432" spans="1:1" s="261" customFormat="1" ht="12" hidden="1" customHeight="1">
      <c r="A17432" s="260"/>
    </row>
    <row r="17433" spans="1:1" s="261" customFormat="1" ht="12" hidden="1" customHeight="1">
      <c r="A17433" s="260"/>
    </row>
    <row r="17434" spans="1:1" s="261" customFormat="1" ht="12" hidden="1" customHeight="1">
      <c r="A17434" s="260"/>
    </row>
    <row r="17435" spans="1:1" s="261" customFormat="1" ht="12" hidden="1" customHeight="1">
      <c r="A17435" s="260"/>
    </row>
    <row r="17436" spans="1:1" s="261" customFormat="1" ht="12" hidden="1" customHeight="1">
      <c r="A17436" s="260"/>
    </row>
    <row r="17437" spans="1:1" s="261" customFormat="1" ht="12" hidden="1" customHeight="1">
      <c r="A17437" s="260"/>
    </row>
    <row r="17438" spans="1:1" s="261" customFormat="1" ht="12" hidden="1" customHeight="1">
      <c r="A17438" s="260"/>
    </row>
    <row r="17439" spans="1:1" s="261" customFormat="1" ht="12" hidden="1" customHeight="1">
      <c r="A17439" s="260"/>
    </row>
    <row r="17440" spans="1:1" s="261" customFormat="1" ht="12" hidden="1" customHeight="1">
      <c r="A17440" s="260"/>
    </row>
    <row r="17441" spans="1:1" s="261" customFormat="1" ht="12" hidden="1" customHeight="1">
      <c r="A17441" s="260"/>
    </row>
    <row r="17442" spans="1:1" s="261" customFormat="1" ht="12" hidden="1" customHeight="1">
      <c r="A17442" s="260"/>
    </row>
    <row r="17443" spans="1:1" s="261" customFormat="1" ht="12" hidden="1" customHeight="1">
      <c r="A17443" s="260"/>
    </row>
    <row r="17444" spans="1:1" s="261" customFormat="1" ht="12" hidden="1" customHeight="1">
      <c r="A17444" s="260"/>
    </row>
    <row r="17445" spans="1:1" s="261" customFormat="1" ht="12" hidden="1" customHeight="1">
      <c r="A17445" s="260"/>
    </row>
    <row r="17446" spans="1:1" s="261" customFormat="1" ht="12" hidden="1" customHeight="1">
      <c r="A17446" s="260"/>
    </row>
    <row r="17447" spans="1:1" s="261" customFormat="1" ht="12" hidden="1" customHeight="1">
      <c r="A17447" s="260"/>
    </row>
    <row r="17448" spans="1:1" s="261" customFormat="1" ht="12" hidden="1" customHeight="1">
      <c r="A17448" s="260"/>
    </row>
    <row r="17449" spans="1:1" s="261" customFormat="1" ht="12" hidden="1" customHeight="1">
      <c r="A17449" s="260"/>
    </row>
    <row r="17450" spans="1:1" s="261" customFormat="1" ht="12" hidden="1" customHeight="1">
      <c r="A17450" s="260"/>
    </row>
    <row r="17451" spans="1:1" s="261" customFormat="1" ht="12" hidden="1" customHeight="1">
      <c r="A17451" s="260"/>
    </row>
    <row r="17452" spans="1:1" s="261" customFormat="1" ht="12" hidden="1" customHeight="1">
      <c r="A17452" s="260"/>
    </row>
    <row r="17453" spans="1:1" s="261" customFormat="1" ht="12" hidden="1" customHeight="1">
      <c r="A17453" s="260"/>
    </row>
    <row r="17454" spans="1:1" s="261" customFormat="1" ht="12" hidden="1" customHeight="1">
      <c r="A17454" s="260"/>
    </row>
    <row r="17455" spans="1:1" s="261" customFormat="1" ht="12" hidden="1" customHeight="1">
      <c r="A17455" s="260"/>
    </row>
    <row r="17456" spans="1:1" s="261" customFormat="1" ht="12" hidden="1" customHeight="1">
      <c r="A17456" s="260"/>
    </row>
    <row r="17457" spans="1:1" s="261" customFormat="1" ht="12" hidden="1" customHeight="1">
      <c r="A17457" s="260"/>
    </row>
    <row r="17458" spans="1:1" s="261" customFormat="1" ht="12" hidden="1" customHeight="1">
      <c r="A17458" s="260"/>
    </row>
    <row r="17459" spans="1:1" s="261" customFormat="1" ht="12" hidden="1" customHeight="1">
      <c r="A17459" s="260"/>
    </row>
    <row r="17460" spans="1:1" s="261" customFormat="1" ht="12" hidden="1" customHeight="1">
      <c r="A17460" s="260"/>
    </row>
    <row r="17461" spans="1:1" s="261" customFormat="1" ht="12" hidden="1" customHeight="1">
      <c r="A17461" s="260"/>
    </row>
    <row r="17462" spans="1:1" s="261" customFormat="1" ht="12" hidden="1" customHeight="1">
      <c r="A17462" s="260"/>
    </row>
    <row r="17463" spans="1:1" s="261" customFormat="1" ht="12" hidden="1" customHeight="1">
      <c r="A17463" s="260"/>
    </row>
    <row r="17464" spans="1:1" s="261" customFormat="1" ht="12" hidden="1" customHeight="1">
      <c r="A17464" s="260"/>
    </row>
    <row r="17465" spans="1:1" s="261" customFormat="1" ht="12" hidden="1" customHeight="1">
      <c r="A17465" s="260"/>
    </row>
    <row r="17466" spans="1:1" s="261" customFormat="1" ht="12" hidden="1" customHeight="1">
      <c r="A17466" s="260"/>
    </row>
    <row r="17467" spans="1:1" s="261" customFormat="1" ht="12" hidden="1" customHeight="1">
      <c r="A17467" s="260"/>
    </row>
    <row r="17468" spans="1:1" s="261" customFormat="1" ht="12" hidden="1" customHeight="1">
      <c r="A17468" s="260"/>
    </row>
    <row r="17469" spans="1:1" s="261" customFormat="1" ht="12" hidden="1" customHeight="1">
      <c r="A17469" s="260"/>
    </row>
    <row r="17470" spans="1:1" s="261" customFormat="1" ht="12" hidden="1" customHeight="1">
      <c r="A17470" s="260"/>
    </row>
    <row r="17471" spans="1:1" s="261" customFormat="1" ht="12" hidden="1" customHeight="1">
      <c r="A17471" s="260"/>
    </row>
    <row r="17472" spans="1:1" s="261" customFormat="1" ht="12" hidden="1" customHeight="1">
      <c r="A17472" s="260"/>
    </row>
    <row r="17473" spans="1:1" s="261" customFormat="1" ht="12" hidden="1" customHeight="1">
      <c r="A17473" s="260"/>
    </row>
    <row r="17474" spans="1:1" s="261" customFormat="1" ht="12" hidden="1" customHeight="1">
      <c r="A17474" s="260"/>
    </row>
    <row r="17475" spans="1:1" s="261" customFormat="1" ht="12" hidden="1" customHeight="1">
      <c r="A17475" s="260"/>
    </row>
    <row r="17476" spans="1:1" s="261" customFormat="1" ht="12" hidden="1" customHeight="1">
      <c r="A17476" s="260"/>
    </row>
    <row r="17477" spans="1:1" s="261" customFormat="1" ht="12" hidden="1" customHeight="1">
      <c r="A17477" s="260"/>
    </row>
    <row r="17478" spans="1:1" s="261" customFormat="1" ht="12" hidden="1" customHeight="1">
      <c r="A17478" s="260"/>
    </row>
    <row r="17479" spans="1:1" s="261" customFormat="1" ht="12" hidden="1" customHeight="1">
      <c r="A17479" s="260"/>
    </row>
    <row r="17480" spans="1:1" s="261" customFormat="1" ht="12" hidden="1" customHeight="1">
      <c r="A17480" s="260"/>
    </row>
    <row r="17481" spans="1:1" s="261" customFormat="1" ht="12" hidden="1" customHeight="1">
      <c r="A17481" s="260"/>
    </row>
    <row r="17482" spans="1:1" s="261" customFormat="1" ht="12" hidden="1" customHeight="1">
      <c r="A17482" s="260"/>
    </row>
    <row r="17483" spans="1:1" s="261" customFormat="1" ht="12" hidden="1" customHeight="1">
      <c r="A17483" s="260"/>
    </row>
    <row r="17484" spans="1:1" s="261" customFormat="1" ht="12" hidden="1" customHeight="1">
      <c r="A17484" s="260"/>
    </row>
    <row r="17485" spans="1:1" s="261" customFormat="1" ht="12" hidden="1" customHeight="1">
      <c r="A17485" s="260"/>
    </row>
    <row r="17486" spans="1:1" s="261" customFormat="1" ht="12" hidden="1" customHeight="1">
      <c r="A17486" s="260"/>
    </row>
    <row r="17487" spans="1:1" s="261" customFormat="1" ht="12" hidden="1" customHeight="1">
      <c r="A17487" s="260"/>
    </row>
    <row r="17488" spans="1:1" s="261" customFormat="1" ht="12" hidden="1" customHeight="1">
      <c r="A17488" s="260"/>
    </row>
    <row r="17489" spans="1:1" s="261" customFormat="1" ht="12" hidden="1" customHeight="1">
      <c r="A17489" s="260"/>
    </row>
    <row r="17490" spans="1:1" s="261" customFormat="1" ht="12" hidden="1" customHeight="1">
      <c r="A17490" s="260"/>
    </row>
    <row r="17491" spans="1:1" s="261" customFormat="1" ht="12" hidden="1" customHeight="1">
      <c r="A17491" s="260"/>
    </row>
    <row r="17492" spans="1:1" s="261" customFormat="1" ht="12" hidden="1" customHeight="1">
      <c r="A17492" s="260"/>
    </row>
    <row r="17493" spans="1:1" s="261" customFormat="1" ht="12" hidden="1" customHeight="1">
      <c r="A17493" s="260"/>
    </row>
    <row r="17494" spans="1:1" s="261" customFormat="1" ht="12" hidden="1" customHeight="1">
      <c r="A17494" s="260"/>
    </row>
    <row r="17495" spans="1:1" s="261" customFormat="1" ht="12" hidden="1" customHeight="1">
      <c r="A17495" s="260"/>
    </row>
    <row r="17496" spans="1:1" s="261" customFormat="1" ht="12" hidden="1" customHeight="1">
      <c r="A17496" s="260"/>
    </row>
    <row r="17497" spans="1:1" s="261" customFormat="1" ht="12" hidden="1" customHeight="1">
      <c r="A17497" s="260"/>
    </row>
    <row r="17498" spans="1:1" s="261" customFormat="1" ht="12" hidden="1" customHeight="1">
      <c r="A17498" s="260"/>
    </row>
    <row r="17499" spans="1:1" s="261" customFormat="1" ht="12" hidden="1" customHeight="1">
      <c r="A17499" s="260"/>
    </row>
    <row r="17500" spans="1:1" s="261" customFormat="1" ht="12" hidden="1" customHeight="1">
      <c r="A17500" s="260"/>
    </row>
    <row r="17501" spans="1:1" s="261" customFormat="1" ht="12" hidden="1" customHeight="1">
      <c r="A17501" s="260"/>
    </row>
    <row r="17502" spans="1:1" s="261" customFormat="1" ht="12" hidden="1" customHeight="1">
      <c r="A17502" s="260"/>
    </row>
    <row r="17503" spans="1:1" s="261" customFormat="1" ht="12" hidden="1" customHeight="1">
      <c r="A17503" s="260"/>
    </row>
    <row r="17504" spans="1:1" s="261" customFormat="1" ht="12" hidden="1" customHeight="1">
      <c r="A17504" s="260"/>
    </row>
    <row r="17505" spans="1:1" s="261" customFormat="1" ht="12" hidden="1" customHeight="1">
      <c r="A17505" s="260"/>
    </row>
    <row r="17506" spans="1:1" s="261" customFormat="1" ht="12" hidden="1" customHeight="1">
      <c r="A17506" s="260"/>
    </row>
    <row r="17507" spans="1:1" s="261" customFormat="1" ht="12" hidden="1" customHeight="1">
      <c r="A17507" s="260"/>
    </row>
    <row r="17508" spans="1:1" s="261" customFormat="1" ht="12" hidden="1" customHeight="1">
      <c r="A17508" s="260"/>
    </row>
    <row r="17509" spans="1:1" s="261" customFormat="1" ht="12" hidden="1" customHeight="1">
      <c r="A17509" s="260"/>
    </row>
    <row r="17510" spans="1:1" s="261" customFormat="1" ht="12" hidden="1" customHeight="1">
      <c r="A17510" s="260"/>
    </row>
    <row r="17511" spans="1:1" s="261" customFormat="1" ht="12" hidden="1" customHeight="1">
      <c r="A17511" s="260"/>
    </row>
    <row r="17512" spans="1:1" s="261" customFormat="1" ht="12" hidden="1" customHeight="1">
      <c r="A17512" s="260"/>
    </row>
    <row r="17513" spans="1:1" s="261" customFormat="1" ht="12" hidden="1" customHeight="1">
      <c r="A17513" s="260"/>
    </row>
    <row r="17514" spans="1:1" s="261" customFormat="1" ht="12" hidden="1" customHeight="1">
      <c r="A17514" s="260"/>
    </row>
    <row r="17515" spans="1:1" s="261" customFormat="1" ht="12" hidden="1" customHeight="1">
      <c r="A17515" s="260"/>
    </row>
    <row r="17516" spans="1:1" s="261" customFormat="1" ht="12" hidden="1" customHeight="1">
      <c r="A17516" s="260"/>
    </row>
    <row r="17517" spans="1:1" s="261" customFormat="1" ht="12" hidden="1" customHeight="1">
      <c r="A17517" s="260"/>
    </row>
    <row r="17518" spans="1:1" s="261" customFormat="1" ht="12" hidden="1" customHeight="1">
      <c r="A17518" s="260"/>
    </row>
    <row r="17519" spans="1:1" s="261" customFormat="1" ht="12" hidden="1" customHeight="1">
      <c r="A17519" s="260"/>
    </row>
    <row r="17520" spans="1:1" s="261" customFormat="1" ht="12" hidden="1" customHeight="1">
      <c r="A17520" s="260"/>
    </row>
    <row r="17521" spans="1:1" s="261" customFormat="1" ht="12" hidden="1" customHeight="1">
      <c r="A17521" s="260"/>
    </row>
    <row r="17522" spans="1:1" s="261" customFormat="1" ht="12" hidden="1" customHeight="1">
      <c r="A17522" s="260"/>
    </row>
    <row r="17523" spans="1:1" s="261" customFormat="1" ht="12" hidden="1" customHeight="1">
      <c r="A17523" s="260"/>
    </row>
    <row r="17524" spans="1:1" s="261" customFormat="1" ht="12" hidden="1" customHeight="1">
      <c r="A17524" s="260"/>
    </row>
    <row r="17525" spans="1:1" s="261" customFormat="1" ht="12" hidden="1" customHeight="1">
      <c r="A17525" s="260"/>
    </row>
    <row r="17526" spans="1:1" s="261" customFormat="1" ht="12" hidden="1" customHeight="1">
      <c r="A17526" s="260"/>
    </row>
    <row r="17527" spans="1:1" s="261" customFormat="1" ht="12" hidden="1" customHeight="1">
      <c r="A17527" s="260"/>
    </row>
    <row r="17528" spans="1:1" s="261" customFormat="1" ht="12" hidden="1" customHeight="1">
      <c r="A17528" s="260"/>
    </row>
    <row r="17529" spans="1:1" s="261" customFormat="1" ht="12" hidden="1" customHeight="1">
      <c r="A17529" s="260"/>
    </row>
    <row r="17530" spans="1:1" s="261" customFormat="1" ht="12" hidden="1" customHeight="1">
      <c r="A17530" s="260"/>
    </row>
    <row r="17531" spans="1:1" s="261" customFormat="1" ht="12" hidden="1" customHeight="1">
      <c r="A17531" s="260"/>
    </row>
    <row r="17532" spans="1:1" s="261" customFormat="1" ht="12" hidden="1" customHeight="1">
      <c r="A17532" s="260"/>
    </row>
    <row r="17533" spans="1:1" s="261" customFormat="1" ht="12" hidden="1" customHeight="1">
      <c r="A17533" s="260"/>
    </row>
    <row r="17534" spans="1:1" s="261" customFormat="1" ht="12" hidden="1" customHeight="1">
      <c r="A17534" s="260"/>
    </row>
    <row r="17535" spans="1:1" s="261" customFormat="1" ht="12" hidden="1" customHeight="1">
      <c r="A17535" s="260"/>
    </row>
    <row r="17536" spans="1:1" s="261" customFormat="1" ht="12" hidden="1" customHeight="1">
      <c r="A17536" s="260"/>
    </row>
    <row r="17537" spans="1:1" s="261" customFormat="1" ht="12" hidden="1" customHeight="1">
      <c r="A17537" s="260"/>
    </row>
    <row r="17538" spans="1:1" s="261" customFormat="1" ht="12" hidden="1" customHeight="1">
      <c r="A17538" s="260"/>
    </row>
    <row r="17539" spans="1:1" s="261" customFormat="1" ht="12" hidden="1" customHeight="1">
      <c r="A17539" s="260"/>
    </row>
    <row r="17540" spans="1:1" s="261" customFormat="1" ht="12" hidden="1" customHeight="1">
      <c r="A17540" s="260"/>
    </row>
    <row r="17541" spans="1:1" s="261" customFormat="1" ht="12" hidden="1" customHeight="1">
      <c r="A17541" s="260"/>
    </row>
    <row r="17542" spans="1:1" s="261" customFormat="1" ht="12" hidden="1" customHeight="1">
      <c r="A17542" s="260"/>
    </row>
    <row r="17543" spans="1:1" s="261" customFormat="1" ht="12" hidden="1" customHeight="1">
      <c r="A17543" s="260"/>
    </row>
    <row r="17544" spans="1:1" s="261" customFormat="1" ht="12" hidden="1" customHeight="1">
      <c r="A17544" s="260"/>
    </row>
    <row r="17545" spans="1:1" s="261" customFormat="1" ht="12" hidden="1" customHeight="1">
      <c r="A17545" s="260"/>
    </row>
    <row r="17546" spans="1:1" s="261" customFormat="1" ht="12" hidden="1" customHeight="1">
      <c r="A17546" s="260"/>
    </row>
    <row r="17547" spans="1:1" s="261" customFormat="1" ht="12" hidden="1" customHeight="1">
      <c r="A17547" s="260"/>
    </row>
    <row r="17548" spans="1:1" s="261" customFormat="1" ht="12" hidden="1" customHeight="1">
      <c r="A17548" s="260"/>
    </row>
    <row r="17549" spans="1:1" s="261" customFormat="1" ht="12" hidden="1" customHeight="1">
      <c r="A17549" s="260"/>
    </row>
    <row r="17550" spans="1:1" s="261" customFormat="1" ht="12" hidden="1" customHeight="1">
      <c r="A17550" s="260"/>
    </row>
    <row r="17551" spans="1:1" s="261" customFormat="1" ht="12" hidden="1" customHeight="1">
      <c r="A17551" s="260"/>
    </row>
    <row r="17552" spans="1:1" s="261" customFormat="1" ht="12" hidden="1" customHeight="1">
      <c r="A17552" s="260"/>
    </row>
    <row r="17553" spans="1:1" s="261" customFormat="1" ht="12" hidden="1" customHeight="1">
      <c r="A17553" s="260"/>
    </row>
    <row r="17554" spans="1:1" s="261" customFormat="1" ht="12" hidden="1" customHeight="1">
      <c r="A17554" s="260"/>
    </row>
    <row r="17555" spans="1:1" s="261" customFormat="1" ht="12" hidden="1" customHeight="1">
      <c r="A17555" s="260"/>
    </row>
    <row r="17556" spans="1:1" s="261" customFormat="1" ht="12" hidden="1" customHeight="1">
      <c r="A17556" s="260"/>
    </row>
    <row r="17557" spans="1:1" s="261" customFormat="1" ht="12" hidden="1" customHeight="1">
      <c r="A17557" s="260"/>
    </row>
    <row r="17558" spans="1:1" s="261" customFormat="1" ht="12" hidden="1" customHeight="1">
      <c r="A17558" s="260"/>
    </row>
    <row r="17559" spans="1:1" s="261" customFormat="1" ht="12" hidden="1" customHeight="1">
      <c r="A17559" s="260"/>
    </row>
    <row r="17560" spans="1:1" s="261" customFormat="1" ht="12" hidden="1" customHeight="1">
      <c r="A17560" s="260"/>
    </row>
    <row r="17561" spans="1:1" s="261" customFormat="1" ht="12" hidden="1" customHeight="1">
      <c r="A17561" s="260"/>
    </row>
    <row r="17562" spans="1:1" s="261" customFormat="1" ht="12" hidden="1" customHeight="1">
      <c r="A17562" s="260"/>
    </row>
    <row r="17563" spans="1:1" s="261" customFormat="1" ht="12" hidden="1" customHeight="1">
      <c r="A17563" s="260"/>
    </row>
    <row r="17564" spans="1:1" s="261" customFormat="1" ht="12" hidden="1" customHeight="1">
      <c r="A17564" s="260"/>
    </row>
    <row r="17565" spans="1:1" s="261" customFormat="1" ht="12" hidden="1" customHeight="1">
      <c r="A17565" s="260"/>
    </row>
    <row r="17566" spans="1:1" s="261" customFormat="1" ht="12" hidden="1" customHeight="1">
      <c r="A17566" s="260"/>
    </row>
    <row r="17567" spans="1:1" s="261" customFormat="1" ht="12" hidden="1" customHeight="1">
      <c r="A17567" s="260"/>
    </row>
    <row r="17568" spans="1:1" s="261" customFormat="1" ht="12" hidden="1" customHeight="1">
      <c r="A17568" s="260"/>
    </row>
    <row r="17569" spans="1:1" s="261" customFormat="1" ht="12" hidden="1" customHeight="1">
      <c r="A17569" s="260"/>
    </row>
    <row r="17570" spans="1:1" s="261" customFormat="1" ht="12" hidden="1" customHeight="1">
      <c r="A17570" s="260"/>
    </row>
    <row r="17571" spans="1:1" s="261" customFormat="1" ht="12" hidden="1" customHeight="1">
      <c r="A17571" s="260"/>
    </row>
    <row r="17572" spans="1:1" s="261" customFormat="1" ht="12" hidden="1" customHeight="1">
      <c r="A17572" s="260"/>
    </row>
    <row r="17573" spans="1:1" s="261" customFormat="1" ht="12" hidden="1" customHeight="1">
      <c r="A17573" s="260"/>
    </row>
    <row r="17574" spans="1:1" s="261" customFormat="1" ht="12" hidden="1" customHeight="1">
      <c r="A17574" s="260"/>
    </row>
    <row r="17575" spans="1:1" s="261" customFormat="1" ht="12" hidden="1" customHeight="1">
      <c r="A17575" s="260"/>
    </row>
    <row r="17576" spans="1:1" s="261" customFormat="1" ht="12" hidden="1" customHeight="1">
      <c r="A17576" s="260"/>
    </row>
    <row r="17577" spans="1:1" s="261" customFormat="1" ht="12" hidden="1" customHeight="1">
      <c r="A17577" s="260"/>
    </row>
    <row r="17578" spans="1:1" s="261" customFormat="1" ht="12" hidden="1" customHeight="1">
      <c r="A17578" s="260"/>
    </row>
    <row r="17579" spans="1:1" s="261" customFormat="1" ht="12" hidden="1" customHeight="1">
      <c r="A17579" s="260"/>
    </row>
    <row r="17580" spans="1:1" s="261" customFormat="1" ht="12" hidden="1" customHeight="1">
      <c r="A17580" s="260"/>
    </row>
    <row r="17581" spans="1:1" s="261" customFormat="1" ht="12" hidden="1" customHeight="1">
      <c r="A17581" s="260"/>
    </row>
    <row r="17582" spans="1:1" s="261" customFormat="1" ht="12" hidden="1" customHeight="1">
      <c r="A17582" s="260"/>
    </row>
    <row r="17583" spans="1:1" s="261" customFormat="1" ht="12" hidden="1" customHeight="1">
      <c r="A17583" s="260"/>
    </row>
    <row r="17584" spans="1:1" s="261" customFormat="1" ht="12" hidden="1" customHeight="1">
      <c r="A17584" s="260"/>
    </row>
    <row r="17585" spans="1:1" s="261" customFormat="1" ht="12" hidden="1" customHeight="1">
      <c r="A17585" s="260"/>
    </row>
    <row r="17586" spans="1:1" s="261" customFormat="1" ht="12" hidden="1" customHeight="1">
      <c r="A17586" s="260"/>
    </row>
    <row r="17587" spans="1:1" s="261" customFormat="1" ht="12" hidden="1" customHeight="1">
      <c r="A17587" s="260"/>
    </row>
    <row r="17588" spans="1:1" s="261" customFormat="1" ht="12" hidden="1" customHeight="1">
      <c r="A17588" s="260"/>
    </row>
    <row r="17589" spans="1:1" s="261" customFormat="1" ht="12" hidden="1" customHeight="1">
      <c r="A17589" s="260"/>
    </row>
    <row r="17590" spans="1:1" s="261" customFormat="1" ht="12" hidden="1" customHeight="1">
      <c r="A17590" s="260"/>
    </row>
    <row r="17591" spans="1:1" s="261" customFormat="1" ht="12" hidden="1" customHeight="1">
      <c r="A17591" s="260"/>
    </row>
    <row r="17592" spans="1:1" s="261" customFormat="1" ht="12" hidden="1" customHeight="1">
      <c r="A17592" s="260"/>
    </row>
    <row r="17593" spans="1:1" s="261" customFormat="1" ht="12" hidden="1" customHeight="1">
      <c r="A17593" s="260"/>
    </row>
    <row r="17594" spans="1:1" s="261" customFormat="1" ht="12" hidden="1" customHeight="1">
      <c r="A17594" s="260"/>
    </row>
    <row r="17595" spans="1:1" s="261" customFormat="1" ht="12" hidden="1" customHeight="1">
      <c r="A17595" s="260"/>
    </row>
    <row r="17596" spans="1:1" s="261" customFormat="1" ht="12" hidden="1" customHeight="1">
      <c r="A17596" s="260"/>
    </row>
    <row r="17597" spans="1:1" s="261" customFormat="1" ht="12" hidden="1" customHeight="1">
      <c r="A17597" s="260"/>
    </row>
    <row r="17598" spans="1:1" s="261" customFormat="1" ht="12" hidden="1" customHeight="1">
      <c r="A17598" s="260"/>
    </row>
    <row r="17599" spans="1:1" s="261" customFormat="1" ht="12" hidden="1" customHeight="1">
      <c r="A17599" s="260"/>
    </row>
    <row r="17600" spans="1:1" s="261" customFormat="1" ht="12" hidden="1" customHeight="1">
      <c r="A17600" s="260"/>
    </row>
    <row r="17601" spans="1:1" s="261" customFormat="1" ht="12" hidden="1" customHeight="1">
      <c r="A17601" s="260"/>
    </row>
    <row r="17602" spans="1:1" s="261" customFormat="1" ht="12" hidden="1" customHeight="1">
      <c r="A17602" s="260"/>
    </row>
    <row r="17603" spans="1:1" s="261" customFormat="1" ht="12" hidden="1" customHeight="1">
      <c r="A17603" s="260"/>
    </row>
    <row r="17604" spans="1:1" s="261" customFormat="1" ht="12" hidden="1" customHeight="1">
      <c r="A17604" s="260"/>
    </row>
    <row r="17605" spans="1:1" s="261" customFormat="1" ht="12" hidden="1" customHeight="1">
      <c r="A17605" s="260"/>
    </row>
    <row r="17606" spans="1:1" s="261" customFormat="1" ht="12" hidden="1" customHeight="1">
      <c r="A17606" s="260"/>
    </row>
    <row r="17607" spans="1:1" s="261" customFormat="1" ht="12" hidden="1" customHeight="1">
      <c r="A17607" s="260"/>
    </row>
    <row r="17608" spans="1:1" s="261" customFormat="1" ht="12" hidden="1" customHeight="1">
      <c r="A17608" s="260"/>
    </row>
    <row r="17609" spans="1:1" s="261" customFormat="1" ht="12" hidden="1" customHeight="1">
      <c r="A17609" s="260"/>
    </row>
    <row r="17610" spans="1:1" s="261" customFormat="1" ht="12" hidden="1" customHeight="1">
      <c r="A17610" s="260"/>
    </row>
    <row r="17611" spans="1:1" s="261" customFormat="1" ht="12" hidden="1" customHeight="1">
      <c r="A17611" s="260"/>
    </row>
    <row r="17612" spans="1:1" s="261" customFormat="1" ht="12" hidden="1" customHeight="1">
      <c r="A17612" s="260"/>
    </row>
    <row r="17613" spans="1:1" s="261" customFormat="1" ht="12" hidden="1" customHeight="1">
      <c r="A17613" s="260"/>
    </row>
    <row r="17614" spans="1:1" s="261" customFormat="1" ht="12" hidden="1" customHeight="1">
      <c r="A17614" s="260"/>
    </row>
    <row r="17615" spans="1:1" s="261" customFormat="1" ht="12" hidden="1" customHeight="1">
      <c r="A17615" s="260"/>
    </row>
    <row r="17616" spans="1:1" s="261" customFormat="1" ht="12" hidden="1" customHeight="1">
      <c r="A17616" s="260"/>
    </row>
    <row r="17617" spans="1:1" s="261" customFormat="1" ht="12" hidden="1" customHeight="1">
      <c r="A17617" s="260"/>
    </row>
    <row r="17618" spans="1:1" s="261" customFormat="1" ht="12" hidden="1" customHeight="1">
      <c r="A17618" s="260"/>
    </row>
    <row r="17619" spans="1:1" s="261" customFormat="1" ht="12" hidden="1" customHeight="1">
      <c r="A17619" s="260"/>
    </row>
    <row r="17620" spans="1:1" s="261" customFormat="1" ht="12" hidden="1" customHeight="1">
      <c r="A17620" s="260"/>
    </row>
    <row r="17621" spans="1:1" s="261" customFormat="1" ht="12" hidden="1" customHeight="1">
      <c r="A17621" s="260"/>
    </row>
    <row r="17622" spans="1:1" s="261" customFormat="1" ht="12" hidden="1" customHeight="1">
      <c r="A17622" s="260"/>
    </row>
    <row r="17623" spans="1:1" s="261" customFormat="1" ht="12" hidden="1" customHeight="1">
      <c r="A17623" s="260"/>
    </row>
    <row r="17624" spans="1:1" s="261" customFormat="1" ht="12" hidden="1" customHeight="1">
      <c r="A17624" s="260"/>
    </row>
    <row r="17625" spans="1:1" s="261" customFormat="1" ht="12" hidden="1" customHeight="1">
      <c r="A17625" s="260"/>
    </row>
    <row r="17626" spans="1:1" s="261" customFormat="1" ht="12" hidden="1" customHeight="1">
      <c r="A17626" s="260"/>
    </row>
    <row r="17627" spans="1:1" s="261" customFormat="1" ht="12" hidden="1" customHeight="1">
      <c r="A17627" s="260"/>
    </row>
    <row r="17628" spans="1:1" s="261" customFormat="1" ht="12" hidden="1" customHeight="1">
      <c r="A17628" s="260"/>
    </row>
    <row r="17629" spans="1:1" s="261" customFormat="1" ht="12" hidden="1" customHeight="1">
      <c r="A17629" s="260"/>
    </row>
    <row r="17630" spans="1:1" s="261" customFormat="1" ht="12" hidden="1" customHeight="1">
      <c r="A17630" s="260"/>
    </row>
    <row r="17631" spans="1:1" s="261" customFormat="1" ht="12" hidden="1" customHeight="1">
      <c r="A17631" s="260"/>
    </row>
    <row r="17632" spans="1:1" s="261" customFormat="1" ht="12" hidden="1" customHeight="1">
      <c r="A17632" s="260"/>
    </row>
    <row r="17633" spans="1:1" s="261" customFormat="1" ht="12" hidden="1" customHeight="1">
      <c r="A17633" s="260"/>
    </row>
    <row r="17634" spans="1:1" s="261" customFormat="1" ht="12" hidden="1" customHeight="1">
      <c r="A17634" s="260"/>
    </row>
    <row r="17635" spans="1:1" s="261" customFormat="1" ht="12" hidden="1" customHeight="1">
      <c r="A17635" s="260"/>
    </row>
    <row r="17636" spans="1:1" s="261" customFormat="1" ht="12" hidden="1" customHeight="1">
      <c r="A17636" s="260"/>
    </row>
    <row r="17637" spans="1:1" s="261" customFormat="1" ht="12" hidden="1" customHeight="1">
      <c r="A17637" s="260"/>
    </row>
    <row r="17638" spans="1:1" s="261" customFormat="1" ht="12" hidden="1" customHeight="1">
      <c r="A17638" s="260"/>
    </row>
    <row r="17639" spans="1:1" s="261" customFormat="1" ht="12" hidden="1" customHeight="1">
      <c r="A17639" s="260"/>
    </row>
    <row r="17640" spans="1:1" s="261" customFormat="1" ht="12" hidden="1" customHeight="1">
      <c r="A17640" s="260"/>
    </row>
    <row r="17641" spans="1:1" s="261" customFormat="1" ht="12" hidden="1" customHeight="1">
      <c r="A17641" s="260"/>
    </row>
    <row r="17642" spans="1:1" s="261" customFormat="1" ht="12" hidden="1" customHeight="1">
      <c r="A17642" s="260"/>
    </row>
    <row r="17643" spans="1:1" s="261" customFormat="1" ht="12" hidden="1" customHeight="1">
      <c r="A17643" s="260"/>
    </row>
    <row r="17644" spans="1:1" s="261" customFormat="1" ht="12" hidden="1" customHeight="1">
      <c r="A17644" s="260"/>
    </row>
    <row r="17645" spans="1:1" s="261" customFormat="1" ht="12" hidden="1" customHeight="1">
      <c r="A17645" s="260"/>
    </row>
    <row r="17646" spans="1:1" s="261" customFormat="1" ht="12" hidden="1" customHeight="1">
      <c r="A17646" s="260"/>
    </row>
    <row r="17647" spans="1:1" s="261" customFormat="1" ht="12" hidden="1" customHeight="1">
      <c r="A17647" s="260"/>
    </row>
    <row r="17648" spans="1:1" s="261" customFormat="1" ht="12" hidden="1" customHeight="1">
      <c r="A17648" s="260"/>
    </row>
    <row r="17649" spans="1:1" s="261" customFormat="1" ht="12" hidden="1" customHeight="1">
      <c r="A17649" s="260"/>
    </row>
    <row r="17650" spans="1:1" s="261" customFormat="1" ht="12" hidden="1" customHeight="1">
      <c r="A17650" s="260"/>
    </row>
    <row r="17651" spans="1:1" s="261" customFormat="1" ht="12" hidden="1" customHeight="1">
      <c r="A17651" s="260"/>
    </row>
    <row r="17652" spans="1:1" s="261" customFormat="1" ht="12" hidden="1" customHeight="1">
      <c r="A17652" s="260"/>
    </row>
    <row r="17653" spans="1:1" s="261" customFormat="1" ht="12" hidden="1" customHeight="1">
      <c r="A17653" s="260"/>
    </row>
    <row r="17654" spans="1:1" s="261" customFormat="1" ht="12" hidden="1" customHeight="1">
      <c r="A17654" s="260"/>
    </row>
    <row r="17655" spans="1:1" s="261" customFormat="1" ht="12" hidden="1" customHeight="1">
      <c r="A17655" s="260"/>
    </row>
    <row r="17656" spans="1:1" s="261" customFormat="1" ht="12" hidden="1" customHeight="1">
      <c r="A17656" s="260"/>
    </row>
    <row r="17657" spans="1:1" s="261" customFormat="1" ht="12" hidden="1" customHeight="1">
      <c r="A17657" s="260"/>
    </row>
    <row r="17658" spans="1:1" s="261" customFormat="1" ht="12" hidden="1" customHeight="1">
      <c r="A17658" s="260"/>
    </row>
    <row r="17659" spans="1:1" s="261" customFormat="1" ht="12" hidden="1" customHeight="1">
      <c r="A17659" s="260"/>
    </row>
    <row r="17660" spans="1:1" s="261" customFormat="1" ht="12" hidden="1" customHeight="1">
      <c r="A17660" s="260"/>
    </row>
    <row r="17661" spans="1:1" s="261" customFormat="1" ht="12" hidden="1" customHeight="1">
      <c r="A17661" s="260"/>
    </row>
    <row r="17662" spans="1:1" s="261" customFormat="1" ht="12" hidden="1" customHeight="1">
      <c r="A17662" s="260"/>
    </row>
    <row r="17663" spans="1:1" s="261" customFormat="1" ht="12" hidden="1" customHeight="1">
      <c r="A17663" s="260"/>
    </row>
    <row r="17664" spans="1:1" s="261" customFormat="1" ht="12" hidden="1" customHeight="1">
      <c r="A17664" s="260"/>
    </row>
    <row r="17665" spans="1:1" s="261" customFormat="1" ht="12" hidden="1" customHeight="1">
      <c r="A17665" s="260"/>
    </row>
    <row r="17666" spans="1:1" s="261" customFormat="1" ht="12" hidden="1" customHeight="1">
      <c r="A17666" s="260"/>
    </row>
    <row r="17667" spans="1:1" s="261" customFormat="1" ht="12" hidden="1" customHeight="1">
      <c r="A17667" s="260"/>
    </row>
    <row r="17668" spans="1:1" s="261" customFormat="1" ht="12" hidden="1" customHeight="1">
      <c r="A17668" s="260"/>
    </row>
    <row r="17669" spans="1:1" s="261" customFormat="1" ht="12" hidden="1" customHeight="1">
      <c r="A17669" s="260"/>
    </row>
    <row r="17670" spans="1:1" s="261" customFormat="1" ht="12" hidden="1" customHeight="1">
      <c r="A17670" s="260"/>
    </row>
    <row r="17671" spans="1:1" s="261" customFormat="1" ht="12" hidden="1" customHeight="1">
      <c r="A17671" s="260"/>
    </row>
    <row r="17672" spans="1:1" s="261" customFormat="1" ht="12" hidden="1" customHeight="1">
      <c r="A17672" s="260"/>
    </row>
    <row r="17673" spans="1:1" s="261" customFormat="1" ht="12" hidden="1" customHeight="1">
      <c r="A17673" s="260"/>
    </row>
    <row r="17674" spans="1:1" s="261" customFormat="1" ht="12" hidden="1" customHeight="1">
      <c r="A17674" s="260"/>
    </row>
    <row r="17675" spans="1:1" s="261" customFormat="1" ht="12" hidden="1" customHeight="1">
      <c r="A17675" s="260"/>
    </row>
    <row r="17676" spans="1:1" s="261" customFormat="1" ht="12" hidden="1" customHeight="1">
      <c r="A17676" s="260"/>
    </row>
    <row r="17677" spans="1:1" s="261" customFormat="1" ht="12" hidden="1" customHeight="1">
      <c r="A17677" s="260"/>
    </row>
    <row r="17678" spans="1:1" s="261" customFormat="1" ht="12" hidden="1" customHeight="1">
      <c r="A17678" s="260"/>
    </row>
    <row r="17679" spans="1:1" s="261" customFormat="1" ht="12" hidden="1" customHeight="1">
      <c r="A17679" s="260"/>
    </row>
    <row r="17680" spans="1:1" s="261" customFormat="1" ht="12" hidden="1" customHeight="1">
      <c r="A17680" s="260"/>
    </row>
    <row r="17681" spans="1:1" s="261" customFormat="1" ht="12" hidden="1" customHeight="1">
      <c r="A17681" s="260"/>
    </row>
    <row r="17682" spans="1:1" s="261" customFormat="1" ht="12" hidden="1" customHeight="1">
      <c r="A17682" s="260"/>
    </row>
    <row r="17683" spans="1:1" s="261" customFormat="1" ht="12" hidden="1" customHeight="1">
      <c r="A17683" s="260"/>
    </row>
    <row r="17684" spans="1:1" s="261" customFormat="1" ht="12" hidden="1" customHeight="1">
      <c r="A17684" s="260"/>
    </row>
    <row r="17685" spans="1:1" s="261" customFormat="1" ht="12" hidden="1" customHeight="1">
      <c r="A17685" s="260"/>
    </row>
    <row r="17686" spans="1:1" s="261" customFormat="1" ht="12" hidden="1" customHeight="1">
      <c r="A17686" s="260"/>
    </row>
    <row r="17687" spans="1:1" s="261" customFormat="1" ht="12" hidden="1" customHeight="1">
      <c r="A17687" s="260"/>
    </row>
    <row r="17688" spans="1:1" s="261" customFormat="1" ht="12" hidden="1" customHeight="1">
      <c r="A17688" s="260"/>
    </row>
    <row r="17689" spans="1:1" s="261" customFormat="1" ht="12" hidden="1" customHeight="1">
      <c r="A17689" s="260"/>
    </row>
    <row r="17690" spans="1:1" s="261" customFormat="1" ht="12" hidden="1" customHeight="1">
      <c r="A17690" s="260"/>
    </row>
    <row r="17691" spans="1:1" s="261" customFormat="1" ht="12" hidden="1" customHeight="1">
      <c r="A17691" s="260"/>
    </row>
    <row r="17692" spans="1:1" s="261" customFormat="1" ht="12" hidden="1" customHeight="1">
      <c r="A17692" s="260"/>
    </row>
    <row r="17693" spans="1:1" s="261" customFormat="1" ht="12" hidden="1" customHeight="1">
      <c r="A17693" s="260"/>
    </row>
    <row r="17694" spans="1:1" s="261" customFormat="1" ht="12" hidden="1" customHeight="1">
      <c r="A17694" s="260"/>
    </row>
    <row r="17695" spans="1:1" s="261" customFormat="1" ht="12" hidden="1" customHeight="1">
      <c r="A17695" s="260"/>
    </row>
    <row r="17696" spans="1:1" s="261" customFormat="1" ht="12" hidden="1" customHeight="1">
      <c r="A17696" s="260"/>
    </row>
    <row r="17697" spans="1:1" s="261" customFormat="1" ht="12" hidden="1" customHeight="1">
      <c r="A17697" s="260"/>
    </row>
    <row r="17698" spans="1:1" s="261" customFormat="1" ht="12" hidden="1" customHeight="1">
      <c r="A17698" s="260"/>
    </row>
    <row r="17699" spans="1:1" s="261" customFormat="1" ht="12" hidden="1" customHeight="1">
      <c r="A17699" s="260"/>
    </row>
    <row r="17700" spans="1:1" s="261" customFormat="1" ht="12" hidden="1" customHeight="1">
      <c r="A17700" s="260"/>
    </row>
    <row r="17701" spans="1:1" s="261" customFormat="1" ht="12" hidden="1" customHeight="1">
      <c r="A17701" s="260"/>
    </row>
    <row r="17702" spans="1:1" s="261" customFormat="1" ht="12" hidden="1" customHeight="1">
      <c r="A17702" s="260"/>
    </row>
    <row r="17703" spans="1:1" s="261" customFormat="1" ht="12" hidden="1" customHeight="1">
      <c r="A17703" s="260"/>
    </row>
    <row r="17704" spans="1:1" s="261" customFormat="1" ht="12" hidden="1" customHeight="1">
      <c r="A17704" s="260"/>
    </row>
    <row r="17705" spans="1:1" s="261" customFormat="1" ht="12" hidden="1" customHeight="1">
      <c r="A17705" s="260"/>
    </row>
    <row r="17706" spans="1:1" s="261" customFormat="1" ht="12" hidden="1" customHeight="1">
      <c r="A17706" s="260"/>
    </row>
    <row r="17707" spans="1:1" s="261" customFormat="1" ht="12" hidden="1" customHeight="1">
      <c r="A17707" s="260"/>
    </row>
    <row r="17708" spans="1:1" s="261" customFormat="1" ht="12" hidden="1" customHeight="1">
      <c r="A17708" s="260"/>
    </row>
    <row r="17709" spans="1:1" s="261" customFormat="1" ht="12" hidden="1" customHeight="1">
      <c r="A17709" s="260"/>
    </row>
    <row r="17710" spans="1:1" s="261" customFormat="1" ht="12" hidden="1" customHeight="1">
      <c r="A17710" s="260"/>
    </row>
    <row r="17711" spans="1:1" s="261" customFormat="1" ht="12" hidden="1" customHeight="1">
      <c r="A17711" s="260"/>
    </row>
    <row r="17712" spans="1:1" s="261" customFormat="1" ht="12" hidden="1" customHeight="1">
      <c r="A17712" s="260"/>
    </row>
    <row r="17713" spans="1:1" s="261" customFormat="1" ht="12" hidden="1" customHeight="1">
      <c r="A17713" s="260"/>
    </row>
    <row r="17714" spans="1:1" s="261" customFormat="1" ht="12" hidden="1" customHeight="1">
      <c r="A17714" s="260"/>
    </row>
    <row r="17715" spans="1:1" s="261" customFormat="1" ht="12" hidden="1" customHeight="1">
      <c r="A17715" s="260"/>
    </row>
    <row r="17716" spans="1:1" s="261" customFormat="1" ht="12" hidden="1" customHeight="1">
      <c r="A17716" s="260"/>
    </row>
    <row r="17717" spans="1:1" s="261" customFormat="1" ht="12" hidden="1" customHeight="1">
      <c r="A17717" s="260"/>
    </row>
    <row r="17718" spans="1:1" s="261" customFormat="1" ht="12" hidden="1" customHeight="1">
      <c r="A17718" s="260"/>
    </row>
    <row r="17719" spans="1:1" s="261" customFormat="1" ht="12" hidden="1" customHeight="1">
      <c r="A17719" s="260"/>
    </row>
    <row r="17720" spans="1:1" s="261" customFormat="1" ht="12" hidden="1" customHeight="1">
      <c r="A17720" s="260"/>
    </row>
    <row r="17721" spans="1:1" s="261" customFormat="1" ht="12" hidden="1" customHeight="1">
      <c r="A17721" s="260"/>
    </row>
    <row r="17722" spans="1:1" s="261" customFormat="1" ht="12" hidden="1" customHeight="1">
      <c r="A17722" s="260"/>
    </row>
    <row r="17723" spans="1:1" s="261" customFormat="1" ht="12" hidden="1" customHeight="1">
      <c r="A17723" s="260"/>
    </row>
    <row r="17724" spans="1:1" s="261" customFormat="1" ht="12" hidden="1" customHeight="1">
      <c r="A17724" s="260"/>
    </row>
    <row r="17725" spans="1:1" s="261" customFormat="1" ht="12" hidden="1" customHeight="1">
      <c r="A17725" s="260"/>
    </row>
    <row r="17726" spans="1:1" s="261" customFormat="1" ht="12" hidden="1" customHeight="1">
      <c r="A17726" s="260"/>
    </row>
    <row r="17727" spans="1:1" s="261" customFormat="1" ht="12" hidden="1" customHeight="1">
      <c r="A17727" s="260"/>
    </row>
    <row r="17728" spans="1:1" s="261" customFormat="1" ht="12" hidden="1" customHeight="1">
      <c r="A17728" s="260"/>
    </row>
    <row r="17729" spans="1:1" s="261" customFormat="1" ht="12" hidden="1" customHeight="1">
      <c r="A17729" s="260"/>
    </row>
    <row r="17730" spans="1:1" s="261" customFormat="1" ht="12" hidden="1" customHeight="1">
      <c r="A17730" s="260"/>
    </row>
    <row r="17731" spans="1:1" s="261" customFormat="1" ht="12" hidden="1" customHeight="1">
      <c r="A17731" s="260"/>
    </row>
    <row r="17732" spans="1:1" s="261" customFormat="1" ht="12" hidden="1" customHeight="1">
      <c r="A17732" s="260"/>
    </row>
    <row r="17733" spans="1:1" s="261" customFormat="1" ht="12" hidden="1" customHeight="1">
      <c r="A17733" s="260"/>
    </row>
    <row r="17734" spans="1:1" s="261" customFormat="1" ht="12" hidden="1" customHeight="1">
      <c r="A17734" s="260"/>
    </row>
    <row r="17735" spans="1:1" s="261" customFormat="1" ht="12" hidden="1" customHeight="1">
      <c r="A17735" s="260"/>
    </row>
    <row r="17736" spans="1:1" s="261" customFormat="1" ht="12" hidden="1" customHeight="1">
      <c r="A17736" s="260"/>
    </row>
    <row r="17737" spans="1:1" s="261" customFormat="1" ht="12" hidden="1" customHeight="1">
      <c r="A17737" s="260"/>
    </row>
    <row r="17738" spans="1:1" s="261" customFormat="1" ht="12" hidden="1" customHeight="1">
      <c r="A17738" s="260"/>
    </row>
    <row r="17739" spans="1:1" s="261" customFormat="1" ht="12" hidden="1" customHeight="1">
      <c r="A17739" s="260"/>
    </row>
    <row r="17740" spans="1:1" s="261" customFormat="1" ht="12" hidden="1" customHeight="1">
      <c r="A17740" s="260"/>
    </row>
    <row r="17741" spans="1:1" s="261" customFormat="1" ht="12" hidden="1" customHeight="1">
      <c r="A17741" s="260"/>
    </row>
    <row r="17742" spans="1:1" s="261" customFormat="1" ht="12" hidden="1" customHeight="1">
      <c r="A17742" s="260"/>
    </row>
    <row r="17743" spans="1:1" s="261" customFormat="1" ht="12" hidden="1" customHeight="1">
      <c r="A17743" s="260"/>
    </row>
    <row r="17744" spans="1:1" s="261" customFormat="1" ht="12" hidden="1" customHeight="1">
      <c r="A17744" s="260"/>
    </row>
    <row r="17745" spans="1:1" s="261" customFormat="1" ht="12" hidden="1" customHeight="1">
      <c r="A17745" s="260"/>
    </row>
    <row r="17746" spans="1:1" s="261" customFormat="1" ht="12" hidden="1" customHeight="1">
      <c r="A17746" s="260"/>
    </row>
    <row r="17747" spans="1:1" s="261" customFormat="1" ht="12" hidden="1" customHeight="1">
      <c r="A17747" s="260"/>
    </row>
    <row r="17748" spans="1:1" s="261" customFormat="1" ht="12" hidden="1" customHeight="1">
      <c r="A17748" s="260"/>
    </row>
    <row r="17749" spans="1:1" s="261" customFormat="1" ht="12" hidden="1" customHeight="1">
      <c r="A17749" s="260"/>
    </row>
    <row r="17750" spans="1:1" s="261" customFormat="1" ht="12" hidden="1" customHeight="1">
      <c r="A17750" s="260"/>
    </row>
    <row r="17751" spans="1:1" s="261" customFormat="1" ht="12" hidden="1" customHeight="1">
      <c r="A17751" s="260"/>
    </row>
    <row r="17752" spans="1:1" s="261" customFormat="1" ht="12" hidden="1" customHeight="1">
      <c r="A17752" s="260"/>
    </row>
    <row r="17753" spans="1:1" s="261" customFormat="1" ht="12" hidden="1" customHeight="1">
      <c r="A17753" s="260"/>
    </row>
    <row r="17754" spans="1:1" s="261" customFormat="1" ht="12" hidden="1" customHeight="1">
      <c r="A17754" s="260"/>
    </row>
    <row r="17755" spans="1:1" s="261" customFormat="1" ht="12" hidden="1" customHeight="1">
      <c r="A17755" s="260"/>
    </row>
    <row r="17756" spans="1:1" s="261" customFormat="1" ht="12" hidden="1" customHeight="1">
      <c r="A17756" s="260"/>
    </row>
    <row r="17757" spans="1:1" s="261" customFormat="1" ht="12" hidden="1" customHeight="1">
      <c r="A17757" s="260"/>
    </row>
    <row r="17758" spans="1:1" s="261" customFormat="1" ht="12" hidden="1" customHeight="1">
      <c r="A17758" s="260"/>
    </row>
    <row r="17759" spans="1:1" s="261" customFormat="1" ht="12" hidden="1" customHeight="1">
      <c r="A17759" s="260"/>
    </row>
    <row r="17760" spans="1:1" s="261" customFormat="1" ht="12" hidden="1" customHeight="1">
      <c r="A17760" s="260"/>
    </row>
    <row r="17761" spans="1:1" s="261" customFormat="1" ht="12" hidden="1" customHeight="1">
      <c r="A17761" s="260"/>
    </row>
    <row r="17762" spans="1:1" s="261" customFormat="1" ht="12" hidden="1" customHeight="1">
      <c r="A17762" s="260"/>
    </row>
    <row r="17763" spans="1:1" s="261" customFormat="1" ht="12" hidden="1" customHeight="1">
      <c r="A17763" s="260"/>
    </row>
    <row r="17764" spans="1:1" s="261" customFormat="1" ht="12" hidden="1" customHeight="1">
      <c r="A17764" s="260"/>
    </row>
    <row r="17765" spans="1:1" s="261" customFormat="1" ht="12" hidden="1" customHeight="1">
      <c r="A17765" s="260"/>
    </row>
    <row r="17766" spans="1:1" s="261" customFormat="1" ht="12" hidden="1" customHeight="1">
      <c r="A17766" s="260"/>
    </row>
    <row r="17767" spans="1:1" s="261" customFormat="1" ht="12" hidden="1" customHeight="1">
      <c r="A17767" s="260"/>
    </row>
    <row r="17768" spans="1:1" s="261" customFormat="1" ht="12" hidden="1" customHeight="1">
      <c r="A17768" s="260"/>
    </row>
    <row r="17769" spans="1:1" s="261" customFormat="1" ht="12" hidden="1" customHeight="1">
      <c r="A17769" s="260"/>
    </row>
    <row r="17770" spans="1:1" s="261" customFormat="1" ht="12" hidden="1" customHeight="1">
      <c r="A17770" s="260"/>
    </row>
    <row r="17771" spans="1:1" s="261" customFormat="1" ht="12" hidden="1" customHeight="1">
      <c r="A17771" s="260"/>
    </row>
    <row r="17772" spans="1:1" s="261" customFormat="1" ht="12" hidden="1" customHeight="1">
      <c r="A17772" s="260"/>
    </row>
    <row r="17773" spans="1:1" s="261" customFormat="1" ht="12" hidden="1" customHeight="1">
      <c r="A17773" s="260"/>
    </row>
    <row r="17774" spans="1:1" s="261" customFormat="1" ht="12" hidden="1" customHeight="1">
      <c r="A17774" s="260"/>
    </row>
    <row r="17775" spans="1:1" s="261" customFormat="1" ht="12" hidden="1" customHeight="1">
      <c r="A17775" s="260"/>
    </row>
    <row r="17776" spans="1:1" s="261" customFormat="1" ht="12" hidden="1" customHeight="1">
      <c r="A17776" s="260"/>
    </row>
    <row r="17777" spans="1:1" s="261" customFormat="1" ht="12" hidden="1" customHeight="1">
      <c r="A17777" s="260"/>
    </row>
    <row r="17778" spans="1:1" s="261" customFormat="1" ht="12" hidden="1" customHeight="1">
      <c r="A17778" s="260"/>
    </row>
    <row r="17779" spans="1:1" s="261" customFormat="1" ht="12" hidden="1" customHeight="1">
      <c r="A17779" s="260"/>
    </row>
    <row r="17780" spans="1:1" s="261" customFormat="1" ht="12" hidden="1" customHeight="1">
      <c r="A17780" s="260"/>
    </row>
    <row r="17781" spans="1:1" s="261" customFormat="1" ht="12" hidden="1" customHeight="1">
      <c r="A17781" s="260"/>
    </row>
    <row r="17782" spans="1:1" s="261" customFormat="1" ht="12" hidden="1" customHeight="1">
      <c r="A17782" s="260"/>
    </row>
    <row r="17783" spans="1:1" s="261" customFormat="1" ht="12" hidden="1" customHeight="1">
      <c r="A17783" s="260"/>
    </row>
    <row r="17784" spans="1:1" s="261" customFormat="1" ht="12" hidden="1" customHeight="1">
      <c r="A17784" s="260"/>
    </row>
    <row r="17785" spans="1:1" s="261" customFormat="1" ht="12" hidden="1" customHeight="1">
      <c r="A17785" s="260"/>
    </row>
    <row r="17786" spans="1:1" s="261" customFormat="1" ht="12" hidden="1" customHeight="1">
      <c r="A17786" s="260"/>
    </row>
    <row r="17787" spans="1:1" s="261" customFormat="1" ht="12" hidden="1" customHeight="1">
      <c r="A17787" s="260"/>
    </row>
    <row r="17788" spans="1:1" s="261" customFormat="1" ht="12" hidden="1" customHeight="1">
      <c r="A17788" s="260"/>
    </row>
    <row r="17789" spans="1:1" s="261" customFormat="1" ht="12" hidden="1" customHeight="1">
      <c r="A17789" s="260"/>
    </row>
    <row r="17790" spans="1:1" s="261" customFormat="1" ht="12" hidden="1" customHeight="1">
      <c r="A17790" s="260"/>
    </row>
    <row r="17791" spans="1:1" s="261" customFormat="1" ht="12" hidden="1" customHeight="1">
      <c r="A17791" s="260"/>
    </row>
    <row r="17792" spans="1:1" s="261" customFormat="1" ht="12" hidden="1" customHeight="1">
      <c r="A17792" s="260"/>
    </row>
    <row r="17793" spans="1:1" s="261" customFormat="1" ht="12" hidden="1" customHeight="1">
      <c r="A17793" s="260"/>
    </row>
    <row r="17794" spans="1:1" s="261" customFormat="1" ht="12" hidden="1" customHeight="1">
      <c r="A17794" s="260"/>
    </row>
    <row r="17795" spans="1:1" s="261" customFormat="1" ht="12" hidden="1" customHeight="1">
      <c r="A17795" s="260"/>
    </row>
    <row r="17796" spans="1:1" s="261" customFormat="1" ht="12" hidden="1" customHeight="1">
      <c r="A17796" s="260"/>
    </row>
    <row r="17797" spans="1:1" s="261" customFormat="1" ht="12" hidden="1" customHeight="1">
      <c r="A17797" s="260"/>
    </row>
    <row r="17798" spans="1:1" s="261" customFormat="1" ht="12" hidden="1" customHeight="1">
      <c r="A17798" s="260"/>
    </row>
    <row r="17799" spans="1:1" s="261" customFormat="1" ht="12" hidden="1" customHeight="1">
      <c r="A17799" s="260"/>
    </row>
    <row r="17800" spans="1:1" s="261" customFormat="1" ht="12" hidden="1" customHeight="1">
      <c r="A17800" s="260"/>
    </row>
    <row r="17801" spans="1:1" s="261" customFormat="1" ht="12" hidden="1" customHeight="1">
      <c r="A17801" s="260"/>
    </row>
    <row r="17802" spans="1:1" s="261" customFormat="1" ht="12" hidden="1" customHeight="1">
      <c r="A17802" s="260"/>
    </row>
    <row r="17803" spans="1:1" s="261" customFormat="1" ht="12" hidden="1" customHeight="1">
      <c r="A17803" s="260"/>
    </row>
    <row r="17804" spans="1:1" s="261" customFormat="1" ht="12" hidden="1" customHeight="1">
      <c r="A17804" s="260"/>
    </row>
    <row r="17805" spans="1:1" s="261" customFormat="1" ht="12" hidden="1" customHeight="1">
      <c r="A17805" s="260"/>
    </row>
    <row r="17806" spans="1:1" s="261" customFormat="1" ht="12" hidden="1" customHeight="1">
      <c r="A17806" s="260"/>
    </row>
    <row r="17807" spans="1:1" s="261" customFormat="1" ht="12" hidden="1" customHeight="1">
      <c r="A17807" s="260"/>
    </row>
    <row r="17808" spans="1:1" s="261" customFormat="1" ht="12" hidden="1" customHeight="1">
      <c r="A17808" s="260"/>
    </row>
    <row r="17809" spans="1:1" s="261" customFormat="1" ht="12" hidden="1" customHeight="1">
      <c r="A17809" s="260"/>
    </row>
    <row r="17810" spans="1:1" s="261" customFormat="1" ht="12" hidden="1" customHeight="1">
      <c r="A17810" s="260"/>
    </row>
    <row r="17811" spans="1:1" s="261" customFormat="1" ht="12" hidden="1" customHeight="1">
      <c r="A17811" s="260"/>
    </row>
    <row r="17812" spans="1:1" s="261" customFormat="1" ht="12" hidden="1" customHeight="1">
      <c r="A17812" s="260"/>
    </row>
    <row r="17813" spans="1:1" s="261" customFormat="1" ht="12" hidden="1" customHeight="1">
      <c r="A17813" s="260"/>
    </row>
    <row r="17814" spans="1:1" s="261" customFormat="1" ht="12" hidden="1" customHeight="1">
      <c r="A17814" s="260"/>
    </row>
    <row r="17815" spans="1:1" s="261" customFormat="1" ht="12" hidden="1" customHeight="1">
      <c r="A17815" s="260"/>
    </row>
    <row r="17816" spans="1:1" s="261" customFormat="1" ht="12" hidden="1" customHeight="1">
      <c r="A17816" s="260"/>
    </row>
    <row r="17817" spans="1:1" s="261" customFormat="1" ht="12" hidden="1" customHeight="1">
      <c r="A17817" s="260"/>
    </row>
    <row r="17818" spans="1:1" s="261" customFormat="1" ht="12" hidden="1" customHeight="1">
      <c r="A17818" s="260"/>
    </row>
    <row r="17819" spans="1:1" s="261" customFormat="1" ht="12" hidden="1" customHeight="1">
      <c r="A17819" s="260"/>
    </row>
    <row r="17820" spans="1:1" s="261" customFormat="1" ht="12" hidden="1" customHeight="1">
      <c r="A17820" s="260"/>
    </row>
    <row r="17821" spans="1:1" s="261" customFormat="1" ht="12" hidden="1" customHeight="1">
      <c r="A17821" s="260"/>
    </row>
    <row r="17822" spans="1:1" s="261" customFormat="1" ht="12" hidden="1" customHeight="1">
      <c r="A17822" s="260"/>
    </row>
    <row r="17823" spans="1:1" s="261" customFormat="1" ht="12" hidden="1" customHeight="1">
      <c r="A17823" s="260"/>
    </row>
    <row r="17824" spans="1:1" s="261" customFormat="1" ht="12" hidden="1" customHeight="1">
      <c r="A17824" s="260"/>
    </row>
    <row r="17825" spans="1:1" s="261" customFormat="1" ht="12" hidden="1" customHeight="1">
      <c r="A17825" s="260"/>
    </row>
    <row r="17826" spans="1:1" s="261" customFormat="1" ht="12" hidden="1" customHeight="1">
      <c r="A17826" s="260"/>
    </row>
    <row r="17827" spans="1:1" s="261" customFormat="1" ht="12" hidden="1" customHeight="1">
      <c r="A17827" s="260"/>
    </row>
    <row r="17828" spans="1:1" s="261" customFormat="1" ht="12" hidden="1" customHeight="1">
      <c r="A17828" s="260"/>
    </row>
    <row r="17829" spans="1:1" s="261" customFormat="1" ht="12" hidden="1" customHeight="1">
      <c r="A17829" s="260"/>
    </row>
    <row r="17830" spans="1:1" s="261" customFormat="1" ht="12" hidden="1" customHeight="1">
      <c r="A17830" s="260"/>
    </row>
    <row r="17831" spans="1:1" s="261" customFormat="1" ht="12" hidden="1" customHeight="1">
      <c r="A17831" s="260"/>
    </row>
    <row r="17832" spans="1:1" s="261" customFormat="1" ht="12" hidden="1" customHeight="1">
      <c r="A17832" s="260"/>
    </row>
    <row r="17833" spans="1:1" s="261" customFormat="1" ht="12" hidden="1" customHeight="1">
      <c r="A17833" s="260"/>
    </row>
    <row r="17834" spans="1:1" s="261" customFormat="1" ht="12" hidden="1" customHeight="1">
      <c r="A17834" s="260"/>
    </row>
    <row r="17835" spans="1:1" s="261" customFormat="1" ht="12" hidden="1" customHeight="1">
      <c r="A17835" s="260"/>
    </row>
    <row r="17836" spans="1:1" s="261" customFormat="1" ht="12" hidden="1" customHeight="1">
      <c r="A17836" s="260"/>
    </row>
    <row r="17837" spans="1:1" s="261" customFormat="1" ht="12" hidden="1" customHeight="1">
      <c r="A17837" s="260"/>
    </row>
    <row r="17838" spans="1:1" s="261" customFormat="1" ht="12" hidden="1" customHeight="1">
      <c r="A17838" s="260"/>
    </row>
    <row r="17839" spans="1:1" s="261" customFormat="1" ht="12" hidden="1" customHeight="1">
      <c r="A17839" s="260"/>
    </row>
    <row r="17840" spans="1:1" s="261" customFormat="1" ht="12" hidden="1" customHeight="1">
      <c r="A17840" s="260"/>
    </row>
    <row r="17841" spans="1:1" s="261" customFormat="1" ht="12" hidden="1" customHeight="1">
      <c r="A17841" s="260"/>
    </row>
    <row r="17842" spans="1:1" s="261" customFormat="1" ht="12" hidden="1" customHeight="1">
      <c r="A17842" s="260"/>
    </row>
    <row r="17843" spans="1:1" s="261" customFormat="1" ht="12" hidden="1" customHeight="1">
      <c r="A17843" s="260"/>
    </row>
    <row r="17844" spans="1:1" s="261" customFormat="1" ht="12" hidden="1" customHeight="1">
      <c r="A17844" s="260"/>
    </row>
    <row r="17845" spans="1:1" s="261" customFormat="1" ht="12" hidden="1" customHeight="1">
      <c r="A17845" s="260"/>
    </row>
    <row r="17846" spans="1:1" s="261" customFormat="1" ht="12" hidden="1" customHeight="1">
      <c r="A17846" s="260"/>
    </row>
    <row r="17847" spans="1:1" s="261" customFormat="1" ht="12" hidden="1" customHeight="1">
      <c r="A17847" s="260"/>
    </row>
    <row r="17848" spans="1:1" s="261" customFormat="1" ht="12" hidden="1" customHeight="1">
      <c r="A17848" s="260"/>
    </row>
    <row r="17849" spans="1:1" s="261" customFormat="1" ht="12" hidden="1" customHeight="1">
      <c r="A17849" s="260"/>
    </row>
    <row r="17850" spans="1:1" s="261" customFormat="1" ht="12" hidden="1" customHeight="1">
      <c r="A17850" s="260"/>
    </row>
    <row r="17851" spans="1:1" s="261" customFormat="1" ht="12" hidden="1" customHeight="1">
      <c r="A17851" s="260"/>
    </row>
    <row r="17852" spans="1:1" s="261" customFormat="1" ht="12" hidden="1" customHeight="1">
      <c r="A17852" s="260"/>
    </row>
    <row r="17853" spans="1:1" s="261" customFormat="1" ht="12" hidden="1" customHeight="1">
      <c r="A17853" s="260"/>
    </row>
    <row r="17854" spans="1:1" s="261" customFormat="1" ht="12" hidden="1" customHeight="1">
      <c r="A17854" s="260"/>
    </row>
    <row r="17855" spans="1:1" s="261" customFormat="1" ht="12" hidden="1" customHeight="1">
      <c r="A17855" s="260"/>
    </row>
    <row r="17856" spans="1:1" s="261" customFormat="1" ht="12" hidden="1" customHeight="1">
      <c r="A17856" s="260"/>
    </row>
    <row r="17857" spans="1:1" s="261" customFormat="1" ht="12" hidden="1" customHeight="1">
      <c r="A17857" s="260"/>
    </row>
    <row r="17858" spans="1:1" s="261" customFormat="1" ht="12" hidden="1" customHeight="1">
      <c r="A17858" s="260"/>
    </row>
    <row r="17859" spans="1:1" s="261" customFormat="1" ht="12" hidden="1" customHeight="1">
      <c r="A17859" s="260"/>
    </row>
    <row r="17860" spans="1:1" s="261" customFormat="1" ht="12" hidden="1" customHeight="1">
      <c r="A17860" s="260"/>
    </row>
    <row r="17861" spans="1:1" s="261" customFormat="1" ht="12" hidden="1" customHeight="1">
      <c r="A17861" s="260"/>
    </row>
    <row r="17862" spans="1:1" s="261" customFormat="1" ht="12" hidden="1" customHeight="1">
      <c r="A17862" s="260"/>
    </row>
    <row r="17863" spans="1:1" s="261" customFormat="1" ht="12" hidden="1" customHeight="1">
      <c r="A17863" s="260"/>
    </row>
    <row r="17864" spans="1:1" s="261" customFormat="1" ht="12" hidden="1" customHeight="1">
      <c r="A17864" s="260"/>
    </row>
    <row r="17865" spans="1:1" s="261" customFormat="1" ht="12" hidden="1" customHeight="1">
      <c r="A17865" s="260"/>
    </row>
    <row r="17866" spans="1:1" s="261" customFormat="1" ht="12" hidden="1" customHeight="1">
      <c r="A17866" s="260"/>
    </row>
    <row r="17867" spans="1:1" s="261" customFormat="1" ht="12" hidden="1" customHeight="1">
      <c r="A17867" s="260"/>
    </row>
    <row r="17868" spans="1:1" s="261" customFormat="1" ht="12" hidden="1" customHeight="1">
      <c r="A17868" s="260"/>
    </row>
    <row r="17869" spans="1:1" s="261" customFormat="1" ht="12" hidden="1" customHeight="1">
      <c r="A17869" s="260"/>
    </row>
    <row r="17870" spans="1:1" s="261" customFormat="1" ht="12" hidden="1" customHeight="1">
      <c r="A17870" s="260"/>
    </row>
    <row r="17871" spans="1:1" s="261" customFormat="1" ht="12" hidden="1" customHeight="1">
      <c r="A17871" s="260"/>
    </row>
    <row r="17872" spans="1:1" s="261" customFormat="1" ht="12" hidden="1" customHeight="1">
      <c r="A17872" s="260"/>
    </row>
    <row r="17873" spans="1:1" s="261" customFormat="1" ht="12" hidden="1" customHeight="1">
      <c r="A17873" s="260"/>
    </row>
    <row r="17874" spans="1:1" s="261" customFormat="1" ht="12" hidden="1" customHeight="1">
      <c r="A17874" s="260"/>
    </row>
    <row r="17875" spans="1:1" s="261" customFormat="1" ht="12" hidden="1" customHeight="1">
      <c r="A17875" s="260"/>
    </row>
    <row r="17876" spans="1:1" s="261" customFormat="1" ht="12" hidden="1" customHeight="1">
      <c r="A17876" s="260"/>
    </row>
    <row r="17877" spans="1:1" s="261" customFormat="1" ht="12" hidden="1" customHeight="1">
      <c r="A17877" s="260"/>
    </row>
    <row r="17878" spans="1:1" s="261" customFormat="1" ht="12" hidden="1" customHeight="1">
      <c r="A17878" s="260"/>
    </row>
    <row r="17879" spans="1:1" s="261" customFormat="1" ht="12" hidden="1" customHeight="1">
      <c r="A17879" s="260"/>
    </row>
    <row r="17880" spans="1:1" s="261" customFormat="1" ht="12" hidden="1" customHeight="1">
      <c r="A17880" s="260"/>
    </row>
    <row r="17881" spans="1:1" s="261" customFormat="1" ht="12" hidden="1" customHeight="1">
      <c r="A17881" s="260"/>
    </row>
    <row r="17882" spans="1:1" s="261" customFormat="1" ht="12" hidden="1" customHeight="1">
      <c r="A17882" s="260"/>
    </row>
    <row r="17883" spans="1:1" s="261" customFormat="1" ht="12" hidden="1" customHeight="1">
      <c r="A17883" s="260"/>
    </row>
    <row r="17884" spans="1:1" s="261" customFormat="1" ht="12" hidden="1" customHeight="1">
      <c r="A17884" s="260"/>
    </row>
    <row r="17885" spans="1:1" s="261" customFormat="1" ht="12" hidden="1" customHeight="1">
      <c r="A17885" s="260"/>
    </row>
    <row r="17886" spans="1:1" s="261" customFormat="1" ht="12" hidden="1" customHeight="1">
      <c r="A17886" s="260"/>
    </row>
    <row r="17887" spans="1:1" s="261" customFormat="1" ht="12" hidden="1" customHeight="1">
      <c r="A17887" s="260"/>
    </row>
    <row r="17888" spans="1:1" s="261" customFormat="1" ht="12" hidden="1" customHeight="1">
      <c r="A17888" s="260"/>
    </row>
    <row r="17889" spans="1:1" s="261" customFormat="1" ht="12" hidden="1" customHeight="1">
      <c r="A17889" s="260"/>
    </row>
    <row r="17890" spans="1:1" s="261" customFormat="1" ht="12" hidden="1" customHeight="1">
      <c r="A17890" s="260"/>
    </row>
    <row r="17891" spans="1:1" s="261" customFormat="1" ht="12" hidden="1" customHeight="1">
      <c r="A17891" s="260"/>
    </row>
    <row r="17892" spans="1:1" s="261" customFormat="1" ht="12" hidden="1" customHeight="1">
      <c r="A17892" s="260"/>
    </row>
    <row r="17893" spans="1:1" s="261" customFormat="1" ht="12" hidden="1" customHeight="1">
      <c r="A17893" s="260"/>
    </row>
    <row r="17894" spans="1:1" s="261" customFormat="1" ht="12" hidden="1" customHeight="1">
      <c r="A17894" s="260"/>
    </row>
    <row r="17895" spans="1:1" s="261" customFormat="1" ht="12" hidden="1" customHeight="1">
      <c r="A17895" s="260"/>
    </row>
    <row r="17896" spans="1:1" s="261" customFormat="1" ht="12" hidden="1" customHeight="1">
      <c r="A17896" s="260"/>
    </row>
    <row r="17897" spans="1:1" s="261" customFormat="1" ht="12" hidden="1" customHeight="1">
      <c r="A17897" s="260"/>
    </row>
    <row r="17898" spans="1:1" s="261" customFormat="1" ht="12" hidden="1" customHeight="1">
      <c r="A17898" s="260"/>
    </row>
    <row r="17899" spans="1:1" s="261" customFormat="1" ht="12" hidden="1" customHeight="1">
      <c r="A17899" s="260"/>
    </row>
    <row r="17900" spans="1:1" s="261" customFormat="1" ht="12" hidden="1" customHeight="1">
      <c r="A17900" s="260"/>
    </row>
    <row r="17901" spans="1:1" s="261" customFormat="1" ht="12" hidden="1" customHeight="1">
      <c r="A17901" s="260"/>
    </row>
    <row r="17902" spans="1:1" s="261" customFormat="1" ht="12" hidden="1" customHeight="1">
      <c r="A17902" s="260"/>
    </row>
    <row r="17903" spans="1:1" s="261" customFormat="1" ht="12" hidden="1" customHeight="1">
      <c r="A17903" s="260"/>
    </row>
    <row r="17904" spans="1:1" s="261" customFormat="1" ht="12" hidden="1" customHeight="1">
      <c r="A17904" s="260"/>
    </row>
    <row r="17905" spans="1:1" s="261" customFormat="1" ht="12" hidden="1" customHeight="1">
      <c r="A17905" s="260"/>
    </row>
    <row r="17906" spans="1:1" s="261" customFormat="1" ht="12" hidden="1" customHeight="1">
      <c r="A17906" s="260"/>
    </row>
    <row r="17907" spans="1:1" s="261" customFormat="1" ht="12" hidden="1" customHeight="1">
      <c r="A17907" s="260"/>
    </row>
    <row r="17908" spans="1:1" s="261" customFormat="1" ht="12" hidden="1" customHeight="1">
      <c r="A17908" s="260"/>
    </row>
    <row r="17909" spans="1:1" s="261" customFormat="1" ht="12" hidden="1" customHeight="1">
      <c r="A17909" s="260"/>
    </row>
    <row r="17910" spans="1:1" s="261" customFormat="1" ht="12" hidden="1" customHeight="1">
      <c r="A17910" s="260"/>
    </row>
    <row r="17911" spans="1:1" s="261" customFormat="1" ht="12" hidden="1" customHeight="1">
      <c r="A17911" s="260"/>
    </row>
    <row r="17912" spans="1:1" s="261" customFormat="1" ht="12" hidden="1" customHeight="1">
      <c r="A17912" s="260"/>
    </row>
    <row r="17913" spans="1:1" s="261" customFormat="1" ht="12" hidden="1" customHeight="1">
      <c r="A17913" s="260"/>
    </row>
    <row r="17914" spans="1:1" s="261" customFormat="1" ht="12" hidden="1" customHeight="1">
      <c r="A17914" s="260"/>
    </row>
    <row r="17915" spans="1:1" s="261" customFormat="1" ht="12" hidden="1" customHeight="1">
      <c r="A17915" s="260"/>
    </row>
    <row r="17916" spans="1:1" s="261" customFormat="1" ht="12" hidden="1" customHeight="1">
      <c r="A17916" s="260"/>
    </row>
    <row r="17917" spans="1:1" s="261" customFormat="1" ht="12" hidden="1" customHeight="1">
      <c r="A17917" s="260"/>
    </row>
    <row r="17918" spans="1:1" s="261" customFormat="1" ht="12" hidden="1" customHeight="1">
      <c r="A17918" s="260"/>
    </row>
    <row r="17919" spans="1:1" s="261" customFormat="1" ht="12" hidden="1" customHeight="1">
      <c r="A17919" s="260"/>
    </row>
    <row r="17920" spans="1:1" s="261" customFormat="1" ht="12" hidden="1" customHeight="1">
      <c r="A17920" s="260"/>
    </row>
    <row r="17921" spans="1:1" s="261" customFormat="1" ht="12" hidden="1" customHeight="1">
      <c r="A17921" s="260"/>
    </row>
    <row r="17922" spans="1:1" s="261" customFormat="1" ht="12" hidden="1" customHeight="1">
      <c r="A17922" s="260"/>
    </row>
    <row r="17923" spans="1:1" s="261" customFormat="1" ht="12" hidden="1" customHeight="1">
      <c r="A17923" s="260"/>
    </row>
    <row r="17924" spans="1:1" s="261" customFormat="1" ht="12" hidden="1" customHeight="1">
      <c r="A17924" s="260"/>
    </row>
    <row r="17925" spans="1:1" s="261" customFormat="1" ht="12" hidden="1" customHeight="1">
      <c r="A17925" s="260"/>
    </row>
    <row r="17926" spans="1:1" s="261" customFormat="1" ht="12" hidden="1" customHeight="1">
      <c r="A17926" s="260"/>
    </row>
    <row r="17927" spans="1:1" s="261" customFormat="1" ht="12" hidden="1" customHeight="1">
      <c r="A17927" s="260"/>
    </row>
    <row r="17928" spans="1:1" s="261" customFormat="1" ht="12" hidden="1" customHeight="1">
      <c r="A17928" s="260"/>
    </row>
    <row r="17929" spans="1:1" s="261" customFormat="1" ht="12" hidden="1" customHeight="1">
      <c r="A17929" s="260"/>
    </row>
    <row r="17930" spans="1:1" s="261" customFormat="1" ht="12" hidden="1" customHeight="1">
      <c r="A17930" s="260"/>
    </row>
    <row r="17931" spans="1:1" s="261" customFormat="1" ht="12" hidden="1" customHeight="1">
      <c r="A17931" s="260"/>
    </row>
    <row r="17932" spans="1:1" s="261" customFormat="1" ht="12" hidden="1" customHeight="1">
      <c r="A17932" s="260"/>
    </row>
    <row r="17933" spans="1:1" s="261" customFormat="1" ht="12" hidden="1" customHeight="1">
      <c r="A17933" s="260"/>
    </row>
    <row r="17934" spans="1:1" s="261" customFormat="1" ht="12" hidden="1" customHeight="1">
      <c r="A17934" s="260"/>
    </row>
    <row r="17935" spans="1:1" s="261" customFormat="1" ht="12" hidden="1" customHeight="1">
      <c r="A17935" s="260"/>
    </row>
    <row r="17936" spans="1:1" s="261" customFormat="1" ht="12" hidden="1" customHeight="1">
      <c r="A17936" s="260"/>
    </row>
    <row r="17937" spans="1:1" s="261" customFormat="1" ht="12" hidden="1" customHeight="1">
      <c r="A17937" s="260"/>
    </row>
    <row r="17938" spans="1:1" s="261" customFormat="1" ht="12" hidden="1" customHeight="1">
      <c r="A17938" s="260"/>
    </row>
    <row r="17939" spans="1:1" s="261" customFormat="1" ht="12" hidden="1" customHeight="1">
      <c r="A17939" s="260"/>
    </row>
    <row r="17940" spans="1:1" s="261" customFormat="1" ht="12" hidden="1" customHeight="1">
      <c r="A17940" s="260"/>
    </row>
    <row r="17941" spans="1:1" s="261" customFormat="1" ht="12" hidden="1" customHeight="1">
      <c r="A17941" s="260"/>
    </row>
    <row r="17942" spans="1:1" s="261" customFormat="1" ht="12" hidden="1" customHeight="1">
      <c r="A17942" s="260"/>
    </row>
    <row r="17943" spans="1:1" s="261" customFormat="1" ht="12" hidden="1" customHeight="1">
      <c r="A17943" s="260"/>
    </row>
    <row r="17944" spans="1:1" s="261" customFormat="1" ht="12" hidden="1" customHeight="1">
      <c r="A17944" s="260"/>
    </row>
    <row r="17945" spans="1:1" s="261" customFormat="1" ht="12" hidden="1" customHeight="1">
      <c r="A17945" s="260"/>
    </row>
    <row r="17946" spans="1:1" s="261" customFormat="1" ht="12" hidden="1" customHeight="1">
      <c r="A17946" s="260"/>
    </row>
    <row r="17947" spans="1:1" s="261" customFormat="1" ht="12" hidden="1" customHeight="1">
      <c r="A17947" s="260"/>
    </row>
    <row r="17948" spans="1:1" s="261" customFormat="1" ht="12" hidden="1" customHeight="1">
      <c r="A17948" s="260"/>
    </row>
    <row r="17949" spans="1:1" s="261" customFormat="1" ht="12" hidden="1" customHeight="1">
      <c r="A17949" s="260"/>
    </row>
    <row r="17950" spans="1:1" s="261" customFormat="1" ht="12" hidden="1" customHeight="1">
      <c r="A17950" s="260"/>
    </row>
    <row r="17951" spans="1:1" s="261" customFormat="1" ht="12" hidden="1" customHeight="1">
      <c r="A17951" s="260"/>
    </row>
    <row r="17952" spans="1:1" s="261" customFormat="1" ht="12" hidden="1" customHeight="1">
      <c r="A17952" s="260"/>
    </row>
    <row r="17953" spans="1:1" s="261" customFormat="1" ht="12" hidden="1" customHeight="1">
      <c r="A17953" s="260"/>
    </row>
    <row r="17954" spans="1:1" s="261" customFormat="1" ht="12" hidden="1" customHeight="1">
      <c r="A17954" s="260"/>
    </row>
    <row r="17955" spans="1:1" s="261" customFormat="1" ht="12" hidden="1" customHeight="1">
      <c r="A17955" s="260"/>
    </row>
    <row r="17956" spans="1:1" s="261" customFormat="1" ht="12" hidden="1" customHeight="1">
      <c r="A17956" s="260"/>
    </row>
    <row r="17957" spans="1:1" s="261" customFormat="1" ht="12" hidden="1" customHeight="1">
      <c r="A17957" s="260"/>
    </row>
    <row r="17958" spans="1:1" s="261" customFormat="1" ht="12" hidden="1" customHeight="1">
      <c r="A17958" s="260"/>
    </row>
    <row r="17959" spans="1:1" s="261" customFormat="1" ht="12" hidden="1" customHeight="1">
      <c r="A17959" s="260"/>
    </row>
    <row r="17960" spans="1:1" s="261" customFormat="1" ht="12" hidden="1" customHeight="1">
      <c r="A17960" s="260"/>
    </row>
    <row r="17961" spans="1:1" s="261" customFormat="1" ht="12" hidden="1" customHeight="1">
      <c r="A17961" s="260"/>
    </row>
    <row r="17962" spans="1:1" s="261" customFormat="1" ht="12" hidden="1" customHeight="1">
      <c r="A17962" s="260"/>
    </row>
    <row r="17963" spans="1:1" s="261" customFormat="1" ht="12" hidden="1" customHeight="1">
      <c r="A17963" s="260"/>
    </row>
    <row r="17964" spans="1:1" s="261" customFormat="1" ht="12" hidden="1" customHeight="1">
      <c r="A17964" s="260"/>
    </row>
    <row r="17965" spans="1:1" s="261" customFormat="1" ht="12" hidden="1" customHeight="1">
      <c r="A17965" s="260"/>
    </row>
    <row r="17966" spans="1:1" s="261" customFormat="1" ht="12" hidden="1" customHeight="1">
      <c r="A17966" s="260"/>
    </row>
    <row r="17967" spans="1:1" s="261" customFormat="1" ht="12" hidden="1" customHeight="1">
      <c r="A17967" s="260"/>
    </row>
    <row r="17968" spans="1:1" s="261" customFormat="1" ht="12" hidden="1" customHeight="1">
      <c r="A17968" s="260"/>
    </row>
    <row r="17969" spans="1:1" s="261" customFormat="1" ht="12" hidden="1" customHeight="1">
      <c r="A17969" s="260"/>
    </row>
    <row r="17970" spans="1:1" s="261" customFormat="1" ht="12" hidden="1" customHeight="1">
      <c r="A17970" s="260"/>
    </row>
    <row r="17971" spans="1:1" s="261" customFormat="1" ht="12" hidden="1" customHeight="1">
      <c r="A17971" s="260"/>
    </row>
    <row r="17972" spans="1:1" s="261" customFormat="1" ht="12" hidden="1" customHeight="1">
      <c r="A17972" s="260"/>
    </row>
    <row r="17973" spans="1:1" s="261" customFormat="1" ht="12" hidden="1" customHeight="1">
      <c r="A17973" s="260"/>
    </row>
    <row r="17974" spans="1:1" s="261" customFormat="1" ht="12" hidden="1" customHeight="1">
      <c r="A17974" s="260"/>
    </row>
    <row r="17975" spans="1:1" s="261" customFormat="1" ht="12" hidden="1" customHeight="1">
      <c r="A17975" s="260"/>
    </row>
    <row r="17976" spans="1:1" s="261" customFormat="1" ht="12" hidden="1" customHeight="1">
      <c r="A17976" s="260"/>
    </row>
    <row r="17977" spans="1:1" s="261" customFormat="1" ht="12" hidden="1" customHeight="1">
      <c r="A17977" s="260"/>
    </row>
    <row r="17978" spans="1:1" s="261" customFormat="1" ht="12" hidden="1" customHeight="1">
      <c r="A17978" s="260"/>
    </row>
    <row r="17979" spans="1:1" s="261" customFormat="1" ht="12" hidden="1" customHeight="1">
      <c r="A17979" s="260"/>
    </row>
    <row r="17980" spans="1:1" s="261" customFormat="1" ht="12" hidden="1" customHeight="1">
      <c r="A17980" s="260"/>
    </row>
    <row r="17981" spans="1:1" s="261" customFormat="1" ht="12" hidden="1" customHeight="1">
      <c r="A17981" s="260"/>
    </row>
    <row r="17982" spans="1:1" s="261" customFormat="1" ht="12" hidden="1" customHeight="1">
      <c r="A17982" s="260"/>
    </row>
    <row r="17983" spans="1:1" s="261" customFormat="1" ht="12" hidden="1" customHeight="1">
      <c r="A17983" s="260"/>
    </row>
    <row r="17984" spans="1:1" s="261" customFormat="1" ht="12" hidden="1" customHeight="1">
      <c r="A17984" s="260"/>
    </row>
    <row r="17985" spans="1:1" s="261" customFormat="1" ht="12" hidden="1" customHeight="1">
      <c r="A17985" s="260"/>
    </row>
    <row r="17986" spans="1:1" s="261" customFormat="1" ht="12" hidden="1" customHeight="1">
      <c r="A17986" s="260"/>
    </row>
    <row r="17987" spans="1:1" s="261" customFormat="1" ht="12" hidden="1" customHeight="1">
      <c r="A17987" s="260"/>
    </row>
    <row r="17988" spans="1:1" s="261" customFormat="1" ht="12" hidden="1" customHeight="1">
      <c r="A17988" s="260"/>
    </row>
    <row r="17989" spans="1:1" s="261" customFormat="1" ht="12" hidden="1" customHeight="1">
      <c r="A17989" s="260"/>
    </row>
    <row r="17990" spans="1:1" s="261" customFormat="1" ht="12" hidden="1" customHeight="1">
      <c r="A17990" s="260"/>
    </row>
    <row r="17991" spans="1:1" s="261" customFormat="1" ht="12" hidden="1" customHeight="1">
      <c r="A17991" s="260"/>
    </row>
    <row r="17992" spans="1:1" s="261" customFormat="1" ht="12" hidden="1" customHeight="1">
      <c r="A17992" s="260"/>
    </row>
    <row r="17993" spans="1:1" s="261" customFormat="1" ht="12" hidden="1" customHeight="1">
      <c r="A17993" s="260"/>
    </row>
    <row r="17994" spans="1:1" s="261" customFormat="1" ht="12" hidden="1" customHeight="1">
      <c r="A17994" s="260"/>
    </row>
    <row r="17995" spans="1:1" s="261" customFormat="1" ht="12" hidden="1" customHeight="1">
      <c r="A17995" s="260"/>
    </row>
    <row r="17996" spans="1:1" s="261" customFormat="1" ht="12" hidden="1" customHeight="1">
      <c r="A17996" s="260"/>
    </row>
    <row r="17997" spans="1:1" s="261" customFormat="1" ht="12" hidden="1" customHeight="1">
      <c r="A17997" s="260"/>
    </row>
    <row r="17998" spans="1:1" s="261" customFormat="1" ht="12" hidden="1" customHeight="1">
      <c r="A17998" s="260"/>
    </row>
    <row r="17999" spans="1:1" s="261" customFormat="1" ht="12" hidden="1" customHeight="1">
      <c r="A17999" s="260"/>
    </row>
    <row r="18000" spans="1:1" s="261" customFormat="1" ht="12" hidden="1" customHeight="1">
      <c r="A18000" s="260"/>
    </row>
    <row r="18001" spans="1:1" s="261" customFormat="1" ht="12" hidden="1" customHeight="1">
      <c r="A18001" s="260"/>
    </row>
    <row r="18002" spans="1:1" s="261" customFormat="1" ht="12" hidden="1" customHeight="1">
      <c r="A18002" s="260"/>
    </row>
    <row r="18003" spans="1:1" s="261" customFormat="1" ht="12" hidden="1" customHeight="1">
      <c r="A18003" s="260"/>
    </row>
    <row r="18004" spans="1:1" s="261" customFormat="1" ht="12" hidden="1" customHeight="1">
      <c r="A18004" s="260"/>
    </row>
    <row r="18005" spans="1:1" s="261" customFormat="1" ht="12" hidden="1" customHeight="1">
      <c r="A18005" s="260"/>
    </row>
    <row r="18006" spans="1:1" s="261" customFormat="1" ht="12" hidden="1" customHeight="1">
      <c r="A18006" s="260"/>
    </row>
    <row r="18007" spans="1:1" s="261" customFormat="1" ht="12" hidden="1" customHeight="1">
      <c r="A18007" s="260"/>
    </row>
    <row r="18008" spans="1:1" s="261" customFormat="1" ht="12" hidden="1" customHeight="1">
      <c r="A18008" s="260"/>
    </row>
    <row r="18009" spans="1:1" s="261" customFormat="1" ht="12" hidden="1" customHeight="1">
      <c r="A18009" s="260"/>
    </row>
    <row r="18010" spans="1:1" s="261" customFormat="1" ht="12" hidden="1" customHeight="1">
      <c r="A18010" s="260"/>
    </row>
    <row r="18011" spans="1:1" s="261" customFormat="1" ht="12" hidden="1" customHeight="1">
      <c r="A18011" s="260"/>
    </row>
    <row r="18012" spans="1:1" s="261" customFormat="1" ht="12" hidden="1" customHeight="1">
      <c r="A18012" s="260"/>
    </row>
    <row r="18013" spans="1:1" s="261" customFormat="1" ht="12" hidden="1" customHeight="1">
      <c r="A18013" s="260"/>
    </row>
    <row r="18014" spans="1:1" s="261" customFormat="1" ht="12" hidden="1" customHeight="1">
      <c r="A18014" s="260"/>
    </row>
    <row r="18015" spans="1:1" s="261" customFormat="1" ht="12" hidden="1" customHeight="1">
      <c r="A18015" s="260"/>
    </row>
    <row r="18016" spans="1:1" s="261" customFormat="1" ht="12" hidden="1" customHeight="1">
      <c r="A18016" s="260"/>
    </row>
    <row r="18017" spans="1:1" s="261" customFormat="1" ht="12" hidden="1" customHeight="1">
      <c r="A18017" s="260"/>
    </row>
    <row r="18018" spans="1:1" s="261" customFormat="1" ht="12" hidden="1" customHeight="1">
      <c r="A18018" s="260"/>
    </row>
    <row r="18019" spans="1:1" s="261" customFormat="1" ht="12" hidden="1" customHeight="1">
      <c r="A18019" s="260"/>
    </row>
    <row r="18020" spans="1:1" s="261" customFormat="1" ht="12" hidden="1" customHeight="1">
      <c r="A18020" s="260"/>
    </row>
    <row r="18021" spans="1:1" s="261" customFormat="1" ht="12" hidden="1" customHeight="1">
      <c r="A18021" s="260"/>
    </row>
    <row r="18022" spans="1:1" s="261" customFormat="1" ht="12" hidden="1" customHeight="1">
      <c r="A18022" s="260"/>
    </row>
    <row r="18023" spans="1:1" s="261" customFormat="1" ht="12" hidden="1" customHeight="1">
      <c r="A18023" s="260"/>
    </row>
    <row r="18024" spans="1:1" s="261" customFormat="1" ht="12" hidden="1" customHeight="1">
      <c r="A18024" s="260"/>
    </row>
    <row r="18025" spans="1:1" s="261" customFormat="1" ht="12" hidden="1" customHeight="1">
      <c r="A18025" s="260"/>
    </row>
    <row r="18026" spans="1:1" s="261" customFormat="1" ht="12" hidden="1" customHeight="1">
      <c r="A18026" s="260"/>
    </row>
    <row r="18027" spans="1:1" s="261" customFormat="1" ht="12" hidden="1" customHeight="1">
      <c r="A18027" s="260"/>
    </row>
    <row r="18028" spans="1:1" s="261" customFormat="1" ht="12" hidden="1" customHeight="1">
      <c r="A18028" s="260"/>
    </row>
    <row r="18029" spans="1:1" s="261" customFormat="1" ht="12" hidden="1" customHeight="1">
      <c r="A18029" s="260"/>
    </row>
    <row r="18030" spans="1:1" s="261" customFormat="1" ht="12" hidden="1" customHeight="1">
      <c r="A18030" s="260"/>
    </row>
    <row r="18031" spans="1:1" s="261" customFormat="1" ht="12" hidden="1" customHeight="1">
      <c r="A18031" s="260"/>
    </row>
    <row r="18032" spans="1:1" s="261" customFormat="1" ht="12" hidden="1" customHeight="1">
      <c r="A18032" s="260"/>
    </row>
    <row r="18033" spans="1:1" s="261" customFormat="1" ht="12" hidden="1" customHeight="1">
      <c r="A18033" s="260"/>
    </row>
    <row r="18034" spans="1:1" s="261" customFormat="1" ht="12" hidden="1" customHeight="1">
      <c r="A18034" s="260"/>
    </row>
    <row r="18035" spans="1:1" s="261" customFormat="1" ht="12" hidden="1" customHeight="1">
      <c r="A18035" s="260"/>
    </row>
    <row r="18036" spans="1:1" s="261" customFormat="1" ht="12" hidden="1" customHeight="1">
      <c r="A18036" s="260"/>
    </row>
    <row r="18037" spans="1:1" s="261" customFormat="1" ht="12" hidden="1" customHeight="1">
      <c r="A18037" s="260"/>
    </row>
    <row r="18038" spans="1:1" s="261" customFormat="1" ht="12" hidden="1" customHeight="1">
      <c r="A18038" s="260"/>
    </row>
    <row r="18039" spans="1:1" s="261" customFormat="1" ht="12" hidden="1" customHeight="1">
      <c r="A18039" s="260"/>
    </row>
    <row r="18040" spans="1:1" s="261" customFormat="1" ht="12" hidden="1" customHeight="1">
      <c r="A18040" s="260"/>
    </row>
    <row r="18041" spans="1:1" s="261" customFormat="1" ht="12" hidden="1" customHeight="1">
      <c r="A18041" s="260"/>
    </row>
    <row r="18042" spans="1:1" s="261" customFormat="1" ht="12" hidden="1" customHeight="1">
      <c r="A18042" s="260"/>
    </row>
    <row r="18043" spans="1:1" s="261" customFormat="1" ht="12" hidden="1" customHeight="1">
      <c r="A18043" s="260"/>
    </row>
    <row r="18044" spans="1:1" s="261" customFormat="1" ht="12" hidden="1" customHeight="1">
      <c r="A18044" s="260"/>
    </row>
    <row r="18045" spans="1:1" s="261" customFormat="1" ht="12" hidden="1" customHeight="1">
      <c r="A18045" s="260"/>
    </row>
    <row r="18046" spans="1:1" s="261" customFormat="1" ht="12" hidden="1" customHeight="1">
      <c r="A18046" s="260"/>
    </row>
    <row r="18047" spans="1:1" s="261" customFormat="1" ht="12" hidden="1" customHeight="1">
      <c r="A18047" s="260"/>
    </row>
    <row r="18048" spans="1:1" s="261" customFormat="1" ht="12" hidden="1" customHeight="1">
      <c r="A18048" s="260"/>
    </row>
    <row r="18049" spans="1:1" s="261" customFormat="1" ht="12" hidden="1" customHeight="1">
      <c r="A18049" s="260"/>
    </row>
    <row r="18050" spans="1:1" s="261" customFormat="1" ht="12" hidden="1" customHeight="1">
      <c r="A18050" s="260"/>
    </row>
    <row r="18051" spans="1:1" s="261" customFormat="1" ht="12" hidden="1" customHeight="1">
      <c r="A18051" s="260"/>
    </row>
    <row r="18052" spans="1:1" s="261" customFormat="1" ht="12" hidden="1" customHeight="1">
      <c r="A18052" s="260"/>
    </row>
    <row r="18053" spans="1:1" s="261" customFormat="1" ht="12" hidden="1" customHeight="1">
      <c r="A18053" s="260"/>
    </row>
    <row r="18054" spans="1:1" s="261" customFormat="1" ht="12" hidden="1" customHeight="1">
      <c r="A18054" s="260"/>
    </row>
    <row r="18055" spans="1:1" s="261" customFormat="1" ht="12" hidden="1" customHeight="1">
      <c r="A18055" s="260"/>
    </row>
    <row r="18056" spans="1:1" s="261" customFormat="1" ht="12" hidden="1" customHeight="1">
      <c r="A18056" s="260"/>
    </row>
    <row r="18057" spans="1:1" s="261" customFormat="1" ht="12" hidden="1" customHeight="1">
      <c r="A18057" s="260"/>
    </row>
    <row r="18058" spans="1:1" s="261" customFormat="1" ht="12" hidden="1" customHeight="1">
      <c r="A18058" s="260"/>
    </row>
    <row r="18059" spans="1:1" s="261" customFormat="1" ht="12" hidden="1" customHeight="1">
      <c r="A18059" s="260"/>
    </row>
    <row r="18060" spans="1:1" s="261" customFormat="1" ht="12" hidden="1" customHeight="1">
      <c r="A18060" s="260"/>
    </row>
    <row r="18061" spans="1:1" s="261" customFormat="1" ht="12" hidden="1" customHeight="1">
      <c r="A18061" s="260"/>
    </row>
    <row r="18062" spans="1:1" s="261" customFormat="1" ht="12" hidden="1" customHeight="1">
      <c r="A18062" s="260"/>
    </row>
    <row r="18063" spans="1:1" s="261" customFormat="1" ht="12" hidden="1" customHeight="1">
      <c r="A18063" s="260"/>
    </row>
    <row r="18064" spans="1:1" s="261" customFormat="1" ht="12" hidden="1" customHeight="1">
      <c r="A18064" s="260"/>
    </row>
    <row r="18065" spans="1:1" s="261" customFormat="1" ht="12" hidden="1" customHeight="1">
      <c r="A18065" s="260"/>
    </row>
    <row r="18066" spans="1:1" s="261" customFormat="1" ht="12" hidden="1" customHeight="1">
      <c r="A18066" s="260"/>
    </row>
    <row r="18067" spans="1:1" s="261" customFormat="1" ht="12" hidden="1" customHeight="1">
      <c r="A18067" s="260"/>
    </row>
    <row r="18068" spans="1:1" s="261" customFormat="1" ht="12" hidden="1" customHeight="1">
      <c r="A18068" s="260"/>
    </row>
    <row r="18069" spans="1:1" s="261" customFormat="1" ht="12" hidden="1" customHeight="1">
      <c r="A18069" s="260"/>
    </row>
    <row r="18070" spans="1:1" s="261" customFormat="1" ht="12" hidden="1" customHeight="1">
      <c r="A18070" s="260"/>
    </row>
    <row r="18071" spans="1:1" s="261" customFormat="1" ht="12" hidden="1" customHeight="1">
      <c r="A18071" s="260"/>
    </row>
    <row r="18072" spans="1:1" s="261" customFormat="1" ht="12" hidden="1" customHeight="1">
      <c r="A18072" s="260"/>
    </row>
    <row r="18073" spans="1:1" s="261" customFormat="1" ht="12" hidden="1" customHeight="1">
      <c r="A18073" s="260"/>
    </row>
    <row r="18074" spans="1:1" s="261" customFormat="1" ht="12" hidden="1" customHeight="1">
      <c r="A18074" s="260"/>
    </row>
    <row r="18075" spans="1:1" s="261" customFormat="1" ht="12" hidden="1" customHeight="1">
      <c r="A18075" s="260"/>
    </row>
    <row r="18076" spans="1:1" s="261" customFormat="1" ht="12" hidden="1" customHeight="1">
      <c r="A18076" s="260"/>
    </row>
    <row r="18077" spans="1:1" s="261" customFormat="1" ht="12" hidden="1" customHeight="1">
      <c r="A18077" s="260"/>
    </row>
    <row r="18078" spans="1:1" s="261" customFormat="1" ht="12" hidden="1" customHeight="1">
      <c r="A18078" s="260"/>
    </row>
    <row r="18079" spans="1:1" s="261" customFormat="1" ht="12" hidden="1" customHeight="1">
      <c r="A18079" s="260"/>
    </row>
    <row r="18080" spans="1:1" s="261" customFormat="1" ht="12" hidden="1" customHeight="1">
      <c r="A18080" s="260"/>
    </row>
    <row r="18081" spans="1:1" s="261" customFormat="1" ht="12" hidden="1" customHeight="1">
      <c r="A18081" s="260"/>
    </row>
    <row r="18082" spans="1:1" s="261" customFormat="1" ht="12" hidden="1" customHeight="1">
      <c r="A18082" s="260"/>
    </row>
    <row r="18083" spans="1:1" s="261" customFormat="1" ht="12" hidden="1" customHeight="1">
      <c r="A18083" s="260"/>
    </row>
    <row r="18084" spans="1:1" s="261" customFormat="1" ht="12" hidden="1" customHeight="1">
      <c r="A18084" s="260"/>
    </row>
    <row r="18085" spans="1:1" s="261" customFormat="1" ht="12" hidden="1" customHeight="1">
      <c r="A18085" s="260"/>
    </row>
    <row r="18086" spans="1:1" s="261" customFormat="1" ht="12" hidden="1" customHeight="1">
      <c r="A18086" s="260"/>
    </row>
    <row r="18087" spans="1:1" s="261" customFormat="1" ht="12" hidden="1" customHeight="1">
      <c r="A18087" s="260"/>
    </row>
    <row r="18088" spans="1:1" s="261" customFormat="1" ht="12" hidden="1" customHeight="1">
      <c r="A18088" s="260"/>
    </row>
    <row r="18089" spans="1:1" s="261" customFormat="1" ht="12" hidden="1" customHeight="1">
      <c r="A18089" s="260"/>
    </row>
    <row r="18090" spans="1:1" s="261" customFormat="1" ht="12" hidden="1" customHeight="1">
      <c r="A18090" s="260"/>
    </row>
    <row r="18091" spans="1:1" s="261" customFormat="1" ht="12" hidden="1" customHeight="1">
      <c r="A18091" s="260"/>
    </row>
    <row r="18092" spans="1:1" s="261" customFormat="1" ht="12" hidden="1" customHeight="1">
      <c r="A18092" s="260"/>
    </row>
    <row r="18093" spans="1:1" s="261" customFormat="1" ht="12" hidden="1" customHeight="1">
      <c r="A18093" s="260"/>
    </row>
    <row r="18094" spans="1:1" s="261" customFormat="1" ht="12" hidden="1" customHeight="1">
      <c r="A18094" s="260"/>
    </row>
    <row r="18095" spans="1:1" s="261" customFormat="1" ht="12" hidden="1" customHeight="1">
      <c r="A18095" s="260"/>
    </row>
    <row r="18096" spans="1:1" s="261" customFormat="1" ht="12" hidden="1" customHeight="1">
      <c r="A18096" s="260"/>
    </row>
    <row r="18097" spans="1:1" s="261" customFormat="1" ht="12" hidden="1" customHeight="1">
      <c r="A18097" s="260"/>
    </row>
    <row r="18098" spans="1:1" s="261" customFormat="1" ht="12" hidden="1" customHeight="1">
      <c r="A18098" s="260"/>
    </row>
    <row r="18099" spans="1:1" s="261" customFormat="1" ht="12" hidden="1" customHeight="1">
      <c r="A18099" s="260"/>
    </row>
    <row r="18100" spans="1:1" s="261" customFormat="1" ht="12" hidden="1" customHeight="1">
      <c r="A18100" s="260"/>
    </row>
    <row r="18101" spans="1:1" s="261" customFormat="1" ht="12" hidden="1" customHeight="1">
      <c r="A18101" s="260"/>
    </row>
    <row r="18102" spans="1:1" s="261" customFormat="1" ht="12" hidden="1" customHeight="1">
      <c r="A18102" s="260"/>
    </row>
    <row r="18103" spans="1:1" s="261" customFormat="1" ht="12" hidden="1" customHeight="1">
      <c r="A18103" s="260"/>
    </row>
    <row r="18104" spans="1:1" s="261" customFormat="1" ht="12" hidden="1" customHeight="1">
      <c r="A18104" s="260"/>
    </row>
    <row r="18105" spans="1:1" s="261" customFormat="1" ht="12" hidden="1" customHeight="1">
      <c r="A18105" s="260"/>
    </row>
    <row r="18106" spans="1:1" s="261" customFormat="1" ht="12" hidden="1" customHeight="1">
      <c r="A18106" s="260"/>
    </row>
    <row r="18107" spans="1:1" s="261" customFormat="1" ht="12" hidden="1" customHeight="1">
      <c r="A18107" s="260"/>
    </row>
    <row r="18108" spans="1:1" s="261" customFormat="1" ht="12" hidden="1" customHeight="1">
      <c r="A18108" s="260"/>
    </row>
    <row r="18109" spans="1:1" s="261" customFormat="1" ht="12" hidden="1" customHeight="1">
      <c r="A18109" s="260"/>
    </row>
    <row r="18110" spans="1:1" s="261" customFormat="1" ht="12" hidden="1" customHeight="1">
      <c r="A18110" s="260"/>
    </row>
    <row r="18111" spans="1:1" s="261" customFormat="1" ht="12" hidden="1" customHeight="1">
      <c r="A18111" s="260"/>
    </row>
    <row r="18112" spans="1:1" s="261" customFormat="1" ht="12" hidden="1" customHeight="1">
      <c r="A18112" s="260"/>
    </row>
    <row r="18113" spans="1:1" s="261" customFormat="1" ht="12" hidden="1" customHeight="1">
      <c r="A18113" s="260"/>
    </row>
    <row r="18114" spans="1:1" s="261" customFormat="1" ht="12" hidden="1" customHeight="1">
      <c r="A18114" s="260"/>
    </row>
    <row r="18115" spans="1:1" s="261" customFormat="1" ht="12" hidden="1" customHeight="1">
      <c r="A18115" s="260"/>
    </row>
    <row r="18116" spans="1:1" s="261" customFormat="1" ht="12" hidden="1" customHeight="1">
      <c r="A18116" s="260"/>
    </row>
    <row r="18117" spans="1:1" s="261" customFormat="1" ht="12" hidden="1" customHeight="1">
      <c r="A18117" s="260"/>
    </row>
    <row r="18118" spans="1:1" s="261" customFormat="1" ht="12" hidden="1" customHeight="1">
      <c r="A18118" s="260"/>
    </row>
    <row r="18119" spans="1:1" s="261" customFormat="1" ht="12" hidden="1" customHeight="1">
      <c r="A18119" s="260"/>
    </row>
    <row r="18120" spans="1:1" s="261" customFormat="1" ht="12" hidden="1" customHeight="1">
      <c r="A18120" s="260"/>
    </row>
    <row r="18121" spans="1:1" s="261" customFormat="1" ht="12" hidden="1" customHeight="1">
      <c r="A18121" s="260"/>
    </row>
    <row r="18122" spans="1:1" s="261" customFormat="1" ht="12" hidden="1" customHeight="1">
      <c r="A18122" s="260"/>
    </row>
    <row r="18123" spans="1:1" s="261" customFormat="1" ht="12" hidden="1" customHeight="1">
      <c r="A18123" s="260"/>
    </row>
    <row r="18124" spans="1:1" s="261" customFormat="1" ht="12" hidden="1" customHeight="1">
      <c r="A18124" s="260"/>
    </row>
    <row r="18125" spans="1:1" s="261" customFormat="1" ht="12" hidden="1" customHeight="1">
      <c r="A18125" s="260"/>
    </row>
    <row r="18126" spans="1:1" s="261" customFormat="1" ht="12" hidden="1" customHeight="1">
      <c r="A18126" s="260"/>
    </row>
    <row r="18127" spans="1:1" s="261" customFormat="1" ht="12" hidden="1" customHeight="1">
      <c r="A18127" s="260"/>
    </row>
    <row r="18128" spans="1:1" s="261" customFormat="1" ht="12" hidden="1" customHeight="1">
      <c r="A18128" s="260"/>
    </row>
    <row r="18129" spans="1:1" s="261" customFormat="1" ht="12" hidden="1" customHeight="1">
      <c r="A18129" s="260"/>
    </row>
    <row r="18130" spans="1:1" s="261" customFormat="1" ht="12" hidden="1" customHeight="1">
      <c r="A18130" s="260"/>
    </row>
    <row r="18131" spans="1:1" s="261" customFormat="1" ht="12" hidden="1" customHeight="1">
      <c r="A18131" s="260"/>
    </row>
    <row r="18132" spans="1:1" s="261" customFormat="1" ht="12" hidden="1" customHeight="1">
      <c r="A18132" s="260"/>
    </row>
    <row r="18133" spans="1:1" s="261" customFormat="1" ht="12" hidden="1" customHeight="1">
      <c r="A18133" s="260"/>
    </row>
    <row r="18134" spans="1:1" s="261" customFormat="1" ht="12" hidden="1" customHeight="1">
      <c r="A18134" s="260"/>
    </row>
    <row r="18135" spans="1:1" s="261" customFormat="1" ht="12" hidden="1" customHeight="1">
      <c r="A18135" s="260"/>
    </row>
    <row r="18136" spans="1:1" s="261" customFormat="1" ht="12" hidden="1" customHeight="1">
      <c r="A18136" s="260"/>
    </row>
    <row r="18137" spans="1:1" s="261" customFormat="1" ht="12" hidden="1" customHeight="1">
      <c r="A18137" s="260"/>
    </row>
    <row r="18138" spans="1:1" s="261" customFormat="1" ht="12" hidden="1" customHeight="1">
      <c r="A18138" s="260"/>
    </row>
    <row r="18139" spans="1:1" s="261" customFormat="1" ht="12" hidden="1" customHeight="1">
      <c r="A18139" s="260"/>
    </row>
    <row r="18140" spans="1:1" s="261" customFormat="1" ht="12" hidden="1" customHeight="1">
      <c r="A18140" s="260"/>
    </row>
    <row r="18141" spans="1:1" s="261" customFormat="1" ht="12" hidden="1" customHeight="1">
      <c r="A18141" s="260"/>
    </row>
    <row r="18142" spans="1:1" s="261" customFormat="1" ht="12" hidden="1" customHeight="1">
      <c r="A18142" s="260"/>
    </row>
    <row r="18143" spans="1:1" s="261" customFormat="1" ht="12" hidden="1" customHeight="1">
      <c r="A18143" s="260"/>
    </row>
    <row r="18144" spans="1:1" s="261" customFormat="1" ht="12" hidden="1" customHeight="1">
      <c r="A18144" s="260"/>
    </row>
    <row r="18145" spans="1:1" s="261" customFormat="1" ht="12" hidden="1" customHeight="1">
      <c r="A18145" s="260"/>
    </row>
    <row r="18146" spans="1:1" s="261" customFormat="1" ht="12" hidden="1" customHeight="1">
      <c r="A18146" s="260"/>
    </row>
    <row r="18147" spans="1:1" s="261" customFormat="1" ht="12" hidden="1" customHeight="1">
      <c r="A18147" s="260"/>
    </row>
    <row r="18148" spans="1:1" s="261" customFormat="1" ht="12" hidden="1" customHeight="1">
      <c r="A18148" s="260"/>
    </row>
    <row r="18149" spans="1:1" s="261" customFormat="1" ht="12" hidden="1" customHeight="1">
      <c r="A18149" s="260"/>
    </row>
    <row r="18150" spans="1:1" s="261" customFormat="1" ht="12" hidden="1" customHeight="1">
      <c r="A18150" s="260"/>
    </row>
    <row r="18151" spans="1:1" s="261" customFormat="1" ht="12" hidden="1" customHeight="1">
      <c r="A18151" s="260"/>
    </row>
    <row r="18152" spans="1:1" s="261" customFormat="1" ht="12" hidden="1" customHeight="1">
      <c r="A18152" s="260"/>
    </row>
    <row r="18153" spans="1:1" s="261" customFormat="1" ht="12" hidden="1" customHeight="1">
      <c r="A18153" s="260"/>
    </row>
    <row r="18154" spans="1:1" s="261" customFormat="1" ht="12" hidden="1" customHeight="1">
      <c r="A18154" s="260"/>
    </row>
    <row r="18155" spans="1:1" s="261" customFormat="1" ht="12" hidden="1" customHeight="1">
      <c r="A18155" s="260"/>
    </row>
    <row r="18156" spans="1:1" s="261" customFormat="1" ht="12" hidden="1" customHeight="1">
      <c r="A18156" s="260"/>
    </row>
    <row r="18157" spans="1:1" s="261" customFormat="1" ht="12" hidden="1" customHeight="1">
      <c r="A18157" s="260"/>
    </row>
    <row r="18158" spans="1:1" s="261" customFormat="1" ht="12" hidden="1" customHeight="1">
      <c r="A18158" s="260"/>
    </row>
    <row r="18159" spans="1:1" s="261" customFormat="1" ht="12" hidden="1" customHeight="1">
      <c r="A18159" s="260"/>
    </row>
    <row r="18160" spans="1:1" s="261" customFormat="1" ht="12" hidden="1" customHeight="1">
      <c r="A18160" s="260"/>
    </row>
    <row r="18161" spans="1:1" s="261" customFormat="1" ht="12" hidden="1" customHeight="1">
      <c r="A18161" s="260"/>
    </row>
    <row r="18162" spans="1:1" s="261" customFormat="1" ht="12" hidden="1" customHeight="1">
      <c r="A18162" s="260"/>
    </row>
    <row r="18163" spans="1:1" s="261" customFormat="1" ht="12" hidden="1" customHeight="1">
      <c r="A18163" s="260"/>
    </row>
    <row r="18164" spans="1:1" s="261" customFormat="1" ht="12" hidden="1" customHeight="1">
      <c r="A18164" s="260"/>
    </row>
    <row r="18165" spans="1:1" s="261" customFormat="1" ht="12" hidden="1" customHeight="1">
      <c r="A18165" s="260"/>
    </row>
    <row r="18166" spans="1:1" s="261" customFormat="1" ht="12" hidden="1" customHeight="1">
      <c r="A18166" s="260"/>
    </row>
    <row r="18167" spans="1:1" s="261" customFormat="1" ht="12" hidden="1" customHeight="1">
      <c r="A18167" s="260"/>
    </row>
    <row r="18168" spans="1:1" s="261" customFormat="1" ht="12" hidden="1" customHeight="1">
      <c r="A18168" s="260"/>
    </row>
    <row r="18169" spans="1:1" s="261" customFormat="1" ht="12" hidden="1" customHeight="1">
      <c r="A18169" s="260"/>
    </row>
    <row r="18170" spans="1:1" s="261" customFormat="1" ht="12" hidden="1" customHeight="1">
      <c r="A18170" s="260"/>
    </row>
    <row r="18171" spans="1:1" s="261" customFormat="1" ht="12" hidden="1" customHeight="1">
      <c r="A18171" s="260"/>
    </row>
    <row r="18172" spans="1:1" s="261" customFormat="1" ht="12" hidden="1" customHeight="1">
      <c r="A18172" s="260"/>
    </row>
    <row r="18173" spans="1:1" s="261" customFormat="1" ht="12" hidden="1" customHeight="1">
      <c r="A18173" s="260"/>
    </row>
    <row r="18174" spans="1:1" s="261" customFormat="1" ht="12" hidden="1" customHeight="1">
      <c r="A18174" s="260"/>
    </row>
    <row r="18175" spans="1:1" s="261" customFormat="1" ht="12" hidden="1" customHeight="1">
      <c r="A18175" s="260"/>
    </row>
    <row r="18176" spans="1:1" s="261" customFormat="1" ht="12" hidden="1" customHeight="1">
      <c r="A18176" s="260"/>
    </row>
    <row r="18177" spans="1:1" s="261" customFormat="1" ht="12" hidden="1" customHeight="1">
      <c r="A18177" s="260"/>
    </row>
    <row r="18178" spans="1:1" s="261" customFormat="1" ht="12" hidden="1" customHeight="1">
      <c r="A18178" s="260"/>
    </row>
    <row r="18179" spans="1:1" s="261" customFormat="1" ht="12" hidden="1" customHeight="1">
      <c r="A18179" s="260"/>
    </row>
    <row r="18180" spans="1:1" s="261" customFormat="1" ht="12" hidden="1" customHeight="1">
      <c r="A18180" s="260"/>
    </row>
    <row r="18181" spans="1:1" s="261" customFormat="1" ht="12" hidden="1" customHeight="1">
      <c r="A18181" s="260"/>
    </row>
    <row r="18182" spans="1:1" s="261" customFormat="1" ht="12" hidden="1" customHeight="1">
      <c r="A18182" s="260"/>
    </row>
    <row r="18183" spans="1:1" s="261" customFormat="1" ht="12" hidden="1" customHeight="1">
      <c r="A18183" s="260"/>
    </row>
    <row r="18184" spans="1:1" s="261" customFormat="1" ht="12" hidden="1" customHeight="1">
      <c r="A18184" s="260"/>
    </row>
    <row r="18185" spans="1:1" s="261" customFormat="1" ht="12" hidden="1" customHeight="1">
      <c r="A18185" s="260"/>
    </row>
    <row r="18186" spans="1:1" s="261" customFormat="1" ht="12" hidden="1" customHeight="1">
      <c r="A18186" s="260"/>
    </row>
    <row r="18187" spans="1:1" s="261" customFormat="1" ht="12" hidden="1" customHeight="1">
      <c r="A18187" s="260"/>
    </row>
    <row r="18188" spans="1:1" s="261" customFormat="1" ht="12" hidden="1" customHeight="1">
      <c r="A18188" s="260"/>
    </row>
    <row r="18189" spans="1:1" s="261" customFormat="1" ht="12" hidden="1" customHeight="1">
      <c r="A18189" s="260"/>
    </row>
    <row r="18190" spans="1:1" s="261" customFormat="1" ht="12" hidden="1" customHeight="1">
      <c r="A18190" s="260"/>
    </row>
    <row r="18191" spans="1:1" s="261" customFormat="1" ht="12" hidden="1" customHeight="1">
      <c r="A18191" s="260"/>
    </row>
    <row r="18192" spans="1:1" s="261" customFormat="1" ht="12" hidden="1" customHeight="1">
      <c r="A18192" s="260"/>
    </row>
    <row r="18193" spans="1:1" s="261" customFormat="1" ht="12" hidden="1" customHeight="1">
      <c r="A18193" s="260"/>
    </row>
    <row r="18194" spans="1:1" s="261" customFormat="1" ht="12" hidden="1" customHeight="1">
      <c r="A18194" s="260"/>
    </row>
    <row r="18195" spans="1:1" s="261" customFormat="1" ht="12" hidden="1" customHeight="1">
      <c r="A18195" s="260"/>
    </row>
    <row r="18196" spans="1:1" s="261" customFormat="1" ht="12" hidden="1" customHeight="1">
      <c r="A18196" s="260"/>
    </row>
    <row r="18197" spans="1:1" s="261" customFormat="1" ht="12" hidden="1" customHeight="1">
      <c r="A18197" s="260"/>
    </row>
    <row r="18198" spans="1:1" s="261" customFormat="1" ht="12" hidden="1" customHeight="1">
      <c r="A18198" s="260"/>
    </row>
    <row r="18199" spans="1:1" s="261" customFormat="1" ht="12" hidden="1" customHeight="1">
      <c r="A18199" s="260"/>
    </row>
    <row r="18200" spans="1:1" s="261" customFormat="1" ht="12" hidden="1" customHeight="1">
      <c r="A18200" s="260"/>
    </row>
    <row r="18201" spans="1:1" s="261" customFormat="1" ht="12" hidden="1" customHeight="1">
      <c r="A18201" s="260"/>
    </row>
    <row r="18202" spans="1:1" s="261" customFormat="1" ht="12" hidden="1" customHeight="1">
      <c r="A18202" s="260"/>
    </row>
    <row r="18203" spans="1:1" s="261" customFormat="1" ht="12" hidden="1" customHeight="1">
      <c r="A18203" s="260"/>
    </row>
    <row r="18204" spans="1:1" s="261" customFormat="1" ht="12" hidden="1" customHeight="1">
      <c r="A18204" s="260"/>
    </row>
    <row r="18205" spans="1:1" s="261" customFormat="1" ht="12" hidden="1" customHeight="1">
      <c r="A18205" s="260"/>
    </row>
    <row r="18206" spans="1:1" s="261" customFormat="1" ht="12" hidden="1" customHeight="1">
      <c r="A18206" s="260"/>
    </row>
    <row r="18207" spans="1:1" s="261" customFormat="1" ht="12" hidden="1" customHeight="1">
      <c r="A18207" s="260"/>
    </row>
    <row r="18208" spans="1:1" s="261" customFormat="1" ht="12" hidden="1" customHeight="1">
      <c r="A18208" s="260"/>
    </row>
    <row r="18209" spans="1:1" s="261" customFormat="1" ht="12" hidden="1" customHeight="1">
      <c r="A18209" s="260"/>
    </row>
    <row r="18210" spans="1:1" s="261" customFormat="1" ht="12" hidden="1" customHeight="1">
      <c r="A18210" s="260"/>
    </row>
    <row r="18211" spans="1:1" s="261" customFormat="1" ht="12" hidden="1" customHeight="1">
      <c r="A18211" s="260"/>
    </row>
    <row r="18212" spans="1:1" s="261" customFormat="1" ht="12" hidden="1" customHeight="1">
      <c r="A18212" s="260"/>
    </row>
    <row r="18213" spans="1:1" s="261" customFormat="1" ht="12" hidden="1" customHeight="1">
      <c r="A18213" s="260"/>
    </row>
    <row r="18214" spans="1:1" s="261" customFormat="1" ht="12" hidden="1" customHeight="1">
      <c r="A18214" s="260"/>
    </row>
    <row r="18215" spans="1:1" s="261" customFormat="1" ht="12" hidden="1" customHeight="1">
      <c r="A18215" s="260"/>
    </row>
    <row r="18216" spans="1:1" s="261" customFormat="1" ht="12" hidden="1" customHeight="1">
      <c r="A18216" s="260"/>
    </row>
    <row r="18217" spans="1:1" s="261" customFormat="1" ht="12" hidden="1" customHeight="1">
      <c r="A18217" s="260"/>
    </row>
    <row r="18218" spans="1:1" s="261" customFormat="1" ht="12" hidden="1" customHeight="1">
      <c r="A18218" s="260"/>
    </row>
    <row r="18219" spans="1:1" s="261" customFormat="1" ht="12" hidden="1" customHeight="1">
      <c r="A18219" s="260"/>
    </row>
    <row r="18220" spans="1:1" s="261" customFormat="1" ht="12" hidden="1" customHeight="1">
      <c r="A18220" s="260"/>
    </row>
    <row r="18221" spans="1:1" s="261" customFormat="1" ht="12" hidden="1" customHeight="1">
      <c r="A18221" s="260"/>
    </row>
    <row r="18222" spans="1:1" s="261" customFormat="1" ht="12" hidden="1" customHeight="1">
      <c r="A18222" s="260"/>
    </row>
    <row r="18223" spans="1:1" s="261" customFormat="1" ht="12" hidden="1" customHeight="1">
      <c r="A18223" s="260"/>
    </row>
    <row r="18224" spans="1:1" s="261" customFormat="1" ht="12" hidden="1" customHeight="1">
      <c r="A18224" s="260"/>
    </row>
    <row r="18225" spans="1:1" s="261" customFormat="1" ht="12" hidden="1" customHeight="1">
      <c r="A18225" s="260"/>
    </row>
    <row r="18226" spans="1:1" s="261" customFormat="1" ht="12" hidden="1" customHeight="1">
      <c r="A18226" s="260"/>
    </row>
    <row r="18227" spans="1:1" s="261" customFormat="1" ht="12" hidden="1" customHeight="1">
      <c r="A18227" s="260"/>
    </row>
    <row r="18228" spans="1:1" s="261" customFormat="1" ht="12" hidden="1" customHeight="1">
      <c r="A18228" s="260"/>
    </row>
    <row r="18229" spans="1:1" s="261" customFormat="1" ht="12" hidden="1" customHeight="1">
      <c r="A18229" s="260"/>
    </row>
    <row r="18230" spans="1:1" s="261" customFormat="1" ht="12" hidden="1" customHeight="1">
      <c r="A18230" s="260"/>
    </row>
    <row r="18231" spans="1:1" s="261" customFormat="1" ht="12" hidden="1" customHeight="1">
      <c r="A18231" s="260"/>
    </row>
    <row r="18232" spans="1:1" s="261" customFormat="1" ht="12" hidden="1" customHeight="1">
      <c r="A18232" s="260"/>
    </row>
    <row r="18233" spans="1:1" s="261" customFormat="1" ht="12" hidden="1" customHeight="1">
      <c r="A18233" s="260"/>
    </row>
    <row r="18234" spans="1:1" s="261" customFormat="1" ht="12" hidden="1" customHeight="1">
      <c r="A18234" s="260"/>
    </row>
    <row r="18235" spans="1:1" s="261" customFormat="1" ht="12" hidden="1" customHeight="1">
      <c r="A18235" s="260"/>
    </row>
    <row r="18236" spans="1:1" s="261" customFormat="1" ht="12" hidden="1" customHeight="1">
      <c r="A18236" s="260"/>
    </row>
    <row r="18237" spans="1:1" s="261" customFormat="1" ht="12" hidden="1" customHeight="1">
      <c r="A18237" s="260"/>
    </row>
    <row r="18238" spans="1:1" s="261" customFormat="1" ht="12" hidden="1" customHeight="1">
      <c r="A18238" s="260"/>
    </row>
    <row r="18239" spans="1:1" s="261" customFormat="1" ht="12" hidden="1" customHeight="1">
      <c r="A18239" s="260"/>
    </row>
    <row r="18240" spans="1:1" s="261" customFormat="1" ht="12" hidden="1" customHeight="1">
      <c r="A18240" s="260"/>
    </row>
    <row r="18241" spans="1:1" s="261" customFormat="1" ht="12" hidden="1" customHeight="1">
      <c r="A18241" s="260"/>
    </row>
    <row r="18242" spans="1:1" s="261" customFormat="1" ht="12" hidden="1" customHeight="1">
      <c r="A18242" s="260"/>
    </row>
    <row r="18243" spans="1:1" s="261" customFormat="1" ht="12" hidden="1" customHeight="1">
      <c r="A18243" s="260"/>
    </row>
    <row r="18244" spans="1:1" s="261" customFormat="1" ht="12" hidden="1" customHeight="1">
      <c r="A18244" s="260"/>
    </row>
    <row r="18245" spans="1:1" s="261" customFormat="1" ht="12" hidden="1" customHeight="1">
      <c r="A18245" s="260"/>
    </row>
    <row r="18246" spans="1:1" s="261" customFormat="1" ht="12" hidden="1" customHeight="1">
      <c r="A18246" s="260"/>
    </row>
    <row r="18247" spans="1:1" s="261" customFormat="1" ht="12" hidden="1" customHeight="1">
      <c r="A18247" s="260"/>
    </row>
    <row r="18248" spans="1:1" s="261" customFormat="1" ht="12" hidden="1" customHeight="1">
      <c r="A18248" s="260"/>
    </row>
    <row r="18249" spans="1:1" s="261" customFormat="1" ht="12" hidden="1" customHeight="1">
      <c r="A18249" s="260"/>
    </row>
    <row r="18250" spans="1:1" s="261" customFormat="1" ht="12" hidden="1" customHeight="1">
      <c r="A18250" s="260"/>
    </row>
    <row r="18251" spans="1:1" s="261" customFormat="1" ht="12" hidden="1" customHeight="1">
      <c r="A18251" s="260"/>
    </row>
    <row r="18252" spans="1:1" s="261" customFormat="1" ht="12" hidden="1" customHeight="1">
      <c r="A18252" s="260"/>
    </row>
    <row r="18253" spans="1:1" s="261" customFormat="1" ht="12" hidden="1" customHeight="1">
      <c r="A18253" s="260"/>
    </row>
    <row r="18254" spans="1:1" s="261" customFormat="1" ht="12" hidden="1" customHeight="1">
      <c r="A18254" s="260"/>
    </row>
    <row r="18255" spans="1:1" s="261" customFormat="1" ht="12" hidden="1" customHeight="1">
      <c r="A18255" s="260"/>
    </row>
    <row r="18256" spans="1:1" s="261" customFormat="1" ht="12" hidden="1" customHeight="1">
      <c r="A18256" s="260"/>
    </row>
    <row r="18257" spans="1:1" s="261" customFormat="1" ht="12" hidden="1" customHeight="1">
      <c r="A18257" s="260"/>
    </row>
    <row r="18258" spans="1:1" s="261" customFormat="1" ht="12" hidden="1" customHeight="1">
      <c r="A18258" s="260"/>
    </row>
    <row r="18259" spans="1:1" s="261" customFormat="1" ht="12" hidden="1" customHeight="1">
      <c r="A18259" s="260"/>
    </row>
    <row r="18260" spans="1:1" s="261" customFormat="1" ht="12" hidden="1" customHeight="1">
      <c r="A18260" s="260"/>
    </row>
    <row r="18261" spans="1:1" s="261" customFormat="1" ht="12" hidden="1" customHeight="1">
      <c r="A18261" s="260"/>
    </row>
    <row r="18262" spans="1:1" s="261" customFormat="1" ht="12" hidden="1" customHeight="1">
      <c r="A18262" s="260"/>
    </row>
    <row r="18263" spans="1:1" s="261" customFormat="1" ht="12" hidden="1" customHeight="1">
      <c r="A18263" s="260"/>
    </row>
    <row r="18264" spans="1:1" s="261" customFormat="1" ht="12" hidden="1" customHeight="1">
      <c r="A18264" s="260"/>
    </row>
    <row r="18265" spans="1:1" s="261" customFormat="1" ht="12" hidden="1" customHeight="1">
      <c r="A18265" s="260"/>
    </row>
    <row r="18266" spans="1:1" s="261" customFormat="1" ht="12" hidden="1" customHeight="1">
      <c r="A18266" s="260"/>
    </row>
    <row r="18267" spans="1:1" s="261" customFormat="1" ht="12" hidden="1" customHeight="1">
      <c r="A18267" s="260"/>
    </row>
    <row r="18268" spans="1:1" s="261" customFormat="1" ht="12" hidden="1" customHeight="1">
      <c r="A18268" s="260"/>
    </row>
    <row r="18269" spans="1:1" s="261" customFormat="1" ht="12" hidden="1" customHeight="1">
      <c r="A18269" s="260"/>
    </row>
    <row r="18270" spans="1:1" s="261" customFormat="1" ht="12" hidden="1" customHeight="1">
      <c r="A18270" s="260"/>
    </row>
    <row r="18271" spans="1:1" s="261" customFormat="1" ht="12" hidden="1" customHeight="1">
      <c r="A18271" s="260"/>
    </row>
    <row r="18272" spans="1:1" s="261" customFormat="1" ht="12" hidden="1" customHeight="1">
      <c r="A18272" s="260"/>
    </row>
    <row r="18273" spans="1:1" s="261" customFormat="1" ht="12" hidden="1" customHeight="1">
      <c r="A18273" s="260"/>
    </row>
    <row r="18274" spans="1:1" s="261" customFormat="1" ht="12" hidden="1" customHeight="1">
      <c r="A18274" s="260"/>
    </row>
    <row r="18275" spans="1:1" s="261" customFormat="1" ht="12" hidden="1" customHeight="1">
      <c r="A18275" s="260"/>
    </row>
    <row r="18276" spans="1:1" s="261" customFormat="1" ht="12" hidden="1" customHeight="1">
      <c r="A18276" s="260"/>
    </row>
    <row r="18277" spans="1:1" s="261" customFormat="1" ht="12" hidden="1" customHeight="1">
      <c r="A18277" s="260"/>
    </row>
    <row r="18278" spans="1:1" s="261" customFormat="1" ht="12" hidden="1" customHeight="1">
      <c r="A18278" s="260"/>
    </row>
    <row r="18279" spans="1:1" s="261" customFormat="1" ht="12" hidden="1" customHeight="1">
      <c r="A18279" s="260"/>
    </row>
    <row r="18280" spans="1:1" s="261" customFormat="1" ht="12" hidden="1" customHeight="1">
      <c r="A18280" s="260"/>
    </row>
    <row r="18281" spans="1:1" s="261" customFormat="1" ht="12" hidden="1" customHeight="1">
      <c r="A18281" s="260"/>
    </row>
    <row r="18282" spans="1:1" s="261" customFormat="1" ht="12" hidden="1" customHeight="1">
      <c r="A18282" s="260"/>
    </row>
    <row r="18283" spans="1:1" s="261" customFormat="1" ht="12" hidden="1" customHeight="1">
      <c r="A18283" s="260"/>
    </row>
    <row r="18284" spans="1:1" s="261" customFormat="1" ht="12" hidden="1" customHeight="1">
      <c r="A18284" s="260"/>
    </row>
    <row r="18285" spans="1:1" s="261" customFormat="1" ht="12" hidden="1" customHeight="1">
      <c r="A18285" s="260"/>
    </row>
    <row r="18286" spans="1:1" s="261" customFormat="1" ht="12" hidden="1" customHeight="1">
      <c r="A18286" s="260"/>
    </row>
    <row r="18287" spans="1:1" s="261" customFormat="1" ht="12" hidden="1" customHeight="1">
      <c r="A18287" s="260"/>
    </row>
    <row r="18288" spans="1:1" s="261" customFormat="1" ht="12" hidden="1" customHeight="1">
      <c r="A18288" s="260"/>
    </row>
    <row r="18289" spans="1:1" s="261" customFormat="1" ht="12" hidden="1" customHeight="1">
      <c r="A18289" s="260"/>
    </row>
    <row r="18290" spans="1:1" s="261" customFormat="1" ht="12" hidden="1" customHeight="1">
      <c r="A18290" s="260"/>
    </row>
    <row r="18291" spans="1:1" s="261" customFormat="1" ht="12" hidden="1" customHeight="1">
      <c r="A18291" s="260"/>
    </row>
    <row r="18292" spans="1:1" s="261" customFormat="1" ht="12" hidden="1" customHeight="1">
      <c r="A18292" s="260"/>
    </row>
    <row r="18293" spans="1:1" s="261" customFormat="1" ht="12" hidden="1" customHeight="1">
      <c r="A18293" s="260"/>
    </row>
    <row r="18294" spans="1:1" s="261" customFormat="1" ht="12" hidden="1" customHeight="1">
      <c r="A18294" s="260"/>
    </row>
    <row r="18295" spans="1:1" s="261" customFormat="1" ht="12" hidden="1" customHeight="1">
      <c r="A18295" s="260"/>
    </row>
    <row r="18296" spans="1:1" s="261" customFormat="1" ht="12" hidden="1" customHeight="1">
      <c r="A18296" s="260"/>
    </row>
    <row r="18297" spans="1:1" s="261" customFormat="1" ht="12" hidden="1" customHeight="1">
      <c r="A18297" s="260"/>
    </row>
    <row r="18298" spans="1:1" s="261" customFormat="1" ht="12" hidden="1" customHeight="1">
      <c r="A18298" s="260"/>
    </row>
    <row r="18299" spans="1:1" s="261" customFormat="1" ht="12" hidden="1" customHeight="1">
      <c r="A18299" s="260"/>
    </row>
    <row r="18300" spans="1:1" s="261" customFormat="1" ht="12" hidden="1" customHeight="1">
      <c r="A18300" s="260"/>
    </row>
    <row r="18301" spans="1:1" s="261" customFormat="1" ht="12" hidden="1" customHeight="1">
      <c r="A18301" s="260"/>
    </row>
    <row r="18302" spans="1:1" s="261" customFormat="1" ht="12" hidden="1" customHeight="1">
      <c r="A18302" s="260"/>
    </row>
    <row r="18303" spans="1:1" s="261" customFormat="1" ht="12" hidden="1" customHeight="1">
      <c r="A18303" s="260"/>
    </row>
    <row r="18304" spans="1:1" s="261" customFormat="1" ht="12" hidden="1" customHeight="1">
      <c r="A18304" s="260"/>
    </row>
    <row r="18305" spans="1:1" s="261" customFormat="1" ht="12" hidden="1" customHeight="1">
      <c r="A18305" s="260"/>
    </row>
    <row r="18306" spans="1:1" s="261" customFormat="1" ht="12" hidden="1" customHeight="1">
      <c r="A18306" s="260"/>
    </row>
    <row r="18307" spans="1:1" s="261" customFormat="1" ht="12" hidden="1" customHeight="1">
      <c r="A18307" s="260"/>
    </row>
    <row r="18308" spans="1:1" s="261" customFormat="1" ht="12" hidden="1" customHeight="1">
      <c r="A18308" s="260"/>
    </row>
    <row r="18309" spans="1:1" s="261" customFormat="1" ht="12" hidden="1" customHeight="1">
      <c r="A18309" s="260"/>
    </row>
    <row r="18310" spans="1:1" s="261" customFormat="1" ht="12" hidden="1" customHeight="1">
      <c r="A18310" s="260"/>
    </row>
    <row r="18311" spans="1:1" s="261" customFormat="1" ht="12" hidden="1" customHeight="1">
      <c r="A18311" s="260"/>
    </row>
    <row r="18312" spans="1:1" s="261" customFormat="1" ht="12" hidden="1" customHeight="1">
      <c r="A18312" s="260"/>
    </row>
    <row r="18313" spans="1:1" s="261" customFormat="1" ht="12" hidden="1" customHeight="1">
      <c r="A18313" s="260"/>
    </row>
    <row r="18314" spans="1:1" s="261" customFormat="1" ht="12" hidden="1" customHeight="1">
      <c r="A18314" s="260"/>
    </row>
    <row r="18315" spans="1:1" s="261" customFormat="1" ht="12" hidden="1" customHeight="1">
      <c r="A18315" s="260"/>
    </row>
    <row r="18316" spans="1:1" s="261" customFormat="1" ht="12" hidden="1" customHeight="1">
      <c r="A18316" s="260"/>
    </row>
    <row r="18317" spans="1:1" s="261" customFormat="1" ht="12" hidden="1" customHeight="1">
      <c r="A18317" s="260"/>
    </row>
    <row r="18318" spans="1:1" s="261" customFormat="1" ht="12" hidden="1" customHeight="1">
      <c r="A18318" s="260"/>
    </row>
    <row r="18319" spans="1:1" s="261" customFormat="1" ht="12" hidden="1" customHeight="1">
      <c r="A18319" s="260"/>
    </row>
    <row r="18320" spans="1:1" s="261" customFormat="1" ht="12" hidden="1" customHeight="1">
      <c r="A18320" s="260"/>
    </row>
    <row r="18321" spans="1:1" s="261" customFormat="1" ht="12" hidden="1" customHeight="1">
      <c r="A18321" s="260"/>
    </row>
    <row r="18322" spans="1:1" s="261" customFormat="1" ht="12" hidden="1" customHeight="1">
      <c r="A18322" s="260"/>
    </row>
    <row r="18323" spans="1:1" s="261" customFormat="1" ht="12" hidden="1" customHeight="1">
      <c r="A18323" s="260"/>
    </row>
    <row r="18324" spans="1:1" s="261" customFormat="1" ht="12" hidden="1" customHeight="1">
      <c r="A18324" s="260"/>
    </row>
    <row r="18325" spans="1:1" s="261" customFormat="1" ht="12" hidden="1" customHeight="1">
      <c r="A18325" s="260"/>
    </row>
    <row r="18326" spans="1:1" s="261" customFormat="1" ht="12" hidden="1" customHeight="1">
      <c r="A18326" s="260"/>
    </row>
    <row r="18327" spans="1:1" s="261" customFormat="1" ht="12" hidden="1" customHeight="1">
      <c r="A18327" s="260"/>
    </row>
    <row r="18328" spans="1:1" s="261" customFormat="1" ht="12" hidden="1" customHeight="1">
      <c r="A18328" s="260"/>
    </row>
    <row r="18329" spans="1:1" s="261" customFormat="1" ht="12" hidden="1" customHeight="1">
      <c r="A18329" s="260"/>
    </row>
    <row r="18330" spans="1:1" s="261" customFormat="1" ht="12" hidden="1" customHeight="1">
      <c r="A18330" s="260"/>
    </row>
    <row r="18331" spans="1:1" s="261" customFormat="1" ht="12" hidden="1" customHeight="1">
      <c r="A18331" s="260"/>
    </row>
    <row r="18332" spans="1:1" s="261" customFormat="1" ht="12" hidden="1" customHeight="1">
      <c r="A18332" s="260"/>
    </row>
    <row r="18333" spans="1:1" s="261" customFormat="1" ht="12" hidden="1" customHeight="1">
      <c r="A18333" s="260"/>
    </row>
    <row r="18334" spans="1:1" s="261" customFormat="1" ht="12" hidden="1" customHeight="1">
      <c r="A18334" s="260"/>
    </row>
    <row r="18335" spans="1:1" s="261" customFormat="1" ht="12" hidden="1" customHeight="1">
      <c r="A18335" s="260"/>
    </row>
    <row r="18336" spans="1:1" s="261" customFormat="1" ht="12" hidden="1" customHeight="1">
      <c r="A18336" s="260"/>
    </row>
    <row r="18337" spans="1:1" s="261" customFormat="1" ht="12" hidden="1" customHeight="1">
      <c r="A18337" s="260"/>
    </row>
    <row r="18338" spans="1:1" s="261" customFormat="1" ht="12" hidden="1" customHeight="1">
      <c r="A18338" s="260"/>
    </row>
    <row r="18339" spans="1:1" s="261" customFormat="1" ht="12" hidden="1" customHeight="1">
      <c r="A18339" s="260"/>
    </row>
    <row r="18340" spans="1:1" s="261" customFormat="1" ht="12" hidden="1" customHeight="1">
      <c r="A18340" s="260"/>
    </row>
    <row r="18341" spans="1:1" s="261" customFormat="1" ht="12" hidden="1" customHeight="1">
      <c r="A18341" s="260"/>
    </row>
    <row r="18342" spans="1:1" s="261" customFormat="1" ht="12" hidden="1" customHeight="1">
      <c r="A18342" s="260"/>
    </row>
    <row r="18343" spans="1:1" s="261" customFormat="1" ht="12" hidden="1" customHeight="1">
      <c r="A18343" s="260"/>
    </row>
    <row r="18344" spans="1:1" s="261" customFormat="1" ht="12" hidden="1" customHeight="1">
      <c r="A18344" s="260"/>
    </row>
    <row r="18345" spans="1:1" s="261" customFormat="1" ht="12" hidden="1" customHeight="1">
      <c r="A18345" s="260"/>
    </row>
    <row r="18346" spans="1:1" s="261" customFormat="1" ht="12" hidden="1" customHeight="1">
      <c r="A18346" s="260"/>
    </row>
    <row r="18347" spans="1:1" s="261" customFormat="1" ht="12" hidden="1" customHeight="1">
      <c r="A18347" s="260"/>
    </row>
    <row r="18348" spans="1:1" s="261" customFormat="1" ht="12" hidden="1" customHeight="1">
      <c r="A18348" s="260"/>
    </row>
    <row r="18349" spans="1:1" s="261" customFormat="1" ht="12" hidden="1" customHeight="1">
      <c r="A18349" s="260"/>
    </row>
    <row r="18350" spans="1:1" s="261" customFormat="1" ht="12" hidden="1" customHeight="1">
      <c r="A18350" s="260"/>
    </row>
    <row r="18351" spans="1:1" s="261" customFormat="1" ht="12" hidden="1" customHeight="1">
      <c r="A18351" s="260"/>
    </row>
    <row r="18352" spans="1:1" s="261" customFormat="1" ht="12" hidden="1" customHeight="1">
      <c r="A18352" s="260"/>
    </row>
    <row r="18353" spans="1:1" s="261" customFormat="1" ht="12" hidden="1" customHeight="1">
      <c r="A18353" s="260"/>
    </row>
    <row r="18354" spans="1:1" s="261" customFormat="1" ht="12" hidden="1" customHeight="1">
      <c r="A18354" s="260"/>
    </row>
    <row r="18355" spans="1:1" s="261" customFormat="1" ht="12" hidden="1" customHeight="1">
      <c r="A18355" s="260"/>
    </row>
    <row r="18356" spans="1:1" s="261" customFormat="1" ht="12" hidden="1" customHeight="1">
      <c r="A18356" s="260"/>
    </row>
    <row r="18357" spans="1:1" s="261" customFormat="1" ht="12" hidden="1" customHeight="1">
      <c r="A18357" s="260"/>
    </row>
    <row r="18358" spans="1:1" s="261" customFormat="1" ht="12" hidden="1" customHeight="1">
      <c r="A18358" s="260"/>
    </row>
    <row r="18359" spans="1:1" s="261" customFormat="1" ht="12" hidden="1" customHeight="1">
      <c r="A18359" s="260"/>
    </row>
    <row r="18360" spans="1:1" s="261" customFormat="1" ht="12" hidden="1" customHeight="1">
      <c r="A18360" s="260"/>
    </row>
    <row r="18361" spans="1:1" s="261" customFormat="1" ht="12" hidden="1" customHeight="1">
      <c r="A18361" s="260"/>
    </row>
    <row r="18362" spans="1:1" s="261" customFormat="1" ht="12" hidden="1" customHeight="1">
      <c r="A18362" s="260"/>
    </row>
    <row r="18363" spans="1:1" s="261" customFormat="1" ht="12" hidden="1" customHeight="1">
      <c r="A18363" s="260"/>
    </row>
    <row r="18364" spans="1:1" s="261" customFormat="1" ht="12" hidden="1" customHeight="1">
      <c r="A18364" s="260"/>
    </row>
    <row r="18365" spans="1:1" s="261" customFormat="1" ht="12" hidden="1" customHeight="1">
      <c r="A18365" s="260"/>
    </row>
    <row r="18366" spans="1:1" s="261" customFormat="1" ht="12" hidden="1" customHeight="1">
      <c r="A18366" s="260"/>
    </row>
    <row r="18367" spans="1:1" s="261" customFormat="1" ht="12" hidden="1" customHeight="1">
      <c r="A18367" s="260"/>
    </row>
    <row r="18368" spans="1:1" s="261" customFormat="1" ht="12" hidden="1" customHeight="1">
      <c r="A18368" s="260"/>
    </row>
    <row r="18369" spans="1:1" s="261" customFormat="1" ht="12" hidden="1" customHeight="1">
      <c r="A18369" s="260"/>
    </row>
    <row r="18370" spans="1:1" s="261" customFormat="1" ht="12" hidden="1" customHeight="1">
      <c r="A18370" s="260"/>
    </row>
    <row r="18371" spans="1:1" s="261" customFormat="1" ht="12" hidden="1" customHeight="1">
      <c r="A18371" s="260"/>
    </row>
    <row r="18372" spans="1:1" s="261" customFormat="1" ht="12" hidden="1" customHeight="1">
      <c r="A18372" s="260"/>
    </row>
    <row r="18373" spans="1:1" s="261" customFormat="1" ht="12" hidden="1" customHeight="1">
      <c r="A18373" s="260"/>
    </row>
    <row r="18374" spans="1:1" s="261" customFormat="1" ht="12" hidden="1" customHeight="1">
      <c r="A18374" s="260"/>
    </row>
    <row r="18375" spans="1:1" s="261" customFormat="1" ht="12" hidden="1" customHeight="1">
      <c r="A18375" s="260"/>
    </row>
    <row r="18376" spans="1:1" s="261" customFormat="1" ht="12" hidden="1" customHeight="1">
      <c r="A18376" s="260"/>
    </row>
    <row r="18377" spans="1:1" s="261" customFormat="1" ht="12" hidden="1" customHeight="1">
      <c r="A18377" s="260"/>
    </row>
    <row r="18378" spans="1:1" s="261" customFormat="1" ht="12" hidden="1" customHeight="1">
      <c r="A18378" s="260"/>
    </row>
    <row r="18379" spans="1:1" s="261" customFormat="1" ht="12" hidden="1" customHeight="1">
      <c r="A18379" s="260"/>
    </row>
    <row r="18380" spans="1:1" s="261" customFormat="1" ht="12" hidden="1" customHeight="1">
      <c r="A18380" s="260"/>
    </row>
    <row r="18381" spans="1:1" s="261" customFormat="1" ht="12" hidden="1" customHeight="1">
      <c r="A18381" s="260"/>
    </row>
    <row r="18382" spans="1:1" s="261" customFormat="1" ht="12" hidden="1" customHeight="1">
      <c r="A18382" s="260"/>
    </row>
    <row r="18383" spans="1:1" s="261" customFormat="1" ht="12" hidden="1" customHeight="1">
      <c r="A18383" s="260"/>
    </row>
    <row r="18384" spans="1:1" s="261" customFormat="1" ht="12" hidden="1" customHeight="1">
      <c r="A18384" s="260"/>
    </row>
    <row r="18385" spans="1:1" s="261" customFormat="1" ht="12" hidden="1" customHeight="1">
      <c r="A18385" s="260"/>
    </row>
    <row r="18386" spans="1:1" s="261" customFormat="1" ht="12" hidden="1" customHeight="1">
      <c r="A18386" s="260"/>
    </row>
    <row r="18387" spans="1:1" s="261" customFormat="1" ht="12" hidden="1" customHeight="1">
      <c r="A18387" s="260"/>
    </row>
    <row r="18388" spans="1:1" s="261" customFormat="1" ht="12" hidden="1" customHeight="1">
      <c r="A18388" s="260"/>
    </row>
    <row r="18389" spans="1:1" s="261" customFormat="1" ht="12" hidden="1" customHeight="1">
      <c r="A18389" s="260"/>
    </row>
    <row r="18390" spans="1:1" s="261" customFormat="1" ht="12" hidden="1" customHeight="1">
      <c r="A18390" s="260"/>
    </row>
    <row r="18391" spans="1:1" s="261" customFormat="1" ht="12" hidden="1" customHeight="1">
      <c r="A18391" s="260"/>
    </row>
    <row r="18392" spans="1:1" s="261" customFormat="1" ht="12" hidden="1" customHeight="1">
      <c r="A18392" s="260"/>
    </row>
    <row r="18393" spans="1:1" s="261" customFormat="1" ht="12" hidden="1" customHeight="1">
      <c r="A18393" s="260"/>
    </row>
    <row r="18394" spans="1:1" s="261" customFormat="1" ht="12" hidden="1" customHeight="1">
      <c r="A18394" s="260"/>
    </row>
    <row r="18395" spans="1:1" s="261" customFormat="1" ht="12" hidden="1" customHeight="1">
      <c r="A18395" s="260"/>
    </row>
    <row r="18396" spans="1:1" s="261" customFormat="1" ht="12" hidden="1" customHeight="1">
      <c r="A18396" s="260"/>
    </row>
    <row r="18397" spans="1:1" s="261" customFormat="1" ht="12" hidden="1" customHeight="1">
      <c r="A18397" s="260"/>
    </row>
    <row r="18398" spans="1:1" s="261" customFormat="1" ht="12" hidden="1" customHeight="1">
      <c r="A18398" s="260"/>
    </row>
    <row r="18399" spans="1:1" s="261" customFormat="1" ht="12" hidden="1" customHeight="1">
      <c r="A18399" s="260"/>
    </row>
    <row r="18400" spans="1:1" s="261" customFormat="1" ht="12" hidden="1" customHeight="1">
      <c r="A18400" s="260"/>
    </row>
    <row r="18401" spans="1:1" s="261" customFormat="1" ht="12" hidden="1" customHeight="1">
      <c r="A18401" s="260"/>
    </row>
    <row r="18402" spans="1:1" s="261" customFormat="1" ht="12" hidden="1" customHeight="1">
      <c r="A18402" s="260"/>
    </row>
    <row r="18403" spans="1:1" s="261" customFormat="1" ht="12" hidden="1" customHeight="1">
      <c r="A18403" s="260"/>
    </row>
    <row r="18404" spans="1:1" s="261" customFormat="1" ht="12" hidden="1" customHeight="1">
      <c r="A18404" s="260"/>
    </row>
    <row r="18405" spans="1:1" s="261" customFormat="1" ht="12" hidden="1" customHeight="1">
      <c r="A18405" s="260"/>
    </row>
    <row r="18406" spans="1:1" s="261" customFormat="1" ht="12" hidden="1" customHeight="1">
      <c r="A18406" s="260"/>
    </row>
    <row r="18407" spans="1:1" s="261" customFormat="1" ht="12" hidden="1" customHeight="1">
      <c r="A18407" s="260"/>
    </row>
    <row r="18408" spans="1:1" s="261" customFormat="1" ht="12" hidden="1" customHeight="1">
      <c r="A18408" s="260"/>
    </row>
    <row r="18409" spans="1:1" s="261" customFormat="1" ht="12" hidden="1" customHeight="1">
      <c r="A18409" s="260"/>
    </row>
    <row r="18410" spans="1:1" s="261" customFormat="1" ht="12" hidden="1" customHeight="1">
      <c r="A18410" s="260"/>
    </row>
    <row r="18411" spans="1:1" s="261" customFormat="1" ht="12" hidden="1" customHeight="1">
      <c r="A18411" s="260"/>
    </row>
    <row r="18412" spans="1:1" s="261" customFormat="1" ht="12" hidden="1" customHeight="1">
      <c r="A18412" s="260"/>
    </row>
    <row r="18413" spans="1:1" s="261" customFormat="1" ht="12" hidden="1" customHeight="1">
      <c r="A18413" s="260"/>
    </row>
    <row r="18414" spans="1:1" s="261" customFormat="1" ht="12" hidden="1" customHeight="1">
      <c r="A18414" s="260"/>
    </row>
    <row r="18415" spans="1:1" s="261" customFormat="1" ht="12" hidden="1" customHeight="1">
      <c r="A18415" s="260"/>
    </row>
    <row r="18416" spans="1:1" s="261" customFormat="1" ht="12" hidden="1" customHeight="1">
      <c r="A18416" s="260"/>
    </row>
    <row r="18417" spans="1:1" s="261" customFormat="1" ht="12" hidden="1" customHeight="1">
      <c r="A18417" s="260"/>
    </row>
    <row r="18418" spans="1:1" s="261" customFormat="1" ht="12" hidden="1" customHeight="1">
      <c r="A18418" s="260"/>
    </row>
    <row r="18419" spans="1:1" s="261" customFormat="1" ht="12" hidden="1" customHeight="1">
      <c r="A18419" s="260"/>
    </row>
    <row r="18420" spans="1:1" s="261" customFormat="1" ht="12" hidden="1" customHeight="1">
      <c r="A18420" s="260"/>
    </row>
    <row r="18421" spans="1:1" s="261" customFormat="1" ht="12" hidden="1" customHeight="1">
      <c r="A18421" s="260"/>
    </row>
    <row r="18422" spans="1:1" s="261" customFormat="1" ht="12" hidden="1" customHeight="1">
      <c r="A18422" s="260"/>
    </row>
    <row r="18423" spans="1:1" s="261" customFormat="1" ht="12" hidden="1" customHeight="1">
      <c r="A18423" s="260"/>
    </row>
    <row r="18424" spans="1:1" s="261" customFormat="1" ht="12" hidden="1" customHeight="1">
      <c r="A18424" s="260"/>
    </row>
    <row r="18425" spans="1:1" s="261" customFormat="1" ht="12" hidden="1" customHeight="1">
      <c r="A18425" s="260"/>
    </row>
    <row r="18426" spans="1:1" s="261" customFormat="1" ht="12" hidden="1" customHeight="1">
      <c r="A18426" s="260"/>
    </row>
    <row r="18427" spans="1:1" s="261" customFormat="1" ht="12" hidden="1" customHeight="1">
      <c r="A18427" s="260"/>
    </row>
    <row r="18428" spans="1:1" s="261" customFormat="1" ht="12" hidden="1" customHeight="1">
      <c r="A18428" s="260"/>
    </row>
    <row r="18429" spans="1:1" s="261" customFormat="1" ht="12" hidden="1" customHeight="1">
      <c r="A18429" s="260"/>
    </row>
    <row r="18430" spans="1:1" s="261" customFormat="1" ht="12" hidden="1" customHeight="1">
      <c r="A18430" s="260"/>
    </row>
    <row r="18431" spans="1:1" s="261" customFormat="1" ht="12" hidden="1" customHeight="1">
      <c r="A18431" s="260"/>
    </row>
    <row r="18432" spans="1:1" s="261" customFormat="1" ht="12" hidden="1" customHeight="1">
      <c r="A18432" s="260"/>
    </row>
    <row r="18433" spans="1:1" s="261" customFormat="1" ht="12" hidden="1" customHeight="1">
      <c r="A18433" s="260"/>
    </row>
    <row r="18434" spans="1:1" s="261" customFormat="1" ht="12" hidden="1" customHeight="1">
      <c r="A18434" s="260"/>
    </row>
    <row r="18435" spans="1:1" s="261" customFormat="1" ht="12" hidden="1" customHeight="1">
      <c r="A18435" s="260"/>
    </row>
    <row r="18436" spans="1:1" s="261" customFormat="1" ht="12" hidden="1" customHeight="1">
      <c r="A18436" s="260"/>
    </row>
    <row r="18437" spans="1:1" s="261" customFormat="1" ht="12" hidden="1" customHeight="1">
      <c r="A18437" s="260"/>
    </row>
    <row r="18438" spans="1:1" s="261" customFormat="1" ht="12" hidden="1" customHeight="1">
      <c r="A18438" s="260"/>
    </row>
    <row r="18439" spans="1:1" s="261" customFormat="1" ht="12" hidden="1" customHeight="1">
      <c r="A18439" s="260"/>
    </row>
    <row r="18440" spans="1:1" s="261" customFormat="1" ht="12" hidden="1" customHeight="1">
      <c r="A18440" s="260"/>
    </row>
    <row r="18441" spans="1:1" s="261" customFormat="1" ht="12" hidden="1" customHeight="1">
      <c r="A18441" s="260"/>
    </row>
    <row r="18442" spans="1:1" s="261" customFormat="1" ht="12" hidden="1" customHeight="1">
      <c r="A18442" s="260"/>
    </row>
    <row r="18443" spans="1:1" s="261" customFormat="1" ht="12" hidden="1" customHeight="1">
      <c r="A18443" s="260"/>
    </row>
    <row r="18444" spans="1:1" s="261" customFormat="1" ht="12" hidden="1" customHeight="1">
      <c r="A18444" s="260"/>
    </row>
    <row r="18445" spans="1:1" s="261" customFormat="1" ht="12" hidden="1" customHeight="1">
      <c r="A18445" s="260"/>
    </row>
    <row r="18446" spans="1:1" s="261" customFormat="1" ht="12" hidden="1" customHeight="1">
      <c r="A18446" s="260"/>
    </row>
    <row r="18447" spans="1:1" s="261" customFormat="1" ht="12" hidden="1" customHeight="1">
      <c r="A18447" s="260"/>
    </row>
    <row r="18448" spans="1:1" s="261" customFormat="1" ht="12" hidden="1" customHeight="1">
      <c r="A18448" s="260"/>
    </row>
    <row r="18449" spans="1:1" s="261" customFormat="1" ht="12" hidden="1" customHeight="1">
      <c r="A18449" s="260"/>
    </row>
    <row r="18450" spans="1:1" s="261" customFormat="1" ht="12" hidden="1" customHeight="1">
      <c r="A18450" s="260"/>
    </row>
    <row r="18451" spans="1:1" s="261" customFormat="1" ht="12" hidden="1" customHeight="1">
      <c r="A18451" s="260"/>
    </row>
    <row r="18452" spans="1:1" s="261" customFormat="1" ht="12" hidden="1" customHeight="1">
      <c r="A18452" s="260"/>
    </row>
    <row r="18453" spans="1:1" s="261" customFormat="1" ht="12" hidden="1" customHeight="1">
      <c r="A18453" s="260"/>
    </row>
    <row r="18454" spans="1:1" s="261" customFormat="1" ht="12" hidden="1" customHeight="1">
      <c r="A18454" s="260"/>
    </row>
    <row r="18455" spans="1:1" s="261" customFormat="1" ht="12" hidden="1" customHeight="1">
      <c r="A18455" s="260"/>
    </row>
    <row r="18456" spans="1:1" s="261" customFormat="1" ht="12" hidden="1" customHeight="1">
      <c r="A18456" s="260"/>
    </row>
    <row r="18457" spans="1:1" s="261" customFormat="1" ht="12" hidden="1" customHeight="1">
      <c r="A18457" s="260"/>
    </row>
    <row r="18458" spans="1:1" s="261" customFormat="1" ht="12" hidden="1" customHeight="1">
      <c r="A18458" s="260"/>
    </row>
    <row r="18459" spans="1:1" s="261" customFormat="1" ht="12" hidden="1" customHeight="1">
      <c r="A18459" s="260"/>
    </row>
    <row r="18460" spans="1:1" s="261" customFormat="1" ht="12" hidden="1" customHeight="1">
      <c r="A18460" s="260"/>
    </row>
    <row r="18461" spans="1:1" s="261" customFormat="1" ht="12" hidden="1" customHeight="1">
      <c r="A18461" s="260"/>
    </row>
    <row r="18462" spans="1:1" s="261" customFormat="1" ht="12" hidden="1" customHeight="1">
      <c r="A18462" s="260"/>
    </row>
    <row r="18463" spans="1:1" s="261" customFormat="1" ht="12" hidden="1" customHeight="1">
      <c r="A18463" s="260"/>
    </row>
    <row r="18464" spans="1:1" s="261" customFormat="1" ht="12" hidden="1" customHeight="1">
      <c r="A18464" s="260"/>
    </row>
    <row r="18465" spans="1:1" s="261" customFormat="1" ht="12" hidden="1" customHeight="1">
      <c r="A18465" s="260"/>
    </row>
    <row r="18466" spans="1:1" s="261" customFormat="1" ht="12" hidden="1" customHeight="1">
      <c r="A18466" s="260"/>
    </row>
    <row r="18467" spans="1:1" s="261" customFormat="1" ht="12" hidden="1" customHeight="1">
      <c r="A18467" s="260"/>
    </row>
    <row r="18468" spans="1:1" s="261" customFormat="1" ht="12" hidden="1" customHeight="1">
      <c r="A18468" s="260"/>
    </row>
    <row r="18469" spans="1:1" s="261" customFormat="1" ht="12" hidden="1" customHeight="1">
      <c r="A18469" s="260"/>
    </row>
    <row r="18470" spans="1:1" s="261" customFormat="1" ht="12" hidden="1" customHeight="1">
      <c r="A18470" s="260"/>
    </row>
    <row r="18471" spans="1:1" s="261" customFormat="1" ht="12" hidden="1" customHeight="1">
      <c r="A18471" s="260"/>
    </row>
    <row r="18472" spans="1:1" s="261" customFormat="1" ht="12" hidden="1" customHeight="1">
      <c r="A18472" s="260"/>
    </row>
    <row r="18473" spans="1:1" s="261" customFormat="1" ht="12" hidden="1" customHeight="1">
      <c r="A18473" s="260"/>
    </row>
    <row r="18474" spans="1:1" s="261" customFormat="1" ht="12" hidden="1" customHeight="1">
      <c r="A18474" s="260"/>
    </row>
    <row r="18475" spans="1:1" s="261" customFormat="1" ht="12" hidden="1" customHeight="1">
      <c r="A18475" s="260"/>
    </row>
    <row r="18476" spans="1:1" s="261" customFormat="1" ht="12" hidden="1" customHeight="1">
      <c r="A18476" s="260"/>
    </row>
    <row r="18477" spans="1:1" s="261" customFormat="1" ht="12" hidden="1" customHeight="1">
      <c r="A18477" s="260"/>
    </row>
    <row r="18478" spans="1:1" s="261" customFormat="1" ht="12" hidden="1" customHeight="1">
      <c r="A18478" s="260"/>
    </row>
    <row r="18479" spans="1:1" s="261" customFormat="1" ht="12" hidden="1" customHeight="1">
      <c r="A18479" s="260"/>
    </row>
    <row r="18480" spans="1:1" s="261" customFormat="1" ht="12" hidden="1" customHeight="1">
      <c r="A18480" s="260"/>
    </row>
    <row r="18481" spans="1:1" s="261" customFormat="1" ht="12" hidden="1" customHeight="1">
      <c r="A18481" s="260"/>
    </row>
    <row r="18482" spans="1:1" s="261" customFormat="1" ht="12" hidden="1" customHeight="1">
      <c r="A18482" s="260"/>
    </row>
    <row r="18483" spans="1:1" s="261" customFormat="1" ht="12" hidden="1" customHeight="1">
      <c r="A18483" s="260"/>
    </row>
    <row r="18484" spans="1:1" s="261" customFormat="1" ht="12" hidden="1" customHeight="1">
      <c r="A18484" s="260"/>
    </row>
    <row r="18485" spans="1:1" s="261" customFormat="1" ht="12" hidden="1" customHeight="1">
      <c r="A18485" s="260"/>
    </row>
    <row r="18486" spans="1:1" s="261" customFormat="1" ht="12" hidden="1" customHeight="1">
      <c r="A18486" s="260"/>
    </row>
    <row r="18487" spans="1:1" s="261" customFormat="1" ht="12" hidden="1" customHeight="1">
      <c r="A18487" s="260"/>
    </row>
    <row r="18488" spans="1:1" s="261" customFormat="1" ht="12" hidden="1" customHeight="1">
      <c r="A18488" s="260"/>
    </row>
    <row r="18489" spans="1:1" s="261" customFormat="1" ht="12" hidden="1" customHeight="1">
      <c r="A18489" s="260"/>
    </row>
    <row r="18490" spans="1:1" s="261" customFormat="1" ht="12" hidden="1" customHeight="1">
      <c r="A18490" s="260"/>
    </row>
    <row r="18491" spans="1:1" s="261" customFormat="1" ht="12" hidden="1" customHeight="1">
      <c r="A18491" s="260"/>
    </row>
    <row r="18492" spans="1:1" s="261" customFormat="1" ht="12" hidden="1" customHeight="1">
      <c r="A18492" s="260"/>
    </row>
    <row r="18493" spans="1:1" s="261" customFormat="1" ht="12" hidden="1" customHeight="1">
      <c r="A18493" s="260"/>
    </row>
    <row r="18494" spans="1:1" s="261" customFormat="1" ht="12" hidden="1" customHeight="1">
      <c r="A18494" s="260"/>
    </row>
    <row r="18495" spans="1:1" s="261" customFormat="1" ht="12" hidden="1" customHeight="1">
      <c r="A18495" s="260"/>
    </row>
    <row r="18496" spans="1:1" s="261" customFormat="1" ht="12" hidden="1" customHeight="1">
      <c r="A18496" s="260"/>
    </row>
    <row r="18497" spans="1:1" s="261" customFormat="1" ht="12" hidden="1" customHeight="1">
      <c r="A18497" s="260"/>
    </row>
    <row r="18498" spans="1:1" s="261" customFormat="1" ht="12" hidden="1" customHeight="1">
      <c r="A18498" s="260"/>
    </row>
    <row r="18499" spans="1:1" s="261" customFormat="1" ht="12" hidden="1" customHeight="1">
      <c r="A18499" s="260"/>
    </row>
    <row r="18500" spans="1:1" s="261" customFormat="1" ht="12" hidden="1" customHeight="1">
      <c r="A18500" s="260"/>
    </row>
    <row r="18501" spans="1:1" s="261" customFormat="1" ht="12" hidden="1" customHeight="1">
      <c r="A18501" s="260"/>
    </row>
    <row r="18502" spans="1:1" s="261" customFormat="1" ht="12" hidden="1" customHeight="1">
      <c r="A18502" s="260"/>
    </row>
    <row r="18503" spans="1:1" s="261" customFormat="1" ht="12" hidden="1" customHeight="1">
      <c r="A18503" s="260"/>
    </row>
    <row r="18504" spans="1:1" s="261" customFormat="1" ht="12" hidden="1" customHeight="1">
      <c r="A18504" s="260"/>
    </row>
    <row r="18505" spans="1:1" s="261" customFormat="1" ht="12" hidden="1" customHeight="1">
      <c r="A18505" s="260"/>
    </row>
    <row r="18506" spans="1:1" s="261" customFormat="1" ht="12" hidden="1" customHeight="1">
      <c r="A18506" s="260"/>
    </row>
    <row r="18507" spans="1:1" s="261" customFormat="1" ht="12" hidden="1" customHeight="1">
      <c r="A18507" s="260"/>
    </row>
    <row r="18508" spans="1:1" s="261" customFormat="1" ht="12" hidden="1" customHeight="1">
      <c r="A18508" s="260"/>
    </row>
    <row r="18509" spans="1:1" s="261" customFormat="1" ht="12" hidden="1" customHeight="1">
      <c r="A18509" s="260"/>
    </row>
    <row r="18510" spans="1:1" s="261" customFormat="1" ht="12" hidden="1" customHeight="1">
      <c r="A18510" s="260"/>
    </row>
    <row r="18511" spans="1:1" s="261" customFormat="1" ht="12" hidden="1" customHeight="1">
      <c r="A18511" s="260"/>
    </row>
    <row r="18512" spans="1:1" s="261" customFormat="1" ht="12" hidden="1" customHeight="1">
      <c r="A18512" s="260"/>
    </row>
    <row r="18513" spans="1:1" s="261" customFormat="1" ht="12" hidden="1" customHeight="1">
      <c r="A18513" s="260"/>
    </row>
    <row r="18514" spans="1:1" s="261" customFormat="1" ht="12" hidden="1" customHeight="1">
      <c r="A18514" s="260"/>
    </row>
    <row r="18515" spans="1:1" s="261" customFormat="1" ht="12" hidden="1" customHeight="1">
      <c r="A18515" s="260"/>
    </row>
    <row r="18516" spans="1:1" s="261" customFormat="1" ht="12" hidden="1" customHeight="1">
      <c r="A18516" s="260"/>
    </row>
    <row r="18517" spans="1:1" s="261" customFormat="1" ht="12" hidden="1" customHeight="1">
      <c r="A18517" s="260"/>
    </row>
    <row r="18518" spans="1:1" s="261" customFormat="1" ht="12" hidden="1" customHeight="1">
      <c r="A18518" s="260"/>
    </row>
    <row r="18519" spans="1:1" s="261" customFormat="1" ht="12" hidden="1" customHeight="1">
      <c r="A18519" s="260"/>
    </row>
    <row r="18520" spans="1:1" s="261" customFormat="1" ht="12" hidden="1" customHeight="1">
      <c r="A18520" s="260"/>
    </row>
    <row r="18521" spans="1:1" s="261" customFormat="1" ht="12" hidden="1" customHeight="1">
      <c r="A18521" s="260"/>
    </row>
    <row r="18522" spans="1:1" s="261" customFormat="1" ht="12" hidden="1" customHeight="1">
      <c r="A18522" s="260"/>
    </row>
    <row r="18523" spans="1:1" s="261" customFormat="1" ht="12" hidden="1" customHeight="1">
      <c r="A18523" s="260"/>
    </row>
    <row r="18524" spans="1:1" s="261" customFormat="1" ht="12" hidden="1" customHeight="1">
      <c r="A18524" s="260"/>
    </row>
    <row r="18525" spans="1:1" s="261" customFormat="1" ht="12" hidden="1" customHeight="1">
      <c r="A18525" s="260"/>
    </row>
    <row r="18526" spans="1:1" s="261" customFormat="1" ht="12" hidden="1" customHeight="1">
      <c r="A18526" s="260"/>
    </row>
    <row r="18527" spans="1:1" s="261" customFormat="1" ht="12" hidden="1" customHeight="1">
      <c r="A18527" s="260"/>
    </row>
    <row r="18528" spans="1:1" s="261" customFormat="1" ht="12" hidden="1" customHeight="1">
      <c r="A18528" s="260"/>
    </row>
    <row r="18529" spans="1:1" s="261" customFormat="1" ht="12" hidden="1" customHeight="1">
      <c r="A18529" s="260"/>
    </row>
    <row r="18530" spans="1:1" s="261" customFormat="1" ht="12" hidden="1" customHeight="1">
      <c r="A18530" s="260"/>
    </row>
    <row r="18531" spans="1:1" s="261" customFormat="1" ht="12" hidden="1" customHeight="1">
      <c r="A18531" s="260"/>
    </row>
    <row r="18532" spans="1:1" s="261" customFormat="1" ht="12" hidden="1" customHeight="1">
      <c r="A18532" s="260"/>
    </row>
    <row r="18533" spans="1:1" s="261" customFormat="1" ht="12" hidden="1" customHeight="1">
      <c r="A18533" s="260"/>
    </row>
    <row r="18534" spans="1:1" s="261" customFormat="1" ht="12" hidden="1" customHeight="1">
      <c r="A18534" s="260"/>
    </row>
    <row r="18535" spans="1:1" s="261" customFormat="1" ht="12" hidden="1" customHeight="1">
      <c r="A18535" s="260"/>
    </row>
    <row r="18536" spans="1:1" s="261" customFormat="1" ht="12" hidden="1" customHeight="1">
      <c r="A18536" s="260"/>
    </row>
    <row r="18537" spans="1:1" s="261" customFormat="1" ht="12" hidden="1" customHeight="1">
      <c r="A18537" s="260"/>
    </row>
    <row r="18538" spans="1:1" s="261" customFormat="1" ht="12" hidden="1" customHeight="1">
      <c r="A18538" s="260"/>
    </row>
    <row r="18539" spans="1:1" s="261" customFormat="1" ht="12" hidden="1" customHeight="1">
      <c r="A18539" s="260"/>
    </row>
    <row r="18540" spans="1:1" s="261" customFormat="1" ht="12" hidden="1" customHeight="1">
      <c r="A18540" s="260"/>
    </row>
    <row r="18541" spans="1:1" s="261" customFormat="1" ht="12" hidden="1" customHeight="1">
      <c r="A18541" s="260"/>
    </row>
    <row r="18542" spans="1:1" s="261" customFormat="1" ht="12" hidden="1" customHeight="1">
      <c r="A18542" s="260"/>
    </row>
    <row r="18543" spans="1:1" s="261" customFormat="1" ht="12" hidden="1" customHeight="1">
      <c r="A18543" s="260"/>
    </row>
    <row r="18544" spans="1:1" s="261" customFormat="1" ht="12" hidden="1" customHeight="1">
      <c r="A18544" s="260"/>
    </row>
    <row r="18545" spans="1:1" s="261" customFormat="1" ht="12" hidden="1" customHeight="1">
      <c r="A18545" s="260"/>
    </row>
    <row r="18546" spans="1:1" s="261" customFormat="1" ht="12" hidden="1" customHeight="1">
      <c r="A18546" s="260"/>
    </row>
    <row r="18547" spans="1:1" s="261" customFormat="1" ht="12" hidden="1" customHeight="1">
      <c r="A18547" s="260"/>
    </row>
    <row r="18548" spans="1:1" s="261" customFormat="1" ht="12" hidden="1" customHeight="1">
      <c r="A18548" s="260"/>
    </row>
    <row r="18549" spans="1:1" s="261" customFormat="1" ht="12" hidden="1" customHeight="1">
      <c r="A18549" s="260"/>
    </row>
    <row r="18550" spans="1:1" s="261" customFormat="1" ht="12" hidden="1" customHeight="1">
      <c r="A18550" s="260"/>
    </row>
    <row r="18551" spans="1:1" s="261" customFormat="1" ht="12" hidden="1" customHeight="1">
      <c r="A18551" s="260"/>
    </row>
    <row r="18552" spans="1:1" s="261" customFormat="1" ht="12" hidden="1" customHeight="1">
      <c r="A18552" s="260"/>
    </row>
    <row r="18553" spans="1:1" s="261" customFormat="1" ht="12" hidden="1" customHeight="1">
      <c r="A18553" s="260"/>
    </row>
    <row r="18554" spans="1:1" s="261" customFormat="1" ht="12" hidden="1" customHeight="1">
      <c r="A18554" s="260"/>
    </row>
    <row r="18555" spans="1:1" s="261" customFormat="1" ht="12" hidden="1" customHeight="1">
      <c r="A18555" s="260"/>
    </row>
    <row r="18556" spans="1:1" s="261" customFormat="1" ht="12" hidden="1" customHeight="1">
      <c r="A18556" s="260"/>
    </row>
    <row r="18557" spans="1:1" s="261" customFormat="1" ht="12" hidden="1" customHeight="1">
      <c r="A18557" s="260"/>
    </row>
    <row r="18558" spans="1:1" s="261" customFormat="1" ht="12" hidden="1" customHeight="1">
      <c r="A18558" s="260"/>
    </row>
    <row r="18559" spans="1:1" s="261" customFormat="1" ht="12" hidden="1" customHeight="1">
      <c r="A18559" s="260"/>
    </row>
    <row r="18560" spans="1:1" s="261" customFormat="1" ht="12" hidden="1" customHeight="1">
      <c r="A18560" s="260"/>
    </row>
    <row r="18561" spans="1:1" s="261" customFormat="1" ht="12" hidden="1" customHeight="1">
      <c r="A18561" s="260"/>
    </row>
    <row r="18562" spans="1:1" s="261" customFormat="1" ht="12" hidden="1" customHeight="1">
      <c r="A18562" s="260"/>
    </row>
    <row r="18563" spans="1:1" s="261" customFormat="1" ht="12" hidden="1" customHeight="1">
      <c r="A18563" s="260"/>
    </row>
    <row r="18564" spans="1:1" s="261" customFormat="1" ht="12" hidden="1" customHeight="1">
      <c r="A18564" s="260"/>
    </row>
    <row r="18565" spans="1:1" s="261" customFormat="1" ht="12" hidden="1" customHeight="1">
      <c r="A18565" s="260"/>
    </row>
    <row r="18566" spans="1:1" s="261" customFormat="1" ht="12" hidden="1" customHeight="1">
      <c r="A18566" s="260"/>
    </row>
    <row r="18567" spans="1:1" s="261" customFormat="1" ht="12" hidden="1" customHeight="1">
      <c r="A18567" s="260"/>
    </row>
    <row r="18568" spans="1:1" s="261" customFormat="1" ht="12" hidden="1" customHeight="1">
      <c r="A18568" s="260"/>
    </row>
    <row r="18569" spans="1:1" s="261" customFormat="1" ht="12" hidden="1" customHeight="1">
      <c r="A18569" s="260"/>
    </row>
    <row r="18570" spans="1:1" s="261" customFormat="1" ht="12" hidden="1" customHeight="1">
      <c r="A18570" s="260"/>
    </row>
    <row r="18571" spans="1:1" s="261" customFormat="1" ht="12" hidden="1" customHeight="1">
      <c r="A18571" s="260"/>
    </row>
    <row r="18572" spans="1:1" s="261" customFormat="1" ht="12" hidden="1" customHeight="1">
      <c r="A18572" s="260"/>
    </row>
    <row r="18573" spans="1:1" s="261" customFormat="1" ht="12" hidden="1" customHeight="1">
      <c r="A18573" s="260"/>
    </row>
    <row r="18574" spans="1:1" s="261" customFormat="1" ht="12" hidden="1" customHeight="1">
      <c r="A18574" s="260"/>
    </row>
    <row r="18575" spans="1:1" s="261" customFormat="1" ht="12" hidden="1" customHeight="1">
      <c r="A18575" s="260"/>
    </row>
    <row r="18576" spans="1:1" s="261" customFormat="1" ht="12" hidden="1" customHeight="1">
      <c r="A18576" s="260"/>
    </row>
    <row r="18577" spans="1:1" s="261" customFormat="1" ht="12" hidden="1" customHeight="1">
      <c r="A18577" s="260"/>
    </row>
    <row r="18578" spans="1:1" s="261" customFormat="1" ht="12" hidden="1" customHeight="1">
      <c r="A18578" s="260"/>
    </row>
    <row r="18579" spans="1:1" s="261" customFormat="1" ht="12" hidden="1" customHeight="1">
      <c r="A18579" s="260"/>
    </row>
    <row r="18580" spans="1:1" s="261" customFormat="1" ht="12" hidden="1" customHeight="1">
      <c r="A18580" s="260"/>
    </row>
    <row r="18581" spans="1:1" s="261" customFormat="1" ht="12" hidden="1" customHeight="1">
      <c r="A18581" s="260"/>
    </row>
    <row r="18582" spans="1:1" s="261" customFormat="1" ht="12" hidden="1" customHeight="1">
      <c r="A18582" s="260"/>
    </row>
    <row r="18583" spans="1:1" s="261" customFormat="1" ht="12" hidden="1" customHeight="1">
      <c r="A18583" s="260"/>
    </row>
    <row r="18584" spans="1:1" s="261" customFormat="1" ht="12" hidden="1" customHeight="1">
      <c r="A18584" s="260"/>
    </row>
    <row r="18585" spans="1:1" s="261" customFormat="1" ht="12" hidden="1" customHeight="1">
      <c r="A18585" s="260"/>
    </row>
    <row r="18586" spans="1:1" s="261" customFormat="1" ht="12" hidden="1" customHeight="1">
      <c r="A18586" s="260"/>
    </row>
    <row r="18587" spans="1:1" s="261" customFormat="1" ht="12" hidden="1" customHeight="1">
      <c r="A18587" s="260"/>
    </row>
    <row r="18588" spans="1:1" s="261" customFormat="1" ht="12" hidden="1" customHeight="1">
      <c r="A18588" s="260"/>
    </row>
    <row r="18589" spans="1:1" s="261" customFormat="1" ht="12" hidden="1" customHeight="1">
      <c r="A18589" s="260"/>
    </row>
    <row r="18590" spans="1:1" s="261" customFormat="1" ht="12" hidden="1" customHeight="1">
      <c r="A18590" s="260"/>
    </row>
    <row r="18591" spans="1:1" s="261" customFormat="1" ht="12" hidden="1" customHeight="1">
      <c r="A18591" s="260"/>
    </row>
    <row r="18592" spans="1:1" s="261" customFormat="1" ht="12" hidden="1" customHeight="1">
      <c r="A18592" s="260"/>
    </row>
    <row r="18593" spans="1:1" s="261" customFormat="1" ht="12" hidden="1" customHeight="1">
      <c r="A18593" s="260"/>
    </row>
    <row r="18594" spans="1:1" s="261" customFormat="1" ht="12" hidden="1" customHeight="1">
      <c r="A18594" s="260"/>
    </row>
    <row r="18595" spans="1:1" s="261" customFormat="1" ht="12" hidden="1" customHeight="1">
      <c r="A18595" s="260"/>
    </row>
    <row r="18596" spans="1:1" s="261" customFormat="1" ht="12" hidden="1" customHeight="1">
      <c r="A18596" s="260"/>
    </row>
    <row r="18597" spans="1:1" s="261" customFormat="1" ht="12" hidden="1" customHeight="1">
      <c r="A18597" s="260"/>
    </row>
    <row r="18598" spans="1:1" s="261" customFormat="1" ht="12" hidden="1" customHeight="1">
      <c r="A18598" s="260"/>
    </row>
    <row r="18599" spans="1:1" s="261" customFormat="1" ht="12" hidden="1" customHeight="1">
      <c r="A18599" s="260"/>
    </row>
    <row r="18600" spans="1:1" s="261" customFormat="1" ht="12" hidden="1" customHeight="1">
      <c r="A18600" s="260"/>
    </row>
    <row r="18601" spans="1:1" s="261" customFormat="1" ht="12" hidden="1" customHeight="1">
      <c r="A18601" s="260"/>
    </row>
    <row r="18602" spans="1:1" s="261" customFormat="1" ht="12" hidden="1" customHeight="1">
      <c r="A18602" s="260"/>
    </row>
    <row r="18603" spans="1:1" s="261" customFormat="1" ht="12" hidden="1" customHeight="1">
      <c r="A18603" s="260"/>
    </row>
    <row r="18604" spans="1:1" s="261" customFormat="1" ht="12" hidden="1" customHeight="1">
      <c r="A18604" s="260"/>
    </row>
    <row r="18605" spans="1:1" s="261" customFormat="1" ht="12" hidden="1" customHeight="1">
      <c r="A18605" s="260"/>
    </row>
    <row r="18606" spans="1:1" s="261" customFormat="1" ht="12" hidden="1" customHeight="1">
      <c r="A18606" s="260"/>
    </row>
    <row r="18607" spans="1:1" s="261" customFormat="1" ht="12" hidden="1" customHeight="1">
      <c r="A18607" s="260"/>
    </row>
    <row r="18608" spans="1:1" s="261" customFormat="1" ht="12" hidden="1" customHeight="1">
      <c r="A18608" s="260"/>
    </row>
    <row r="18609" spans="1:1" s="261" customFormat="1" ht="12" hidden="1" customHeight="1">
      <c r="A18609" s="260"/>
    </row>
    <row r="18610" spans="1:1" s="261" customFormat="1" ht="12" hidden="1" customHeight="1">
      <c r="A18610" s="260"/>
    </row>
    <row r="18611" spans="1:1" s="261" customFormat="1" ht="12" hidden="1" customHeight="1">
      <c r="A18611" s="260"/>
    </row>
    <row r="18612" spans="1:1" s="261" customFormat="1" ht="12" hidden="1" customHeight="1">
      <c r="A18612" s="260"/>
    </row>
    <row r="18613" spans="1:1" s="261" customFormat="1" ht="12" hidden="1" customHeight="1">
      <c r="A18613" s="260"/>
    </row>
    <row r="18614" spans="1:1" s="261" customFormat="1" ht="12" hidden="1" customHeight="1">
      <c r="A18614" s="260"/>
    </row>
    <row r="18615" spans="1:1" s="261" customFormat="1" ht="12" hidden="1" customHeight="1">
      <c r="A18615" s="260"/>
    </row>
    <row r="18616" spans="1:1" s="261" customFormat="1" ht="12" hidden="1" customHeight="1">
      <c r="A18616" s="260"/>
    </row>
    <row r="18617" spans="1:1" s="261" customFormat="1" ht="12" hidden="1" customHeight="1">
      <c r="A18617" s="260"/>
    </row>
    <row r="18618" spans="1:1" s="261" customFormat="1" ht="12" hidden="1" customHeight="1">
      <c r="A18618" s="260"/>
    </row>
    <row r="18619" spans="1:1" s="261" customFormat="1" ht="12" hidden="1" customHeight="1">
      <c r="A18619" s="260"/>
    </row>
    <row r="18620" spans="1:1" s="261" customFormat="1" ht="12" hidden="1" customHeight="1">
      <c r="A18620" s="260"/>
    </row>
    <row r="18621" spans="1:1" s="261" customFormat="1" ht="12" hidden="1" customHeight="1">
      <c r="A18621" s="260"/>
    </row>
    <row r="18622" spans="1:1" s="261" customFormat="1" ht="12" hidden="1" customHeight="1">
      <c r="A18622" s="260"/>
    </row>
    <row r="18623" spans="1:1" s="261" customFormat="1" ht="12" hidden="1" customHeight="1">
      <c r="A18623" s="260"/>
    </row>
    <row r="18624" spans="1:1" s="261" customFormat="1" ht="12" hidden="1" customHeight="1">
      <c r="A18624" s="260"/>
    </row>
    <row r="18625" spans="1:1" s="261" customFormat="1" ht="12" hidden="1" customHeight="1">
      <c r="A18625" s="260"/>
    </row>
    <row r="18626" spans="1:1" s="261" customFormat="1" ht="12" hidden="1" customHeight="1">
      <c r="A18626" s="260"/>
    </row>
    <row r="18627" spans="1:1" s="261" customFormat="1" ht="12" hidden="1" customHeight="1">
      <c r="A18627" s="260"/>
    </row>
    <row r="18628" spans="1:1" s="261" customFormat="1" ht="12" hidden="1" customHeight="1">
      <c r="A18628" s="260"/>
    </row>
    <row r="18629" spans="1:1" s="261" customFormat="1" ht="12" hidden="1" customHeight="1">
      <c r="A18629" s="260"/>
    </row>
    <row r="18630" spans="1:1" s="261" customFormat="1" ht="12" hidden="1" customHeight="1">
      <c r="A18630" s="260"/>
    </row>
    <row r="18631" spans="1:1" s="261" customFormat="1" ht="12" hidden="1" customHeight="1">
      <c r="A18631" s="260"/>
    </row>
    <row r="18632" spans="1:1" s="261" customFormat="1" ht="12" hidden="1" customHeight="1">
      <c r="A18632" s="260"/>
    </row>
    <row r="18633" spans="1:1" s="261" customFormat="1" ht="12" hidden="1" customHeight="1">
      <c r="A18633" s="260"/>
    </row>
    <row r="18634" spans="1:1" s="261" customFormat="1" ht="12" hidden="1" customHeight="1">
      <c r="A18634" s="260"/>
    </row>
    <row r="18635" spans="1:1" s="261" customFormat="1" ht="12" hidden="1" customHeight="1">
      <c r="A18635" s="260"/>
    </row>
    <row r="18636" spans="1:1" s="261" customFormat="1" ht="12" hidden="1" customHeight="1">
      <c r="A18636" s="260"/>
    </row>
    <row r="18637" spans="1:1" s="261" customFormat="1" ht="12" hidden="1" customHeight="1">
      <c r="A18637" s="260"/>
    </row>
    <row r="18638" spans="1:1" s="261" customFormat="1" ht="12" hidden="1" customHeight="1">
      <c r="A18638" s="260"/>
    </row>
    <row r="18639" spans="1:1" s="261" customFormat="1" ht="12" hidden="1" customHeight="1">
      <c r="A18639" s="260"/>
    </row>
    <row r="18640" spans="1:1" s="261" customFormat="1" ht="12" hidden="1" customHeight="1">
      <c r="A18640" s="260"/>
    </row>
    <row r="18641" spans="1:1" s="261" customFormat="1" ht="12" hidden="1" customHeight="1">
      <c r="A18641" s="260"/>
    </row>
    <row r="18642" spans="1:1" s="261" customFormat="1" ht="12" hidden="1" customHeight="1">
      <c r="A18642" s="260"/>
    </row>
    <row r="18643" spans="1:1" s="261" customFormat="1" ht="12" hidden="1" customHeight="1">
      <c r="A18643" s="260"/>
    </row>
    <row r="18644" spans="1:1" s="261" customFormat="1" ht="12" hidden="1" customHeight="1">
      <c r="A18644" s="260"/>
    </row>
    <row r="18645" spans="1:1" s="261" customFormat="1" ht="12" hidden="1" customHeight="1">
      <c r="A18645" s="260"/>
    </row>
    <row r="18646" spans="1:1" s="261" customFormat="1" ht="12" hidden="1" customHeight="1">
      <c r="A18646" s="260"/>
    </row>
    <row r="18647" spans="1:1" s="261" customFormat="1" ht="12" hidden="1" customHeight="1">
      <c r="A18647" s="260"/>
    </row>
    <row r="18648" spans="1:1" s="261" customFormat="1" ht="12" hidden="1" customHeight="1">
      <c r="A18648" s="260"/>
    </row>
    <row r="18649" spans="1:1" s="261" customFormat="1" ht="12" hidden="1" customHeight="1">
      <c r="A18649" s="260"/>
    </row>
    <row r="18650" spans="1:1" s="261" customFormat="1" ht="12" hidden="1" customHeight="1">
      <c r="A18650" s="260"/>
    </row>
    <row r="18651" spans="1:1" s="261" customFormat="1" ht="12" hidden="1" customHeight="1">
      <c r="A18651" s="260"/>
    </row>
    <row r="18652" spans="1:1" s="261" customFormat="1" ht="12" hidden="1" customHeight="1">
      <c r="A18652" s="260"/>
    </row>
    <row r="18653" spans="1:1" s="261" customFormat="1" ht="12" hidden="1" customHeight="1">
      <c r="A18653" s="260"/>
    </row>
    <row r="18654" spans="1:1" s="261" customFormat="1" ht="12" hidden="1" customHeight="1">
      <c r="A18654" s="260"/>
    </row>
    <row r="18655" spans="1:1" s="261" customFormat="1" ht="12" hidden="1" customHeight="1">
      <c r="A18655" s="260"/>
    </row>
    <row r="18656" spans="1:1" s="261" customFormat="1" ht="12" hidden="1" customHeight="1">
      <c r="A18656" s="260"/>
    </row>
    <row r="18657" spans="1:1" s="261" customFormat="1" ht="12" hidden="1" customHeight="1">
      <c r="A18657" s="260"/>
    </row>
    <row r="18658" spans="1:1" s="261" customFormat="1" ht="12" hidden="1" customHeight="1">
      <c r="A18658" s="260"/>
    </row>
    <row r="18659" spans="1:1" s="261" customFormat="1" ht="12" hidden="1" customHeight="1">
      <c r="A18659" s="260"/>
    </row>
    <row r="18660" spans="1:1" s="261" customFormat="1" ht="12" hidden="1" customHeight="1">
      <c r="A18660" s="260"/>
    </row>
    <row r="18661" spans="1:1" s="261" customFormat="1" ht="12" hidden="1" customHeight="1">
      <c r="A18661" s="260"/>
    </row>
    <row r="18662" spans="1:1" s="261" customFormat="1" ht="12" hidden="1" customHeight="1">
      <c r="A18662" s="260"/>
    </row>
    <row r="18663" spans="1:1" s="261" customFormat="1" ht="12" hidden="1" customHeight="1">
      <c r="A18663" s="260"/>
    </row>
    <row r="18664" spans="1:1" s="261" customFormat="1" ht="12" hidden="1" customHeight="1">
      <c r="A18664" s="260"/>
    </row>
    <row r="18665" spans="1:1" s="261" customFormat="1" ht="12" hidden="1" customHeight="1">
      <c r="A18665" s="260"/>
    </row>
    <row r="18666" spans="1:1" s="261" customFormat="1" ht="12" hidden="1" customHeight="1">
      <c r="A18666" s="260"/>
    </row>
    <row r="18667" spans="1:1" s="261" customFormat="1" ht="12" hidden="1" customHeight="1">
      <c r="A18667" s="260"/>
    </row>
    <row r="18668" spans="1:1" s="261" customFormat="1" ht="12" hidden="1" customHeight="1">
      <c r="A18668" s="260"/>
    </row>
    <row r="18669" spans="1:1" s="261" customFormat="1" ht="12" hidden="1" customHeight="1">
      <c r="A18669" s="260"/>
    </row>
    <row r="18670" spans="1:1" s="261" customFormat="1" ht="12" hidden="1" customHeight="1">
      <c r="A18670" s="260"/>
    </row>
    <row r="18671" spans="1:1" s="261" customFormat="1" ht="12" hidden="1" customHeight="1">
      <c r="A18671" s="260"/>
    </row>
    <row r="18672" spans="1:1" s="261" customFormat="1" ht="12" hidden="1" customHeight="1">
      <c r="A18672" s="260"/>
    </row>
    <row r="18673" spans="1:1" s="261" customFormat="1" ht="12" hidden="1" customHeight="1">
      <c r="A18673" s="260"/>
    </row>
    <row r="18674" spans="1:1" s="261" customFormat="1" ht="12" hidden="1" customHeight="1">
      <c r="A18674" s="260"/>
    </row>
    <row r="18675" spans="1:1" s="261" customFormat="1" ht="12" hidden="1" customHeight="1">
      <c r="A18675" s="260"/>
    </row>
    <row r="18676" spans="1:1" s="261" customFormat="1" ht="12" hidden="1" customHeight="1">
      <c r="A18676" s="260"/>
    </row>
    <row r="18677" spans="1:1" s="261" customFormat="1" ht="12" hidden="1" customHeight="1">
      <c r="A18677" s="260"/>
    </row>
    <row r="18678" spans="1:1" s="261" customFormat="1" ht="12" hidden="1" customHeight="1">
      <c r="A18678" s="260"/>
    </row>
    <row r="18679" spans="1:1" s="261" customFormat="1" ht="12" hidden="1" customHeight="1">
      <c r="A18679" s="260"/>
    </row>
    <row r="18680" spans="1:1" s="261" customFormat="1" ht="12" hidden="1" customHeight="1">
      <c r="A18680" s="260"/>
    </row>
    <row r="18681" spans="1:1" s="261" customFormat="1" ht="12" hidden="1" customHeight="1">
      <c r="A18681" s="260"/>
    </row>
    <row r="18682" spans="1:1" s="261" customFormat="1" ht="12" hidden="1" customHeight="1">
      <c r="A18682" s="260"/>
    </row>
    <row r="18683" spans="1:1" s="261" customFormat="1" ht="12" hidden="1" customHeight="1">
      <c r="A18683" s="260"/>
    </row>
    <row r="18684" spans="1:1" s="261" customFormat="1" ht="12" hidden="1" customHeight="1">
      <c r="A18684" s="260"/>
    </row>
    <row r="18685" spans="1:1" s="261" customFormat="1" ht="12" hidden="1" customHeight="1">
      <c r="A18685" s="260"/>
    </row>
    <row r="18686" spans="1:1" s="261" customFormat="1" ht="12" hidden="1" customHeight="1">
      <c r="A18686" s="260"/>
    </row>
    <row r="18687" spans="1:1" s="261" customFormat="1" ht="12" hidden="1" customHeight="1">
      <c r="A18687" s="260"/>
    </row>
    <row r="18688" spans="1:1" s="261" customFormat="1" ht="12" hidden="1" customHeight="1">
      <c r="A18688" s="260"/>
    </row>
    <row r="18689" spans="1:1" s="261" customFormat="1" ht="12" hidden="1" customHeight="1">
      <c r="A18689" s="260"/>
    </row>
    <row r="18690" spans="1:1" s="261" customFormat="1" ht="12" hidden="1" customHeight="1">
      <c r="A18690" s="260"/>
    </row>
    <row r="18691" spans="1:1" s="261" customFormat="1" ht="12" hidden="1" customHeight="1">
      <c r="A18691" s="260"/>
    </row>
    <row r="18692" spans="1:1" s="261" customFormat="1" ht="12" hidden="1" customHeight="1">
      <c r="A18692" s="260"/>
    </row>
    <row r="18693" spans="1:1" s="261" customFormat="1" ht="12" hidden="1" customHeight="1">
      <c r="A18693" s="260"/>
    </row>
    <row r="18694" spans="1:1" s="261" customFormat="1" ht="12" hidden="1" customHeight="1">
      <c r="A18694" s="260"/>
    </row>
    <row r="18695" spans="1:1" s="261" customFormat="1" ht="12" hidden="1" customHeight="1">
      <c r="A18695" s="260"/>
    </row>
    <row r="18696" spans="1:1" s="261" customFormat="1" ht="12" hidden="1" customHeight="1">
      <c r="A18696" s="260"/>
    </row>
    <row r="18697" spans="1:1" s="261" customFormat="1" ht="12" hidden="1" customHeight="1">
      <c r="A18697" s="260"/>
    </row>
    <row r="18698" spans="1:1" s="261" customFormat="1" ht="12" hidden="1" customHeight="1">
      <c r="A18698" s="260"/>
    </row>
    <row r="18699" spans="1:1" s="261" customFormat="1" ht="12" hidden="1" customHeight="1">
      <c r="A18699" s="260"/>
    </row>
    <row r="18700" spans="1:1" s="261" customFormat="1" ht="12" hidden="1" customHeight="1">
      <c r="A18700" s="260"/>
    </row>
    <row r="18701" spans="1:1" s="261" customFormat="1" ht="12" hidden="1" customHeight="1">
      <c r="A18701" s="260"/>
    </row>
    <row r="18702" spans="1:1" s="261" customFormat="1" ht="12" hidden="1" customHeight="1">
      <c r="A18702" s="260"/>
    </row>
    <row r="18703" spans="1:1" s="261" customFormat="1" ht="12" hidden="1" customHeight="1">
      <c r="A18703" s="260"/>
    </row>
    <row r="18704" spans="1:1" s="261" customFormat="1" ht="12" hidden="1" customHeight="1">
      <c r="A18704" s="260"/>
    </row>
    <row r="18705" spans="1:1" s="261" customFormat="1" ht="12" hidden="1" customHeight="1">
      <c r="A18705" s="260"/>
    </row>
    <row r="18706" spans="1:1" s="261" customFormat="1" ht="12" hidden="1" customHeight="1">
      <c r="A18706" s="260"/>
    </row>
    <row r="18707" spans="1:1" s="261" customFormat="1" ht="12" hidden="1" customHeight="1">
      <c r="A18707" s="260"/>
    </row>
    <row r="18708" spans="1:1" s="261" customFormat="1" ht="12" hidden="1" customHeight="1">
      <c r="A18708" s="260"/>
    </row>
    <row r="18709" spans="1:1" s="261" customFormat="1" ht="12" hidden="1" customHeight="1">
      <c r="A18709" s="260"/>
    </row>
    <row r="18710" spans="1:1" s="261" customFormat="1" ht="12" hidden="1" customHeight="1">
      <c r="A18710" s="260"/>
    </row>
    <row r="18711" spans="1:1" s="261" customFormat="1" ht="12" hidden="1" customHeight="1">
      <c r="A18711" s="260"/>
    </row>
    <row r="18712" spans="1:1" s="261" customFormat="1" ht="12" hidden="1" customHeight="1">
      <c r="A18712" s="260"/>
    </row>
    <row r="18713" spans="1:1" s="261" customFormat="1" ht="12" hidden="1" customHeight="1">
      <c r="A18713" s="260"/>
    </row>
    <row r="18714" spans="1:1" s="261" customFormat="1" ht="12" hidden="1" customHeight="1">
      <c r="A18714" s="260"/>
    </row>
    <row r="18715" spans="1:1" s="261" customFormat="1" ht="12" hidden="1" customHeight="1">
      <c r="A18715" s="260"/>
    </row>
    <row r="18716" spans="1:1" s="261" customFormat="1" ht="12" hidden="1" customHeight="1">
      <c r="A18716" s="260"/>
    </row>
    <row r="18717" spans="1:1" s="261" customFormat="1" ht="12" hidden="1" customHeight="1">
      <c r="A18717" s="260"/>
    </row>
    <row r="18718" spans="1:1" s="261" customFormat="1" ht="12" hidden="1" customHeight="1">
      <c r="A18718" s="260"/>
    </row>
    <row r="18719" spans="1:1" s="261" customFormat="1" ht="12" hidden="1" customHeight="1">
      <c r="A18719" s="260"/>
    </row>
    <row r="18720" spans="1:1" s="261" customFormat="1" ht="12" hidden="1" customHeight="1">
      <c r="A18720" s="260"/>
    </row>
    <row r="18721" spans="1:1" s="261" customFormat="1" ht="12" hidden="1" customHeight="1">
      <c r="A18721" s="260"/>
    </row>
    <row r="18722" spans="1:1" s="261" customFormat="1" ht="12" hidden="1" customHeight="1">
      <c r="A18722" s="260"/>
    </row>
    <row r="18723" spans="1:1" s="261" customFormat="1" ht="12" hidden="1" customHeight="1">
      <c r="A18723" s="260"/>
    </row>
    <row r="18724" spans="1:1" s="261" customFormat="1" ht="12" hidden="1" customHeight="1">
      <c r="A18724" s="260"/>
    </row>
    <row r="18725" spans="1:1" s="261" customFormat="1" ht="12" hidden="1" customHeight="1">
      <c r="A18725" s="260"/>
    </row>
    <row r="18726" spans="1:1" s="261" customFormat="1" ht="12" hidden="1" customHeight="1">
      <c r="A18726" s="260"/>
    </row>
    <row r="18727" spans="1:1" s="261" customFormat="1" ht="12" hidden="1" customHeight="1">
      <c r="A18727" s="260"/>
    </row>
    <row r="18728" spans="1:1" s="261" customFormat="1" ht="12" hidden="1" customHeight="1">
      <c r="A18728" s="260"/>
    </row>
    <row r="18729" spans="1:1" s="261" customFormat="1" ht="12" hidden="1" customHeight="1">
      <c r="A18729" s="260"/>
    </row>
    <row r="18730" spans="1:1" s="261" customFormat="1" ht="12" hidden="1" customHeight="1">
      <c r="A18730" s="260"/>
    </row>
    <row r="18731" spans="1:1" s="261" customFormat="1" ht="12" hidden="1" customHeight="1">
      <c r="A18731" s="260"/>
    </row>
    <row r="18732" spans="1:1" s="261" customFormat="1" ht="12" hidden="1" customHeight="1">
      <c r="A18732" s="260"/>
    </row>
    <row r="18733" spans="1:1" s="261" customFormat="1" ht="12" hidden="1" customHeight="1">
      <c r="A18733" s="260"/>
    </row>
    <row r="18734" spans="1:1" s="261" customFormat="1" ht="12" hidden="1" customHeight="1">
      <c r="A18734" s="260"/>
    </row>
    <row r="18735" spans="1:1" s="261" customFormat="1" ht="12" hidden="1" customHeight="1">
      <c r="A18735" s="260"/>
    </row>
    <row r="18736" spans="1:1" s="261" customFormat="1" ht="12" hidden="1" customHeight="1">
      <c r="A18736" s="260"/>
    </row>
    <row r="18737" spans="1:1" s="261" customFormat="1" ht="12" hidden="1" customHeight="1">
      <c r="A18737" s="260"/>
    </row>
    <row r="18738" spans="1:1" s="261" customFormat="1" ht="12" hidden="1" customHeight="1">
      <c r="A18738" s="260"/>
    </row>
    <row r="18739" spans="1:1" s="261" customFormat="1" ht="12" hidden="1" customHeight="1">
      <c r="A18739" s="260"/>
    </row>
    <row r="18740" spans="1:1" s="261" customFormat="1" ht="12" hidden="1" customHeight="1">
      <c r="A18740" s="260"/>
    </row>
    <row r="18741" spans="1:1" s="261" customFormat="1" ht="12" hidden="1" customHeight="1">
      <c r="A18741" s="260"/>
    </row>
    <row r="18742" spans="1:1" s="261" customFormat="1" ht="12" hidden="1" customHeight="1">
      <c r="A18742" s="260"/>
    </row>
    <row r="18743" spans="1:1" s="261" customFormat="1" ht="12" hidden="1" customHeight="1">
      <c r="A18743" s="260"/>
    </row>
    <row r="18744" spans="1:1" s="261" customFormat="1" ht="12" hidden="1" customHeight="1">
      <c r="A18744" s="260"/>
    </row>
    <row r="18745" spans="1:1" s="261" customFormat="1" ht="12" hidden="1" customHeight="1">
      <c r="A18745" s="260"/>
    </row>
    <row r="18746" spans="1:1" s="261" customFormat="1" ht="12" hidden="1" customHeight="1">
      <c r="A18746" s="260"/>
    </row>
    <row r="18747" spans="1:1" s="261" customFormat="1" ht="12" hidden="1" customHeight="1">
      <c r="A18747" s="260"/>
    </row>
    <row r="18748" spans="1:1" s="261" customFormat="1" ht="12" hidden="1" customHeight="1">
      <c r="A18748" s="260"/>
    </row>
    <row r="18749" spans="1:1" s="261" customFormat="1" ht="12" hidden="1" customHeight="1">
      <c r="A18749" s="260"/>
    </row>
    <row r="18750" spans="1:1" s="261" customFormat="1" ht="12" hidden="1" customHeight="1">
      <c r="A18750" s="260"/>
    </row>
    <row r="18751" spans="1:1" s="261" customFormat="1" ht="12" hidden="1" customHeight="1">
      <c r="A18751" s="260"/>
    </row>
    <row r="18752" spans="1:1" s="261" customFormat="1" ht="12" hidden="1" customHeight="1">
      <c r="A18752" s="260"/>
    </row>
    <row r="18753" spans="1:1" s="261" customFormat="1" ht="12" hidden="1" customHeight="1">
      <c r="A18753" s="260"/>
    </row>
    <row r="18754" spans="1:1" s="261" customFormat="1" ht="12" hidden="1" customHeight="1">
      <c r="A18754" s="260"/>
    </row>
    <row r="18755" spans="1:1" s="261" customFormat="1" ht="12" hidden="1" customHeight="1">
      <c r="A18755" s="260"/>
    </row>
    <row r="18756" spans="1:1" s="261" customFormat="1" ht="12" hidden="1" customHeight="1">
      <c r="A18756" s="260"/>
    </row>
    <row r="18757" spans="1:1" s="261" customFormat="1" ht="12" hidden="1" customHeight="1">
      <c r="A18757" s="260"/>
    </row>
    <row r="18758" spans="1:1" s="261" customFormat="1" ht="12" hidden="1" customHeight="1">
      <c r="A18758" s="260"/>
    </row>
    <row r="18759" spans="1:1" s="261" customFormat="1" ht="12" hidden="1" customHeight="1">
      <c r="A18759" s="260"/>
    </row>
    <row r="18760" spans="1:1" s="261" customFormat="1" ht="12" hidden="1" customHeight="1">
      <c r="A18760" s="260"/>
    </row>
    <row r="18761" spans="1:1" s="261" customFormat="1" ht="12" hidden="1" customHeight="1">
      <c r="A18761" s="260"/>
    </row>
    <row r="18762" spans="1:1" s="261" customFormat="1" ht="12" hidden="1" customHeight="1">
      <c r="A18762" s="260"/>
    </row>
    <row r="18763" spans="1:1" s="261" customFormat="1" ht="12" hidden="1" customHeight="1">
      <c r="A18763" s="260"/>
    </row>
    <row r="18764" spans="1:1" s="261" customFormat="1" ht="12" hidden="1" customHeight="1">
      <c r="A18764" s="260"/>
    </row>
    <row r="18765" spans="1:1" s="261" customFormat="1" ht="12" hidden="1" customHeight="1">
      <c r="A18765" s="260"/>
    </row>
    <row r="18766" spans="1:1" s="261" customFormat="1" ht="12" hidden="1" customHeight="1">
      <c r="A18766" s="260"/>
    </row>
    <row r="18767" spans="1:1" s="261" customFormat="1" ht="12" hidden="1" customHeight="1">
      <c r="A18767" s="260"/>
    </row>
    <row r="18768" spans="1:1" s="261" customFormat="1" ht="12" hidden="1" customHeight="1">
      <c r="A18768" s="260"/>
    </row>
    <row r="18769" spans="1:1" s="261" customFormat="1" ht="12" hidden="1" customHeight="1">
      <c r="A18769" s="260"/>
    </row>
    <row r="18770" spans="1:1" s="261" customFormat="1" ht="12" hidden="1" customHeight="1">
      <c r="A18770" s="260"/>
    </row>
    <row r="18771" spans="1:1" s="261" customFormat="1" ht="12" hidden="1" customHeight="1">
      <c r="A18771" s="260"/>
    </row>
    <row r="18772" spans="1:1" s="261" customFormat="1" ht="12" hidden="1" customHeight="1">
      <c r="A18772" s="260"/>
    </row>
    <row r="18773" spans="1:1" s="261" customFormat="1" ht="12" hidden="1" customHeight="1">
      <c r="A18773" s="260"/>
    </row>
    <row r="18774" spans="1:1" s="261" customFormat="1" ht="12" hidden="1" customHeight="1">
      <c r="A18774" s="260"/>
    </row>
    <row r="18775" spans="1:1" s="261" customFormat="1" ht="12" hidden="1" customHeight="1">
      <c r="A18775" s="260"/>
    </row>
    <row r="18776" spans="1:1" s="261" customFormat="1" ht="12" hidden="1" customHeight="1">
      <c r="A18776" s="260"/>
    </row>
    <row r="18777" spans="1:1" s="261" customFormat="1" ht="12" hidden="1" customHeight="1">
      <c r="A18777" s="260"/>
    </row>
    <row r="18778" spans="1:1" s="261" customFormat="1" ht="12" hidden="1" customHeight="1">
      <c r="A18778" s="260"/>
    </row>
    <row r="18779" spans="1:1" s="261" customFormat="1" ht="12" hidden="1" customHeight="1">
      <c r="A18779" s="260"/>
    </row>
    <row r="18780" spans="1:1" s="261" customFormat="1" ht="12" hidden="1" customHeight="1">
      <c r="A18780" s="260"/>
    </row>
    <row r="18781" spans="1:1" s="261" customFormat="1" ht="12" hidden="1" customHeight="1">
      <c r="A18781" s="260"/>
    </row>
    <row r="18782" spans="1:1" s="261" customFormat="1" ht="12" hidden="1" customHeight="1">
      <c r="A18782" s="260"/>
    </row>
    <row r="18783" spans="1:1" s="261" customFormat="1" ht="12" hidden="1" customHeight="1">
      <c r="A18783" s="260"/>
    </row>
    <row r="18784" spans="1:1" s="261" customFormat="1" ht="12" hidden="1" customHeight="1">
      <c r="A18784" s="260"/>
    </row>
    <row r="18785" spans="1:1" s="261" customFormat="1" ht="12" hidden="1" customHeight="1">
      <c r="A18785" s="260"/>
    </row>
    <row r="18786" spans="1:1" s="261" customFormat="1" ht="12" hidden="1" customHeight="1">
      <c r="A18786" s="260"/>
    </row>
    <row r="18787" spans="1:1" s="261" customFormat="1" ht="12" hidden="1" customHeight="1">
      <c r="A18787" s="260"/>
    </row>
    <row r="18788" spans="1:1" s="261" customFormat="1" ht="12" hidden="1" customHeight="1">
      <c r="A18788" s="260"/>
    </row>
    <row r="18789" spans="1:1" s="261" customFormat="1" ht="12" hidden="1" customHeight="1">
      <c r="A18789" s="260"/>
    </row>
    <row r="18790" spans="1:1" s="261" customFormat="1" ht="12" hidden="1" customHeight="1">
      <c r="A18790" s="260"/>
    </row>
    <row r="18791" spans="1:1" s="261" customFormat="1" ht="12" hidden="1" customHeight="1">
      <c r="A18791" s="260"/>
    </row>
    <row r="18792" spans="1:1" s="261" customFormat="1" ht="12" hidden="1" customHeight="1">
      <c r="A18792" s="260"/>
    </row>
    <row r="18793" spans="1:1" s="261" customFormat="1" ht="12" hidden="1" customHeight="1">
      <c r="A18793" s="260"/>
    </row>
    <row r="18794" spans="1:1" s="261" customFormat="1" ht="12" hidden="1" customHeight="1">
      <c r="A18794" s="260"/>
    </row>
    <row r="18795" spans="1:1" s="261" customFormat="1" ht="12" hidden="1" customHeight="1">
      <c r="A18795" s="260"/>
    </row>
    <row r="18796" spans="1:1" s="261" customFormat="1" ht="12" hidden="1" customHeight="1">
      <c r="A18796" s="260"/>
    </row>
    <row r="18797" spans="1:1" s="261" customFormat="1" ht="12" hidden="1" customHeight="1">
      <c r="A18797" s="260"/>
    </row>
    <row r="18798" spans="1:1" s="261" customFormat="1" ht="12" hidden="1" customHeight="1">
      <c r="A18798" s="260"/>
    </row>
    <row r="18799" spans="1:1" s="261" customFormat="1" ht="12" hidden="1" customHeight="1">
      <c r="A18799" s="260"/>
    </row>
    <row r="18800" spans="1:1" s="261" customFormat="1" ht="12" hidden="1" customHeight="1">
      <c r="A18800" s="260"/>
    </row>
    <row r="18801" spans="1:1" s="261" customFormat="1" ht="12" hidden="1" customHeight="1">
      <c r="A18801" s="260"/>
    </row>
    <row r="18802" spans="1:1" s="261" customFormat="1" ht="12" hidden="1" customHeight="1">
      <c r="A18802" s="260"/>
    </row>
    <row r="18803" spans="1:1" s="261" customFormat="1" ht="12" hidden="1" customHeight="1">
      <c r="A18803" s="260"/>
    </row>
    <row r="18804" spans="1:1" s="261" customFormat="1" ht="12" hidden="1" customHeight="1">
      <c r="A18804" s="260"/>
    </row>
    <row r="18805" spans="1:1" s="261" customFormat="1" ht="12" hidden="1" customHeight="1">
      <c r="A18805" s="260"/>
    </row>
    <row r="18806" spans="1:1" s="261" customFormat="1" ht="12" hidden="1" customHeight="1">
      <c r="A18806" s="260"/>
    </row>
    <row r="18807" spans="1:1" s="261" customFormat="1" ht="12" hidden="1" customHeight="1">
      <c r="A18807" s="260"/>
    </row>
    <row r="18808" spans="1:1" s="261" customFormat="1" ht="12" hidden="1" customHeight="1">
      <c r="A18808" s="260"/>
    </row>
    <row r="18809" spans="1:1" s="261" customFormat="1" ht="12" hidden="1" customHeight="1">
      <c r="A18809" s="260"/>
    </row>
    <row r="18810" spans="1:1" s="261" customFormat="1" ht="12" hidden="1" customHeight="1">
      <c r="A18810" s="260"/>
    </row>
    <row r="18811" spans="1:1" s="261" customFormat="1" ht="12" hidden="1" customHeight="1">
      <c r="A18811" s="260"/>
    </row>
    <row r="18812" spans="1:1" s="261" customFormat="1" ht="12" hidden="1" customHeight="1">
      <c r="A18812" s="260"/>
    </row>
    <row r="18813" spans="1:1" s="261" customFormat="1" ht="12" hidden="1" customHeight="1">
      <c r="A18813" s="260"/>
    </row>
    <row r="18814" spans="1:1" s="261" customFormat="1" ht="12" hidden="1" customHeight="1">
      <c r="A18814" s="260"/>
    </row>
    <row r="18815" spans="1:1" s="261" customFormat="1" ht="12" hidden="1" customHeight="1">
      <c r="A18815" s="260"/>
    </row>
    <row r="18816" spans="1:1" s="261" customFormat="1" ht="12" hidden="1" customHeight="1">
      <c r="A18816" s="260"/>
    </row>
    <row r="18817" spans="1:1" s="261" customFormat="1" ht="12" hidden="1" customHeight="1">
      <c r="A18817" s="260"/>
    </row>
    <row r="18818" spans="1:1" s="261" customFormat="1" ht="12" hidden="1" customHeight="1">
      <c r="A18818" s="260"/>
    </row>
    <row r="18819" spans="1:1" s="261" customFormat="1" ht="12" hidden="1" customHeight="1">
      <c r="A18819" s="260"/>
    </row>
    <row r="18820" spans="1:1" s="261" customFormat="1" ht="12" hidden="1" customHeight="1">
      <c r="A18820" s="260"/>
    </row>
    <row r="18821" spans="1:1" s="261" customFormat="1" ht="12" hidden="1" customHeight="1">
      <c r="A18821" s="260"/>
    </row>
    <row r="18822" spans="1:1" s="261" customFormat="1" ht="12" hidden="1" customHeight="1">
      <c r="A18822" s="260"/>
    </row>
    <row r="18823" spans="1:1" s="261" customFormat="1" ht="12" hidden="1" customHeight="1">
      <c r="A18823" s="260"/>
    </row>
    <row r="18824" spans="1:1" s="261" customFormat="1" ht="12" hidden="1" customHeight="1">
      <c r="A18824" s="260"/>
    </row>
    <row r="18825" spans="1:1" s="261" customFormat="1" ht="12" hidden="1" customHeight="1">
      <c r="A18825" s="260"/>
    </row>
    <row r="18826" spans="1:1" s="261" customFormat="1" ht="12" hidden="1" customHeight="1">
      <c r="A18826" s="260"/>
    </row>
    <row r="18827" spans="1:1" s="261" customFormat="1" ht="12" hidden="1" customHeight="1">
      <c r="A18827" s="260"/>
    </row>
    <row r="18828" spans="1:1" s="261" customFormat="1" ht="12" hidden="1" customHeight="1">
      <c r="A18828" s="260"/>
    </row>
    <row r="18829" spans="1:1" s="261" customFormat="1" ht="12" hidden="1" customHeight="1">
      <c r="A18829" s="260"/>
    </row>
    <row r="18830" spans="1:1" s="261" customFormat="1" ht="12" hidden="1" customHeight="1">
      <c r="A18830" s="260"/>
    </row>
    <row r="18831" spans="1:1" s="261" customFormat="1" ht="12" hidden="1" customHeight="1">
      <c r="A18831" s="260"/>
    </row>
    <row r="18832" spans="1:1" s="261" customFormat="1" ht="12" hidden="1" customHeight="1">
      <c r="A18832" s="260"/>
    </row>
    <row r="18833" spans="1:1" s="261" customFormat="1" ht="12" hidden="1" customHeight="1">
      <c r="A18833" s="260"/>
    </row>
    <row r="18834" spans="1:1" s="261" customFormat="1" ht="12" hidden="1" customHeight="1">
      <c r="A18834" s="260"/>
    </row>
    <row r="18835" spans="1:1" s="261" customFormat="1" ht="12" hidden="1" customHeight="1">
      <c r="A18835" s="260"/>
    </row>
    <row r="18836" spans="1:1" s="261" customFormat="1" ht="12" hidden="1" customHeight="1">
      <c r="A18836" s="260"/>
    </row>
    <row r="18837" spans="1:1" s="261" customFormat="1" ht="12" hidden="1" customHeight="1">
      <c r="A18837" s="260"/>
    </row>
    <row r="18838" spans="1:1" s="261" customFormat="1" ht="12" hidden="1" customHeight="1">
      <c r="A18838" s="260"/>
    </row>
    <row r="18839" spans="1:1" s="261" customFormat="1" ht="12" hidden="1" customHeight="1">
      <c r="A18839" s="260"/>
    </row>
    <row r="18840" spans="1:1" s="261" customFormat="1" ht="12" hidden="1" customHeight="1">
      <c r="A18840" s="260"/>
    </row>
    <row r="18841" spans="1:1" s="261" customFormat="1" ht="12" hidden="1" customHeight="1">
      <c r="A18841" s="260"/>
    </row>
    <row r="18842" spans="1:1" s="261" customFormat="1" ht="12" hidden="1" customHeight="1">
      <c r="A18842" s="260"/>
    </row>
    <row r="18843" spans="1:1" s="261" customFormat="1" ht="12" hidden="1" customHeight="1">
      <c r="A18843" s="260"/>
    </row>
    <row r="18844" spans="1:1" s="261" customFormat="1" ht="12" hidden="1" customHeight="1">
      <c r="A18844" s="260"/>
    </row>
    <row r="18845" spans="1:1" s="261" customFormat="1" ht="12" hidden="1" customHeight="1">
      <c r="A18845" s="260"/>
    </row>
    <row r="18846" spans="1:1" s="261" customFormat="1" ht="12" hidden="1" customHeight="1">
      <c r="A18846" s="260"/>
    </row>
    <row r="18847" spans="1:1" s="261" customFormat="1" ht="12" hidden="1" customHeight="1">
      <c r="A18847" s="260"/>
    </row>
    <row r="18848" spans="1:1" s="261" customFormat="1" ht="12" hidden="1" customHeight="1">
      <c r="A18848" s="260"/>
    </row>
    <row r="18849" spans="1:1" s="261" customFormat="1" ht="12" hidden="1" customHeight="1">
      <c r="A18849" s="260"/>
    </row>
    <row r="18850" spans="1:1" s="261" customFormat="1" ht="12" hidden="1" customHeight="1">
      <c r="A18850" s="260"/>
    </row>
    <row r="18851" spans="1:1" s="261" customFormat="1" ht="12" hidden="1" customHeight="1">
      <c r="A18851" s="260"/>
    </row>
    <row r="18852" spans="1:1" s="261" customFormat="1" ht="12" hidden="1" customHeight="1">
      <c r="A18852" s="260"/>
    </row>
    <row r="18853" spans="1:1" s="261" customFormat="1" ht="12" hidden="1" customHeight="1">
      <c r="A18853" s="260"/>
    </row>
    <row r="18854" spans="1:1" s="261" customFormat="1" ht="12" hidden="1" customHeight="1">
      <c r="A18854" s="260"/>
    </row>
    <row r="18855" spans="1:1" s="261" customFormat="1" ht="12" hidden="1" customHeight="1">
      <c r="A18855" s="260"/>
    </row>
    <row r="18856" spans="1:1" s="261" customFormat="1" ht="12" hidden="1" customHeight="1">
      <c r="A18856" s="260"/>
    </row>
    <row r="18857" spans="1:1" s="261" customFormat="1" ht="12" hidden="1" customHeight="1">
      <c r="A18857" s="260"/>
    </row>
    <row r="18858" spans="1:1" s="261" customFormat="1" ht="12" hidden="1" customHeight="1">
      <c r="A18858" s="260"/>
    </row>
    <row r="18859" spans="1:1" s="261" customFormat="1" ht="12" hidden="1" customHeight="1">
      <c r="A18859" s="260"/>
    </row>
    <row r="18860" spans="1:1" s="261" customFormat="1" ht="12" hidden="1" customHeight="1">
      <c r="A18860" s="260"/>
    </row>
    <row r="18861" spans="1:1" s="261" customFormat="1" ht="12" hidden="1" customHeight="1">
      <c r="A18861" s="260"/>
    </row>
    <row r="18862" spans="1:1" s="261" customFormat="1" ht="12" hidden="1" customHeight="1">
      <c r="A18862" s="260"/>
    </row>
    <row r="18863" spans="1:1" s="261" customFormat="1" ht="12" hidden="1" customHeight="1">
      <c r="A18863" s="260"/>
    </row>
    <row r="18864" spans="1:1" s="261" customFormat="1" ht="12" hidden="1" customHeight="1">
      <c r="A18864" s="260"/>
    </row>
    <row r="18865" spans="1:1" s="261" customFormat="1" ht="12" hidden="1" customHeight="1">
      <c r="A18865" s="260"/>
    </row>
    <row r="18866" spans="1:1" s="261" customFormat="1" ht="12" hidden="1" customHeight="1">
      <c r="A18866" s="260"/>
    </row>
    <row r="18867" spans="1:1" s="261" customFormat="1" ht="12" hidden="1" customHeight="1">
      <c r="A18867" s="260"/>
    </row>
    <row r="18868" spans="1:1" s="261" customFormat="1" ht="12" hidden="1" customHeight="1">
      <c r="A18868" s="260"/>
    </row>
    <row r="18869" spans="1:1" s="261" customFormat="1" ht="12" hidden="1" customHeight="1">
      <c r="A18869" s="260"/>
    </row>
    <row r="18870" spans="1:1" s="261" customFormat="1" ht="12" hidden="1" customHeight="1">
      <c r="A18870" s="260"/>
    </row>
    <row r="18871" spans="1:1" s="261" customFormat="1" ht="12" hidden="1" customHeight="1">
      <c r="A18871" s="260"/>
    </row>
    <row r="18872" spans="1:1" s="261" customFormat="1" ht="12" hidden="1" customHeight="1">
      <c r="A18872" s="260"/>
    </row>
    <row r="18873" spans="1:1" s="261" customFormat="1" ht="12" hidden="1" customHeight="1">
      <c r="A18873" s="260"/>
    </row>
    <row r="18874" spans="1:1" s="261" customFormat="1" ht="12" hidden="1" customHeight="1">
      <c r="A18874" s="260"/>
    </row>
    <row r="18875" spans="1:1" s="261" customFormat="1" ht="12" hidden="1" customHeight="1">
      <c r="A18875" s="260"/>
    </row>
    <row r="18876" spans="1:1" s="261" customFormat="1" ht="12" hidden="1" customHeight="1">
      <c r="A18876" s="260"/>
    </row>
    <row r="18877" spans="1:1" s="261" customFormat="1" ht="12" hidden="1" customHeight="1">
      <c r="A18877" s="260"/>
    </row>
    <row r="18878" spans="1:1" s="261" customFormat="1" ht="12" hidden="1" customHeight="1">
      <c r="A18878" s="260"/>
    </row>
    <row r="18879" spans="1:1" s="261" customFormat="1" ht="12" hidden="1" customHeight="1">
      <c r="A18879" s="260"/>
    </row>
    <row r="18880" spans="1:1" s="261" customFormat="1" ht="12" hidden="1" customHeight="1">
      <c r="A18880" s="260"/>
    </row>
    <row r="18881" spans="1:1" s="261" customFormat="1" ht="12" hidden="1" customHeight="1">
      <c r="A18881" s="260"/>
    </row>
    <row r="18882" spans="1:1" s="261" customFormat="1" ht="12" hidden="1" customHeight="1">
      <c r="A18882" s="260"/>
    </row>
    <row r="18883" spans="1:1" s="261" customFormat="1" ht="12" hidden="1" customHeight="1">
      <c r="A18883" s="260"/>
    </row>
    <row r="18884" spans="1:1" s="261" customFormat="1" ht="12" hidden="1" customHeight="1">
      <c r="A18884" s="260"/>
    </row>
    <row r="18885" spans="1:1" s="261" customFormat="1" ht="12" hidden="1" customHeight="1">
      <c r="A18885" s="260"/>
    </row>
    <row r="18886" spans="1:1" s="261" customFormat="1" ht="12" hidden="1" customHeight="1">
      <c r="A18886" s="260"/>
    </row>
    <row r="18887" spans="1:1" s="261" customFormat="1" ht="12" hidden="1" customHeight="1">
      <c r="A18887" s="260"/>
    </row>
    <row r="18888" spans="1:1" s="261" customFormat="1" ht="12" hidden="1" customHeight="1">
      <c r="A18888" s="260"/>
    </row>
    <row r="18889" spans="1:1" s="261" customFormat="1" ht="12" hidden="1" customHeight="1">
      <c r="A18889" s="260"/>
    </row>
    <row r="18890" spans="1:1" s="261" customFormat="1" ht="12" hidden="1" customHeight="1">
      <c r="A18890" s="260"/>
    </row>
    <row r="18891" spans="1:1" s="261" customFormat="1" ht="12" hidden="1" customHeight="1">
      <c r="A18891" s="260"/>
    </row>
    <row r="18892" spans="1:1" s="261" customFormat="1" ht="12" hidden="1" customHeight="1">
      <c r="A18892" s="260"/>
    </row>
    <row r="18893" spans="1:1" s="261" customFormat="1" ht="12" hidden="1" customHeight="1">
      <c r="A18893" s="260"/>
    </row>
    <row r="18894" spans="1:1" s="261" customFormat="1" ht="12" hidden="1" customHeight="1">
      <c r="A18894" s="260"/>
    </row>
    <row r="18895" spans="1:1" s="261" customFormat="1" ht="12" hidden="1" customHeight="1">
      <c r="A18895" s="260"/>
    </row>
    <row r="18896" spans="1:1" s="261" customFormat="1" ht="12" hidden="1" customHeight="1">
      <c r="A18896" s="260"/>
    </row>
    <row r="18897" spans="1:1" s="261" customFormat="1" ht="12" hidden="1" customHeight="1">
      <c r="A18897" s="260"/>
    </row>
    <row r="18898" spans="1:1" s="261" customFormat="1" ht="12" hidden="1" customHeight="1">
      <c r="A18898" s="260"/>
    </row>
    <row r="18899" spans="1:1" s="261" customFormat="1" ht="12" hidden="1" customHeight="1">
      <c r="A18899" s="260"/>
    </row>
    <row r="18900" spans="1:1" s="261" customFormat="1" ht="12" hidden="1" customHeight="1">
      <c r="A18900" s="260"/>
    </row>
    <row r="18901" spans="1:1" s="261" customFormat="1" ht="12" hidden="1" customHeight="1">
      <c r="A18901" s="260"/>
    </row>
    <row r="18902" spans="1:1" s="261" customFormat="1" ht="12" hidden="1" customHeight="1">
      <c r="A18902" s="260"/>
    </row>
    <row r="18903" spans="1:1" s="261" customFormat="1" ht="12" hidden="1" customHeight="1">
      <c r="A18903" s="260"/>
    </row>
    <row r="18904" spans="1:1" s="261" customFormat="1" ht="12" hidden="1" customHeight="1">
      <c r="A18904" s="260"/>
    </row>
    <row r="18905" spans="1:1" s="261" customFormat="1" ht="12" hidden="1" customHeight="1">
      <c r="A18905" s="260"/>
    </row>
    <row r="18906" spans="1:1" s="261" customFormat="1" ht="12" hidden="1" customHeight="1">
      <c r="A18906" s="260"/>
    </row>
    <row r="18907" spans="1:1" s="261" customFormat="1" ht="12" hidden="1" customHeight="1">
      <c r="A18907" s="260"/>
    </row>
    <row r="18908" spans="1:1" s="261" customFormat="1" ht="12" hidden="1" customHeight="1">
      <c r="A18908" s="260"/>
    </row>
    <row r="18909" spans="1:1" s="261" customFormat="1" ht="12" hidden="1" customHeight="1">
      <c r="A18909" s="260"/>
    </row>
    <row r="18910" spans="1:1" s="261" customFormat="1" ht="12" hidden="1" customHeight="1">
      <c r="A18910" s="260"/>
    </row>
    <row r="18911" spans="1:1" s="261" customFormat="1" ht="12" hidden="1" customHeight="1">
      <c r="A18911" s="260"/>
    </row>
    <row r="18912" spans="1:1" s="261" customFormat="1" ht="12" hidden="1" customHeight="1">
      <c r="A18912" s="260"/>
    </row>
    <row r="18913" spans="1:1" s="261" customFormat="1" ht="12" hidden="1" customHeight="1">
      <c r="A18913" s="260"/>
    </row>
    <row r="18914" spans="1:1" s="261" customFormat="1" ht="12" hidden="1" customHeight="1">
      <c r="A18914" s="260"/>
    </row>
    <row r="18915" spans="1:1" s="261" customFormat="1" ht="12" hidden="1" customHeight="1">
      <c r="A18915" s="260"/>
    </row>
    <row r="18916" spans="1:1" s="261" customFormat="1" ht="12" hidden="1" customHeight="1">
      <c r="A18916" s="260"/>
    </row>
    <row r="18917" spans="1:1" s="261" customFormat="1" ht="12" hidden="1" customHeight="1">
      <c r="A18917" s="260"/>
    </row>
    <row r="18918" spans="1:1" s="261" customFormat="1" ht="12" hidden="1" customHeight="1">
      <c r="A18918" s="260"/>
    </row>
    <row r="18919" spans="1:1" s="261" customFormat="1" ht="12" hidden="1" customHeight="1">
      <c r="A18919" s="260"/>
    </row>
    <row r="18920" spans="1:1" s="261" customFormat="1" ht="12" hidden="1" customHeight="1">
      <c r="A18920" s="260"/>
    </row>
    <row r="18921" spans="1:1" s="261" customFormat="1" ht="12" hidden="1" customHeight="1">
      <c r="A18921" s="260"/>
    </row>
    <row r="18922" spans="1:1" s="261" customFormat="1" ht="12" hidden="1" customHeight="1">
      <c r="A18922" s="260"/>
    </row>
    <row r="18923" spans="1:1" s="261" customFormat="1" ht="12" hidden="1" customHeight="1">
      <c r="A18923" s="260"/>
    </row>
    <row r="18924" spans="1:1" s="261" customFormat="1" ht="12" hidden="1" customHeight="1">
      <c r="A18924" s="260"/>
    </row>
    <row r="18925" spans="1:1" s="261" customFormat="1" ht="12" hidden="1" customHeight="1">
      <c r="A18925" s="260"/>
    </row>
    <row r="18926" spans="1:1" s="261" customFormat="1" ht="12" hidden="1" customHeight="1">
      <c r="A18926" s="260"/>
    </row>
    <row r="18927" spans="1:1" s="261" customFormat="1" ht="12" hidden="1" customHeight="1">
      <c r="A18927" s="260"/>
    </row>
    <row r="18928" spans="1:1" s="261" customFormat="1" ht="12" hidden="1" customHeight="1">
      <c r="A18928" s="260"/>
    </row>
    <row r="18929" spans="1:1" s="261" customFormat="1" ht="12" hidden="1" customHeight="1">
      <c r="A18929" s="260"/>
    </row>
    <row r="18930" spans="1:1" s="261" customFormat="1" ht="12" hidden="1" customHeight="1">
      <c r="A18930" s="260"/>
    </row>
    <row r="18931" spans="1:1" s="261" customFormat="1" ht="12" hidden="1" customHeight="1">
      <c r="A18931" s="260"/>
    </row>
    <row r="18932" spans="1:1" s="261" customFormat="1" ht="12" hidden="1" customHeight="1">
      <c r="A18932" s="260"/>
    </row>
    <row r="18933" spans="1:1" s="261" customFormat="1" ht="12" hidden="1" customHeight="1">
      <c r="A18933" s="260"/>
    </row>
    <row r="18934" spans="1:1" s="261" customFormat="1" ht="12" hidden="1" customHeight="1">
      <c r="A18934" s="260"/>
    </row>
    <row r="18935" spans="1:1" s="261" customFormat="1" ht="12" hidden="1" customHeight="1">
      <c r="A18935" s="260"/>
    </row>
    <row r="18936" spans="1:1" s="261" customFormat="1" ht="12" hidden="1" customHeight="1">
      <c r="A18936" s="260"/>
    </row>
    <row r="18937" spans="1:1" s="261" customFormat="1" ht="12" hidden="1" customHeight="1">
      <c r="A18937" s="260"/>
    </row>
    <row r="18938" spans="1:1" s="261" customFormat="1" ht="12" hidden="1" customHeight="1">
      <c r="A18938" s="260"/>
    </row>
    <row r="18939" spans="1:1" s="261" customFormat="1" ht="12" hidden="1" customHeight="1">
      <c r="A18939" s="260"/>
    </row>
    <row r="18940" spans="1:1" s="261" customFormat="1" ht="12" hidden="1" customHeight="1">
      <c r="A18940" s="260"/>
    </row>
    <row r="18941" spans="1:1" s="261" customFormat="1" ht="12" hidden="1" customHeight="1">
      <c r="A18941" s="260"/>
    </row>
    <row r="18942" spans="1:1" s="261" customFormat="1" ht="12" hidden="1" customHeight="1">
      <c r="A18942" s="260"/>
    </row>
    <row r="18943" spans="1:1" s="261" customFormat="1" ht="12" hidden="1" customHeight="1">
      <c r="A18943" s="260"/>
    </row>
    <row r="18944" spans="1:1" s="261" customFormat="1" ht="12" hidden="1" customHeight="1">
      <c r="A18944" s="260"/>
    </row>
    <row r="18945" spans="1:1" s="261" customFormat="1" ht="12" hidden="1" customHeight="1">
      <c r="A18945" s="260"/>
    </row>
    <row r="18946" spans="1:1" s="261" customFormat="1" ht="12" hidden="1" customHeight="1">
      <c r="A18946" s="260"/>
    </row>
    <row r="18947" spans="1:1" s="261" customFormat="1" ht="12" hidden="1" customHeight="1">
      <c r="A18947" s="260"/>
    </row>
    <row r="18948" spans="1:1" s="261" customFormat="1" ht="12" hidden="1" customHeight="1">
      <c r="A18948" s="260"/>
    </row>
    <row r="18949" spans="1:1" s="261" customFormat="1" ht="12" hidden="1" customHeight="1">
      <c r="A18949" s="260"/>
    </row>
    <row r="18950" spans="1:1" s="261" customFormat="1" ht="12" hidden="1" customHeight="1">
      <c r="A18950" s="260"/>
    </row>
    <row r="18951" spans="1:1" s="261" customFormat="1" ht="12" hidden="1" customHeight="1">
      <c r="A18951" s="260"/>
    </row>
    <row r="18952" spans="1:1" s="261" customFormat="1" ht="12" hidden="1" customHeight="1">
      <c r="A18952" s="260"/>
    </row>
    <row r="18953" spans="1:1" s="261" customFormat="1" ht="12" hidden="1" customHeight="1">
      <c r="A18953" s="260"/>
    </row>
    <row r="18954" spans="1:1" s="261" customFormat="1" ht="12" hidden="1" customHeight="1">
      <c r="A18954" s="260"/>
    </row>
    <row r="18955" spans="1:1" s="261" customFormat="1" ht="12" hidden="1" customHeight="1">
      <c r="A18955" s="260"/>
    </row>
    <row r="18956" spans="1:1" s="261" customFormat="1" ht="12" hidden="1" customHeight="1">
      <c r="A18956" s="260"/>
    </row>
    <row r="18957" spans="1:1" s="261" customFormat="1" ht="12" hidden="1" customHeight="1">
      <c r="A18957" s="260"/>
    </row>
    <row r="18958" spans="1:1" s="261" customFormat="1" ht="12" hidden="1" customHeight="1">
      <c r="A18958" s="260"/>
    </row>
    <row r="18959" spans="1:1" s="261" customFormat="1" ht="12" hidden="1" customHeight="1">
      <c r="A18959" s="260"/>
    </row>
    <row r="18960" spans="1:1" s="261" customFormat="1" ht="12" hidden="1" customHeight="1">
      <c r="A18960" s="260"/>
    </row>
    <row r="18961" spans="1:1" s="261" customFormat="1" ht="12" hidden="1" customHeight="1">
      <c r="A18961" s="260"/>
    </row>
    <row r="18962" spans="1:1" s="261" customFormat="1" ht="12" hidden="1" customHeight="1">
      <c r="A18962" s="260"/>
    </row>
    <row r="18963" spans="1:1" s="261" customFormat="1" ht="12" hidden="1" customHeight="1">
      <c r="A18963" s="260"/>
    </row>
    <row r="18964" spans="1:1" s="261" customFormat="1" ht="12" hidden="1" customHeight="1">
      <c r="A18964" s="260"/>
    </row>
    <row r="18965" spans="1:1" s="261" customFormat="1" ht="12" hidden="1" customHeight="1">
      <c r="A18965" s="260"/>
    </row>
    <row r="18966" spans="1:1" s="261" customFormat="1" ht="12" hidden="1" customHeight="1">
      <c r="A18966" s="260"/>
    </row>
    <row r="18967" spans="1:1" s="261" customFormat="1" ht="12" hidden="1" customHeight="1">
      <c r="A18967" s="260"/>
    </row>
    <row r="18968" spans="1:1" s="261" customFormat="1" ht="12" hidden="1" customHeight="1">
      <c r="A18968" s="260"/>
    </row>
    <row r="18969" spans="1:1" s="261" customFormat="1" ht="12" hidden="1" customHeight="1">
      <c r="A18969" s="260"/>
    </row>
    <row r="18970" spans="1:1" s="261" customFormat="1" ht="12" hidden="1" customHeight="1">
      <c r="A18970" s="260"/>
    </row>
    <row r="18971" spans="1:1" s="261" customFormat="1" ht="12" hidden="1" customHeight="1">
      <c r="A18971" s="260"/>
    </row>
    <row r="18972" spans="1:1" s="261" customFormat="1" ht="12" hidden="1" customHeight="1">
      <c r="A18972" s="260"/>
    </row>
    <row r="18973" spans="1:1" s="261" customFormat="1" ht="12" hidden="1" customHeight="1">
      <c r="A18973" s="260"/>
    </row>
    <row r="18974" spans="1:1" s="261" customFormat="1" ht="12" hidden="1" customHeight="1">
      <c r="A18974" s="260"/>
    </row>
    <row r="18975" spans="1:1" s="261" customFormat="1" ht="12" hidden="1" customHeight="1">
      <c r="A18975" s="260"/>
    </row>
    <row r="18976" spans="1:1" s="261" customFormat="1" ht="12" hidden="1" customHeight="1">
      <c r="A18976" s="260"/>
    </row>
    <row r="18977" spans="1:1" s="261" customFormat="1" ht="12" hidden="1" customHeight="1">
      <c r="A18977" s="260"/>
    </row>
    <row r="18978" spans="1:1" s="261" customFormat="1" ht="12" hidden="1" customHeight="1">
      <c r="A18978" s="260"/>
    </row>
    <row r="18979" spans="1:1" s="261" customFormat="1" ht="12" hidden="1" customHeight="1">
      <c r="A18979" s="260"/>
    </row>
    <row r="18980" spans="1:1" s="261" customFormat="1" ht="12" hidden="1" customHeight="1">
      <c r="A18980" s="260"/>
    </row>
    <row r="18981" spans="1:1" s="261" customFormat="1" ht="12" hidden="1" customHeight="1">
      <c r="A18981" s="260"/>
    </row>
    <row r="18982" spans="1:1" s="261" customFormat="1" ht="12" hidden="1" customHeight="1">
      <c r="A18982" s="260"/>
    </row>
    <row r="18983" spans="1:1" s="261" customFormat="1" ht="12" hidden="1" customHeight="1">
      <c r="A18983" s="260"/>
    </row>
    <row r="18984" spans="1:1" s="261" customFormat="1" ht="12" hidden="1" customHeight="1">
      <c r="A18984" s="260"/>
    </row>
    <row r="18985" spans="1:1" s="261" customFormat="1" ht="12" hidden="1" customHeight="1">
      <c r="A18985" s="260"/>
    </row>
    <row r="18986" spans="1:1" s="261" customFormat="1" ht="12" hidden="1" customHeight="1">
      <c r="A18986" s="260"/>
    </row>
    <row r="18987" spans="1:1" s="261" customFormat="1" ht="12" hidden="1" customHeight="1">
      <c r="A18987" s="260"/>
    </row>
    <row r="18988" spans="1:1" s="261" customFormat="1" ht="12" hidden="1" customHeight="1">
      <c r="A18988" s="260"/>
    </row>
    <row r="18989" spans="1:1" s="261" customFormat="1" ht="12" hidden="1" customHeight="1">
      <c r="A18989" s="260"/>
    </row>
    <row r="18990" spans="1:1" s="261" customFormat="1" ht="12" hidden="1" customHeight="1">
      <c r="A18990" s="260"/>
    </row>
    <row r="18991" spans="1:1" s="261" customFormat="1" ht="12" hidden="1" customHeight="1">
      <c r="A18991" s="260"/>
    </row>
    <row r="18992" spans="1:1" s="261" customFormat="1" ht="12" hidden="1" customHeight="1">
      <c r="A18992" s="260"/>
    </row>
    <row r="18993" spans="1:1" s="261" customFormat="1" ht="12" hidden="1" customHeight="1">
      <c r="A18993" s="260"/>
    </row>
    <row r="18994" spans="1:1" s="261" customFormat="1" ht="12" hidden="1" customHeight="1">
      <c r="A18994" s="260"/>
    </row>
    <row r="18995" spans="1:1" s="261" customFormat="1" ht="12" hidden="1" customHeight="1">
      <c r="A18995" s="260"/>
    </row>
    <row r="18996" spans="1:1" s="261" customFormat="1" ht="12" hidden="1" customHeight="1">
      <c r="A18996" s="260"/>
    </row>
    <row r="18997" spans="1:1" s="261" customFormat="1" ht="12" hidden="1" customHeight="1">
      <c r="A18997" s="260"/>
    </row>
    <row r="18998" spans="1:1" s="261" customFormat="1" ht="12" hidden="1" customHeight="1">
      <c r="A18998" s="260"/>
    </row>
    <row r="18999" spans="1:1" s="261" customFormat="1" ht="12" hidden="1" customHeight="1">
      <c r="A18999" s="260"/>
    </row>
    <row r="19000" spans="1:1" s="261" customFormat="1" ht="12" hidden="1" customHeight="1">
      <c r="A19000" s="260"/>
    </row>
    <row r="19001" spans="1:1" s="261" customFormat="1" ht="12" hidden="1" customHeight="1">
      <c r="A19001" s="260"/>
    </row>
    <row r="19002" spans="1:1" s="261" customFormat="1" ht="12" hidden="1" customHeight="1">
      <c r="A19002" s="260"/>
    </row>
    <row r="19003" spans="1:1" s="261" customFormat="1" ht="12" hidden="1" customHeight="1">
      <c r="A19003" s="260"/>
    </row>
    <row r="19004" spans="1:1" s="261" customFormat="1" ht="12" hidden="1" customHeight="1">
      <c r="A19004" s="260"/>
    </row>
    <row r="19005" spans="1:1" s="261" customFormat="1" ht="12" hidden="1" customHeight="1">
      <c r="A19005" s="260"/>
    </row>
    <row r="19006" spans="1:1" s="261" customFormat="1" ht="12" hidden="1" customHeight="1">
      <c r="A19006" s="260"/>
    </row>
    <row r="19007" spans="1:1" s="261" customFormat="1" ht="12" hidden="1" customHeight="1">
      <c r="A19007" s="260"/>
    </row>
    <row r="19008" spans="1:1" s="261" customFormat="1" ht="12" hidden="1" customHeight="1">
      <c r="A19008" s="260"/>
    </row>
    <row r="19009" spans="1:1" s="261" customFormat="1" ht="12" hidden="1" customHeight="1">
      <c r="A19009" s="260"/>
    </row>
    <row r="19010" spans="1:1" s="261" customFormat="1" ht="12" hidden="1" customHeight="1">
      <c r="A19010" s="260"/>
    </row>
    <row r="19011" spans="1:1" s="261" customFormat="1" ht="12" hidden="1" customHeight="1">
      <c r="A19011" s="260"/>
    </row>
    <row r="19012" spans="1:1" s="261" customFormat="1" ht="12" hidden="1" customHeight="1">
      <c r="A19012" s="260"/>
    </row>
    <row r="19013" spans="1:1" s="261" customFormat="1" ht="12" hidden="1" customHeight="1">
      <c r="A19013" s="260"/>
    </row>
    <row r="19014" spans="1:1" s="261" customFormat="1" ht="12" hidden="1" customHeight="1">
      <c r="A19014" s="260"/>
    </row>
    <row r="19015" spans="1:1" s="261" customFormat="1" ht="12" hidden="1" customHeight="1">
      <c r="A19015" s="260"/>
    </row>
    <row r="19016" spans="1:1" s="261" customFormat="1" ht="12" hidden="1" customHeight="1">
      <c r="A19016" s="260"/>
    </row>
    <row r="19017" spans="1:1" s="261" customFormat="1" ht="12" hidden="1" customHeight="1">
      <c r="A19017" s="260"/>
    </row>
    <row r="19018" spans="1:1" s="261" customFormat="1" ht="12" hidden="1" customHeight="1">
      <c r="A19018" s="260"/>
    </row>
    <row r="19019" spans="1:1" s="261" customFormat="1" ht="12" hidden="1" customHeight="1">
      <c r="A19019" s="260"/>
    </row>
    <row r="19020" spans="1:1" s="261" customFormat="1" ht="12" hidden="1" customHeight="1">
      <c r="A19020" s="260"/>
    </row>
    <row r="19021" spans="1:1" s="261" customFormat="1" ht="12" hidden="1" customHeight="1">
      <c r="A19021" s="260"/>
    </row>
    <row r="19022" spans="1:1" s="261" customFormat="1" ht="12" hidden="1" customHeight="1">
      <c r="A19022" s="260"/>
    </row>
    <row r="19023" spans="1:1" s="261" customFormat="1" ht="12" hidden="1" customHeight="1">
      <c r="A19023" s="260"/>
    </row>
    <row r="19024" spans="1:1" s="261" customFormat="1" ht="12" hidden="1" customHeight="1">
      <c r="A19024" s="260"/>
    </row>
    <row r="19025" spans="1:1" s="261" customFormat="1" ht="12" hidden="1" customHeight="1">
      <c r="A19025" s="260"/>
    </row>
    <row r="19026" spans="1:1" s="261" customFormat="1" ht="12" hidden="1" customHeight="1">
      <c r="A19026" s="260"/>
    </row>
    <row r="19027" spans="1:1" s="261" customFormat="1" ht="12" hidden="1" customHeight="1">
      <c r="A19027" s="260"/>
    </row>
    <row r="19028" spans="1:1" s="261" customFormat="1" ht="12" hidden="1" customHeight="1">
      <c r="A19028" s="260"/>
    </row>
    <row r="19029" spans="1:1" s="261" customFormat="1" ht="12" hidden="1" customHeight="1">
      <c r="A19029" s="260"/>
    </row>
    <row r="19030" spans="1:1" s="261" customFormat="1" ht="12" hidden="1" customHeight="1">
      <c r="A19030" s="260"/>
    </row>
    <row r="19031" spans="1:1" s="261" customFormat="1" ht="12" hidden="1" customHeight="1">
      <c r="A19031" s="260"/>
    </row>
    <row r="19032" spans="1:1" s="261" customFormat="1" ht="12" hidden="1" customHeight="1">
      <c r="A19032" s="260"/>
    </row>
    <row r="19033" spans="1:1" s="261" customFormat="1" ht="12" hidden="1" customHeight="1">
      <c r="A19033" s="260"/>
    </row>
    <row r="19034" spans="1:1" s="261" customFormat="1" ht="12" hidden="1" customHeight="1">
      <c r="A19034" s="260"/>
    </row>
    <row r="19035" spans="1:1" s="261" customFormat="1" ht="12" hidden="1" customHeight="1">
      <c r="A19035" s="260"/>
    </row>
    <row r="19036" spans="1:1" s="261" customFormat="1" ht="12" hidden="1" customHeight="1">
      <c r="A19036" s="260"/>
    </row>
    <row r="19037" spans="1:1" s="261" customFormat="1" ht="12" hidden="1" customHeight="1">
      <c r="A19037" s="260"/>
    </row>
    <row r="19038" spans="1:1" s="261" customFormat="1" ht="12" hidden="1" customHeight="1">
      <c r="A19038" s="260"/>
    </row>
    <row r="19039" spans="1:1" s="261" customFormat="1" ht="12" hidden="1" customHeight="1">
      <c r="A19039" s="260"/>
    </row>
    <row r="19040" spans="1:1" s="261" customFormat="1" ht="12" hidden="1" customHeight="1">
      <c r="A19040" s="260"/>
    </row>
    <row r="19041" spans="1:1" s="261" customFormat="1" ht="12" hidden="1" customHeight="1">
      <c r="A19041" s="260"/>
    </row>
    <row r="19042" spans="1:1" s="261" customFormat="1" ht="12" hidden="1" customHeight="1">
      <c r="A19042" s="260"/>
    </row>
    <row r="19043" spans="1:1" s="261" customFormat="1" ht="12" hidden="1" customHeight="1">
      <c r="A19043" s="260"/>
    </row>
    <row r="19044" spans="1:1" s="261" customFormat="1" ht="12" hidden="1" customHeight="1">
      <c r="A19044" s="260"/>
    </row>
    <row r="19045" spans="1:1" s="261" customFormat="1" ht="12" hidden="1" customHeight="1">
      <c r="A19045" s="260"/>
    </row>
    <row r="19046" spans="1:1" s="261" customFormat="1" ht="12" hidden="1" customHeight="1">
      <c r="A19046" s="260"/>
    </row>
    <row r="19047" spans="1:1" s="261" customFormat="1" ht="12" hidden="1" customHeight="1">
      <c r="A19047" s="260"/>
    </row>
    <row r="19048" spans="1:1" s="261" customFormat="1" ht="12" hidden="1" customHeight="1">
      <c r="A19048" s="260"/>
    </row>
    <row r="19049" spans="1:1" s="261" customFormat="1" ht="12" hidden="1" customHeight="1">
      <c r="A19049" s="260"/>
    </row>
    <row r="19050" spans="1:1" s="261" customFormat="1" ht="12" hidden="1" customHeight="1">
      <c r="A19050" s="260"/>
    </row>
    <row r="19051" spans="1:1" s="261" customFormat="1" ht="12" hidden="1" customHeight="1">
      <c r="A19051" s="260"/>
    </row>
    <row r="19052" spans="1:1" s="261" customFormat="1" ht="12" hidden="1" customHeight="1">
      <c r="A19052" s="260"/>
    </row>
    <row r="19053" spans="1:1" s="261" customFormat="1" ht="12" hidden="1" customHeight="1">
      <c r="A19053" s="260"/>
    </row>
    <row r="19054" spans="1:1" s="261" customFormat="1" ht="12" hidden="1" customHeight="1">
      <c r="A19054" s="260"/>
    </row>
    <row r="19055" spans="1:1" s="261" customFormat="1" ht="12" hidden="1" customHeight="1">
      <c r="A19055" s="260"/>
    </row>
    <row r="19056" spans="1:1" s="261" customFormat="1" ht="12" hidden="1" customHeight="1">
      <c r="A19056" s="260"/>
    </row>
    <row r="19057" spans="1:1" s="261" customFormat="1" ht="12" hidden="1" customHeight="1">
      <c r="A19057" s="260"/>
    </row>
    <row r="19058" spans="1:1" s="261" customFormat="1" ht="12" hidden="1" customHeight="1">
      <c r="A19058" s="260"/>
    </row>
    <row r="19059" spans="1:1" s="261" customFormat="1" ht="12" hidden="1" customHeight="1">
      <c r="A19059" s="260"/>
    </row>
    <row r="19060" spans="1:1" s="261" customFormat="1" ht="12" hidden="1" customHeight="1">
      <c r="A19060" s="260"/>
    </row>
    <row r="19061" spans="1:1" s="261" customFormat="1" ht="12" hidden="1" customHeight="1">
      <c r="A19061" s="260"/>
    </row>
    <row r="19062" spans="1:1" s="261" customFormat="1" ht="12" hidden="1" customHeight="1">
      <c r="A19062" s="260"/>
    </row>
    <row r="19063" spans="1:1" s="261" customFormat="1" ht="12" hidden="1" customHeight="1">
      <c r="A19063" s="260"/>
    </row>
    <row r="19064" spans="1:1" s="261" customFormat="1" ht="12" hidden="1" customHeight="1">
      <c r="A19064" s="260"/>
    </row>
    <row r="19065" spans="1:1" s="261" customFormat="1" ht="12" hidden="1" customHeight="1">
      <c r="A19065" s="260"/>
    </row>
    <row r="19066" spans="1:1" s="261" customFormat="1" ht="12" hidden="1" customHeight="1">
      <c r="A19066" s="260"/>
    </row>
    <row r="19067" spans="1:1" s="261" customFormat="1" ht="12" hidden="1" customHeight="1">
      <c r="A19067" s="260"/>
    </row>
    <row r="19068" spans="1:1" s="261" customFormat="1" ht="12" hidden="1" customHeight="1">
      <c r="A19068" s="260"/>
    </row>
    <row r="19069" spans="1:1" s="261" customFormat="1" ht="12" hidden="1" customHeight="1">
      <c r="A19069" s="260"/>
    </row>
    <row r="19070" spans="1:1" s="261" customFormat="1" ht="12" hidden="1" customHeight="1">
      <c r="A19070" s="260"/>
    </row>
    <row r="19071" spans="1:1" s="261" customFormat="1" ht="12" hidden="1" customHeight="1">
      <c r="A19071" s="260"/>
    </row>
    <row r="19072" spans="1:1" s="261" customFormat="1" ht="12" hidden="1" customHeight="1">
      <c r="A19072" s="260"/>
    </row>
    <row r="19073" spans="1:1" s="261" customFormat="1" ht="12" hidden="1" customHeight="1">
      <c r="A19073" s="260"/>
    </row>
    <row r="19074" spans="1:1" s="261" customFormat="1" ht="12" hidden="1" customHeight="1">
      <c r="A19074" s="260"/>
    </row>
    <row r="19075" spans="1:1" s="261" customFormat="1" ht="12" hidden="1" customHeight="1">
      <c r="A19075" s="260"/>
    </row>
    <row r="19076" spans="1:1" s="261" customFormat="1" ht="12" hidden="1" customHeight="1">
      <c r="A19076" s="260"/>
    </row>
    <row r="19077" spans="1:1" s="261" customFormat="1" ht="12" hidden="1" customHeight="1">
      <c r="A19077" s="260"/>
    </row>
    <row r="19078" spans="1:1" s="261" customFormat="1" ht="12" hidden="1" customHeight="1">
      <c r="A19078" s="260"/>
    </row>
    <row r="19079" spans="1:1" s="261" customFormat="1" ht="12" hidden="1" customHeight="1">
      <c r="A19079" s="260"/>
    </row>
    <row r="19080" spans="1:1" s="261" customFormat="1" ht="12" hidden="1" customHeight="1">
      <c r="A19080" s="260"/>
    </row>
    <row r="19081" spans="1:1" s="261" customFormat="1" ht="12" hidden="1" customHeight="1">
      <c r="A19081" s="260"/>
    </row>
    <row r="19082" spans="1:1" s="261" customFormat="1" ht="12" hidden="1" customHeight="1">
      <c r="A19082" s="260"/>
    </row>
    <row r="19083" spans="1:1" s="261" customFormat="1" ht="12" hidden="1" customHeight="1">
      <c r="A19083" s="260"/>
    </row>
    <row r="19084" spans="1:1" s="261" customFormat="1" ht="12" hidden="1" customHeight="1">
      <c r="A19084" s="260"/>
    </row>
    <row r="19085" spans="1:1" s="261" customFormat="1" ht="12" hidden="1" customHeight="1">
      <c r="A19085" s="260"/>
    </row>
    <row r="19086" spans="1:1" s="261" customFormat="1" ht="12" hidden="1" customHeight="1">
      <c r="A19086" s="260"/>
    </row>
    <row r="19087" spans="1:1" s="261" customFormat="1" ht="12" hidden="1" customHeight="1">
      <c r="A19087" s="260"/>
    </row>
    <row r="19088" spans="1:1" s="261" customFormat="1" ht="12" hidden="1" customHeight="1">
      <c r="A19088" s="260"/>
    </row>
    <row r="19089" spans="1:1" s="261" customFormat="1" ht="12" hidden="1" customHeight="1">
      <c r="A19089" s="260"/>
    </row>
    <row r="19090" spans="1:1" s="261" customFormat="1" ht="12" hidden="1" customHeight="1">
      <c r="A19090" s="260"/>
    </row>
    <row r="19091" spans="1:1" s="261" customFormat="1" ht="12" hidden="1" customHeight="1">
      <c r="A19091" s="260"/>
    </row>
    <row r="19092" spans="1:1" s="261" customFormat="1" ht="12" hidden="1" customHeight="1">
      <c r="A19092" s="260"/>
    </row>
    <row r="19093" spans="1:1" s="261" customFormat="1" ht="12" hidden="1" customHeight="1">
      <c r="A19093" s="260"/>
    </row>
    <row r="19094" spans="1:1" s="261" customFormat="1" ht="12" hidden="1" customHeight="1">
      <c r="A19094" s="260"/>
    </row>
    <row r="19095" spans="1:1" s="261" customFormat="1" ht="12" hidden="1" customHeight="1">
      <c r="A19095" s="260"/>
    </row>
    <row r="19096" spans="1:1" s="261" customFormat="1" ht="12" hidden="1" customHeight="1">
      <c r="A19096" s="260"/>
    </row>
    <row r="19097" spans="1:1" s="261" customFormat="1" ht="12" hidden="1" customHeight="1">
      <c r="A19097" s="260"/>
    </row>
    <row r="19098" spans="1:1" s="261" customFormat="1" ht="12" hidden="1" customHeight="1">
      <c r="A19098" s="260"/>
    </row>
    <row r="19099" spans="1:1" s="261" customFormat="1" ht="12" hidden="1" customHeight="1">
      <c r="A19099" s="260"/>
    </row>
    <row r="19100" spans="1:1" s="261" customFormat="1" ht="12" hidden="1" customHeight="1">
      <c r="A19100" s="260"/>
    </row>
    <row r="19101" spans="1:1" s="261" customFormat="1" ht="12" hidden="1" customHeight="1">
      <c r="A19101" s="260"/>
    </row>
    <row r="19102" spans="1:1" s="261" customFormat="1" ht="12" hidden="1" customHeight="1">
      <c r="A19102" s="260"/>
    </row>
    <row r="19103" spans="1:1" s="261" customFormat="1" ht="12" hidden="1" customHeight="1">
      <c r="A19103" s="260"/>
    </row>
    <row r="19104" spans="1:1" s="261" customFormat="1" ht="12" hidden="1" customHeight="1">
      <c r="A19104" s="260"/>
    </row>
    <row r="19105" spans="1:1" s="261" customFormat="1" ht="12" hidden="1" customHeight="1">
      <c r="A19105" s="260"/>
    </row>
    <row r="19106" spans="1:1" s="261" customFormat="1" ht="12" hidden="1" customHeight="1">
      <c r="A19106" s="260"/>
    </row>
    <row r="19107" spans="1:1" s="261" customFormat="1" ht="12" hidden="1" customHeight="1">
      <c r="A19107" s="260"/>
    </row>
    <row r="19108" spans="1:1" s="261" customFormat="1" ht="12" hidden="1" customHeight="1">
      <c r="A19108" s="260"/>
    </row>
    <row r="19109" spans="1:1" s="261" customFormat="1" ht="12" hidden="1" customHeight="1">
      <c r="A19109" s="260"/>
    </row>
    <row r="19110" spans="1:1" s="261" customFormat="1" ht="12" hidden="1" customHeight="1">
      <c r="A19110" s="260"/>
    </row>
    <row r="19111" spans="1:1" s="261" customFormat="1" ht="12" hidden="1" customHeight="1">
      <c r="A19111" s="260"/>
    </row>
    <row r="19112" spans="1:1" s="261" customFormat="1" ht="12" hidden="1" customHeight="1">
      <c r="A19112" s="260"/>
    </row>
    <row r="19113" spans="1:1" s="261" customFormat="1" ht="12" hidden="1" customHeight="1">
      <c r="A19113" s="260"/>
    </row>
    <row r="19114" spans="1:1" s="261" customFormat="1" ht="12" hidden="1" customHeight="1">
      <c r="A19114" s="260"/>
    </row>
    <row r="19115" spans="1:1" s="261" customFormat="1" ht="12" hidden="1" customHeight="1">
      <c r="A19115" s="260"/>
    </row>
    <row r="19116" spans="1:1" s="261" customFormat="1" ht="12" hidden="1" customHeight="1">
      <c r="A19116" s="260"/>
    </row>
    <row r="19117" spans="1:1" s="261" customFormat="1" ht="12" hidden="1" customHeight="1">
      <c r="A19117" s="260"/>
    </row>
    <row r="19118" spans="1:1" s="261" customFormat="1" ht="12" hidden="1" customHeight="1">
      <c r="A19118" s="260"/>
    </row>
    <row r="19119" spans="1:1" s="261" customFormat="1" ht="12" hidden="1" customHeight="1">
      <c r="A19119" s="260"/>
    </row>
    <row r="19120" spans="1:1" s="261" customFormat="1" ht="12" hidden="1" customHeight="1">
      <c r="A19120" s="260"/>
    </row>
    <row r="19121" spans="1:1" s="261" customFormat="1" ht="12" hidden="1" customHeight="1">
      <c r="A19121" s="260"/>
    </row>
    <row r="19122" spans="1:1" s="261" customFormat="1" ht="12" hidden="1" customHeight="1">
      <c r="A19122" s="260"/>
    </row>
    <row r="19123" spans="1:1" s="261" customFormat="1" ht="12" hidden="1" customHeight="1">
      <c r="A19123" s="260"/>
    </row>
    <row r="19124" spans="1:1" s="261" customFormat="1" ht="12" hidden="1" customHeight="1">
      <c r="A19124" s="260"/>
    </row>
    <row r="19125" spans="1:1" s="261" customFormat="1" ht="12" hidden="1" customHeight="1">
      <c r="A19125" s="260"/>
    </row>
    <row r="19126" spans="1:1" s="261" customFormat="1" ht="12" hidden="1" customHeight="1">
      <c r="A19126" s="260"/>
    </row>
    <row r="19127" spans="1:1" s="261" customFormat="1" ht="12" hidden="1" customHeight="1">
      <c r="A19127" s="260"/>
    </row>
    <row r="19128" spans="1:1" s="261" customFormat="1" ht="12" hidden="1" customHeight="1">
      <c r="A19128" s="260"/>
    </row>
    <row r="19129" spans="1:1" s="261" customFormat="1" ht="12" hidden="1" customHeight="1">
      <c r="A19129" s="260"/>
    </row>
    <row r="19130" spans="1:1" s="261" customFormat="1" ht="12" hidden="1" customHeight="1">
      <c r="A19130" s="260"/>
    </row>
    <row r="19131" spans="1:1" s="261" customFormat="1" ht="12" hidden="1" customHeight="1">
      <c r="A19131" s="260"/>
    </row>
    <row r="19132" spans="1:1" s="261" customFormat="1" ht="12" hidden="1" customHeight="1">
      <c r="A19132" s="260"/>
    </row>
    <row r="19133" spans="1:1" s="261" customFormat="1" ht="12" hidden="1" customHeight="1">
      <c r="A19133" s="260"/>
    </row>
    <row r="19134" spans="1:1" s="261" customFormat="1" ht="12" hidden="1" customHeight="1">
      <c r="A19134" s="260"/>
    </row>
    <row r="19135" spans="1:1" s="261" customFormat="1" ht="12" hidden="1" customHeight="1">
      <c r="A19135" s="260"/>
    </row>
    <row r="19136" spans="1:1" s="261" customFormat="1" ht="12" hidden="1" customHeight="1">
      <c r="A19136" s="260"/>
    </row>
    <row r="19137" spans="1:1" s="261" customFormat="1" ht="12" hidden="1" customHeight="1">
      <c r="A19137" s="260"/>
    </row>
    <row r="19138" spans="1:1" s="261" customFormat="1" ht="12" hidden="1" customHeight="1">
      <c r="A19138" s="260"/>
    </row>
    <row r="19139" spans="1:1" s="261" customFormat="1" ht="12" hidden="1" customHeight="1">
      <c r="A19139" s="260"/>
    </row>
    <row r="19140" spans="1:1" s="261" customFormat="1" ht="12" hidden="1" customHeight="1">
      <c r="A19140" s="260"/>
    </row>
    <row r="19141" spans="1:1" s="261" customFormat="1" ht="12" hidden="1" customHeight="1">
      <c r="A19141" s="260"/>
    </row>
    <row r="19142" spans="1:1" s="261" customFormat="1" ht="12" hidden="1" customHeight="1">
      <c r="A19142" s="260"/>
    </row>
    <row r="19143" spans="1:1" s="261" customFormat="1" ht="12" hidden="1" customHeight="1">
      <c r="A19143" s="260"/>
    </row>
    <row r="19144" spans="1:1" s="261" customFormat="1" ht="12" hidden="1" customHeight="1">
      <c r="A19144" s="260"/>
    </row>
    <row r="19145" spans="1:1" s="261" customFormat="1" ht="12" hidden="1" customHeight="1">
      <c r="A19145" s="260"/>
    </row>
    <row r="19146" spans="1:1" s="261" customFormat="1" ht="12" hidden="1" customHeight="1">
      <c r="A19146" s="260"/>
    </row>
    <row r="19147" spans="1:1" s="261" customFormat="1" ht="12" hidden="1" customHeight="1">
      <c r="A19147" s="260"/>
    </row>
    <row r="19148" spans="1:1" s="261" customFormat="1" ht="12" hidden="1" customHeight="1">
      <c r="A19148" s="260"/>
    </row>
    <row r="19149" spans="1:1" s="261" customFormat="1" ht="12" hidden="1" customHeight="1">
      <c r="A19149" s="260"/>
    </row>
    <row r="19150" spans="1:1" s="261" customFormat="1" ht="12" hidden="1" customHeight="1">
      <c r="A19150" s="260"/>
    </row>
    <row r="19151" spans="1:1" s="261" customFormat="1" ht="12" hidden="1" customHeight="1">
      <c r="A19151" s="260"/>
    </row>
    <row r="19152" spans="1:1" s="261" customFormat="1" ht="12" hidden="1" customHeight="1">
      <c r="A19152" s="260"/>
    </row>
    <row r="19153" spans="1:1" s="261" customFormat="1" ht="12" hidden="1" customHeight="1">
      <c r="A19153" s="260"/>
    </row>
    <row r="19154" spans="1:1" s="261" customFormat="1" ht="12" hidden="1" customHeight="1">
      <c r="A19154" s="260"/>
    </row>
    <row r="19155" spans="1:1" s="261" customFormat="1" ht="12" hidden="1" customHeight="1">
      <c r="A19155" s="260"/>
    </row>
    <row r="19156" spans="1:1" s="261" customFormat="1" ht="12" hidden="1" customHeight="1">
      <c r="A19156" s="260"/>
    </row>
    <row r="19157" spans="1:1" s="261" customFormat="1" ht="12" hidden="1" customHeight="1">
      <c r="A19157" s="260"/>
    </row>
    <row r="19158" spans="1:1" s="261" customFormat="1" ht="12" hidden="1" customHeight="1">
      <c r="A19158" s="260"/>
    </row>
    <row r="19159" spans="1:1" s="261" customFormat="1" ht="12" hidden="1" customHeight="1">
      <c r="A19159" s="260"/>
    </row>
    <row r="19160" spans="1:1" s="261" customFormat="1" ht="12" hidden="1" customHeight="1">
      <c r="A19160" s="260"/>
    </row>
    <row r="19161" spans="1:1" s="261" customFormat="1" ht="12" hidden="1" customHeight="1">
      <c r="A19161" s="260"/>
    </row>
    <row r="19162" spans="1:1" s="261" customFormat="1" ht="12" hidden="1" customHeight="1">
      <c r="A19162" s="260"/>
    </row>
    <row r="19163" spans="1:1" s="261" customFormat="1" ht="12" hidden="1" customHeight="1">
      <c r="A19163" s="260"/>
    </row>
    <row r="19164" spans="1:1" s="261" customFormat="1" ht="12" hidden="1" customHeight="1">
      <c r="A19164" s="260"/>
    </row>
    <row r="19165" spans="1:1" s="261" customFormat="1" ht="12" hidden="1" customHeight="1">
      <c r="A19165" s="260"/>
    </row>
    <row r="19166" spans="1:1" s="261" customFormat="1" ht="12" hidden="1" customHeight="1">
      <c r="A19166" s="260"/>
    </row>
    <row r="19167" spans="1:1" s="261" customFormat="1" ht="12" hidden="1" customHeight="1">
      <c r="A19167" s="260"/>
    </row>
    <row r="19168" spans="1:1" s="261" customFormat="1" ht="12" hidden="1" customHeight="1">
      <c r="A19168" s="260"/>
    </row>
    <row r="19169" spans="1:1" s="261" customFormat="1" ht="12" hidden="1" customHeight="1">
      <c r="A19169" s="260"/>
    </row>
    <row r="19170" spans="1:1" s="261" customFormat="1" ht="12" hidden="1" customHeight="1">
      <c r="A19170" s="260"/>
    </row>
    <row r="19171" spans="1:1" s="261" customFormat="1" ht="12" hidden="1" customHeight="1">
      <c r="A19171" s="260"/>
    </row>
    <row r="19172" spans="1:1" s="261" customFormat="1" ht="12" hidden="1" customHeight="1">
      <c r="A19172" s="260"/>
    </row>
    <row r="19173" spans="1:1" s="261" customFormat="1" ht="12" hidden="1" customHeight="1">
      <c r="A19173" s="260"/>
    </row>
    <row r="19174" spans="1:1" s="261" customFormat="1" ht="12" hidden="1" customHeight="1">
      <c r="A19174" s="260"/>
    </row>
    <row r="19175" spans="1:1" s="261" customFormat="1" ht="12" hidden="1" customHeight="1">
      <c r="A19175" s="260"/>
    </row>
    <row r="19176" spans="1:1" s="261" customFormat="1" ht="12" hidden="1" customHeight="1">
      <c r="A19176" s="260"/>
    </row>
    <row r="19177" spans="1:1" s="261" customFormat="1" ht="12" hidden="1" customHeight="1">
      <c r="A19177" s="260"/>
    </row>
    <row r="19178" spans="1:1" s="261" customFormat="1" ht="12" hidden="1" customHeight="1">
      <c r="A19178" s="260"/>
    </row>
    <row r="19179" spans="1:1" s="261" customFormat="1" ht="12" hidden="1" customHeight="1">
      <c r="A19179" s="260"/>
    </row>
    <row r="19180" spans="1:1" s="261" customFormat="1" ht="12" hidden="1" customHeight="1">
      <c r="A19180" s="260"/>
    </row>
    <row r="19181" spans="1:1" s="261" customFormat="1" ht="12" hidden="1" customHeight="1">
      <c r="A19181" s="260"/>
    </row>
    <row r="19182" spans="1:1" s="261" customFormat="1" ht="12" hidden="1" customHeight="1">
      <c r="A19182" s="260"/>
    </row>
    <row r="19183" spans="1:1" s="261" customFormat="1" ht="12" hidden="1" customHeight="1">
      <c r="A19183" s="260"/>
    </row>
    <row r="19184" spans="1:1" s="261" customFormat="1" ht="12" hidden="1" customHeight="1">
      <c r="A19184" s="260"/>
    </row>
    <row r="19185" spans="1:1" s="261" customFormat="1" ht="12" hidden="1" customHeight="1">
      <c r="A19185" s="260"/>
    </row>
    <row r="19186" spans="1:1" s="261" customFormat="1" ht="12" hidden="1" customHeight="1">
      <c r="A19186" s="260"/>
    </row>
    <row r="19187" spans="1:1" s="261" customFormat="1" ht="12" hidden="1" customHeight="1">
      <c r="A19187" s="260"/>
    </row>
    <row r="19188" spans="1:1" s="261" customFormat="1" ht="12" hidden="1" customHeight="1">
      <c r="A19188" s="260"/>
    </row>
    <row r="19189" spans="1:1" s="261" customFormat="1" ht="12" hidden="1" customHeight="1">
      <c r="A19189" s="260"/>
    </row>
    <row r="19190" spans="1:1" s="261" customFormat="1" ht="12" hidden="1" customHeight="1">
      <c r="A19190" s="260"/>
    </row>
    <row r="19191" spans="1:1" s="261" customFormat="1" ht="12" hidden="1" customHeight="1">
      <c r="A19191" s="260"/>
    </row>
    <row r="19192" spans="1:1" s="261" customFormat="1" ht="12" hidden="1" customHeight="1">
      <c r="A19192" s="260"/>
    </row>
    <row r="19193" spans="1:1" s="261" customFormat="1" ht="12" hidden="1" customHeight="1">
      <c r="A19193" s="260"/>
    </row>
    <row r="19194" spans="1:1" s="261" customFormat="1" ht="12" hidden="1" customHeight="1">
      <c r="A19194" s="260"/>
    </row>
    <row r="19195" spans="1:1" s="261" customFormat="1" ht="12" hidden="1" customHeight="1">
      <c r="A19195" s="260"/>
    </row>
    <row r="19196" spans="1:1" s="261" customFormat="1" ht="12" hidden="1" customHeight="1">
      <c r="A19196" s="260"/>
    </row>
    <row r="19197" spans="1:1" s="261" customFormat="1" ht="12" hidden="1" customHeight="1">
      <c r="A19197" s="260"/>
    </row>
    <row r="19198" spans="1:1" s="261" customFormat="1" ht="12" hidden="1" customHeight="1">
      <c r="A19198" s="260"/>
    </row>
    <row r="19199" spans="1:1" s="261" customFormat="1" ht="12" hidden="1" customHeight="1">
      <c r="A19199" s="260"/>
    </row>
    <row r="19200" spans="1:1" s="261" customFormat="1" ht="12" hidden="1" customHeight="1">
      <c r="A19200" s="260"/>
    </row>
    <row r="19201" spans="1:1" s="261" customFormat="1" ht="12" hidden="1" customHeight="1">
      <c r="A19201" s="260"/>
    </row>
    <row r="19202" spans="1:1" s="261" customFormat="1" ht="12" hidden="1" customHeight="1">
      <c r="A19202" s="260"/>
    </row>
    <row r="19203" spans="1:1" s="261" customFormat="1" ht="12" hidden="1" customHeight="1">
      <c r="A19203" s="260"/>
    </row>
    <row r="19204" spans="1:1" s="261" customFormat="1" ht="12" hidden="1" customHeight="1">
      <c r="A19204" s="260"/>
    </row>
    <row r="19205" spans="1:1" s="261" customFormat="1" ht="12" hidden="1" customHeight="1">
      <c r="A19205" s="260"/>
    </row>
    <row r="19206" spans="1:1" s="261" customFormat="1" ht="12" hidden="1" customHeight="1">
      <c r="A19206" s="260"/>
    </row>
    <row r="19207" spans="1:1" s="261" customFormat="1" ht="12" hidden="1" customHeight="1">
      <c r="A19207" s="260"/>
    </row>
    <row r="19208" spans="1:1" s="261" customFormat="1" ht="12" hidden="1" customHeight="1">
      <c r="A19208" s="260"/>
    </row>
    <row r="19209" spans="1:1" s="261" customFormat="1" ht="12" hidden="1" customHeight="1">
      <c r="A19209" s="260"/>
    </row>
    <row r="19210" spans="1:1" s="261" customFormat="1" ht="12" hidden="1" customHeight="1">
      <c r="A19210" s="260"/>
    </row>
    <row r="19211" spans="1:1" s="261" customFormat="1" ht="12" hidden="1" customHeight="1">
      <c r="A19211" s="260"/>
    </row>
    <row r="19212" spans="1:1" s="261" customFormat="1" ht="12" hidden="1" customHeight="1">
      <c r="A19212" s="260"/>
    </row>
    <row r="19213" spans="1:1" s="261" customFormat="1" ht="12" hidden="1" customHeight="1">
      <c r="A19213" s="260"/>
    </row>
    <row r="19214" spans="1:1" s="261" customFormat="1" ht="12" hidden="1" customHeight="1">
      <c r="A19214" s="260"/>
    </row>
    <row r="19215" spans="1:1" s="261" customFormat="1" ht="12" hidden="1" customHeight="1">
      <c r="A19215" s="260"/>
    </row>
    <row r="19216" spans="1:1" s="261" customFormat="1" ht="12" hidden="1" customHeight="1">
      <c r="A19216" s="260"/>
    </row>
    <row r="19217" spans="1:1" s="261" customFormat="1" ht="12" hidden="1" customHeight="1">
      <c r="A19217" s="260"/>
    </row>
    <row r="19218" spans="1:1" s="261" customFormat="1" ht="12" hidden="1" customHeight="1">
      <c r="A19218" s="260"/>
    </row>
    <row r="19219" spans="1:1" s="261" customFormat="1" ht="12" hidden="1" customHeight="1">
      <c r="A19219" s="260"/>
    </row>
    <row r="19220" spans="1:1" s="261" customFormat="1" ht="12" hidden="1" customHeight="1">
      <c r="A19220" s="260"/>
    </row>
    <row r="19221" spans="1:1" s="261" customFormat="1" ht="12" hidden="1" customHeight="1">
      <c r="A19221" s="260"/>
    </row>
    <row r="19222" spans="1:1" s="261" customFormat="1" ht="12" hidden="1" customHeight="1">
      <c r="A19222" s="260"/>
    </row>
    <row r="19223" spans="1:1" s="261" customFormat="1" ht="12" hidden="1" customHeight="1">
      <c r="A19223" s="260"/>
    </row>
    <row r="19224" spans="1:1" s="261" customFormat="1" ht="12" hidden="1" customHeight="1">
      <c r="A19224" s="260"/>
    </row>
    <row r="19225" spans="1:1" s="261" customFormat="1" ht="12" hidden="1" customHeight="1">
      <c r="A19225" s="260"/>
    </row>
    <row r="19226" spans="1:1" s="261" customFormat="1" ht="12" hidden="1" customHeight="1">
      <c r="A19226" s="260"/>
    </row>
    <row r="19227" spans="1:1" s="261" customFormat="1" ht="12" hidden="1" customHeight="1">
      <c r="A19227" s="260"/>
    </row>
    <row r="19228" spans="1:1" s="261" customFormat="1" ht="12" hidden="1" customHeight="1">
      <c r="A19228" s="260"/>
    </row>
    <row r="19229" spans="1:1" s="261" customFormat="1" ht="12" hidden="1" customHeight="1">
      <c r="A19229" s="260"/>
    </row>
    <row r="19230" spans="1:1" s="261" customFormat="1" ht="12" hidden="1" customHeight="1">
      <c r="A19230" s="260"/>
    </row>
    <row r="19231" spans="1:1" s="261" customFormat="1" ht="12" hidden="1" customHeight="1">
      <c r="A19231" s="260"/>
    </row>
    <row r="19232" spans="1:1" s="261" customFormat="1" ht="12" hidden="1" customHeight="1">
      <c r="A19232" s="260"/>
    </row>
    <row r="19233" spans="1:1" s="261" customFormat="1" ht="12" hidden="1" customHeight="1">
      <c r="A19233" s="260"/>
    </row>
    <row r="19234" spans="1:1" s="261" customFormat="1" ht="12" hidden="1" customHeight="1">
      <c r="A19234" s="260"/>
    </row>
    <row r="19235" spans="1:1" s="261" customFormat="1" ht="12" hidden="1" customHeight="1">
      <c r="A19235" s="260"/>
    </row>
    <row r="19236" spans="1:1" s="261" customFormat="1" ht="12" hidden="1" customHeight="1">
      <c r="A19236" s="260"/>
    </row>
    <row r="19237" spans="1:1" s="261" customFormat="1" ht="12" hidden="1" customHeight="1">
      <c r="A19237" s="260"/>
    </row>
    <row r="19238" spans="1:1" s="261" customFormat="1" ht="12" hidden="1" customHeight="1">
      <c r="A19238" s="260"/>
    </row>
    <row r="19239" spans="1:1" s="261" customFormat="1" ht="12" hidden="1" customHeight="1">
      <c r="A19239" s="260"/>
    </row>
    <row r="19240" spans="1:1" s="261" customFormat="1" ht="12" hidden="1" customHeight="1">
      <c r="A19240" s="260"/>
    </row>
    <row r="19241" spans="1:1" s="261" customFormat="1" ht="12" hidden="1" customHeight="1">
      <c r="A19241" s="260"/>
    </row>
    <row r="19242" spans="1:1" s="261" customFormat="1" ht="12" hidden="1" customHeight="1">
      <c r="A19242" s="260"/>
    </row>
    <row r="19243" spans="1:1" s="261" customFormat="1" ht="12" hidden="1" customHeight="1">
      <c r="A19243" s="260"/>
    </row>
    <row r="19244" spans="1:1" s="261" customFormat="1" ht="12" hidden="1" customHeight="1">
      <c r="A19244" s="260"/>
    </row>
    <row r="19245" spans="1:1" s="261" customFormat="1" ht="12" hidden="1" customHeight="1">
      <c r="A19245" s="260"/>
    </row>
    <row r="19246" spans="1:1" s="261" customFormat="1" ht="12" hidden="1" customHeight="1">
      <c r="A19246" s="260"/>
    </row>
    <row r="19247" spans="1:1" s="261" customFormat="1" ht="12" hidden="1" customHeight="1">
      <c r="A19247" s="260"/>
    </row>
    <row r="19248" spans="1:1" s="261" customFormat="1" ht="12" hidden="1" customHeight="1">
      <c r="A19248" s="260"/>
    </row>
    <row r="19249" spans="1:1" s="261" customFormat="1" ht="12" hidden="1" customHeight="1">
      <c r="A19249" s="260"/>
    </row>
    <row r="19250" spans="1:1" s="261" customFormat="1" ht="12" hidden="1" customHeight="1">
      <c r="A19250" s="260"/>
    </row>
    <row r="19251" spans="1:1" s="261" customFormat="1" ht="12" hidden="1" customHeight="1">
      <c r="A19251" s="260"/>
    </row>
    <row r="19252" spans="1:1" s="261" customFormat="1" ht="12" hidden="1" customHeight="1">
      <c r="A19252" s="260"/>
    </row>
    <row r="19253" spans="1:1" s="261" customFormat="1" ht="12" hidden="1" customHeight="1">
      <c r="A19253" s="260"/>
    </row>
    <row r="19254" spans="1:1" s="261" customFormat="1" ht="12" hidden="1" customHeight="1">
      <c r="A19254" s="260"/>
    </row>
    <row r="19255" spans="1:1" s="261" customFormat="1" ht="12" hidden="1" customHeight="1">
      <c r="A19255" s="260"/>
    </row>
    <row r="19256" spans="1:1" s="261" customFormat="1" ht="12" hidden="1" customHeight="1">
      <c r="A19256" s="260"/>
    </row>
    <row r="19257" spans="1:1" s="261" customFormat="1" ht="12" hidden="1" customHeight="1">
      <c r="A19257" s="260"/>
    </row>
    <row r="19258" spans="1:1" s="261" customFormat="1" ht="12" hidden="1" customHeight="1">
      <c r="A19258" s="260"/>
    </row>
    <row r="19259" spans="1:1" s="261" customFormat="1" ht="12" hidden="1" customHeight="1">
      <c r="A19259" s="260"/>
    </row>
    <row r="19260" spans="1:1" s="261" customFormat="1" ht="12" hidden="1" customHeight="1">
      <c r="A19260" s="260"/>
    </row>
    <row r="19261" spans="1:1" s="261" customFormat="1" ht="12" hidden="1" customHeight="1">
      <c r="A19261" s="260"/>
    </row>
    <row r="19262" spans="1:1" s="261" customFormat="1" ht="12" hidden="1" customHeight="1">
      <c r="A19262" s="260"/>
    </row>
    <row r="19263" spans="1:1" s="261" customFormat="1" ht="12" hidden="1" customHeight="1">
      <c r="A19263" s="260"/>
    </row>
    <row r="19264" spans="1:1" s="261" customFormat="1" ht="12" hidden="1" customHeight="1">
      <c r="A19264" s="260"/>
    </row>
    <row r="19265" spans="1:1" s="261" customFormat="1" ht="12" hidden="1" customHeight="1">
      <c r="A19265" s="260"/>
    </row>
    <row r="19266" spans="1:1" s="261" customFormat="1" ht="12" hidden="1" customHeight="1">
      <c r="A19266" s="260"/>
    </row>
    <row r="19267" spans="1:1" s="261" customFormat="1" ht="12" hidden="1" customHeight="1">
      <c r="A19267" s="260"/>
    </row>
    <row r="19268" spans="1:1" s="261" customFormat="1" ht="12" hidden="1" customHeight="1">
      <c r="A19268" s="260"/>
    </row>
    <row r="19269" spans="1:1" s="261" customFormat="1" ht="12" hidden="1" customHeight="1">
      <c r="A19269" s="260"/>
    </row>
    <row r="19270" spans="1:1" s="261" customFormat="1" ht="12" hidden="1" customHeight="1">
      <c r="A19270" s="260"/>
    </row>
    <row r="19271" spans="1:1" s="261" customFormat="1" ht="12" hidden="1" customHeight="1">
      <c r="A19271" s="260"/>
    </row>
    <row r="19272" spans="1:1" s="261" customFormat="1" ht="12" hidden="1" customHeight="1">
      <c r="A19272" s="260"/>
    </row>
    <row r="19273" spans="1:1" s="261" customFormat="1" ht="12" hidden="1" customHeight="1">
      <c r="A19273" s="260"/>
    </row>
    <row r="19274" spans="1:1" s="261" customFormat="1" ht="12" hidden="1" customHeight="1">
      <c r="A19274" s="260"/>
    </row>
    <row r="19275" spans="1:1" s="261" customFormat="1" ht="12" hidden="1" customHeight="1">
      <c r="A19275" s="260"/>
    </row>
    <row r="19276" spans="1:1" s="261" customFormat="1" ht="12" hidden="1" customHeight="1">
      <c r="A19276" s="260"/>
    </row>
    <row r="19277" spans="1:1" s="261" customFormat="1" ht="12" hidden="1" customHeight="1">
      <c r="A19277" s="260"/>
    </row>
    <row r="19278" spans="1:1" s="261" customFormat="1" ht="12" hidden="1" customHeight="1">
      <c r="A19278" s="260"/>
    </row>
    <row r="19279" spans="1:1" s="261" customFormat="1" ht="12" hidden="1" customHeight="1">
      <c r="A19279" s="260"/>
    </row>
    <row r="19280" spans="1:1" s="261" customFormat="1" ht="12" hidden="1" customHeight="1">
      <c r="A19280" s="260"/>
    </row>
    <row r="19281" spans="1:1" s="261" customFormat="1" ht="12" hidden="1" customHeight="1">
      <c r="A19281" s="260"/>
    </row>
    <row r="19282" spans="1:1" s="261" customFormat="1" ht="12" hidden="1" customHeight="1">
      <c r="A19282" s="260"/>
    </row>
    <row r="19283" spans="1:1" s="261" customFormat="1" ht="12" hidden="1" customHeight="1">
      <c r="A19283" s="260"/>
    </row>
    <row r="19284" spans="1:1" s="261" customFormat="1" ht="12" hidden="1" customHeight="1">
      <c r="A19284" s="260"/>
    </row>
    <row r="19285" spans="1:1" s="261" customFormat="1" ht="12" hidden="1" customHeight="1">
      <c r="A19285" s="260"/>
    </row>
    <row r="19286" spans="1:1" s="261" customFormat="1" ht="12" hidden="1" customHeight="1">
      <c r="A19286" s="260"/>
    </row>
    <row r="19287" spans="1:1" s="261" customFormat="1" ht="12" hidden="1" customHeight="1">
      <c r="A19287" s="260"/>
    </row>
    <row r="19288" spans="1:1" s="261" customFormat="1" ht="12" hidden="1" customHeight="1">
      <c r="A19288" s="260"/>
    </row>
    <row r="19289" spans="1:1" s="261" customFormat="1" ht="12" hidden="1" customHeight="1">
      <c r="A19289" s="260"/>
    </row>
    <row r="19290" spans="1:1" s="261" customFormat="1" ht="12" hidden="1" customHeight="1">
      <c r="A19290" s="260"/>
    </row>
    <row r="19291" spans="1:1" s="261" customFormat="1" ht="12" hidden="1" customHeight="1">
      <c r="A19291" s="260"/>
    </row>
    <row r="19292" spans="1:1" s="261" customFormat="1" ht="12" hidden="1" customHeight="1">
      <c r="A19292" s="260"/>
    </row>
    <row r="19293" spans="1:1" s="261" customFormat="1" ht="12" hidden="1" customHeight="1">
      <c r="A19293" s="260"/>
    </row>
    <row r="19294" spans="1:1" s="261" customFormat="1" ht="12" hidden="1" customHeight="1">
      <c r="A19294" s="260"/>
    </row>
    <row r="19295" spans="1:1" s="261" customFormat="1" ht="12" hidden="1" customHeight="1">
      <c r="A19295" s="260"/>
    </row>
    <row r="19296" spans="1:1" s="261" customFormat="1" ht="12" hidden="1" customHeight="1">
      <c r="A19296" s="260"/>
    </row>
    <row r="19297" spans="1:1" s="261" customFormat="1" ht="12" hidden="1" customHeight="1">
      <c r="A19297" s="260"/>
    </row>
    <row r="19298" spans="1:1" s="261" customFormat="1" ht="12" hidden="1" customHeight="1">
      <c r="A19298" s="260"/>
    </row>
    <row r="19299" spans="1:1" s="261" customFormat="1" ht="12" hidden="1" customHeight="1">
      <c r="A19299" s="260"/>
    </row>
    <row r="19300" spans="1:1" s="261" customFormat="1" ht="12" hidden="1" customHeight="1">
      <c r="A19300" s="260"/>
    </row>
    <row r="19301" spans="1:1" s="261" customFormat="1" ht="12" hidden="1" customHeight="1">
      <c r="A19301" s="260"/>
    </row>
    <row r="19302" spans="1:1" s="261" customFormat="1" ht="12" hidden="1" customHeight="1">
      <c r="A19302" s="260"/>
    </row>
    <row r="19303" spans="1:1" s="261" customFormat="1" ht="12" hidden="1" customHeight="1">
      <c r="A19303" s="260"/>
    </row>
    <row r="19304" spans="1:1" s="261" customFormat="1" ht="12" hidden="1" customHeight="1">
      <c r="A19304" s="260"/>
    </row>
    <row r="19305" spans="1:1" s="261" customFormat="1" ht="12" hidden="1" customHeight="1">
      <c r="A19305" s="260"/>
    </row>
    <row r="19306" spans="1:1" s="261" customFormat="1" ht="12" hidden="1" customHeight="1">
      <c r="A19306" s="260"/>
    </row>
    <row r="19307" spans="1:1" s="261" customFormat="1" ht="12" hidden="1" customHeight="1">
      <c r="A19307" s="260"/>
    </row>
    <row r="19308" spans="1:1" s="261" customFormat="1" ht="12" hidden="1" customHeight="1">
      <c r="A19308" s="260"/>
    </row>
    <row r="19309" spans="1:1" s="261" customFormat="1" ht="12" hidden="1" customHeight="1">
      <c r="A19309" s="260"/>
    </row>
    <row r="19310" spans="1:1" s="261" customFormat="1" ht="12" hidden="1" customHeight="1">
      <c r="A19310" s="260"/>
    </row>
    <row r="19311" spans="1:1" s="261" customFormat="1" ht="12" hidden="1" customHeight="1">
      <c r="A19311" s="260"/>
    </row>
    <row r="19312" spans="1:1" s="261" customFormat="1" ht="12" hidden="1" customHeight="1">
      <c r="A19312" s="260"/>
    </row>
    <row r="19313" spans="1:1" s="261" customFormat="1" ht="12" hidden="1" customHeight="1">
      <c r="A19313" s="260"/>
    </row>
    <row r="19314" spans="1:1" s="261" customFormat="1" ht="12" hidden="1" customHeight="1">
      <c r="A19314" s="260"/>
    </row>
    <row r="19315" spans="1:1" s="261" customFormat="1" ht="12" hidden="1" customHeight="1">
      <c r="A19315" s="260"/>
    </row>
    <row r="19316" spans="1:1" s="261" customFormat="1" ht="12" hidden="1" customHeight="1">
      <c r="A19316" s="260"/>
    </row>
    <row r="19317" spans="1:1" s="261" customFormat="1" ht="12" hidden="1" customHeight="1">
      <c r="A19317" s="260"/>
    </row>
    <row r="19318" spans="1:1" s="261" customFormat="1" ht="12" hidden="1" customHeight="1">
      <c r="A19318" s="260"/>
    </row>
    <row r="19319" spans="1:1" s="261" customFormat="1" ht="12" hidden="1" customHeight="1">
      <c r="A19319" s="260"/>
    </row>
    <row r="19320" spans="1:1" s="261" customFormat="1" ht="12" hidden="1" customHeight="1">
      <c r="A19320" s="260"/>
    </row>
    <row r="19321" spans="1:1" s="261" customFormat="1" ht="12" hidden="1" customHeight="1">
      <c r="A19321" s="260"/>
    </row>
    <row r="19322" spans="1:1" s="261" customFormat="1" ht="12" hidden="1" customHeight="1">
      <c r="A19322" s="260"/>
    </row>
    <row r="19323" spans="1:1" s="261" customFormat="1" ht="12" hidden="1" customHeight="1">
      <c r="A19323" s="260"/>
    </row>
    <row r="19324" spans="1:1" s="261" customFormat="1" ht="12" hidden="1" customHeight="1">
      <c r="A19324" s="260"/>
    </row>
    <row r="19325" spans="1:1" s="261" customFormat="1" ht="12" hidden="1" customHeight="1">
      <c r="A19325" s="260"/>
    </row>
    <row r="19326" spans="1:1" s="261" customFormat="1" ht="12" hidden="1" customHeight="1">
      <c r="A19326" s="260"/>
    </row>
    <row r="19327" spans="1:1" s="261" customFormat="1" ht="12" hidden="1" customHeight="1">
      <c r="A19327" s="260"/>
    </row>
    <row r="19328" spans="1:1" s="261" customFormat="1" ht="12" hidden="1" customHeight="1">
      <c r="A19328" s="260"/>
    </row>
    <row r="19329" spans="1:1" s="261" customFormat="1" ht="12" hidden="1" customHeight="1">
      <c r="A19329" s="260"/>
    </row>
    <row r="19330" spans="1:1" s="261" customFormat="1" ht="12" hidden="1" customHeight="1">
      <c r="A19330" s="260"/>
    </row>
    <row r="19331" spans="1:1" s="261" customFormat="1" ht="12" hidden="1" customHeight="1">
      <c r="A19331" s="260"/>
    </row>
    <row r="19332" spans="1:1" s="261" customFormat="1" ht="12" hidden="1" customHeight="1">
      <c r="A19332" s="260"/>
    </row>
    <row r="19333" spans="1:1" s="261" customFormat="1" ht="12" hidden="1" customHeight="1">
      <c r="A19333" s="260"/>
    </row>
    <row r="19334" spans="1:1" s="261" customFormat="1" ht="12" hidden="1" customHeight="1">
      <c r="A19334" s="260"/>
    </row>
    <row r="19335" spans="1:1" s="261" customFormat="1" ht="12" hidden="1" customHeight="1">
      <c r="A19335" s="260"/>
    </row>
    <row r="19336" spans="1:1" s="261" customFormat="1" ht="12" hidden="1" customHeight="1">
      <c r="A19336" s="260"/>
    </row>
    <row r="19337" spans="1:1" s="261" customFormat="1" ht="12" hidden="1" customHeight="1">
      <c r="A19337" s="260"/>
    </row>
    <row r="19338" spans="1:1" s="261" customFormat="1" ht="12" hidden="1" customHeight="1">
      <c r="A19338" s="260"/>
    </row>
    <row r="19339" spans="1:1" s="261" customFormat="1" ht="12" hidden="1" customHeight="1">
      <c r="A19339" s="260"/>
    </row>
    <row r="19340" spans="1:1" s="261" customFormat="1" ht="12" hidden="1" customHeight="1">
      <c r="A19340" s="260"/>
    </row>
    <row r="19341" spans="1:1" s="261" customFormat="1" ht="12" hidden="1" customHeight="1">
      <c r="A19341" s="260"/>
    </row>
    <row r="19342" spans="1:1" s="261" customFormat="1" ht="12" hidden="1" customHeight="1">
      <c r="A19342" s="260"/>
    </row>
    <row r="19343" spans="1:1" s="261" customFormat="1" ht="12" hidden="1" customHeight="1">
      <c r="A19343" s="260"/>
    </row>
    <row r="19344" spans="1:1" s="261" customFormat="1" ht="12" hidden="1" customHeight="1">
      <c r="A19344" s="260"/>
    </row>
    <row r="19345" spans="1:1" s="261" customFormat="1" ht="12" hidden="1" customHeight="1">
      <c r="A19345" s="260"/>
    </row>
    <row r="19346" spans="1:1" s="261" customFormat="1" ht="12" hidden="1" customHeight="1">
      <c r="A19346" s="260"/>
    </row>
    <row r="19347" spans="1:1" s="261" customFormat="1" ht="12" hidden="1" customHeight="1">
      <c r="A19347" s="260"/>
    </row>
    <row r="19348" spans="1:1" s="261" customFormat="1" ht="12" hidden="1" customHeight="1">
      <c r="A19348" s="260"/>
    </row>
    <row r="19349" spans="1:1" s="261" customFormat="1" ht="12" hidden="1" customHeight="1">
      <c r="A19349" s="260"/>
    </row>
    <row r="19350" spans="1:1" s="261" customFormat="1" ht="12" hidden="1" customHeight="1">
      <c r="A19350" s="260"/>
    </row>
    <row r="19351" spans="1:1" s="261" customFormat="1" ht="12" hidden="1" customHeight="1">
      <c r="A19351" s="260"/>
    </row>
    <row r="19352" spans="1:1" s="261" customFormat="1" ht="12" hidden="1" customHeight="1">
      <c r="A19352" s="260"/>
    </row>
    <row r="19353" spans="1:1" s="261" customFormat="1" ht="12" hidden="1" customHeight="1">
      <c r="A19353" s="260"/>
    </row>
    <row r="19354" spans="1:1" s="261" customFormat="1" ht="12" hidden="1" customHeight="1">
      <c r="A19354" s="260"/>
    </row>
    <row r="19355" spans="1:1" s="261" customFormat="1" ht="12" hidden="1" customHeight="1">
      <c r="A19355" s="260"/>
    </row>
    <row r="19356" spans="1:1" s="261" customFormat="1" ht="12" hidden="1" customHeight="1">
      <c r="A19356" s="260"/>
    </row>
    <row r="19357" spans="1:1" s="261" customFormat="1" ht="12" hidden="1" customHeight="1">
      <c r="A19357" s="260"/>
    </row>
    <row r="19358" spans="1:1" s="261" customFormat="1" ht="12" hidden="1" customHeight="1">
      <c r="A19358" s="260"/>
    </row>
    <row r="19359" spans="1:1" s="261" customFormat="1" ht="12" hidden="1" customHeight="1">
      <c r="A19359" s="260"/>
    </row>
    <row r="19360" spans="1:1" s="261" customFormat="1" ht="12" hidden="1" customHeight="1">
      <c r="A19360" s="260"/>
    </row>
    <row r="19361" spans="1:1" s="261" customFormat="1" ht="12" hidden="1" customHeight="1">
      <c r="A19361" s="260"/>
    </row>
    <row r="19362" spans="1:1" s="261" customFormat="1" ht="12" hidden="1" customHeight="1">
      <c r="A19362" s="260"/>
    </row>
    <row r="19363" spans="1:1" s="261" customFormat="1" ht="12" hidden="1" customHeight="1">
      <c r="A19363" s="260"/>
    </row>
    <row r="19364" spans="1:1" s="261" customFormat="1" ht="12" hidden="1" customHeight="1">
      <c r="A19364" s="260"/>
    </row>
    <row r="19365" spans="1:1" s="261" customFormat="1" ht="12" hidden="1" customHeight="1">
      <c r="A19365" s="260"/>
    </row>
    <row r="19366" spans="1:1" s="261" customFormat="1" ht="12" hidden="1" customHeight="1">
      <c r="A19366" s="260"/>
    </row>
    <row r="19367" spans="1:1" s="261" customFormat="1" ht="12" hidden="1" customHeight="1">
      <c r="A19367" s="260"/>
    </row>
    <row r="19368" spans="1:1" s="261" customFormat="1" ht="12" hidden="1" customHeight="1">
      <c r="A19368" s="260"/>
    </row>
    <row r="19369" spans="1:1" s="261" customFormat="1" ht="12" hidden="1" customHeight="1">
      <c r="A19369" s="260"/>
    </row>
    <row r="19370" spans="1:1" s="261" customFormat="1" ht="12" hidden="1" customHeight="1">
      <c r="A19370" s="260"/>
    </row>
    <row r="19371" spans="1:1" s="261" customFormat="1" ht="12" hidden="1" customHeight="1">
      <c r="A19371" s="260"/>
    </row>
    <row r="19372" spans="1:1" s="261" customFormat="1" ht="12" hidden="1" customHeight="1">
      <c r="A19372" s="260"/>
    </row>
    <row r="19373" spans="1:1" s="261" customFormat="1" ht="12" hidden="1" customHeight="1">
      <c r="A19373" s="260"/>
    </row>
    <row r="19374" spans="1:1" s="261" customFormat="1" ht="12" hidden="1" customHeight="1">
      <c r="A19374" s="260"/>
    </row>
    <row r="19375" spans="1:1" s="261" customFormat="1" ht="12" hidden="1" customHeight="1">
      <c r="A19375" s="260"/>
    </row>
    <row r="19376" spans="1:1" s="261" customFormat="1" ht="12" hidden="1" customHeight="1">
      <c r="A19376" s="260"/>
    </row>
    <row r="19377" spans="1:1" s="261" customFormat="1" ht="12" hidden="1" customHeight="1">
      <c r="A19377" s="260"/>
    </row>
    <row r="19378" spans="1:1" s="261" customFormat="1" ht="12" hidden="1" customHeight="1">
      <c r="A19378" s="260"/>
    </row>
    <row r="19379" spans="1:1" s="261" customFormat="1" ht="12" hidden="1" customHeight="1">
      <c r="A19379" s="260"/>
    </row>
    <row r="19380" spans="1:1" s="261" customFormat="1" ht="12" hidden="1" customHeight="1">
      <c r="A19380" s="260"/>
    </row>
    <row r="19381" spans="1:1" s="261" customFormat="1" ht="12" hidden="1" customHeight="1">
      <c r="A19381" s="260"/>
    </row>
    <row r="19382" spans="1:1" s="261" customFormat="1" ht="12" hidden="1" customHeight="1">
      <c r="A19382" s="260"/>
    </row>
    <row r="19383" spans="1:1" s="261" customFormat="1" ht="12" hidden="1" customHeight="1">
      <c r="A19383" s="260"/>
    </row>
    <row r="19384" spans="1:1" s="261" customFormat="1" ht="12" hidden="1" customHeight="1">
      <c r="A19384" s="260"/>
    </row>
    <row r="19385" spans="1:1" s="261" customFormat="1" ht="12" hidden="1" customHeight="1">
      <c r="A19385" s="260"/>
    </row>
    <row r="19386" spans="1:1" s="261" customFormat="1" ht="12" hidden="1" customHeight="1">
      <c r="A19386" s="260"/>
    </row>
    <row r="19387" spans="1:1" s="261" customFormat="1" ht="12" hidden="1" customHeight="1">
      <c r="A19387" s="260"/>
    </row>
    <row r="19388" spans="1:1" s="261" customFormat="1" ht="12" hidden="1" customHeight="1">
      <c r="A19388" s="260"/>
    </row>
    <row r="19389" spans="1:1" s="261" customFormat="1" ht="12" hidden="1" customHeight="1">
      <c r="A19389" s="260"/>
    </row>
    <row r="19390" spans="1:1" s="261" customFormat="1" ht="12" hidden="1" customHeight="1">
      <c r="A19390" s="260"/>
    </row>
    <row r="19391" spans="1:1" s="261" customFormat="1" ht="12" hidden="1" customHeight="1">
      <c r="A19391" s="260"/>
    </row>
    <row r="19392" spans="1:1" s="261" customFormat="1" ht="12" hidden="1" customHeight="1">
      <c r="A19392" s="260"/>
    </row>
    <row r="19393" spans="1:1" s="261" customFormat="1" ht="12" hidden="1" customHeight="1">
      <c r="A19393" s="260"/>
    </row>
    <row r="19394" spans="1:1" s="261" customFormat="1" ht="12" hidden="1" customHeight="1">
      <c r="A19394" s="260"/>
    </row>
    <row r="19395" spans="1:1" s="261" customFormat="1" ht="12" hidden="1" customHeight="1">
      <c r="A19395" s="260"/>
    </row>
    <row r="19396" spans="1:1" s="261" customFormat="1" ht="12" hidden="1" customHeight="1">
      <c r="A19396" s="260"/>
    </row>
    <row r="19397" spans="1:1" s="261" customFormat="1" ht="12" hidden="1" customHeight="1">
      <c r="A19397" s="260"/>
    </row>
    <row r="19398" spans="1:1" s="261" customFormat="1" ht="12" hidden="1" customHeight="1">
      <c r="A19398" s="260"/>
    </row>
    <row r="19399" spans="1:1" s="261" customFormat="1" ht="12" hidden="1" customHeight="1">
      <c r="A19399" s="260"/>
    </row>
    <row r="19400" spans="1:1" s="261" customFormat="1" ht="12" hidden="1" customHeight="1">
      <c r="A19400" s="260"/>
    </row>
    <row r="19401" spans="1:1" s="261" customFormat="1" ht="12" hidden="1" customHeight="1">
      <c r="A19401" s="260"/>
    </row>
    <row r="19402" spans="1:1" s="261" customFormat="1" ht="12" hidden="1" customHeight="1">
      <c r="A19402" s="260"/>
    </row>
    <row r="19403" spans="1:1" s="261" customFormat="1" ht="12" hidden="1" customHeight="1">
      <c r="A19403" s="260"/>
    </row>
    <row r="19404" spans="1:1" s="261" customFormat="1" ht="12" hidden="1" customHeight="1">
      <c r="A19404" s="260"/>
    </row>
    <row r="19405" spans="1:1" s="261" customFormat="1" ht="12" hidden="1" customHeight="1">
      <c r="A19405" s="260"/>
    </row>
    <row r="19406" spans="1:1" s="261" customFormat="1" ht="12" hidden="1" customHeight="1">
      <c r="A19406" s="260"/>
    </row>
    <row r="19407" spans="1:1" s="261" customFormat="1" ht="12" hidden="1" customHeight="1">
      <c r="A19407" s="260"/>
    </row>
    <row r="19408" spans="1:1" s="261" customFormat="1" ht="12" hidden="1" customHeight="1">
      <c r="A19408" s="260"/>
    </row>
    <row r="19409" spans="1:1" s="261" customFormat="1" ht="12" hidden="1" customHeight="1">
      <c r="A19409" s="260"/>
    </row>
    <row r="19410" spans="1:1" s="261" customFormat="1" ht="12" hidden="1" customHeight="1">
      <c r="A19410" s="260"/>
    </row>
    <row r="19411" spans="1:1" s="261" customFormat="1" ht="12" hidden="1" customHeight="1">
      <c r="A19411" s="260"/>
    </row>
    <row r="19412" spans="1:1" s="261" customFormat="1" ht="12" hidden="1" customHeight="1">
      <c r="A19412" s="260"/>
    </row>
    <row r="19413" spans="1:1" s="261" customFormat="1" ht="12" hidden="1" customHeight="1">
      <c r="A19413" s="260"/>
    </row>
    <row r="19414" spans="1:1" s="261" customFormat="1" ht="12" hidden="1" customHeight="1">
      <c r="A19414" s="260"/>
    </row>
    <row r="19415" spans="1:1" s="261" customFormat="1" ht="12" hidden="1" customHeight="1">
      <c r="A19415" s="260"/>
    </row>
    <row r="19416" spans="1:1" s="261" customFormat="1" ht="12" hidden="1" customHeight="1">
      <c r="A19416" s="260"/>
    </row>
    <row r="19417" spans="1:1" s="261" customFormat="1" ht="12" hidden="1" customHeight="1">
      <c r="A19417" s="260"/>
    </row>
    <row r="19418" spans="1:1" s="261" customFormat="1" ht="12" hidden="1" customHeight="1">
      <c r="A19418" s="260"/>
    </row>
    <row r="19419" spans="1:1" s="261" customFormat="1" ht="12" hidden="1" customHeight="1">
      <c r="A19419" s="260"/>
    </row>
    <row r="19420" spans="1:1" s="261" customFormat="1" ht="12" hidden="1" customHeight="1">
      <c r="A19420" s="260"/>
    </row>
    <row r="19421" spans="1:1" s="261" customFormat="1" ht="12" hidden="1" customHeight="1">
      <c r="A19421" s="260"/>
    </row>
    <row r="19422" spans="1:1" s="261" customFormat="1" ht="12" hidden="1" customHeight="1">
      <c r="A19422" s="260"/>
    </row>
    <row r="19423" spans="1:1" s="261" customFormat="1" ht="12" hidden="1" customHeight="1">
      <c r="A19423" s="260"/>
    </row>
    <row r="19424" spans="1:1" s="261" customFormat="1" ht="12" hidden="1" customHeight="1">
      <c r="A19424" s="260"/>
    </row>
    <row r="19425" spans="1:1" s="261" customFormat="1" ht="12" hidden="1" customHeight="1">
      <c r="A19425" s="260"/>
    </row>
    <row r="19426" spans="1:1" s="261" customFormat="1" ht="12" hidden="1" customHeight="1">
      <c r="A19426" s="260"/>
    </row>
    <row r="19427" spans="1:1" s="261" customFormat="1" ht="12" hidden="1" customHeight="1">
      <c r="A19427" s="260"/>
    </row>
    <row r="19428" spans="1:1" s="261" customFormat="1" ht="12" hidden="1" customHeight="1">
      <c r="A19428" s="260"/>
    </row>
    <row r="19429" spans="1:1" s="261" customFormat="1" ht="12" hidden="1" customHeight="1">
      <c r="A19429" s="260"/>
    </row>
    <row r="19430" spans="1:1" s="261" customFormat="1" ht="12" hidden="1" customHeight="1">
      <c r="A19430" s="260"/>
    </row>
    <row r="19431" spans="1:1" s="261" customFormat="1" ht="12" hidden="1" customHeight="1">
      <c r="A19431" s="260"/>
    </row>
    <row r="19432" spans="1:1" s="261" customFormat="1" ht="12" hidden="1" customHeight="1">
      <c r="A19432" s="260"/>
    </row>
    <row r="19433" spans="1:1" s="261" customFormat="1" ht="12" hidden="1" customHeight="1">
      <c r="A19433" s="260"/>
    </row>
    <row r="19434" spans="1:1" s="261" customFormat="1" ht="12" hidden="1" customHeight="1">
      <c r="A19434" s="260"/>
    </row>
    <row r="19435" spans="1:1" s="261" customFormat="1" ht="12" hidden="1" customHeight="1">
      <c r="A19435" s="260"/>
    </row>
    <row r="19436" spans="1:1" s="261" customFormat="1" ht="12" hidden="1" customHeight="1">
      <c r="A19436" s="260"/>
    </row>
    <row r="19437" spans="1:1" s="261" customFormat="1" ht="12" hidden="1" customHeight="1">
      <c r="A19437" s="260"/>
    </row>
    <row r="19438" spans="1:1" s="261" customFormat="1" ht="12" hidden="1" customHeight="1">
      <c r="A19438" s="260"/>
    </row>
    <row r="19439" spans="1:1" s="261" customFormat="1" ht="12" hidden="1" customHeight="1">
      <c r="A19439" s="260"/>
    </row>
    <row r="19440" spans="1:1" s="261" customFormat="1" ht="12" hidden="1" customHeight="1">
      <c r="A19440" s="260"/>
    </row>
    <row r="19441" spans="1:1" s="261" customFormat="1" ht="12" hidden="1" customHeight="1">
      <c r="A19441" s="260"/>
    </row>
    <row r="19442" spans="1:1" s="261" customFormat="1" ht="12" hidden="1" customHeight="1">
      <c r="A19442" s="260"/>
    </row>
    <row r="19443" spans="1:1" s="261" customFormat="1" ht="12" hidden="1" customHeight="1">
      <c r="A19443" s="260"/>
    </row>
    <row r="19444" spans="1:1" s="261" customFormat="1" ht="12" hidden="1" customHeight="1">
      <c r="A19444" s="260"/>
    </row>
    <row r="19445" spans="1:1" s="261" customFormat="1" ht="12" hidden="1" customHeight="1">
      <c r="A19445" s="260"/>
    </row>
    <row r="19446" spans="1:1" s="261" customFormat="1" ht="12" hidden="1" customHeight="1">
      <c r="A19446" s="260"/>
    </row>
    <row r="19447" spans="1:1" s="261" customFormat="1" ht="12" hidden="1" customHeight="1">
      <c r="A19447" s="260"/>
    </row>
    <row r="19448" spans="1:1" s="261" customFormat="1" ht="12" hidden="1" customHeight="1">
      <c r="A19448" s="260"/>
    </row>
    <row r="19449" spans="1:1" s="261" customFormat="1" ht="12" hidden="1" customHeight="1">
      <c r="A19449" s="260"/>
    </row>
    <row r="19450" spans="1:1" s="261" customFormat="1" ht="12" hidden="1" customHeight="1">
      <c r="A19450" s="260"/>
    </row>
    <row r="19451" spans="1:1" s="261" customFormat="1" ht="12" hidden="1" customHeight="1">
      <c r="A19451" s="260"/>
    </row>
    <row r="19452" spans="1:1" s="261" customFormat="1" ht="12" hidden="1" customHeight="1">
      <c r="A19452" s="260"/>
    </row>
    <row r="19453" spans="1:1" s="261" customFormat="1" ht="12" hidden="1" customHeight="1">
      <c r="A19453" s="260"/>
    </row>
    <row r="19454" spans="1:1" s="261" customFormat="1" ht="12" hidden="1" customHeight="1">
      <c r="A19454" s="260"/>
    </row>
    <row r="19455" spans="1:1" s="261" customFormat="1" ht="12" hidden="1" customHeight="1">
      <c r="A19455" s="260"/>
    </row>
    <row r="19456" spans="1:1" s="261" customFormat="1" ht="12" hidden="1" customHeight="1">
      <c r="A19456" s="260"/>
    </row>
    <row r="19457" spans="1:1" s="261" customFormat="1" ht="12" hidden="1" customHeight="1">
      <c r="A19457" s="260"/>
    </row>
    <row r="19458" spans="1:1" s="261" customFormat="1" ht="12" hidden="1" customHeight="1">
      <c r="A19458" s="260"/>
    </row>
    <row r="19459" spans="1:1" s="261" customFormat="1" ht="12" hidden="1" customHeight="1">
      <c r="A19459" s="260"/>
    </row>
    <row r="19460" spans="1:1" s="261" customFormat="1" ht="12" hidden="1" customHeight="1">
      <c r="A19460" s="260"/>
    </row>
    <row r="19461" spans="1:1" s="261" customFormat="1" ht="12" hidden="1" customHeight="1">
      <c r="A19461" s="260"/>
    </row>
    <row r="19462" spans="1:1" s="261" customFormat="1" ht="12" hidden="1" customHeight="1">
      <c r="A19462" s="260"/>
    </row>
    <row r="19463" spans="1:1" s="261" customFormat="1" ht="12" hidden="1" customHeight="1">
      <c r="A19463" s="260"/>
    </row>
    <row r="19464" spans="1:1" s="261" customFormat="1" ht="12" hidden="1" customHeight="1">
      <c r="A19464" s="260"/>
    </row>
    <row r="19465" spans="1:1" s="261" customFormat="1" ht="12" hidden="1" customHeight="1">
      <c r="A19465" s="260"/>
    </row>
    <row r="19466" spans="1:1" s="261" customFormat="1" ht="12" hidden="1" customHeight="1">
      <c r="A19466" s="260"/>
    </row>
    <row r="19467" spans="1:1" s="261" customFormat="1" ht="12" hidden="1" customHeight="1">
      <c r="A19467" s="260"/>
    </row>
    <row r="19468" spans="1:1" s="261" customFormat="1" ht="12" hidden="1" customHeight="1">
      <c r="A19468" s="260"/>
    </row>
    <row r="19469" spans="1:1" s="261" customFormat="1" ht="12" hidden="1" customHeight="1">
      <c r="A19469" s="260"/>
    </row>
    <row r="19470" spans="1:1" s="261" customFormat="1" ht="12" hidden="1" customHeight="1">
      <c r="A19470" s="260"/>
    </row>
    <row r="19471" spans="1:1" s="261" customFormat="1" ht="12" hidden="1" customHeight="1">
      <c r="A19471" s="260"/>
    </row>
    <row r="19472" spans="1:1" s="261" customFormat="1" ht="12" hidden="1" customHeight="1">
      <c r="A19472" s="260"/>
    </row>
    <row r="19473" spans="1:1" s="261" customFormat="1" ht="12" hidden="1" customHeight="1">
      <c r="A19473" s="260"/>
    </row>
    <row r="19474" spans="1:1" s="261" customFormat="1" ht="12" hidden="1" customHeight="1">
      <c r="A19474" s="260"/>
    </row>
    <row r="19475" spans="1:1" s="261" customFormat="1" ht="12" hidden="1" customHeight="1">
      <c r="A19475" s="260"/>
    </row>
    <row r="19476" spans="1:1" s="261" customFormat="1" ht="12" hidden="1" customHeight="1">
      <c r="A19476" s="260"/>
    </row>
    <row r="19477" spans="1:1" s="261" customFormat="1" ht="12" hidden="1" customHeight="1">
      <c r="A19477" s="260"/>
    </row>
    <row r="19478" spans="1:1" s="261" customFormat="1" ht="12" hidden="1" customHeight="1">
      <c r="A19478" s="260"/>
    </row>
    <row r="19479" spans="1:1" s="261" customFormat="1" ht="12" hidden="1" customHeight="1">
      <c r="A19479" s="260"/>
    </row>
    <row r="19480" spans="1:1" s="261" customFormat="1" ht="12" hidden="1" customHeight="1">
      <c r="A19480" s="260"/>
    </row>
    <row r="19481" spans="1:1" s="261" customFormat="1" ht="12" hidden="1" customHeight="1">
      <c r="A19481" s="260"/>
    </row>
    <row r="19482" spans="1:1" s="261" customFormat="1" ht="12" hidden="1" customHeight="1">
      <c r="A19482" s="260"/>
    </row>
    <row r="19483" spans="1:1" s="261" customFormat="1" ht="12" hidden="1" customHeight="1">
      <c r="A19483" s="260"/>
    </row>
    <row r="19484" spans="1:1" s="261" customFormat="1" ht="12" hidden="1" customHeight="1">
      <c r="A19484" s="260"/>
    </row>
    <row r="19485" spans="1:1" s="261" customFormat="1" ht="12" hidden="1" customHeight="1">
      <c r="A19485" s="260"/>
    </row>
    <row r="19486" spans="1:1" s="261" customFormat="1" ht="12" hidden="1" customHeight="1">
      <c r="A19486" s="260"/>
    </row>
    <row r="19487" spans="1:1" s="261" customFormat="1" ht="12" hidden="1" customHeight="1">
      <c r="A19487" s="260"/>
    </row>
    <row r="19488" spans="1:1" s="261" customFormat="1" ht="12" hidden="1" customHeight="1">
      <c r="A19488" s="260"/>
    </row>
    <row r="19489" spans="1:1" s="261" customFormat="1" ht="12" hidden="1" customHeight="1">
      <c r="A19489" s="260"/>
    </row>
    <row r="19490" spans="1:1" s="261" customFormat="1" ht="12" hidden="1" customHeight="1">
      <c r="A19490" s="260"/>
    </row>
    <row r="19491" spans="1:1" s="261" customFormat="1" ht="12" hidden="1" customHeight="1">
      <c r="A19491" s="260"/>
    </row>
    <row r="19492" spans="1:1" s="261" customFormat="1" ht="12" hidden="1" customHeight="1">
      <c r="A19492" s="260"/>
    </row>
    <row r="19493" spans="1:1" s="261" customFormat="1" ht="12" hidden="1" customHeight="1">
      <c r="A19493" s="260"/>
    </row>
    <row r="19494" spans="1:1" s="261" customFormat="1" ht="12" hidden="1" customHeight="1">
      <c r="A19494" s="260"/>
    </row>
    <row r="19495" spans="1:1" s="261" customFormat="1" ht="12" hidden="1" customHeight="1">
      <c r="A19495" s="260"/>
    </row>
    <row r="19496" spans="1:1" s="261" customFormat="1" ht="12" hidden="1" customHeight="1">
      <c r="A19496" s="260"/>
    </row>
    <row r="19497" spans="1:1" s="261" customFormat="1" ht="12" hidden="1" customHeight="1">
      <c r="A19497" s="260"/>
    </row>
    <row r="19498" spans="1:1" s="261" customFormat="1" ht="12" hidden="1" customHeight="1">
      <c r="A19498" s="260"/>
    </row>
    <row r="19499" spans="1:1" s="261" customFormat="1" ht="12" hidden="1" customHeight="1">
      <c r="A19499" s="260"/>
    </row>
    <row r="19500" spans="1:1" s="261" customFormat="1" ht="12" hidden="1" customHeight="1">
      <c r="A19500" s="260"/>
    </row>
    <row r="19501" spans="1:1" s="261" customFormat="1" ht="12" hidden="1" customHeight="1">
      <c r="A19501" s="260"/>
    </row>
    <row r="19502" spans="1:1" s="261" customFormat="1" ht="12" hidden="1" customHeight="1">
      <c r="A19502" s="260"/>
    </row>
    <row r="19503" spans="1:1" s="261" customFormat="1" ht="12" hidden="1" customHeight="1">
      <c r="A19503" s="260"/>
    </row>
    <row r="19504" spans="1:1" s="261" customFormat="1" ht="12" hidden="1" customHeight="1">
      <c r="A19504" s="260"/>
    </row>
    <row r="19505" spans="1:1" s="261" customFormat="1" ht="12" hidden="1" customHeight="1">
      <c r="A19505" s="260"/>
    </row>
    <row r="19506" spans="1:1" s="261" customFormat="1" ht="12" hidden="1" customHeight="1">
      <c r="A19506" s="260"/>
    </row>
    <row r="19507" spans="1:1" s="261" customFormat="1" ht="12" hidden="1" customHeight="1">
      <c r="A19507" s="260"/>
    </row>
    <row r="19508" spans="1:1" s="261" customFormat="1" ht="12" hidden="1" customHeight="1">
      <c r="A19508" s="260"/>
    </row>
    <row r="19509" spans="1:1" s="261" customFormat="1" ht="12" hidden="1" customHeight="1">
      <c r="A19509" s="260"/>
    </row>
    <row r="19510" spans="1:1" s="261" customFormat="1" ht="12" hidden="1" customHeight="1">
      <c r="A19510" s="260"/>
    </row>
    <row r="19511" spans="1:1" s="261" customFormat="1" ht="12" hidden="1" customHeight="1">
      <c r="A19511" s="260"/>
    </row>
    <row r="19512" spans="1:1" s="261" customFormat="1" ht="12" hidden="1" customHeight="1">
      <c r="A19512" s="260"/>
    </row>
    <row r="19513" spans="1:1" s="261" customFormat="1" ht="12" hidden="1" customHeight="1">
      <c r="A19513" s="260"/>
    </row>
    <row r="19514" spans="1:1" s="261" customFormat="1" ht="12" hidden="1" customHeight="1">
      <c r="A19514" s="260"/>
    </row>
    <row r="19515" spans="1:1" s="261" customFormat="1" ht="12" hidden="1" customHeight="1">
      <c r="A19515" s="260"/>
    </row>
    <row r="19516" spans="1:1" s="261" customFormat="1" ht="12" hidden="1" customHeight="1">
      <c r="A19516" s="260"/>
    </row>
    <row r="19517" spans="1:1" s="261" customFormat="1" ht="12" hidden="1" customHeight="1">
      <c r="A19517" s="260"/>
    </row>
    <row r="19518" spans="1:1" s="261" customFormat="1" ht="12" hidden="1" customHeight="1">
      <c r="A19518" s="260"/>
    </row>
    <row r="19519" spans="1:1" s="261" customFormat="1" ht="12" hidden="1" customHeight="1">
      <c r="A19519" s="260"/>
    </row>
    <row r="19520" spans="1:1" s="261" customFormat="1" ht="12" hidden="1" customHeight="1">
      <c r="A19520" s="260"/>
    </row>
    <row r="19521" spans="1:1" s="261" customFormat="1" ht="12" hidden="1" customHeight="1">
      <c r="A19521" s="260"/>
    </row>
    <row r="19522" spans="1:1" s="261" customFormat="1" ht="12" hidden="1" customHeight="1">
      <c r="A19522" s="260"/>
    </row>
    <row r="19523" spans="1:1" s="261" customFormat="1" ht="12" hidden="1" customHeight="1">
      <c r="A19523" s="260"/>
    </row>
    <row r="19524" spans="1:1" s="261" customFormat="1" ht="12" hidden="1" customHeight="1">
      <c r="A19524" s="260"/>
    </row>
    <row r="19525" spans="1:1" s="261" customFormat="1" ht="12" hidden="1" customHeight="1">
      <c r="A19525" s="260"/>
    </row>
    <row r="19526" spans="1:1" s="261" customFormat="1" ht="12" hidden="1" customHeight="1">
      <c r="A19526" s="260"/>
    </row>
    <row r="19527" spans="1:1" s="261" customFormat="1" ht="12" hidden="1" customHeight="1">
      <c r="A19527" s="260"/>
    </row>
    <row r="19528" spans="1:1" s="261" customFormat="1" ht="12" hidden="1" customHeight="1">
      <c r="A19528" s="260"/>
    </row>
    <row r="19529" spans="1:1" s="261" customFormat="1" ht="12" hidden="1" customHeight="1">
      <c r="A19529" s="260"/>
    </row>
    <row r="19530" spans="1:1" s="261" customFormat="1" ht="12" hidden="1" customHeight="1">
      <c r="A19530" s="260"/>
    </row>
    <row r="19531" spans="1:1" s="261" customFormat="1" ht="12" hidden="1" customHeight="1">
      <c r="A19531" s="260"/>
    </row>
    <row r="19532" spans="1:1" s="261" customFormat="1" ht="12" hidden="1" customHeight="1">
      <c r="A19532" s="260"/>
    </row>
    <row r="19533" spans="1:1" s="261" customFormat="1" ht="12" hidden="1" customHeight="1">
      <c r="A19533" s="260"/>
    </row>
    <row r="19534" spans="1:1" s="261" customFormat="1" ht="12" hidden="1" customHeight="1">
      <c r="A19534" s="260"/>
    </row>
    <row r="19535" spans="1:1" s="261" customFormat="1" ht="12" hidden="1" customHeight="1">
      <c r="A19535" s="260"/>
    </row>
    <row r="19536" spans="1:1" s="261" customFormat="1" ht="12" hidden="1" customHeight="1">
      <c r="A19536" s="260"/>
    </row>
    <row r="19537" spans="1:1" s="261" customFormat="1" ht="12" hidden="1" customHeight="1">
      <c r="A19537" s="260"/>
    </row>
    <row r="19538" spans="1:1" s="261" customFormat="1" ht="12" hidden="1" customHeight="1">
      <c r="A19538" s="260"/>
    </row>
    <row r="19539" spans="1:1" s="261" customFormat="1" ht="12" hidden="1" customHeight="1">
      <c r="A19539" s="260"/>
    </row>
    <row r="19540" spans="1:1" s="261" customFormat="1" ht="12" hidden="1" customHeight="1">
      <c r="A19540" s="260"/>
    </row>
    <row r="19541" spans="1:1" s="261" customFormat="1" ht="12" hidden="1" customHeight="1">
      <c r="A19541" s="260"/>
    </row>
    <row r="19542" spans="1:1" s="261" customFormat="1" ht="12" hidden="1" customHeight="1">
      <c r="A19542" s="260"/>
    </row>
    <row r="19543" spans="1:1" s="261" customFormat="1" ht="12" hidden="1" customHeight="1">
      <c r="A19543" s="260"/>
    </row>
    <row r="19544" spans="1:1" s="261" customFormat="1" ht="12" hidden="1" customHeight="1">
      <c r="A19544" s="260"/>
    </row>
    <row r="19545" spans="1:1" s="261" customFormat="1" ht="12" hidden="1" customHeight="1">
      <c r="A19545" s="260"/>
    </row>
    <row r="19546" spans="1:1" s="261" customFormat="1" ht="12" hidden="1" customHeight="1">
      <c r="A19546" s="260"/>
    </row>
    <row r="19547" spans="1:1" s="261" customFormat="1" ht="12" hidden="1" customHeight="1">
      <c r="A19547" s="260"/>
    </row>
    <row r="19548" spans="1:1" s="261" customFormat="1" ht="12" hidden="1" customHeight="1">
      <c r="A19548" s="260"/>
    </row>
    <row r="19549" spans="1:1" s="261" customFormat="1" ht="12" hidden="1" customHeight="1">
      <c r="A19549" s="260"/>
    </row>
    <row r="19550" spans="1:1" s="261" customFormat="1" ht="12" hidden="1" customHeight="1">
      <c r="A19550" s="260"/>
    </row>
    <row r="19551" spans="1:1" s="261" customFormat="1" ht="12" hidden="1" customHeight="1">
      <c r="A19551" s="260"/>
    </row>
    <row r="19552" spans="1:1" s="261" customFormat="1" ht="12" hidden="1" customHeight="1">
      <c r="A19552" s="260"/>
    </row>
    <row r="19553" spans="1:1" s="261" customFormat="1" ht="12" hidden="1" customHeight="1">
      <c r="A19553" s="260"/>
    </row>
    <row r="19554" spans="1:1" s="261" customFormat="1" ht="12" hidden="1" customHeight="1">
      <c r="A19554" s="260"/>
    </row>
    <row r="19555" spans="1:1" s="261" customFormat="1" ht="12" hidden="1" customHeight="1">
      <c r="A19555" s="260"/>
    </row>
    <row r="19556" spans="1:1" s="261" customFormat="1" ht="12" hidden="1" customHeight="1">
      <c r="A19556" s="260"/>
    </row>
    <row r="19557" spans="1:1" s="261" customFormat="1" ht="12" hidden="1" customHeight="1">
      <c r="A19557" s="260"/>
    </row>
    <row r="19558" spans="1:1" s="261" customFormat="1" ht="12" hidden="1" customHeight="1">
      <c r="A19558" s="260"/>
    </row>
    <row r="19559" spans="1:1" s="261" customFormat="1" ht="12" hidden="1" customHeight="1">
      <c r="A19559" s="260"/>
    </row>
    <row r="19560" spans="1:1" s="261" customFormat="1" ht="12" hidden="1" customHeight="1">
      <c r="A19560" s="260"/>
    </row>
    <row r="19561" spans="1:1" s="261" customFormat="1" ht="12" hidden="1" customHeight="1">
      <c r="A19561" s="260"/>
    </row>
    <row r="19562" spans="1:1" s="261" customFormat="1" ht="12" hidden="1" customHeight="1">
      <c r="A19562" s="260"/>
    </row>
    <row r="19563" spans="1:1" s="261" customFormat="1" ht="12" hidden="1" customHeight="1">
      <c r="A19563" s="260"/>
    </row>
    <row r="19564" spans="1:1" s="261" customFormat="1" ht="12" hidden="1" customHeight="1">
      <c r="A19564" s="260"/>
    </row>
    <row r="19565" spans="1:1" s="261" customFormat="1" ht="12" hidden="1" customHeight="1">
      <c r="A19565" s="260"/>
    </row>
    <row r="19566" spans="1:1" s="261" customFormat="1" ht="12" hidden="1" customHeight="1">
      <c r="A19566" s="260"/>
    </row>
    <row r="19567" spans="1:1" s="261" customFormat="1" ht="12" hidden="1" customHeight="1">
      <c r="A19567" s="260"/>
    </row>
    <row r="19568" spans="1:1" s="261" customFormat="1" ht="12" hidden="1" customHeight="1">
      <c r="A19568" s="260"/>
    </row>
    <row r="19569" spans="1:1" s="261" customFormat="1" ht="12" hidden="1" customHeight="1">
      <c r="A19569" s="260"/>
    </row>
    <row r="19570" spans="1:1" s="261" customFormat="1" ht="12" hidden="1" customHeight="1">
      <c r="A19570" s="260"/>
    </row>
    <row r="19571" spans="1:1" s="261" customFormat="1" ht="12" hidden="1" customHeight="1">
      <c r="A19571" s="260"/>
    </row>
    <row r="19572" spans="1:1" s="261" customFormat="1" ht="12" hidden="1" customHeight="1">
      <c r="A19572" s="260"/>
    </row>
    <row r="19573" spans="1:1" s="261" customFormat="1" ht="12" hidden="1" customHeight="1">
      <c r="A19573" s="260"/>
    </row>
    <row r="19574" spans="1:1" s="261" customFormat="1" ht="12" hidden="1" customHeight="1">
      <c r="A19574" s="260"/>
    </row>
    <row r="19575" spans="1:1" s="261" customFormat="1" ht="12" hidden="1" customHeight="1">
      <c r="A19575" s="260"/>
    </row>
    <row r="19576" spans="1:1" s="261" customFormat="1" ht="12" hidden="1" customHeight="1">
      <c r="A19576" s="260"/>
    </row>
    <row r="19577" spans="1:1" s="261" customFormat="1" ht="12" hidden="1" customHeight="1">
      <c r="A19577" s="260"/>
    </row>
    <row r="19578" spans="1:1" s="261" customFormat="1" ht="12" hidden="1" customHeight="1">
      <c r="A19578" s="260"/>
    </row>
    <row r="19579" spans="1:1" s="261" customFormat="1" ht="12" hidden="1" customHeight="1">
      <c r="A19579" s="260"/>
    </row>
    <row r="19580" spans="1:1" s="261" customFormat="1" ht="12" hidden="1" customHeight="1">
      <c r="A19580" s="260"/>
    </row>
    <row r="19581" spans="1:1" s="261" customFormat="1" ht="12" hidden="1" customHeight="1">
      <c r="A19581" s="260"/>
    </row>
    <row r="19582" spans="1:1" s="261" customFormat="1" ht="12" hidden="1" customHeight="1">
      <c r="A19582" s="260"/>
    </row>
    <row r="19583" spans="1:1" s="261" customFormat="1" ht="12" hidden="1" customHeight="1">
      <c r="A19583" s="260"/>
    </row>
    <row r="19584" spans="1:1" s="261" customFormat="1" ht="12" hidden="1" customHeight="1">
      <c r="A19584" s="260"/>
    </row>
    <row r="19585" spans="1:1" s="261" customFormat="1" ht="12" hidden="1" customHeight="1">
      <c r="A19585" s="260"/>
    </row>
    <row r="19586" spans="1:1" s="261" customFormat="1" ht="12" hidden="1" customHeight="1">
      <c r="A19586" s="260"/>
    </row>
    <row r="19587" spans="1:1" s="261" customFormat="1" ht="12" hidden="1" customHeight="1">
      <c r="A19587" s="260"/>
    </row>
    <row r="19588" spans="1:1" s="261" customFormat="1" ht="12" hidden="1" customHeight="1">
      <c r="A19588" s="260"/>
    </row>
    <row r="19589" spans="1:1" s="261" customFormat="1" ht="12" hidden="1" customHeight="1">
      <c r="A19589" s="260"/>
    </row>
    <row r="19590" spans="1:1" s="261" customFormat="1" ht="12" hidden="1" customHeight="1">
      <c r="A19590" s="260"/>
    </row>
    <row r="19591" spans="1:1" s="261" customFormat="1" ht="12" hidden="1" customHeight="1">
      <c r="A19591" s="260"/>
    </row>
    <row r="19592" spans="1:1" s="261" customFormat="1" ht="12" hidden="1" customHeight="1">
      <c r="A19592" s="260"/>
    </row>
    <row r="19593" spans="1:1" s="261" customFormat="1" ht="12" hidden="1" customHeight="1">
      <c r="A19593" s="260"/>
    </row>
    <row r="19594" spans="1:1" s="261" customFormat="1" ht="12" hidden="1" customHeight="1">
      <c r="A19594" s="260"/>
    </row>
    <row r="19595" spans="1:1" s="261" customFormat="1" ht="12" hidden="1" customHeight="1">
      <c r="A19595" s="260"/>
    </row>
    <row r="19596" spans="1:1" s="261" customFormat="1" ht="12" hidden="1" customHeight="1">
      <c r="A19596" s="260"/>
    </row>
    <row r="19597" spans="1:1" s="261" customFormat="1" ht="12" hidden="1" customHeight="1">
      <c r="A19597" s="260"/>
    </row>
    <row r="19598" spans="1:1" s="261" customFormat="1" ht="12" hidden="1" customHeight="1">
      <c r="A19598" s="260"/>
    </row>
    <row r="19599" spans="1:1" s="261" customFormat="1" ht="12" hidden="1" customHeight="1">
      <c r="A19599" s="260"/>
    </row>
    <row r="19600" spans="1:1" s="261" customFormat="1" ht="12" hidden="1" customHeight="1">
      <c r="A19600" s="260"/>
    </row>
    <row r="19601" spans="1:1" s="261" customFormat="1" ht="12" hidden="1" customHeight="1">
      <c r="A19601" s="260"/>
    </row>
    <row r="19602" spans="1:1" s="261" customFormat="1" ht="12" hidden="1" customHeight="1">
      <c r="A19602" s="260"/>
    </row>
    <row r="19603" spans="1:1" s="261" customFormat="1" ht="12" hidden="1" customHeight="1">
      <c r="A19603" s="260"/>
    </row>
    <row r="19604" spans="1:1" s="261" customFormat="1" ht="12" hidden="1" customHeight="1">
      <c r="A19604" s="260"/>
    </row>
    <row r="19605" spans="1:1" s="261" customFormat="1" ht="12" hidden="1" customHeight="1">
      <c r="A19605" s="260"/>
    </row>
    <row r="19606" spans="1:1" s="261" customFormat="1" ht="12" hidden="1" customHeight="1">
      <c r="A19606" s="260"/>
    </row>
    <row r="19607" spans="1:1" s="261" customFormat="1" ht="12" hidden="1" customHeight="1">
      <c r="A19607" s="260"/>
    </row>
    <row r="19608" spans="1:1" s="261" customFormat="1" ht="12" hidden="1" customHeight="1">
      <c r="A19608" s="260"/>
    </row>
    <row r="19609" spans="1:1" s="261" customFormat="1" ht="12" hidden="1" customHeight="1">
      <c r="A19609" s="260"/>
    </row>
    <row r="19610" spans="1:1" s="261" customFormat="1" ht="12" hidden="1" customHeight="1">
      <c r="A19610" s="260"/>
    </row>
    <row r="19611" spans="1:1" s="261" customFormat="1" ht="12" hidden="1" customHeight="1">
      <c r="A19611" s="260"/>
    </row>
    <row r="19612" spans="1:1" s="261" customFormat="1" ht="12" hidden="1" customHeight="1">
      <c r="A19612" s="260"/>
    </row>
    <row r="19613" spans="1:1" s="261" customFormat="1" ht="12" hidden="1" customHeight="1">
      <c r="A19613" s="260"/>
    </row>
    <row r="19614" spans="1:1" s="261" customFormat="1" ht="12" hidden="1" customHeight="1">
      <c r="A19614" s="260"/>
    </row>
    <row r="19615" spans="1:1" s="261" customFormat="1" ht="12" hidden="1" customHeight="1">
      <c r="A19615" s="260"/>
    </row>
    <row r="19616" spans="1:1" s="261" customFormat="1" ht="12" hidden="1" customHeight="1">
      <c r="A19616" s="260"/>
    </row>
    <row r="19617" spans="1:1" s="261" customFormat="1" ht="12" hidden="1" customHeight="1">
      <c r="A19617" s="260"/>
    </row>
    <row r="19618" spans="1:1" s="261" customFormat="1" ht="12" hidden="1" customHeight="1">
      <c r="A19618" s="260"/>
    </row>
    <row r="19619" spans="1:1" s="261" customFormat="1" ht="12" hidden="1" customHeight="1">
      <c r="A19619" s="260"/>
    </row>
    <row r="19620" spans="1:1" s="261" customFormat="1" ht="12" hidden="1" customHeight="1">
      <c r="A19620" s="260"/>
    </row>
    <row r="19621" spans="1:1" s="261" customFormat="1" ht="12" hidden="1" customHeight="1">
      <c r="A19621" s="260"/>
    </row>
    <row r="19622" spans="1:1" s="261" customFormat="1" ht="12" hidden="1" customHeight="1">
      <c r="A19622" s="260"/>
    </row>
    <row r="19623" spans="1:1" s="261" customFormat="1" ht="12" hidden="1" customHeight="1">
      <c r="A19623" s="260"/>
    </row>
    <row r="19624" spans="1:1" s="261" customFormat="1" ht="12" hidden="1" customHeight="1">
      <c r="A19624" s="260"/>
    </row>
    <row r="19625" spans="1:1" s="261" customFormat="1" ht="12" hidden="1" customHeight="1">
      <c r="A19625" s="260"/>
    </row>
    <row r="19626" spans="1:1" s="261" customFormat="1" ht="12" hidden="1" customHeight="1">
      <c r="A19626" s="260"/>
    </row>
    <row r="19627" spans="1:1" s="261" customFormat="1" ht="12" hidden="1" customHeight="1">
      <c r="A19627" s="260"/>
    </row>
    <row r="19628" spans="1:1" s="261" customFormat="1" ht="12" hidden="1" customHeight="1">
      <c r="A19628" s="260"/>
    </row>
    <row r="19629" spans="1:1" s="261" customFormat="1" ht="12" hidden="1" customHeight="1">
      <c r="A19629" s="260"/>
    </row>
    <row r="19630" spans="1:1" s="261" customFormat="1" ht="12" hidden="1" customHeight="1">
      <c r="A19630" s="260"/>
    </row>
    <row r="19631" spans="1:1" s="261" customFormat="1" ht="12" hidden="1" customHeight="1">
      <c r="A19631" s="260"/>
    </row>
    <row r="19632" spans="1:1" s="261" customFormat="1" ht="12" hidden="1" customHeight="1">
      <c r="A19632" s="260"/>
    </row>
    <row r="19633" spans="1:1" s="261" customFormat="1" ht="12" hidden="1" customHeight="1">
      <c r="A19633" s="260"/>
    </row>
    <row r="19634" spans="1:1" s="261" customFormat="1" ht="12" hidden="1" customHeight="1">
      <c r="A19634" s="260"/>
    </row>
    <row r="19635" spans="1:1" s="261" customFormat="1" ht="12" hidden="1" customHeight="1">
      <c r="A19635" s="260"/>
    </row>
    <row r="19636" spans="1:1" s="261" customFormat="1" ht="12" hidden="1" customHeight="1">
      <c r="A19636" s="260"/>
    </row>
    <row r="19637" spans="1:1" s="261" customFormat="1" ht="12" hidden="1" customHeight="1">
      <c r="A19637" s="260"/>
    </row>
    <row r="19638" spans="1:1" s="261" customFormat="1" ht="12" hidden="1" customHeight="1">
      <c r="A19638" s="260"/>
    </row>
    <row r="19639" spans="1:1" s="261" customFormat="1" ht="12" hidden="1" customHeight="1">
      <c r="A19639" s="260"/>
    </row>
    <row r="19640" spans="1:1" s="261" customFormat="1" ht="12" hidden="1" customHeight="1">
      <c r="A19640" s="260"/>
    </row>
    <row r="19641" spans="1:1" s="261" customFormat="1" ht="12" hidden="1" customHeight="1">
      <c r="A19641" s="260"/>
    </row>
    <row r="19642" spans="1:1" s="261" customFormat="1" ht="12" hidden="1" customHeight="1">
      <c r="A19642" s="260"/>
    </row>
    <row r="19643" spans="1:1" s="261" customFormat="1" ht="12" hidden="1" customHeight="1">
      <c r="A19643" s="260"/>
    </row>
    <row r="19644" spans="1:1" s="261" customFormat="1" ht="12" hidden="1" customHeight="1">
      <c r="A19644" s="260"/>
    </row>
    <row r="19645" spans="1:1" s="261" customFormat="1" ht="12" hidden="1" customHeight="1">
      <c r="A19645" s="260"/>
    </row>
    <row r="19646" spans="1:1" s="261" customFormat="1" ht="12" hidden="1" customHeight="1">
      <c r="A19646" s="260"/>
    </row>
    <row r="19647" spans="1:1" s="261" customFormat="1" ht="12" hidden="1" customHeight="1">
      <c r="A19647" s="260"/>
    </row>
    <row r="19648" spans="1:1" s="261" customFormat="1" ht="12" hidden="1" customHeight="1">
      <c r="A19648" s="260"/>
    </row>
    <row r="19649" spans="1:1" s="261" customFormat="1" ht="12" hidden="1" customHeight="1">
      <c r="A19649" s="260"/>
    </row>
    <row r="19650" spans="1:1" s="261" customFormat="1" ht="12" hidden="1" customHeight="1">
      <c r="A19650" s="260"/>
    </row>
    <row r="19651" spans="1:1" s="261" customFormat="1" ht="12" hidden="1" customHeight="1">
      <c r="A19651" s="260"/>
    </row>
    <row r="19652" spans="1:1" s="261" customFormat="1" ht="12" hidden="1" customHeight="1">
      <c r="A19652" s="260"/>
    </row>
    <row r="19653" spans="1:1" s="261" customFormat="1" ht="12" hidden="1" customHeight="1">
      <c r="A19653" s="260"/>
    </row>
    <row r="19654" spans="1:1" s="261" customFormat="1" ht="12" hidden="1" customHeight="1">
      <c r="A19654" s="260"/>
    </row>
    <row r="19655" spans="1:1" s="261" customFormat="1" ht="12" hidden="1" customHeight="1">
      <c r="A19655" s="260"/>
    </row>
    <row r="19656" spans="1:1" s="261" customFormat="1" ht="12" hidden="1" customHeight="1">
      <c r="A19656" s="260"/>
    </row>
    <row r="19657" spans="1:1" s="261" customFormat="1" ht="12" hidden="1" customHeight="1">
      <c r="A19657" s="260"/>
    </row>
    <row r="19658" spans="1:1" s="261" customFormat="1" ht="12" hidden="1" customHeight="1">
      <c r="A19658" s="260"/>
    </row>
    <row r="19659" spans="1:1" s="261" customFormat="1" ht="12" hidden="1" customHeight="1">
      <c r="A19659" s="260"/>
    </row>
    <row r="19660" spans="1:1" s="261" customFormat="1" ht="12" hidden="1" customHeight="1">
      <c r="A19660" s="260"/>
    </row>
    <row r="19661" spans="1:1" s="261" customFormat="1" ht="12" hidden="1" customHeight="1">
      <c r="A19661" s="260"/>
    </row>
    <row r="19662" spans="1:1" s="261" customFormat="1" ht="12" hidden="1" customHeight="1">
      <c r="A19662" s="260"/>
    </row>
    <row r="19663" spans="1:1" s="261" customFormat="1" ht="12" hidden="1" customHeight="1">
      <c r="A19663" s="260"/>
    </row>
    <row r="19664" spans="1:1" s="261" customFormat="1" ht="12" hidden="1" customHeight="1">
      <c r="A19664" s="260"/>
    </row>
    <row r="19665" spans="1:1" s="261" customFormat="1" ht="12" hidden="1" customHeight="1">
      <c r="A19665" s="260"/>
    </row>
    <row r="19666" spans="1:1" s="261" customFormat="1" ht="12" hidden="1" customHeight="1">
      <c r="A19666" s="260"/>
    </row>
    <row r="19667" spans="1:1" s="261" customFormat="1" ht="12" hidden="1" customHeight="1">
      <c r="A19667" s="260"/>
    </row>
    <row r="19668" spans="1:1" s="261" customFormat="1" ht="12" hidden="1" customHeight="1">
      <c r="A19668" s="260"/>
    </row>
    <row r="19669" spans="1:1" s="261" customFormat="1" ht="12" hidden="1" customHeight="1">
      <c r="A19669" s="260"/>
    </row>
    <row r="19670" spans="1:1" s="261" customFormat="1" ht="12" hidden="1" customHeight="1">
      <c r="A19670" s="260"/>
    </row>
    <row r="19671" spans="1:1" s="261" customFormat="1" ht="12" hidden="1" customHeight="1">
      <c r="A19671" s="260"/>
    </row>
    <row r="19672" spans="1:1" s="261" customFormat="1" ht="12" hidden="1" customHeight="1">
      <c r="A19672" s="260"/>
    </row>
    <row r="19673" spans="1:1" s="261" customFormat="1" ht="12" hidden="1" customHeight="1">
      <c r="A19673" s="260"/>
    </row>
    <row r="19674" spans="1:1" s="261" customFormat="1" ht="12" hidden="1" customHeight="1">
      <c r="A19674" s="260"/>
    </row>
    <row r="19675" spans="1:1" s="261" customFormat="1" ht="12" hidden="1" customHeight="1">
      <c r="A19675" s="260"/>
    </row>
    <row r="19676" spans="1:1" s="261" customFormat="1" ht="12" hidden="1" customHeight="1">
      <c r="A19676" s="260"/>
    </row>
    <row r="19677" spans="1:1" s="261" customFormat="1" ht="12" hidden="1" customHeight="1">
      <c r="A19677" s="260"/>
    </row>
    <row r="19678" spans="1:1" s="261" customFormat="1" ht="12" hidden="1" customHeight="1">
      <c r="A19678" s="260"/>
    </row>
    <row r="19679" spans="1:1" s="261" customFormat="1" ht="12" hidden="1" customHeight="1">
      <c r="A19679" s="260"/>
    </row>
    <row r="19680" spans="1:1" s="261" customFormat="1" ht="12" hidden="1" customHeight="1">
      <c r="A19680" s="260"/>
    </row>
    <row r="19681" spans="1:1" s="261" customFormat="1" ht="12" hidden="1" customHeight="1">
      <c r="A19681" s="260"/>
    </row>
    <row r="19682" spans="1:1" s="261" customFormat="1" ht="12" hidden="1" customHeight="1">
      <c r="A19682" s="260"/>
    </row>
    <row r="19683" spans="1:1" s="261" customFormat="1" ht="12" hidden="1" customHeight="1">
      <c r="A19683" s="260"/>
    </row>
    <row r="19684" spans="1:1" s="261" customFormat="1" ht="12" hidden="1" customHeight="1">
      <c r="A19684" s="260"/>
    </row>
    <row r="19685" spans="1:1" s="261" customFormat="1" ht="12" hidden="1" customHeight="1">
      <c r="A19685" s="260"/>
    </row>
    <row r="19686" spans="1:1" s="261" customFormat="1" ht="12" hidden="1" customHeight="1">
      <c r="A19686" s="260"/>
    </row>
    <row r="19687" spans="1:1" s="261" customFormat="1" ht="12" hidden="1" customHeight="1">
      <c r="A19687" s="260"/>
    </row>
    <row r="19688" spans="1:1" s="261" customFormat="1" ht="12" hidden="1" customHeight="1">
      <c r="A19688" s="260"/>
    </row>
    <row r="19689" spans="1:1" s="261" customFormat="1" ht="12" hidden="1" customHeight="1">
      <c r="A19689" s="260"/>
    </row>
    <row r="19690" spans="1:1" s="261" customFormat="1" ht="12" hidden="1" customHeight="1">
      <c r="A19690" s="260"/>
    </row>
    <row r="19691" spans="1:1" s="261" customFormat="1" ht="12" hidden="1" customHeight="1">
      <c r="A19691" s="260"/>
    </row>
    <row r="19692" spans="1:1" s="261" customFormat="1" ht="12" hidden="1" customHeight="1">
      <c r="A19692" s="260"/>
    </row>
    <row r="19693" spans="1:1" s="261" customFormat="1" ht="12" hidden="1" customHeight="1">
      <c r="A19693" s="260"/>
    </row>
    <row r="19694" spans="1:1" s="261" customFormat="1" ht="12" hidden="1" customHeight="1">
      <c r="A19694" s="260"/>
    </row>
    <row r="19695" spans="1:1" s="261" customFormat="1" ht="12" hidden="1" customHeight="1">
      <c r="A19695" s="260"/>
    </row>
    <row r="19696" spans="1:1" s="261" customFormat="1" ht="12" hidden="1" customHeight="1">
      <c r="A19696" s="260"/>
    </row>
    <row r="19697" spans="1:1" s="261" customFormat="1" ht="12" hidden="1" customHeight="1">
      <c r="A19697" s="260"/>
    </row>
    <row r="19698" spans="1:1" s="261" customFormat="1" ht="12" hidden="1" customHeight="1">
      <c r="A19698" s="260"/>
    </row>
    <row r="19699" spans="1:1" s="261" customFormat="1" ht="12" hidden="1" customHeight="1">
      <c r="A19699" s="260"/>
    </row>
    <row r="19700" spans="1:1" s="261" customFormat="1" ht="12" hidden="1" customHeight="1">
      <c r="A19700" s="260"/>
    </row>
    <row r="19701" spans="1:1" s="261" customFormat="1" ht="12" hidden="1" customHeight="1">
      <c r="A19701" s="260"/>
    </row>
    <row r="19702" spans="1:1" s="261" customFormat="1" ht="12" hidden="1" customHeight="1">
      <c r="A19702" s="260"/>
    </row>
    <row r="19703" spans="1:1" s="261" customFormat="1" ht="12" hidden="1" customHeight="1">
      <c r="A19703" s="260"/>
    </row>
    <row r="19704" spans="1:1" s="261" customFormat="1" ht="12" hidden="1" customHeight="1">
      <c r="A19704" s="260"/>
    </row>
    <row r="19705" spans="1:1" s="261" customFormat="1" ht="12" hidden="1" customHeight="1">
      <c r="A19705" s="260"/>
    </row>
    <row r="19706" spans="1:1" s="261" customFormat="1" ht="12" hidden="1" customHeight="1">
      <c r="A19706" s="260"/>
    </row>
    <row r="19707" spans="1:1" s="261" customFormat="1" ht="12" hidden="1" customHeight="1">
      <c r="A19707" s="260"/>
    </row>
    <row r="19708" spans="1:1" s="261" customFormat="1" ht="12" hidden="1" customHeight="1">
      <c r="A19708" s="260"/>
    </row>
    <row r="19709" spans="1:1" s="261" customFormat="1" ht="12" hidden="1" customHeight="1">
      <c r="A19709" s="260"/>
    </row>
    <row r="19710" spans="1:1" s="261" customFormat="1" ht="12" hidden="1" customHeight="1">
      <c r="A19710" s="260"/>
    </row>
    <row r="19711" spans="1:1" s="261" customFormat="1" ht="12" hidden="1" customHeight="1">
      <c r="A19711" s="260"/>
    </row>
    <row r="19712" spans="1:1" s="261" customFormat="1" ht="12" hidden="1" customHeight="1">
      <c r="A19712" s="260"/>
    </row>
    <row r="19713" spans="1:1" s="261" customFormat="1" ht="12" hidden="1" customHeight="1">
      <c r="A19713" s="260"/>
    </row>
    <row r="19714" spans="1:1" s="261" customFormat="1" ht="12" hidden="1" customHeight="1">
      <c r="A19714" s="260"/>
    </row>
    <row r="19715" spans="1:1" s="261" customFormat="1" ht="12" hidden="1" customHeight="1">
      <c r="A19715" s="260"/>
    </row>
    <row r="19716" spans="1:1" s="261" customFormat="1" ht="12" hidden="1" customHeight="1">
      <c r="A19716" s="260"/>
    </row>
    <row r="19717" spans="1:1" s="261" customFormat="1" ht="12" hidden="1" customHeight="1">
      <c r="A19717" s="260"/>
    </row>
    <row r="19718" spans="1:1" s="261" customFormat="1" ht="12" hidden="1" customHeight="1">
      <c r="A19718" s="260"/>
    </row>
    <row r="19719" spans="1:1" s="261" customFormat="1" ht="12" hidden="1" customHeight="1">
      <c r="A19719" s="260"/>
    </row>
    <row r="19720" spans="1:1" s="261" customFormat="1" ht="12" hidden="1" customHeight="1">
      <c r="A19720" s="260"/>
    </row>
    <row r="19721" spans="1:1" s="261" customFormat="1" ht="12" hidden="1" customHeight="1">
      <c r="A19721" s="260"/>
    </row>
    <row r="19722" spans="1:1" s="261" customFormat="1" ht="12" hidden="1" customHeight="1">
      <c r="A19722" s="260"/>
    </row>
    <row r="19723" spans="1:1" s="261" customFormat="1" ht="12" hidden="1" customHeight="1">
      <c r="A19723" s="260"/>
    </row>
    <row r="19724" spans="1:1" s="261" customFormat="1" ht="12" hidden="1" customHeight="1">
      <c r="A19724" s="260"/>
    </row>
    <row r="19725" spans="1:1" s="261" customFormat="1" ht="12" hidden="1" customHeight="1">
      <c r="A19725" s="260"/>
    </row>
    <row r="19726" spans="1:1" s="261" customFormat="1" ht="12" hidden="1" customHeight="1">
      <c r="A19726" s="260"/>
    </row>
    <row r="19727" spans="1:1" s="261" customFormat="1" ht="12" hidden="1" customHeight="1">
      <c r="A19727" s="260"/>
    </row>
    <row r="19728" spans="1:1" s="261" customFormat="1" ht="12" hidden="1" customHeight="1">
      <c r="A19728" s="260"/>
    </row>
    <row r="19729" spans="1:1" s="261" customFormat="1" ht="12" hidden="1" customHeight="1">
      <c r="A19729" s="260"/>
    </row>
    <row r="19730" spans="1:1" s="261" customFormat="1" ht="12" hidden="1" customHeight="1">
      <c r="A19730" s="260"/>
    </row>
    <row r="19731" spans="1:1" s="261" customFormat="1" ht="12" hidden="1" customHeight="1">
      <c r="A19731" s="260"/>
    </row>
    <row r="19732" spans="1:1" s="261" customFormat="1" ht="12" hidden="1" customHeight="1">
      <c r="A19732" s="260"/>
    </row>
    <row r="19733" spans="1:1" s="261" customFormat="1" ht="12" hidden="1" customHeight="1">
      <c r="A19733" s="260"/>
    </row>
    <row r="19734" spans="1:1" s="261" customFormat="1" ht="12" hidden="1" customHeight="1">
      <c r="A19734" s="260"/>
    </row>
    <row r="19735" spans="1:1" s="261" customFormat="1" ht="12" hidden="1" customHeight="1">
      <c r="A19735" s="260"/>
    </row>
    <row r="19736" spans="1:1" s="261" customFormat="1" ht="12" hidden="1" customHeight="1">
      <c r="A19736" s="260"/>
    </row>
    <row r="19737" spans="1:1" s="261" customFormat="1" ht="12" hidden="1" customHeight="1">
      <c r="A19737" s="260"/>
    </row>
    <row r="19738" spans="1:1" s="261" customFormat="1" ht="12" hidden="1" customHeight="1">
      <c r="A19738" s="260"/>
    </row>
    <row r="19739" spans="1:1" s="261" customFormat="1" ht="12" hidden="1" customHeight="1">
      <c r="A19739" s="260"/>
    </row>
    <row r="19740" spans="1:1" s="261" customFormat="1" ht="12" hidden="1" customHeight="1">
      <c r="A19740" s="260"/>
    </row>
    <row r="19741" spans="1:1" s="261" customFormat="1" ht="12" hidden="1" customHeight="1">
      <c r="A19741" s="260"/>
    </row>
    <row r="19742" spans="1:1" s="261" customFormat="1" ht="12" hidden="1" customHeight="1">
      <c r="A19742" s="260"/>
    </row>
    <row r="19743" spans="1:1" s="261" customFormat="1" ht="12" hidden="1" customHeight="1">
      <c r="A19743" s="260"/>
    </row>
    <row r="19744" spans="1:1" s="261" customFormat="1" ht="12" hidden="1" customHeight="1">
      <c r="A19744" s="260"/>
    </row>
    <row r="19745" spans="1:1" s="261" customFormat="1" ht="12" hidden="1" customHeight="1">
      <c r="A19745" s="260"/>
    </row>
    <row r="19746" spans="1:1" s="261" customFormat="1" ht="12" hidden="1" customHeight="1">
      <c r="A19746" s="260"/>
    </row>
    <row r="19747" spans="1:1" s="261" customFormat="1" ht="12" hidden="1" customHeight="1">
      <c r="A19747" s="260"/>
    </row>
    <row r="19748" spans="1:1" s="261" customFormat="1" ht="12" hidden="1" customHeight="1">
      <c r="A19748" s="260"/>
    </row>
    <row r="19749" spans="1:1" s="261" customFormat="1" ht="12" hidden="1" customHeight="1">
      <c r="A19749" s="260"/>
    </row>
    <row r="19750" spans="1:1" s="261" customFormat="1" ht="12" hidden="1" customHeight="1">
      <c r="A19750" s="260"/>
    </row>
    <row r="19751" spans="1:1" s="261" customFormat="1" ht="12" hidden="1" customHeight="1">
      <c r="A19751" s="260"/>
    </row>
    <row r="19752" spans="1:1" s="261" customFormat="1" ht="12" hidden="1" customHeight="1">
      <c r="A19752" s="260"/>
    </row>
    <row r="19753" spans="1:1" s="261" customFormat="1" ht="12" hidden="1" customHeight="1">
      <c r="A19753" s="260"/>
    </row>
    <row r="19754" spans="1:1" s="261" customFormat="1" ht="12" hidden="1" customHeight="1">
      <c r="A19754" s="260"/>
    </row>
    <row r="19755" spans="1:1" s="261" customFormat="1" ht="12" hidden="1" customHeight="1">
      <c r="A19755" s="260"/>
    </row>
    <row r="19756" spans="1:1" s="261" customFormat="1" ht="12" hidden="1" customHeight="1">
      <c r="A19756" s="260"/>
    </row>
    <row r="19757" spans="1:1" s="261" customFormat="1" ht="12" hidden="1" customHeight="1">
      <c r="A19757" s="260"/>
    </row>
    <row r="19758" spans="1:1" s="261" customFormat="1" ht="12" hidden="1" customHeight="1">
      <c r="A19758" s="260"/>
    </row>
    <row r="19759" spans="1:1" s="261" customFormat="1" ht="12" hidden="1" customHeight="1">
      <c r="A19759" s="260"/>
    </row>
    <row r="19760" spans="1:1" s="261" customFormat="1" ht="12" hidden="1" customHeight="1">
      <c r="A19760" s="260"/>
    </row>
    <row r="19761" spans="1:1" s="261" customFormat="1" ht="12" hidden="1" customHeight="1">
      <c r="A19761" s="260"/>
    </row>
    <row r="19762" spans="1:1" s="261" customFormat="1" ht="12" hidden="1" customHeight="1">
      <c r="A19762" s="260"/>
    </row>
    <row r="19763" spans="1:1" s="261" customFormat="1" ht="12" hidden="1" customHeight="1">
      <c r="A19763" s="260"/>
    </row>
    <row r="19764" spans="1:1" s="261" customFormat="1" ht="12" hidden="1" customHeight="1">
      <c r="A19764" s="260"/>
    </row>
    <row r="19765" spans="1:1" s="261" customFormat="1" ht="12" hidden="1" customHeight="1">
      <c r="A19765" s="260"/>
    </row>
    <row r="19766" spans="1:1" s="261" customFormat="1" ht="12" hidden="1" customHeight="1">
      <c r="A19766" s="260"/>
    </row>
    <row r="19767" spans="1:1" s="261" customFormat="1" ht="12" hidden="1" customHeight="1">
      <c r="A19767" s="260"/>
    </row>
    <row r="19768" spans="1:1" s="261" customFormat="1" ht="12" hidden="1" customHeight="1">
      <c r="A19768" s="260"/>
    </row>
    <row r="19769" spans="1:1" s="261" customFormat="1" ht="12" hidden="1" customHeight="1">
      <c r="A19769" s="260"/>
    </row>
    <row r="19770" spans="1:1" s="261" customFormat="1" ht="12" hidden="1" customHeight="1">
      <c r="A19770" s="260"/>
    </row>
    <row r="19771" spans="1:1" s="261" customFormat="1" ht="12" hidden="1" customHeight="1">
      <c r="A19771" s="260"/>
    </row>
    <row r="19772" spans="1:1" s="261" customFormat="1" ht="12" hidden="1" customHeight="1">
      <c r="A19772" s="260"/>
    </row>
    <row r="19773" spans="1:1" s="261" customFormat="1" ht="12" hidden="1" customHeight="1">
      <c r="A19773" s="260"/>
    </row>
    <row r="19774" spans="1:1" s="261" customFormat="1" ht="12" hidden="1" customHeight="1">
      <c r="A19774" s="260"/>
    </row>
    <row r="19775" spans="1:1" s="261" customFormat="1" ht="12" hidden="1" customHeight="1">
      <c r="A19775" s="260"/>
    </row>
    <row r="19776" spans="1:1" s="261" customFormat="1" ht="12" hidden="1" customHeight="1">
      <c r="A19776" s="260"/>
    </row>
    <row r="19777" spans="1:1" s="261" customFormat="1" ht="12" hidden="1" customHeight="1">
      <c r="A19777" s="260"/>
    </row>
    <row r="19778" spans="1:1" s="261" customFormat="1" ht="12" hidden="1" customHeight="1">
      <c r="A19778" s="260"/>
    </row>
    <row r="19779" spans="1:1" s="261" customFormat="1" ht="12" hidden="1" customHeight="1">
      <c r="A19779" s="260"/>
    </row>
    <row r="19780" spans="1:1" s="261" customFormat="1" ht="12" hidden="1" customHeight="1">
      <c r="A19780" s="260"/>
    </row>
    <row r="19781" spans="1:1" s="261" customFormat="1" ht="12" hidden="1" customHeight="1">
      <c r="A19781" s="260"/>
    </row>
    <row r="19782" spans="1:1" s="261" customFormat="1" ht="12" hidden="1" customHeight="1">
      <c r="A19782" s="260"/>
    </row>
    <row r="19783" spans="1:1" s="261" customFormat="1" ht="12" hidden="1" customHeight="1">
      <c r="A19783" s="260"/>
    </row>
    <row r="19784" spans="1:1" s="261" customFormat="1" ht="12" hidden="1" customHeight="1">
      <c r="A19784" s="260"/>
    </row>
    <row r="19785" spans="1:1" s="261" customFormat="1" ht="12" hidden="1" customHeight="1">
      <c r="A19785" s="260"/>
    </row>
    <row r="19786" spans="1:1" s="261" customFormat="1" ht="12" hidden="1" customHeight="1">
      <c r="A19786" s="260"/>
    </row>
    <row r="19787" spans="1:1" s="261" customFormat="1" ht="12" hidden="1" customHeight="1">
      <c r="A19787" s="260"/>
    </row>
    <row r="19788" spans="1:1" s="261" customFormat="1" ht="12" hidden="1" customHeight="1">
      <c r="A19788" s="260"/>
    </row>
    <row r="19789" spans="1:1" s="261" customFormat="1" ht="12" hidden="1" customHeight="1">
      <c r="A19789" s="260"/>
    </row>
    <row r="19790" spans="1:1" s="261" customFormat="1" ht="12" hidden="1" customHeight="1">
      <c r="A19790" s="260"/>
    </row>
    <row r="19791" spans="1:1" s="261" customFormat="1" ht="12" hidden="1" customHeight="1">
      <c r="A19791" s="260"/>
    </row>
    <row r="19792" spans="1:1" s="261" customFormat="1" ht="12" hidden="1" customHeight="1">
      <c r="A19792" s="260"/>
    </row>
    <row r="19793" spans="1:1" s="261" customFormat="1" ht="12" hidden="1" customHeight="1">
      <c r="A19793" s="260"/>
    </row>
    <row r="19794" spans="1:1" s="261" customFormat="1" ht="12" hidden="1" customHeight="1">
      <c r="A19794" s="260"/>
    </row>
    <row r="19795" spans="1:1" s="261" customFormat="1" ht="12" hidden="1" customHeight="1">
      <c r="A19795" s="260"/>
    </row>
    <row r="19796" spans="1:1" s="261" customFormat="1" ht="12" hidden="1" customHeight="1">
      <c r="A19796" s="260"/>
    </row>
    <row r="19797" spans="1:1" s="261" customFormat="1" ht="12" hidden="1" customHeight="1">
      <c r="A19797" s="260"/>
    </row>
    <row r="19798" spans="1:1" s="261" customFormat="1" ht="12" hidden="1" customHeight="1">
      <c r="A19798" s="260"/>
    </row>
    <row r="19799" spans="1:1" s="261" customFormat="1" ht="12" hidden="1" customHeight="1">
      <c r="A19799" s="260"/>
    </row>
    <row r="19800" spans="1:1" s="261" customFormat="1" ht="12" hidden="1" customHeight="1">
      <c r="A19800" s="260"/>
    </row>
    <row r="19801" spans="1:1" s="261" customFormat="1" ht="12" hidden="1" customHeight="1">
      <c r="A19801" s="260"/>
    </row>
    <row r="19802" spans="1:1" s="261" customFormat="1" ht="12" hidden="1" customHeight="1">
      <c r="A19802" s="260"/>
    </row>
    <row r="19803" spans="1:1" s="261" customFormat="1" ht="12" hidden="1" customHeight="1">
      <c r="A19803" s="260"/>
    </row>
    <row r="19804" spans="1:1" s="261" customFormat="1" ht="12" hidden="1" customHeight="1">
      <c r="A19804" s="260"/>
    </row>
    <row r="19805" spans="1:1" s="261" customFormat="1" ht="12" hidden="1" customHeight="1">
      <c r="A19805" s="260"/>
    </row>
    <row r="19806" spans="1:1" s="261" customFormat="1" ht="12" hidden="1" customHeight="1">
      <c r="A19806" s="260"/>
    </row>
    <row r="19807" spans="1:1" s="261" customFormat="1" ht="12" hidden="1" customHeight="1">
      <c r="A19807" s="260"/>
    </row>
    <row r="19808" spans="1:1" s="261" customFormat="1" ht="12" hidden="1" customHeight="1">
      <c r="A19808" s="260"/>
    </row>
    <row r="19809" spans="1:1" s="261" customFormat="1" ht="12" hidden="1" customHeight="1">
      <c r="A19809" s="260"/>
    </row>
    <row r="19810" spans="1:1" s="261" customFormat="1" ht="12" hidden="1" customHeight="1">
      <c r="A19810" s="260"/>
    </row>
    <row r="19811" spans="1:1" s="261" customFormat="1" ht="12" hidden="1" customHeight="1">
      <c r="A19811" s="260"/>
    </row>
    <row r="19812" spans="1:1" s="261" customFormat="1" ht="12" hidden="1" customHeight="1">
      <c r="A19812" s="260"/>
    </row>
    <row r="19813" spans="1:1" s="261" customFormat="1" ht="12" hidden="1" customHeight="1">
      <c r="A19813" s="260"/>
    </row>
    <row r="19814" spans="1:1" s="261" customFormat="1" ht="12" hidden="1" customHeight="1">
      <c r="A19814" s="260"/>
    </row>
    <row r="19815" spans="1:1" s="261" customFormat="1" ht="12" hidden="1" customHeight="1">
      <c r="A19815" s="260"/>
    </row>
    <row r="19816" spans="1:1" s="261" customFormat="1" ht="12" hidden="1" customHeight="1">
      <c r="A19816" s="260"/>
    </row>
    <row r="19817" spans="1:1" s="261" customFormat="1" ht="12" hidden="1" customHeight="1">
      <c r="A19817" s="260"/>
    </row>
    <row r="19818" spans="1:1" s="261" customFormat="1" ht="12" hidden="1" customHeight="1">
      <c r="A19818" s="260"/>
    </row>
    <row r="19819" spans="1:1" s="261" customFormat="1" ht="12" hidden="1" customHeight="1">
      <c r="A19819" s="260"/>
    </row>
    <row r="19820" spans="1:1" s="261" customFormat="1" ht="12" hidden="1" customHeight="1">
      <c r="A19820" s="260"/>
    </row>
    <row r="19821" spans="1:1" s="261" customFormat="1" ht="12" hidden="1" customHeight="1">
      <c r="A19821" s="260"/>
    </row>
    <row r="19822" spans="1:1" s="261" customFormat="1" ht="12" hidden="1" customHeight="1">
      <c r="A19822" s="260"/>
    </row>
    <row r="19823" spans="1:1" s="261" customFormat="1" ht="12" hidden="1" customHeight="1">
      <c r="A19823" s="260"/>
    </row>
    <row r="19824" spans="1:1" s="261" customFormat="1" ht="12" hidden="1" customHeight="1">
      <c r="A19824" s="260"/>
    </row>
    <row r="19825" spans="1:1" s="261" customFormat="1" ht="12" hidden="1" customHeight="1">
      <c r="A19825" s="260"/>
    </row>
    <row r="19826" spans="1:1" s="261" customFormat="1" ht="12" hidden="1" customHeight="1">
      <c r="A19826" s="260"/>
    </row>
    <row r="19827" spans="1:1" s="261" customFormat="1" ht="12" hidden="1" customHeight="1">
      <c r="A19827" s="260"/>
    </row>
    <row r="19828" spans="1:1" s="261" customFormat="1" ht="12" hidden="1" customHeight="1">
      <c r="A19828" s="260"/>
    </row>
    <row r="19829" spans="1:1" s="261" customFormat="1" ht="12" hidden="1" customHeight="1">
      <c r="A19829" s="260"/>
    </row>
    <row r="19830" spans="1:1" s="261" customFormat="1" ht="12" hidden="1" customHeight="1">
      <c r="A19830" s="260"/>
    </row>
    <row r="19831" spans="1:1" s="261" customFormat="1" ht="12" hidden="1" customHeight="1">
      <c r="A19831" s="260"/>
    </row>
    <row r="19832" spans="1:1" s="261" customFormat="1" ht="12" hidden="1" customHeight="1">
      <c r="A19832" s="260"/>
    </row>
    <row r="19833" spans="1:1" s="261" customFormat="1" ht="12" hidden="1" customHeight="1">
      <c r="A19833" s="260"/>
    </row>
    <row r="19834" spans="1:1" s="261" customFormat="1" ht="12" hidden="1" customHeight="1">
      <c r="A19834" s="260"/>
    </row>
    <row r="19835" spans="1:1" s="261" customFormat="1" ht="12" hidden="1" customHeight="1">
      <c r="A19835" s="260"/>
    </row>
    <row r="19836" spans="1:1" s="261" customFormat="1" ht="12" hidden="1" customHeight="1">
      <c r="A19836" s="260"/>
    </row>
    <row r="19837" spans="1:1" s="261" customFormat="1" ht="12" hidden="1" customHeight="1">
      <c r="A19837" s="260"/>
    </row>
    <row r="19838" spans="1:1" s="261" customFormat="1" ht="12" hidden="1" customHeight="1">
      <c r="A19838" s="260"/>
    </row>
    <row r="19839" spans="1:1" s="261" customFormat="1" ht="12" hidden="1" customHeight="1">
      <c r="A19839" s="260"/>
    </row>
    <row r="19840" spans="1:1" s="261" customFormat="1" ht="12" hidden="1" customHeight="1">
      <c r="A19840" s="260"/>
    </row>
    <row r="19841" spans="1:1" s="261" customFormat="1" ht="12" hidden="1" customHeight="1">
      <c r="A19841" s="260"/>
    </row>
    <row r="19842" spans="1:1" s="261" customFormat="1" ht="12" hidden="1" customHeight="1">
      <c r="A19842" s="260"/>
    </row>
    <row r="19843" spans="1:1" s="261" customFormat="1" ht="12" hidden="1" customHeight="1">
      <c r="A19843" s="260"/>
    </row>
    <row r="19844" spans="1:1" s="261" customFormat="1" ht="12" hidden="1" customHeight="1">
      <c r="A19844" s="260"/>
    </row>
    <row r="19845" spans="1:1" s="261" customFormat="1" ht="12" hidden="1" customHeight="1">
      <c r="A19845" s="260"/>
    </row>
    <row r="19846" spans="1:1" s="261" customFormat="1" ht="12" hidden="1" customHeight="1">
      <c r="A19846" s="260"/>
    </row>
    <row r="19847" spans="1:1" s="261" customFormat="1" ht="12" hidden="1" customHeight="1">
      <c r="A19847" s="260"/>
    </row>
    <row r="19848" spans="1:1" s="261" customFormat="1" ht="12" hidden="1" customHeight="1">
      <c r="A19848" s="260"/>
    </row>
    <row r="19849" spans="1:1" s="261" customFormat="1" ht="12" hidden="1" customHeight="1">
      <c r="A19849" s="260"/>
    </row>
    <row r="19850" spans="1:1" s="261" customFormat="1" ht="12" hidden="1" customHeight="1">
      <c r="A19850" s="260"/>
    </row>
    <row r="19851" spans="1:1" s="261" customFormat="1" ht="12" hidden="1" customHeight="1">
      <c r="A19851" s="260"/>
    </row>
    <row r="19852" spans="1:1" s="261" customFormat="1" ht="12" hidden="1" customHeight="1">
      <c r="A19852" s="260"/>
    </row>
    <row r="19853" spans="1:1" s="261" customFormat="1" ht="12" hidden="1" customHeight="1">
      <c r="A19853" s="260"/>
    </row>
    <row r="19854" spans="1:1" s="261" customFormat="1" ht="12" hidden="1" customHeight="1">
      <c r="A19854" s="260"/>
    </row>
    <row r="19855" spans="1:1" s="261" customFormat="1" ht="12" hidden="1" customHeight="1">
      <c r="A19855" s="260"/>
    </row>
    <row r="19856" spans="1:1" s="261" customFormat="1" ht="12" hidden="1" customHeight="1">
      <c r="A19856" s="260"/>
    </row>
    <row r="19857" spans="1:1" s="261" customFormat="1" ht="12" hidden="1" customHeight="1">
      <c r="A19857" s="260"/>
    </row>
    <row r="19858" spans="1:1" s="261" customFormat="1" ht="12" hidden="1" customHeight="1">
      <c r="A19858" s="260"/>
    </row>
    <row r="19859" spans="1:1" s="261" customFormat="1" ht="12" hidden="1" customHeight="1">
      <c r="A19859" s="260"/>
    </row>
    <row r="19860" spans="1:1" s="261" customFormat="1" ht="12" hidden="1" customHeight="1">
      <c r="A19860" s="260"/>
    </row>
    <row r="19861" spans="1:1" s="261" customFormat="1" ht="12" hidden="1" customHeight="1">
      <c r="A19861" s="260"/>
    </row>
    <row r="19862" spans="1:1" s="261" customFormat="1" ht="12" hidden="1" customHeight="1">
      <c r="A19862" s="260"/>
    </row>
    <row r="19863" spans="1:1" s="261" customFormat="1" ht="12" hidden="1" customHeight="1">
      <c r="A19863" s="260"/>
    </row>
    <row r="19864" spans="1:1" s="261" customFormat="1" ht="12" hidden="1" customHeight="1">
      <c r="A19864" s="260"/>
    </row>
    <row r="19865" spans="1:1" s="261" customFormat="1" ht="12" hidden="1" customHeight="1">
      <c r="A19865" s="260"/>
    </row>
    <row r="19866" spans="1:1" s="261" customFormat="1" ht="12" hidden="1" customHeight="1">
      <c r="A19866" s="260"/>
    </row>
    <row r="19867" spans="1:1" s="261" customFormat="1" ht="12" hidden="1" customHeight="1">
      <c r="A19867" s="260"/>
    </row>
    <row r="19868" spans="1:1" s="261" customFormat="1" ht="12" hidden="1" customHeight="1">
      <c r="A19868" s="260"/>
    </row>
    <row r="19869" spans="1:1" s="261" customFormat="1" ht="12" hidden="1" customHeight="1">
      <c r="A19869" s="260"/>
    </row>
    <row r="19870" spans="1:1" s="261" customFormat="1" ht="12" hidden="1" customHeight="1">
      <c r="A19870" s="260"/>
    </row>
    <row r="19871" spans="1:1" s="261" customFormat="1" ht="12" hidden="1" customHeight="1">
      <c r="A19871" s="260"/>
    </row>
    <row r="19872" spans="1:1" s="261" customFormat="1" ht="12" hidden="1" customHeight="1">
      <c r="A19872" s="260"/>
    </row>
    <row r="19873" spans="1:1" s="261" customFormat="1" ht="12" hidden="1" customHeight="1">
      <c r="A19873" s="260"/>
    </row>
    <row r="19874" spans="1:1" s="261" customFormat="1" ht="12" hidden="1" customHeight="1">
      <c r="A19874" s="260"/>
    </row>
    <row r="19875" spans="1:1" s="261" customFormat="1" ht="12" hidden="1" customHeight="1">
      <c r="A19875" s="260"/>
    </row>
    <row r="19876" spans="1:1" s="261" customFormat="1" ht="12" hidden="1" customHeight="1">
      <c r="A19876" s="260"/>
    </row>
    <row r="19877" spans="1:1" s="261" customFormat="1" ht="12" hidden="1" customHeight="1">
      <c r="A19877" s="260"/>
    </row>
    <row r="19878" spans="1:1" s="261" customFormat="1" ht="12" hidden="1" customHeight="1">
      <c r="A19878" s="260"/>
    </row>
    <row r="19879" spans="1:1" s="261" customFormat="1" ht="12" hidden="1" customHeight="1">
      <c r="A19879" s="260"/>
    </row>
    <row r="19880" spans="1:1" s="261" customFormat="1" ht="12" hidden="1" customHeight="1">
      <c r="A19880" s="260"/>
    </row>
    <row r="19881" spans="1:1" s="261" customFormat="1" ht="12" hidden="1" customHeight="1">
      <c r="A19881" s="260"/>
    </row>
    <row r="19882" spans="1:1" s="261" customFormat="1" ht="12" hidden="1" customHeight="1">
      <c r="A19882" s="260"/>
    </row>
    <row r="19883" spans="1:1" s="261" customFormat="1" ht="12" hidden="1" customHeight="1">
      <c r="A19883" s="260"/>
    </row>
    <row r="19884" spans="1:1" s="261" customFormat="1" ht="12" hidden="1" customHeight="1">
      <c r="A19884" s="260"/>
    </row>
    <row r="19885" spans="1:1" s="261" customFormat="1" ht="12" hidden="1" customHeight="1">
      <c r="A19885" s="260"/>
    </row>
    <row r="19886" spans="1:1" s="261" customFormat="1" ht="12" hidden="1" customHeight="1">
      <c r="A19886" s="260"/>
    </row>
    <row r="19887" spans="1:1" s="261" customFormat="1" ht="12" hidden="1" customHeight="1">
      <c r="A19887" s="260"/>
    </row>
    <row r="19888" spans="1:1" s="261" customFormat="1" ht="12" hidden="1" customHeight="1">
      <c r="A19888" s="260"/>
    </row>
    <row r="19889" spans="1:1" s="261" customFormat="1" ht="12" hidden="1" customHeight="1">
      <c r="A19889" s="260"/>
    </row>
    <row r="19890" spans="1:1" s="261" customFormat="1" ht="12" hidden="1" customHeight="1">
      <c r="A19890" s="260"/>
    </row>
    <row r="19891" spans="1:1" s="261" customFormat="1" ht="12" hidden="1" customHeight="1">
      <c r="A19891" s="260"/>
    </row>
    <row r="19892" spans="1:1" s="261" customFormat="1" ht="12" hidden="1" customHeight="1">
      <c r="A19892" s="260"/>
    </row>
    <row r="19893" spans="1:1" s="261" customFormat="1" ht="12" hidden="1" customHeight="1">
      <c r="A19893" s="260"/>
    </row>
    <row r="19894" spans="1:1" s="261" customFormat="1" ht="12" hidden="1" customHeight="1">
      <c r="A19894" s="260"/>
    </row>
    <row r="19895" spans="1:1" s="261" customFormat="1" ht="12" hidden="1" customHeight="1">
      <c r="A19895" s="260"/>
    </row>
    <row r="19896" spans="1:1" s="261" customFormat="1" ht="12" hidden="1" customHeight="1">
      <c r="A19896" s="260"/>
    </row>
    <row r="19897" spans="1:1" s="261" customFormat="1" ht="12" hidden="1" customHeight="1">
      <c r="A19897" s="260"/>
    </row>
    <row r="19898" spans="1:1" s="261" customFormat="1" ht="12" hidden="1" customHeight="1">
      <c r="A19898" s="260"/>
    </row>
    <row r="19899" spans="1:1" s="261" customFormat="1" ht="12" hidden="1" customHeight="1">
      <c r="A19899" s="260"/>
    </row>
    <row r="19900" spans="1:1" s="261" customFormat="1" ht="12" hidden="1" customHeight="1">
      <c r="A19900" s="260"/>
    </row>
    <row r="19901" spans="1:1" s="261" customFormat="1" ht="12" hidden="1" customHeight="1">
      <c r="A19901" s="260"/>
    </row>
    <row r="19902" spans="1:1" s="261" customFormat="1" ht="12" hidden="1" customHeight="1">
      <c r="A19902" s="260"/>
    </row>
    <row r="19903" spans="1:1" s="261" customFormat="1" ht="12" hidden="1" customHeight="1">
      <c r="A19903" s="260"/>
    </row>
    <row r="19904" spans="1:1" s="261" customFormat="1" ht="12" hidden="1" customHeight="1">
      <c r="A19904" s="260"/>
    </row>
    <row r="19905" spans="1:185" s="261" customFormat="1" ht="12" hidden="1" customHeight="1">
      <c r="A19905" s="260"/>
    </row>
    <row r="19906" spans="1:185" s="261" customFormat="1" ht="12" hidden="1" customHeight="1">
      <c r="A19906" s="260"/>
    </row>
    <row r="19907" spans="1:185" s="261" customFormat="1" ht="12" hidden="1" customHeight="1">
      <c r="A19907" s="260"/>
    </row>
    <row r="19908" spans="1:185" s="261" customFormat="1" ht="12" hidden="1" customHeight="1">
      <c r="A19908" s="260"/>
    </row>
    <row r="19909" spans="1:185" s="261" customFormat="1" ht="12" hidden="1" customHeight="1">
      <c r="A19909" s="260"/>
    </row>
    <row r="19910" spans="1:185" s="261" customFormat="1" ht="12" hidden="1" customHeight="1">
      <c r="A19910" s="260"/>
    </row>
    <row r="19911" spans="1:185" s="261" customFormat="1" ht="12" hidden="1" customHeight="1">
      <c r="A19911" s="260"/>
    </row>
    <row r="19912" spans="1:185" s="261" customFormat="1" ht="12" hidden="1" customHeight="1">
      <c r="A19912" s="260"/>
    </row>
    <row r="19913" spans="1:185" s="261" customFormat="1" ht="12" hidden="1" customHeight="1">
      <c r="A19913" s="260"/>
    </row>
    <row r="19914" spans="1:185" ht="13" hidden="1">
      <c r="A19914" s="260"/>
      <c r="B19914" s="261"/>
      <c r="C19914" s="261"/>
      <c r="D19914" s="261"/>
      <c r="E19914" s="261"/>
      <c r="F19914" s="261"/>
      <c r="G19914" s="261"/>
      <c r="H19914" s="261"/>
      <c r="I19914" s="261"/>
      <c r="J19914" s="261"/>
      <c r="K19914" s="261"/>
      <c r="L19914" s="261"/>
      <c r="M19914" s="261"/>
      <c r="N19914" s="261"/>
      <c r="O19914" s="261"/>
      <c r="P19914" s="261"/>
      <c r="Q19914" s="261"/>
      <c r="R19914" s="261"/>
      <c r="S19914" s="261"/>
      <c r="T19914" s="261"/>
      <c r="U19914" s="261"/>
      <c r="V19914" s="261"/>
      <c r="W19914" s="261"/>
      <c r="X19914" s="261"/>
      <c r="Y19914" s="261"/>
      <c r="Z19914" s="261"/>
      <c r="AA19914" s="261"/>
      <c r="AB19914" s="261"/>
      <c r="AC19914" s="261"/>
      <c r="AD19914" s="261"/>
      <c r="AE19914" s="261"/>
      <c r="AF19914" s="261"/>
      <c r="AG19914" s="261"/>
      <c r="AH19914" s="261"/>
      <c r="AI19914" s="261"/>
      <c r="AJ19914" s="261"/>
      <c r="AK19914" s="261"/>
      <c r="AL19914" s="261"/>
      <c r="AM19914" s="261"/>
      <c r="AN19914" s="261"/>
      <c r="AO19914" s="261"/>
      <c r="AP19914" s="261"/>
      <c r="AQ19914" s="261"/>
      <c r="AR19914" s="261"/>
      <c r="AS19914" s="261"/>
      <c r="AT19914" s="261"/>
      <c r="AU19914" s="261"/>
      <c r="AV19914" s="261"/>
      <c r="AW19914" s="261"/>
      <c r="AX19914" s="261"/>
      <c r="AY19914" s="261"/>
      <c r="AZ19914" s="261"/>
      <c r="BA19914" s="261"/>
      <c r="BB19914" s="261"/>
      <c r="BC19914" s="261"/>
      <c r="BD19914" s="261"/>
      <c r="BE19914" s="261"/>
      <c r="BF19914" s="261"/>
      <c r="BG19914" s="261"/>
      <c r="BH19914" s="261"/>
      <c r="BI19914" s="261"/>
      <c r="BJ19914" s="261"/>
      <c r="BK19914" s="261"/>
      <c r="BL19914" s="261"/>
      <c r="BM19914" s="261"/>
      <c r="BN19914" s="261"/>
      <c r="BO19914" s="261"/>
      <c r="BP19914" s="261"/>
      <c r="BQ19914" s="261"/>
      <c r="BR19914" s="261"/>
      <c r="BS19914" s="261"/>
      <c r="BT19914" s="261"/>
      <c r="BU19914" s="261"/>
      <c r="BV19914" s="261"/>
      <c r="BW19914" s="261"/>
      <c r="BX19914" s="261"/>
      <c r="BY19914" s="261"/>
      <c r="BZ19914" s="261"/>
      <c r="CA19914" s="261"/>
      <c r="CB19914" s="261"/>
      <c r="CC19914" s="261"/>
      <c r="CD19914" s="261"/>
      <c r="CE19914" s="261"/>
      <c r="CF19914" s="261"/>
      <c r="CG19914" s="261"/>
      <c r="CH19914" s="261"/>
      <c r="CI19914" s="261"/>
      <c r="CJ19914" s="261"/>
      <c r="CK19914" s="261"/>
      <c r="CL19914" s="261"/>
      <c r="CM19914" s="261"/>
      <c r="CN19914" s="261"/>
      <c r="CO19914" s="261"/>
      <c r="CP19914" s="261"/>
      <c r="CQ19914" s="261"/>
      <c r="CR19914" s="261"/>
      <c r="CS19914" s="261"/>
      <c r="CT19914" s="261"/>
      <c r="CU19914" s="261"/>
      <c r="CV19914" s="261"/>
      <c r="CW19914" s="261"/>
      <c r="CX19914" s="261"/>
      <c r="CY19914" s="261"/>
      <c r="CZ19914" s="261"/>
      <c r="DA19914" s="261"/>
      <c r="DB19914" s="261"/>
      <c r="DC19914" s="261"/>
      <c r="DD19914" s="261"/>
      <c r="DE19914" s="261"/>
      <c r="DF19914" s="261"/>
      <c r="DG19914" s="261"/>
      <c r="DH19914" s="261"/>
      <c r="DI19914" s="261"/>
      <c r="DJ19914" s="261"/>
      <c r="DK19914" s="261"/>
      <c r="DL19914" s="261"/>
      <c r="DM19914" s="261"/>
      <c r="DN19914" s="261"/>
      <c r="DO19914" s="261"/>
      <c r="DP19914" s="261"/>
      <c r="DQ19914" s="261"/>
      <c r="DR19914" s="261"/>
      <c r="DS19914" s="261"/>
      <c r="DT19914" s="261"/>
      <c r="DU19914" s="261"/>
      <c r="DV19914" s="261"/>
      <c r="DW19914" s="261"/>
      <c r="DX19914" s="261"/>
      <c r="DY19914" s="261"/>
      <c r="DZ19914" s="261"/>
      <c r="EA19914" s="261"/>
      <c r="EB19914" s="261"/>
      <c r="EC19914" s="261"/>
      <c r="ED19914" s="261"/>
      <c r="EE19914" s="261"/>
      <c r="EF19914" s="261"/>
      <c r="EG19914" s="261"/>
      <c r="EH19914" s="261"/>
      <c r="EI19914" s="261"/>
      <c r="EJ19914" s="261"/>
      <c r="EK19914" s="261"/>
      <c r="EL19914" s="261"/>
      <c r="EM19914" s="261"/>
      <c r="EN19914" s="261"/>
      <c r="EO19914" s="261"/>
      <c r="EP19914" s="261"/>
      <c r="EQ19914" s="261"/>
      <c r="ER19914" s="261"/>
      <c r="ES19914" s="261"/>
      <c r="ET19914" s="261"/>
      <c r="EU19914" s="261"/>
      <c r="EV19914" s="261"/>
      <c r="EW19914" s="261"/>
      <c r="EX19914" s="261"/>
      <c r="EY19914" s="261"/>
      <c r="EZ19914" s="261"/>
      <c r="FA19914" s="261"/>
      <c r="FB19914" s="261"/>
      <c r="FC19914" s="261"/>
      <c r="FD19914" s="261"/>
      <c r="FE19914" s="261"/>
      <c r="FF19914" s="261"/>
      <c r="FG19914" s="261"/>
      <c r="FH19914" s="261"/>
      <c r="FI19914" s="261"/>
      <c r="FJ19914" s="261"/>
      <c r="FK19914" s="261"/>
      <c r="FL19914" s="261"/>
      <c r="FM19914" s="261"/>
      <c r="FN19914" s="261"/>
      <c r="FO19914" s="261"/>
      <c r="FP19914" s="261"/>
      <c r="FQ19914" s="261"/>
      <c r="FR19914" s="261"/>
      <c r="FS19914" s="261"/>
      <c r="FT19914" s="261"/>
      <c r="FU19914" s="261"/>
      <c r="FV19914" s="261"/>
      <c r="FW19914" s="261"/>
      <c r="FX19914" s="261"/>
      <c r="FY19914" s="261"/>
      <c r="FZ19914" s="261"/>
      <c r="GA19914" s="261"/>
      <c r="GB19914" s="261"/>
      <c r="GC19914" s="261"/>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4"/>
  <sheetViews>
    <sheetView showGridLines="0" zoomScaleNormal="100" zoomScaleSheetLayoutView="100" workbookViewId="0"/>
  </sheetViews>
  <sheetFormatPr defaultColWidth="0" defaultRowHeight="12.5" zeroHeight="1"/>
  <cols>
    <col min="1" max="1" width="3.453125" style="90" customWidth="1"/>
    <col min="2" max="2" width="13.453125" style="459" customWidth="1"/>
    <col min="3" max="3" width="2.453125" style="90" customWidth="1"/>
    <col min="4" max="5" width="3.453125" style="5" customWidth="1"/>
    <col min="6" max="6" width="65.453125" style="5" customWidth="1"/>
    <col min="7" max="7" width="1.453125" style="5" customWidth="1"/>
    <col min="8" max="8" width="3.453125" style="9" hidden="1" customWidth="1"/>
    <col min="9" max="9" width="14" style="9" hidden="1" customWidth="1"/>
    <col min="10" max="16384" width="8.81640625" style="9" hidden="1"/>
  </cols>
  <sheetData>
    <row r="1" spans="1:9">
      <c r="A1" s="638"/>
      <c r="B1" s="638"/>
      <c r="C1" s="638"/>
      <c r="D1" s="46"/>
      <c r="E1" s="46"/>
      <c r="F1" s="46"/>
      <c r="G1" s="46"/>
      <c r="H1" s="479"/>
      <c r="I1" s="479"/>
    </row>
    <row r="2" spans="1:9" ht="13">
      <c r="A2" s="920" t="s">
        <v>292</v>
      </c>
      <c r="B2" s="920"/>
      <c r="C2" s="921"/>
      <c r="D2" s="921"/>
      <c r="E2" s="921"/>
      <c r="F2" s="921"/>
      <c r="G2" s="921"/>
      <c r="H2" s="479"/>
      <c r="I2" s="479"/>
    </row>
    <row r="3" spans="1:9" s="174" customFormat="1" ht="13">
      <c r="A3" s="920" t="s">
        <v>293</v>
      </c>
      <c r="B3" s="920"/>
      <c r="C3" s="921"/>
      <c r="D3" s="921"/>
      <c r="E3" s="921"/>
      <c r="F3" s="921"/>
      <c r="G3" s="921"/>
      <c r="I3" s="460" t="s">
        <v>294</v>
      </c>
    </row>
    <row r="4" spans="1:9">
      <c r="A4" s="638"/>
      <c r="B4" s="638"/>
      <c r="C4" s="638"/>
      <c r="D4" s="46"/>
      <c r="E4" s="46"/>
      <c r="F4" s="46"/>
      <c r="G4" s="46"/>
      <c r="H4" s="479"/>
      <c r="I4" s="461" t="s">
        <v>295</v>
      </c>
    </row>
    <row r="5" spans="1:9" s="29" customFormat="1" ht="13">
      <c r="A5" s="924" t="s">
        <v>296</v>
      </c>
      <c r="B5" s="924"/>
      <c r="C5" s="925"/>
      <c r="D5" s="925"/>
      <c r="E5" s="925"/>
      <c r="F5" s="925"/>
      <c r="G5" s="925"/>
      <c r="I5" s="461" t="s">
        <v>297</v>
      </c>
    </row>
    <row r="6" spans="1:9" s="29" customFormat="1" ht="13">
      <c r="A6" s="924" t="s">
        <v>298</v>
      </c>
      <c r="B6" s="924"/>
      <c r="C6" s="925"/>
      <c r="D6" s="925"/>
      <c r="E6" s="925"/>
      <c r="F6" s="925"/>
      <c r="G6" s="925"/>
      <c r="I6" s="460" t="s">
        <v>299</v>
      </c>
    </row>
    <row r="7" spans="1:9" ht="11.75" customHeight="1">
      <c r="A7" s="638"/>
      <c r="B7" s="638"/>
      <c r="C7" s="638"/>
      <c r="D7" s="46"/>
      <c r="E7" s="46"/>
      <c r="F7" s="46"/>
      <c r="G7" s="46"/>
      <c r="H7" s="479"/>
      <c r="I7" s="479"/>
    </row>
    <row r="8" spans="1:9" s="29" customFormat="1" ht="13">
      <c r="A8" s="922" t="s">
        <v>300</v>
      </c>
      <c r="B8" s="922"/>
      <c r="C8" s="923"/>
      <c r="D8" s="923"/>
      <c r="E8" s="923"/>
      <c r="F8" s="923"/>
      <c r="G8" s="923"/>
    </row>
    <row r="9" spans="1:9" s="29" customFormat="1" ht="13">
      <c r="A9" s="922" t="s">
        <v>301</v>
      </c>
      <c r="B9" s="922"/>
      <c r="C9" s="923"/>
      <c r="D9" s="923"/>
      <c r="E9" s="923"/>
      <c r="F9" s="923"/>
      <c r="G9" s="923"/>
    </row>
    <row r="10" spans="1:9" ht="13">
      <c r="A10" s="818"/>
      <c r="B10" s="818"/>
      <c r="C10" s="812"/>
      <c r="D10" s="812"/>
      <c r="E10" s="812"/>
      <c r="F10" s="812"/>
      <c r="G10" s="46"/>
      <c r="H10" s="479"/>
      <c r="I10" s="479"/>
    </row>
    <row r="11" spans="1:9" ht="13">
      <c r="A11" s="926" t="s">
        <v>302</v>
      </c>
      <c r="B11" s="926"/>
      <c r="C11" s="926"/>
      <c r="D11" s="926"/>
      <c r="E11" s="926"/>
      <c r="F11" s="926"/>
      <c r="G11" s="926"/>
      <c r="H11" s="479"/>
      <c r="I11" s="479"/>
    </row>
    <row r="12" spans="1:9" ht="13">
      <c r="A12" s="812"/>
      <c r="B12" s="812"/>
      <c r="C12" s="638"/>
      <c r="D12" s="46"/>
      <c r="E12" s="39"/>
      <c r="F12" s="46"/>
      <c r="G12" s="46"/>
      <c r="H12" s="479"/>
      <c r="I12" s="479"/>
    </row>
    <row r="13" spans="1:9" ht="13.25" customHeight="1">
      <c r="A13" s="638"/>
      <c r="B13" s="638"/>
      <c r="C13" s="812"/>
      <c r="D13" s="943" t="s">
        <v>303</v>
      </c>
      <c r="E13" s="943"/>
      <c r="F13" s="943"/>
      <c r="G13" s="46"/>
      <c r="H13" s="479"/>
      <c r="I13" s="479"/>
    </row>
    <row r="14" spans="1:9" ht="13">
      <c r="A14" s="638"/>
      <c r="B14" s="638"/>
      <c r="C14" s="812"/>
      <c r="D14" s="943"/>
      <c r="E14" s="943"/>
      <c r="F14" s="943"/>
      <c r="G14" s="46"/>
      <c r="H14" s="479"/>
      <c r="I14" s="479"/>
    </row>
    <row r="15" spans="1:9" ht="13">
      <c r="A15" s="480"/>
      <c r="B15" s="480"/>
      <c r="C15" s="480"/>
      <c r="D15" s="884" t="s">
        <v>304</v>
      </c>
      <c r="E15" s="884"/>
      <c r="F15" s="884"/>
      <c r="G15" s="46"/>
      <c r="H15" s="479"/>
      <c r="I15" s="479"/>
    </row>
    <row r="16" spans="1:9" ht="13">
      <c r="A16" s="480"/>
      <c r="B16" s="480"/>
      <c r="C16" s="480"/>
      <c r="D16" s="633"/>
      <c r="E16" s="46"/>
      <c r="F16" s="46"/>
      <c r="G16" s="46"/>
      <c r="H16" s="479"/>
      <c r="I16" s="479"/>
    </row>
    <row r="17" spans="1:7" ht="13">
      <c r="A17" s="477"/>
      <c r="B17" s="853" t="s">
        <v>294</v>
      </c>
      <c r="C17" s="197"/>
      <c r="D17" s="871" t="s">
        <v>305</v>
      </c>
      <c r="E17" s="871"/>
      <c r="F17" s="871"/>
      <c r="G17" s="46"/>
    </row>
    <row r="18" spans="1:7" ht="13">
      <c r="A18" s="480"/>
      <c r="B18" s="480"/>
      <c r="C18" s="197"/>
      <c r="D18" s="871"/>
      <c r="E18" s="871"/>
      <c r="F18" s="871"/>
      <c r="G18" s="46"/>
    </row>
    <row r="19" spans="1:7" ht="13">
      <c r="A19" s="480"/>
      <c r="B19" s="480"/>
      <c r="C19" s="197"/>
      <c r="D19" s="871"/>
      <c r="E19" s="871"/>
      <c r="F19" s="871"/>
      <c r="G19" s="46"/>
    </row>
    <row r="20" spans="1:7" ht="13">
      <c r="A20" s="480"/>
      <c r="B20" s="480"/>
      <c r="C20" s="480"/>
      <c r="D20" s="46"/>
      <c r="E20" s="46"/>
      <c r="F20" s="46"/>
      <c r="G20" s="46"/>
    </row>
    <row r="21" spans="1:7" ht="13">
      <c r="A21" s="477"/>
      <c r="B21" s="853" t="s">
        <v>294</v>
      </c>
      <c r="C21" s="638"/>
      <c r="D21" s="936" t="s">
        <v>306</v>
      </c>
      <c r="E21" s="936"/>
      <c r="F21" s="936"/>
      <c r="G21" s="46"/>
    </row>
    <row r="22" spans="1:7" ht="13">
      <c r="A22" s="477"/>
      <c r="B22" s="477"/>
      <c r="C22" s="638"/>
      <c r="D22" s="805"/>
      <c r="E22" s="46"/>
      <c r="F22" s="46"/>
      <c r="G22" s="46"/>
    </row>
    <row r="23" spans="1:7" ht="13">
      <c r="A23" s="477"/>
      <c r="B23" s="853" t="s">
        <v>294</v>
      </c>
      <c r="C23" s="638"/>
      <c r="D23" s="871" t="s">
        <v>307</v>
      </c>
      <c r="E23" s="871"/>
      <c r="F23" s="871"/>
      <c r="G23" s="46"/>
    </row>
    <row r="24" spans="1:7" ht="13">
      <c r="A24" s="477"/>
      <c r="B24" s="477"/>
      <c r="C24" s="638"/>
      <c r="D24" s="871"/>
      <c r="E24" s="871"/>
      <c r="F24" s="871"/>
      <c r="G24" s="46"/>
    </row>
    <row r="25" spans="1:7">
      <c r="A25" s="638"/>
      <c r="B25" s="638"/>
      <c r="C25" s="638"/>
      <c r="D25" s="46"/>
      <c r="E25" s="46"/>
      <c r="F25" s="46"/>
      <c r="G25" s="46"/>
    </row>
    <row r="26" spans="1:7" ht="13">
      <c r="A26" s="477"/>
      <c r="B26" s="853" t="s">
        <v>294</v>
      </c>
      <c r="C26" s="638"/>
      <c r="D26" s="905" t="s">
        <v>308</v>
      </c>
      <c r="E26" s="905"/>
      <c r="F26" s="905"/>
      <c r="G26" s="46"/>
    </row>
    <row r="27" spans="1:7">
      <c r="A27" s="638"/>
      <c r="B27" s="638"/>
      <c r="C27" s="638"/>
      <c r="D27" s="905"/>
      <c r="E27" s="905"/>
      <c r="F27" s="905"/>
      <c r="G27" s="46"/>
    </row>
    <row r="28" spans="1:7">
      <c r="A28" s="638"/>
      <c r="B28" s="638"/>
      <c r="C28" s="638"/>
      <c r="D28" s="905"/>
      <c r="E28" s="905"/>
      <c r="F28" s="905"/>
      <c r="G28" s="46"/>
    </row>
    <row r="29" spans="1:7">
      <c r="A29" s="638"/>
      <c r="B29" s="638"/>
      <c r="C29" s="638"/>
      <c r="D29" s="905"/>
      <c r="E29" s="905"/>
      <c r="F29" s="905"/>
      <c r="G29" s="46"/>
    </row>
    <row r="30" spans="1:7">
      <c r="A30" s="638"/>
      <c r="B30" s="638"/>
      <c r="C30" s="638"/>
      <c r="D30" s="905"/>
      <c r="E30" s="905"/>
      <c r="F30" s="905"/>
      <c r="G30" s="46"/>
    </row>
    <row r="31" spans="1:7" s="29" customFormat="1">
      <c r="A31" s="851"/>
      <c r="B31" s="851"/>
      <c r="C31" s="851"/>
      <c r="D31" s="639"/>
      <c r="E31" s="163"/>
      <c r="F31" s="163"/>
      <c r="G31" s="163"/>
    </row>
    <row r="32" spans="1:7" s="29" customFormat="1">
      <c r="A32" s="851"/>
      <c r="B32" s="853" t="s">
        <v>294</v>
      </c>
      <c r="C32" s="851"/>
      <c r="D32" s="872" t="s">
        <v>309</v>
      </c>
      <c r="E32" s="872"/>
      <c r="F32" s="872"/>
      <c r="G32" s="163"/>
    </row>
    <row r="33" spans="1:7" s="29" customFormat="1">
      <c r="A33" s="851"/>
      <c r="B33" s="851"/>
      <c r="C33" s="851"/>
      <c r="D33" s="872"/>
      <c r="E33" s="872"/>
      <c r="F33" s="872"/>
      <c r="G33" s="163"/>
    </row>
    <row r="34" spans="1:7" ht="13">
      <c r="A34" s="477"/>
      <c r="B34" s="477"/>
      <c r="C34" s="638"/>
      <c r="D34" s="640"/>
      <c r="E34" s="46"/>
      <c r="F34" s="46"/>
      <c r="G34" s="46"/>
    </row>
    <row r="35" spans="1:7" ht="14.5" customHeight="1">
      <c r="A35" s="477"/>
      <c r="B35" s="853" t="s">
        <v>294</v>
      </c>
      <c r="C35" s="638"/>
      <c r="D35" s="872" t="s">
        <v>310</v>
      </c>
      <c r="E35" s="872"/>
      <c r="F35" s="872"/>
      <c r="G35" s="46"/>
    </row>
    <row r="36" spans="1:7" ht="13">
      <c r="A36" s="477"/>
      <c r="B36" s="477"/>
      <c r="C36" s="638"/>
      <c r="D36" s="872"/>
      <c r="E36" s="872"/>
      <c r="F36" s="872"/>
      <c r="G36" s="46"/>
    </row>
    <row r="37" spans="1:7" ht="13">
      <c r="A37" s="477"/>
      <c r="B37" s="477"/>
      <c r="C37" s="638"/>
      <c r="D37" s="872"/>
      <c r="E37" s="872"/>
      <c r="F37" s="872"/>
      <c r="G37" s="46"/>
    </row>
    <row r="38" spans="1:7" ht="13">
      <c r="A38" s="477"/>
      <c r="B38" s="477"/>
      <c r="C38" s="638"/>
      <c r="D38" s="479"/>
      <c r="E38" s="46"/>
      <c r="F38" s="46"/>
      <c r="G38" s="46"/>
    </row>
    <row r="39" spans="1:7" s="464" customFormat="1" ht="13">
      <c r="A39" s="477"/>
      <c r="B39" s="853" t="s">
        <v>294</v>
      </c>
      <c r="C39" s="638"/>
      <c r="D39" s="872" t="s">
        <v>311</v>
      </c>
      <c r="E39" s="872"/>
      <c r="F39" s="872"/>
      <c r="G39" s="46"/>
    </row>
    <row r="40" spans="1:7" s="464" customFormat="1" ht="13">
      <c r="A40" s="477"/>
      <c r="B40" s="477"/>
      <c r="C40" s="638"/>
      <c r="D40" s="872"/>
      <c r="E40" s="872"/>
      <c r="F40" s="872"/>
      <c r="G40" s="46"/>
    </row>
    <row r="41" spans="1:7" s="464" customFormat="1" ht="13">
      <c r="A41" s="477"/>
      <c r="B41" s="477"/>
      <c r="C41" s="638"/>
      <c r="D41" s="872"/>
      <c r="E41" s="872"/>
      <c r="F41" s="872"/>
      <c r="G41" s="46"/>
    </row>
    <row r="42" spans="1:7" s="464" customFormat="1" ht="13">
      <c r="A42" s="477"/>
      <c r="B42" s="477"/>
      <c r="C42" s="638"/>
      <c r="D42" s="872"/>
      <c r="E42" s="872"/>
      <c r="F42" s="872"/>
      <c r="G42" s="46"/>
    </row>
    <row r="43" spans="1:7" s="464" customFormat="1" ht="13">
      <c r="A43" s="477"/>
      <c r="B43" s="477"/>
      <c r="C43" s="638"/>
      <c r="D43" s="872"/>
      <c r="E43" s="872"/>
      <c r="F43" s="872"/>
      <c r="G43" s="46"/>
    </row>
    <row r="44" spans="1:7" s="464" customFormat="1" ht="13">
      <c r="A44" s="477"/>
      <c r="B44" s="477"/>
      <c r="C44" s="638"/>
      <c r="D44" s="794"/>
      <c r="E44" s="794"/>
      <c r="F44" s="794"/>
      <c r="G44" s="46"/>
    </row>
    <row r="45" spans="1:7" ht="13">
      <c r="A45" s="477"/>
      <c r="B45" s="853" t="s">
        <v>294</v>
      </c>
      <c r="C45" s="638"/>
      <c r="D45" s="872" t="s">
        <v>312</v>
      </c>
      <c r="E45" s="872"/>
      <c r="F45" s="872"/>
      <c r="G45" s="46"/>
    </row>
    <row r="46" spans="1:7" ht="13">
      <c r="A46" s="477"/>
      <c r="B46" s="477"/>
      <c r="C46" s="638"/>
      <c r="D46" s="872"/>
      <c r="E46" s="872"/>
      <c r="F46" s="872"/>
      <c r="G46" s="46"/>
    </row>
    <row r="47" spans="1:7" ht="13">
      <c r="A47" s="477"/>
      <c r="B47" s="477"/>
      <c r="C47" s="638"/>
      <c r="D47" s="872"/>
      <c r="E47" s="872"/>
      <c r="F47" s="872"/>
      <c r="G47" s="46"/>
    </row>
    <row r="48" spans="1:7" ht="23.25" customHeight="1">
      <c r="A48" s="477"/>
      <c r="B48" s="477"/>
      <c r="C48" s="638"/>
      <c r="D48" s="872"/>
      <c r="E48" s="872"/>
      <c r="F48" s="872"/>
      <c r="G48" s="46"/>
    </row>
    <row r="49" spans="1:7" ht="13">
      <c r="A49" s="477"/>
      <c r="B49" s="477"/>
      <c r="C49" s="638"/>
      <c r="D49" s="803"/>
      <c r="E49" s="46"/>
      <c r="F49" s="46"/>
      <c r="G49" s="46"/>
    </row>
    <row r="50" spans="1:7" ht="14.5" customHeight="1">
      <c r="A50" s="477"/>
      <c r="B50" s="853" t="s">
        <v>294</v>
      </c>
      <c r="C50" s="638"/>
      <c r="D50" s="872" t="s">
        <v>313</v>
      </c>
      <c r="E50" s="872"/>
      <c r="F50" s="872"/>
      <c r="G50" s="46"/>
    </row>
    <row r="51" spans="1:7" ht="13">
      <c r="A51" s="477"/>
      <c r="B51" s="477"/>
      <c r="C51" s="638"/>
      <c r="D51" s="872"/>
      <c r="E51" s="872"/>
      <c r="F51" s="872"/>
      <c r="G51" s="46"/>
    </row>
    <row r="52" spans="1:7" ht="13">
      <c r="A52" s="477"/>
      <c r="B52" s="477"/>
      <c r="C52" s="638"/>
      <c r="D52" s="872"/>
      <c r="E52" s="872"/>
      <c r="F52" s="872"/>
      <c r="G52" s="46"/>
    </row>
    <row r="53" spans="1:7" s="2" customFormat="1" ht="13">
      <c r="A53" s="477"/>
      <c r="B53" s="477"/>
      <c r="C53" s="346"/>
      <c r="D53" s="163"/>
      <c r="E53" s="461"/>
      <c r="F53" s="461"/>
      <c r="G53" s="461"/>
    </row>
    <row r="54" spans="1:7" s="2" customFormat="1" ht="13">
      <c r="A54" s="247"/>
      <c r="B54" s="853" t="s">
        <v>294</v>
      </c>
      <c r="C54" s="347"/>
      <c r="D54" s="872" t="s">
        <v>314</v>
      </c>
      <c r="E54" s="872"/>
      <c r="F54" s="872"/>
      <c r="G54" s="461"/>
    </row>
    <row r="55" spans="1:7" s="2" customFormat="1" ht="13">
      <c r="A55" s="247"/>
      <c r="B55" s="247"/>
      <c r="C55" s="347"/>
      <c r="D55" s="872"/>
      <c r="E55" s="872"/>
      <c r="F55" s="872"/>
      <c r="G55" s="461"/>
    </row>
    <row r="56" spans="1:7" s="29" customFormat="1">
      <c r="A56" s="851"/>
      <c r="B56" s="851"/>
      <c r="C56" s="851"/>
      <c r="D56" s="639"/>
      <c r="E56" s="163"/>
      <c r="F56" s="163"/>
      <c r="G56" s="163"/>
    </row>
    <row r="57" spans="1:7" ht="13">
      <c r="A57" s="477"/>
      <c r="B57" s="853" t="s">
        <v>294</v>
      </c>
      <c r="C57" s="638"/>
      <c r="D57" s="872" t="s">
        <v>315</v>
      </c>
      <c r="E57" s="872"/>
      <c r="F57" s="872"/>
      <c r="G57" s="46"/>
    </row>
    <row r="58" spans="1:7">
      <c r="A58" s="638"/>
      <c r="B58" s="638"/>
      <c r="C58" s="638"/>
      <c r="D58" s="872"/>
      <c r="E58" s="872"/>
      <c r="F58" s="872"/>
      <c r="G58" s="46"/>
    </row>
    <row r="59" spans="1:7">
      <c r="A59" s="638"/>
      <c r="B59" s="638"/>
      <c r="C59" s="638"/>
      <c r="D59" s="872"/>
      <c r="E59" s="872"/>
      <c r="F59" s="872"/>
      <c r="G59" s="46"/>
    </row>
    <row r="60" spans="1:7" s="464" customFormat="1">
      <c r="A60" s="638"/>
      <c r="B60" s="638"/>
      <c r="C60" s="638"/>
      <c r="D60" s="461"/>
      <c r="E60" s="46"/>
      <c r="F60" s="46"/>
      <c r="G60" s="46"/>
    </row>
    <row r="61" spans="1:7" ht="13">
      <c r="A61" s="477"/>
      <c r="B61" s="853" t="s">
        <v>294</v>
      </c>
      <c r="C61" s="638"/>
      <c r="D61" s="872" t="s">
        <v>316</v>
      </c>
      <c r="E61" s="872"/>
      <c r="F61" s="872"/>
      <c r="G61" s="46"/>
    </row>
    <row r="62" spans="1:7">
      <c r="A62" s="638"/>
      <c r="B62" s="638"/>
      <c r="C62" s="638"/>
      <c r="D62" s="872"/>
      <c r="E62" s="872"/>
      <c r="F62" s="872"/>
      <c r="G62" s="46"/>
    </row>
    <row r="63" spans="1:7">
      <c r="A63" s="638"/>
      <c r="B63" s="638"/>
      <c r="C63" s="638"/>
      <c r="D63" s="46"/>
      <c r="E63" s="46"/>
      <c r="F63" s="46"/>
      <c r="G63" s="46"/>
    </row>
    <row r="64" spans="1:7" ht="13">
      <c r="A64" s="477"/>
      <c r="B64" s="853" t="s">
        <v>294</v>
      </c>
      <c r="C64" s="638"/>
      <c r="D64" s="872" t="s">
        <v>317</v>
      </c>
      <c r="E64" s="872"/>
      <c r="F64" s="872"/>
      <c r="G64" s="46"/>
    </row>
    <row r="65" spans="1:7">
      <c r="A65" s="638"/>
      <c r="B65" s="638"/>
      <c r="C65" s="638"/>
      <c r="D65" s="872"/>
      <c r="E65" s="872"/>
      <c r="F65" s="872"/>
      <c r="G65" s="46"/>
    </row>
    <row r="66" spans="1:7">
      <c r="A66" s="638"/>
      <c r="B66" s="638"/>
      <c r="C66" s="638"/>
      <c r="D66" s="872"/>
      <c r="E66" s="872"/>
      <c r="F66" s="872"/>
      <c r="G66" s="46"/>
    </row>
    <row r="67" spans="1:7">
      <c r="A67" s="638"/>
      <c r="B67" s="638"/>
      <c r="C67" s="638"/>
      <c r="D67" s="479"/>
      <c r="E67" s="46"/>
      <c r="F67" s="46"/>
      <c r="G67" s="46"/>
    </row>
    <row r="68" spans="1:7" ht="13">
      <c r="A68" s="477"/>
      <c r="B68" s="853" t="s">
        <v>294</v>
      </c>
      <c r="C68" s="638"/>
      <c r="D68" s="871" t="s">
        <v>318</v>
      </c>
      <c r="E68" s="871"/>
      <c r="F68" s="871"/>
      <c r="G68" s="46"/>
    </row>
    <row r="69" spans="1:7">
      <c r="A69" s="638"/>
      <c r="B69" s="638"/>
      <c r="C69" s="638"/>
      <c r="D69" s="871"/>
      <c r="E69" s="871"/>
      <c r="F69" s="871"/>
      <c r="G69" s="46"/>
    </row>
    <row r="70" spans="1:7" ht="13">
      <c r="A70" s="477"/>
      <c r="B70" s="477"/>
      <c r="C70" s="638"/>
      <c r="D70" s="805"/>
      <c r="E70" s="46"/>
      <c r="F70" s="46"/>
      <c r="G70" s="46"/>
    </row>
    <row r="71" spans="1:7" ht="13">
      <c r="A71" s="891" t="s">
        <v>319</v>
      </c>
      <c r="B71" s="891"/>
      <c r="C71" s="891"/>
      <c r="D71" s="891"/>
      <c r="E71" s="891"/>
      <c r="F71" s="891"/>
      <c r="G71" s="891"/>
    </row>
    <row r="72" spans="1:7">
      <c r="A72" s="638"/>
      <c r="B72" s="638"/>
      <c r="C72" s="638"/>
      <c r="D72" s="46"/>
      <c r="E72" s="46"/>
      <c r="F72" s="46"/>
      <c r="G72" s="46"/>
    </row>
    <row r="73" spans="1:7" ht="13">
      <c r="A73" s="638"/>
      <c r="B73" s="638"/>
      <c r="C73" s="533"/>
      <c r="D73" s="919" t="s">
        <v>320</v>
      </c>
      <c r="E73" s="919"/>
      <c r="F73" s="919"/>
      <c r="G73" s="46"/>
    </row>
    <row r="74" spans="1:7">
      <c r="A74" s="805"/>
      <c r="B74" s="805"/>
      <c r="C74" s="638"/>
      <c r="D74" s="871" t="s">
        <v>321</v>
      </c>
      <c r="E74" s="871"/>
      <c r="F74" s="871"/>
      <c r="G74" s="46"/>
    </row>
    <row r="75" spans="1:7">
      <c r="A75" s="805"/>
      <c r="B75" s="805"/>
      <c r="C75" s="638"/>
      <c r="D75" s="46"/>
      <c r="E75" s="46"/>
      <c r="F75" s="46"/>
      <c r="G75" s="46"/>
    </row>
    <row r="76" spans="1:7" ht="13">
      <c r="A76" s="477"/>
      <c r="B76" s="853" t="s">
        <v>294</v>
      </c>
      <c r="C76" s="638"/>
      <c r="D76" s="871" t="s">
        <v>322</v>
      </c>
      <c r="E76" s="871"/>
      <c r="F76" s="871"/>
      <c r="G76" s="46"/>
    </row>
    <row r="77" spans="1:7" ht="13">
      <c r="A77" s="477"/>
      <c r="B77" s="477"/>
      <c r="C77" s="638"/>
      <c r="D77" s="871"/>
      <c r="E77" s="871"/>
      <c r="F77" s="871"/>
      <c r="G77" s="46"/>
    </row>
    <row r="78" spans="1:7" ht="13">
      <c r="A78" s="477"/>
      <c r="B78" s="477"/>
      <c r="C78" s="638"/>
      <c r="D78" s="871"/>
      <c r="E78" s="871"/>
      <c r="F78" s="871"/>
      <c r="G78" s="46"/>
    </row>
    <row r="79" spans="1:7" ht="13">
      <c r="A79" s="477"/>
      <c r="B79" s="477"/>
      <c r="C79" s="638"/>
      <c r="D79" s="871"/>
      <c r="E79" s="871"/>
      <c r="F79" s="871"/>
      <c r="G79" s="46"/>
    </row>
    <row r="80" spans="1:7" ht="13">
      <c r="A80" s="477"/>
      <c r="B80" s="477"/>
      <c r="C80" s="638"/>
      <c r="D80" s="871"/>
      <c r="E80" s="871"/>
      <c r="F80" s="871"/>
      <c r="G80" s="46"/>
    </row>
    <row r="81" spans="1:7" ht="13">
      <c r="A81" s="477"/>
      <c r="B81" s="477"/>
      <c r="C81" s="638"/>
      <c r="D81" s="871"/>
      <c r="E81" s="871"/>
      <c r="F81" s="871"/>
      <c r="G81" s="46"/>
    </row>
    <row r="82" spans="1:7" s="474" customFormat="1" ht="13">
      <c r="A82" s="477"/>
      <c r="B82" s="477"/>
      <c r="C82" s="638"/>
      <c r="D82" s="793"/>
      <c r="E82" s="793"/>
      <c r="F82" s="793"/>
      <c r="G82" s="46"/>
    </row>
    <row r="83" spans="1:7" s="474" customFormat="1" ht="14.5" customHeight="1">
      <c r="A83" s="477"/>
      <c r="B83" s="853" t="s">
        <v>294</v>
      </c>
      <c r="C83" s="638"/>
      <c r="D83" s="899" t="s">
        <v>323</v>
      </c>
      <c r="E83" s="899"/>
      <c r="F83" s="899"/>
      <c r="G83" s="46"/>
    </row>
    <row r="84" spans="1:7" s="474" customFormat="1" ht="13">
      <c r="A84" s="477"/>
      <c r="B84" s="477"/>
      <c r="C84" s="638"/>
      <c r="D84" s="899"/>
      <c r="E84" s="899"/>
      <c r="F84" s="899"/>
      <c r="G84" s="46"/>
    </row>
    <row r="85" spans="1:7" s="474" customFormat="1" ht="13">
      <c r="A85" s="477"/>
      <c r="B85" s="477"/>
      <c r="C85" s="638"/>
      <c r="D85" s="899"/>
      <c r="E85" s="899"/>
      <c r="F85" s="899"/>
      <c r="G85" s="46"/>
    </row>
    <row r="86" spans="1:7" s="474" customFormat="1" ht="13">
      <c r="A86" s="477"/>
      <c r="B86" s="477"/>
      <c r="C86" s="638"/>
      <c r="D86" s="899"/>
      <c r="E86" s="899"/>
      <c r="F86" s="899"/>
      <c r="G86" s="46"/>
    </row>
    <row r="87" spans="1:7" s="474" customFormat="1" ht="13">
      <c r="A87" s="477"/>
      <c r="B87" s="477"/>
      <c r="C87" s="638"/>
      <c r="D87" s="899"/>
      <c r="E87" s="899"/>
      <c r="F87" s="899"/>
      <c r="G87" s="46"/>
    </row>
    <row r="88" spans="1:7" s="479" customFormat="1" ht="13">
      <c r="A88" s="477"/>
      <c r="B88" s="477"/>
      <c r="C88" s="638"/>
      <c r="D88" s="899"/>
      <c r="E88" s="899"/>
      <c r="F88" s="899"/>
      <c r="G88" s="46"/>
    </row>
    <row r="89" spans="1:7" s="479" customFormat="1" ht="13">
      <c r="A89" s="477"/>
      <c r="B89" s="477"/>
      <c r="C89" s="638"/>
      <c r="D89" s="899"/>
      <c r="E89" s="899"/>
      <c r="F89" s="899"/>
      <c r="G89" s="46"/>
    </row>
    <row r="90" spans="1:7" s="479" customFormat="1" ht="13">
      <c r="A90" s="477"/>
      <c r="B90" s="477"/>
      <c r="C90" s="638"/>
      <c r="D90" s="899"/>
      <c r="E90" s="899"/>
      <c r="F90" s="899"/>
      <c r="G90" s="46"/>
    </row>
    <row r="91" spans="1:7" ht="13">
      <c r="A91" s="477"/>
      <c r="B91" s="477"/>
      <c r="C91" s="638"/>
      <c r="D91" s="899"/>
      <c r="E91" s="899"/>
      <c r="F91" s="899"/>
      <c r="G91" s="46"/>
    </row>
    <row r="92" spans="1:7" ht="13">
      <c r="A92" s="477"/>
      <c r="B92" s="477"/>
      <c r="C92" s="638"/>
      <c r="D92" s="899"/>
      <c r="E92" s="899"/>
      <c r="F92" s="899"/>
      <c r="G92" s="46"/>
    </row>
    <row r="93" spans="1:7" ht="13">
      <c r="A93" s="477"/>
      <c r="B93" s="477"/>
      <c r="C93" s="638"/>
      <c r="D93" s="899"/>
      <c r="E93" s="899"/>
      <c r="F93" s="899"/>
      <c r="G93" s="46"/>
    </row>
    <row r="94" spans="1:7" ht="13">
      <c r="A94" s="477"/>
      <c r="B94" s="477"/>
      <c r="C94" s="638"/>
      <c r="D94" s="899"/>
      <c r="E94" s="899"/>
      <c r="F94" s="899"/>
      <c r="G94" s="46"/>
    </row>
    <row r="95" spans="1:7" ht="13">
      <c r="A95" s="477"/>
      <c r="B95" s="477"/>
      <c r="C95" s="638"/>
      <c r="D95" s="899"/>
      <c r="E95" s="899"/>
      <c r="F95" s="899"/>
      <c r="G95" s="46"/>
    </row>
    <row r="96" spans="1:7" ht="13">
      <c r="A96" s="477"/>
      <c r="B96" s="477"/>
      <c r="C96" s="638"/>
      <c r="D96" s="899"/>
      <c r="E96" s="899"/>
      <c r="F96" s="899"/>
      <c r="G96" s="46"/>
    </row>
    <row r="97" spans="1:11" s="475" customFormat="1" ht="13">
      <c r="A97" s="477"/>
      <c r="B97" s="853" t="s">
        <v>294</v>
      </c>
      <c r="C97" s="638"/>
      <c r="D97" s="871" t="s">
        <v>324</v>
      </c>
      <c r="E97" s="871"/>
      <c r="F97" s="871"/>
      <c r="G97" s="46"/>
      <c r="H97" s="479"/>
      <c r="I97" s="479"/>
      <c r="J97" s="479"/>
      <c r="K97" s="479"/>
    </row>
    <row r="98" spans="1:11" s="475" customFormat="1" ht="13">
      <c r="A98" s="477"/>
      <c r="B98" s="477"/>
      <c r="C98" s="638"/>
      <c r="D98" s="871"/>
      <c r="E98" s="871"/>
      <c r="F98" s="871"/>
      <c r="G98" s="46"/>
      <c r="H98" s="479"/>
      <c r="I98" s="479"/>
      <c r="J98" s="479"/>
      <c r="K98" s="479"/>
    </row>
    <row r="99" spans="1:11" s="475" customFormat="1" ht="13">
      <c r="A99" s="477"/>
      <c r="B99" s="477"/>
      <c r="C99" s="638"/>
      <c r="D99" s="871"/>
      <c r="E99" s="871"/>
      <c r="F99" s="871"/>
      <c r="G99" s="46"/>
      <c r="H99" s="479"/>
      <c r="I99" s="479"/>
      <c r="J99" s="479"/>
      <c r="K99" s="479"/>
    </row>
    <row r="100" spans="1:11" s="475" customFormat="1" ht="13">
      <c r="A100" s="477"/>
      <c r="B100" s="477"/>
      <c r="C100" s="638"/>
      <c r="D100" s="871"/>
      <c r="E100" s="871"/>
      <c r="F100" s="871"/>
      <c r="G100" s="46"/>
      <c r="H100" s="479"/>
      <c r="I100" s="479"/>
      <c r="J100" s="479"/>
      <c r="K100" s="479"/>
    </row>
    <row r="101" spans="1:11" s="475" customFormat="1" ht="13">
      <c r="A101" s="477"/>
      <c r="B101" s="477"/>
      <c r="C101" s="638"/>
      <c r="D101" s="871"/>
      <c r="E101" s="871"/>
      <c r="F101" s="871"/>
      <c r="G101" s="46"/>
      <c r="H101" s="479"/>
      <c r="I101" s="479"/>
      <c r="J101" s="479"/>
      <c r="K101" s="479"/>
    </row>
    <row r="102" spans="1:11" s="475" customFormat="1" ht="13">
      <c r="A102" s="477"/>
      <c r="B102" s="477"/>
      <c r="C102" s="638"/>
      <c r="D102" s="871"/>
      <c r="E102" s="871"/>
      <c r="F102" s="871"/>
      <c r="G102" s="46"/>
      <c r="H102" s="479"/>
      <c r="I102" s="479"/>
      <c r="J102" s="479"/>
      <c r="K102" s="479"/>
    </row>
    <row r="103" spans="1:11" s="475" customFormat="1" ht="13">
      <c r="A103" s="477"/>
      <c r="B103" s="477"/>
      <c r="C103" s="638"/>
      <c r="D103" s="871"/>
      <c r="E103" s="871"/>
      <c r="F103" s="871"/>
      <c r="G103" s="46"/>
      <c r="H103" s="479"/>
      <c r="I103" s="479"/>
      <c r="J103" s="479"/>
      <c r="K103" s="479"/>
    </row>
    <row r="104" spans="1:11" s="475" customFormat="1" ht="13">
      <c r="A104" s="477"/>
      <c r="B104" s="477"/>
      <c r="C104" s="638"/>
      <c r="D104" s="871"/>
      <c r="E104" s="871"/>
      <c r="F104" s="871"/>
      <c r="G104" s="46"/>
      <c r="H104" s="479"/>
      <c r="I104" s="479"/>
      <c r="J104" s="479"/>
      <c r="K104" s="479"/>
    </row>
    <row r="105" spans="1:11" s="476" customFormat="1" ht="13">
      <c r="A105" s="477"/>
      <c r="B105" s="477"/>
      <c r="C105" s="638"/>
      <c r="D105" s="793"/>
      <c r="E105" s="793"/>
      <c r="F105" s="793"/>
      <c r="G105" s="46"/>
      <c r="H105" s="479"/>
      <c r="I105" s="479"/>
      <c r="J105" s="479"/>
      <c r="K105" s="479"/>
    </row>
    <row r="106" spans="1:11" ht="13">
      <c r="A106" s="247"/>
      <c r="B106" s="853" t="s">
        <v>294</v>
      </c>
      <c r="C106" s="641"/>
      <c r="D106" s="927" t="s">
        <v>325</v>
      </c>
      <c r="E106" s="927"/>
      <c r="F106" s="927"/>
      <c r="G106" s="642"/>
      <c r="H106" s="277"/>
      <c r="I106" s="277"/>
      <c r="J106" s="277"/>
      <c r="K106" s="277"/>
    </row>
    <row r="107" spans="1:11" ht="13">
      <c r="A107" s="477"/>
      <c r="B107" s="477"/>
      <c r="C107" s="643"/>
      <c r="D107" s="927"/>
      <c r="E107" s="927"/>
      <c r="F107" s="927"/>
      <c r="G107" s="642"/>
      <c r="H107" s="277"/>
      <c r="I107" s="277"/>
      <c r="J107" s="277"/>
      <c r="K107" s="277"/>
    </row>
    <row r="108" spans="1:11" ht="13">
      <c r="A108" s="477"/>
      <c r="B108" s="477"/>
      <c r="C108" s="643"/>
      <c r="D108" s="927"/>
      <c r="E108" s="927"/>
      <c r="F108" s="927"/>
      <c r="G108" s="642"/>
      <c r="H108" s="277"/>
      <c r="I108" s="277"/>
      <c r="J108" s="277"/>
      <c r="K108" s="277"/>
    </row>
    <row r="109" spans="1:11" ht="13">
      <c r="A109" s="477"/>
      <c r="B109" s="477"/>
      <c r="C109" s="643"/>
      <c r="D109" s="927"/>
      <c r="E109" s="927"/>
      <c r="F109" s="927"/>
      <c r="G109" s="642"/>
      <c r="H109" s="277"/>
      <c r="I109" s="277"/>
      <c r="J109" s="277"/>
      <c r="K109" s="277"/>
    </row>
    <row r="110" spans="1:11" ht="13">
      <c r="A110" s="477"/>
      <c r="B110" s="477"/>
      <c r="C110" s="643"/>
      <c r="D110" s="927"/>
      <c r="E110" s="927"/>
      <c r="F110" s="927"/>
      <c r="G110" s="642"/>
      <c r="H110" s="277"/>
      <c r="I110" s="277"/>
      <c r="J110" s="277"/>
      <c r="K110" s="277"/>
    </row>
    <row r="111" spans="1:11">
      <c r="A111" s="638"/>
      <c r="B111" s="638"/>
      <c r="C111" s="478"/>
      <c r="D111" s="927"/>
      <c r="E111" s="927"/>
      <c r="F111" s="927"/>
      <c r="G111" s="478"/>
      <c r="H111" s="478"/>
      <c r="I111" s="478"/>
      <c r="J111" s="478"/>
      <c r="K111" s="478"/>
    </row>
    <row r="112" spans="1:11">
      <c r="A112" s="638"/>
      <c r="B112" s="638"/>
      <c r="C112" s="478"/>
      <c r="D112" s="927"/>
      <c r="E112" s="927"/>
      <c r="F112" s="927"/>
      <c r="G112" s="478"/>
      <c r="H112" s="478"/>
      <c r="I112" s="478"/>
      <c r="J112" s="478"/>
      <c r="K112" s="478"/>
    </row>
    <row r="113" spans="1:11">
      <c r="A113" s="638"/>
      <c r="B113" s="638"/>
      <c r="C113" s="478"/>
      <c r="D113" s="644"/>
      <c r="E113" s="478"/>
      <c r="F113" s="478"/>
      <c r="G113" s="478"/>
      <c r="H113" s="478"/>
      <c r="I113" s="478"/>
      <c r="J113" s="478"/>
      <c r="K113" s="478"/>
    </row>
    <row r="114" spans="1:11" ht="13">
      <c r="A114" s="477"/>
      <c r="B114" s="853" t="s">
        <v>294</v>
      </c>
      <c r="C114" s="478"/>
      <c r="D114" s="928" t="s">
        <v>326</v>
      </c>
      <c r="E114" s="928"/>
      <c r="F114" s="928"/>
      <c r="G114" s="478"/>
      <c r="H114" s="478"/>
      <c r="I114" s="478"/>
      <c r="J114" s="478"/>
      <c r="K114" s="478"/>
    </row>
    <row r="115" spans="1:11" ht="13">
      <c r="A115" s="477"/>
      <c r="B115" s="477"/>
      <c r="C115" s="478"/>
      <c r="D115" s="928"/>
      <c r="E115" s="928"/>
      <c r="F115" s="928"/>
      <c r="G115" s="478"/>
      <c r="H115" s="478"/>
      <c r="I115" s="478"/>
      <c r="J115" s="478"/>
      <c r="K115" s="478"/>
    </row>
    <row r="116" spans="1:11">
      <c r="A116" s="638"/>
      <c r="B116" s="638"/>
      <c r="C116" s="638"/>
      <c r="D116" s="46"/>
      <c r="E116" s="46"/>
      <c r="F116" s="46"/>
      <c r="G116" s="46"/>
      <c r="H116" s="479"/>
      <c r="I116" s="479"/>
      <c r="J116" s="479"/>
      <c r="K116" s="479"/>
    </row>
    <row r="117" spans="1:11" ht="13">
      <c r="A117" s="477"/>
      <c r="B117" s="853" t="s">
        <v>294</v>
      </c>
      <c r="C117" s="346"/>
      <c r="D117" s="871" t="s">
        <v>327</v>
      </c>
      <c r="E117" s="871"/>
      <c r="F117" s="871"/>
      <c r="G117" s="46"/>
      <c r="H117" s="479"/>
      <c r="I117" s="479"/>
      <c r="J117" s="479"/>
      <c r="K117" s="479"/>
    </row>
    <row r="118" spans="1:11">
      <c r="A118" s="638"/>
      <c r="B118" s="638"/>
      <c r="C118" s="346"/>
      <c r="D118" s="871"/>
      <c r="E118" s="871"/>
      <c r="F118" s="871"/>
      <c r="G118" s="46"/>
      <c r="H118" s="479"/>
      <c r="I118" s="479"/>
      <c r="J118" s="479"/>
      <c r="K118" s="479"/>
    </row>
    <row r="119" spans="1:11">
      <c r="A119" s="638"/>
      <c r="B119" s="638"/>
      <c r="C119" s="346"/>
      <c r="D119" s="871"/>
      <c r="E119" s="871"/>
      <c r="F119" s="871"/>
      <c r="G119" s="46"/>
      <c r="H119" s="479"/>
      <c r="I119" s="479"/>
      <c r="J119" s="479"/>
      <c r="K119" s="479"/>
    </row>
    <row r="120" spans="1:11">
      <c r="A120" s="638"/>
      <c r="B120" s="638"/>
      <c r="C120" s="346"/>
      <c r="D120" s="871"/>
      <c r="E120" s="871"/>
      <c r="F120" s="871"/>
      <c r="G120" s="46"/>
      <c r="H120" s="479"/>
      <c r="I120" s="479"/>
      <c r="J120" s="479"/>
      <c r="K120" s="479"/>
    </row>
    <row r="121" spans="1:11">
      <c r="A121" s="638"/>
      <c r="B121" s="638"/>
      <c r="C121" s="346"/>
      <c r="D121" s="871"/>
      <c r="E121" s="871"/>
      <c r="F121" s="871"/>
      <c r="G121" s="46"/>
      <c r="H121" s="479"/>
      <c r="I121" s="479"/>
      <c r="J121" s="479"/>
      <c r="K121" s="479"/>
    </row>
    <row r="122" spans="1:11">
      <c r="A122" s="638"/>
      <c r="B122" s="638"/>
      <c r="C122" s="346"/>
      <c r="D122" s="4"/>
      <c r="E122" s="4"/>
      <c r="F122" s="4"/>
      <c r="G122" s="46"/>
      <c r="H122" s="479"/>
      <c r="I122" s="479"/>
      <c r="J122" s="479"/>
      <c r="K122" s="479"/>
    </row>
    <row r="123" spans="1:11" customFormat="1" ht="13">
      <c r="A123" s="477"/>
      <c r="B123" s="853" t="s">
        <v>294</v>
      </c>
      <c r="C123" s="346"/>
      <c r="D123" s="872" t="s">
        <v>328</v>
      </c>
      <c r="E123" s="872"/>
      <c r="F123" s="872"/>
      <c r="G123" s="4"/>
      <c r="H123" s="478"/>
      <c r="I123" s="478"/>
      <c r="J123" s="478"/>
      <c r="K123" s="478"/>
    </row>
    <row r="124" spans="1:11" s="190" customFormat="1" ht="13.75" customHeight="1">
      <c r="A124" s="645"/>
      <c r="B124" s="645"/>
      <c r="C124" s="646"/>
      <c r="D124" s="872"/>
      <c r="E124" s="872"/>
      <c r="F124" s="872"/>
      <c r="G124" s="630"/>
    </row>
    <row r="125" spans="1:11" customFormat="1" ht="13.75" customHeight="1">
      <c r="A125" s="638"/>
      <c r="B125" s="638"/>
      <c r="C125" s="346"/>
      <c r="D125" s="872"/>
      <c r="E125" s="872"/>
      <c r="F125" s="872"/>
      <c r="G125" s="4"/>
      <c r="H125" s="478"/>
      <c r="I125" s="478"/>
      <c r="J125" s="478"/>
      <c r="K125" s="478"/>
    </row>
    <row r="126" spans="1:11" customFormat="1" ht="13.75" customHeight="1">
      <c r="A126" s="638"/>
      <c r="B126" s="638"/>
      <c r="C126" s="346"/>
      <c r="D126" s="872"/>
      <c r="E126" s="872"/>
      <c r="F126" s="872"/>
      <c r="G126" s="4"/>
      <c r="H126" s="478"/>
      <c r="I126" s="478"/>
      <c r="J126" s="478"/>
      <c r="K126" s="478"/>
    </row>
    <row r="127" spans="1:11" customFormat="1" ht="13.75" customHeight="1">
      <c r="A127" s="638"/>
      <c r="B127" s="638"/>
      <c r="C127" s="346"/>
      <c r="D127" s="872"/>
      <c r="E127" s="872"/>
      <c r="F127" s="872"/>
      <c r="G127" s="4"/>
      <c r="H127" s="478"/>
      <c r="I127" s="478"/>
      <c r="J127" s="478"/>
      <c r="K127" s="478"/>
    </row>
    <row r="128" spans="1:11" customFormat="1" ht="13.75" customHeight="1">
      <c r="A128" s="647"/>
      <c r="B128" s="647"/>
      <c r="C128" s="346"/>
      <c r="D128" s="872"/>
      <c r="E128" s="872"/>
      <c r="F128" s="872"/>
      <c r="G128" s="4"/>
      <c r="H128" s="478"/>
      <c r="I128" s="478"/>
      <c r="J128" s="478"/>
      <c r="K128" s="478"/>
    </row>
    <row r="129" spans="1:7" s="2" customFormat="1" ht="13.75" customHeight="1">
      <c r="A129" s="851"/>
      <c r="B129" s="851"/>
      <c r="C129" s="347"/>
      <c r="D129" s="872"/>
      <c r="E129" s="872"/>
      <c r="F129" s="872"/>
      <c r="G129" s="461"/>
    </row>
    <row r="130" spans="1:7" s="2" customFormat="1" ht="13.75" customHeight="1">
      <c r="A130" s="851"/>
      <c r="B130" s="851"/>
      <c r="C130" s="347"/>
      <c r="D130" s="872"/>
      <c r="E130" s="872"/>
      <c r="F130" s="872"/>
      <c r="G130" s="461"/>
    </row>
    <row r="131" spans="1:7" customFormat="1" ht="13.75" customHeight="1">
      <c r="A131" s="638"/>
      <c r="B131" s="638"/>
      <c r="C131" s="346"/>
      <c r="D131" s="872"/>
      <c r="E131" s="872"/>
      <c r="F131" s="872"/>
      <c r="G131" s="4"/>
    </row>
    <row r="132" spans="1:7" customFormat="1" ht="13.75" customHeight="1">
      <c r="A132" s="638"/>
      <c r="B132" s="638"/>
      <c r="C132" s="346"/>
      <c r="D132" s="872"/>
      <c r="E132" s="872"/>
      <c r="F132" s="872"/>
      <c r="G132" s="4"/>
    </row>
    <row r="133" spans="1:7" customFormat="1" ht="13.75" customHeight="1">
      <c r="A133" s="638"/>
      <c r="B133" s="638"/>
      <c r="C133" s="346"/>
      <c r="D133" s="872"/>
      <c r="E133" s="872"/>
      <c r="F133" s="872"/>
      <c r="G133" s="4"/>
    </row>
    <row r="134" spans="1:7" customFormat="1" ht="13.75" customHeight="1">
      <c r="A134" s="638"/>
      <c r="B134" s="638"/>
      <c r="C134" s="346"/>
      <c r="D134" s="872"/>
      <c r="E134" s="872"/>
      <c r="F134" s="872"/>
      <c r="G134" s="4"/>
    </row>
    <row r="135" spans="1:7" customFormat="1" ht="13.75" customHeight="1">
      <c r="A135" s="638"/>
      <c r="B135" s="638"/>
      <c r="C135" s="346"/>
      <c r="D135" s="633"/>
      <c r="E135" s="803"/>
      <c r="F135" s="803"/>
      <c r="G135" s="4"/>
    </row>
    <row r="136" spans="1:7" s="478" customFormat="1" ht="13.75" customHeight="1">
      <c r="A136" s="638"/>
      <c r="B136" s="853" t="s">
        <v>294</v>
      </c>
      <c r="C136" s="346"/>
      <c r="D136" s="871" t="s">
        <v>329</v>
      </c>
      <c r="E136" s="871"/>
      <c r="F136" s="871"/>
      <c r="G136" s="4"/>
    </row>
    <row r="137" spans="1:7" s="478" customFormat="1" ht="13.75" customHeight="1">
      <c r="A137" s="638"/>
      <c r="B137" s="638"/>
      <c r="C137" s="346"/>
      <c r="D137" s="871"/>
      <c r="E137" s="871"/>
      <c r="F137" s="871"/>
      <c r="G137" s="4"/>
    </row>
    <row r="138" spans="1:7" s="478" customFormat="1" ht="13.75" customHeight="1">
      <c r="A138" s="638"/>
      <c r="B138" s="638"/>
      <c r="C138" s="346"/>
      <c r="D138" s="871"/>
      <c r="E138" s="871"/>
      <c r="F138" s="871"/>
      <c r="G138" s="4"/>
    </row>
    <row r="139" spans="1:7" s="478" customFormat="1" ht="13.75" customHeight="1">
      <c r="A139" s="638"/>
      <c r="B139" s="638"/>
      <c r="C139" s="346"/>
      <c r="D139" s="871"/>
      <c r="E139" s="871"/>
      <c r="F139" s="871"/>
      <c r="G139" s="4"/>
    </row>
    <row r="140" spans="1:7" s="478" customFormat="1" ht="13.75" customHeight="1">
      <c r="A140" s="638"/>
      <c r="B140" s="638"/>
      <c r="C140" s="346"/>
      <c r="D140" s="871"/>
      <c r="E140" s="871"/>
      <c r="F140" s="871"/>
      <c r="G140" s="4"/>
    </row>
    <row r="141" spans="1:7" s="478" customFormat="1" ht="13.75" customHeight="1">
      <c r="A141" s="638"/>
      <c r="B141" s="638"/>
      <c r="C141" s="346"/>
      <c r="D141" s="871"/>
      <c r="E141" s="871"/>
      <c r="F141" s="871"/>
      <c r="G141" s="4"/>
    </row>
    <row r="142" spans="1:7" s="478" customFormat="1" ht="13.75" customHeight="1">
      <c r="A142" s="638"/>
      <c r="B142" s="638"/>
      <c r="C142" s="346"/>
      <c r="D142" s="871"/>
      <c r="E142" s="871"/>
      <c r="F142" s="871"/>
      <c r="G142" s="4"/>
    </row>
    <row r="143" spans="1:7" s="478" customFormat="1" ht="13.75" customHeight="1">
      <c r="A143" s="638"/>
      <c r="B143" s="638"/>
      <c r="C143" s="346"/>
      <c r="D143" s="871"/>
      <c r="E143" s="871"/>
      <c r="F143" s="871"/>
      <c r="G143" s="4"/>
    </row>
    <row r="144" spans="1:7" s="478" customFormat="1" ht="13.75" customHeight="1">
      <c r="A144" s="638"/>
      <c r="B144" s="638"/>
      <c r="C144" s="346"/>
      <c r="D144" s="871"/>
      <c r="E144" s="871"/>
      <c r="F144" s="871"/>
      <c r="G144" s="4"/>
    </row>
    <row r="145" spans="1:7" s="478" customFormat="1" ht="13.75" customHeight="1">
      <c r="A145" s="638"/>
      <c r="B145" s="638"/>
      <c r="C145" s="346"/>
      <c r="D145" s="871"/>
      <c r="E145" s="871"/>
      <c r="F145" s="871"/>
      <c r="G145" s="4"/>
    </row>
    <row r="146" spans="1:7" s="478" customFormat="1" ht="13.75" customHeight="1">
      <c r="A146" s="638"/>
      <c r="B146" s="638"/>
      <c r="C146" s="346"/>
      <c r="D146" s="871"/>
      <c r="E146" s="871"/>
      <c r="F146" s="871"/>
      <c r="G146" s="4"/>
    </row>
    <row r="147" spans="1:7" s="478" customFormat="1" ht="13.75" customHeight="1">
      <c r="A147" s="638"/>
      <c r="B147" s="638"/>
      <c r="C147" s="346"/>
      <c r="D147" s="871"/>
      <c r="E147" s="871"/>
      <c r="F147" s="871"/>
      <c r="G147" s="4"/>
    </row>
    <row r="148" spans="1:7" s="478" customFormat="1" ht="13.75" customHeight="1">
      <c r="A148" s="638"/>
      <c r="B148" s="638"/>
      <c r="C148" s="346"/>
      <c r="D148" s="871"/>
      <c r="E148" s="871"/>
      <c r="F148" s="871"/>
      <c r="G148" s="4"/>
    </row>
    <row r="149" spans="1:7" s="478" customFormat="1" ht="13.75" customHeight="1">
      <c r="A149" s="638"/>
      <c r="B149" s="638"/>
      <c r="C149" s="346"/>
      <c r="D149" s="871"/>
      <c r="E149" s="871"/>
      <c r="F149" s="871"/>
      <c r="G149" s="4"/>
    </row>
    <row r="150" spans="1:7" s="478" customFormat="1" ht="13.75" customHeight="1">
      <c r="A150" s="638"/>
      <c r="B150" s="638"/>
      <c r="C150" s="346"/>
      <c r="D150" s="871"/>
      <c r="E150" s="871"/>
      <c r="F150" s="871"/>
      <c r="G150" s="4"/>
    </row>
    <row r="151" spans="1:7" s="478" customFormat="1" ht="13.75" customHeight="1">
      <c r="A151" s="638"/>
      <c r="B151" s="638"/>
      <c r="C151" s="346"/>
      <c r="D151" s="871"/>
      <c r="E151" s="871"/>
      <c r="F151" s="871"/>
      <c r="G151" s="4"/>
    </row>
    <row r="152" spans="1:7" s="478" customFormat="1" ht="13.75" customHeight="1">
      <c r="A152" s="638"/>
      <c r="B152" s="638"/>
      <c r="C152" s="346"/>
      <c r="D152" s="871"/>
      <c r="E152" s="871"/>
      <c r="F152" s="871"/>
      <c r="G152" s="4"/>
    </row>
    <row r="153" spans="1:7" s="478" customFormat="1" ht="13.75" customHeight="1">
      <c r="A153" s="638"/>
      <c r="B153" s="638"/>
      <c r="C153" s="346"/>
      <c r="D153" s="871"/>
      <c r="E153" s="871"/>
      <c r="F153" s="871"/>
      <c r="G153" s="4"/>
    </row>
    <row r="154" spans="1:7" s="478" customFormat="1" ht="13.75" customHeight="1">
      <c r="A154" s="638"/>
      <c r="B154" s="638"/>
      <c r="C154" s="346"/>
      <c r="D154" s="871"/>
      <c r="E154" s="871"/>
      <c r="F154" s="871"/>
      <c r="G154" s="4"/>
    </row>
    <row r="155" spans="1:7" s="478" customFormat="1" ht="13.75" customHeight="1">
      <c r="A155" s="638"/>
      <c r="B155" s="638"/>
      <c r="C155" s="346"/>
      <c r="D155" s="633"/>
      <c r="E155" s="803"/>
      <c r="F155" s="803"/>
      <c r="G155" s="4"/>
    </row>
    <row r="156" spans="1:7" customFormat="1" ht="13.75" customHeight="1">
      <c r="A156" s="647"/>
      <c r="B156" s="853" t="s">
        <v>294</v>
      </c>
      <c r="C156" s="202"/>
      <c r="D156" s="883" t="s">
        <v>330</v>
      </c>
      <c r="E156" s="883"/>
      <c r="F156" s="883"/>
      <c r="G156" s="648"/>
    </row>
    <row r="157" spans="1:7" customFormat="1" ht="13.75" customHeight="1">
      <c r="A157" s="647"/>
      <c r="B157" s="647"/>
      <c r="C157" s="202"/>
      <c r="D157" s="883"/>
      <c r="E157" s="883"/>
      <c r="F157" s="883"/>
      <c r="G157" s="648"/>
    </row>
    <row r="158" spans="1:7" customFormat="1" ht="13.75" customHeight="1">
      <c r="A158" s="647"/>
      <c r="B158" s="647"/>
      <c r="C158" s="202"/>
      <c r="D158" s="633"/>
      <c r="E158" s="202"/>
      <c r="F158" s="202"/>
      <c r="G158" s="648"/>
    </row>
    <row r="159" spans="1:7" customFormat="1" ht="13.75" customHeight="1">
      <c r="A159" s="647"/>
      <c r="B159" s="853" t="s">
        <v>294</v>
      </c>
      <c r="C159" s="202"/>
      <c r="D159" s="879" t="s">
        <v>331</v>
      </c>
      <c r="E159" s="879"/>
      <c r="F159" s="879"/>
      <c r="G159" s="648"/>
    </row>
    <row r="160" spans="1:7" customFormat="1" ht="13.75" customHeight="1">
      <c r="A160" s="647"/>
      <c r="B160" s="647"/>
      <c r="C160" s="202"/>
      <c r="D160" s="879"/>
      <c r="E160" s="879"/>
      <c r="F160" s="879"/>
      <c r="G160" s="648"/>
    </row>
    <row r="161" spans="1:7" customFormat="1" ht="13.75" customHeight="1">
      <c r="A161" s="647"/>
      <c r="B161" s="647"/>
      <c r="C161" s="202"/>
      <c r="D161" s="879"/>
      <c r="E161" s="879"/>
      <c r="F161" s="879"/>
      <c r="G161" s="648"/>
    </row>
    <row r="162" spans="1:7" customFormat="1" ht="13.75" customHeight="1">
      <c r="A162" s="647"/>
      <c r="B162" s="647"/>
      <c r="C162" s="202"/>
      <c r="D162" s="879"/>
      <c r="E162" s="879"/>
      <c r="F162" s="879"/>
      <c r="G162" s="648"/>
    </row>
    <row r="163" spans="1:7" customFormat="1" ht="13.75" customHeight="1">
      <c r="A163" s="638"/>
      <c r="B163" s="638"/>
      <c r="C163" s="346"/>
      <c r="D163" s="803"/>
      <c r="E163" s="803"/>
      <c r="F163" s="803"/>
      <c r="G163" s="4"/>
    </row>
    <row r="164" spans="1:7" customFormat="1" ht="13.75" customHeight="1">
      <c r="A164" s="638"/>
      <c r="B164" s="853" t="s">
        <v>294</v>
      </c>
      <c r="C164" s="346"/>
      <c r="D164" s="913" t="s">
        <v>332</v>
      </c>
      <c r="E164" s="913"/>
      <c r="F164" s="913"/>
      <c r="G164" s="4"/>
    </row>
    <row r="165" spans="1:7" customFormat="1" ht="13.75" customHeight="1">
      <c r="A165" s="638"/>
      <c r="B165" s="638"/>
      <c r="C165" s="346"/>
      <c r="D165" s="913"/>
      <c r="E165" s="913"/>
      <c r="F165" s="913"/>
      <c r="G165" s="4"/>
    </row>
    <row r="166" spans="1:7" customFormat="1" ht="13.75" customHeight="1">
      <c r="A166" s="638"/>
      <c r="B166" s="638"/>
      <c r="C166" s="346"/>
      <c r="D166" s="913"/>
      <c r="E166" s="913"/>
      <c r="F166" s="913"/>
      <c r="G166" s="4"/>
    </row>
    <row r="167" spans="1:7" customFormat="1" ht="13.75" customHeight="1">
      <c r="A167" s="861"/>
      <c r="B167" s="861"/>
      <c r="C167" s="346"/>
      <c r="D167" s="46"/>
      <c r="E167" s="803"/>
      <c r="F167" s="803"/>
      <c r="G167" s="4"/>
    </row>
    <row r="168" spans="1:7" ht="13">
      <c r="A168" s="891" t="s">
        <v>333</v>
      </c>
      <c r="B168" s="891"/>
      <c r="C168" s="891"/>
      <c r="D168" s="891"/>
      <c r="E168" s="891"/>
      <c r="F168" s="891"/>
      <c r="G168" s="891"/>
    </row>
    <row r="169" spans="1:7" ht="12" customHeight="1">
      <c r="A169" s="638"/>
      <c r="B169" s="638"/>
      <c r="C169" s="638"/>
      <c r="D169" s="805"/>
      <c r="E169" s="805"/>
      <c r="F169" s="805"/>
      <c r="G169" s="46"/>
    </row>
    <row r="170" spans="1:7">
      <c r="A170" s="638"/>
      <c r="B170" s="918" t="s">
        <v>334</v>
      </c>
      <c r="C170" s="918"/>
      <c r="D170" s="918"/>
      <c r="E170" s="918"/>
      <c r="F170" s="918"/>
      <c r="G170" s="46"/>
    </row>
    <row r="171" spans="1:7" ht="12" customHeight="1">
      <c r="A171" s="812"/>
      <c r="B171" s="812"/>
      <c r="C171" s="812"/>
      <c r="D171" s="46"/>
      <c r="E171" s="46"/>
      <c r="F171" s="46"/>
      <c r="G171" s="46"/>
    </row>
    <row r="172" spans="1:7" ht="13">
      <c r="A172" s="891" t="s">
        <v>335</v>
      </c>
      <c r="B172" s="891"/>
      <c r="C172" s="891"/>
      <c r="D172" s="891"/>
      <c r="E172" s="891"/>
      <c r="F172" s="891"/>
      <c r="G172" s="891"/>
    </row>
    <row r="173" spans="1:7" ht="12" customHeight="1">
      <c r="A173" s="481"/>
      <c r="B173" s="481"/>
      <c r="C173" s="472"/>
      <c r="D173" s="119"/>
      <c r="E173" s="38"/>
      <c r="F173" s="119"/>
      <c r="G173" s="119"/>
    </row>
    <row r="174" spans="1:7" ht="13.25" customHeight="1">
      <c r="A174" s="481"/>
      <c r="B174" s="481"/>
      <c r="C174" s="472"/>
      <c r="D174" s="914" t="s">
        <v>336</v>
      </c>
      <c r="E174" s="914"/>
      <c r="F174" s="914"/>
      <c r="G174" s="119"/>
    </row>
    <row r="175" spans="1:7" ht="13">
      <c r="A175" s="481"/>
      <c r="B175" s="481"/>
      <c r="C175" s="472"/>
      <c r="D175" s="914"/>
      <c r="E175" s="914"/>
      <c r="F175" s="914"/>
      <c r="G175" s="119"/>
    </row>
    <row r="176" spans="1:7" s="479" customFormat="1" ht="13">
      <c r="A176" s="481"/>
      <c r="B176" s="481"/>
      <c r="C176" s="472"/>
      <c r="D176" s="915" t="s">
        <v>337</v>
      </c>
      <c r="E176" s="915"/>
      <c r="F176" s="915"/>
      <c r="G176" s="119"/>
    </row>
    <row r="177" spans="1:7" ht="12" customHeight="1">
      <c r="A177" s="481"/>
      <c r="B177" s="481"/>
      <c r="C177" s="472"/>
      <c r="D177" s="119"/>
      <c r="E177" s="38"/>
      <c r="F177" s="119"/>
      <c r="G177" s="119"/>
    </row>
    <row r="178" spans="1:7" ht="13">
      <c r="A178" s="477"/>
      <c r="B178" s="853" t="s">
        <v>294</v>
      </c>
      <c r="C178" s="472"/>
      <c r="D178" s="908" t="s">
        <v>338</v>
      </c>
      <c r="E178" s="908"/>
      <c r="F178" s="908"/>
      <c r="G178" s="119"/>
    </row>
    <row r="179" spans="1:7" ht="13">
      <c r="A179" s="477"/>
      <c r="B179" s="477"/>
      <c r="C179" s="472"/>
      <c r="D179" s="908"/>
      <c r="E179" s="908"/>
      <c r="F179" s="908"/>
      <c r="G179" s="119"/>
    </row>
    <row r="180" spans="1:7" ht="13">
      <c r="A180" s="477"/>
      <c r="B180" s="477"/>
      <c r="C180" s="472"/>
      <c r="D180" s="908"/>
      <c r="E180" s="908"/>
      <c r="F180" s="908"/>
      <c r="G180" s="119"/>
    </row>
    <row r="181" spans="1:7">
      <c r="A181" s="472"/>
      <c r="B181" s="472"/>
      <c r="C181" s="472"/>
      <c r="D181" s="908"/>
      <c r="E181" s="908"/>
      <c r="F181" s="908"/>
      <c r="G181" s="46"/>
    </row>
    <row r="182" spans="1:7">
      <c r="A182" s="472"/>
      <c r="B182" s="472"/>
      <c r="C182" s="472"/>
      <c r="D182" s="640"/>
      <c r="E182" s="119"/>
      <c r="F182" s="119"/>
      <c r="G182" s="46"/>
    </row>
    <row r="183" spans="1:7">
      <c r="A183" s="472"/>
      <c r="B183" s="472"/>
      <c r="C183" s="472"/>
      <c r="D183" s="917" t="s">
        <v>339</v>
      </c>
      <c r="E183" s="917"/>
      <c r="F183" s="917"/>
      <c r="G183" s="46"/>
    </row>
    <row r="184" spans="1:7">
      <c r="A184" s="472"/>
      <c r="B184" s="472"/>
      <c r="C184" s="472"/>
      <c r="D184" s="917"/>
      <c r="E184" s="917"/>
      <c r="F184" s="917"/>
      <c r="G184" s="46"/>
    </row>
    <row r="185" spans="1:7" s="464" customFormat="1">
      <c r="A185" s="472"/>
      <c r="B185" s="472"/>
      <c r="C185" s="472"/>
      <c r="D185" s="819"/>
      <c r="E185" s="819"/>
      <c r="F185" s="819"/>
      <c r="G185" s="46"/>
    </row>
    <row r="186" spans="1:7" s="460" customFormat="1" ht="13">
      <c r="A186" s="477"/>
      <c r="B186" s="853" t="s">
        <v>294</v>
      </c>
      <c r="C186" s="347"/>
      <c r="D186" s="871" t="s">
        <v>340</v>
      </c>
      <c r="E186" s="871"/>
      <c r="F186" s="871"/>
      <c r="G186" s="461"/>
    </row>
    <row r="187" spans="1:7" s="460" customFormat="1" ht="14.5" customHeight="1">
      <c r="A187" s="477"/>
      <c r="C187" s="347"/>
      <c r="D187" s="871"/>
      <c r="E187" s="871"/>
      <c r="F187" s="871"/>
      <c r="G187" s="461"/>
    </row>
    <row r="188" spans="1:7" s="460" customFormat="1" ht="13">
      <c r="A188" s="477"/>
      <c r="B188" s="472"/>
      <c r="C188" s="347"/>
      <c r="D188" s="871"/>
      <c r="E188" s="871"/>
      <c r="F188" s="871"/>
      <c r="G188" s="461"/>
    </row>
    <row r="189" spans="1:7" s="460" customFormat="1" ht="13">
      <c r="A189" s="477"/>
      <c r="B189" s="472"/>
      <c r="C189" s="347"/>
      <c r="D189" s="871"/>
      <c r="E189" s="871"/>
      <c r="F189" s="871"/>
      <c r="G189" s="461"/>
    </row>
    <row r="190" spans="1:7" s="464" customFormat="1">
      <c r="A190" s="472"/>
      <c r="B190" s="472"/>
      <c r="C190" s="472"/>
      <c r="D190" s="819"/>
      <c r="E190" s="819"/>
      <c r="F190" s="819"/>
      <c r="G190" s="46"/>
    </row>
    <row r="191" spans="1:7" ht="13">
      <c r="A191" s="891" t="s">
        <v>341</v>
      </c>
      <c r="B191" s="891"/>
      <c r="C191" s="891"/>
      <c r="D191" s="891"/>
      <c r="E191" s="891"/>
      <c r="F191" s="891"/>
      <c r="G191" s="891"/>
    </row>
    <row r="192" spans="1:7" ht="12" customHeight="1">
      <c r="A192" s="638"/>
      <c r="B192" s="638"/>
      <c r="C192" s="638"/>
      <c r="D192" s="805"/>
      <c r="E192" s="805"/>
      <c r="F192" s="805"/>
      <c r="G192" s="46"/>
    </row>
    <row r="193" spans="1:6" ht="13">
      <c r="A193" s="638"/>
      <c r="B193" s="638"/>
      <c r="C193" s="533"/>
      <c r="D193" s="916" t="s">
        <v>342</v>
      </c>
      <c r="E193" s="916"/>
      <c r="F193" s="916"/>
    </row>
    <row r="194" spans="1:6" ht="13">
      <c r="A194" s="812"/>
      <c r="B194" s="812"/>
      <c r="C194" s="812"/>
      <c r="D194" s="886" t="s">
        <v>343</v>
      </c>
      <c r="E194" s="886"/>
      <c r="F194" s="886"/>
    </row>
    <row r="195" spans="1:6" ht="12" customHeight="1">
      <c r="A195" s="861"/>
      <c r="B195" s="861"/>
      <c r="C195" s="861"/>
      <c r="D195" s="46"/>
      <c r="E195" s="46"/>
      <c r="F195" s="46"/>
    </row>
    <row r="196" spans="1:6" ht="13.25" customHeight="1">
      <c r="A196" s="861"/>
      <c r="B196" s="638"/>
      <c r="C196" s="861"/>
      <c r="D196" s="894" t="s">
        <v>344</v>
      </c>
      <c r="E196" s="894"/>
      <c r="F196" s="894"/>
    </row>
    <row r="197" spans="1:6" ht="13">
      <c r="A197" s="477"/>
      <c r="B197" s="853" t="s">
        <v>294</v>
      </c>
      <c r="C197" s="638"/>
      <c r="D197" s="871" t="s">
        <v>345</v>
      </c>
      <c r="E197" s="871"/>
      <c r="F197" s="871"/>
    </row>
    <row r="198" spans="1:6" ht="13">
      <c r="A198" s="477"/>
      <c r="B198" s="477"/>
      <c r="C198" s="638"/>
      <c r="D198" s="871"/>
      <c r="E198" s="871"/>
      <c r="F198" s="871"/>
    </row>
    <row r="199" spans="1:6">
      <c r="A199" s="638"/>
      <c r="B199" s="638"/>
      <c r="C199" s="638"/>
      <c r="D199" s="46"/>
      <c r="E199" s="46"/>
      <c r="F199" s="46"/>
    </row>
    <row r="200" spans="1:6" ht="13">
      <c r="A200" s="477"/>
      <c r="B200" s="853" t="s">
        <v>294</v>
      </c>
      <c r="C200" s="638"/>
      <c r="D200" s="871" t="s">
        <v>346</v>
      </c>
      <c r="E200" s="871"/>
      <c r="F200" s="871"/>
    </row>
    <row r="201" spans="1:6" ht="13">
      <c r="A201" s="477"/>
      <c r="B201" s="477"/>
      <c r="C201" s="638"/>
      <c r="D201" s="871"/>
      <c r="E201" s="871"/>
      <c r="F201" s="871"/>
    </row>
    <row r="202" spans="1:6" ht="13">
      <c r="A202" s="477"/>
      <c r="B202" s="477"/>
      <c r="C202" s="638"/>
      <c r="D202" s="871"/>
      <c r="E202" s="871"/>
      <c r="F202" s="871"/>
    </row>
    <row r="203" spans="1:6" ht="5" customHeight="1">
      <c r="A203" s="477"/>
      <c r="B203" s="477"/>
      <c r="C203" s="638"/>
      <c r="D203" s="803"/>
      <c r="E203" s="805"/>
      <c r="F203" s="805"/>
    </row>
    <row r="204" spans="1:6" ht="13">
      <c r="A204" s="477"/>
      <c r="B204" s="477"/>
      <c r="C204" s="638"/>
      <c r="D204" s="871" t="s">
        <v>347</v>
      </c>
      <c r="E204" s="871"/>
      <c r="F204" s="871"/>
    </row>
    <row r="205" spans="1:6" ht="13">
      <c r="A205" s="477"/>
      <c r="B205" s="477"/>
      <c r="C205" s="638"/>
      <c r="D205" s="871"/>
      <c r="E205" s="871"/>
      <c r="F205" s="871"/>
    </row>
    <row r="206" spans="1:6" ht="13">
      <c r="A206" s="477"/>
      <c r="B206" s="477"/>
      <c r="C206" s="638"/>
      <c r="D206" s="871"/>
      <c r="E206" s="871"/>
      <c r="F206" s="871"/>
    </row>
    <row r="207" spans="1:6" ht="13">
      <c r="A207" s="477"/>
      <c r="B207" s="477"/>
      <c r="C207" s="638"/>
      <c r="D207" s="871"/>
      <c r="E207" s="871"/>
      <c r="F207" s="871"/>
    </row>
    <row r="208" spans="1:6" ht="13">
      <c r="A208" s="477"/>
      <c r="B208" s="477"/>
      <c r="C208" s="638"/>
      <c r="D208" s="871"/>
      <c r="E208" s="871"/>
      <c r="F208" s="871"/>
    </row>
    <row r="209" spans="1:7" ht="13">
      <c r="A209" s="477"/>
      <c r="B209" s="477"/>
      <c r="C209" s="638"/>
      <c r="D209" s="805"/>
      <c r="E209" s="805"/>
      <c r="F209" s="805"/>
      <c r="G209" s="46"/>
    </row>
    <row r="210" spans="1:7" ht="13">
      <c r="A210" s="477"/>
      <c r="B210" s="853" t="s">
        <v>294</v>
      </c>
      <c r="C210" s="638"/>
      <c r="D210" s="885" t="s">
        <v>348</v>
      </c>
      <c r="E210" s="885"/>
      <c r="F210" s="885"/>
      <c r="G210" s="46"/>
    </row>
    <row r="211" spans="1:7" ht="13">
      <c r="A211" s="477"/>
      <c r="B211" s="477"/>
      <c r="C211" s="638"/>
      <c r="D211" s="885"/>
      <c r="E211" s="885"/>
      <c r="F211" s="885"/>
      <c r="G211" s="46"/>
    </row>
    <row r="212" spans="1:7" ht="13">
      <c r="A212" s="477"/>
      <c r="B212" s="477"/>
      <c r="C212" s="638"/>
      <c r="D212" s="918" t="s">
        <v>349</v>
      </c>
      <c r="E212" s="918"/>
      <c r="F212" s="918"/>
      <c r="G212" s="46"/>
    </row>
    <row r="213" spans="1:7" ht="13">
      <c r="A213" s="477"/>
      <c r="B213" s="477"/>
      <c r="C213" s="638"/>
      <c r="D213" s="805"/>
      <c r="E213" s="805"/>
      <c r="F213" s="805"/>
      <c r="G213" s="46"/>
    </row>
    <row r="214" spans="1:7" ht="14.5" customHeight="1">
      <c r="A214" s="477"/>
      <c r="B214" s="853" t="s">
        <v>294</v>
      </c>
      <c r="C214" s="638"/>
      <c r="D214" s="885" t="s">
        <v>350</v>
      </c>
      <c r="E214" s="885"/>
      <c r="F214" s="885"/>
      <c r="G214" s="46"/>
    </row>
    <row r="215" spans="1:7" ht="13">
      <c r="A215" s="477"/>
      <c r="B215" s="477"/>
      <c r="C215" s="638"/>
      <c r="D215" s="885"/>
      <c r="E215" s="885"/>
      <c r="F215" s="885"/>
      <c r="G215" s="46"/>
    </row>
    <row r="216" spans="1:7" ht="13">
      <c r="A216" s="477"/>
      <c r="B216" s="477"/>
      <c r="C216" s="638"/>
      <c r="D216" s="885"/>
      <c r="E216" s="885"/>
      <c r="F216" s="885"/>
      <c r="G216" s="46"/>
    </row>
    <row r="217" spans="1:7" ht="13">
      <c r="A217" s="477"/>
      <c r="B217" s="477"/>
      <c r="C217" s="638"/>
      <c r="D217" s="885"/>
      <c r="E217" s="885"/>
      <c r="F217" s="885"/>
      <c r="G217" s="46"/>
    </row>
    <row r="218" spans="1:7" ht="13">
      <c r="A218" s="477"/>
      <c r="B218" s="477"/>
      <c r="C218" s="638"/>
      <c r="D218" s="885"/>
      <c r="E218" s="885"/>
      <c r="F218" s="885"/>
      <c r="G218" s="46"/>
    </row>
    <row r="219" spans="1:7">
      <c r="A219" s="638"/>
      <c r="B219" s="638"/>
      <c r="C219" s="638"/>
      <c r="D219" s="805"/>
      <c r="E219" s="805"/>
      <c r="F219" s="805"/>
      <c r="G219" s="46"/>
    </row>
    <row r="220" spans="1:7" ht="13">
      <c r="A220" s="477"/>
      <c r="B220" s="853" t="s">
        <v>294</v>
      </c>
      <c r="C220" s="638"/>
      <c r="D220" s="871" t="s">
        <v>351</v>
      </c>
      <c r="E220" s="871"/>
      <c r="F220" s="871"/>
      <c r="G220" s="46"/>
    </row>
    <row r="221" spans="1:7" ht="13">
      <c r="A221" s="477"/>
      <c r="B221" s="477"/>
      <c r="C221" s="638"/>
      <c r="D221" s="871"/>
      <c r="E221" s="871"/>
      <c r="F221" s="871"/>
      <c r="G221" s="46"/>
    </row>
    <row r="222" spans="1:7">
      <c r="A222" s="638"/>
      <c r="B222" s="638"/>
      <c r="C222" s="638"/>
      <c r="D222" s="649"/>
      <c r="E222" s="46"/>
      <c r="F222" s="46"/>
      <c r="G222" s="46"/>
    </row>
    <row r="223" spans="1:7" ht="13">
      <c r="A223" s="891" t="s">
        <v>352</v>
      </c>
      <c r="B223" s="891"/>
      <c r="C223" s="891"/>
      <c r="D223" s="891"/>
      <c r="E223" s="891"/>
      <c r="F223" s="891"/>
      <c r="G223" s="891"/>
    </row>
    <row r="224" spans="1:7">
      <c r="A224" s="638"/>
      <c r="B224" s="638"/>
      <c r="C224" s="638"/>
      <c r="D224" s="649"/>
      <c r="E224" s="46"/>
      <c r="F224" s="46"/>
      <c r="G224" s="46"/>
    </row>
    <row r="225" spans="1:6" ht="13">
      <c r="A225" s="638"/>
      <c r="B225" s="638"/>
      <c r="C225" s="533"/>
      <c r="D225" s="894" t="s">
        <v>353</v>
      </c>
      <c r="E225" s="894"/>
      <c r="F225" s="894"/>
    </row>
    <row r="226" spans="1:6" ht="13">
      <c r="A226" s="812"/>
      <c r="B226" s="812"/>
      <c r="C226" s="812"/>
      <c r="D226" s="805"/>
      <c r="E226" s="805"/>
      <c r="F226" s="805"/>
    </row>
    <row r="227" spans="1:6" ht="13">
      <c r="A227" s="480"/>
      <c r="B227" s="480"/>
      <c r="C227" s="480"/>
      <c r="D227" s="894" t="s">
        <v>354</v>
      </c>
      <c r="E227" s="894"/>
      <c r="F227" s="894"/>
    </row>
    <row r="228" spans="1:6" ht="13">
      <c r="A228" s="477"/>
      <c r="B228" s="853" t="s">
        <v>294</v>
      </c>
      <c r="C228" s="638"/>
      <c r="D228" s="895" t="s">
        <v>355</v>
      </c>
      <c r="E228" s="895"/>
      <c r="F228" s="895"/>
    </row>
    <row r="229" spans="1:6" ht="13">
      <c r="A229" s="477"/>
      <c r="B229" s="477"/>
      <c r="C229" s="638"/>
      <c r="D229" s="895"/>
      <c r="E229" s="895"/>
      <c r="F229" s="895"/>
    </row>
    <row r="230" spans="1:6">
      <c r="A230" s="638"/>
      <c r="B230" s="638"/>
      <c r="C230" s="638"/>
      <c r="D230" s="805"/>
      <c r="E230" s="805"/>
      <c r="F230" s="805"/>
    </row>
    <row r="231" spans="1:6" ht="14.5" customHeight="1">
      <c r="A231" s="477"/>
      <c r="B231" s="853" t="s">
        <v>294</v>
      </c>
      <c r="C231" s="638"/>
      <c r="D231" s="885" t="s">
        <v>356</v>
      </c>
      <c r="E231" s="885"/>
      <c r="F231" s="885"/>
    </row>
    <row r="232" spans="1:6">
      <c r="A232" s="638"/>
      <c r="B232" s="638"/>
      <c r="C232" s="638"/>
      <c r="D232" s="885"/>
      <c r="E232" s="885"/>
      <c r="F232" s="885"/>
    </row>
    <row r="233" spans="1:6" ht="13">
      <c r="A233" s="638"/>
      <c r="B233" s="638"/>
      <c r="C233" s="638"/>
      <c r="D233" s="886" t="s">
        <v>357</v>
      </c>
      <c r="E233" s="886"/>
      <c r="F233" s="886"/>
    </row>
    <row r="234" spans="1:6">
      <c r="A234" s="638"/>
      <c r="B234" s="638"/>
      <c r="C234" s="638"/>
      <c r="D234" s="805"/>
      <c r="E234" s="805"/>
      <c r="F234" s="805"/>
    </row>
    <row r="235" spans="1:6" ht="14.5" customHeight="1">
      <c r="A235" s="477"/>
      <c r="B235" s="853" t="s">
        <v>294</v>
      </c>
      <c r="C235" s="638"/>
      <c r="D235" s="885" t="s">
        <v>358</v>
      </c>
      <c r="E235" s="885"/>
      <c r="F235" s="885"/>
    </row>
    <row r="236" spans="1:6">
      <c r="A236" s="638"/>
      <c r="B236" s="638"/>
      <c r="C236" s="638"/>
      <c r="D236" s="885"/>
      <c r="E236" s="885"/>
      <c r="F236" s="885"/>
    </row>
    <row r="237" spans="1:6">
      <c r="A237" s="638"/>
      <c r="B237" s="638"/>
      <c r="C237" s="638"/>
      <c r="D237" s="885"/>
      <c r="E237" s="885"/>
      <c r="F237" s="885"/>
    </row>
    <row r="238" spans="1:6">
      <c r="A238" s="638"/>
      <c r="B238" s="638"/>
      <c r="C238" s="638"/>
      <c r="D238" s="885"/>
      <c r="E238" s="885"/>
      <c r="F238" s="885"/>
    </row>
    <row r="239" spans="1:6">
      <c r="A239" s="638"/>
      <c r="B239" s="638"/>
      <c r="C239" s="638"/>
      <c r="D239" s="885"/>
      <c r="E239" s="885"/>
      <c r="F239" s="885"/>
    </row>
    <row r="240" spans="1:6">
      <c r="A240" s="638"/>
      <c r="B240" s="638"/>
      <c r="C240" s="638"/>
      <c r="D240" s="805"/>
      <c r="E240" s="805"/>
      <c r="F240" s="805"/>
    </row>
    <row r="241" spans="1:7" ht="13">
      <c r="A241" s="477"/>
      <c r="B241" s="853" t="s">
        <v>294</v>
      </c>
      <c r="C241" s="638"/>
      <c r="D241" s="871" t="s">
        <v>359</v>
      </c>
      <c r="E241" s="871"/>
      <c r="F241" s="871"/>
      <c r="G241" s="46"/>
    </row>
    <row r="242" spans="1:7">
      <c r="A242" s="638"/>
      <c r="B242" s="638"/>
      <c r="C242" s="638"/>
      <c r="D242" s="871"/>
      <c r="E242" s="871"/>
      <c r="F242" s="871"/>
      <c r="G242" s="46"/>
    </row>
    <row r="243" spans="1:7">
      <c r="A243" s="638"/>
      <c r="B243" s="638"/>
      <c r="C243" s="638"/>
      <c r="D243" s="871"/>
      <c r="E243" s="871"/>
      <c r="F243" s="871"/>
      <c r="G243" s="46"/>
    </row>
    <row r="244" spans="1:7">
      <c r="A244" s="638"/>
      <c r="B244" s="638"/>
      <c r="C244" s="638"/>
      <c r="D244" s="650"/>
      <c r="E244" s="805"/>
      <c r="F244" s="805"/>
      <c r="G244" s="46"/>
    </row>
    <row r="245" spans="1:7" ht="13">
      <c r="A245" s="891" t="s">
        <v>360</v>
      </c>
      <c r="B245" s="891"/>
      <c r="C245" s="891"/>
      <c r="D245" s="891"/>
      <c r="E245" s="891"/>
      <c r="F245" s="891"/>
      <c r="G245" s="891"/>
    </row>
    <row r="246" spans="1:7">
      <c r="A246" s="638"/>
      <c r="B246" s="638"/>
      <c r="C246" s="638"/>
      <c r="D246" s="650"/>
      <c r="E246" s="805"/>
      <c r="F246" s="805"/>
      <c r="G246" s="46"/>
    </row>
    <row r="247" spans="1:7" ht="13">
      <c r="A247" s="638"/>
      <c r="B247" s="638"/>
      <c r="C247" s="812"/>
      <c r="D247" s="919" t="s">
        <v>361</v>
      </c>
      <c r="E247" s="919"/>
      <c r="F247" s="919"/>
      <c r="G247" s="46"/>
    </row>
    <row r="248" spans="1:7" ht="13">
      <c r="A248" s="638"/>
      <c r="B248" s="638"/>
      <c r="C248" s="812"/>
      <c r="D248" s="919"/>
      <c r="E248" s="919"/>
      <c r="F248" s="919"/>
      <c r="G248" s="46"/>
    </row>
    <row r="249" spans="1:7" ht="13">
      <c r="A249" s="480"/>
      <c r="B249" s="480"/>
      <c r="C249" s="480"/>
      <c r="D249" s="3"/>
      <c r="E249" s="4"/>
      <c r="F249" s="4"/>
      <c r="G249" s="46"/>
    </row>
    <row r="250" spans="1:7" ht="13">
      <c r="A250" s="638"/>
      <c r="B250" s="638"/>
      <c r="C250" s="480"/>
      <c r="D250" s="894" t="s">
        <v>362</v>
      </c>
      <c r="E250" s="894"/>
      <c r="F250" s="894"/>
      <c r="G250" s="46"/>
    </row>
    <row r="251" spans="1:7" ht="15.75" customHeight="1">
      <c r="A251" s="477"/>
      <c r="B251" s="477"/>
      <c r="C251" s="638"/>
      <c r="D251" s="901" t="s">
        <v>363</v>
      </c>
      <c r="E251" s="901"/>
      <c r="F251" s="901"/>
      <c r="G251" s="46"/>
    </row>
    <row r="252" spans="1:7">
      <c r="A252" s="638"/>
      <c r="B252" s="638"/>
      <c r="C252" s="638"/>
      <c r="D252" s="46"/>
      <c r="E252" s="805"/>
      <c r="F252" s="805"/>
      <c r="G252" s="46"/>
    </row>
    <row r="253" spans="1:7" ht="13">
      <c r="A253" s="477"/>
      <c r="B253" s="853" t="s">
        <v>294</v>
      </c>
      <c r="C253" s="638"/>
      <c r="D253" s="871" t="s">
        <v>364</v>
      </c>
      <c r="E253" s="871"/>
      <c r="F253" s="871"/>
      <c r="G253" s="46"/>
    </row>
    <row r="254" spans="1:7" ht="13">
      <c r="A254" s="477"/>
      <c r="B254" s="477"/>
      <c r="C254" s="638"/>
      <c r="D254" s="871"/>
      <c r="E254" s="871"/>
      <c r="F254" s="871"/>
      <c r="G254" s="46"/>
    </row>
    <row r="255" spans="1:7">
      <c r="A255" s="638"/>
      <c r="B255" s="638"/>
      <c r="C255" s="638"/>
      <c r="D255" s="805"/>
      <c r="E255" s="805"/>
      <c r="F255" s="805"/>
      <c r="G255" s="46"/>
    </row>
    <row r="256" spans="1:7" ht="13">
      <c r="A256" s="477"/>
      <c r="B256" s="853" t="s">
        <v>294</v>
      </c>
      <c r="C256" s="638"/>
      <c r="D256" s="885" t="s">
        <v>365</v>
      </c>
      <c r="E256" s="885"/>
      <c r="F256" s="885"/>
      <c r="G256" s="46"/>
    </row>
    <row r="257" spans="1:7" ht="13">
      <c r="A257" s="477"/>
      <c r="B257" s="477"/>
      <c r="C257" s="638"/>
      <c r="D257" s="885"/>
      <c r="E257" s="885"/>
      <c r="F257" s="885"/>
      <c r="G257" s="46"/>
    </row>
    <row r="258" spans="1:7" ht="13">
      <c r="A258" s="477"/>
      <c r="B258" s="477"/>
      <c r="C258" s="638"/>
      <c r="D258" s="885"/>
      <c r="E258" s="885"/>
      <c r="F258" s="885"/>
      <c r="G258" s="46"/>
    </row>
    <row r="259" spans="1:7">
      <c r="A259" s="638"/>
      <c r="B259" s="638"/>
      <c r="C259" s="638"/>
      <c r="D259" s="805"/>
      <c r="E259" s="805"/>
      <c r="F259" s="805"/>
      <c r="G259" s="46"/>
    </row>
    <row r="260" spans="1:7" ht="13">
      <c r="A260" s="477"/>
      <c r="B260" s="853" t="s">
        <v>294</v>
      </c>
      <c r="C260" s="638"/>
      <c r="D260" s="871" t="s">
        <v>366</v>
      </c>
      <c r="E260" s="871"/>
      <c r="F260" s="871"/>
      <c r="G260" s="46"/>
    </row>
    <row r="261" spans="1:7" ht="13">
      <c r="A261" s="477"/>
      <c r="B261" s="477"/>
      <c r="C261" s="638"/>
      <c r="D261" s="871"/>
      <c r="E261" s="871"/>
      <c r="F261" s="871"/>
      <c r="G261" s="46"/>
    </row>
    <row r="262" spans="1:7" ht="13">
      <c r="A262" s="861"/>
      <c r="B262" s="861"/>
      <c r="C262" s="638"/>
      <c r="D262" s="46"/>
      <c r="E262" s="805"/>
      <c r="F262" s="805"/>
      <c r="G262" s="46"/>
    </row>
    <row r="263" spans="1:7" ht="13">
      <c r="A263" s="891" t="s">
        <v>367</v>
      </c>
      <c r="B263" s="891"/>
      <c r="C263" s="891"/>
      <c r="D263" s="891"/>
      <c r="E263" s="891"/>
      <c r="F263" s="891"/>
      <c r="G263" s="891"/>
    </row>
    <row r="264" spans="1:7" ht="13">
      <c r="A264" s="861"/>
      <c r="B264" s="861"/>
      <c r="C264" s="638"/>
      <c r="D264" s="805"/>
      <c r="E264" s="805"/>
      <c r="F264" s="805"/>
      <c r="G264" s="46"/>
    </row>
    <row r="265" spans="1:7" ht="13">
      <c r="A265" s="638"/>
      <c r="B265" s="638"/>
      <c r="C265" s="861"/>
      <c r="D265" s="894" t="s">
        <v>368</v>
      </c>
      <c r="E265" s="894"/>
      <c r="F265" s="894"/>
      <c r="G265" s="46"/>
    </row>
    <row r="266" spans="1:7" ht="13">
      <c r="A266" s="638"/>
      <c r="B266" s="638"/>
      <c r="C266" s="861"/>
      <c r="D266" s="884" t="s">
        <v>369</v>
      </c>
      <c r="E266" s="884"/>
      <c r="F266" s="884"/>
      <c r="G266" s="46"/>
    </row>
    <row r="267" spans="1:7" ht="13">
      <c r="A267" s="638"/>
      <c r="B267" s="638"/>
      <c r="C267" s="861"/>
      <c r="D267" s="175"/>
      <c r="E267" s="46"/>
      <c r="F267" s="46"/>
      <c r="G267" s="46"/>
    </row>
    <row r="268" spans="1:7">
      <c r="A268" s="851"/>
      <c r="B268" s="853" t="s">
        <v>294</v>
      </c>
      <c r="C268" s="638"/>
      <c r="D268" s="884" t="s">
        <v>370</v>
      </c>
      <c r="E268" s="884"/>
      <c r="F268" s="884"/>
      <c r="G268" s="46"/>
    </row>
    <row r="269" spans="1:7" s="29" customFormat="1" ht="13">
      <c r="A269" s="247"/>
      <c r="B269" s="247"/>
      <c r="C269" s="851"/>
      <c r="D269" s="651"/>
      <c r="E269" s="652"/>
      <c r="F269" s="652"/>
      <c r="G269" s="163"/>
    </row>
    <row r="270" spans="1:7" s="29" customFormat="1" ht="13.25" customHeight="1">
      <c r="A270" s="851"/>
      <c r="B270" s="853" t="s">
        <v>294</v>
      </c>
      <c r="C270" s="851"/>
      <c r="D270" s="896" t="s">
        <v>371</v>
      </c>
      <c r="E270" s="896"/>
      <c r="F270" s="896"/>
      <c r="G270" s="163"/>
    </row>
    <row r="271" spans="1:7" s="29" customFormat="1" ht="13">
      <c r="A271" s="247"/>
      <c r="B271" s="247"/>
      <c r="C271" s="851"/>
      <c r="D271" s="896"/>
      <c r="E271" s="896"/>
      <c r="F271" s="896"/>
      <c r="G271" s="163"/>
    </row>
    <row r="272" spans="1:7" s="29" customFormat="1" ht="13">
      <c r="A272" s="247"/>
      <c r="B272" s="247"/>
      <c r="C272" s="851"/>
      <c r="D272" s="896"/>
      <c r="E272" s="896"/>
      <c r="F272" s="896"/>
      <c r="G272" s="163"/>
    </row>
    <row r="273" spans="1:7" s="29" customFormat="1" ht="13">
      <c r="A273" s="247"/>
      <c r="B273" s="247"/>
      <c r="C273" s="851"/>
      <c r="D273" s="896"/>
      <c r="E273" s="896"/>
      <c r="F273" s="896"/>
      <c r="G273" s="163"/>
    </row>
    <row r="274" spans="1:7" s="29" customFormat="1" ht="13">
      <c r="A274" s="247"/>
      <c r="B274" s="247"/>
      <c r="C274" s="851"/>
      <c r="D274" s="896"/>
      <c r="E274" s="896"/>
      <c r="F274" s="896"/>
      <c r="G274" s="163"/>
    </row>
    <row r="275" spans="1:7" s="29" customFormat="1" ht="13">
      <c r="A275" s="247"/>
      <c r="B275" s="247"/>
      <c r="C275" s="851"/>
      <c r="D275" s="651"/>
      <c r="E275" s="652"/>
      <c r="F275" s="652"/>
      <c r="G275" s="163"/>
    </row>
    <row r="276" spans="1:7" s="29" customFormat="1" ht="13.25" customHeight="1">
      <c r="A276" s="851"/>
      <c r="B276" s="853" t="s">
        <v>294</v>
      </c>
      <c r="C276" s="851"/>
      <c r="D276" s="896" t="s">
        <v>372</v>
      </c>
      <c r="E276" s="896"/>
      <c r="F276" s="896"/>
      <c r="G276" s="163"/>
    </row>
    <row r="277" spans="1:7" s="29" customFormat="1">
      <c r="A277" s="851"/>
      <c r="B277" s="851"/>
      <c r="C277" s="851"/>
      <c r="D277" s="896"/>
      <c r="E277" s="896"/>
      <c r="F277" s="896"/>
      <c r="G277" s="163"/>
    </row>
    <row r="278" spans="1:7" s="29" customFormat="1" ht="13">
      <c r="A278" s="247"/>
      <c r="B278" s="247"/>
      <c r="C278" s="851"/>
      <c r="D278" s="651"/>
      <c r="E278" s="652"/>
      <c r="F278" s="652"/>
      <c r="G278" s="163"/>
    </row>
    <row r="279" spans="1:7">
      <c r="A279" s="851"/>
      <c r="B279" s="853" t="s">
        <v>294</v>
      </c>
      <c r="C279" s="638"/>
      <c r="D279" s="884" t="s">
        <v>373</v>
      </c>
      <c r="E279" s="884"/>
      <c r="F279" s="884"/>
      <c r="G279" s="46"/>
    </row>
    <row r="280" spans="1:7">
      <c r="A280" s="638"/>
      <c r="B280" s="638"/>
      <c r="C280" s="638"/>
      <c r="D280" s="46"/>
      <c r="E280" s="805"/>
      <c r="F280" s="805"/>
      <c r="G280" s="46"/>
    </row>
    <row r="281" spans="1:7" ht="13">
      <c r="A281" s="477"/>
      <c r="B281" s="853" t="s">
        <v>294</v>
      </c>
      <c r="C281" s="638"/>
      <c r="D281" s="885" t="s">
        <v>374</v>
      </c>
      <c r="E281" s="885"/>
      <c r="F281" s="885"/>
      <c r="G281" s="46"/>
    </row>
    <row r="282" spans="1:7" ht="13">
      <c r="A282" s="477"/>
      <c r="B282" s="477"/>
      <c r="C282" s="638"/>
      <c r="D282" s="885"/>
      <c r="E282" s="885"/>
      <c r="F282" s="885"/>
      <c r="G282" s="46"/>
    </row>
    <row r="283" spans="1:7" s="479" customFormat="1" ht="13">
      <c r="A283" s="477"/>
      <c r="B283" s="477"/>
      <c r="C283" s="638"/>
      <c r="D283" s="885"/>
      <c r="E283" s="885"/>
      <c r="F283" s="885"/>
      <c r="G283" s="46"/>
    </row>
    <row r="284" spans="1:7" s="479" customFormat="1" ht="13">
      <c r="A284" s="477"/>
      <c r="B284" s="477"/>
      <c r="C284" s="638"/>
      <c r="D284" s="885"/>
      <c r="E284" s="885"/>
      <c r="F284" s="885"/>
      <c r="G284" s="46"/>
    </row>
    <row r="285" spans="1:7" s="479" customFormat="1" ht="13">
      <c r="A285" s="477"/>
      <c r="B285" s="477"/>
      <c r="C285" s="638"/>
      <c r="D285" s="885"/>
      <c r="E285" s="885"/>
      <c r="F285" s="885"/>
      <c r="G285" s="46"/>
    </row>
    <row r="286" spans="1:7" s="479" customFormat="1" ht="13">
      <c r="A286" s="477"/>
      <c r="B286" s="477"/>
      <c r="C286" s="638"/>
      <c r="D286" s="885"/>
      <c r="E286" s="885"/>
      <c r="F286" s="885"/>
      <c r="G286" s="46"/>
    </row>
    <row r="287" spans="1:7" s="479" customFormat="1" ht="13">
      <c r="A287" s="477"/>
      <c r="B287" s="477"/>
      <c r="C287" s="638"/>
      <c r="D287" s="885"/>
      <c r="E287" s="885"/>
      <c r="F287" s="885"/>
      <c r="G287" s="46"/>
    </row>
    <row r="288" spans="1:7" s="479" customFormat="1" ht="13">
      <c r="A288" s="477"/>
      <c r="B288" s="477"/>
      <c r="C288" s="638"/>
      <c r="D288" s="885"/>
      <c r="E288" s="885"/>
      <c r="F288" s="885"/>
      <c r="G288" s="46"/>
    </row>
    <row r="289" spans="1:7" s="479" customFormat="1" ht="13">
      <c r="A289" s="477"/>
      <c r="B289" s="477"/>
      <c r="C289" s="638"/>
      <c r="D289" s="885"/>
      <c r="E289" s="885"/>
      <c r="F289" s="885"/>
      <c r="G289" s="46"/>
    </row>
    <row r="290" spans="1:7" s="479" customFormat="1" ht="13">
      <c r="A290" s="477"/>
      <c r="B290" s="477"/>
      <c r="C290" s="638"/>
      <c r="D290" s="885"/>
      <c r="E290" s="885"/>
      <c r="F290" s="885"/>
      <c r="G290" s="46"/>
    </row>
    <row r="291" spans="1:7" s="479" customFormat="1" ht="13">
      <c r="A291" s="477"/>
      <c r="B291" s="477"/>
      <c r="C291" s="638"/>
      <c r="D291" s="885"/>
      <c r="E291" s="885"/>
      <c r="F291" s="885"/>
      <c r="G291" s="46"/>
    </row>
    <row r="292" spans="1:7" s="479" customFormat="1" ht="13">
      <c r="A292" s="477"/>
      <c r="B292" s="477"/>
      <c r="C292" s="638"/>
      <c r="D292" s="885"/>
      <c r="E292" s="885"/>
      <c r="F292" s="885"/>
      <c r="G292" s="46"/>
    </row>
    <row r="293" spans="1:7" ht="13">
      <c r="A293" s="477"/>
      <c r="B293" s="477"/>
      <c r="C293" s="638"/>
      <c r="D293" s="885"/>
      <c r="E293" s="885"/>
      <c r="F293" s="885"/>
      <c r="G293" s="46"/>
    </row>
    <row r="294" spans="1:7" ht="13">
      <c r="A294" s="477"/>
      <c r="B294" s="477"/>
      <c r="C294" s="638"/>
      <c r="D294" s="885"/>
      <c r="E294" s="885"/>
      <c r="F294" s="885"/>
      <c r="G294" s="46"/>
    </row>
    <row r="295" spans="1:7" ht="13">
      <c r="A295" s="477"/>
      <c r="B295" s="477"/>
      <c r="C295" s="638"/>
      <c r="D295" s="885"/>
      <c r="E295" s="885"/>
      <c r="F295" s="885"/>
      <c r="G295" s="46"/>
    </row>
    <row r="296" spans="1:7">
      <c r="A296" s="638"/>
      <c r="B296" s="638"/>
      <c r="C296" s="638"/>
      <c r="D296" s="805"/>
      <c r="E296" s="805"/>
      <c r="F296" s="805"/>
      <c r="G296" s="46"/>
    </row>
    <row r="297" spans="1:7" ht="13">
      <c r="A297" s="477"/>
      <c r="B297" s="853" t="s">
        <v>294</v>
      </c>
      <c r="C297" s="638"/>
      <c r="D297" s="885" t="s">
        <v>375</v>
      </c>
      <c r="E297" s="885"/>
      <c r="F297" s="885"/>
      <c r="G297" s="46"/>
    </row>
    <row r="298" spans="1:7">
      <c r="A298" s="638"/>
      <c r="B298" s="638"/>
      <c r="C298" s="638"/>
      <c r="D298" s="885"/>
      <c r="E298" s="885"/>
      <c r="F298" s="885"/>
      <c r="G298" s="46"/>
    </row>
    <row r="299" spans="1:7">
      <c r="A299" s="638"/>
      <c r="B299" s="638"/>
      <c r="C299" s="638"/>
      <c r="D299" s="885"/>
      <c r="E299" s="885"/>
      <c r="F299" s="885"/>
      <c r="G299" s="46"/>
    </row>
    <row r="300" spans="1:7">
      <c r="A300" s="638"/>
      <c r="B300" s="638"/>
      <c r="C300" s="638"/>
      <c r="D300" s="885"/>
      <c r="E300" s="885"/>
      <c r="F300" s="885"/>
      <c r="G300" s="46"/>
    </row>
    <row r="301" spans="1:7">
      <c r="A301" s="638"/>
      <c r="B301" s="638"/>
      <c r="C301" s="638"/>
      <c r="D301" s="885"/>
      <c r="E301" s="885"/>
      <c r="F301" s="885"/>
      <c r="G301" s="46"/>
    </row>
    <row r="302" spans="1:7">
      <c r="A302" s="638"/>
      <c r="B302" s="638"/>
      <c r="C302" s="638"/>
      <c r="D302" s="885"/>
      <c r="E302" s="885"/>
      <c r="F302" s="885"/>
      <c r="G302" s="46"/>
    </row>
    <row r="303" spans="1:7">
      <c r="A303" s="638"/>
      <c r="B303" s="638"/>
      <c r="C303" s="638"/>
      <c r="D303" s="885"/>
      <c r="E303" s="885"/>
      <c r="F303" s="885"/>
      <c r="G303" s="46"/>
    </row>
    <row r="304" spans="1:7">
      <c r="A304" s="638"/>
      <c r="B304" s="638"/>
      <c r="C304" s="638"/>
      <c r="D304" s="885"/>
      <c r="E304" s="885"/>
      <c r="F304" s="885"/>
      <c r="G304" s="46"/>
    </row>
    <row r="305" spans="1:7">
      <c r="A305" s="638"/>
      <c r="B305" s="638"/>
      <c r="C305" s="638"/>
      <c r="D305" s="885"/>
      <c r="E305" s="885"/>
      <c r="F305" s="885"/>
      <c r="G305" s="46"/>
    </row>
    <row r="306" spans="1:7">
      <c r="A306" s="638"/>
      <c r="B306" s="638"/>
      <c r="C306" s="638"/>
      <c r="D306" s="805"/>
      <c r="E306" s="805"/>
      <c r="F306" s="805"/>
      <c r="G306" s="46"/>
    </row>
    <row r="307" spans="1:7" ht="13">
      <c r="A307" s="477"/>
      <c r="B307" s="853" t="s">
        <v>294</v>
      </c>
      <c r="C307" s="638"/>
      <c r="D307" s="871" t="s">
        <v>376</v>
      </c>
      <c r="E307" s="871"/>
      <c r="F307" s="871"/>
      <c r="G307" s="46"/>
    </row>
    <row r="308" spans="1:7">
      <c r="A308" s="638"/>
      <c r="B308" s="638"/>
      <c r="C308" s="638"/>
      <c r="D308" s="871"/>
      <c r="E308" s="871"/>
      <c r="F308" s="871"/>
      <c r="G308" s="479"/>
    </row>
    <row r="309" spans="1:7">
      <c r="A309" s="638"/>
      <c r="B309" s="638"/>
      <c r="C309" s="638"/>
      <c r="D309" s="871"/>
      <c r="E309" s="871"/>
      <c r="F309" s="871"/>
      <c r="G309" s="479"/>
    </row>
    <row r="310" spans="1:7">
      <c r="A310" s="638"/>
      <c r="B310" s="638"/>
      <c r="C310" s="638"/>
      <c r="D310" s="871"/>
      <c r="E310" s="871"/>
      <c r="F310" s="871"/>
      <c r="G310" s="479"/>
    </row>
    <row r="311" spans="1:7">
      <c r="A311" s="638"/>
      <c r="B311" s="638"/>
      <c r="C311" s="638"/>
      <c r="D311" s="871"/>
      <c r="E311" s="871"/>
      <c r="F311" s="871"/>
      <c r="G311" s="479"/>
    </row>
    <row r="312" spans="1:7">
      <c r="A312" s="638"/>
      <c r="B312" s="638"/>
      <c r="C312" s="638"/>
      <c r="D312" s="871"/>
      <c r="E312" s="871"/>
      <c r="F312" s="871"/>
      <c r="G312" s="479"/>
    </row>
    <row r="313" spans="1:7" s="479" customFormat="1">
      <c r="A313" s="638"/>
      <c r="B313" s="638"/>
      <c r="C313" s="638"/>
      <c r="D313" s="793"/>
      <c r="E313" s="793"/>
      <c r="F313" s="793"/>
    </row>
    <row r="314" spans="1:7" ht="13.5" thickBot="1">
      <c r="A314" s="638"/>
      <c r="B314" s="638"/>
      <c r="C314" s="638"/>
      <c r="D314" s="902" t="s">
        <v>377</v>
      </c>
      <c r="E314" s="902"/>
      <c r="F314" s="902"/>
      <c r="G314" s="479"/>
    </row>
    <row r="315" spans="1:7" s="479" customFormat="1" ht="13" thickTop="1">
      <c r="A315" s="638"/>
      <c r="B315" s="638"/>
      <c r="C315" s="638"/>
      <c r="D315" s="903" t="s">
        <v>378</v>
      </c>
      <c r="E315" s="903"/>
      <c r="F315" s="903"/>
    </row>
    <row r="316" spans="1:7">
      <c r="A316" s="202"/>
      <c r="B316" s="202"/>
      <c r="C316" s="202"/>
      <c r="D316" s="653"/>
      <c r="E316" s="653"/>
      <c r="F316" s="805"/>
      <c r="G316" s="479"/>
    </row>
    <row r="317" spans="1:7" ht="13">
      <c r="A317" s="477"/>
      <c r="B317" s="853" t="s">
        <v>294</v>
      </c>
      <c r="C317" s="202"/>
      <c r="D317" s="904" t="s">
        <v>379</v>
      </c>
      <c r="E317" s="904"/>
      <c r="F317" s="904"/>
      <c r="G317" s="479"/>
    </row>
    <row r="318" spans="1:7">
      <c r="A318" s="202"/>
      <c r="B318" s="202"/>
      <c r="C318" s="202"/>
      <c r="D318" s="653"/>
      <c r="E318" s="653"/>
      <c r="F318" s="805"/>
      <c r="G318" s="479"/>
    </row>
    <row r="319" spans="1:7">
      <c r="A319" s="202"/>
      <c r="B319" s="853" t="s">
        <v>294</v>
      </c>
      <c r="C319" s="202"/>
      <c r="D319" s="899" t="s">
        <v>380</v>
      </c>
      <c r="E319" s="899"/>
      <c r="F319" s="899"/>
      <c r="G319" s="479"/>
    </row>
    <row r="320" spans="1:7">
      <c r="A320" s="202"/>
      <c r="B320" s="202"/>
      <c r="C320" s="202"/>
      <c r="D320" s="899"/>
      <c r="E320" s="899"/>
      <c r="F320" s="899"/>
      <c r="G320" s="479"/>
    </row>
    <row r="321" spans="1:7">
      <c r="A321" s="202"/>
      <c r="B321" s="202"/>
      <c r="C321" s="202"/>
      <c r="D321" s="899"/>
      <c r="E321" s="899"/>
      <c r="F321" s="899"/>
      <c r="G321" s="479"/>
    </row>
    <row r="322" spans="1:7">
      <c r="A322" s="202"/>
      <c r="B322" s="202"/>
      <c r="C322" s="202"/>
      <c r="D322" s="899"/>
      <c r="E322" s="899"/>
      <c r="F322" s="899"/>
      <c r="G322" s="479"/>
    </row>
    <row r="323" spans="1:7" s="479" customFormat="1">
      <c r="A323" s="202"/>
      <c r="B323" s="202"/>
      <c r="C323" s="202"/>
      <c r="D323" s="899"/>
      <c r="E323" s="899"/>
      <c r="F323" s="899"/>
    </row>
    <row r="324" spans="1:7" s="479" customFormat="1">
      <c r="A324" s="202"/>
      <c r="B324" s="202"/>
      <c r="C324" s="202"/>
      <c r="D324" s="899"/>
      <c r="E324" s="899"/>
      <c r="F324" s="899"/>
    </row>
    <row r="325" spans="1:7" s="479" customFormat="1">
      <c r="A325" s="202"/>
      <c r="B325" s="202"/>
      <c r="C325" s="202"/>
      <c r="D325" s="899"/>
      <c r="E325" s="899"/>
      <c r="F325" s="899"/>
    </row>
    <row r="326" spans="1:7" s="479" customFormat="1">
      <c r="A326" s="202"/>
      <c r="B326" s="202"/>
      <c r="C326" s="202"/>
      <c r="D326" s="899"/>
      <c r="E326" s="899"/>
      <c r="F326" s="899"/>
    </row>
    <row r="327" spans="1:7">
      <c r="A327" s="202"/>
      <c r="B327" s="202"/>
      <c r="C327" s="202"/>
      <c r="D327" s="899"/>
      <c r="E327" s="899"/>
      <c r="F327" s="899"/>
      <c r="G327" s="479"/>
    </row>
    <row r="328" spans="1:7">
      <c r="A328" s="202"/>
      <c r="B328" s="202"/>
      <c r="C328" s="202"/>
      <c r="D328" s="899"/>
      <c r="E328" s="899"/>
      <c r="F328" s="899"/>
      <c r="G328" s="479"/>
    </row>
    <row r="329" spans="1:7">
      <c r="A329" s="202"/>
      <c r="B329" s="202"/>
      <c r="C329" s="202"/>
      <c r="D329" s="899"/>
      <c r="E329" s="899"/>
      <c r="F329" s="899"/>
      <c r="G329" s="479"/>
    </row>
    <row r="330" spans="1:7">
      <c r="A330" s="202"/>
      <c r="B330" s="202"/>
      <c r="C330" s="202"/>
      <c r="D330" s="479"/>
      <c r="E330" s="653"/>
      <c r="F330" s="805"/>
      <c r="G330" s="479"/>
    </row>
    <row r="331" spans="1:7" ht="13">
      <c r="A331" s="477"/>
      <c r="B331" s="853" t="s">
        <v>294</v>
      </c>
      <c r="C331" s="202"/>
      <c r="D331" s="897" t="s">
        <v>381</v>
      </c>
      <c r="E331" s="897"/>
      <c r="F331" s="897"/>
      <c r="G331" s="479"/>
    </row>
    <row r="332" spans="1:7">
      <c r="A332" s="202"/>
      <c r="B332" s="202"/>
      <c r="C332" s="202"/>
      <c r="D332" s="897"/>
      <c r="E332" s="897"/>
      <c r="F332" s="897"/>
      <c r="G332" s="479"/>
    </row>
    <row r="333" spans="1:7">
      <c r="A333" s="202"/>
      <c r="B333" s="202"/>
      <c r="C333" s="202"/>
      <c r="D333" s="897"/>
      <c r="E333" s="897"/>
      <c r="F333" s="897"/>
      <c r="G333" s="479"/>
    </row>
    <row r="334" spans="1:7">
      <c r="A334" s="202"/>
      <c r="B334" s="202"/>
      <c r="C334" s="202"/>
      <c r="D334" s="897"/>
      <c r="E334" s="897"/>
      <c r="F334" s="897"/>
      <c r="G334" s="479"/>
    </row>
    <row r="335" spans="1:7">
      <c r="A335" s="202"/>
      <c r="B335" s="202"/>
      <c r="C335" s="202"/>
      <c r="D335" s="654"/>
      <c r="E335" s="653"/>
      <c r="F335" s="805"/>
      <c r="G335" s="479"/>
    </row>
    <row r="336" spans="1:7">
      <c r="A336" s="202"/>
      <c r="B336" s="202"/>
      <c r="C336" s="202"/>
      <c r="D336" s="897" t="s">
        <v>382</v>
      </c>
      <c r="E336" s="897"/>
      <c r="F336" s="897"/>
      <c r="G336" s="479"/>
    </row>
    <row r="337" spans="1:7">
      <c r="A337" s="202"/>
      <c r="B337" s="202"/>
      <c r="C337" s="202"/>
      <c r="D337" s="897"/>
      <c r="E337" s="897"/>
      <c r="F337" s="897"/>
      <c r="G337" s="479"/>
    </row>
    <row r="338" spans="1:7">
      <c r="A338" s="202"/>
      <c r="B338" s="202"/>
      <c r="C338" s="202"/>
      <c r="D338" s="897"/>
      <c r="E338" s="897"/>
      <c r="F338" s="897"/>
      <c r="G338" s="479"/>
    </row>
    <row r="339" spans="1:7">
      <c r="A339" s="202"/>
      <c r="B339" s="202"/>
      <c r="C339" s="202"/>
      <c r="D339" s="897"/>
      <c r="E339" s="897"/>
      <c r="F339" s="897"/>
      <c r="G339" s="479"/>
    </row>
    <row r="340" spans="1:7" ht="18" customHeight="1">
      <c r="A340" s="202"/>
      <c r="B340" s="202"/>
      <c r="C340" s="202"/>
      <c r="D340" s="897"/>
      <c r="E340" s="897"/>
      <c r="F340" s="897"/>
      <c r="G340" s="479"/>
    </row>
    <row r="341" spans="1:7">
      <c r="A341" s="202"/>
      <c r="B341" s="202"/>
      <c r="C341" s="202"/>
      <c r="D341" s="897"/>
      <c r="E341" s="897"/>
      <c r="F341" s="897"/>
      <c r="G341" s="479"/>
    </row>
    <row r="342" spans="1:7">
      <c r="A342" s="202"/>
      <c r="B342" s="202"/>
      <c r="C342" s="202"/>
      <c r="D342" s="897"/>
      <c r="E342" s="897"/>
      <c r="F342" s="897"/>
      <c r="G342" s="479"/>
    </row>
    <row r="343" spans="1:7">
      <c r="A343" s="202"/>
      <c r="B343" s="202"/>
      <c r="C343" s="202"/>
      <c r="D343" s="897"/>
      <c r="E343" s="897"/>
      <c r="F343" s="897"/>
      <c r="G343" s="479"/>
    </row>
    <row r="344" spans="1:7" ht="8.25" customHeight="1">
      <c r="A344" s="202"/>
      <c r="B344" s="202"/>
      <c r="C344" s="202"/>
      <c r="D344" s="897"/>
      <c r="E344" s="897"/>
      <c r="F344" s="897"/>
      <c r="G344" s="479"/>
    </row>
    <row r="345" spans="1:7" ht="13.25" customHeight="1">
      <c r="A345" s="202"/>
      <c r="B345" s="202"/>
      <c r="C345" s="202"/>
      <c r="D345" s="898" t="s">
        <v>383</v>
      </c>
      <c r="E345" s="898"/>
      <c r="F345" s="898"/>
      <c r="G345" s="479"/>
    </row>
    <row r="346" spans="1:7">
      <c r="A346" s="202"/>
      <c r="B346" s="202"/>
      <c r="C346" s="202"/>
      <c r="D346" s="898"/>
      <c r="E346" s="898"/>
      <c r="F346" s="898"/>
      <c r="G346" s="479"/>
    </row>
    <row r="347" spans="1:7">
      <c r="A347" s="202"/>
      <c r="B347" s="202"/>
      <c r="C347" s="202"/>
      <c r="D347" s="898"/>
      <c r="E347" s="898"/>
      <c r="F347" s="898"/>
      <c r="G347" s="479"/>
    </row>
    <row r="348" spans="1:7" s="479" customFormat="1">
      <c r="A348" s="202"/>
      <c r="B348" s="202"/>
      <c r="C348" s="202"/>
      <c r="D348" s="898"/>
      <c r="E348" s="898"/>
      <c r="F348" s="898"/>
    </row>
    <row r="349" spans="1:7" s="479" customFormat="1">
      <c r="A349" s="202"/>
      <c r="B349" s="202"/>
      <c r="C349" s="202"/>
      <c r="D349" s="898"/>
      <c r="E349" s="898"/>
      <c r="F349" s="898"/>
    </row>
    <row r="350" spans="1:7" s="479" customFormat="1">
      <c r="A350" s="202"/>
      <c r="B350" s="202"/>
      <c r="C350" s="202"/>
      <c r="D350" s="898"/>
      <c r="E350" s="898"/>
      <c r="F350" s="898"/>
    </row>
    <row r="351" spans="1:7" s="479" customFormat="1">
      <c r="A351" s="202"/>
      <c r="B351" s="202"/>
      <c r="C351" s="202"/>
      <c r="D351" s="898"/>
      <c r="E351" s="898"/>
      <c r="F351" s="898"/>
    </row>
    <row r="352" spans="1:7" s="479" customFormat="1">
      <c r="A352" s="202"/>
      <c r="B352" s="202"/>
      <c r="C352" s="202"/>
      <c r="D352" s="898"/>
      <c r="E352" s="898"/>
      <c r="F352" s="898"/>
    </row>
    <row r="353" spans="1:7">
      <c r="A353" s="202"/>
      <c r="B353" s="202"/>
      <c r="C353" s="202"/>
      <c r="D353" s="898"/>
      <c r="E353" s="898"/>
      <c r="F353" s="898"/>
      <c r="G353" s="479"/>
    </row>
    <row r="354" spans="1:7">
      <c r="A354" s="202"/>
      <c r="B354" s="202"/>
      <c r="C354" s="202"/>
      <c r="D354" s="898"/>
      <c r="E354" s="898"/>
      <c r="F354" s="898"/>
      <c r="G354" s="479"/>
    </row>
    <row r="355" spans="1:7">
      <c r="A355" s="202"/>
      <c r="B355" s="202"/>
      <c r="C355" s="202"/>
      <c r="D355" s="898"/>
      <c r="E355" s="898"/>
      <c r="F355" s="898"/>
      <c r="G355" s="479"/>
    </row>
    <row r="356" spans="1:7">
      <c r="A356" s="202"/>
      <c r="B356" s="202"/>
      <c r="C356" s="202"/>
      <c r="D356" s="898"/>
      <c r="E356" s="898"/>
      <c r="F356" s="898"/>
      <c r="G356" s="479"/>
    </row>
    <row r="357" spans="1:7">
      <c r="A357" s="202"/>
      <c r="B357" s="202"/>
      <c r="C357" s="308"/>
      <c r="D357" s="898"/>
      <c r="E357" s="898"/>
      <c r="F357" s="898"/>
      <c r="G357" s="479"/>
    </row>
    <row r="358" spans="1:7">
      <c r="A358" s="202"/>
      <c r="B358" s="202"/>
      <c r="C358" s="308"/>
      <c r="D358" s="898"/>
      <c r="E358" s="898"/>
      <c r="F358" s="898"/>
      <c r="G358" s="479"/>
    </row>
    <row r="359" spans="1:7">
      <c r="A359" s="202"/>
      <c r="B359" s="202"/>
      <c r="C359" s="202"/>
      <c r="D359" s="898"/>
      <c r="E359" s="898"/>
      <c r="F359" s="898"/>
      <c r="G359" s="479"/>
    </row>
    <row r="360" spans="1:7">
      <c r="A360" s="202"/>
      <c r="B360" s="202"/>
      <c r="C360" s="308"/>
      <c r="D360" s="898"/>
      <c r="E360" s="898"/>
      <c r="F360" s="898"/>
      <c r="G360" s="479"/>
    </row>
    <row r="361" spans="1:7">
      <c r="A361" s="202"/>
      <c r="B361" s="202"/>
      <c r="C361" s="308"/>
      <c r="D361" s="898"/>
      <c r="E361" s="898"/>
      <c r="F361" s="898"/>
      <c r="G361" s="479"/>
    </row>
    <row r="362" spans="1:7">
      <c r="A362" s="202"/>
      <c r="B362" s="202"/>
      <c r="C362" s="308"/>
      <c r="D362" s="898"/>
      <c r="E362" s="898"/>
      <c r="F362" s="898"/>
      <c r="G362" s="479"/>
    </row>
    <row r="363" spans="1:7">
      <c r="A363" s="202"/>
      <c r="B363" s="202"/>
      <c r="C363" s="202"/>
      <c r="D363" s="654"/>
      <c r="E363" s="653"/>
      <c r="F363" s="805"/>
      <c r="G363" s="479"/>
    </row>
    <row r="364" spans="1:7">
      <c r="A364" s="202"/>
      <c r="B364" s="853" t="s">
        <v>294</v>
      </c>
      <c r="C364" s="202"/>
      <c r="D364" s="898" t="s">
        <v>384</v>
      </c>
      <c r="E364" s="898"/>
      <c r="F364" s="898"/>
      <c r="G364" s="479"/>
    </row>
    <row r="365" spans="1:7">
      <c r="A365" s="202"/>
      <c r="B365" s="202"/>
      <c r="C365" s="202"/>
      <c r="D365" s="898"/>
      <c r="E365" s="898"/>
      <c r="F365" s="898"/>
      <c r="G365" s="479"/>
    </row>
    <row r="366" spans="1:7">
      <c r="A366" s="202"/>
      <c r="B366" s="202"/>
      <c r="C366" s="202"/>
      <c r="D366" s="653"/>
      <c r="E366" s="653"/>
      <c r="F366" s="805"/>
      <c r="G366" s="479"/>
    </row>
    <row r="367" spans="1:7" ht="13">
      <c r="A367" s="477"/>
      <c r="B367" s="853" t="s">
        <v>294</v>
      </c>
      <c r="C367" s="202"/>
      <c r="D367" s="899" t="s">
        <v>385</v>
      </c>
      <c r="E367" s="899"/>
      <c r="F367" s="899"/>
      <c r="G367" s="479"/>
    </row>
    <row r="368" spans="1:7" ht="13">
      <c r="A368" s="307"/>
      <c r="B368" s="307"/>
      <c r="C368" s="202"/>
      <c r="D368" s="899"/>
      <c r="E368" s="899"/>
      <c r="F368" s="899"/>
      <c r="G368" s="479"/>
    </row>
    <row r="369" spans="1:7" ht="13">
      <c r="A369" s="307"/>
      <c r="B369" s="307"/>
      <c r="C369" s="202"/>
      <c r="D369" s="899"/>
      <c r="E369" s="899"/>
      <c r="F369" s="899"/>
      <c r="G369" s="479"/>
    </row>
    <row r="370" spans="1:7" ht="13">
      <c r="A370" s="307"/>
      <c r="B370" s="307"/>
      <c r="C370" s="202"/>
      <c r="D370" s="899"/>
      <c r="E370" s="899"/>
      <c r="F370" s="899"/>
      <c r="G370" s="479"/>
    </row>
    <row r="371" spans="1:7" ht="13">
      <c r="A371" s="307"/>
      <c r="B371" s="307"/>
      <c r="C371" s="202"/>
      <c r="D371" s="899"/>
      <c r="E371" s="899"/>
      <c r="F371" s="899"/>
      <c r="G371" s="479"/>
    </row>
    <row r="372" spans="1:7">
      <c r="A372" s="638"/>
      <c r="B372" s="638"/>
      <c r="C372" s="638"/>
      <c r="D372" s="805"/>
      <c r="E372" s="805"/>
      <c r="F372" s="805"/>
      <c r="G372" s="479"/>
    </row>
    <row r="373" spans="1:7" ht="13">
      <c r="A373" s="477"/>
      <c r="B373" s="853" t="s">
        <v>294</v>
      </c>
      <c r="C373" s="655"/>
      <c r="D373" s="871" t="s">
        <v>386</v>
      </c>
      <c r="E373" s="871"/>
      <c r="F373" s="871"/>
      <c r="G373" s="479"/>
    </row>
    <row r="374" spans="1:7" ht="13">
      <c r="A374" s="477"/>
      <c r="B374" s="477"/>
      <c r="C374" s="638"/>
      <c r="D374" s="871"/>
      <c r="E374" s="871"/>
      <c r="F374" s="871"/>
      <c r="G374" s="479"/>
    </row>
    <row r="375" spans="1:7">
      <c r="A375" s="638"/>
      <c r="B375" s="638"/>
      <c r="C375" s="638"/>
      <c r="D375" s="871"/>
      <c r="E375" s="871"/>
      <c r="F375" s="871"/>
      <c r="G375" s="479"/>
    </row>
    <row r="376" spans="1:7">
      <c r="A376" s="638"/>
      <c r="B376" s="638"/>
      <c r="C376" s="638"/>
      <c r="D376" s="871"/>
      <c r="E376" s="871"/>
      <c r="F376" s="871"/>
      <c r="G376" s="479"/>
    </row>
    <row r="377" spans="1:7">
      <c r="A377" s="638"/>
      <c r="B377" s="638"/>
      <c r="C377" s="638"/>
      <c r="D377" s="871"/>
      <c r="E377" s="871"/>
      <c r="F377" s="871"/>
      <c r="G377" s="479"/>
    </row>
    <row r="378" spans="1:7">
      <c r="A378" s="638"/>
      <c r="B378" s="638"/>
      <c r="C378" s="638"/>
      <c r="D378" s="871"/>
      <c r="E378" s="871"/>
      <c r="F378" s="871"/>
      <c r="G378" s="479"/>
    </row>
    <row r="379" spans="1:7">
      <c r="A379" s="638"/>
      <c r="B379" s="638"/>
      <c r="C379" s="638"/>
      <c r="D379" s="871"/>
      <c r="E379" s="871"/>
      <c r="F379" s="871"/>
      <c r="G379" s="479"/>
    </row>
    <row r="380" spans="1:7">
      <c r="A380" s="638"/>
      <c r="B380" s="638"/>
      <c r="C380" s="638"/>
      <c r="D380" s="871"/>
      <c r="E380" s="871"/>
      <c r="F380" s="871"/>
      <c r="G380" s="479"/>
    </row>
    <row r="381" spans="1:7">
      <c r="A381" s="638"/>
      <c r="B381" s="638"/>
      <c r="C381" s="638"/>
      <c r="D381" s="871"/>
      <c r="E381" s="871"/>
      <c r="F381" s="871"/>
      <c r="G381" s="479"/>
    </row>
    <row r="382" spans="1:7">
      <c r="A382" s="638"/>
      <c r="B382" s="638"/>
      <c r="C382" s="638"/>
      <c r="D382" s="871"/>
      <c r="E382" s="871"/>
      <c r="F382" s="871"/>
      <c r="G382" s="479"/>
    </row>
    <row r="383" spans="1:7">
      <c r="A383" s="638"/>
      <c r="B383" s="638"/>
      <c r="C383" s="638"/>
      <c r="D383" s="871"/>
      <c r="E383" s="871"/>
      <c r="F383" s="871"/>
      <c r="G383" s="479"/>
    </row>
    <row r="384" spans="1:7">
      <c r="A384" s="638"/>
      <c r="B384" s="638"/>
      <c r="C384" s="638"/>
      <c r="D384" s="871"/>
      <c r="E384" s="871"/>
      <c r="F384" s="871"/>
      <c r="G384" s="479"/>
    </row>
    <row r="385" spans="1:7">
      <c r="A385" s="638"/>
      <c r="B385" s="638"/>
      <c r="C385" s="638"/>
      <c r="D385" s="871"/>
      <c r="E385" s="871"/>
      <c r="F385" s="871"/>
      <c r="G385" s="479"/>
    </row>
    <row r="386" spans="1:7">
      <c r="A386" s="479"/>
      <c r="B386" s="479"/>
      <c r="C386" s="479"/>
      <c r="D386" s="871"/>
      <c r="E386" s="871"/>
      <c r="F386" s="871"/>
      <c r="G386" s="479"/>
    </row>
    <row r="387" spans="1:7">
      <c r="A387" s="479"/>
      <c r="B387" s="479"/>
      <c r="C387" s="479"/>
      <c r="D387" s="871"/>
      <c r="E387" s="871"/>
      <c r="F387" s="871"/>
      <c r="G387" s="479"/>
    </row>
    <row r="388" spans="1:7">
      <c r="A388" s="479"/>
      <c r="B388" s="479"/>
      <c r="C388" s="479"/>
      <c r="D388" s="871"/>
      <c r="E388" s="871"/>
      <c r="F388" s="871"/>
      <c r="G388" s="479"/>
    </row>
    <row r="389" spans="1:7">
      <c r="A389" s="479"/>
      <c r="B389" s="479"/>
      <c r="C389" s="479"/>
      <c r="D389" s="871"/>
      <c r="E389" s="871"/>
      <c r="F389" s="871"/>
      <c r="G389" s="479"/>
    </row>
    <row r="390" spans="1:7">
      <c r="A390" s="479"/>
      <c r="B390" s="479"/>
      <c r="C390" s="479"/>
      <c r="D390" s="871"/>
      <c r="E390" s="871"/>
      <c r="F390" s="871"/>
      <c r="G390" s="479"/>
    </row>
    <row r="391" spans="1:7">
      <c r="A391" s="479"/>
      <c r="B391" s="479"/>
      <c r="C391" s="479"/>
      <c r="D391" s="871"/>
      <c r="E391" s="871"/>
      <c r="F391" s="871"/>
      <c r="G391" s="479"/>
    </row>
    <row r="392" spans="1:7">
      <c r="A392" s="479"/>
      <c r="B392" s="479"/>
      <c r="C392" s="479"/>
      <c r="D392" s="871"/>
      <c r="E392" s="871"/>
      <c r="F392" s="871"/>
      <c r="G392" s="479"/>
    </row>
    <row r="393" spans="1:7">
      <c r="A393" s="479"/>
      <c r="B393" s="479"/>
      <c r="C393" s="479"/>
      <c r="D393" s="871"/>
      <c r="E393" s="871"/>
      <c r="F393" s="871"/>
      <c r="G393" s="479"/>
    </row>
    <row r="394" spans="1:7">
      <c r="A394" s="479"/>
      <c r="B394" s="479"/>
      <c r="C394" s="479"/>
      <c r="D394" s="871"/>
      <c r="E394" s="871"/>
      <c r="F394" s="871"/>
      <c r="G394" s="479"/>
    </row>
    <row r="395" spans="1:7">
      <c r="A395" s="479"/>
      <c r="B395" s="479"/>
      <c r="C395" s="479"/>
      <c r="D395" s="871"/>
      <c r="E395" s="871"/>
      <c r="F395" s="871"/>
      <c r="G395" s="479"/>
    </row>
    <row r="396" spans="1:7">
      <c r="A396" s="479"/>
      <c r="B396" s="479"/>
      <c r="C396" s="479"/>
      <c r="D396" s="871"/>
      <c r="E396" s="871"/>
      <c r="F396" s="871"/>
      <c r="G396" s="479"/>
    </row>
    <row r="397" spans="1:7">
      <c r="A397" s="479"/>
      <c r="B397" s="479"/>
      <c r="C397" s="479"/>
      <c r="D397" s="871"/>
      <c r="E397" s="871"/>
      <c r="F397" s="871"/>
      <c r="G397" s="479"/>
    </row>
    <row r="398" spans="1:7">
      <c r="A398" s="479"/>
      <c r="B398" s="479"/>
      <c r="C398" s="479"/>
      <c r="D398" s="871"/>
      <c r="E398" s="871"/>
      <c r="F398" s="871"/>
      <c r="G398" s="479"/>
    </row>
    <row r="399" spans="1:7">
      <c r="A399" s="479"/>
      <c r="B399" s="479"/>
      <c r="C399" s="479"/>
      <c r="D399" s="871"/>
      <c r="E399" s="871"/>
      <c r="F399" s="871"/>
      <c r="G399" s="479"/>
    </row>
    <row r="400" spans="1:7">
      <c r="A400" s="479"/>
      <c r="B400" s="479"/>
      <c r="C400" s="479"/>
      <c r="D400" s="871"/>
      <c r="E400" s="871"/>
      <c r="F400" s="871"/>
      <c r="G400" s="479"/>
    </row>
    <row r="401" spans="1:7">
      <c r="A401" s="479"/>
      <c r="B401" s="479"/>
      <c r="C401" s="479"/>
      <c r="D401" s="871"/>
      <c r="E401" s="871"/>
      <c r="F401" s="871"/>
      <c r="G401" s="479"/>
    </row>
    <row r="402" spans="1:7" s="23" customFormat="1">
      <c r="A402" s="638"/>
      <c r="B402" s="638"/>
      <c r="C402" s="638"/>
      <c r="D402" s="871"/>
      <c r="E402" s="871"/>
      <c r="F402" s="871"/>
      <c r="G402" s="123"/>
    </row>
    <row r="403" spans="1:7" s="23" customFormat="1" ht="40.75" customHeight="1">
      <c r="A403" s="638"/>
      <c r="B403" s="638"/>
      <c r="C403" s="638"/>
      <c r="D403" s="871"/>
      <c r="E403" s="871"/>
      <c r="F403" s="871"/>
      <c r="G403" s="123"/>
    </row>
    <row r="404" spans="1:7" s="23" customFormat="1">
      <c r="A404" s="638"/>
      <c r="B404" s="638"/>
      <c r="C404" s="638"/>
      <c r="D404" s="805"/>
      <c r="E404" s="805"/>
      <c r="F404" s="805"/>
      <c r="G404" s="123"/>
    </row>
    <row r="405" spans="1:7" ht="13">
      <c r="A405" s="477"/>
      <c r="B405" s="853" t="s">
        <v>294</v>
      </c>
      <c r="C405" s="655"/>
      <c r="D405" s="884" t="s">
        <v>387</v>
      </c>
      <c r="E405" s="884"/>
      <c r="F405" s="884"/>
      <c r="G405" s="46"/>
    </row>
    <row r="406" spans="1:7">
      <c r="A406" s="638"/>
      <c r="B406" s="638"/>
      <c r="C406" s="638"/>
      <c r="D406" s="900" t="s">
        <v>388</v>
      </c>
      <c r="E406" s="900"/>
      <c r="F406" s="900"/>
      <c r="G406" s="46"/>
    </row>
    <row r="407" spans="1:7">
      <c r="A407" s="638"/>
      <c r="B407" s="638"/>
      <c r="C407" s="638"/>
      <c r="D407" s="885" t="s">
        <v>389</v>
      </c>
      <c r="E407" s="885"/>
      <c r="F407" s="885"/>
      <c r="G407" s="46"/>
    </row>
    <row r="408" spans="1:7">
      <c r="A408" s="638"/>
      <c r="B408" s="638"/>
      <c r="C408" s="638"/>
      <c r="D408" s="885"/>
      <c r="E408" s="885"/>
      <c r="F408" s="885"/>
      <c r="G408" s="46"/>
    </row>
    <row r="409" spans="1:7">
      <c r="A409" s="638"/>
      <c r="B409" s="638"/>
      <c r="C409" s="638"/>
      <c r="D409" s="885"/>
      <c r="E409" s="885"/>
      <c r="F409" s="885"/>
      <c r="G409" s="46"/>
    </row>
    <row r="410" spans="1:7">
      <c r="A410" s="638"/>
      <c r="B410" s="638"/>
      <c r="C410" s="638"/>
      <c r="D410" s="885"/>
      <c r="E410" s="885"/>
      <c r="F410" s="885"/>
      <c r="G410" s="46"/>
    </row>
    <row r="411" spans="1:7">
      <c r="A411" s="638"/>
      <c r="B411" s="638"/>
      <c r="C411" s="638"/>
      <c r="D411" s="805"/>
      <c r="E411" s="805"/>
      <c r="F411" s="805"/>
      <c r="G411" s="479"/>
    </row>
    <row r="412" spans="1:7" ht="13">
      <c r="A412" s="477"/>
      <c r="B412" s="853" t="s">
        <v>294</v>
      </c>
      <c r="C412" s="655"/>
      <c r="D412" s="871" t="s">
        <v>390</v>
      </c>
      <c r="E412" s="871"/>
      <c r="F412" s="871"/>
      <c r="G412" s="479"/>
    </row>
    <row r="413" spans="1:7">
      <c r="A413" s="638"/>
      <c r="B413" s="638"/>
      <c r="C413" s="638"/>
      <c r="D413" s="871"/>
      <c r="E413" s="871"/>
      <c r="F413" s="871"/>
      <c r="G413" s="479"/>
    </row>
    <row r="414" spans="1:7">
      <c r="A414" s="638"/>
      <c r="B414" s="638"/>
      <c r="C414" s="638"/>
      <c r="D414" s="871"/>
      <c r="E414" s="871"/>
      <c r="F414" s="871"/>
      <c r="G414" s="479"/>
    </row>
    <row r="415" spans="1:7" s="479" customFormat="1">
      <c r="A415" s="638"/>
      <c r="B415" s="638"/>
      <c r="C415" s="638"/>
      <c r="D415" s="793"/>
      <c r="E415" s="793"/>
      <c r="F415" s="793"/>
    </row>
    <row r="416" spans="1:7" ht="13">
      <c r="A416" s="638"/>
      <c r="B416" s="853" t="s">
        <v>294</v>
      </c>
      <c r="C416" s="477"/>
      <c r="D416" s="885" t="s">
        <v>391</v>
      </c>
      <c r="E416" s="885"/>
      <c r="F416" s="885"/>
      <c r="G416" s="479"/>
    </row>
    <row r="417" spans="1:7">
      <c r="A417" s="638"/>
      <c r="B417" s="638"/>
      <c r="C417" s="638"/>
      <c r="D417" s="885"/>
      <c r="E417" s="885"/>
      <c r="F417" s="885"/>
      <c r="G417" s="479"/>
    </row>
    <row r="418" spans="1:7">
      <c r="A418" s="638"/>
      <c r="B418" s="638"/>
      <c r="C418" s="638"/>
      <c r="D418" s="805"/>
      <c r="E418" s="805"/>
      <c r="F418" s="805"/>
      <c r="G418" s="479"/>
    </row>
    <row r="419" spans="1:7" ht="13">
      <c r="A419" s="638"/>
      <c r="B419" s="853" t="s">
        <v>294</v>
      </c>
      <c r="C419" s="477"/>
      <c r="D419" s="885" t="s">
        <v>392</v>
      </c>
      <c r="E419" s="885"/>
      <c r="F419" s="885"/>
      <c r="G419" s="479"/>
    </row>
    <row r="420" spans="1:7">
      <c r="A420" s="638"/>
      <c r="B420" s="638"/>
      <c r="C420" s="638"/>
      <c r="D420" s="885"/>
      <c r="E420" s="885"/>
      <c r="F420" s="885"/>
      <c r="G420" s="479"/>
    </row>
    <row r="421" spans="1:7">
      <c r="A421" s="638"/>
      <c r="B421" s="638"/>
      <c r="C421" s="638"/>
      <c r="D421" s="885"/>
      <c r="E421" s="885"/>
      <c r="F421" s="885"/>
      <c r="G421" s="479"/>
    </row>
    <row r="422" spans="1:7">
      <c r="A422" s="638"/>
      <c r="B422" s="638"/>
      <c r="C422" s="638"/>
      <c r="D422" s="885"/>
      <c r="E422" s="885"/>
      <c r="F422" s="885"/>
      <c r="G422" s="479"/>
    </row>
    <row r="423" spans="1:7">
      <c r="A423" s="638"/>
      <c r="B423" s="853" t="s">
        <v>294</v>
      </c>
      <c r="C423" s="638"/>
      <c r="D423" s="885"/>
      <c r="E423" s="885"/>
      <c r="F423" s="885"/>
      <c r="G423" s="479"/>
    </row>
    <row r="424" spans="1:7">
      <c r="A424" s="479"/>
      <c r="B424" s="479"/>
      <c r="C424" s="479"/>
      <c r="D424" s="885"/>
      <c r="E424" s="885"/>
      <c r="F424" s="885"/>
      <c r="G424" s="479"/>
    </row>
    <row r="425" spans="1:7">
      <c r="A425" s="479"/>
      <c r="B425" s="638"/>
      <c r="C425" s="479"/>
      <c r="D425" s="885"/>
      <c r="E425" s="885"/>
      <c r="F425" s="885"/>
      <c r="G425" s="479"/>
    </row>
    <row r="426" spans="1:7">
      <c r="A426" s="479"/>
      <c r="B426" s="853" t="s">
        <v>294</v>
      </c>
      <c r="C426" s="479"/>
      <c r="D426" s="885"/>
      <c r="E426" s="885"/>
      <c r="F426" s="885"/>
      <c r="G426" s="479"/>
    </row>
    <row r="427" spans="1:7">
      <c r="A427" s="479"/>
      <c r="B427" s="479"/>
      <c r="C427" s="479"/>
      <c r="D427" s="885"/>
      <c r="E427" s="885"/>
      <c r="F427" s="885"/>
      <c r="G427" s="479"/>
    </row>
    <row r="428" spans="1:7">
      <c r="A428" s="479"/>
      <c r="B428" s="638"/>
      <c r="C428" s="479"/>
      <c r="D428" s="885"/>
      <c r="E428" s="885"/>
      <c r="F428" s="885"/>
      <c r="G428" s="479"/>
    </row>
    <row r="429" spans="1:7">
      <c r="A429" s="479"/>
      <c r="B429" s="638"/>
      <c r="C429" s="479"/>
      <c r="D429" s="885"/>
      <c r="E429" s="885"/>
      <c r="F429" s="885"/>
      <c r="G429" s="479"/>
    </row>
    <row r="430" spans="1:7">
      <c r="A430" s="479"/>
      <c r="B430" s="853" t="s">
        <v>294</v>
      </c>
      <c r="C430" s="479"/>
      <c r="D430" s="885"/>
      <c r="E430" s="885"/>
      <c r="F430" s="885"/>
      <c r="G430" s="479"/>
    </row>
    <row r="431" spans="1:7">
      <c r="A431" s="479"/>
      <c r="B431" s="479"/>
      <c r="C431" s="479"/>
      <c r="D431" s="885"/>
      <c r="E431" s="885"/>
      <c r="F431" s="885"/>
      <c r="G431" s="479"/>
    </row>
    <row r="432" spans="1:7">
      <c r="A432" s="479"/>
      <c r="B432" s="853" t="s">
        <v>294</v>
      </c>
      <c r="C432" s="479"/>
      <c r="D432" s="885"/>
      <c r="E432" s="885"/>
      <c r="F432" s="885"/>
      <c r="G432" s="479"/>
    </row>
    <row r="433" spans="1:7" s="479" customFormat="1">
      <c r="D433" s="800"/>
      <c r="E433" s="800"/>
      <c r="F433" s="800"/>
    </row>
    <row r="434" spans="1:7">
      <c r="A434" s="479"/>
      <c r="B434" s="853" t="s">
        <v>294</v>
      </c>
      <c r="C434" s="479"/>
      <c r="D434" s="885" t="s">
        <v>393</v>
      </c>
      <c r="E434" s="885"/>
      <c r="F434" s="885"/>
      <c r="G434" s="479"/>
    </row>
    <row r="435" spans="1:7">
      <c r="A435" s="479"/>
      <c r="B435" s="479"/>
      <c r="C435" s="479"/>
      <c r="D435" s="885"/>
      <c r="E435" s="885"/>
      <c r="F435" s="885"/>
      <c r="G435" s="479"/>
    </row>
    <row r="436" spans="1:7">
      <c r="A436" s="479"/>
      <c r="B436" s="479"/>
      <c r="C436" s="479"/>
      <c r="D436" s="885"/>
      <c r="E436" s="885"/>
      <c r="F436" s="885"/>
      <c r="G436" s="479"/>
    </row>
    <row r="437" spans="1:7">
      <c r="A437" s="479"/>
      <c r="B437" s="479"/>
      <c r="C437" s="479"/>
      <c r="D437" s="885"/>
      <c r="E437" s="885"/>
      <c r="F437" s="885"/>
      <c r="G437" s="479"/>
    </row>
    <row r="438" spans="1:7">
      <c r="A438" s="638"/>
      <c r="B438" s="638"/>
      <c r="C438" s="638"/>
      <c r="D438" s="885"/>
      <c r="E438" s="885"/>
      <c r="F438" s="885"/>
      <c r="G438" s="46"/>
    </row>
    <row r="439" spans="1:7">
      <c r="A439" s="638"/>
      <c r="B439" s="638"/>
      <c r="C439" s="638"/>
      <c r="D439" s="805"/>
      <c r="E439" s="805"/>
      <c r="F439" s="805"/>
      <c r="G439" s="46"/>
    </row>
    <row r="440" spans="1:7">
      <c r="A440" s="638"/>
      <c r="B440" s="853" t="s">
        <v>294</v>
      </c>
      <c r="C440" s="638"/>
      <c r="D440" s="886" t="s">
        <v>394</v>
      </c>
      <c r="E440" s="886"/>
      <c r="F440" s="886"/>
      <c r="G440" s="46"/>
    </row>
    <row r="441" spans="1:7">
      <c r="A441" s="805"/>
      <c r="B441" s="805"/>
      <c r="C441" s="638"/>
      <c r="D441" s="46"/>
      <c r="E441" s="46"/>
      <c r="F441" s="46"/>
      <c r="G441" s="46"/>
    </row>
    <row r="442" spans="1:7" ht="13">
      <c r="A442" s="891" t="s">
        <v>395</v>
      </c>
      <c r="B442" s="891"/>
      <c r="C442" s="891"/>
      <c r="D442" s="891"/>
      <c r="E442" s="891"/>
      <c r="F442" s="891"/>
      <c r="G442" s="891"/>
    </row>
    <row r="443" spans="1:7">
      <c r="A443" s="805"/>
      <c r="B443" s="805"/>
      <c r="C443" s="638"/>
      <c r="D443" s="46"/>
      <c r="E443" s="46"/>
      <c r="F443" s="46"/>
      <c r="G443" s="46"/>
    </row>
    <row r="444" spans="1:7" ht="13">
      <c r="A444" s="638"/>
      <c r="B444" s="638"/>
      <c r="C444" s="638"/>
      <c r="D444" s="887" t="s">
        <v>396</v>
      </c>
      <c r="E444" s="887"/>
      <c r="F444" s="887"/>
      <c r="G444" s="46"/>
    </row>
    <row r="445" spans="1:7" s="29" customFormat="1" ht="13">
      <c r="A445" s="247"/>
      <c r="B445" s="247"/>
      <c r="C445" s="851"/>
      <c r="D445" s="888" t="s">
        <v>397</v>
      </c>
      <c r="E445" s="888"/>
      <c r="F445" s="888"/>
      <c r="G445" s="163"/>
    </row>
    <row r="446" spans="1:7" s="29" customFormat="1" ht="13">
      <c r="A446" s="247"/>
      <c r="B446" s="247"/>
      <c r="C446" s="851"/>
      <c r="D446" s="824"/>
      <c r="E446" s="4"/>
      <c r="F446" s="4"/>
      <c r="G446" s="163"/>
    </row>
    <row r="447" spans="1:7" s="29" customFormat="1" ht="13">
      <c r="A447" s="477"/>
      <c r="B447" s="853" t="s">
        <v>294</v>
      </c>
      <c r="C447" s="851"/>
      <c r="D447" s="889" t="s">
        <v>398</v>
      </c>
      <c r="E447" s="889"/>
      <c r="F447" s="889"/>
      <c r="G447" s="163"/>
    </row>
    <row r="448" spans="1:7" s="29" customFormat="1" ht="13">
      <c r="A448" s="477"/>
      <c r="B448" s="477"/>
      <c r="C448" s="851"/>
      <c r="D448" s="889"/>
      <c r="E448" s="889"/>
      <c r="F448" s="889"/>
      <c r="G448" s="163"/>
    </row>
    <row r="449" spans="1:7" s="29" customFormat="1" ht="13">
      <c r="A449" s="477"/>
      <c r="B449" s="477"/>
      <c r="C449" s="851"/>
      <c r="D449" s="803"/>
      <c r="E449" s="4"/>
      <c r="F449" s="4"/>
      <c r="G449" s="163"/>
    </row>
    <row r="450" spans="1:7">
      <c r="A450" s="638"/>
      <c r="B450" s="853" t="s">
        <v>294</v>
      </c>
      <c r="C450" s="638"/>
      <c r="D450" s="890" t="s">
        <v>399</v>
      </c>
      <c r="E450" s="890"/>
      <c r="F450" s="890"/>
      <c r="G450" s="46"/>
    </row>
    <row r="451" spans="1:7" ht="13">
      <c r="A451" s="477"/>
      <c r="B451" s="638"/>
      <c r="C451" s="638"/>
      <c r="D451" s="890"/>
      <c r="E451" s="890"/>
      <c r="F451" s="890"/>
      <c r="G451" s="46"/>
    </row>
    <row r="452" spans="1:7" ht="13">
      <c r="A452" s="477"/>
      <c r="B452" s="477"/>
      <c r="C452" s="638"/>
      <c r="D452" s="890"/>
      <c r="E452" s="890"/>
      <c r="F452" s="890"/>
      <c r="G452" s="46"/>
    </row>
    <row r="453" spans="1:7" ht="13">
      <c r="A453" s="477"/>
      <c r="B453" s="477"/>
      <c r="C453" s="638"/>
      <c r="D453" s="890"/>
      <c r="E453" s="890"/>
      <c r="F453" s="890"/>
      <c r="G453" s="46"/>
    </row>
    <row r="454" spans="1:7">
      <c r="A454" s="638"/>
      <c r="B454" s="638"/>
      <c r="C454" s="638"/>
      <c r="D454" s="461"/>
      <c r="E454" s="461"/>
      <c r="F454" s="461"/>
      <c r="G454" s="479"/>
    </row>
    <row r="455" spans="1:7" ht="13">
      <c r="A455" s="477"/>
      <c r="B455" s="853" t="s">
        <v>294</v>
      </c>
      <c r="C455" s="638"/>
      <c r="D455" s="872" t="s">
        <v>400</v>
      </c>
      <c r="E455" s="872"/>
      <c r="F455" s="872"/>
      <c r="G455" s="479"/>
    </row>
    <row r="456" spans="1:7" ht="13">
      <c r="A456" s="477"/>
      <c r="B456" s="477"/>
      <c r="C456" s="638"/>
      <c r="D456" s="872"/>
      <c r="E456" s="872"/>
      <c r="F456" s="872"/>
      <c r="G456" s="479"/>
    </row>
    <row r="457" spans="1:7" ht="13">
      <c r="A457" s="477"/>
      <c r="B457" s="638"/>
      <c r="C457" s="638"/>
      <c r="D457" s="872"/>
      <c r="E457" s="872"/>
      <c r="F457" s="872"/>
      <c r="G457" s="479"/>
    </row>
    <row r="458" spans="1:7" ht="13">
      <c r="A458" s="477"/>
      <c r="B458" s="477"/>
      <c r="C458" s="638"/>
      <c r="D458" s="461"/>
      <c r="E458" s="461"/>
      <c r="F458" s="461"/>
      <c r="G458" s="479"/>
    </row>
    <row r="459" spans="1:7" ht="13">
      <c r="A459" s="477"/>
      <c r="B459" s="853" t="s">
        <v>294</v>
      </c>
      <c r="C459" s="638"/>
      <c r="D459" s="884" t="s">
        <v>401</v>
      </c>
      <c r="E459" s="884"/>
      <c r="F459" s="884"/>
      <c r="G459" s="479"/>
    </row>
    <row r="460" spans="1:7" ht="13">
      <c r="A460" s="477"/>
      <c r="B460" s="477"/>
      <c r="C460" s="638"/>
      <c r="D460" s="803"/>
      <c r="E460" s="4"/>
      <c r="F460" s="4"/>
      <c r="G460" s="479"/>
    </row>
    <row r="461" spans="1:7" ht="13">
      <c r="A461" s="477"/>
      <c r="B461" s="853" t="s">
        <v>294</v>
      </c>
      <c r="C461" s="638"/>
      <c r="D461" s="871" t="s">
        <v>402</v>
      </c>
      <c r="E461" s="871"/>
      <c r="F461" s="871"/>
      <c r="G461" s="479"/>
    </row>
    <row r="462" spans="1:7" ht="13">
      <c r="A462" s="477"/>
      <c r="B462" s="638"/>
      <c r="C462" s="638"/>
      <c r="D462" s="871"/>
      <c r="E462" s="871"/>
      <c r="F462" s="871"/>
      <c r="G462" s="479"/>
    </row>
    <row r="463" spans="1:7" ht="13">
      <c r="A463" s="861"/>
      <c r="B463" s="861"/>
      <c r="C463" s="638"/>
      <c r="D463" s="483"/>
      <c r="E463" s="4"/>
      <c r="F463" s="4"/>
      <c r="G463" s="479"/>
    </row>
    <row r="464" spans="1:7" ht="13">
      <c r="A464" s="861"/>
      <c r="B464" s="853" t="s">
        <v>294</v>
      </c>
      <c r="C464" s="638"/>
      <c r="D464" s="884" t="s">
        <v>403</v>
      </c>
      <c r="E464" s="884"/>
      <c r="F464" s="884"/>
      <c r="G464" s="479"/>
    </row>
    <row r="465" spans="1:7" ht="13">
      <c r="A465" s="477"/>
      <c r="B465" s="477"/>
      <c r="C465" s="638"/>
      <c r="D465" s="805"/>
      <c r="E465" s="46"/>
      <c r="F465" s="46"/>
      <c r="G465" s="46"/>
    </row>
    <row r="466" spans="1:7" ht="13">
      <c r="A466" s="891" t="s">
        <v>404</v>
      </c>
      <c r="B466" s="891"/>
      <c r="C466" s="891"/>
      <c r="D466" s="891"/>
      <c r="E466" s="891"/>
      <c r="F466" s="891"/>
      <c r="G466" s="891"/>
    </row>
    <row r="467" spans="1:7" customFormat="1" ht="12" customHeight="1">
      <c r="A467" s="477"/>
      <c r="B467" s="477"/>
      <c r="C467" s="346"/>
      <c r="D467" s="803"/>
      <c r="E467" s="4"/>
      <c r="F467" s="4"/>
      <c r="G467" s="4"/>
    </row>
    <row r="468" spans="1:7" customFormat="1" ht="13">
      <c r="A468" s="851"/>
      <c r="B468" s="851"/>
      <c r="C468" s="814"/>
      <c r="D468" s="892" t="s">
        <v>405</v>
      </c>
      <c r="E468" s="892"/>
      <c r="F468" s="892"/>
      <c r="G468" s="461"/>
    </row>
    <row r="469" spans="1:7" customFormat="1" ht="13.25" customHeight="1">
      <c r="A469" s="480"/>
      <c r="B469" s="480"/>
      <c r="C469" s="197"/>
      <c r="D469" s="893" t="s">
        <v>406</v>
      </c>
      <c r="E469" s="893"/>
      <c r="F469" s="893"/>
      <c r="G469" s="4"/>
    </row>
    <row r="470" spans="1:7" customFormat="1" ht="13">
      <c r="A470" s="480"/>
      <c r="B470" s="480"/>
      <c r="C470" s="197"/>
      <c r="D470" s="893"/>
      <c r="E470" s="893"/>
      <c r="F470" s="893"/>
      <c r="G470" s="4"/>
    </row>
    <row r="471" spans="1:7" customFormat="1" ht="13">
      <c r="A471" s="480"/>
      <c r="B471" s="480"/>
      <c r="C471" s="197"/>
      <c r="D471" s="893"/>
      <c r="E471" s="893"/>
      <c r="F471" s="893"/>
      <c r="G471" s="4"/>
    </row>
    <row r="472" spans="1:7" customFormat="1" ht="13">
      <c r="A472" s="480"/>
      <c r="B472" s="480"/>
      <c r="C472" s="197"/>
      <c r="D472" s="893"/>
      <c r="E472" s="893"/>
      <c r="F472" s="893"/>
      <c r="G472" s="4"/>
    </row>
    <row r="473" spans="1:7" customFormat="1" ht="13">
      <c r="A473" s="480"/>
      <c r="B473" s="480"/>
      <c r="C473" s="197"/>
      <c r="D473" s="893"/>
      <c r="E473" s="893"/>
      <c r="F473" s="893"/>
      <c r="G473" s="4"/>
    </row>
    <row r="474" spans="1:7" customFormat="1" ht="13">
      <c r="A474" s="480"/>
      <c r="B474" s="480"/>
      <c r="C474" s="197"/>
      <c r="D474" s="278"/>
      <c r="E474" s="4"/>
      <c r="F474" s="803"/>
      <c r="G474" s="4"/>
    </row>
    <row r="475" spans="1:7" customFormat="1" ht="14.5" customHeight="1">
      <c r="A475" s="477"/>
      <c r="B475" s="853" t="s">
        <v>294</v>
      </c>
      <c r="C475" s="197"/>
      <c r="D475" s="932" t="s">
        <v>407</v>
      </c>
      <c r="E475" s="932"/>
      <c r="F475" s="932"/>
      <c r="G475" s="4"/>
    </row>
    <row r="476" spans="1:7" customFormat="1" ht="13">
      <c r="A476" s="480"/>
      <c r="B476" s="480"/>
      <c r="C476" s="197"/>
      <c r="D476" s="932"/>
      <c r="E476" s="932"/>
      <c r="F476" s="932"/>
      <c r="G476" s="4"/>
    </row>
    <row r="477" spans="1:7" s="462" customFormat="1" ht="13">
      <c r="A477" s="480"/>
      <c r="B477" s="480"/>
      <c r="C477" s="197"/>
      <c r="D477" s="932"/>
      <c r="E477" s="932"/>
      <c r="F477" s="932"/>
      <c r="G477" s="4"/>
    </row>
    <row r="478" spans="1:7" s="462" customFormat="1" ht="13">
      <c r="A478" s="480"/>
      <c r="B478" s="480"/>
      <c r="C478" s="197"/>
      <c r="D478" s="932"/>
      <c r="E478" s="932"/>
      <c r="F478" s="932"/>
      <c r="G478" s="4"/>
    </row>
    <row r="479" spans="1:7" customFormat="1" ht="13">
      <c r="A479" s="480"/>
      <c r="B479" s="480"/>
      <c r="C479" s="197"/>
      <c r="D479" s="932"/>
      <c r="E479" s="932"/>
      <c r="F479" s="932"/>
      <c r="G479" s="4"/>
    </row>
    <row r="480" spans="1:7" customFormat="1" ht="13">
      <c r="A480" s="480"/>
      <c r="B480" s="480"/>
      <c r="C480" s="197"/>
      <c r="D480" s="639"/>
      <c r="E480" s="4"/>
      <c r="F480" s="803"/>
      <c r="G480" s="4"/>
    </row>
    <row r="481" spans="1:7" customFormat="1" ht="14.5" customHeight="1">
      <c r="A481" s="477"/>
      <c r="B481" s="853" t="s">
        <v>294</v>
      </c>
      <c r="C481" s="197"/>
      <c r="D481" s="932" t="s">
        <v>408</v>
      </c>
      <c r="E481" s="932"/>
      <c r="F481" s="932"/>
      <c r="G481" s="4"/>
    </row>
    <row r="482" spans="1:7" customFormat="1" ht="13">
      <c r="A482" s="480"/>
      <c r="B482" s="480"/>
      <c r="C482" s="197"/>
      <c r="D482" s="932"/>
      <c r="E482" s="932"/>
      <c r="F482" s="932"/>
      <c r="G482" s="4"/>
    </row>
    <row r="483" spans="1:7" s="462" customFormat="1" ht="13">
      <c r="A483" s="480"/>
      <c r="B483" s="480"/>
      <c r="C483" s="197"/>
      <c r="D483" s="932"/>
      <c r="E483" s="932"/>
      <c r="F483" s="932"/>
      <c r="G483" s="4"/>
    </row>
    <row r="484" spans="1:7" customFormat="1" ht="13">
      <c r="A484" s="480"/>
      <c r="B484" s="480"/>
      <c r="C484" s="197"/>
      <c r="D484" s="932"/>
      <c r="E484" s="932"/>
      <c r="F484" s="932"/>
      <c r="G484" s="4"/>
    </row>
    <row r="485" spans="1:7" customFormat="1" ht="10" customHeight="1">
      <c r="A485" s="480"/>
      <c r="B485" s="480"/>
      <c r="C485" s="197"/>
      <c r="D485" s="639"/>
      <c r="E485" s="4"/>
      <c r="F485" s="803"/>
      <c r="G485" s="4"/>
    </row>
    <row r="486" spans="1:7" customFormat="1" ht="14.5" customHeight="1">
      <c r="A486" s="477"/>
      <c r="B486" s="853" t="s">
        <v>294</v>
      </c>
      <c r="C486" s="197"/>
      <c r="D486" s="932" t="s">
        <v>409</v>
      </c>
      <c r="E486" s="932"/>
      <c r="F486" s="932"/>
      <c r="G486" s="4"/>
    </row>
    <row r="487" spans="1:7" customFormat="1" ht="13">
      <c r="A487" s="480"/>
      <c r="B487" s="480"/>
      <c r="C487" s="197"/>
      <c r="D487" s="932"/>
      <c r="E487" s="932"/>
      <c r="F487" s="932"/>
      <c r="G487" s="4"/>
    </row>
    <row r="488" spans="1:7" customFormat="1" ht="13">
      <c r="A488" s="480"/>
      <c r="B488" s="480"/>
      <c r="C488" s="197"/>
      <c r="D488" s="932"/>
      <c r="E488" s="932"/>
      <c r="F488" s="932"/>
      <c r="G488" s="4"/>
    </row>
    <row r="489" spans="1:7" s="462" customFormat="1" ht="13">
      <c r="A489" s="480"/>
      <c r="B489" s="480"/>
      <c r="C489" s="197"/>
      <c r="D489" s="810"/>
      <c r="E489" s="810"/>
      <c r="F489" s="810"/>
      <c r="G489" s="4"/>
    </row>
    <row r="490" spans="1:7" customFormat="1" ht="14.5" customHeight="1">
      <c r="A490" s="477"/>
      <c r="B490" s="853" t="s">
        <v>294</v>
      </c>
      <c r="C490" s="197"/>
      <c r="D490" s="932" t="s">
        <v>410</v>
      </c>
      <c r="E490" s="932"/>
      <c r="F490" s="932"/>
      <c r="G490" s="4"/>
    </row>
    <row r="491" spans="1:7" customFormat="1" ht="13">
      <c r="A491" s="480"/>
      <c r="B491" s="480"/>
      <c r="C491" s="197"/>
      <c r="D491" s="932"/>
      <c r="E491" s="932"/>
      <c r="F491" s="932"/>
      <c r="G491" s="4"/>
    </row>
    <row r="492" spans="1:7" customFormat="1" ht="13">
      <c r="A492" s="480"/>
      <c r="B492" s="480"/>
      <c r="C492" s="197"/>
      <c r="D492" s="932"/>
      <c r="E492" s="932"/>
      <c r="F492" s="932"/>
      <c r="G492" s="4"/>
    </row>
    <row r="493" spans="1:7" customFormat="1" ht="13">
      <c r="A493" s="480"/>
      <c r="B493" s="480"/>
      <c r="C493" s="197"/>
      <c r="D493" s="932"/>
      <c r="E493" s="932"/>
      <c r="F493" s="932"/>
      <c r="G493" s="4"/>
    </row>
    <row r="494" spans="1:7" customFormat="1" ht="13">
      <c r="A494" s="480"/>
      <c r="B494" s="480"/>
      <c r="C494" s="197"/>
      <c r="D494" s="932"/>
      <c r="E494" s="932"/>
      <c r="F494" s="932"/>
      <c r="G494" s="4"/>
    </row>
    <row r="495" spans="1:7" customFormat="1" ht="13">
      <c r="A495" s="480"/>
      <c r="B495" s="480"/>
      <c r="C495" s="197"/>
      <c r="D495" s="932"/>
      <c r="E495" s="932"/>
      <c r="F495" s="932"/>
      <c r="G495" s="4"/>
    </row>
    <row r="496" spans="1:7" customFormat="1" ht="13">
      <c r="A496" s="480"/>
      <c r="B496" s="480"/>
      <c r="C496" s="197"/>
      <c r="D496" s="932"/>
      <c r="E496" s="932"/>
      <c r="F496" s="932"/>
      <c r="G496" s="4"/>
    </row>
    <row r="497" spans="1:7" customFormat="1" ht="13">
      <c r="A497" s="292"/>
      <c r="B497" s="292"/>
      <c r="C497" s="291"/>
      <c r="D497" s="932"/>
      <c r="E497" s="932"/>
      <c r="F497" s="932"/>
      <c r="G497" s="4"/>
    </row>
    <row r="498" spans="1:7" customFormat="1" ht="13">
      <c r="A498" s="292"/>
      <c r="B498" s="292"/>
      <c r="C498" s="291"/>
      <c r="D498" s="932"/>
      <c r="E498" s="932"/>
      <c r="F498" s="932"/>
      <c r="G498" s="4"/>
    </row>
    <row r="499" spans="1:7" customFormat="1" ht="13">
      <c r="A499" s="292"/>
      <c r="B499" s="292"/>
      <c r="C499" s="291"/>
      <c r="D499" s="639"/>
      <c r="E499" s="4"/>
      <c r="F499" s="803"/>
      <c r="G499" s="4"/>
    </row>
    <row r="500" spans="1:7" customFormat="1" ht="13.25" customHeight="1">
      <c r="A500" s="292"/>
      <c r="B500" s="853" t="s">
        <v>294</v>
      </c>
      <c r="C500" s="291"/>
      <c r="D500" s="883" t="s">
        <v>411</v>
      </c>
      <c r="E500" s="883"/>
      <c r="F500" s="883"/>
      <c r="G500" s="4"/>
    </row>
    <row r="501" spans="1:7" customFormat="1" ht="13">
      <c r="A501" s="292"/>
      <c r="B501" s="292"/>
      <c r="C501" s="291"/>
      <c r="D501" s="883"/>
      <c r="E501" s="883"/>
      <c r="F501" s="883"/>
      <c r="G501" s="4"/>
    </row>
    <row r="502" spans="1:7" customFormat="1" ht="13">
      <c r="A502" s="292"/>
      <c r="B502" s="292"/>
      <c r="C502" s="291"/>
      <c r="D502" s="883"/>
      <c r="E502" s="883"/>
      <c r="F502" s="883"/>
      <c r="G502" s="4"/>
    </row>
    <row r="503" spans="1:7" customFormat="1" ht="13">
      <c r="A503" s="292"/>
      <c r="B503" s="292"/>
      <c r="C503" s="291"/>
      <c r="D503" s="883"/>
      <c r="E503" s="883"/>
      <c r="F503" s="883"/>
      <c r="G503" s="4"/>
    </row>
    <row r="504" spans="1:7" customFormat="1" ht="13">
      <c r="A504" s="480"/>
      <c r="B504" s="480"/>
      <c r="C504" s="197"/>
      <c r="D504" s="883"/>
      <c r="E504" s="883"/>
      <c r="F504" s="883"/>
      <c r="G504" s="4"/>
    </row>
    <row r="505" spans="1:7" s="478" customFormat="1" ht="13">
      <c r="A505" s="480"/>
      <c r="B505" s="480"/>
      <c r="C505" s="197"/>
      <c r="D505" s="816"/>
      <c r="E505" s="816"/>
      <c r="F505" s="816"/>
      <c r="G505" s="4"/>
    </row>
    <row r="506" spans="1:7" customFormat="1" ht="14.5" customHeight="1">
      <c r="A506" s="477"/>
      <c r="B506" s="853" t="s">
        <v>294</v>
      </c>
      <c r="C506" s="346"/>
      <c r="D506" s="932" t="s">
        <v>412</v>
      </c>
      <c r="E506" s="932"/>
      <c r="F506" s="932"/>
      <c r="G506" s="4"/>
    </row>
    <row r="507" spans="1:7" customFormat="1">
      <c r="A507" s="638"/>
      <c r="B507" s="638"/>
      <c r="C507" s="346"/>
      <c r="D507" s="932"/>
      <c r="E507" s="932"/>
      <c r="F507" s="932"/>
      <c r="G507" s="4"/>
    </row>
    <row r="508" spans="1:7" customFormat="1">
      <c r="A508" s="638"/>
      <c r="B508" s="638"/>
      <c r="C508" s="346"/>
      <c r="D508" s="932"/>
      <c r="E508" s="932"/>
      <c r="F508" s="932"/>
      <c r="G508" s="4"/>
    </row>
    <row r="509" spans="1:7" customFormat="1" ht="12" customHeight="1">
      <c r="A509" s="805"/>
      <c r="B509" s="805"/>
      <c r="C509" s="643"/>
      <c r="D509" s="805"/>
      <c r="E509" s="4"/>
      <c r="F509" s="804"/>
      <c r="G509" s="4"/>
    </row>
    <row r="510" spans="1:7" ht="13">
      <c r="A510" s="891" t="s">
        <v>413</v>
      </c>
      <c r="B510" s="891"/>
      <c r="C510" s="891"/>
      <c r="D510" s="891"/>
      <c r="E510" s="891"/>
      <c r="F510" s="891"/>
      <c r="G510" s="891"/>
    </row>
    <row r="511" spans="1:7" ht="13">
      <c r="A511" s="805"/>
      <c r="B511" s="805"/>
      <c r="C511" s="655"/>
      <c r="D511" s="46"/>
      <c r="E511" s="46"/>
      <c r="F511" s="92"/>
      <c r="G511" s="46"/>
    </row>
    <row r="512" spans="1:7">
      <c r="A512" s="638"/>
      <c r="B512" s="918" t="s">
        <v>334</v>
      </c>
      <c r="C512" s="918"/>
      <c r="D512" s="918"/>
      <c r="E512" s="918"/>
      <c r="F512" s="918"/>
      <c r="G512" s="46"/>
    </row>
    <row r="513" spans="1:7">
      <c r="A513" s="805"/>
      <c r="B513" s="805"/>
      <c r="C513" s="655"/>
      <c r="D513" s="805"/>
      <c r="E513" s="46"/>
      <c r="F513" s="805"/>
      <c r="G513" s="46"/>
    </row>
    <row r="514" spans="1:7" ht="13">
      <c r="A514" s="940" t="s">
        <v>414</v>
      </c>
      <c r="B514" s="940"/>
      <c r="C514" s="940"/>
      <c r="D514" s="940"/>
      <c r="E514" s="940"/>
      <c r="F514" s="940"/>
      <c r="G514" s="940"/>
    </row>
    <row r="515" spans="1:7">
      <c r="A515" s="805"/>
      <c r="B515" s="805"/>
      <c r="C515" s="655"/>
      <c r="D515" s="805"/>
      <c r="E515" s="46"/>
      <c r="F515" s="805"/>
      <c r="G515" s="46"/>
    </row>
    <row r="516" spans="1:7" ht="13">
      <c r="A516" s="638"/>
      <c r="B516" s="638"/>
      <c r="C516" s="655"/>
      <c r="D516" s="894" t="s">
        <v>415</v>
      </c>
      <c r="E516" s="894"/>
      <c r="F516" s="894"/>
      <c r="G516" s="46"/>
    </row>
    <row r="517" spans="1:7" s="464" customFormat="1">
      <c r="A517" s="638"/>
      <c r="B517" s="638"/>
      <c r="C517" s="655"/>
      <c r="D517" s="884" t="s">
        <v>416</v>
      </c>
      <c r="E517" s="884"/>
      <c r="F517" s="884"/>
      <c r="G517" s="46"/>
    </row>
    <row r="518" spans="1:7" s="464" customFormat="1">
      <c r="A518" s="638"/>
      <c r="B518" s="638"/>
      <c r="C518" s="655"/>
      <c r="D518" s="803"/>
      <c r="E518" s="803"/>
      <c r="F518" s="803"/>
      <c r="G518" s="46"/>
    </row>
    <row r="519" spans="1:7" ht="13.25" customHeight="1">
      <c r="A519" s="477"/>
      <c r="B519" s="853" t="s">
        <v>294</v>
      </c>
      <c r="C519" s="655"/>
      <c r="D519" s="884" t="s">
        <v>417</v>
      </c>
      <c r="E519" s="884"/>
      <c r="F519" s="884"/>
      <c r="G519" s="479"/>
    </row>
    <row r="520" spans="1:7" ht="13.25" customHeight="1">
      <c r="A520" s="655"/>
      <c r="B520" s="655"/>
      <c r="C520" s="655"/>
      <c r="D520" s="803"/>
      <c r="E520" s="460"/>
      <c r="F520" s="460"/>
      <c r="G520" s="479"/>
    </row>
    <row r="521" spans="1:7" ht="13">
      <c r="A521" s="477"/>
      <c r="B521" s="853" t="s">
        <v>294</v>
      </c>
      <c r="C521" s="655"/>
      <c r="D521" s="871" t="s">
        <v>418</v>
      </c>
      <c r="E521" s="871"/>
      <c r="F521" s="871"/>
      <c r="G521" s="479"/>
    </row>
    <row r="522" spans="1:7">
      <c r="A522" s="655"/>
      <c r="B522" s="655"/>
      <c r="C522" s="655"/>
      <c r="D522" s="871"/>
      <c r="E522" s="871"/>
      <c r="F522" s="871"/>
      <c r="G522" s="479"/>
    </row>
    <row r="523" spans="1:7">
      <c r="A523" s="655"/>
      <c r="B523" s="655"/>
      <c r="C523" s="655"/>
      <c r="D523" s="805"/>
      <c r="E523" s="805"/>
      <c r="F523" s="805"/>
      <c r="G523" s="479"/>
    </row>
    <row r="524" spans="1:7" ht="13">
      <c r="A524" s="477"/>
      <c r="B524" s="853" t="s">
        <v>294</v>
      </c>
      <c r="C524" s="655"/>
      <c r="D524" s="871" t="s">
        <v>419</v>
      </c>
      <c r="E524" s="871"/>
      <c r="F524" s="871"/>
      <c r="G524" s="479"/>
    </row>
    <row r="525" spans="1:7">
      <c r="A525" s="655"/>
      <c r="B525" s="655"/>
      <c r="C525" s="655"/>
      <c r="D525" s="871"/>
      <c r="E525" s="871"/>
      <c r="F525" s="871"/>
      <c r="G525" s="479"/>
    </row>
    <row r="526" spans="1:7">
      <c r="A526" s="655"/>
      <c r="B526" s="655"/>
      <c r="C526" s="655"/>
      <c r="D526" s="805"/>
      <c r="E526" s="805"/>
      <c r="F526" s="805"/>
      <c r="G526" s="479"/>
    </row>
    <row r="527" spans="1:7" ht="13">
      <c r="A527" s="477"/>
      <c r="B527" s="853" t="s">
        <v>294</v>
      </c>
      <c r="C527" s="655"/>
      <c r="D527" s="871" t="s">
        <v>420</v>
      </c>
      <c r="E527" s="871"/>
      <c r="F527" s="871"/>
      <c r="G527" s="479"/>
    </row>
    <row r="528" spans="1:7">
      <c r="A528" s="655"/>
      <c r="B528" s="655"/>
      <c r="C528" s="655"/>
      <c r="D528" s="871"/>
      <c r="E528" s="871"/>
      <c r="F528" s="871"/>
      <c r="G528" s="479"/>
    </row>
    <row r="529" spans="1:7">
      <c r="A529" s="655"/>
      <c r="B529" s="655"/>
      <c r="C529" s="655"/>
      <c r="D529" s="805"/>
      <c r="E529" s="805"/>
      <c r="F529" s="805"/>
      <c r="G529" s="479"/>
    </row>
    <row r="530" spans="1:7" ht="13">
      <c r="A530" s="477"/>
      <c r="B530" s="853" t="s">
        <v>294</v>
      </c>
      <c r="C530" s="655"/>
      <c r="D530" s="871" t="s">
        <v>421</v>
      </c>
      <c r="E530" s="871"/>
      <c r="F530" s="871"/>
      <c r="G530" s="479"/>
    </row>
    <row r="531" spans="1:7">
      <c r="A531" s="655"/>
      <c r="B531" s="655"/>
      <c r="C531" s="655"/>
      <c r="D531" s="871"/>
      <c r="E531" s="871"/>
      <c r="F531" s="871"/>
      <c r="G531" s="479"/>
    </row>
    <row r="532" spans="1:7">
      <c r="A532" s="655"/>
      <c r="B532" s="655"/>
      <c r="C532" s="655"/>
      <c r="D532" s="871"/>
      <c r="E532" s="871"/>
      <c r="F532" s="871"/>
      <c r="G532" s="479"/>
    </row>
    <row r="533" spans="1:7">
      <c r="A533" s="655"/>
      <c r="B533" s="655"/>
      <c r="C533" s="655"/>
      <c r="D533" s="805"/>
      <c r="E533" s="805"/>
      <c r="F533" s="805"/>
      <c r="G533" s="46"/>
    </row>
    <row r="534" spans="1:7" ht="13">
      <c r="A534" s="477"/>
      <c r="B534" s="853" t="s">
        <v>294</v>
      </c>
      <c r="C534" s="655"/>
      <c r="D534" s="905" t="s">
        <v>422</v>
      </c>
      <c r="E534" s="905"/>
      <c r="F534" s="905"/>
      <c r="G534" s="46"/>
    </row>
    <row r="535" spans="1:7">
      <c r="A535" s="655"/>
      <c r="B535" s="655"/>
      <c r="C535" s="655"/>
      <c r="D535" s="905"/>
      <c r="E535" s="905"/>
      <c r="F535" s="905"/>
      <c r="G535" s="46"/>
    </row>
    <row r="536" spans="1:7">
      <c r="A536" s="655"/>
      <c r="B536" s="655"/>
      <c r="C536" s="655"/>
      <c r="D536" s="805"/>
      <c r="E536" s="805"/>
      <c r="F536" s="805"/>
      <c r="G536" s="46"/>
    </row>
    <row r="537" spans="1:7" ht="13">
      <c r="A537" s="477"/>
      <c r="B537" s="853" t="s">
        <v>294</v>
      </c>
      <c r="C537" s="655"/>
      <c r="D537" s="905" t="s">
        <v>423</v>
      </c>
      <c r="E537" s="905"/>
      <c r="F537" s="905"/>
      <c r="G537" s="46"/>
    </row>
    <row r="538" spans="1:7">
      <c r="A538" s="655"/>
      <c r="B538" s="655"/>
      <c r="C538" s="655"/>
      <c r="D538" s="905"/>
      <c r="E538" s="905"/>
      <c r="F538" s="905"/>
      <c r="G538" s="46"/>
    </row>
    <row r="539" spans="1:7">
      <c r="A539" s="655"/>
      <c r="B539" s="655"/>
      <c r="C539" s="655"/>
      <c r="D539" s="805"/>
      <c r="E539" s="805"/>
      <c r="F539" s="805"/>
      <c r="G539" s="46"/>
    </row>
    <row r="540" spans="1:7" ht="13">
      <c r="A540" s="477"/>
      <c r="B540" s="853" t="s">
        <v>294</v>
      </c>
      <c r="C540" s="655"/>
      <c r="D540" s="871" t="s">
        <v>424</v>
      </c>
      <c r="E540" s="871"/>
      <c r="F540" s="871"/>
      <c r="G540" s="46"/>
    </row>
    <row r="541" spans="1:7">
      <c r="A541" s="655"/>
      <c r="B541" s="655"/>
      <c r="C541" s="655"/>
      <c r="D541" s="871"/>
      <c r="E541" s="871"/>
      <c r="F541" s="871"/>
      <c r="G541" s="119"/>
    </row>
    <row r="542" spans="1:7">
      <c r="A542" s="655"/>
      <c r="B542" s="655"/>
      <c r="C542" s="655"/>
      <c r="D542" s="805"/>
      <c r="E542" s="805"/>
      <c r="F542" s="805"/>
      <c r="G542" s="119"/>
    </row>
    <row r="543" spans="1:7" ht="13">
      <c r="A543" s="477"/>
      <c r="B543" s="853" t="s">
        <v>294</v>
      </c>
      <c r="C543" s="655"/>
      <c r="D543" s="884" t="s">
        <v>425</v>
      </c>
      <c r="E543" s="884"/>
      <c r="F543" s="884"/>
      <c r="G543" s="119"/>
    </row>
    <row r="544" spans="1:7" ht="13">
      <c r="A544" s="861"/>
      <c r="B544" s="861"/>
      <c r="C544" s="655"/>
      <c r="D544" s="884" t="s">
        <v>426</v>
      </c>
      <c r="E544" s="884"/>
      <c r="F544" s="884"/>
      <c r="G544" s="119"/>
    </row>
    <row r="545" spans="1:7" ht="13">
      <c r="A545" s="861"/>
      <c r="B545" s="861"/>
      <c r="C545" s="655"/>
      <c r="D545" s="4"/>
      <c r="E545" s="901" t="s">
        <v>427</v>
      </c>
      <c r="F545" s="901"/>
      <c r="G545" s="119"/>
    </row>
    <row r="546" spans="1:7" ht="13">
      <c r="A546" s="477"/>
      <c r="B546" s="477"/>
      <c r="C546" s="655"/>
      <c r="D546" s="46"/>
      <c r="E546" s="805"/>
      <c r="F546" s="805"/>
      <c r="G546" s="119"/>
    </row>
    <row r="547" spans="1:7" ht="13">
      <c r="A547" s="477"/>
      <c r="B547" s="853" t="s">
        <v>294</v>
      </c>
      <c r="C547" s="655"/>
      <c r="D547" s="944" t="s">
        <v>428</v>
      </c>
      <c r="E547" s="944"/>
      <c r="F547" s="944"/>
      <c r="G547" s="119"/>
    </row>
    <row r="548" spans="1:7">
      <c r="A548" s="638"/>
      <c r="B548" s="638"/>
      <c r="C548" s="655"/>
      <c r="D548" s="871" t="s">
        <v>429</v>
      </c>
      <c r="E548" s="871"/>
      <c r="F548" s="871"/>
      <c r="G548" s="119"/>
    </row>
    <row r="549" spans="1:7">
      <c r="A549" s="655"/>
      <c r="B549" s="655"/>
      <c r="C549" s="655"/>
      <c r="D549" s="871"/>
      <c r="E549" s="871"/>
      <c r="F549" s="871"/>
      <c r="G549" s="119"/>
    </row>
    <row r="550" spans="1:7">
      <c r="A550" s="655"/>
      <c r="B550" s="655"/>
      <c r="C550" s="655"/>
      <c r="D550" s="871"/>
      <c r="E550" s="871"/>
      <c r="F550" s="871"/>
      <c r="G550" s="119"/>
    </row>
    <row r="551" spans="1:7">
      <c r="A551" s="655"/>
      <c r="B551" s="655"/>
      <c r="C551" s="655"/>
      <c r="D551" s="805"/>
      <c r="E551" s="805"/>
      <c r="F551" s="805"/>
      <c r="G551" s="119"/>
    </row>
    <row r="552" spans="1:7" ht="13">
      <c r="A552" s="477"/>
      <c r="B552" s="853" t="s">
        <v>294</v>
      </c>
      <c r="C552" s="655"/>
      <c r="D552" s="871" t="s">
        <v>430</v>
      </c>
      <c r="E552" s="871"/>
      <c r="F552" s="871"/>
      <c r="G552" s="119"/>
    </row>
    <row r="553" spans="1:7" ht="13">
      <c r="A553" s="477"/>
      <c r="B553" s="477"/>
      <c r="C553" s="655"/>
      <c r="D553" s="871"/>
      <c r="E553" s="871"/>
      <c r="F553" s="871"/>
      <c r="G553" s="119"/>
    </row>
    <row r="554" spans="1:7" ht="13">
      <c r="A554" s="477"/>
      <c r="B554" s="477"/>
      <c r="C554" s="655"/>
      <c r="D554" s="871"/>
      <c r="E554" s="871"/>
      <c r="F554" s="871"/>
      <c r="G554" s="119"/>
    </row>
    <row r="555" spans="1:7" ht="13">
      <c r="A555" s="477"/>
      <c r="B555" s="477"/>
      <c r="C555" s="655"/>
      <c r="D555" s="871"/>
      <c r="E555" s="871"/>
      <c r="F555" s="871"/>
      <c r="G555" s="119"/>
    </row>
    <row r="556" spans="1:7" ht="13">
      <c r="A556" s="477"/>
      <c r="B556" s="477"/>
      <c r="C556" s="655"/>
      <c r="D556" s="805"/>
      <c r="E556" s="805"/>
      <c r="F556" s="805"/>
      <c r="G556" s="119"/>
    </row>
    <row r="557" spans="1:7" ht="13">
      <c r="A557" s="891" t="s">
        <v>431</v>
      </c>
      <c r="B557" s="891"/>
      <c r="C557" s="891"/>
      <c r="D557" s="891"/>
      <c r="E557" s="891"/>
      <c r="F557" s="891"/>
      <c r="G557" s="891"/>
    </row>
    <row r="558" spans="1:7">
      <c r="A558" s="655"/>
      <c r="B558" s="655"/>
      <c r="C558" s="655"/>
      <c r="D558" s="46"/>
      <c r="E558" s="805"/>
      <c r="F558" s="805"/>
      <c r="G558" s="119"/>
    </row>
    <row r="559" spans="1:7" ht="12.75" customHeight="1">
      <c r="A559" s="638"/>
      <c r="B559" s="638"/>
      <c r="C559" s="812"/>
      <c r="D559" s="919" t="s">
        <v>432</v>
      </c>
      <c r="E559" s="919"/>
      <c r="F559" s="919"/>
      <c r="G559" s="119"/>
    </row>
    <row r="560" spans="1:7" ht="13">
      <c r="A560" s="480"/>
      <c r="B560" s="480"/>
      <c r="C560" s="480"/>
      <c r="D560" s="913" t="s">
        <v>433</v>
      </c>
      <c r="E560" s="913"/>
      <c r="F560" s="913"/>
      <c r="G560" s="119"/>
    </row>
    <row r="561" spans="1:7" ht="13">
      <c r="A561" s="479"/>
      <c r="B561" s="479"/>
      <c r="C561" s="480"/>
      <c r="D561" s="656"/>
      <c r="E561" s="46"/>
      <c r="F561" s="46"/>
      <c r="G561" s="119"/>
    </row>
    <row r="562" spans="1:7" ht="13">
      <c r="A562" s="480"/>
      <c r="B562" s="853" t="s">
        <v>294</v>
      </c>
      <c r="C562" s="638"/>
      <c r="D562" s="913" t="s">
        <v>434</v>
      </c>
      <c r="E562" s="913"/>
      <c r="F562" s="913"/>
      <c r="G562" s="119"/>
    </row>
    <row r="563" spans="1:7" ht="13">
      <c r="A563" s="861"/>
      <c r="B563" s="861"/>
      <c r="C563" s="638"/>
      <c r="D563" s="202"/>
      <c r="E563" s="46"/>
      <c r="F563" s="46"/>
      <c r="G563" s="46"/>
    </row>
    <row r="564" spans="1:7" ht="13">
      <c r="A564" s="861"/>
      <c r="B564" s="853" t="s">
        <v>294</v>
      </c>
      <c r="C564" s="638"/>
      <c r="D564" s="890" t="s">
        <v>435</v>
      </c>
      <c r="E564" s="890"/>
      <c r="F564" s="890"/>
      <c r="G564" s="46"/>
    </row>
    <row r="565" spans="1:7" ht="13">
      <c r="A565" s="861"/>
      <c r="B565" s="861"/>
      <c r="C565" s="638"/>
      <c r="D565" s="890"/>
      <c r="E565" s="890"/>
      <c r="F565" s="890"/>
      <c r="G565" s="46"/>
    </row>
    <row r="566" spans="1:7" ht="13">
      <c r="A566" s="861"/>
      <c r="B566" s="861"/>
      <c r="C566" s="638"/>
      <c r="D566" s="890"/>
      <c r="E566" s="890"/>
      <c r="F566" s="890"/>
      <c r="G566" s="46"/>
    </row>
    <row r="567" spans="1:7" ht="13">
      <c r="A567" s="861"/>
      <c r="B567" s="861"/>
      <c r="C567" s="638"/>
      <c r="D567" s="657"/>
      <c r="E567" s="46"/>
      <c r="F567" s="46"/>
      <c r="G567" s="46"/>
    </row>
    <row r="568" spans="1:7" s="464" customFormat="1" ht="13">
      <c r="A568" s="861"/>
      <c r="B568" s="853" t="s">
        <v>294</v>
      </c>
      <c r="C568" s="638"/>
      <c r="D568" s="890" t="s">
        <v>436</v>
      </c>
      <c r="E568" s="890"/>
      <c r="F568" s="890"/>
      <c r="G568" s="46"/>
    </row>
    <row r="569" spans="1:7" s="464" customFormat="1" ht="13">
      <c r="A569" s="861"/>
      <c r="B569" s="861"/>
      <c r="C569" s="638"/>
      <c r="D569" s="890"/>
      <c r="E569" s="890"/>
      <c r="F569" s="890"/>
      <c r="G569" s="46"/>
    </row>
    <row r="570" spans="1:7" s="464" customFormat="1" ht="13">
      <c r="A570" s="861"/>
      <c r="B570" s="861"/>
      <c r="C570" s="638"/>
      <c r="D570" s="890"/>
      <c r="E570" s="890"/>
      <c r="F570" s="890"/>
      <c r="G570" s="46"/>
    </row>
    <row r="571" spans="1:7" s="464" customFormat="1" ht="13">
      <c r="A571" s="861"/>
      <c r="B571" s="861"/>
      <c r="C571" s="638"/>
      <c r="D571" s="890"/>
      <c r="E571" s="890"/>
      <c r="F571" s="890"/>
      <c r="G571" s="46"/>
    </row>
    <row r="572" spans="1:7" s="464" customFormat="1" ht="13">
      <c r="A572" s="861"/>
      <c r="B572" s="861"/>
      <c r="C572" s="638"/>
      <c r="D572" s="811"/>
      <c r="E572" s="811"/>
      <c r="F572" s="811"/>
      <c r="G572" s="46"/>
    </row>
    <row r="573" spans="1:7" ht="13">
      <c r="A573" s="861"/>
      <c r="B573" s="853" t="s">
        <v>294</v>
      </c>
      <c r="C573" s="638"/>
      <c r="D573" s="890" t="s">
        <v>437</v>
      </c>
      <c r="E573" s="890"/>
      <c r="F573" s="890"/>
      <c r="G573" s="46"/>
    </row>
    <row r="574" spans="1:7" ht="13">
      <c r="A574" s="861"/>
      <c r="B574" s="861"/>
      <c r="C574" s="638"/>
      <c r="D574" s="890"/>
      <c r="E574" s="890"/>
      <c r="F574" s="890"/>
      <c r="G574" s="46"/>
    </row>
    <row r="575" spans="1:7" ht="13">
      <c r="A575" s="861"/>
      <c r="B575" s="861"/>
      <c r="C575" s="638"/>
      <c r="D575" s="656"/>
      <c r="E575" s="46"/>
      <c r="F575" s="46"/>
      <c r="G575" s="46"/>
    </row>
    <row r="576" spans="1:7" s="464" customFormat="1" ht="13">
      <c r="A576" s="861"/>
      <c r="B576" s="853" t="s">
        <v>294</v>
      </c>
      <c r="C576" s="638"/>
      <c r="D576" s="913" t="s">
        <v>438</v>
      </c>
      <c r="E576" s="913"/>
      <c r="F576" s="913"/>
      <c r="G576" s="46"/>
    </row>
    <row r="577" spans="1:7" s="464" customFormat="1" ht="13">
      <c r="A577" s="861"/>
      <c r="B577" s="861"/>
      <c r="C577" s="638"/>
      <c r="D577" s="913"/>
      <c r="E577" s="913"/>
      <c r="F577" s="913"/>
      <c r="G577" s="46"/>
    </row>
    <row r="578" spans="1:7" s="464" customFormat="1" ht="13">
      <c r="A578" s="861"/>
      <c r="B578" s="861"/>
      <c r="C578" s="638"/>
      <c r="D578" s="656"/>
      <c r="E578" s="46"/>
      <c r="F578" s="46"/>
      <c r="G578" s="46"/>
    </row>
    <row r="579" spans="1:7" ht="13">
      <c r="A579" s="477"/>
      <c r="B579" s="853" t="s">
        <v>294</v>
      </c>
      <c r="C579" s="638"/>
      <c r="D579" s="913" t="s">
        <v>439</v>
      </c>
      <c r="E579" s="913"/>
      <c r="F579" s="913"/>
      <c r="G579" s="46"/>
    </row>
    <row r="580" spans="1:7" ht="13">
      <c r="A580" s="477"/>
      <c r="B580" s="477"/>
      <c r="C580" s="638"/>
      <c r="D580" s="656"/>
      <c r="E580" s="46"/>
      <c r="F580" s="46"/>
      <c r="G580" s="46"/>
    </row>
    <row r="581" spans="1:7" ht="13">
      <c r="A581" s="477"/>
      <c r="B581" s="853" t="s">
        <v>294</v>
      </c>
      <c r="C581" s="638"/>
      <c r="D581" s="913" t="s">
        <v>440</v>
      </c>
      <c r="E581" s="913"/>
      <c r="F581" s="913"/>
      <c r="G581" s="46"/>
    </row>
    <row r="582" spans="1:7" ht="13">
      <c r="A582" s="477"/>
      <c r="B582" s="477"/>
      <c r="C582" s="638"/>
      <c r="D582" s="913"/>
      <c r="E582" s="913"/>
      <c r="F582" s="913"/>
      <c r="G582" s="46"/>
    </row>
    <row r="583" spans="1:7">
      <c r="A583" s="638"/>
      <c r="B583" s="638"/>
      <c r="C583" s="638"/>
      <c r="D583" s="913"/>
      <c r="E583" s="913"/>
      <c r="F583" s="913"/>
      <c r="G583" s="46"/>
    </row>
    <row r="584" spans="1:7">
      <c r="A584" s="638"/>
      <c r="B584" s="638"/>
      <c r="C584" s="638"/>
      <c r="D584" s="913"/>
      <c r="E584" s="913"/>
      <c r="F584" s="913"/>
      <c r="G584" s="46"/>
    </row>
    <row r="585" spans="1:7" s="464" customFormat="1">
      <c r="A585" s="638"/>
      <c r="B585" s="638"/>
      <c r="C585" s="638"/>
      <c r="D585" s="913"/>
      <c r="E585" s="913"/>
      <c r="F585" s="913"/>
      <c r="G585" s="46"/>
    </row>
    <row r="586" spans="1:7" s="464" customFormat="1">
      <c r="A586" s="638"/>
      <c r="B586" s="638"/>
      <c r="C586" s="638"/>
      <c r="D586" s="913"/>
      <c r="E586" s="913"/>
      <c r="F586" s="913"/>
      <c r="G586" s="46"/>
    </row>
    <row r="587" spans="1:7">
      <c r="A587" s="638"/>
      <c r="B587" s="638"/>
      <c r="C587" s="638"/>
      <c r="D587" s="46"/>
      <c r="E587" s="46"/>
      <c r="F587" s="46"/>
      <c r="G587" s="46"/>
    </row>
    <row r="588" spans="1:7" ht="13">
      <c r="A588" s="891" t="s">
        <v>441</v>
      </c>
      <c r="B588" s="891"/>
      <c r="C588" s="891"/>
      <c r="D588" s="891"/>
      <c r="E588" s="891"/>
      <c r="F588" s="891"/>
      <c r="G588" s="891"/>
    </row>
    <row r="589" spans="1:7">
      <c r="A589" s="638"/>
      <c r="B589" s="638"/>
      <c r="C589" s="638"/>
      <c r="D589" s="46"/>
      <c r="E589" s="46"/>
      <c r="F589" s="46"/>
      <c r="G589" s="46"/>
    </row>
    <row r="590" spans="1:7" ht="13">
      <c r="A590" s="638"/>
      <c r="B590" s="638"/>
      <c r="C590" s="638"/>
      <c r="D590" s="907" t="s">
        <v>442</v>
      </c>
      <c r="E590" s="907"/>
      <c r="F590" s="907"/>
      <c r="G590" s="46"/>
    </row>
    <row r="591" spans="1:7">
      <c r="A591" s="638"/>
      <c r="B591" s="638"/>
      <c r="C591" s="638"/>
      <c r="D591" s="945" t="s">
        <v>443</v>
      </c>
      <c r="E591" s="945"/>
      <c r="F591" s="945"/>
      <c r="G591" s="46"/>
    </row>
    <row r="592" spans="1:7" s="479" customFormat="1">
      <c r="A592" s="638"/>
      <c r="B592" s="638"/>
      <c r="C592" s="638"/>
      <c r="D592" s="798"/>
      <c r="E592" s="482"/>
      <c r="F592" s="482"/>
      <c r="G592" s="46"/>
    </row>
    <row r="593" spans="1:7" s="29" customFormat="1" ht="13">
      <c r="A593" s="247"/>
      <c r="B593" s="853" t="s">
        <v>294</v>
      </c>
      <c r="C593" s="851"/>
      <c r="D593" s="909" t="s">
        <v>444</v>
      </c>
      <c r="E593" s="909"/>
      <c r="F593" s="909"/>
      <c r="G593" s="163"/>
    </row>
    <row r="594" spans="1:7">
      <c r="A594" s="638"/>
      <c r="B594" s="638"/>
      <c r="C594" s="638"/>
      <c r="D594" s="909"/>
      <c r="E594" s="909"/>
      <c r="F594" s="909"/>
      <c r="G594" s="46"/>
    </row>
    <row r="595" spans="1:7">
      <c r="A595" s="638"/>
      <c r="B595" s="638"/>
      <c r="C595" s="638"/>
      <c r="D595" s="909"/>
      <c r="E595" s="909"/>
      <c r="F595" s="909"/>
      <c r="G595" s="46"/>
    </row>
    <row r="596" spans="1:7">
      <c r="A596" s="638"/>
      <c r="B596" s="638"/>
      <c r="C596" s="638"/>
      <c r="D596" s="46"/>
      <c r="E596" s="46"/>
      <c r="F596" s="46"/>
      <c r="G596" s="46"/>
    </row>
    <row r="597" spans="1:7" ht="13">
      <c r="A597" s="891" t="s">
        <v>445</v>
      </c>
      <c r="B597" s="891"/>
      <c r="C597" s="891"/>
      <c r="D597" s="891"/>
      <c r="E597" s="891"/>
      <c r="F597" s="891"/>
      <c r="G597" s="891"/>
    </row>
    <row r="598" spans="1:7">
      <c r="A598" s="805"/>
      <c r="B598" s="805"/>
      <c r="C598" s="638"/>
      <c r="D598" s="46"/>
      <c r="E598" s="46"/>
      <c r="F598" s="46"/>
      <c r="G598" s="119"/>
    </row>
    <row r="599" spans="1:7" ht="13">
      <c r="A599" s="458"/>
      <c r="B599" s="458"/>
      <c r="C599" s="812"/>
      <c r="D599" s="946" t="s">
        <v>446</v>
      </c>
      <c r="E599" s="946"/>
      <c r="F599" s="946"/>
      <c r="G599" s="119"/>
    </row>
    <row r="600" spans="1:7" ht="13">
      <c r="A600" s="458"/>
      <c r="B600" s="458"/>
      <c r="C600" s="812"/>
      <c r="D600" s="946"/>
      <c r="E600" s="946"/>
      <c r="F600" s="946"/>
      <c r="G600" s="119"/>
    </row>
    <row r="601" spans="1:7" ht="13">
      <c r="A601" s="638"/>
      <c r="B601" s="638"/>
      <c r="C601" s="480"/>
      <c r="D601" s="945" t="s">
        <v>447</v>
      </c>
      <c r="E601" s="945"/>
      <c r="F601" s="945"/>
      <c r="G601" s="119"/>
    </row>
    <row r="602" spans="1:7" s="479" customFormat="1" ht="13">
      <c r="A602" s="638"/>
      <c r="B602" s="638"/>
      <c r="C602" s="480"/>
      <c r="D602" s="798"/>
      <c r="E602" s="798"/>
      <c r="F602" s="798"/>
      <c r="G602" s="119"/>
    </row>
    <row r="603" spans="1:7" ht="13">
      <c r="A603" s="861"/>
      <c r="B603" s="853" t="s">
        <v>294</v>
      </c>
      <c r="C603" s="638"/>
      <c r="D603" s="945" t="s">
        <v>448</v>
      </c>
      <c r="E603" s="945"/>
      <c r="F603" s="945"/>
      <c r="G603" s="119"/>
    </row>
    <row r="604" spans="1:7" ht="13">
      <c r="A604" s="638"/>
      <c r="B604" s="638"/>
      <c r="C604" s="177"/>
      <c r="D604" s="46"/>
      <c r="E604" s="479"/>
      <c r="F604" s="46"/>
      <c r="G604" s="119"/>
    </row>
    <row r="605" spans="1:7" ht="13">
      <c r="A605" s="861"/>
      <c r="B605" s="853" t="s">
        <v>294</v>
      </c>
      <c r="C605" s="638"/>
      <c r="D605" s="906" t="s">
        <v>449</v>
      </c>
      <c r="E605" s="906"/>
      <c r="F605" s="906"/>
      <c r="G605" s="119"/>
    </row>
    <row r="606" spans="1:7">
      <c r="A606" s="638"/>
      <c r="B606" s="638"/>
      <c r="C606" s="638"/>
      <c r="D606" s="906"/>
      <c r="E606" s="906"/>
      <c r="F606" s="906"/>
      <c r="G606" s="119"/>
    </row>
    <row r="607" spans="1:7">
      <c r="A607" s="638"/>
      <c r="B607" s="638"/>
      <c r="C607" s="638"/>
      <c r="D607" s="479"/>
      <c r="E607" s="46"/>
      <c r="F607" s="46"/>
      <c r="G607" s="119"/>
    </row>
    <row r="608" spans="1:7">
      <c r="A608" s="638"/>
      <c r="B608" s="853" t="s">
        <v>294</v>
      </c>
      <c r="C608" s="638"/>
      <c r="D608" s="906" t="s">
        <v>450</v>
      </c>
      <c r="E608" s="906"/>
      <c r="F608" s="906"/>
      <c r="G608" s="119"/>
    </row>
    <row r="609" spans="1:7" ht="13">
      <c r="A609" s="638"/>
      <c r="B609" s="638"/>
      <c r="C609" s="177"/>
      <c r="D609" s="906"/>
      <c r="E609" s="906"/>
      <c r="F609" s="906"/>
      <c r="G609" s="119"/>
    </row>
    <row r="610" spans="1:7" ht="13">
      <c r="A610" s="638"/>
      <c r="B610" s="638"/>
      <c r="C610" s="177"/>
      <c r="D610" s="46"/>
      <c r="E610" s="46"/>
      <c r="F610" s="46"/>
      <c r="G610" s="119"/>
    </row>
    <row r="611" spans="1:7" ht="13">
      <c r="A611" s="638"/>
      <c r="B611" s="853" t="s">
        <v>294</v>
      </c>
      <c r="C611" s="177"/>
      <c r="D611" s="906" t="s">
        <v>451</v>
      </c>
      <c r="E611" s="906"/>
      <c r="F611" s="906"/>
      <c r="G611" s="119"/>
    </row>
    <row r="612" spans="1:7" ht="13">
      <c r="A612" s="638"/>
      <c r="B612" s="638"/>
      <c r="C612" s="177"/>
      <c r="D612" s="906"/>
      <c r="E612" s="906"/>
      <c r="F612" s="906"/>
      <c r="G612" s="119"/>
    </row>
    <row r="613" spans="1:7" ht="13">
      <c r="A613" s="638"/>
      <c r="B613" s="638"/>
      <c r="C613" s="177"/>
      <c r="D613" s="46"/>
      <c r="E613" s="46"/>
      <c r="F613" s="46"/>
      <c r="G613" s="119"/>
    </row>
    <row r="614" spans="1:7" ht="13">
      <c r="A614" s="891" t="s">
        <v>452</v>
      </c>
      <c r="B614" s="891"/>
      <c r="C614" s="891"/>
      <c r="D614" s="891"/>
      <c r="E614" s="891"/>
      <c r="F614" s="891"/>
      <c r="G614" s="891"/>
    </row>
    <row r="615" spans="1:7" ht="13">
      <c r="A615" s="176"/>
      <c r="B615" s="176"/>
      <c r="C615" s="176"/>
      <c r="D615" s="46"/>
      <c r="E615" s="46"/>
      <c r="F615" s="46"/>
      <c r="G615" s="119"/>
    </row>
    <row r="616" spans="1:7" ht="13">
      <c r="A616" s="638"/>
      <c r="B616" s="638"/>
      <c r="C616" s="861"/>
      <c r="D616" s="907" t="s">
        <v>453</v>
      </c>
      <c r="E616" s="907"/>
      <c r="F616" s="907"/>
      <c r="G616" s="119"/>
    </row>
    <row r="617" spans="1:7" ht="13">
      <c r="A617" s="861"/>
      <c r="B617" s="861"/>
      <c r="C617" s="472"/>
      <c r="D617" s="39"/>
      <c r="E617" s="46"/>
      <c r="F617" s="46"/>
      <c r="G617" s="119"/>
    </row>
    <row r="618" spans="1:7" ht="13">
      <c r="A618" s="477"/>
      <c r="B618" s="853" t="s">
        <v>294</v>
      </c>
      <c r="C618" s="472"/>
      <c r="D618" s="908" t="s">
        <v>454</v>
      </c>
      <c r="E618" s="908"/>
      <c r="F618" s="908"/>
      <c r="G618" s="119"/>
    </row>
    <row r="619" spans="1:7">
      <c r="A619" s="638"/>
      <c r="B619" s="638"/>
      <c r="C619" s="472"/>
      <c r="D619" s="908"/>
      <c r="E619" s="908"/>
      <c r="F619" s="908"/>
      <c r="G619" s="119"/>
    </row>
    <row r="620" spans="1:7">
      <c r="A620" s="638"/>
      <c r="B620" s="638"/>
      <c r="C620" s="472"/>
      <c r="D620" s="908"/>
      <c r="E620" s="908"/>
      <c r="F620" s="908"/>
      <c r="G620" s="119"/>
    </row>
    <row r="621" spans="1:7">
      <c r="A621" s="638"/>
      <c r="B621" s="638"/>
      <c r="C621" s="472"/>
      <c r="D621" s="908"/>
      <c r="E621" s="908"/>
      <c r="F621" s="908"/>
      <c r="G621" s="119"/>
    </row>
    <row r="622" spans="1:7">
      <c r="A622" s="638"/>
      <c r="B622" s="638"/>
      <c r="C622" s="472"/>
      <c r="D622" s="908"/>
      <c r="E622" s="908"/>
      <c r="F622" s="908"/>
      <c r="G622" s="119"/>
    </row>
    <row r="623" spans="1:7">
      <c r="A623" s="638"/>
      <c r="B623" s="638"/>
      <c r="C623" s="472"/>
      <c r="D623" s="908"/>
      <c r="E623" s="908"/>
      <c r="F623" s="908"/>
      <c r="G623" s="119"/>
    </row>
    <row r="624" spans="1:7" s="479" customFormat="1">
      <c r="A624" s="638"/>
      <c r="B624" s="638"/>
      <c r="C624" s="472"/>
      <c r="D624" s="817"/>
      <c r="E624" s="817"/>
      <c r="F624" s="817"/>
      <c r="G624" s="119"/>
    </row>
    <row r="625" spans="1:7" ht="13">
      <c r="A625" s="477"/>
      <c r="B625" s="853" t="s">
        <v>294</v>
      </c>
      <c r="C625" s="472"/>
      <c r="D625" s="908" t="s">
        <v>455</v>
      </c>
      <c r="E625" s="908"/>
      <c r="F625" s="908"/>
      <c r="G625" s="119"/>
    </row>
    <row r="626" spans="1:7">
      <c r="A626" s="655"/>
      <c r="B626" s="655"/>
      <c r="C626" s="655"/>
      <c r="D626" s="908"/>
      <c r="E626" s="908"/>
      <c r="F626" s="908"/>
      <c r="G626" s="119"/>
    </row>
    <row r="627" spans="1:7">
      <c r="A627" s="655"/>
      <c r="B627" s="655"/>
      <c r="C627" s="655"/>
      <c r="D627" s="803"/>
      <c r="E627" s="121"/>
      <c r="F627" s="121"/>
      <c r="G627" s="119"/>
    </row>
    <row r="628" spans="1:7" ht="13">
      <c r="A628" s="477"/>
      <c r="B628" s="853" t="s">
        <v>294</v>
      </c>
      <c r="C628" s="655"/>
      <c r="D628" s="909" t="s">
        <v>456</v>
      </c>
      <c r="E628" s="909"/>
      <c r="F628" s="909"/>
      <c r="G628" s="119"/>
    </row>
    <row r="629" spans="1:7" ht="13">
      <c r="A629" s="477"/>
      <c r="B629" s="477"/>
      <c r="C629" s="655"/>
      <c r="D629" s="909"/>
      <c r="E629" s="909"/>
      <c r="F629" s="909"/>
      <c r="G629" s="119"/>
    </row>
    <row r="630" spans="1:7" ht="13">
      <c r="A630" s="477"/>
      <c r="B630" s="477"/>
      <c r="C630" s="655"/>
      <c r="D630" s="909"/>
      <c r="E630" s="909"/>
      <c r="F630" s="909"/>
      <c r="G630" s="119"/>
    </row>
    <row r="631" spans="1:7">
      <c r="A631" s="655"/>
      <c r="B631" s="655"/>
      <c r="C631" s="655"/>
      <c r="D631" s="909"/>
      <c r="E631" s="909"/>
      <c r="F631" s="909"/>
      <c r="G631" s="119"/>
    </row>
    <row r="632" spans="1:7" s="479" customFormat="1">
      <c r="A632" s="655"/>
      <c r="B632" s="655"/>
      <c r="C632" s="655"/>
      <c r="D632" s="799"/>
      <c r="E632" s="799"/>
      <c r="F632" s="799"/>
      <c r="G632" s="119"/>
    </row>
    <row r="633" spans="1:7">
      <c r="A633" s="655"/>
      <c r="B633" s="853" t="s">
        <v>294</v>
      </c>
      <c r="C633" s="655"/>
      <c r="D633" s="910" t="s">
        <v>457</v>
      </c>
      <c r="E633" s="910"/>
      <c r="F633" s="910"/>
      <c r="G633" s="119"/>
    </row>
    <row r="634" spans="1:7">
      <c r="A634" s="655"/>
      <c r="B634" s="655"/>
      <c r="C634" s="655"/>
      <c r="D634" s="833"/>
      <c r="E634" s="833"/>
      <c r="F634" s="833"/>
      <c r="G634" s="119"/>
    </row>
    <row r="635" spans="1:7" ht="13">
      <c r="A635" s="891" t="s">
        <v>458</v>
      </c>
      <c r="B635" s="891"/>
      <c r="C635" s="891"/>
      <c r="D635" s="891"/>
      <c r="E635" s="891"/>
      <c r="F635" s="891"/>
      <c r="G635" s="891"/>
    </row>
    <row r="636" spans="1:7">
      <c r="A636" s="805"/>
      <c r="B636" s="805"/>
      <c r="C636" s="655"/>
      <c r="D636" s="121"/>
      <c r="E636" s="121"/>
      <c r="F636" s="121"/>
      <c r="G636" s="119"/>
    </row>
    <row r="637" spans="1:7" ht="13">
      <c r="A637" s="638"/>
      <c r="B637" s="638"/>
      <c r="C637" s="176"/>
      <c r="D637" s="911" t="s">
        <v>459</v>
      </c>
      <c r="E637" s="911"/>
      <c r="F637" s="911"/>
      <c r="G637" s="119"/>
    </row>
    <row r="638" spans="1:7" ht="13">
      <c r="A638" s="480"/>
      <c r="B638" s="480"/>
      <c r="C638" s="480"/>
      <c r="D638" s="912" t="s">
        <v>460</v>
      </c>
      <c r="E638" s="912"/>
      <c r="F638" s="912"/>
      <c r="G638" s="119"/>
    </row>
    <row r="639" spans="1:7" s="479" customFormat="1" ht="13">
      <c r="A639" s="480"/>
      <c r="B639" s="480"/>
      <c r="C639" s="480"/>
      <c r="D639" s="821"/>
      <c r="E639" s="821"/>
      <c r="F639" s="821"/>
      <c r="G639" s="119"/>
    </row>
    <row r="640" spans="1:7" ht="14.5" customHeight="1">
      <c r="A640" s="477"/>
      <c r="B640" s="853" t="s">
        <v>294</v>
      </c>
      <c r="C640" s="655"/>
      <c r="D640" s="869" t="s">
        <v>461</v>
      </c>
      <c r="E640" s="869"/>
      <c r="F640" s="869"/>
      <c r="G640" s="119"/>
    </row>
    <row r="641" spans="1:11" ht="13">
      <c r="A641" s="477"/>
      <c r="B641" s="477"/>
      <c r="C641" s="655"/>
      <c r="D641" s="869"/>
      <c r="E641" s="869"/>
      <c r="F641" s="869"/>
      <c r="G641" s="119"/>
      <c r="H641" s="479"/>
      <c r="I641" s="479"/>
      <c r="J641" s="479"/>
      <c r="K641" s="479"/>
    </row>
    <row r="642" spans="1:11" ht="13">
      <c r="A642" s="477"/>
      <c r="B642" s="477"/>
      <c r="C642" s="655"/>
      <c r="D642" s="869"/>
      <c r="E642" s="869"/>
      <c r="F642" s="869"/>
      <c r="G642" s="119"/>
      <c r="H642" s="479"/>
      <c r="I642" s="479"/>
      <c r="J642" s="479"/>
      <c r="K642" s="479"/>
    </row>
    <row r="643" spans="1:11" ht="13">
      <c r="A643" s="477"/>
      <c r="B643" s="477"/>
      <c r="C643" s="655"/>
      <c r="D643" s="869"/>
      <c r="E643" s="869"/>
      <c r="F643" s="869"/>
      <c r="G643" s="119"/>
      <c r="H643" s="479"/>
      <c r="I643" s="479"/>
      <c r="J643" s="479"/>
      <c r="K643" s="479"/>
    </row>
    <row r="644" spans="1:11" s="464" customFormat="1" ht="13">
      <c r="A644" s="477"/>
      <c r="B644" s="477"/>
      <c r="C644" s="655"/>
      <c r="D644" s="869"/>
      <c r="E644" s="869"/>
      <c r="F644" s="869"/>
      <c r="G644" s="119"/>
      <c r="H644" s="479"/>
      <c r="I644" s="479"/>
      <c r="J644" s="479"/>
      <c r="K644" s="479"/>
    </row>
    <row r="645" spans="1:11" s="479" customFormat="1" ht="13">
      <c r="A645" s="477"/>
      <c r="B645" s="477"/>
      <c r="C645" s="655"/>
      <c r="D645" s="797"/>
      <c r="E645" s="797"/>
      <c r="F645" s="797"/>
      <c r="G645" s="119"/>
    </row>
    <row r="646" spans="1:11" s="464" customFormat="1" ht="13">
      <c r="A646" s="477"/>
      <c r="B646" s="853" t="s">
        <v>294</v>
      </c>
      <c r="C646" s="655"/>
      <c r="D646" s="929" t="s">
        <v>462</v>
      </c>
      <c r="E646" s="929"/>
      <c r="F646" s="929"/>
      <c r="G646" s="119"/>
      <c r="H646" s="479"/>
      <c r="I646" s="479"/>
      <c r="J646" s="479"/>
      <c r="K646" s="479"/>
    </row>
    <row r="647" spans="1:11" s="464" customFormat="1" ht="13">
      <c r="A647" s="477"/>
      <c r="B647" s="477"/>
      <c r="C647" s="655"/>
      <c r="D647" s="930" t="s">
        <v>463</v>
      </c>
      <c r="E647" s="930"/>
      <c r="F647" s="930"/>
      <c r="G647" s="119"/>
      <c r="H647" s="479"/>
      <c r="I647" s="479"/>
      <c r="J647" s="479"/>
      <c r="K647" s="479"/>
    </row>
    <row r="648" spans="1:11" s="464" customFormat="1" ht="13">
      <c r="A648" s="477"/>
      <c r="B648" s="477"/>
      <c r="C648" s="655"/>
      <c r="D648" s="930"/>
      <c r="E648" s="930"/>
      <c r="F648" s="930"/>
      <c r="G648" s="119"/>
      <c r="H648" s="479"/>
      <c r="I648" s="479"/>
      <c r="J648" s="479"/>
      <c r="K648" s="479"/>
    </row>
    <row r="649" spans="1:11" s="464" customFormat="1" ht="13">
      <c r="A649" s="477"/>
      <c r="B649" s="477"/>
      <c r="C649" s="655"/>
      <c r="D649" s="930"/>
      <c r="E649" s="930"/>
      <c r="F649" s="930"/>
      <c r="G649" s="119"/>
      <c r="H649" s="479"/>
      <c r="I649" s="479"/>
      <c r="J649" s="479"/>
      <c r="K649" s="479"/>
    </row>
    <row r="650" spans="1:11" s="464" customFormat="1" ht="13">
      <c r="A650" s="477"/>
      <c r="B650" s="477"/>
      <c r="C650" s="655"/>
      <c r="D650" s="930"/>
      <c r="E650" s="930"/>
      <c r="F650" s="930"/>
      <c r="G650" s="119"/>
      <c r="H650" s="479"/>
      <c r="I650" s="479"/>
      <c r="J650" s="479"/>
      <c r="K650" s="479"/>
    </row>
    <row r="651" spans="1:11" s="464" customFormat="1" ht="13">
      <c r="A651" s="477"/>
      <c r="B651" s="477"/>
      <c r="C651" s="655"/>
      <c r="D651" s="930"/>
      <c r="E651" s="930"/>
      <c r="F651" s="930"/>
      <c r="G651" s="119"/>
      <c r="H651" s="479"/>
      <c r="I651" s="479"/>
      <c r="J651" s="479"/>
      <c r="K651" s="479"/>
    </row>
    <row r="652" spans="1:11" s="464" customFormat="1" ht="13">
      <c r="A652" s="477"/>
      <c r="B652" s="477"/>
      <c r="C652" s="655"/>
      <c r="D652" s="931" t="s">
        <v>464</v>
      </c>
      <c r="E652" s="931"/>
      <c r="F652" s="931"/>
      <c r="G652" s="119"/>
      <c r="H652" s="479"/>
      <c r="I652" s="479"/>
      <c r="J652" s="479"/>
      <c r="K652" s="479"/>
    </row>
    <row r="653" spans="1:11">
      <c r="A653" s="655"/>
      <c r="B653" s="655"/>
      <c r="C653" s="655"/>
      <c r="D653" s="121"/>
      <c r="E653" s="121"/>
      <c r="F653" s="121"/>
      <c r="G653" s="119"/>
      <c r="H653" s="479"/>
      <c r="I653" s="479"/>
      <c r="J653" s="479"/>
      <c r="K653" s="479"/>
    </row>
    <row r="654" spans="1:11" ht="13">
      <c r="A654" s="891" t="s">
        <v>465</v>
      </c>
      <c r="B654" s="891"/>
      <c r="C654" s="891"/>
      <c r="D654" s="891"/>
      <c r="E654" s="891"/>
      <c r="F654" s="891"/>
      <c r="G654" s="891"/>
      <c r="H654" s="178"/>
      <c r="I654" s="178"/>
      <c r="J654" s="178"/>
      <c r="K654" s="178"/>
    </row>
    <row r="655" spans="1:11" s="479" customFormat="1" ht="13">
      <c r="A655" s="484"/>
      <c r="B655" s="484"/>
      <c r="C655" s="484"/>
      <c r="D655" s="484"/>
      <c r="E655" s="484"/>
      <c r="F655" s="484"/>
      <c r="G655" s="484"/>
      <c r="H655" s="178"/>
      <c r="I655" s="178"/>
      <c r="J655" s="178"/>
      <c r="K655" s="178"/>
    </row>
    <row r="656" spans="1:11" ht="13">
      <c r="A656" s="638"/>
      <c r="B656" s="638"/>
      <c r="C656" s="176"/>
      <c r="D656" s="894" t="s">
        <v>466</v>
      </c>
      <c r="E656" s="894"/>
      <c r="F656" s="894"/>
      <c r="G656" s="119"/>
      <c r="H656" s="178"/>
      <c r="I656" s="178"/>
      <c r="J656" s="178"/>
      <c r="K656" s="178"/>
    </row>
    <row r="657" spans="1:11" ht="13">
      <c r="A657" s="176"/>
      <c r="B657" s="176"/>
      <c r="C657" s="176"/>
      <c r="D657" s="894" t="s">
        <v>467</v>
      </c>
      <c r="E657" s="894"/>
      <c r="F657" s="894"/>
      <c r="G657" s="119"/>
      <c r="H657" s="178"/>
      <c r="I657" s="178"/>
      <c r="J657" s="178"/>
      <c r="K657" s="178"/>
    </row>
    <row r="658" spans="1:11" ht="13">
      <c r="A658" s="480"/>
      <c r="B658" s="480"/>
      <c r="C658" s="480"/>
      <c r="D658" s="884" t="s">
        <v>468</v>
      </c>
      <c r="E658" s="884"/>
      <c r="F658" s="884"/>
      <c r="G658" s="119"/>
      <c r="H658" s="178"/>
      <c r="I658" s="178"/>
      <c r="J658" s="178"/>
      <c r="K658" s="178"/>
    </row>
    <row r="659" spans="1:11" ht="13">
      <c r="A659" s="480"/>
      <c r="B659" s="480"/>
      <c r="C659" s="480"/>
      <c r="D659" s="46"/>
      <c r="E659" s="46"/>
      <c r="F659" s="46"/>
      <c r="G659" s="119"/>
      <c r="H659" s="178"/>
      <c r="I659" s="178"/>
      <c r="J659" s="178"/>
      <c r="K659" s="178"/>
    </row>
    <row r="660" spans="1:11" ht="13">
      <c r="A660" s="477"/>
      <c r="B660" s="853" t="s">
        <v>294</v>
      </c>
      <c r="C660" s="480"/>
      <c r="D660" s="884" t="s">
        <v>469</v>
      </c>
      <c r="E660" s="884"/>
      <c r="F660" s="884"/>
      <c r="G660" s="119"/>
      <c r="H660" s="178"/>
      <c r="I660" s="178"/>
      <c r="J660" s="178"/>
      <c r="K660" s="178"/>
    </row>
    <row r="661" spans="1:11" ht="13">
      <c r="A661" s="480"/>
      <c r="B661" s="480"/>
      <c r="C661" s="480"/>
      <c r="D661" s="884" t="s">
        <v>470</v>
      </c>
      <c r="E661" s="884"/>
      <c r="F661" s="884"/>
      <c r="G661" s="119"/>
      <c r="H661" s="178"/>
      <c r="I661" s="178"/>
      <c r="J661" s="178"/>
      <c r="K661" s="178"/>
    </row>
    <row r="662" spans="1:11" ht="13">
      <c r="A662" s="480"/>
      <c r="B662" s="480"/>
      <c r="C662" s="480"/>
      <c r="D662" s="4"/>
      <c r="E662" s="880" t="s">
        <v>471</v>
      </c>
      <c r="F662" s="880"/>
      <c r="G662" s="119"/>
      <c r="H662" s="178"/>
      <c r="I662" s="178"/>
      <c r="J662" s="178"/>
      <c r="K662" s="178"/>
    </row>
    <row r="663" spans="1:11" ht="13">
      <c r="A663" s="480"/>
      <c r="B663" s="480"/>
      <c r="C663" s="480"/>
      <c r="D663" s="4"/>
      <c r="E663" s="880"/>
      <c r="F663" s="880"/>
      <c r="G663" s="119"/>
      <c r="H663" s="178"/>
      <c r="I663" s="178"/>
      <c r="J663" s="178"/>
      <c r="K663" s="178"/>
    </row>
    <row r="664" spans="1:11" ht="13">
      <c r="A664" s="480"/>
      <c r="B664" s="480"/>
      <c r="C664" s="480"/>
      <c r="D664" s="179"/>
      <c r="E664" s="805"/>
      <c r="F664" s="46"/>
      <c r="G664" s="119"/>
      <c r="H664" s="178"/>
      <c r="I664" s="178"/>
      <c r="J664" s="178"/>
      <c r="K664" s="178"/>
    </row>
    <row r="665" spans="1:11" ht="13">
      <c r="A665" s="477"/>
      <c r="B665" s="853" t="s">
        <v>294</v>
      </c>
      <c r="C665" s="480"/>
      <c r="D665" s="871" t="s">
        <v>472</v>
      </c>
      <c r="E665" s="871"/>
      <c r="F665" s="871"/>
      <c r="G665" s="119"/>
      <c r="H665" s="178"/>
      <c r="I665" s="178"/>
      <c r="J665" s="178"/>
      <c r="K665" s="178"/>
    </row>
    <row r="666" spans="1:11" ht="13">
      <c r="A666" s="861"/>
      <c r="B666" s="861"/>
      <c r="C666" s="480"/>
      <c r="D666" s="871"/>
      <c r="E666" s="871"/>
      <c r="F666" s="871"/>
      <c r="G666" s="119"/>
      <c r="H666" s="178"/>
      <c r="I666" s="178"/>
      <c r="J666" s="178"/>
      <c r="K666" s="178"/>
    </row>
    <row r="667" spans="1:11" ht="13">
      <c r="A667" s="480"/>
      <c r="B667" s="480"/>
      <c r="C667" s="480"/>
      <c r="D667" s="871"/>
      <c r="E667" s="871"/>
      <c r="F667" s="871"/>
      <c r="G667" s="119"/>
      <c r="H667" s="178"/>
      <c r="I667" s="178"/>
      <c r="J667" s="178"/>
      <c r="K667" s="178"/>
    </row>
    <row r="668" spans="1:11" ht="13">
      <c r="A668" s="480"/>
      <c r="B668" s="480"/>
      <c r="C668" s="480"/>
      <c r="D668" s="46"/>
      <c r="E668" s="46"/>
      <c r="F668" s="46"/>
      <c r="G668" s="119"/>
      <c r="H668" s="178"/>
      <c r="I668" s="178"/>
      <c r="J668" s="178"/>
      <c r="K668" s="178"/>
    </row>
    <row r="669" spans="1:11" ht="13">
      <c r="A669" s="477"/>
      <c r="B669" s="853" t="s">
        <v>294</v>
      </c>
      <c r="C669" s="480"/>
      <c r="D669" s="884" t="s">
        <v>473</v>
      </c>
      <c r="E669" s="884"/>
      <c r="F669" s="884"/>
      <c r="G669" s="119"/>
      <c r="H669" s="178"/>
      <c r="I669" s="178"/>
      <c r="J669" s="178"/>
      <c r="K669" s="178"/>
    </row>
    <row r="670" spans="1:11" ht="13">
      <c r="A670" s="477"/>
      <c r="B670" s="477"/>
      <c r="C670" s="480"/>
      <c r="D670" s="884" t="s">
        <v>470</v>
      </c>
      <c r="E670" s="884"/>
      <c r="F670" s="884"/>
      <c r="G670" s="119"/>
      <c r="H670" s="178"/>
      <c r="I670" s="178"/>
      <c r="J670" s="178"/>
      <c r="K670" s="178"/>
    </row>
    <row r="671" spans="1:11" ht="13">
      <c r="A671" s="480"/>
      <c r="B671" s="480"/>
      <c r="C671" s="480"/>
      <c r="D671" s="4"/>
      <c r="E671" s="901" t="s">
        <v>474</v>
      </c>
      <c r="F671" s="901"/>
      <c r="G671" s="119"/>
      <c r="H671" s="178"/>
      <c r="I671" s="178"/>
      <c r="J671" s="178"/>
      <c r="K671" s="178"/>
    </row>
    <row r="672" spans="1:11" ht="13">
      <c r="A672" s="480"/>
      <c r="B672" s="480"/>
      <c r="C672" s="480"/>
      <c r="D672" s="39"/>
      <c r="E672" s="46"/>
      <c r="F672" s="46"/>
      <c r="G672" s="119"/>
      <c r="H672" s="178"/>
      <c r="I672" s="178"/>
      <c r="J672" s="178"/>
      <c r="K672" s="178"/>
    </row>
    <row r="673" spans="1:11" ht="13">
      <c r="A673" s="477"/>
      <c r="B673" s="853" t="s">
        <v>294</v>
      </c>
      <c r="C673" s="480"/>
      <c r="D673" s="905" t="s">
        <v>475</v>
      </c>
      <c r="E673" s="905"/>
      <c r="F673" s="905"/>
      <c r="G673" s="119"/>
      <c r="H673" s="178"/>
      <c r="I673" s="178"/>
      <c r="J673" s="178"/>
      <c r="K673" s="178"/>
    </row>
    <row r="674" spans="1:11" ht="13">
      <c r="A674" s="480"/>
      <c r="B674" s="480"/>
      <c r="C674" s="480"/>
      <c r="D674" s="905"/>
      <c r="E674" s="905"/>
      <c r="F674" s="905"/>
      <c r="G674" s="119"/>
      <c r="H674" s="178"/>
      <c r="I674" s="178"/>
      <c r="J674" s="178"/>
      <c r="K674" s="178"/>
    </row>
    <row r="675" spans="1:11" ht="13">
      <c r="A675" s="480"/>
      <c r="B675" s="480"/>
      <c r="C675" s="480"/>
      <c r="D675" s="905"/>
      <c r="E675" s="905"/>
      <c r="F675" s="905"/>
      <c r="G675" s="119"/>
      <c r="H675" s="178"/>
      <c r="I675" s="178"/>
      <c r="J675" s="178"/>
      <c r="K675" s="178"/>
    </row>
    <row r="676" spans="1:11" ht="13">
      <c r="A676" s="480"/>
      <c r="B676" s="480"/>
      <c r="C676" s="480"/>
      <c r="D676" s="905"/>
      <c r="E676" s="905"/>
      <c r="F676" s="905"/>
      <c r="G676" s="119"/>
      <c r="H676" s="178"/>
      <c r="I676" s="178"/>
      <c r="J676" s="178"/>
      <c r="K676" s="178"/>
    </row>
    <row r="677" spans="1:11" ht="13">
      <c r="A677" s="480"/>
      <c r="B677" s="480"/>
      <c r="C677" s="480"/>
      <c r="D677" s="905"/>
      <c r="E677" s="905"/>
      <c r="F677" s="905"/>
      <c r="G677" s="119"/>
      <c r="H677" s="178"/>
      <c r="I677" s="178"/>
      <c r="J677" s="178"/>
      <c r="K677" s="178"/>
    </row>
    <row r="678" spans="1:11" s="29" customFormat="1" ht="13">
      <c r="A678" s="292"/>
      <c r="B678" s="292"/>
      <c r="C678" s="292"/>
      <c r="D678" s="905"/>
      <c r="E678" s="905"/>
      <c r="F678" s="905"/>
      <c r="G678" s="164"/>
      <c r="H678" s="180"/>
      <c r="I678" s="180"/>
      <c r="J678" s="180"/>
      <c r="K678" s="180"/>
    </row>
    <row r="679" spans="1:11" s="29" customFormat="1" ht="13">
      <c r="A679" s="292"/>
      <c r="B679" s="292"/>
      <c r="C679" s="292"/>
      <c r="D679" s="802"/>
      <c r="E679" s="802"/>
      <c r="F679" s="802"/>
      <c r="G679" s="164"/>
      <c r="H679" s="180"/>
      <c r="I679" s="180"/>
      <c r="J679" s="180"/>
      <c r="K679" s="180"/>
    </row>
    <row r="680" spans="1:11" ht="13">
      <c r="A680" s="477"/>
      <c r="B680" s="853" t="s">
        <v>294</v>
      </c>
      <c r="C680" s="480"/>
      <c r="D680" s="905" t="s">
        <v>476</v>
      </c>
      <c r="E680" s="905"/>
      <c r="F680" s="905"/>
      <c r="G680" s="119"/>
      <c r="H680" s="178"/>
      <c r="I680" s="178"/>
      <c r="J680" s="178"/>
      <c r="K680" s="178"/>
    </row>
    <row r="681" spans="1:11" ht="13">
      <c r="A681" s="480"/>
      <c r="B681" s="480"/>
      <c r="C681" s="480"/>
      <c r="D681" s="905"/>
      <c r="E681" s="905"/>
      <c r="F681" s="905"/>
      <c r="G681" s="119"/>
      <c r="H681" s="178"/>
      <c r="I681" s="178"/>
      <c r="J681" s="178"/>
      <c r="K681" s="178"/>
    </row>
    <row r="682" spans="1:11" ht="13">
      <c r="A682" s="480"/>
      <c r="B682" s="480"/>
      <c r="C682" s="480"/>
      <c r="D682" s="905"/>
      <c r="E682" s="905"/>
      <c r="F682" s="905"/>
      <c r="G682" s="119"/>
      <c r="H682" s="178"/>
      <c r="I682" s="178"/>
      <c r="J682" s="178"/>
      <c r="K682" s="178"/>
    </row>
    <row r="683" spans="1:11" ht="15" customHeight="1">
      <c r="A683" s="480"/>
      <c r="B683" s="480"/>
      <c r="C683" s="480"/>
      <c r="D683" s="905"/>
      <c r="E683" s="905"/>
      <c r="F683" s="905"/>
      <c r="G683" s="119"/>
      <c r="H683" s="178"/>
      <c r="I683" s="178"/>
      <c r="J683" s="178"/>
      <c r="K683" s="178"/>
    </row>
    <row r="684" spans="1:11" ht="15" customHeight="1">
      <c r="A684" s="480"/>
      <c r="B684" s="480"/>
      <c r="C684" s="480"/>
      <c r="D684" s="905"/>
      <c r="E684" s="905"/>
      <c r="F684" s="905"/>
      <c r="G684" s="119"/>
      <c r="H684" s="178"/>
      <c r="I684" s="178"/>
      <c r="J684" s="178"/>
      <c r="K684" s="178"/>
    </row>
    <row r="685" spans="1:11" ht="13">
      <c r="A685" s="480"/>
      <c r="B685" s="480"/>
      <c r="C685" s="480"/>
      <c r="D685" s="905"/>
      <c r="E685" s="905"/>
      <c r="F685" s="905"/>
      <c r="G685" s="119"/>
      <c r="H685" s="178"/>
      <c r="I685" s="178"/>
      <c r="J685" s="178"/>
      <c r="K685" s="178"/>
    </row>
    <row r="686" spans="1:11" ht="13">
      <c r="A686" s="480"/>
      <c r="B686" s="480"/>
      <c r="C686" s="480"/>
      <c r="D686" s="905"/>
      <c r="E686" s="905"/>
      <c r="F686" s="905"/>
      <c r="G686" s="119"/>
      <c r="H686" s="178"/>
      <c r="I686" s="178"/>
      <c r="J686" s="178"/>
      <c r="K686" s="178"/>
    </row>
    <row r="687" spans="1:11" ht="13">
      <c r="A687" s="480"/>
      <c r="B687" s="480"/>
      <c r="C687" s="480"/>
      <c r="D687" s="905"/>
      <c r="E687" s="905"/>
      <c r="F687" s="905"/>
      <c r="G687" s="119"/>
      <c r="H687" s="178"/>
      <c r="I687" s="178"/>
      <c r="J687" s="178"/>
      <c r="K687" s="178"/>
    </row>
    <row r="688" spans="1:11" ht="15" customHeight="1">
      <c r="A688" s="480"/>
      <c r="B688" s="480"/>
      <c r="C688" s="480"/>
      <c r="D688" s="905"/>
      <c r="E688" s="905"/>
      <c r="F688" s="905"/>
      <c r="G688" s="119"/>
      <c r="H688" s="178"/>
      <c r="I688" s="178"/>
      <c r="J688" s="178"/>
      <c r="K688" s="178"/>
    </row>
    <row r="689" spans="1:11" ht="13">
      <c r="A689" s="480"/>
      <c r="B689" s="480"/>
      <c r="C689" s="480"/>
      <c r="D689" s="905"/>
      <c r="E689" s="905"/>
      <c r="F689" s="905"/>
      <c r="G689" s="119"/>
      <c r="H689" s="178"/>
      <c r="I689" s="178"/>
      <c r="J689" s="178"/>
      <c r="K689" s="178"/>
    </row>
    <row r="690" spans="1:11" ht="13">
      <c r="A690" s="480"/>
      <c r="B690" s="480"/>
      <c r="C690" s="480"/>
      <c r="D690" s="905"/>
      <c r="E690" s="905"/>
      <c r="F690" s="905"/>
      <c r="G690" s="119"/>
      <c r="H690" s="178"/>
      <c r="I690" s="178"/>
      <c r="J690" s="178"/>
      <c r="K690" s="178"/>
    </row>
    <row r="691" spans="1:11" ht="13">
      <c r="A691" s="480"/>
      <c r="B691" s="480"/>
      <c r="C691" s="480"/>
      <c r="D691" s="905"/>
      <c r="E691" s="905"/>
      <c r="F691" s="905"/>
      <c r="G691" s="119"/>
      <c r="H691" s="178"/>
      <c r="I691" s="178"/>
      <c r="J691" s="178"/>
      <c r="K691" s="178"/>
    </row>
    <row r="692" spans="1:11" s="464" customFormat="1" ht="13">
      <c r="A692" s="480"/>
      <c r="B692" s="480"/>
      <c r="C692" s="480"/>
      <c r="D692" s="802"/>
      <c r="E692" s="802"/>
      <c r="F692" s="802"/>
      <c r="G692" s="119"/>
      <c r="H692" s="178"/>
      <c r="I692" s="178"/>
      <c r="J692" s="178"/>
      <c r="K692" s="178"/>
    </row>
    <row r="693" spans="1:11" ht="13">
      <c r="A693" s="477"/>
      <c r="B693" s="853" t="s">
        <v>294</v>
      </c>
      <c r="C693" s="480"/>
      <c r="D693" s="905" t="s">
        <v>477</v>
      </c>
      <c r="E693" s="905"/>
      <c r="F693" s="905"/>
      <c r="G693" s="119"/>
      <c r="H693" s="178"/>
      <c r="I693" s="178"/>
      <c r="J693" s="178"/>
      <c r="K693" s="178"/>
    </row>
    <row r="694" spans="1:11" ht="13">
      <c r="A694" s="480"/>
      <c r="B694" s="480"/>
      <c r="C694" s="480"/>
      <c r="D694" s="905"/>
      <c r="E694" s="905"/>
      <c r="F694" s="905"/>
      <c r="G694" s="119"/>
      <c r="H694" s="178"/>
      <c r="I694" s="178"/>
      <c r="J694" s="178"/>
      <c r="K694" s="178"/>
    </row>
    <row r="695" spans="1:11" ht="13">
      <c r="A695" s="480"/>
      <c r="B695" s="480"/>
      <c r="C695" s="480"/>
      <c r="D695" s="905"/>
      <c r="E695" s="905"/>
      <c r="F695" s="905"/>
      <c r="G695" s="119"/>
      <c r="H695" s="178"/>
      <c r="I695" s="178"/>
      <c r="J695" s="178"/>
      <c r="K695" s="178"/>
    </row>
    <row r="696" spans="1:11" s="464" customFormat="1" ht="13">
      <c r="A696" s="480"/>
      <c r="B696" s="480"/>
      <c r="C696" s="480"/>
      <c r="D696" s="802"/>
      <c r="E696" s="802"/>
      <c r="F696" s="802"/>
      <c r="G696" s="119"/>
      <c r="H696" s="178"/>
      <c r="I696" s="178"/>
      <c r="J696" s="178"/>
      <c r="K696" s="178"/>
    </row>
    <row r="697" spans="1:11" s="464" customFormat="1" ht="13">
      <c r="A697" s="480"/>
      <c r="B697" s="853" t="s">
        <v>294</v>
      </c>
      <c r="C697" s="480"/>
      <c r="D697" s="905" t="s">
        <v>478</v>
      </c>
      <c r="E697" s="905"/>
      <c r="F697" s="905"/>
      <c r="G697" s="119"/>
      <c r="H697" s="178"/>
      <c r="I697" s="178"/>
      <c r="J697" s="178"/>
      <c r="K697" s="178"/>
    </row>
    <row r="698" spans="1:11" s="464" customFormat="1" ht="13">
      <c r="A698" s="480"/>
      <c r="B698" s="480"/>
      <c r="C698" s="480"/>
      <c r="D698" s="905"/>
      <c r="E698" s="905"/>
      <c r="F698" s="905"/>
      <c r="G698" s="119"/>
      <c r="H698" s="178"/>
      <c r="I698" s="178"/>
      <c r="J698" s="178"/>
      <c r="K698" s="178"/>
    </row>
    <row r="699" spans="1:11" s="464" customFormat="1" ht="13">
      <c r="A699" s="480"/>
      <c r="B699" s="480"/>
      <c r="C699" s="480"/>
      <c r="D699" s="802"/>
      <c r="E699" s="802"/>
      <c r="F699" s="802"/>
      <c r="G699" s="119"/>
      <c r="H699" s="178"/>
      <c r="I699" s="178"/>
      <c r="J699" s="178"/>
      <c r="K699" s="178"/>
    </row>
    <row r="700" spans="1:11" s="464" customFormat="1" ht="13">
      <c r="A700" s="480"/>
      <c r="B700" s="853" t="s">
        <v>294</v>
      </c>
      <c r="C700" s="480"/>
      <c r="D700" s="905" t="s">
        <v>479</v>
      </c>
      <c r="E700" s="905"/>
      <c r="F700" s="905"/>
      <c r="G700" s="119"/>
      <c r="H700" s="178"/>
      <c r="I700" s="178"/>
      <c r="J700" s="178"/>
      <c r="K700" s="178"/>
    </row>
    <row r="701" spans="1:11" s="464" customFormat="1" ht="13">
      <c r="A701" s="480"/>
      <c r="B701" s="480"/>
      <c r="C701" s="480"/>
      <c r="D701" s="905"/>
      <c r="E701" s="905"/>
      <c r="F701" s="905"/>
      <c r="G701" s="119"/>
      <c r="H701" s="178"/>
      <c r="I701" s="178"/>
      <c r="J701" s="178"/>
      <c r="K701" s="178"/>
    </row>
    <row r="702" spans="1:11" s="464" customFormat="1" ht="13">
      <c r="A702" s="480"/>
      <c r="B702" s="480"/>
      <c r="C702" s="480"/>
      <c r="D702" s="905"/>
      <c r="E702" s="905"/>
      <c r="F702" s="905"/>
      <c r="G702" s="119"/>
      <c r="H702" s="178"/>
      <c r="I702" s="178"/>
      <c r="J702" s="178"/>
      <c r="K702" s="178"/>
    </row>
    <row r="703" spans="1:11" s="464" customFormat="1" ht="13">
      <c r="A703" s="480"/>
      <c r="B703" s="480"/>
      <c r="C703" s="480"/>
      <c r="D703" s="802"/>
      <c r="E703" s="802"/>
      <c r="F703" s="802"/>
      <c r="G703" s="119"/>
      <c r="H703" s="178"/>
      <c r="I703" s="178"/>
      <c r="J703" s="178"/>
      <c r="K703" s="178"/>
    </row>
    <row r="704" spans="1:11" ht="13">
      <c r="A704" s="480"/>
      <c r="B704" s="853" t="s">
        <v>294</v>
      </c>
      <c r="C704" s="480"/>
      <c r="D704" s="905" t="s">
        <v>480</v>
      </c>
      <c r="E704" s="905"/>
      <c r="F704" s="905"/>
      <c r="G704" s="119"/>
      <c r="H704" s="178"/>
      <c r="I704" s="178"/>
      <c r="J704" s="178"/>
      <c r="K704" s="178"/>
    </row>
    <row r="705" spans="1:11" ht="13">
      <c r="A705" s="480"/>
      <c r="B705" s="480"/>
      <c r="C705" s="480"/>
      <c r="D705" s="905"/>
      <c r="E705" s="905"/>
      <c r="F705" s="905"/>
      <c r="G705" s="119"/>
      <c r="H705" s="178"/>
      <c r="I705" s="178"/>
      <c r="J705" s="178"/>
      <c r="K705" s="178"/>
    </row>
    <row r="706" spans="1:11" ht="13">
      <c r="A706" s="480"/>
      <c r="B706" s="480"/>
      <c r="C706" s="480"/>
      <c r="D706" s="905"/>
      <c r="E706" s="905"/>
      <c r="F706" s="905"/>
      <c r="G706" s="119"/>
      <c r="H706" s="178"/>
      <c r="I706" s="178"/>
      <c r="J706" s="178"/>
      <c r="K706" s="178"/>
    </row>
    <row r="707" spans="1:11" ht="13">
      <c r="A707" s="480"/>
      <c r="B707" s="480"/>
      <c r="C707" s="480"/>
      <c r="D707" s="163"/>
      <c r="E707" s="46"/>
      <c r="F707" s="46"/>
      <c r="G707" s="119"/>
      <c r="H707" s="178"/>
      <c r="I707" s="178"/>
      <c r="J707" s="178"/>
      <c r="K707" s="178"/>
    </row>
    <row r="708" spans="1:11" ht="13">
      <c r="A708" s="480"/>
      <c r="B708" s="853" t="s">
        <v>294</v>
      </c>
      <c r="C708" s="480"/>
      <c r="D708" s="905" t="s">
        <v>481</v>
      </c>
      <c r="E708" s="905"/>
      <c r="F708" s="905"/>
      <c r="G708" s="119"/>
      <c r="H708" s="178"/>
      <c r="I708" s="178"/>
      <c r="J708" s="178"/>
      <c r="K708" s="178"/>
    </row>
    <row r="709" spans="1:11" ht="13">
      <c r="A709" s="480"/>
      <c r="B709" s="480"/>
      <c r="C709" s="480"/>
      <c r="D709" s="905"/>
      <c r="E709" s="905"/>
      <c r="F709" s="905"/>
      <c r="G709" s="119"/>
      <c r="H709" s="178"/>
      <c r="I709" s="178"/>
      <c r="J709" s="178"/>
      <c r="K709" s="178"/>
    </row>
    <row r="710" spans="1:11" ht="13">
      <c r="A710" s="480"/>
      <c r="B710" s="480"/>
      <c r="C710" s="480"/>
      <c r="D710" s="905"/>
      <c r="E710" s="905"/>
      <c r="F710" s="905"/>
      <c r="G710" s="119"/>
      <c r="H710" s="178"/>
      <c r="I710" s="178"/>
      <c r="J710" s="178"/>
      <c r="K710" s="178"/>
    </row>
    <row r="711" spans="1:11" ht="13">
      <c r="A711" s="480"/>
      <c r="B711" s="480"/>
      <c r="C711" s="480"/>
      <c r="D711" s="479"/>
      <c r="E711" s="46"/>
      <c r="F711" s="46"/>
      <c r="G711" s="119"/>
      <c r="H711" s="178"/>
      <c r="I711" s="178"/>
      <c r="J711" s="178"/>
      <c r="K711" s="178"/>
    </row>
    <row r="712" spans="1:11" ht="13">
      <c r="A712" s="477"/>
      <c r="B712" s="853" t="s">
        <v>294</v>
      </c>
      <c r="C712" s="480"/>
      <c r="D712" s="871" t="s">
        <v>482</v>
      </c>
      <c r="E712" s="871"/>
      <c r="F712" s="871"/>
      <c r="G712" s="119"/>
      <c r="H712" s="178"/>
      <c r="I712" s="178"/>
      <c r="J712" s="178"/>
      <c r="K712" s="178"/>
    </row>
    <row r="713" spans="1:11" ht="13">
      <c r="A713" s="480"/>
      <c r="B713" s="480"/>
      <c r="C713" s="480"/>
      <c r="D713" s="871"/>
      <c r="E713" s="871"/>
      <c r="F713" s="871"/>
      <c r="G713" s="119"/>
      <c r="H713" s="178"/>
      <c r="I713" s="178"/>
      <c r="J713" s="178"/>
      <c r="K713" s="178"/>
    </row>
    <row r="714" spans="1:11" ht="13">
      <c r="A714" s="480"/>
      <c r="B714" s="480"/>
      <c r="C714" s="480"/>
      <c r="D714" s="871"/>
      <c r="E714" s="871"/>
      <c r="F714" s="871"/>
      <c r="G714" s="119"/>
      <c r="H714" s="178"/>
      <c r="I714" s="178"/>
      <c r="J714" s="178"/>
      <c r="K714" s="178"/>
    </row>
    <row r="715" spans="1:11" ht="13">
      <c r="A715" s="480"/>
      <c r="B715" s="480"/>
      <c r="C715" s="480"/>
      <c r="D715" s="871"/>
      <c r="E715" s="871"/>
      <c r="F715" s="871"/>
      <c r="G715" s="119"/>
      <c r="H715" s="178"/>
      <c r="I715" s="178"/>
      <c r="J715" s="178"/>
      <c r="K715" s="178"/>
    </row>
    <row r="716" spans="1:11" ht="13">
      <c r="A716" s="480"/>
      <c r="B716" s="480"/>
      <c r="C716" s="480"/>
      <c r="D716" s="650"/>
      <c r="E716" s="46"/>
      <c r="F716" s="46"/>
      <c r="G716" s="119"/>
      <c r="H716" s="178"/>
      <c r="I716" s="178"/>
      <c r="J716" s="178"/>
      <c r="K716" s="178"/>
    </row>
    <row r="717" spans="1:11" ht="13">
      <c r="A717" s="477"/>
      <c r="B717" s="853" t="s">
        <v>294</v>
      </c>
      <c r="C717" s="480"/>
      <c r="D717" s="905" t="s">
        <v>483</v>
      </c>
      <c r="E717" s="905"/>
      <c r="F717" s="905"/>
      <c r="G717" s="119"/>
      <c r="H717" s="178"/>
      <c r="I717" s="178"/>
      <c r="J717" s="178"/>
      <c r="K717" s="178"/>
    </row>
    <row r="718" spans="1:11" ht="13">
      <c r="A718" s="480"/>
      <c r="B718" s="480"/>
      <c r="C718" s="480"/>
      <c r="D718" s="905"/>
      <c r="E718" s="905"/>
      <c r="F718" s="905"/>
      <c r="G718" s="119"/>
      <c r="H718" s="178"/>
      <c r="I718" s="178"/>
      <c r="J718" s="178"/>
      <c r="K718" s="178"/>
    </row>
    <row r="719" spans="1:11" ht="13">
      <c r="A719" s="480"/>
      <c r="B719" s="480"/>
      <c r="C719" s="480"/>
      <c r="D719" s="905"/>
      <c r="E719" s="905"/>
      <c r="F719" s="905"/>
      <c r="G719" s="119"/>
      <c r="H719" s="178"/>
      <c r="I719" s="178"/>
      <c r="J719" s="178"/>
      <c r="K719" s="178"/>
    </row>
    <row r="720" spans="1:11" ht="13">
      <c r="A720" s="480"/>
      <c r="B720" s="480"/>
      <c r="C720" s="480"/>
      <c r="D720" s="905"/>
      <c r="E720" s="905"/>
      <c r="F720" s="905"/>
      <c r="G720" s="119"/>
      <c r="H720" s="178"/>
      <c r="I720" s="178"/>
      <c r="J720" s="178"/>
      <c r="K720" s="178"/>
    </row>
    <row r="721" spans="1:11" ht="13">
      <c r="A721" s="480"/>
      <c r="B721" s="480"/>
      <c r="C721" s="480"/>
      <c r="D721" s="905"/>
      <c r="E721" s="905"/>
      <c r="F721" s="905"/>
      <c r="G721" s="119"/>
      <c r="H721" s="178"/>
      <c r="I721" s="178"/>
      <c r="J721" s="178"/>
      <c r="K721" s="178"/>
    </row>
    <row r="722" spans="1:11" ht="13">
      <c r="A722" s="480"/>
      <c r="B722" s="480"/>
      <c r="C722" s="480"/>
      <c r="D722" s="905"/>
      <c r="E722" s="905"/>
      <c r="F722" s="905"/>
      <c r="G722" s="119"/>
      <c r="H722" s="178"/>
      <c r="I722" s="178"/>
      <c r="J722" s="178"/>
      <c r="K722" s="178"/>
    </row>
    <row r="723" spans="1:11" ht="13">
      <c r="A723" s="480"/>
      <c r="B723" s="480"/>
      <c r="C723" s="480"/>
      <c r="D723" s="905"/>
      <c r="E723" s="905"/>
      <c r="F723" s="905"/>
      <c r="G723" s="119"/>
      <c r="H723" s="178"/>
      <c r="I723" s="178"/>
      <c r="J723" s="178"/>
      <c r="K723" s="178"/>
    </row>
    <row r="724" spans="1:11" ht="13">
      <c r="A724" s="480"/>
      <c r="B724" s="480"/>
      <c r="C724" s="480"/>
      <c r="D724" s="938" t="s">
        <v>484</v>
      </c>
      <c r="E724" s="938"/>
      <c r="F724" s="938"/>
      <c r="G724" s="119"/>
      <c r="H724" s="178"/>
      <c r="I724" s="178"/>
      <c r="J724" s="178"/>
      <c r="K724" s="178"/>
    </row>
    <row r="725" spans="1:11" s="464" customFormat="1" ht="13">
      <c r="A725" s="480"/>
      <c r="B725" s="480"/>
      <c r="C725" s="480"/>
      <c r="D725" s="806"/>
      <c r="E725" s="46"/>
      <c r="F725" s="46"/>
      <c r="G725" s="119"/>
      <c r="H725" s="178"/>
      <c r="I725" s="178"/>
      <c r="J725" s="178"/>
      <c r="K725" s="178"/>
    </row>
    <row r="726" spans="1:11" ht="13">
      <c r="A726" s="940" t="s">
        <v>485</v>
      </c>
      <c r="B726" s="940"/>
      <c r="C726" s="940"/>
      <c r="D726" s="940"/>
      <c r="E726" s="940"/>
      <c r="F726" s="940"/>
      <c r="G726" s="940"/>
      <c r="H726" s="178"/>
      <c r="I726" s="178"/>
      <c r="J726" s="178"/>
      <c r="K726" s="178"/>
    </row>
    <row r="727" spans="1:11" ht="13">
      <c r="A727" s="480"/>
      <c r="B727" s="480"/>
      <c r="C727" s="480"/>
      <c r="D727" s="650"/>
      <c r="E727" s="46"/>
      <c r="F727" s="46"/>
      <c r="G727" s="658"/>
      <c r="H727" s="178"/>
      <c r="I727" s="178"/>
      <c r="J727" s="178"/>
      <c r="K727" s="178"/>
    </row>
    <row r="728" spans="1:11" ht="13.25" customHeight="1">
      <c r="A728" s="638"/>
      <c r="B728" s="638"/>
      <c r="C728" s="480"/>
      <c r="D728" s="919" t="s">
        <v>486</v>
      </c>
      <c r="E728" s="919"/>
      <c r="F728" s="919"/>
      <c r="G728" s="658"/>
      <c r="H728" s="178"/>
      <c r="I728" s="178"/>
      <c r="J728" s="178"/>
      <c r="K728" s="178"/>
    </row>
    <row r="729" spans="1:11" ht="13">
      <c r="A729" s="480"/>
      <c r="B729" s="480"/>
      <c r="C729" s="480"/>
      <c r="D729" s="936" t="s">
        <v>487</v>
      </c>
      <c r="E729" s="936"/>
      <c r="F729" s="936"/>
      <c r="G729" s="658"/>
      <c r="H729" s="178"/>
      <c r="I729" s="178"/>
      <c r="J729" s="178"/>
      <c r="K729" s="178"/>
    </row>
    <row r="730" spans="1:11" ht="13">
      <c r="A730" s="480"/>
      <c r="B730" s="480"/>
      <c r="C730" s="480"/>
      <c r="D730" s="46"/>
      <c r="E730" s="46"/>
      <c r="F730" s="46"/>
      <c r="G730" s="658"/>
      <c r="H730" s="178"/>
      <c r="I730" s="178"/>
      <c r="J730" s="178"/>
      <c r="K730" s="178"/>
    </row>
    <row r="731" spans="1:11" s="29" customFormat="1" ht="13">
      <c r="A731" s="477"/>
      <c r="B731" s="853" t="s">
        <v>294</v>
      </c>
      <c r="C731" s="638"/>
      <c r="D731" s="871" t="s">
        <v>488</v>
      </c>
      <c r="E731" s="871"/>
      <c r="F731" s="871"/>
      <c r="G731" s="658"/>
      <c r="H731" s="180"/>
      <c r="I731" s="180"/>
      <c r="J731" s="180"/>
      <c r="K731" s="180"/>
    </row>
    <row r="732" spans="1:11" s="29" customFormat="1" ht="10.5" customHeight="1">
      <c r="A732" s="638"/>
      <c r="B732" s="638"/>
      <c r="C732" s="638"/>
      <c r="D732" s="871"/>
      <c r="E732" s="871"/>
      <c r="F732" s="871"/>
      <c r="G732" s="658"/>
      <c r="H732" s="180"/>
      <c r="I732" s="180"/>
      <c r="J732" s="180"/>
      <c r="K732" s="180"/>
    </row>
    <row r="733" spans="1:11" s="29" customFormat="1">
      <c r="A733" s="638"/>
      <c r="B733" s="638"/>
      <c r="C733" s="638"/>
      <c r="D733" s="871"/>
      <c r="E733" s="871"/>
      <c r="F733" s="871"/>
      <c r="G733" s="658"/>
      <c r="H733" s="180"/>
      <c r="I733" s="180"/>
      <c r="J733" s="180"/>
      <c r="K733" s="180"/>
    </row>
    <row r="734" spans="1:11">
      <c r="A734" s="638"/>
      <c r="B734" s="638"/>
      <c r="C734" s="638"/>
      <c r="D734" s="871"/>
      <c r="E734" s="871"/>
      <c r="F734" s="871"/>
      <c r="G734" s="658"/>
      <c r="H734" s="178"/>
      <c r="I734" s="178"/>
      <c r="J734" s="178"/>
      <c r="K734" s="178"/>
    </row>
    <row r="735" spans="1:11">
      <c r="A735" s="851"/>
      <c r="B735" s="851"/>
      <c r="C735" s="851"/>
      <c r="D735" s="871"/>
      <c r="E735" s="871"/>
      <c r="F735" s="871"/>
      <c r="G735" s="659"/>
      <c r="H735" s="178"/>
      <c r="I735" s="178"/>
      <c r="J735" s="178"/>
      <c r="K735" s="178"/>
    </row>
    <row r="736" spans="1:11" ht="15.5" customHeight="1">
      <c r="A736" s="851"/>
      <c r="B736" s="851"/>
      <c r="C736" s="851"/>
      <c r="D736" s="871"/>
      <c r="E736" s="871"/>
      <c r="F736" s="871"/>
      <c r="G736" s="659"/>
      <c r="H736" s="178"/>
      <c r="I736" s="178"/>
      <c r="J736" s="178"/>
      <c r="K736" s="178"/>
    </row>
    <row r="737" spans="1:11">
      <c r="A737" s="851"/>
      <c r="B737" s="851"/>
      <c r="C737" s="851"/>
      <c r="D737" s="656"/>
      <c r="E737" s="660"/>
      <c r="F737" s="660"/>
      <c r="G737" s="659"/>
      <c r="H737" s="178"/>
      <c r="I737" s="178"/>
      <c r="J737" s="178"/>
      <c r="K737" s="178"/>
    </row>
    <row r="738" spans="1:11" s="249" customFormat="1" ht="13">
      <c r="A738" s="248"/>
      <c r="B738" s="853" t="s">
        <v>294</v>
      </c>
      <c r="C738" s="661"/>
      <c r="D738" s="872" t="s">
        <v>489</v>
      </c>
      <c r="E738" s="872"/>
      <c r="F738" s="872"/>
      <c r="G738" s="662"/>
    </row>
    <row r="739" spans="1:11" s="249" customFormat="1">
      <c r="A739" s="661"/>
      <c r="B739" s="661"/>
      <c r="C739" s="661"/>
      <c r="D739" s="872"/>
      <c r="E739" s="872"/>
      <c r="F739" s="872"/>
      <c r="G739" s="662"/>
    </row>
    <row r="740" spans="1:11" s="249" customFormat="1">
      <c r="A740" s="661"/>
      <c r="B740" s="661"/>
      <c r="C740" s="661"/>
      <c r="D740" s="872"/>
      <c r="E740" s="872"/>
      <c r="F740" s="872"/>
      <c r="G740" s="662"/>
    </row>
    <row r="741" spans="1:11" s="249" customFormat="1">
      <c r="A741" s="661"/>
      <c r="B741" s="661"/>
      <c r="C741" s="661"/>
      <c r="D741" s="872"/>
      <c r="E741" s="872"/>
      <c r="F741" s="872"/>
      <c r="G741" s="662"/>
    </row>
    <row r="742" spans="1:11" s="249" customFormat="1">
      <c r="A742" s="661"/>
      <c r="B742" s="661"/>
      <c r="C742" s="661"/>
      <c r="D742" s="656"/>
      <c r="E742" s="662"/>
      <c r="F742" s="662"/>
      <c r="G742" s="662"/>
    </row>
    <row r="743" spans="1:11" s="249" customFormat="1" ht="13">
      <c r="A743" s="477"/>
      <c r="B743" s="853" t="s">
        <v>294</v>
      </c>
      <c r="C743" s="661"/>
      <c r="D743" s="937" t="s">
        <v>490</v>
      </c>
      <c r="E743" s="937"/>
      <c r="F743" s="937"/>
      <c r="G743" s="662"/>
    </row>
    <row r="744" spans="1:11" s="249" customFormat="1">
      <c r="A744" s="661"/>
      <c r="B744" s="661"/>
      <c r="C744" s="661"/>
      <c r="D744" s="937"/>
      <c r="E744" s="937"/>
      <c r="F744" s="937"/>
      <c r="G744" s="662"/>
    </row>
    <row r="745" spans="1:11" s="249" customFormat="1">
      <c r="A745" s="661"/>
      <c r="B745" s="661"/>
      <c r="C745" s="661"/>
      <c r="D745" s="937"/>
      <c r="E745" s="937"/>
      <c r="F745" s="937"/>
      <c r="G745" s="662"/>
    </row>
    <row r="746" spans="1:11">
      <c r="A746" s="851"/>
      <c r="B746" s="851"/>
      <c r="C746" s="851"/>
      <c r="D746" s="656"/>
      <c r="E746" s="660"/>
      <c r="F746" s="660"/>
      <c r="G746" s="659"/>
      <c r="H746" s="178"/>
      <c r="I746" s="178"/>
      <c r="J746" s="178"/>
      <c r="K746" s="178"/>
    </row>
    <row r="747" spans="1:11" ht="13">
      <c r="A747" s="477"/>
      <c r="B747" s="853" t="s">
        <v>294</v>
      </c>
      <c r="C747" s="851"/>
      <c r="D747" s="872" t="s">
        <v>491</v>
      </c>
      <c r="E747" s="872"/>
      <c r="F747" s="872"/>
      <c r="G747" s="659"/>
      <c r="H747" s="178"/>
      <c r="I747" s="178"/>
      <c r="J747" s="178"/>
      <c r="K747" s="178"/>
    </row>
    <row r="748" spans="1:11">
      <c r="A748" s="851"/>
      <c r="B748" s="851"/>
      <c r="C748" s="851"/>
      <c r="D748" s="872"/>
      <c r="E748" s="872"/>
      <c r="F748" s="872"/>
      <c r="G748" s="659"/>
      <c r="H748" s="178"/>
      <c r="I748" s="178"/>
      <c r="J748" s="178"/>
      <c r="K748" s="178"/>
    </row>
    <row r="749" spans="1:11" s="464" customFormat="1">
      <c r="A749" s="851"/>
      <c r="B749" s="851"/>
      <c r="C749" s="851"/>
      <c r="D749" s="794"/>
      <c r="E749" s="794"/>
      <c r="F749" s="794"/>
      <c r="G749" s="659"/>
      <c r="H749" s="178"/>
      <c r="I749" s="178"/>
      <c r="J749" s="178"/>
      <c r="K749" s="178"/>
    </row>
    <row r="750" spans="1:11" s="464" customFormat="1">
      <c r="A750" s="851"/>
      <c r="B750" s="853" t="s">
        <v>294</v>
      </c>
      <c r="C750" s="851"/>
      <c r="D750" s="872" t="s">
        <v>492</v>
      </c>
      <c r="E750" s="872"/>
      <c r="F750" s="872"/>
      <c r="G750" s="659"/>
      <c r="H750" s="178"/>
      <c r="I750" s="178"/>
      <c r="J750" s="178"/>
      <c r="K750" s="178"/>
    </row>
    <row r="751" spans="1:11" s="464" customFormat="1">
      <c r="A751" s="851"/>
      <c r="B751" s="851"/>
      <c r="C751" s="851"/>
      <c r="D751" s="872"/>
      <c r="E751" s="872"/>
      <c r="F751" s="872"/>
      <c r="G751" s="659"/>
      <c r="H751" s="178"/>
      <c r="I751" s="178"/>
      <c r="J751" s="178"/>
      <c r="K751" s="178"/>
    </row>
    <row r="752" spans="1:11" s="464" customFormat="1">
      <c r="A752" s="851"/>
      <c r="B752" s="851"/>
      <c r="C752" s="851"/>
      <c r="D752" s="872"/>
      <c r="E752" s="872"/>
      <c r="F752" s="872"/>
      <c r="G752" s="659"/>
      <c r="H752" s="178"/>
      <c r="I752" s="178"/>
      <c r="J752" s="178"/>
      <c r="K752" s="178"/>
    </row>
    <row r="753" spans="1:11" s="464" customFormat="1">
      <c r="A753" s="851"/>
      <c r="B753" s="851"/>
      <c r="C753" s="851"/>
      <c r="D753" s="794"/>
      <c r="E753" s="794"/>
      <c r="F753" s="794"/>
      <c r="G753" s="659"/>
      <c r="H753" s="178"/>
      <c r="I753" s="178"/>
      <c r="J753" s="178"/>
      <c r="K753" s="178"/>
    </row>
    <row r="754" spans="1:11" ht="13">
      <c r="A754" s="941" t="s">
        <v>493</v>
      </c>
      <c r="B754" s="941"/>
      <c r="C754" s="941"/>
      <c r="D754" s="941"/>
      <c r="E754" s="941"/>
      <c r="F754" s="941"/>
      <c r="G754" s="941"/>
      <c r="H754" s="479"/>
      <c r="I754" s="479"/>
      <c r="J754" s="479"/>
      <c r="K754" s="479"/>
    </row>
    <row r="755" spans="1:11" ht="13">
      <c r="A755" s="480"/>
      <c r="B755" s="480"/>
      <c r="C755" s="480"/>
      <c r="D755" s="181"/>
      <c r="E755" s="46"/>
      <c r="F755" s="121"/>
      <c r="G755" s="658"/>
      <c r="H755" s="479"/>
      <c r="I755" s="479"/>
      <c r="J755" s="479"/>
      <c r="K755" s="479"/>
    </row>
    <row r="756" spans="1:11" ht="13">
      <c r="A756" s="851"/>
      <c r="B756" s="851"/>
      <c r="C756" s="347"/>
      <c r="D756" s="942" t="s">
        <v>494</v>
      </c>
      <c r="E756" s="942"/>
      <c r="F756" s="942"/>
      <c r="G756" s="658"/>
      <c r="H756" s="479"/>
      <c r="I756" s="479"/>
      <c r="J756" s="479"/>
      <c r="K756" s="479"/>
    </row>
    <row r="757" spans="1:11">
      <c r="A757" s="305"/>
      <c r="B757" s="305"/>
      <c r="C757" s="304"/>
      <c r="D757" s="933" t="s">
        <v>495</v>
      </c>
      <c r="E757" s="933"/>
      <c r="F757" s="933"/>
      <c r="G757" s="658"/>
      <c r="H757" s="479"/>
      <c r="I757" s="479"/>
      <c r="J757" s="479"/>
      <c r="K757" s="479"/>
    </row>
    <row r="758" spans="1:11">
      <c r="A758" s="851"/>
      <c r="B758" s="851"/>
      <c r="C758" s="347"/>
      <c r="D758" s="471"/>
      <c r="E758" s="471"/>
      <c r="F758" s="471"/>
      <c r="G758" s="658"/>
      <c r="H758" s="479"/>
      <c r="I758" s="479"/>
      <c r="J758" s="479"/>
      <c r="K758" s="479"/>
    </row>
    <row r="759" spans="1:11" ht="13">
      <c r="A759" s="477"/>
      <c r="B759" s="853" t="s">
        <v>294</v>
      </c>
      <c r="C759" s="347"/>
      <c r="D759" s="934" t="s">
        <v>496</v>
      </c>
      <c r="E759" s="934"/>
      <c r="F759" s="934"/>
      <c r="G759" s="658"/>
      <c r="H759" s="479"/>
      <c r="I759" s="479"/>
      <c r="J759" s="479"/>
      <c r="K759" s="479"/>
    </row>
    <row r="760" spans="1:11" ht="13">
      <c r="A760" s="851"/>
      <c r="B760" s="851"/>
      <c r="C760" s="347"/>
      <c r="D760" s="482"/>
      <c r="E760" s="935" t="s">
        <v>497</v>
      </c>
      <c r="F760" s="935"/>
      <c r="G760" s="658"/>
      <c r="H760" s="479"/>
      <c r="I760" s="479"/>
      <c r="J760" s="479"/>
      <c r="K760" s="479"/>
    </row>
    <row r="761" spans="1:11" ht="13">
      <c r="A761" s="176"/>
      <c r="B761" s="176"/>
      <c r="C761" s="176"/>
      <c r="D761" s="805"/>
      <c r="E761" s="46"/>
      <c r="F761" s="119"/>
      <c r="G761" s="658"/>
      <c r="H761" s="479"/>
      <c r="I761" s="479"/>
      <c r="J761" s="479"/>
      <c r="K761" s="479"/>
    </row>
    <row r="762" spans="1:11" ht="13">
      <c r="A762" s="939" t="s">
        <v>498</v>
      </c>
      <c r="B762" s="939"/>
      <c r="C762" s="939"/>
      <c r="D762" s="939"/>
      <c r="E762" s="939"/>
      <c r="F762" s="939"/>
      <c r="G762" s="939"/>
      <c r="H762" s="479"/>
      <c r="I762" s="479"/>
      <c r="J762" s="479"/>
      <c r="K762" s="479"/>
    </row>
    <row r="763" spans="1:11" ht="13">
      <c r="A763" s="812"/>
      <c r="B763" s="812"/>
      <c r="C763" s="655"/>
      <c r="D763" s="658"/>
      <c r="E763" s="658"/>
      <c r="F763" s="658"/>
      <c r="G763" s="658"/>
      <c r="H763" s="479"/>
      <c r="I763" s="479"/>
      <c r="J763" s="479"/>
      <c r="K763" s="479"/>
    </row>
    <row r="764" spans="1:11">
      <c r="A764" s="805"/>
      <c r="B764" s="918" t="s">
        <v>499</v>
      </c>
      <c r="C764" s="918"/>
      <c r="D764" s="918"/>
      <c r="E764" s="918"/>
      <c r="F764" s="918"/>
      <c r="G764" s="658"/>
      <c r="H764" s="479"/>
      <c r="I764" s="479"/>
      <c r="J764" s="479"/>
      <c r="K764" s="479"/>
    </row>
    <row r="765" spans="1:11" ht="13">
      <c r="A765" s="861"/>
      <c r="B765" s="861"/>
      <c r="C765" s="638"/>
      <c r="D765" s="46"/>
      <c r="E765" s="46"/>
      <c r="F765" s="46"/>
      <c r="G765" s="658"/>
      <c r="H765" s="479"/>
      <c r="I765" s="479"/>
      <c r="J765" s="479"/>
      <c r="K765" s="479"/>
    </row>
    <row r="766" spans="1:11" ht="13">
      <c r="A766" s="939" t="s">
        <v>500</v>
      </c>
      <c r="B766" s="939"/>
      <c r="C766" s="939"/>
      <c r="D766" s="939"/>
      <c r="E766" s="939"/>
      <c r="F766" s="939"/>
      <c r="G766" s="939"/>
      <c r="H766" s="479"/>
      <c r="I766" s="479"/>
      <c r="J766" s="479"/>
      <c r="K766" s="479"/>
    </row>
    <row r="767" spans="1:11" ht="13">
      <c r="A767" s="812"/>
      <c r="B767" s="812"/>
      <c r="C767" s="812"/>
      <c r="D767" s="650"/>
      <c r="E767" s="46"/>
      <c r="F767" s="46"/>
      <c r="G767" s="658"/>
      <c r="H767" s="479"/>
      <c r="I767" s="479"/>
      <c r="J767" s="479"/>
      <c r="K767" s="479"/>
    </row>
    <row r="768" spans="1:11">
      <c r="A768" s="805"/>
      <c r="B768" s="886" t="s">
        <v>334</v>
      </c>
      <c r="C768" s="886"/>
      <c r="D768" s="886"/>
      <c r="E768" s="886"/>
      <c r="F768" s="886"/>
      <c r="G768" s="658"/>
      <c r="H768" s="479"/>
      <c r="I768" s="479"/>
      <c r="J768" s="479"/>
      <c r="K768" s="479"/>
    </row>
    <row r="769" spans="1:7" ht="13">
      <c r="A769" s="477"/>
      <c r="B769" s="477"/>
      <c r="C769" s="638"/>
      <c r="D769" s="805"/>
      <c r="E769" s="805"/>
      <c r="F769" s="658"/>
      <c r="G769" s="658"/>
    </row>
    <row r="770" spans="1:7" ht="13">
      <c r="A770" s="939" t="s">
        <v>501</v>
      </c>
      <c r="B770" s="939"/>
      <c r="C770" s="939"/>
      <c r="D770" s="939"/>
      <c r="E770" s="939"/>
      <c r="F770" s="939"/>
      <c r="G770" s="939"/>
    </row>
    <row r="771" spans="1:7" ht="13">
      <c r="A771" s="638"/>
      <c r="B771" s="638"/>
      <c r="C771" s="480"/>
      <c r="D771" s="175"/>
      <c r="E771" s="805"/>
      <c r="F771" s="658"/>
      <c r="G771" s="658"/>
    </row>
    <row r="772" spans="1:7">
      <c r="A772" s="805"/>
      <c r="B772" s="886" t="s">
        <v>334</v>
      </c>
      <c r="C772" s="886"/>
      <c r="D772" s="886"/>
      <c r="E772" s="886"/>
      <c r="F772" s="886"/>
      <c r="G772" s="658"/>
    </row>
    <row r="773" spans="1:7">
      <c r="A773" s="805"/>
      <c r="B773" s="805"/>
      <c r="C773" s="655"/>
      <c r="D773" s="658"/>
      <c r="E773" s="658"/>
      <c r="F773" s="658"/>
      <c r="G773" s="658"/>
    </row>
    <row r="774" spans="1:7" ht="13">
      <c r="A774" s="939" t="s">
        <v>502</v>
      </c>
      <c r="B774" s="939"/>
      <c r="C774" s="939"/>
      <c r="D774" s="939"/>
      <c r="E774" s="939"/>
      <c r="F774" s="939"/>
      <c r="G774" s="939"/>
    </row>
    <row r="775" spans="1:7">
      <c r="A775" s="805"/>
      <c r="B775" s="805"/>
      <c r="C775" s="638"/>
      <c r="D775" s="46"/>
      <c r="E775" s="46"/>
      <c r="F775" s="46"/>
      <c r="G775" s="46"/>
    </row>
    <row r="776" spans="1:7">
      <c r="A776" s="805"/>
      <c r="B776" s="886" t="s">
        <v>334</v>
      </c>
      <c r="C776" s="886"/>
      <c r="D776" s="886"/>
      <c r="E776" s="886"/>
      <c r="F776" s="886"/>
      <c r="G776" s="46"/>
    </row>
    <row r="777" spans="1:7" ht="13">
      <c r="A777" s="655"/>
      <c r="B777" s="655"/>
      <c r="C777" s="655"/>
      <c r="D777" s="818"/>
      <c r="E777" s="46"/>
      <c r="F777" s="658"/>
      <c r="G777" s="46"/>
    </row>
    <row r="778" spans="1:7" ht="13">
      <c r="A778" s="939" t="s">
        <v>503</v>
      </c>
      <c r="B778" s="939"/>
      <c r="C778" s="939"/>
      <c r="D778" s="939"/>
      <c r="E778" s="939"/>
      <c r="F778" s="939"/>
      <c r="G778" s="939"/>
    </row>
    <row r="779" spans="1:7">
      <c r="A779" s="805"/>
      <c r="B779" s="805"/>
      <c r="C779" s="638"/>
      <c r="D779" s="46"/>
      <c r="E779" s="46"/>
      <c r="F779" s="46"/>
      <c r="G779" s="46"/>
    </row>
    <row r="780" spans="1:7">
      <c r="A780" s="805"/>
      <c r="B780" s="886" t="s">
        <v>334</v>
      </c>
      <c r="C780" s="886"/>
      <c r="D780" s="886"/>
      <c r="E780" s="886"/>
      <c r="F780" s="886"/>
      <c r="G780" s="46"/>
    </row>
    <row r="781" spans="1:7" ht="13">
      <c r="A781" s="655"/>
      <c r="B781" s="655"/>
      <c r="C781" s="655"/>
      <c r="D781" s="818"/>
      <c r="E781" s="46"/>
      <c r="F781" s="658"/>
      <c r="G781" s="46"/>
    </row>
    <row r="782" spans="1:7" ht="13">
      <c r="A782" s="939" t="s">
        <v>504</v>
      </c>
      <c r="B782" s="939"/>
      <c r="C782" s="939"/>
      <c r="D782" s="939"/>
      <c r="E782" s="939"/>
      <c r="F782" s="939"/>
      <c r="G782" s="939"/>
    </row>
    <row r="783" spans="1:7">
      <c r="A783" s="805"/>
      <c r="B783" s="805"/>
      <c r="C783" s="638"/>
      <c r="D783" s="46"/>
      <c r="E783" s="46"/>
      <c r="F783" s="46"/>
      <c r="G783" s="46"/>
    </row>
    <row r="784" spans="1:7">
      <c r="A784" s="805"/>
      <c r="B784" s="886" t="s">
        <v>334</v>
      </c>
      <c r="C784" s="886"/>
      <c r="D784" s="886"/>
      <c r="E784" s="886"/>
      <c r="F784" s="886"/>
      <c r="G784" s="46"/>
    </row>
    <row r="785" spans="1:7" ht="13">
      <c r="A785" s="472"/>
      <c r="B785" s="472"/>
      <c r="C785" s="472"/>
      <c r="D785" s="182"/>
      <c r="E785" s="119"/>
      <c r="F785" s="119"/>
      <c r="G785" s="119"/>
    </row>
    <row r="786" spans="1:7" ht="13">
      <c r="A786" s="939" t="s">
        <v>505</v>
      </c>
      <c r="B786" s="939"/>
      <c r="C786" s="939"/>
      <c r="D786" s="939"/>
      <c r="E786" s="939"/>
      <c r="F786" s="939"/>
      <c r="G786" s="939"/>
    </row>
    <row r="787" spans="1:7">
      <c r="A787" s="805"/>
      <c r="B787" s="805"/>
      <c r="C787" s="638"/>
      <c r="D787" s="46"/>
      <c r="E787" s="46"/>
      <c r="F787" s="46"/>
      <c r="G787" s="46"/>
    </row>
    <row r="788" spans="1:7">
      <c r="A788" s="805"/>
      <c r="B788" s="886" t="s">
        <v>334</v>
      </c>
      <c r="C788" s="886"/>
      <c r="D788" s="886"/>
      <c r="E788" s="886"/>
      <c r="F788" s="886"/>
      <c r="G788" s="46"/>
    </row>
    <row r="789" spans="1:7" ht="13">
      <c r="A789" s="805"/>
      <c r="B789" s="805"/>
      <c r="C789" s="638"/>
      <c r="D789" s="818"/>
      <c r="E789" s="46"/>
      <c r="F789" s="46"/>
      <c r="G789" s="46"/>
    </row>
    <row r="790" spans="1:7" ht="13">
      <c r="A790" s="939" t="s">
        <v>506</v>
      </c>
      <c r="B790" s="939"/>
      <c r="C790" s="939"/>
      <c r="D790" s="939"/>
      <c r="E790" s="939"/>
      <c r="F790" s="939"/>
      <c r="G790" s="939"/>
    </row>
    <row r="791" spans="1:7">
      <c r="A791" s="805"/>
      <c r="B791" s="805"/>
      <c r="C791" s="638"/>
      <c r="D791" s="46"/>
      <c r="E791" s="46"/>
      <c r="F791" s="46"/>
      <c r="G791" s="46"/>
    </row>
    <row r="792" spans="1:7">
      <c r="A792" s="805"/>
      <c r="B792" s="886" t="s">
        <v>334</v>
      </c>
      <c r="C792" s="886"/>
      <c r="D792" s="886"/>
      <c r="E792" s="886"/>
      <c r="F792" s="886"/>
      <c r="G792" s="479"/>
    </row>
    <row r="793" spans="1:7" ht="13">
      <c r="A793" s="812"/>
      <c r="B793" s="812"/>
      <c r="C793" s="812"/>
      <c r="D793" s="46"/>
      <c r="E793" s="479"/>
      <c r="F793" s="479"/>
      <c r="G793" s="479"/>
    </row>
    <row r="794" spans="1:7" ht="13">
      <c r="A794" s="477"/>
      <c r="B794" s="477"/>
      <c r="C794" s="480"/>
      <c r="D794" s="818"/>
      <c r="E794" s="479"/>
      <c r="F794" s="479"/>
      <c r="G794" s="479"/>
    </row>
    <row r="795" spans="1:7" ht="12.75" hidden="1" customHeight="1">
      <c r="A795" s="638"/>
      <c r="B795" s="638"/>
      <c r="C795" s="638"/>
      <c r="D795" s="805"/>
      <c r="E795" s="479"/>
      <c r="F795" s="479"/>
      <c r="G795" s="479"/>
    </row>
    <row r="796" spans="1:7" ht="12.75" hidden="1" customHeight="1">
      <c r="A796" s="638"/>
      <c r="B796" s="638"/>
      <c r="C796" s="638"/>
      <c r="D796" s="46"/>
      <c r="E796" s="479"/>
      <c r="F796" s="479"/>
      <c r="G796" s="479"/>
    </row>
    <row r="797" spans="1:7" ht="12.75" hidden="1" customHeight="1">
      <c r="A797" s="638"/>
      <c r="B797" s="638"/>
      <c r="C797" s="638"/>
      <c r="D797" s="46"/>
      <c r="E797" s="479"/>
      <c r="F797" s="479"/>
      <c r="G797" s="479"/>
    </row>
    <row r="798" spans="1:7" ht="12.75" hidden="1" customHeight="1">
      <c r="A798" s="638"/>
      <c r="B798" s="638"/>
      <c r="C798" s="638"/>
      <c r="D798" s="39"/>
      <c r="E798" s="479"/>
      <c r="F798" s="479"/>
      <c r="G798" s="479"/>
    </row>
    <row r="799" spans="1:7" ht="12.75" hidden="1" customHeight="1">
      <c r="A799" s="638"/>
      <c r="B799" s="638"/>
      <c r="C799" s="638"/>
      <c r="D799" s="39"/>
      <c r="E799" s="479"/>
      <c r="F799" s="479"/>
      <c r="G799" s="479"/>
    </row>
    <row r="800" spans="1:7" ht="12.75" hidden="1" customHeight="1">
      <c r="A800" s="638"/>
      <c r="B800" s="638"/>
      <c r="C800" s="638"/>
      <c r="D800" s="39"/>
      <c r="E800" s="479"/>
      <c r="F800" s="479"/>
      <c r="G800" s="479"/>
    </row>
    <row r="801" spans="1:7" ht="12.75" hidden="1" customHeight="1">
      <c r="A801" s="638"/>
      <c r="B801" s="638"/>
      <c r="C801" s="638"/>
      <c r="D801" s="46"/>
      <c r="E801" s="479"/>
      <c r="F801" s="479"/>
      <c r="G801" s="479"/>
    </row>
    <row r="802" spans="1:7" ht="14.25" hidden="1" customHeight="1">
      <c r="A802" s="477"/>
      <c r="B802" s="477"/>
      <c r="C802" s="638"/>
      <c r="D802" s="805"/>
      <c r="E802" s="479"/>
      <c r="F802" s="479"/>
      <c r="G802" s="479"/>
    </row>
    <row r="803" spans="1:7" ht="12.75" hidden="1" customHeight="1">
      <c r="A803" s="638"/>
      <c r="B803" s="638"/>
      <c r="C803" s="638"/>
      <c r="D803" s="46"/>
      <c r="E803" s="479"/>
      <c r="F803" s="479"/>
      <c r="G803" s="479"/>
    </row>
    <row r="804" spans="1:7" ht="12.75" hidden="1" customHeight="1">
      <c r="A804" s="638"/>
      <c r="B804" s="638"/>
      <c r="C804" s="638"/>
      <c r="D804" s="46"/>
      <c r="E804" s="479"/>
      <c r="F804" s="479"/>
      <c r="G804" s="479"/>
    </row>
    <row r="805" spans="1:7" ht="12.75" hidden="1" customHeight="1">
      <c r="A805" s="638"/>
      <c r="B805" s="638"/>
      <c r="C805" s="638"/>
      <c r="D805" s="39"/>
      <c r="E805" s="479"/>
      <c r="F805" s="479"/>
      <c r="G805" s="479"/>
    </row>
    <row r="806" spans="1:7" ht="12.75" hidden="1" customHeight="1">
      <c r="A806" s="638"/>
      <c r="B806" s="638"/>
      <c r="C806" s="638"/>
      <c r="D806" s="39"/>
      <c r="E806" s="479"/>
      <c r="F806" s="479"/>
      <c r="G806" s="479"/>
    </row>
    <row r="807" spans="1:7" ht="14.25" hidden="1" customHeight="1">
      <c r="A807" s="477"/>
      <c r="B807" s="477"/>
      <c r="C807" s="638"/>
      <c r="D807" s="805"/>
      <c r="E807" s="479"/>
      <c r="F807" s="479"/>
      <c r="G807" s="479"/>
    </row>
    <row r="808" spans="1:7" ht="12.75" hidden="1" customHeight="1">
      <c r="A808" s="638"/>
      <c r="B808" s="638"/>
      <c r="C808" s="638"/>
      <c r="D808" s="46"/>
      <c r="E808" s="479"/>
      <c r="F808" s="479"/>
      <c r="G808" s="479"/>
    </row>
    <row r="809" spans="1:7" ht="12.75" hidden="1" customHeight="1">
      <c r="A809" s="638"/>
      <c r="B809" s="638"/>
      <c r="C809" s="638"/>
      <c r="D809" s="46"/>
      <c r="E809" s="479"/>
      <c r="F809" s="479"/>
      <c r="G809" s="479"/>
    </row>
    <row r="810" spans="1:7" ht="14.25" hidden="1" customHeight="1">
      <c r="A810" s="477"/>
      <c r="B810" s="477"/>
      <c r="C810" s="638"/>
      <c r="D810" s="805"/>
      <c r="E810" s="479"/>
      <c r="F810" s="479"/>
      <c r="G810" s="479"/>
    </row>
    <row r="811" spans="1:7" ht="12.75" hidden="1" customHeight="1">
      <c r="A811" s="638"/>
      <c r="B811" s="638"/>
      <c r="C811" s="638"/>
      <c r="D811" s="46"/>
      <c r="E811" s="479"/>
      <c r="F811" s="479"/>
      <c r="G811" s="479"/>
    </row>
    <row r="812" spans="1:7" ht="14.25" hidden="1" customHeight="1">
      <c r="A812" s="477"/>
      <c r="B812" s="477"/>
      <c r="C812" s="638"/>
      <c r="D812" s="805"/>
      <c r="E812" s="479"/>
      <c r="F812" s="479"/>
      <c r="G812" s="479"/>
    </row>
    <row r="813" spans="1:7" ht="12.75" hidden="1" customHeight="1">
      <c r="A813" s="176"/>
      <c r="B813" s="176"/>
      <c r="C813" s="176"/>
      <c r="D813" s="46"/>
      <c r="E813" s="479"/>
      <c r="F813" s="479"/>
      <c r="G813" s="479"/>
    </row>
    <row r="814" spans="1:7" ht="12.75" hidden="1" customHeight="1">
      <c r="A814" s="638"/>
      <c r="B814" s="638"/>
      <c r="C814" s="638"/>
      <c r="D814" s="46"/>
      <c r="E814" s="479"/>
      <c r="F814" s="479"/>
      <c r="G814" s="479"/>
    </row>
    <row r="815" spans="1:7" ht="12.75" hidden="1" customHeight="1">
      <c r="A815" s="638"/>
      <c r="B815" s="638"/>
      <c r="C815" s="638"/>
      <c r="D815" s="46"/>
      <c r="E815" s="479"/>
      <c r="F815" s="479"/>
      <c r="G815" s="479"/>
    </row>
    <row r="816" spans="1:7" ht="12.75" hidden="1" customHeight="1">
      <c r="A816" s="638"/>
      <c r="B816" s="638"/>
      <c r="C816" s="638"/>
      <c r="D816" s="46"/>
      <c r="E816" s="479"/>
      <c r="F816" s="479"/>
      <c r="G816" s="479"/>
    </row>
    <row r="817" spans="1:7" ht="12.75" hidden="1" customHeight="1">
      <c r="A817" s="638"/>
      <c r="B817" s="638"/>
      <c r="C817" s="638"/>
      <c r="D817" s="46"/>
      <c r="E817" s="479"/>
      <c r="F817" s="479"/>
      <c r="G817" s="479"/>
    </row>
    <row r="818" spans="1:7" ht="12.75" hidden="1" customHeight="1">
      <c r="A818" s="638"/>
      <c r="B818" s="638"/>
      <c r="C818" s="638"/>
      <c r="D818" s="46"/>
      <c r="E818" s="479"/>
      <c r="F818" s="479"/>
      <c r="G818" s="479"/>
    </row>
    <row r="819" spans="1:7" ht="12.75" hidden="1" customHeight="1">
      <c r="A819" s="638"/>
      <c r="B819" s="638"/>
      <c r="C819" s="638"/>
      <c r="D819" s="46"/>
      <c r="E819" s="479"/>
      <c r="F819" s="479"/>
      <c r="G819" s="479"/>
    </row>
    <row r="820" spans="1:7" ht="12.75" hidden="1" customHeight="1">
      <c r="A820" s="638"/>
      <c r="B820" s="638"/>
      <c r="C820" s="638"/>
      <c r="D820" s="46"/>
      <c r="E820" s="479"/>
      <c r="F820" s="479"/>
      <c r="G820" s="479"/>
    </row>
    <row r="821" spans="1:7" ht="12.75" hidden="1" customHeight="1">
      <c r="A821" s="638"/>
      <c r="B821" s="638"/>
      <c r="C821" s="638"/>
      <c r="D821" s="46"/>
      <c r="E821" s="479"/>
      <c r="F821" s="479"/>
      <c r="G821" s="479"/>
    </row>
    <row r="822" spans="1:7" ht="12.75" hidden="1" customHeight="1">
      <c r="A822" s="638"/>
      <c r="B822" s="638"/>
      <c r="C822" s="638"/>
      <c r="D822" s="46"/>
      <c r="E822" s="479"/>
      <c r="F822" s="479"/>
      <c r="G822" s="479"/>
    </row>
    <row r="823" spans="1:7" ht="12.75" hidden="1" customHeight="1">
      <c r="A823" s="638"/>
      <c r="B823" s="638"/>
      <c r="C823" s="638"/>
      <c r="D823" s="46"/>
      <c r="E823" s="479"/>
      <c r="F823" s="479"/>
      <c r="G823" s="479"/>
    </row>
    <row r="824" spans="1:7" ht="12.75" hidden="1" customHeight="1">
      <c r="A824" s="479"/>
      <c r="B824" s="479"/>
      <c r="C824" s="479"/>
      <c r="D824" s="479"/>
      <c r="E824" s="479"/>
      <c r="F824" s="479"/>
      <c r="G824" s="479"/>
    </row>
    <row r="825" spans="1:7" ht="12.75" hidden="1" customHeight="1">
      <c r="A825" s="479"/>
      <c r="B825" s="479"/>
      <c r="C825" s="479"/>
      <c r="D825" s="479"/>
      <c r="E825" s="479"/>
      <c r="F825" s="479"/>
      <c r="G825" s="479"/>
    </row>
    <row r="826" spans="1:7" ht="12.75" hidden="1" customHeight="1">
      <c r="A826" s="479"/>
      <c r="B826" s="479"/>
      <c r="C826" s="479"/>
      <c r="D826" s="479"/>
      <c r="E826" s="479"/>
      <c r="F826" s="479"/>
      <c r="G826" s="479"/>
    </row>
    <row r="827" spans="1:7" ht="12.75" hidden="1" customHeight="1">
      <c r="A827" s="479"/>
      <c r="B827" s="479"/>
      <c r="C827" s="479"/>
      <c r="D827" s="479"/>
      <c r="E827" s="479"/>
      <c r="F827" s="479"/>
      <c r="G827" s="479"/>
    </row>
    <row r="828" spans="1:7" ht="12.75" hidden="1" customHeight="1">
      <c r="A828" s="479"/>
      <c r="B828" s="479"/>
      <c r="C828" s="479"/>
      <c r="D828" s="479"/>
      <c r="E828" s="479"/>
      <c r="F828" s="479"/>
      <c r="G828" s="479"/>
    </row>
    <row r="829" spans="1:7" ht="12.75" hidden="1" customHeight="1">
      <c r="A829" s="479"/>
      <c r="B829" s="479"/>
      <c r="C829" s="479"/>
      <c r="D829" s="479"/>
      <c r="E829" s="479"/>
      <c r="F829" s="479"/>
      <c r="G829" s="479"/>
    </row>
    <row r="830" spans="1:7" ht="12.75" hidden="1" customHeight="1">
      <c r="A830" s="479"/>
      <c r="B830" s="479"/>
      <c r="C830" s="479"/>
      <c r="D830" s="479"/>
      <c r="E830" s="479"/>
      <c r="F830" s="479"/>
      <c r="G830" s="479"/>
    </row>
    <row r="831" spans="1:7" ht="12.75" hidden="1" customHeight="1">
      <c r="A831" s="479"/>
      <c r="B831" s="479"/>
      <c r="C831" s="479"/>
      <c r="D831" s="479"/>
      <c r="E831" s="479"/>
      <c r="F831" s="479"/>
      <c r="G831" s="479"/>
    </row>
    <row r="832" spans="1:7" ht="12.75" hidden="1" customHeight="1">
      <c r="A832" s="479"/>
      <c r="B832" s="479"/>
      <c r="C832" s="479"/>
      <c r="D832" s="479"/>
      <c r="E832" s="479"/>
      <c r="F832" s="479"/>
      <c r="G832" s="479"/>
    </row>
    <row r="833" spans="1:7" ht="12.75" hidden="1" customHeight="1">
      <c r="A833" s="479"/>
      <c r="B833" s="479"/>
      <c r="C833" s="479"/>
      <c r="D833" s="479"/>
      <c r="E833" s="479"/>
      <c r="F833" s="479"/>
      <c r="G833" s="479"/>
    </row>
    <row r="834" spans="1:7" ht="12.75" hidden="1" customHeight="1">
      <c r="A834" s="479"/>
      <c r="B834" s="479"/>
      <c r="C834" s="479"/>
      <c r="D834" s="479"/>
      <c r="E834" s="479"/>
      <c r="F834" s="479"/>
      <c r="G834" s="479"/>
    </row>
    <row r="835" spans="1:7" ht="12.75" hidden="1" customHeight="1">
      <c r="A835" s="479"/>
      <c r="B835" s="479"/>
      <c r="C835" s="479"/>
      <c r="D835" s="479"/>
      <c r="E835" s="479"/>
      <c r="F835" s="479"/>
      <c r="G835" s="479"/>
    </row>
    <row r="836" spans="1:7" ht="12.75" hidden="1" customHeight="1">
      <c r="A836" s="479"/>
      <c r="B836" s="479"/>
      <c r="C836" s="479"/>
      <c r="D836" s="479"/>
      <c r="E836" s="479"/>
      <c r="F836" s="479"/>
      <c r="G836" s="479"/>
    </row>
    <row r="837" spans="1:7" ht="12.75" hidden="1" customHeight="1">
      <c r="A837" s="479"/>
      <c r="B837" s="479"/>
      <c r="C837" s="479"/>
      <c r="D837" s="479"/>
      <c r="E837" s="479"/>
      <c r="F837" s="479"/>
      <c r="G837" s="479"/>
    </row>
    <row r="838" spans="1:7" ht="12.75" hidden="1" customHeight="1">
      <c r="A838" s="479"/>
      <c r="B838" s="479"/>
      <c r="C838" s="479"/>
      <c r="D838" s="479"/>
      <c r="E838" s="479"/>
      <c r="F838" s="479"/>
      <c r="G838" s="479"/>
    </row>
    <row r="839" spans="1:7" ht="12.75" hidden="1" customHeight="1">
      <c r="A839" s="479"/>
      <c r="B839" s="479"/>
      <c r="C839" s="479"/>
      <c r="D839" s="479"/>
      <c r="E839" s="479"/>
      <c r="F839" s="479"/>
      <c r="G839" s="479"/>
    </row>
    <row r="840" spans="1:7" ht="12.75" hidden="1" customHeight="1">
      <c r="A840" s="479"/>
      <c r="B840" s="479"/>
      <c r="C840" s="479"/>
      <c r="D840" s="479"/>
      <c r="E840" s="479"/>
      <c r="F840" s="479"/>
      <c r="G840" s="479"/>
    </row>
    <row r="841" spans="1:7" ht="12.75" hidden="1" customHeight="1">
      <c r="A841" s="479"/>
      <c r="B841" s="479"/>
      <c r="C841" s="479"/>
      <c r="D841" s="479"/>
      <c r="E841" s="479"/>
      <c r="F841" s="479"/>
      <c r="G841" s="479"/>
    </row>
    <row r="842" spans="1:7" ht="12.75" hidden="1" customHeight="1">
      <c r="A842" s="479"/>
      <c r="B842" s="479"/>
      <c r="C842" s="479"/>
      <c r="D842" s="479"/>
      <c r="E842" s="479"/>
      <c r="F842" s="479"/>
      <c r="G842" s="479"/>
    </row>
    <row r="843" spans="1:7" ht="12.75" hidden="1" customHeight="1">
      <c r="A843" s="479"/>
      <c r="B843" s="479"/>
      <c r="C843" s="479"/>
      <c r="D843" s="479"/>
      <c r="E843" s="479"/>
      <c r="F843" s="479"/>
      <c r="G843" s="479"/>
    </row>
    <row r="844" spans="1:7" ht="12.75" hidden="1" customHeight="1">
      <c r="A844" s="479"/>
      <c r="B844" s="479"/>
      <c r="C844" s="479"/>
      <c r="D844" s="479"/>
      <c r="E844" s="479"/>
      <c r="F844" s="479"/>
      <c r="G844" s="479"/>
    </row>
    <row r="845" spans="1:7" ht="12.75" hidden="1" customHeight="1">
      <c r="A845" s="479"/>
      <c r="B845" s="479"/>
      <c r="C845" s="479"/>
      <c r="D845" s="479"/>
      <c r="E845" s="479"/>
      <c r="F845" s="479"/>
      <c r="G845" s="479"/>
    </row>
    <row r="846" spans="1:7" ht="12.75" hidden="1" customHeight="1">
      <c r="A846" s="479"/>
      <c r="B846" s="479"/>
      <c r="C846" s="479"/>
      <c r="D846" s="479"/>
      <c r="E846" s="479"/>
      <c r="F846" s="479"/>
      <c r="G846" s="479"/>
    </row>
    <row r="847" spans="1:7" ht="12.75" hidden="1" customHeight="1">
      <c r="A847" s="479"/>
      <c r="B847" s="479"/>
      <c r="C847" s="479"/>
      <c r="D847" s="479"/>
      <c r="E847" s="479"/>
      <c r="F847" s="479"/>
      <c r="G847" s="479"/>
    </row>
    <row r="848" spans="1:7" ht="12.75" hidden="1" customHeight="1">
      <c r="A848" s="479"/>
      <c r="B848" s="479"/>
      <c r="C848" s="479"/>
      <c r="D848" s="479"/>
      <c r="E848" s="479"/>
      <c r="F848" s="479"/>
      <c r="G848" s="479"/>
    </row>
    <row r="849" spans="1:7" ht="12.75" hidden="1" customHeight="1">
      <c r="A849" s="479"/>
      <c r="B849" s="479"/>
      <c r="C849" s="479"/>
      <c r="D849" s="479"/>
      <c r="E849" s="479"/>
      <c r="F849" s="479"/>
      <c r="G849" s="479"/>
    </row>
    <row r="850" spans="1:7" ht="12.75" hidden="1" customHeight="1">
      <c r="A850" s="479"/>
      <c r="B850" s="479"/>
      <c r="C850" s="479"/>
      <c r="D850" s="479"/>
      <c r="E850" s="479"/>
      <c r="F850" s="479"/>
      <c r="G850" s="479"/>
    </row>
    <row r="851" spans="1:7" ht="12.75" hidden="1" customHeight="1">
      <c r="A851" s="479"/>
      <c r="B851" s="479"/>
      <c r="C851" s="479"/>
      <c r="D851" s="479"/>
      <c r="E851" s="479"/>
      <c r="F851" s="479"/>
      <c r="G851" s="479"/>
    </row>
    <row r="852" spans="1:7" ht="12.75" hidden="1" customHeight="1">
      <c r="A852" s="479"/>
      <c r="B852" s="479"/>
      <c r="C852" s="479"/>
      <c r="D852" s="479"/>
      <c r="E852" s="479"/>
      <c r="F852" s="479"/>
      <c r="G852" s="479"/>
    </row>
    <row r="853" spans="1:7" ht="12.75" hidden="1" customHeight="1">
      <c r="A853" s="479"/>
      <c r="B853" s="479"/>
      <c r="C853" s="479"/>
      <c r="D853" s="479"/>
      <c r="E853" s="479"/>
      <c r="F853" s="479"/>
      <c r="G853" s="479"/>
    </row>
    <row r="854" spans="1:7" ht="12.75" hidden="1" customHeight="1">
      <c r="A854" s="479"/>
      <c r="B854" s="479"/>
      <c r="C854" s="479"/>
      <c r="D854" s="479"/>
      <c r="E854" s="479"/>
      <c r="F854" s="479"/>
      <c r="G854" s="479"/>
    </row>
    <row r="855" spans="1:7" ht="12.75" hidden="1" customHeight="1">
      <c r="A855" s="479"/>
      <c r="B855" s="479"/>
      <c r="C855" s="479"/>
      <c r="D855" s="479"/>
      <c r="E855" s="479"/>
      <c r="F855" s="479"/>
      <c r="G855" s="479"/>
    </row>
    <row r="856" spans="1:7" ht="12.75" hidden="1" customHeight="1">
      <c r="A856" s="479"/>
      <c r="B856" s="479"/>
      <c r="C856" s="479"/>
      <c r="D856" s="479"/>
      <c r="E856" s="479"/>
      <c r="F856" s="479"/>
      <c r="G856" s="479"/>
    </row>
    <row r="857" spans="1:7" ht="12.75" hidden="1" customHeight="1">
      <c r="A857" s="479"/>
      <c r="B857" s="479"/>
      <c r="C857" s="479"/>
      <c r="D857" s="479"/>
      <c r="E857" s="479"/>
      <c r="F857" s="479"/>
      <c r="G857" s="479"/>
    </row>
    <row r="858" spans="1:7" ht="12.75" hidden="1" customHeight="1">
      <c r="A858" s="479"/>
      <c r="B858" s="479"/>
      <c r="C858" s="479"/>
      <c r="D858" s="479"/>
      <c r="E858" s="479"/>
      <c r="F858" s="479"/>
      <c r="G858" s="479"/>
    </row>
    <row r="859" spans="1:7" ht="12.75" hidden="1" customHeight="1">
      <c r="A859" s="479"/>
      <c r="B859" s="479"/>
      <c r="C859" s="479"/>
      <c r="D859" s="479"/>
      <c r="E859" s="479"/>
      <c r="F859" s="479"/>
      <c r="G859" s="479"/>
    </row>
    <row r="860" spans="1:7" ht="12.75" hidden="1" customHeight="1">
      <c r="A860" s="479"/>
      <c r="B860" s="479"/>
      <c r="C860" s="479"/>
      <c r="D860" s="479"/>
      <c r="E860" s="479"/>
      <c r="F860" s="479"/>
      <c r="G860" s="479"/>
    </row>
    <row r="861" spans="1:7" ht="12.75" hidden="1" customHeight="1">
      <c r="A861" s="479"/>
      <c r="B861" s="479"/>
      <c r="C861" s="479"/>
      <c r="D861" s="479"/>
      <c r="E861" s="479"/>
      <c r="F861" s="479"/>
      <c r="G861" s="479"/>
    </row>
    <row r="862" spans="1:7" ht="12.75" hidden="1" customHeight="1">
      <c r="A862" s="479"/>
      <c r="B862" s="479"/>
      <c r="C862" s="479"/>
      <c r="D862" s="479"/>
      <c r="E862" s="479"/>
      <c r="F862" s="479"/>
      <c r="G862" s="479"/>
    </row>
    <row r="863" spans="1:7" ht="12.75" hidden="1" customHeight="1">
      <c r="A863" s="479"/>
      <c r="B863" s="479"/>
      <c r="C863" s="479"/>
      <c r="D863" s="479"/>
      <c r="E863" s="479"/>
      <c r="F863" s="479"/>
      <c r="G863" s="479"/>
    </row>
    <row r="864" spans="1:7" ht="12.75" hidden="1" customHeight="1">
      <c r="A864" s="479"/>
      <c r="B864" s="479"/>
      <c r="C864" s="479"/>
      <c r="D864" s="479"/>
      <c r="E864" s="479"/>
      <c r="F864" s="479"/>
      <c r="G864" s="479"/>
    </row>
    <row r="865" spans="1:7" ht="12.75" hidden="1" customHeight="1">
      <c r="A865" s="479"/>
      <c r="B865" s="479"/>
      <c r="C865" s="479"/>
      <c r="D865" s="479"/>
      <c r="E865" s="479"/>
      <c r="F865" s="479"/>
      <c r="G865" s="479"/>
    </row>
    <row r="866" spans="1:7" ht="12.75" hidden="1" customHeight="1">
      <c r="A866" s="479"/>
      <c r="B866" s="479"/>
      <c r="C866" s="479"/>
      <c r="D866" s="479"/>
      <c r="E866" s="479"/>
      <c r="F866" s="479"/>
      <c r="G866" s="479"/>
    </row>
    <row r="867" spans="1:7" ht="12.75" hidden="1" customHeight="1">
      <c r="A867" s="479"/>
      <c r="B867" s="479"/>
      <c r="C867" s="479"/>
      <c r="D867" s="479"/>
      <c r="E867" s="479"/>
      <c r="F867" s="479"/>
      <c r="G867" s="479"/>
    </row>
    <row r="868" spans="1:7" ht="12.75" hidden="1" customHeight="1">
      <c r="A868" s="479"/>
      <c r="B868" s="479"/>
      <c r="C868" s="479"/>
      <c r="D868" s="479"/>
      <c r="E868" s="479"/>
      <c r="F868" s="479"/>
      <c r="G868" s="479"/>
    </row>
    <row r="869" spans="1:7" ht="12.75" hidden="1" customHeight="1">
      <c r="A869" s="479"/>
      <c r="B869" s="479"/>
      <c r="C869" s="479"/>
      <c r="D869" s="479"/>
      <c r="E869" s="479"/>
      <c r="F869" s="479"/>
      <c r="G869" s="479"/>
    </row>
    <row r="870" spans="1:7" ht="12.75" hidden="1" customHeight="1">
      <c r="A870" s="479"/>
      <c r="B870" s="479"/>
      <c r="C870" s="479"/>
      <c r="D870" s="479"/>
      <c r="E870" s="479"/>
      <c r="F870" s="479"/>
      <c r="G870" s="479"/>
    </row>
    <row r="871" spans="1:7" ht="12.75" hidden="1" customHeight="1">
      <c r="A871" s="479"/>
      <c r="B871" s="479"/>
      <c r="C871" s="479"/>
      <c r="D871" s="479"/>
      <c r="E871" s="479"/>
      <c r="F871" s="479"/>
      <c r="G871" s="479"/>
    </row>
    <row r="872" spans="1:7" ht="12.75" hidden="1" customHeight="1">
      <c r="A872" s="479"/>
      <c r="B872" s="479"/>
      <c r="C872" s="479"/>
      <c r="D872" s="479"/>
      <c r="E872" s="479"/>
      <c r="F872" s="479"/>
      <c r="G872" s="479"/>
    </row>
    <row r="873" spans="1:7" ht="12.75" hidden="1" customHeight="1">
      <c r="A873" s="479"/>
      <c r="B873" s="479"/>
      <c r="C873" s="479"/>
      <c r="D873" s="479"/>
      <c r="E873" s="479"/>
      <c r="F873" s="479"/>
      <c r="G873" s="479"/>
    </row>
    <row r="874" spans="1:7" ht="12.75" hidden="1" customHeight="1">
      <c r="A874" s="479"/>
      <c r="B874" s="479"/>
      <c r="C874" s="479"/>
      <c r="D874" s="479"/>
      <c r="E874" s="479"/>
      <c r="F874" s="479"/>
      <c r="G874" s="479"/>
    </row>
    <row r="875" spans="1:7" ht="12.75" hidden="1" customHeight="1">
      <c r="A875" s="479"/>
      <c r="B875" s="479"/>
      <c r="C875" s="479"/>
      <c r="D875" s="479"/>
      <c r="E875" s="479"/>
      <c r="F875" s="479"/>
      <c r="G875" s="479"/>
    </row>
    <row r="876" spans="1:7" ht="12.75" hidden="1" customHeight="1">
      <c r="A876" s="479"/>
      <c r="B876" s="479"/>
      <c r="C876" s="479"/>
      <c r="D876" s="479"/>
      <c r="E876" s="479"/>
      <c r="F876" s="479"/>
      <c r="G876" s="479"/>
    </row>
    <row r="877" spans="1:7" ht="12.75" hidden="1" customHeight="1">
      <c r="A877" s="479"/>
      <c r="B877" s="479"/>
      <c r="C877" s="479"/>
      <c r="D877" s="479"/>
      <c r="E877" s="479"/>
      <c r="F877" s="479"/>
      <c r="G877" s="479"/>
    </row>
    <row r="878" spans="1:7" ht="12.75" hidden="1" customHeight="1">
      <c r="A878" s="479"/>
      <c r="B878" s="479"/>
      <c r="C878" s="479"/>
      <c r="D878" s="479"/>
      <c r="E878" s="479"/>
      <c r="F878" s="479"/>
      <c r="G878" s="479"/>
    </row>
    <row r="879" spans="1:7" ht="12.75" hidden="1" customHeight="1">
      <c r="A879" s="479"/>
      <c r="B879" s="479"/>
      <c r="C879" s="479"/>
      <c r="D879" s="479"/>
      <c r="E879" s="479"/>
      <c r="F879" s="479"/>
      <c r="G879" s="479"/>
    </row>
    <row r="880" spans="1:7" ht="12.75" hidden="1" customHeight="1">
      <c r="A880" s="479"/>
      <c r="B880" s="479"/>
      <c r="C880" s="479"/>
      <c r="D880" s="479"/>
      <c r="E880" s="479"/>
      <c r="F880" s="479"/>
      <c r="G880" s="479"/>
    </row>
    <row r="881" spans="1:7" ht="12.75" hidden="1" customHeight="1">
      <c r="A881" s="479"/>
      <c r="B881" s="479"/>
      <c r="C881" s="479"/>
      <c r="D881" s="479"/>
      <c r="E881" s="479"/>
      <c r="F881" s="479"/>
      <c r="G881" s="479"/>
    </row>
    <row r="882" spans="1:7" ht="12.75" hidden="1" customHeight="1">
      <c r="A882" s="479"/>
      <c r="B882" s="479"/>
      <c r="C882" s="479"/>
      <c r="D882" s="479"/>
      <c r="E882" s="479"/>
      <c r="F882" s="479"/>
      <c r="G882" s="479"/>
    </row>
    <row r="883" spans="1:7" ht="12.75" hidden="1" customHeight="1">
      <c r="A883" s="479"/>
      <c r="B883" s="479"/>
      <c r="C883" s="479"/>
      <c r="D883" s="479"/>
      <c r="E883" s="479"/>
      <c r="F883" s="479"/>
      <c r="G883" s="479"/>
    </row>
    <row r="884" spans="1:7" ht="12.75" hidden="1" customHeight="1">
      <c r="A884" s="479"/>
      <c r="B884" s="479"/>
      <c r="C884" s="479"/>
      <c r="D884" s="479"/>
      <c r="E884" s="479"/>
      <c r="F884" s="479"/>
      <c r="G884" s="479"/>
    </row>
    <row r="885" spans="1:7" ht="12.75" hidden="1" customHeight="1">
      <c r="A885" s="479"/>
      <c r="B885" s="479"/>
      <c r="C885" s="479"/>
      <c r="D885" s="479"/>
      <c r="E885" s="479"/>
      <c r="F885" s="479"/>
      <c r="G885" s="479"/>
    </row>
    <row r="886" spans="1:7" ht="12.75" hidden="1" customHeight="1">
      <c r="A886" s="479"/>
      <c r="B886" s="479"/>
      <c r="C886" s="479"/>
      <c r="D886" s="479"/>
      <c r="E886" s="479"/>
      <c r="F886" s="479"/>
      <c r="G886" s="479"/>
    </row>
    <row r="887" spans="1:7" ht="12.75" hidden="1" customHeight="1">
      <c r="A887" s="479"/>
      <c r="B887" s="479"/>
      <c r="C887" s="479"/>
      <c r="D887" s="479"/>
      <c r="E887" s="479"/>
      <c r="F887" s="479"/>
      <c r="G887" s="479"/>
    </row>
    <row r="888" spans="1:7" ht="12.75" hidden="1" customHeight="1">
      <c r="A888" s="479"/>
      <c r="B888" s="479"/>
      <c r="C888" s="479"/>
      <c r="D888" s="479"/>
      <c r="E888" s="479"/>
      <c r="F888" s="479"/>
      <c r="G888" s="479"/>
    </row>
    <row r="889" spans="1:7" ht="12.75" hidden="1" customHeight="1">
      <c r="A889" s="479"/>
      <c r="B889" s="479"/>
      <c r="C889" s="479"/>
      <c r="D889" s="479"/>
      <c r="E889" s="479"/>
      <c r="F889" s="479"/>
      <c r="G889" s="479"/>
    </row>
    <row r="890" spans="1:7" ht="12.75" hidden="1" customHeight="1">
      <c r="A890" s="479"/>
      <c r="B890" s="479"/>
      <c r="C890" s="479"/>
      <c r="D890" s="479"/>
      <c r="E890" s="479"/>
      <c r="F890" s="479"/>
      <c r="G890" s="479"/>
    </row>
    <row r="891" spans="1:7" ht="12.75" hidden="1" customHeight="1">
      <c r="A891" s="479"/>
      <c r="B891" s="479"/>
      <c r="C891" s="479"/>
      <c r="D891" s="479"/>
      <c r="E891" s="479"/>
      <c r="F891" s="479"/>
      <c r="G891" s="479"/>
    </row>
    <row r="892" spans="1:7" ht="12.75" hidden="1" customHeight="1">
      <c r="A892" s="479"/>
      <c r="B892" s="479"/>
      <c r="C892" s="479"/>
      <c r="D892" s="479"/>
      <c r="E892" s="479"/>
      <c r="F892" s="479"/>
      <c r="G892" s="479"/>
    </row>
    <row r="893" spans="1:7" ht="12.75" hidden="1" customHeight="1">
      <c r="A893" s="479"/>
      <c r="B893" s="479"/>
      <c r="C893" s="479"/>
      <c r="D893" s="479"/>
      <c r="E893" s="479"/>
      <c r="F893" s="479"/>
      <c r="G893" s="479"/>
    </row>
    <row r="894" spans="1:7" ht="12.75" hidden="1" customHeight="1">
      <c r="A894" s="479"/>
      <c r="B894" s="479"/>
      <c r="C894" s="479"/>
      <c r="D894" s="479"/>
      <c r="E894" s="479"/>
      <c r="F894" s="479"/>
      <c r="G894" s="479"/>
    </row>
    <row r="895" spans="1:7" ht="12.75" hidden="1" customHeight="1">
      <c r="A895" s="479"/>
      <c r="B895" s="479"/>
      <c r="C895" s="479"/>
      <c r="D895" s="479"/>
      <c r="E895" s="479"/>
      <c r="F895" s="479"/>
      <c r="G895" s="479"/>
    </row>
    <row r="896" spans="1:7" ht="12.75" hidden="1" customHeight="1">
      <c r="A896" s="479"/>
      <c r="B896" s="479"/>
      <c r="C896" s="479"/>
      <c r="D896" s="479"/>
      <c r="E896" s="479"/>
      <c r="F896" s="479"/>
      <c r="G896" s="479"/>
    </row>
    <row r="897" spans="1:7" ht="12.75" hidden="1" customHeight="1">
      <c r="A897" s="479"/>
      <c r="B897" s="479"/>
      <c r="C897" s="479"/>
      <c r="D897" s="479"/>
      <c r="E897" s="479"/>
      <c r="F897" s="479"/>
      <c r="G897" s="479"/>
    </row>
    <row r="898" spans="1:7" ht="12.75" hidden="1" customHeight="1">
      <c r="A898" s="479"/>
      <c r="B898" s="479"/>
      <c r="C898" s="479"/>
      <c r="D898" s="479"/>
      <c r="E898" s="479"/>
      <c r="F898" s="479"/>
      <c r="G898" s="479"/>
    </row>
    <row r="899" spans="1:7" ht="12.75" hidden="1" customHeight="1">
      <c r="A899" s="479"/>
      <c r="B899" s="479"/>
      <c r="C899" s="479"/>
      <c r="D899" s="479"/>
      <c r="E899" s="479"/>
      <c r="F899" s="479"/>
      <c r="G899" s="479"/>
    </row>
    <row r="900" spans="1:7" ht="12.75" hidden="1" customHeight="1">
      <c r="A900" s="479"/>
      <c r="B900" s="479"/>
      <c r="C900" s="479"/>
      <c r="D900" s="479"/>
      <c r="E900" s="479"/>
      <c r="F900" s="479"/>
      <c r="G900" s="479"/>
    </row>
    <row r="901" spans="1:7" ht="12.75" hidden="1" customHeight="1">
      <c r="A901" s="479"/>
      <c r="B901" s="479"/>
      <c r="C901" s="479"/>
      <c r="D901" s="479"/>
      <c r="E901" s="479"/>
      <c r="F901" s="479"/>
      <c r="G901" s="479"/>
    </row>
    <row r="902" spans="1:7" ht="12.75" hidden="1" customHeight="1">
      <c r="A902" s="479"/>
      <c r="B902" s="479"/>
      <c r="C902" s="479"/>
      <c r="D902" s="479"/>
      <c r="E902" s="479"/>
      <c r="F902" s="479"/>
      <c r="G902" s="479"/>
    </row>
    <row r="903" spans="1:7" ht="12.75" hidden="1" customHeight="1">
      <c r="A903" s="479"/>
      <c r="B903" s="479"/>
      <c r="C903" s="479"/>
      <c r="D903" s="479"/>
      <c r="E903" s="479"/>
      <c r="F903" s="479"/>
      <c r="G903" s="479"/>
    </row>
    <row r="904" spans="1:7" ht="12.75" hidden="1" customHeight="1">
      <c r="A904" s="479"/>
      <c r="B904" s="479"/>
      <c r="C904" s="479"/>
      <c r="D904" s="479"/>
      <c r="E904" s="479"/>
      <c r="F904" s="479"/>
      <c r="G904" s="479"/>
    </row>
    <row r="905" spans="1:7" ht="12.75" hidden="1" customHeight="1">
      <c r="A905" s="479"/>
      <c r="B905" s="479"/>
      <c r="C905" s="479"/>
      <c r="D905" s="479"/>
      <c r="E905" s="479"/>
      <c r="F905" s="479"/>
      <c r="G905" s="479"/>
    </row>
    <row r="906" spans="1:7" ht="12.75" hidden="1" customHeight="1">
      <c r="A906" s="479"/>
      <c r="B906" s="479"/>
      <c r="C906" s="479"/>
      <c r="D906" s="479"/>
      <c r="E906" s="479"/>
      <c r="F906" s="479"/>
      <c r="G906" s="479"/>
    </row>
    <row r="907" spans="1:7" ht="12.75" hidden="1" customHeight="1">
      <c r="A907" s="479"/>
      <c r="B907" s="479"/>
      <c r="C907" s="479"/>
      <c r="D907" s="479"/>
      <c r="E907" s="479"/>
      <c r="F907" s="479"/>
      <c r="G907" s="479"/>
    </row>
    <row r="908" spans="1:7" ht="12.75" hidden="1" customHeight="1">
      <c r="A908" s="479"/>
      <c r="B908" s="479"/>
      <c r="C908" s="479"/>
      <c r="D908" s="479"/>
      <c r="E908" s="479"/>
      <c r="F908" s="479"/>
      <c r="G908" s="479"/>
    </row>
    <row r="909" spans="1:7" ht="12.75" hidden="1" customHeight="1">
      <c r="A909" s="479"/>
      <c r="B909" s="479"/>
      <c r="C909" s="479"/>
      <c r="D909" s="479"/>
      <c r="E909" s="479"/>
      <c r="F909" s="479"/>
      <c r="G909" s="479"/>
    </row>
    <row r="910" spans="1:7" ht="12.75" hidden="1" customHeight="1">
      <c r="A910" s="479"/>
      <c r="B910" s="479"/>
      <c r="C910" s="479"/>
      <c r="D910" s="479"/>
      <c r="E910" s="479"/>
      <c r="F910" s="479"/>
      <c r="G910" s="479"/>
    </row>
    <row r="911" spans="1:7" ht="12.75" hidden="1" customHeight="1">
      <c r="A911" s="479"/>
      <c r="B911" s="479"/>
      <c r="C911" s="479"/>
      <c r="D911" s="479"/>
      <c r="E911" s="479"/>
      <c r="F911" s="479"/>
      <c r="G911" s="479"/>
    </row>
    <row r="912" spans="1:7" ht="12.75" hidden="1" customHeight="1">
      <c r="A912" s="479"/>
      <c r="B912" s="479"/>
      <c r="C912" s="479"/>
      <c r="D912" s="479"/>
      <c r="E912" s="479"/>
      <c r="F912" s="479"/>
      <c r="G912" s="479"/>
    </row>
    <row r="913" spans="1:7" ht="12.75" hidden="1" customHeight="1">
      <c r="A913" s="479"/>
      <c r="B913" s="479"/>
      <c r="C913" s="479"/>
      <c r="D913" s="479"/>
      <c r="E913" s="479"/>
      <c r="F913" s="479"/>
      <c r="G913" s="479"/>
    </row>
    <row r="914" spans="1:7" ht="12.75" hidden="1" customHeight="1">
      <c r="A914" s="479"/>
      <c r="B914" s="479"/>
      <c r="C914" s="479"/>
      <c r="D914" s="479"/>
      <c r="E914" s="479"/>
      <c r="F914" s="479"/>
      <c r="G914" s="479"/>
    </row>
    <row r="915" spans="1:7" ht="12.75" hidden="1" customHeight="1">
      <c r="A915" s="479"/>
      <c r="B915" s="479"/>
      <c r="C915" s="479"/>
      <c r="D915" s="479"/>
      <c r="E915" s="479"/>
      <c r="F915" s="479"/>
      <c r="G915" s="479"/>
    </row>
    <row r="916" spans="1:7" ht="12.75" hidden="1" customHeight="1">
      <c r="A916" s="479"/>
      <c r="B916" s="479"/>
      <c r="C916" s="479"/>
      <c r="D916" s="479"/>
      <c r="E916" s="479"/>
      <c r="F916" s="479"/>
      <c r="G916" s="479"/>
    </row>
    <row r="917" spans="1:7" ht="12.75" hidden="1" customHeight="1">
      <c r="A917" s="479"/>
      <c r="B917" s="479"/>
      <c r="C917" s="479"/>
      <c r="D917" s="479"/>
      <c r="E917" s="479"/>
      <c r="F917" s="479"/>
      <c r="G917" s="479"/>
    </row>
    <row r="918" spans="1:7" ht="12.75" hidden="1" customHeight="1">
      <c r="A918" s="479"/>
      <c r="B918" s="479"/>
      <c r="C918" s="479"/>
      <c r="D918" s="479"/>
      <c r="E918" s="479"/>
      <c r="F918" s="479"/>
      <c r="G918" s="479"/>
    </row>
    <row r="919" spans="1:7" ht="12.75" hidden="1" customHeight="1">
      <c r="A919" s="479"/>
      <c r="B919" s="479"/>
      <c r="C919" s="479"/>
      <c r="D919" s="479"/>
      <c r="E919" s="479"/>
      <c r="F919" s="479"/>
      <c r="G919" s="479"/>
    </row>
    <row r="920" spans="1:7" ht="12.75" hidden="1" customHeight="1">
      <c r="A920" s="479"/>
      <c r="B920" s="479"/>
      <c r="C920" s="479"/>
      <c r="D920" s="479"/>
      <c r="E920" s="479"/>
      <c r="F920" s="479"/>
      <c r="G920" s="479"/>
    </row>
    <row r="921" spans="1:7" ht="12.75" hidden="1" customHeight="1">
      <c r="A921" s="479"/>
      <c r="B921" s="479"/>
      <c r="C921" s="479"/>
      <c r="D921" s="479"/>
      <c r="E921" s="479"/>
      <c r="F921" s="479"/>
      <c r="G921" s="479"/>
    </row>
    <row r="922" spans="1:7" ht="12.75" hidden="1" customHeight="1">
      <c r="A922" s="479"/>
      <c r="B922" s="479"/>
      <c r="C922" s="479"/>
      <c r="D922" s="479"/>
      <c r="E922" s="479"/>
      <c r="F922" s="479"/>
      <c r="G922" s="479"/>
    </row>
    <row r="923" spans="1:7" ht="12.75" hidden="1" customHeight="1">
      <c r="A923" s="479"/>
      <c r="B923" s="479"/>
      <c r="C923" s="479"/>
      <c r="D923" s="479"/>
      <c r="E923" s="479"/>
      <c r="F923" s="479"/>
      <c r="G923" s="479"/>
    </row>
    <row r="924" spans="1:7" ht="12.75" hidden="1" customHeight="1">
      <c r="A924" s="479"/>
      <c r="B924" s="479"/>
      <c r="C924" s="479"/>
      <c r="D924" s="479"/>
      <c r="E924" s="479"/>
      <c r="F924" s="479"/>
      <c r="G924" s="479"/>
    </row>
    <row r="925" spans="1:7" ht="12.75" hidden="1" customHeight="1">
      <c r="A925" s="479"/>
      <c r="B925" s="479"/>
      <c r="C925" s="479"/>
      <c r="D925" s="479"/>
      <c r="E925" s="479"/>
      <c r="F925" s="479"/>
      <c r="G925" s="479"/>
    </row>
    <row r="926" spans="1:7" ht="12.75" hidden="1" customHeight="1">
      <c r="A926" s="479"/>
      <c r="B926" s="479"/>
      <c r="C926" s="479"/>
      <c r="D926" s="479"/>
      <c r="E926" s="479"/>
      <c r="F926" s="479"/>
      <c r="G926" s="479"/>
    </row>
    <row r="927" spans="1:7" ht="12.75" hidden="1" customHeight="1">
      <c r="A927" s="479"/>
      <c r="B927" s="479"/>
      <c r="C927" s="479"/>
      <c r="D927" s="479"/>
      <c r="E927" s="479"/>
      <c r="F927" s="479"/>
      <c r="G927" s="479"/>
    </row>
    <row r="928" spans="1:7" ht="12.75" hidden="1" customHeight="1">
      <c r="A928" s="479"/>
      <c r="B928" s="479"/>
      <c r="C928" s="479"/>
      <c r="D928" s="479"/>
      <c r="E928" s="479"/>
      <c r="F928" s="479"/>
      <c r="G928" s="479"/>
    </row>
    <row r="929" spans="1:7" ht="12.75" hidden="1" customHeight="1">
      <c r="A929" s="479"/>
      <c r="B929" s="479"/>
      <c r="C929" s="479"/>
      <c r="D929" s="479"/>
      <c r="E929" s="479"/>
      <c r="F929" s="479"/>
      <c r="G929" s="479"/>
    </row>
    <row r="930" spans="1:7" ht="12.75" hidden="1" customHeight="1">
      <c r="A930" s="479"/>
      <c r="B930" s="479"/>
      <c r="C930" s="479"/>
      <c r="D930" s="479"/>
      <c r="E930" s="479"/>
      <c r="F930" s="479"/>
      <c r="G930" s="479"/>
    </row>
    <row r="931" spans="1:7" ht="12.75" hidden="1" customHeight="1">
      <c r="A931" s="479"/>
      <c r="B931" s="479"/>
      <c r="C931" s="479"/>
      <c r="D931" s="479"/>
      <c r="E931" s="479"/>
      <c r="F931" s="479"/>
      <c r="G931" s="479"/>
    </row>
    <row r="932" spans="1:7" ht="12.75" hidden="1" customHeight="1">
      <c r="A932" s="479"/>
      <c r="B932" s="479"/>
      <c r="C932" s="479"/>
      <c r="D932" s="479"/>
      <c r="E932" s="479"/>
      <c r="F932" s="479"/>
      <c r="G932" s="479"/>
    </row>
    <row r="933" spans="1:7" ht="12.75" hidden="1" customHeight="1">
      <c r="A933" s="479"/>
      <c r="B933" s="479"/>
      <c r="C933" s="479"/>
      <c r="D933" s="479"/>
      <c r="E933" s="479"/>
      <c r="F933" s="479"/>
      <c r="G933" s="479"/>
    </row>
    <row r="934" spans="1:7" ht="12.75" hidden="1" customHeight="1">
      <c r="A934" s="479"/>
      <c r="B934" s="479"/>
      <c r="C934" s="479"/>
      <c r="D934" s="479"/>
      <c r="E934" s="479"/>
      <c r="F934" s="479"/>
      <c r="G934" s="479"/>
    </row>
    <row r="935" spans="1:7" ht="12.75" hidden="1" customHeight="1">
      <c r="A935" s="479"/>
      <c r="B935" s="479"/>
      <c r="C935" s="479"/>
      <c r="D935" s="479"/>
      <c r="E935" s="479"/>
      <c r="F935" s="479"/>
      <c r="G935" s="479"/>
    </row>
    <row r="936" spans="1:7" ht="12.75" hidden="1" customHeight="1">
      <c r="A936" s="479"/>
      <c r="B936" s="479"/>
      <c r="C936" s="479"/>
      <c r="D936" s="479"/>
      <c r="E936" s="479"/>
      <c r="F936" s="479"/>
      <c r="G936" s="479"/>
    </row>
    <row r="937" spans="1:7" ht="12.75" hidden="1" customHeight="1">
      <c r="A937" s="479"/>
      <c r="B937" s="479"/>
      <c r="C937" s="479"/>
      <c r="D937" s="479"/>
      <c r="E937" s="479"/>
      <c r="F937" s="479"/>
      <c r="G937" s="479"/>
    </row>
    <row r="938" spans="1:7" ht="12.75" hidden="1" customHeight="1">
      <c r="A938" s="479"/>
      <c r="B938" s="479"/>
      <c r="C938" s="479"/>
      <c r="D938" s="479"/>
      <c r="E938" s="479"/>
      <c r="F938" s="479"/>
      <c r="G938" s="479"/>
    </row>
    <row r="939" spans="1:7" ht="12.75" hidden="1" customHeight="1">
      <c r="A939" s="479"/>
      <c r="B939" s="479"/>
      <c r="C939" s="479"/>
      <c r="D939" s="479"/>
      <c r="E939" s="479"/>
      <c r="F939" s="479"/>
      <c r="G939" s="479"/>
    </row>
    <row r="940" spans="1:7" ht="12.75" hidden="1" customHeight="1">
      <c r="A940" s="479"/>
      <c r="B940" s="479"/>
      <c r="C940" s="479"/>
      <c r="D940" s="479"/>
      <c r="E940" s="479"/>
      <c r="F940" s="479"/>
      <c r="G940" s="479"/>
    </row>
    <row r="941" spans="1:7" ht="12.75" hidden="1" customHeight="1">
      <c r="A941" s="479"/>
      <c r="B941" s="479"/>
      <c r="C941" s="479"/>
      <c r="D941" s="479"/>
      <c r="E941" s="479"/>
      <c r="F941" s="479"/>
      <c r="G941" s="479"/>
    </row>
    <row r="942" spans="1:7" ht="12.75" hidden="1" customHeight="1">
      <c r="A942" s="479"/>
      <c r="B942" s="479"/>
      <c r="C942" s="479"/>
      <c r="D942" s="479"/>
      <c r="E942" s="479"/>
      <c r="F942" s="479"/>
      <c r="G942" s="479"/>
    </row>
    <row r="943" spans="1:7" ht="12.75" hidden="1" customHeight="1">
      <c r="A943" s="479"/>
      <c r="B943" s="479"/>
      <c r="C943" s="479"/>
      <c r="D943" s="479"/>
      <c r="E943" s="479"/>
      <c r="F943" s="479"/>
      <c r="G943" s="479"/>
    </row>
    <row r="944" spans="1:7" ht="12.75" hidden="1" customHeight="1">
      <c r="A944" s="479"/>
      <c r="B944" s="479"/>
      <c r="C944" s="479"/>
      <c r="D944" s="479"/>
      <c r="E944" s="479"/>
      <c r="F944" s="479"/>
      <c r="G944" s="479"/>
    </row>
    <row r="945" spans="1:7" ht="12.75" hidden="1" customHeight="1">
      <c r="A945" s="479"/>
      <c r="B945" s="479"/>
      <c r="C945" s="479"/>
      <c r="D945" s="479"/>
      <c r="E945" s="479"/>
      <c r="F945" s="479"/>
      <c r="G945" s="479"/>
    </row>
    <row r="946" spans="1:7" ht="12.75" hidden="1" customHeight="1">
      <c r="A946" s="479"/>
      <c r="B946" s="479"/>
      <c r="C946" s="479"/>
      <c r="D946" s="479"/>
      <c r="E946" s="479"/>
      <c r="F946" s="479"/>
      <c r="G946" s="479"/>
    </row>
    <row r="947" spans="1:7" ht="12.75" hidden="1" customHeight="1">
      <c r="A947" s="479"/>
      <c r="B947" s="479"/>
      <c r="C947" s="479"/>
      <c r="D947" s="479"/>
      <c r="E947" s="479"/>
      <c r="F947" s="479"/>
      <c r="G947" s="479"/>
    </row>
    <row r="948" spans="1:7" ht="12.75" hidden="1" customHeight="1">
      <c r="A948" s="479"/>
      <c r="B948" s="479"/>
      <c r="C948" s="479"/>
      <c r="D948" s="479"/>
      <c r="E948" s="479"/>
      <c r="F948" s="479"/>
      <c r="G948" s="479"/>
    </row>
    <row r="949" spans="1:7" ht="12.75" hidden="1" customHeight="1">
      <c r="A949" s="479"/>
      <c r="B949" s="479"/>
      <c r="C949" s="479"/>
      <c r="D949" s="479"/>
      <c r="E949" s="479"/>
      <c r="F949" s="479"/>
      <c r="G949" s="479"/>
    </row>
    <row r="950" spans="1:7" ht="12.75" hidden="1" customHeight="1">
      <c r="A950" s="479"/>
      <c r="B950" s="479"/>
      <c r="C950" s="479"/>
      <c r="D950" s="479"/>
      <c r="E950" s="479"/>
      <c r="F950" s="479"/>
      <c r="G950" s="479"/>
    </row>
    <row r="951" spans="1:7" ht="12.75" hidden="1" customHeight="1">
      <c r="A951" s="479"/>
      <c r="B951" s="479"/>
      <c r="C951" s="479"/>
      <c r="D951" s="479"/>
      <c r="E951" s="479"/>
      <c r="F951" s="479"/>
      <c r="G951" s="479"/>
    </row>
    <row r="952" spans="1:7" ht="12.75" hidden="1" customHeight="1">
      <c r="A952" s="479"/>
      <c r="B952" s="479"/>
      <c r="C952" s="479"/>
      <c r="D952" s="479"/>
      <c r="E952" s="479"/>
      <c r="F952" s="479"/>
      <c r="G952" s="479"/>
    </row>
    <row r="953" spans="1:7" ht="12.75" hidden="1" customHeight="1">
      <c r="A953" s="479"/>
      <c r="B953" s="479"/>
      <c r="C953" s="479"/>
      <c r="D953" s="479"/>
      <c r="E953" s="479"/>
      <c r="F953" s="479"/>
      <c r="G953" s="479"/>
    </row>
    <row r="954" spans="1:7" ht="12.75" hidden="1" customHeight="1">
      <c r="A954" s="479"/>
      <c r="B954" s="479"/>
      <c r="C954" s="479"/>
      <c r="D954" s="479"/>
      <c r="E954" s="479"/>
      <c r="F954" s="479"/>
      <c r="G954" s="479"/>
    </row>
    <row r="955" spans="1:7" ht="12.75" hidden="1" customHeight="1">
      <c r="A955" s="479"/>
      <c r="B955" s="479"/>
      <c r="C955" s="479"/>
      <c r="D955" s="479"/>
      <c r="E955" s="479"/>
      <c r="F955" s="479"/>
      <c r="G955" s="479"/>
    </row>
    <row r="956" spans="1:7" ht="12.75" hidden="1" customHeight="1">
      <c r="A956" s="479"/>
      <c r="B956" s="479"/>
      <c r="C956" s="479"/>
      <c r="D956" s="479"/>
      <c r="E956" s="479"/>
      <c r="F956" s="479"/>
      <c r="G956" s="479"/>
    </row>
    <row r="957" spans="1:7" ht="12.75" hidden="1" customHeight="1">
      <c r="A957" s="479"/>
      <c r="B957" s="479"/>
      <c r="C957" s="479"/>
      <c r="D957" s="479"/>
      <c r="E957" s="479"/>
      <c r="F957" s="479"/>
      <c r="G957" s="479"/>
    </row>
    <row r="958" spans="1:7" ht="12.75" hidden="1" customHeight="1">
      <c r="A958" s="479"/>
      <c r="B958" s="479"/>
      <c r="C958" s="479"/>
      <c r="D958" s="479"/>
      <c r="E958" s="479"/>
      <c r="F958" s="479"/>
      <c r="G958" s="479"/>
    </row>
    <row r="959" spans="1:7" ht="12.75" hidden="1" customHeight="1">
      <c r="A959" s="479"/>
      <c r="B959" s="479"/>
      <c r="C959" s="479"/>
      <c r="D959" s="479"/>
      <c r="E959" s="479"/>
      <c r="F959" s="479"/>
      <c r="G959" s="479"/>
    </row>
    <row r="960" spans="1:7" ht="12.75" hidden="1" customHeight="1">
      <c r="A960" s="479"/>
      <c r="B960" s="479"/>
      <c r="C960" s="479"/>
      <c r="D960" s="479"/>
      <c r="E960" s="479"/>
      <c r="F960" s="479"/>
      <c r="G960" s="479"/>
    </row>
    <row r="961" spans="1:7" ht="12.75" hidden="1" customHeight="1">
      <c r="A961" s="479"/>
      <c r="B961" s="479"/>
      <c r="C961" s="479"/>
      <c r="D961" s="479"/>
      <c r="E961" s="479"/>
      <c r="F961" s="479"/>
      <c r="G961" s="479"/>
    </row>
    <row r="962" spans="1:7" ht="12.75" hidden="1" customHeight="1">
      <c r="A962" s="479"/>
      <c r="B962" s="479"/>
      <c r="C962" s="479"/>
      <c r="D962" s="479"/>
      <c r="E962" s="479"/>
      <c r="F962" s="479"/>
      <c r="G962" s="479"/>
    </row>
    <row r="963" spans="1:7" ht="12.75" hidden="1" customHeight="1">
      <c r="A963" s="479"/>
      <c r="B963" s="479"/>
      <c r="C963" s="479"/>
      <c r="D963" s="479"/>
      <c r="E963" s="479"/>
      <c r="F963" s="479"/>
      <c r="G963" s="479"/>
    </row>
    <row r="964" spans="1:7" ht="12.75" hidden="1" customHeight="1">
      <c r="A964" s="479"/>
      <c r="B964" s="479"/>
      <c r="C964" s="479"/>
      <c r="D964" s="479"/>
      <c r="E964" s="479"/>
      <c r="F964" s="479"/>
      <c r="G964" s="479"/>
    </row>
    <row r="965" spans="1:7" ht="12.75" hidden="1" customHeight="1">
      <c r="A965" s="479"/>
      <c r="B965" s="479"/>
      <c r="C965" s="479"/>
      <c r="D965" s="479"/>
      <c r="E965" s="479"/>
      <c r="F965" s="479"/>
      <c r="G965" s="479"/>
    </row>
    <row r="966" spans="1:7" ht="12.75" hidden="1" customHeight="1">
      <c r="A966" s="479"/>
      <c r="B966" s="479"/>
      <c r="C966" s="479"/>
      <c r="D966" s="479"/>
      <c r="E966" s="479"/>
      <c r="F966" s="479"/>
      <c r="G966" s="479"/>
    </row>
    <row r="967" spans="1:7" ht="12.75" hidden="1" customHeight="1">
      <c r="A967" s="479"/>
      <c r="B967" s="479"/>
      <c r="C967" s="479"/>
      <c r="D967" s="479"/>
      <c r="E967" s="479"/>
      <c r="F967" s="479"/>
      <c r="G967" s="479"/>
    </row>
    <row r="968" spans="1:7" ht="12.75" hidden="1" customHeight="1">
      <c r="A968" s="479"/>
      <c r="B968" s="479"/>
      <c r="C968" s="479"/>
      <c r="D968" s="479"/>
      <c r="E968" s="479"/>
      <c r="F968" s="479"/>
      <c r="G968" s="479"/>
    </row>
    <row r="969" spans="1:7" ht="12.75" hidden="1" customHeight="1">
      <c r="A969" s="479"/>
      <c r="B969" s="479"/>
      <c r="C969" s="479"/>
      <c r="D969" s="479"/>
      <c r="E969" s="479"/>
      <c r="F969" s="479"/>
      <c r="G969" s="479"/>
    </row>
    <row r="970" spans="1:7" ht="12.75" hidden="1" customHeight="1">
      <c r="A970" s="479"/>
      <c r="B970" s="479"/>
      <c r="C970" s="479"/>
      <c r="D970" s="479"/>
      <c r="E970" s="479"/>
      <c r="F970" s="479"/>
      <c r="G970" s="479"/>
    </row>
    <row r="971" spans="1:7" ht="12.75" hidden="1" customHeight="1">
      <c r="A971" s="479"/>
      <c r="B971" s="479"/>
      <c r="C971" s="479"/>
      <c r="D971" s="479"/>
      <c r="E971" s="479"/>
      <c r="F971" s="479"/>
      <c r="G971" s="479"/>
    </row>
    <row r="972" spans="1:7" ht="12.75" hidden="1" customHeight="1">
      <c r="A972" s="479"/>
      <c r="B972" s="479"/>
      <c r="C972" s="479"/>
      <c r="D972" s="479"/>
      <c r="E972" s="479"/>
      <c r="F972" s="479"/>
      <c r="G972" s="479"/>
    </row>
    <row r="973" spans="1:7" ht="12.75" hidden="1" customHeight="1">
      <c r="A973" s="479"/>
      <c r="B973" s="479"/>
      <c r="C973" s="479"/>
      <c r="D973" s="479"/>
      <c r="E973" s="479"/>
      <c r="F973" s="479"/>
      <c r="G973" s="479"/>
    </row>
    <row r="974" spans="1:7" ht="12.75" hidden="1" customHeight="1">
      <c r="A974" s="479"/>
      <c r="B974" s="479"/>
      <c r="C974" s="479"/>
      <c r="D974" s="479"/>
      <c r="E974" s="479"/>
      <c r="F974" s="479"/>
      <c r="G974" s="479"/>
    </row>
    <row r="975" spans="1:7" ht="12.75" hidden="1" customHeight="1">
      <c r="A975" s="479"/>
      <c r="B975" s="479"/>
      <c r="C975" s="479"/>
      <c r="D975" s="479"/>
      <c r="E975" s="479"/>
      <c r="F975" s="479"/>
      <c r="G975" s="479"/>
    </row>
    <row r="976" spans="1:7" ht="12.75" hidden="1" customHeight="1">
      <c r="A976" s="479"/>
      <c r="B976" s="479"/>
      <c r="C976" s="479"/>
      <c r="D976" s="479"/>
      <c r="E976" s="479"/>
      <c r="F976" s="479"/>
      <c r="G976" s="479"/>
    </row>
    <row r="977" spans="1:7" ht="12.75" hidden="1" customHeight="1">
      <c r="A977" s="479"/>
      <c r="B977" s="479"/>
      <c r="C977" s="479"/>
      <c r="D977" s="479"/>
      <c r="E977" s="479"/>
      <c r="F977" s="479"/>
      <c r="G977" s="479"/>
    </row>
    <row r="978" spans="1:7" ht="12.75" hidden="1" customHeight="1">
      <c r="A978" s="479"/>
      <c r="B978" s="479"/>
      <c r="C978" s="479"/>
      <c r="D978" s="479"/>
      <c r="E978" s="479"/>
      <c r="F978" s="479"/>
      <c r="G978" s="479"/>
    </row>
    <row r="979" spans="1:7" ht="12.75" hidden="1" customHeight="1">
      <c r="A979" s="479"/>
      <c r="B979" s="479"/>
      <c r="C979" s="479"/>
      <c r="D979" s="479"/>
      <c r="E979" s="479"/>
      <c r="F979" s="479"/>
      <c r="G979" s="479"/>
    </row>
    <row r="980" spans="1:7" ht="12.75" hidden="1" customHeight="1">
      <c r="A980" s="479"/>
      <c r="B980" s="479"/>
      <c r="C980" s="479"/>
      <c r="D980" s="479"/>
      <c r="E980" s="479"/>
      <c r="F980" s="479"/>
      <c r="G980" s="479"/>
    </row>
    <row r="981" spans="1:7" ht="12.75" hidden="1" customHeight="1">
      <c r="A981" s="479"/>
      <c r="B981" s="479"/>
      <c r="C981" s="479"/>
      <c r="D981" s="479"/>
      <c r="E981" s="479"/>
      <c r="F981" s="479"/>
      <c r="G981" s="479"/>
    </row>
    <row r="982" spans="1:7" ht="12.75" hidden="1" customHeight="1">
      <c r="A982" s="479"/>
      <c r="B982" s="479"/>
      <c r="C982" s="479"/>
      <c r="D982" s="479"/>
      <c r="E982" s="479"/>
      <c r="F982" s="479"/>
      <c r="G982" s="479"/>
    </row>
    <row r="983" spans="1:7" ht="12.75" hidden="1" customHeight="1">
      <c r="A983" s="479"/>
      <c r="B983" s="479"/>
      <c r="C983" s="479"/>
      <c r="D983" s="479"/>
      <c r="E983" s="479"/>
      <c r="F983" s="479"/>
      <c r="G983" s="479"/>
    </row>
    <row r="984" spans="1:7" ht="12.75" hidden="1" customHeight="1">
      <c r="A984" s="479"/>
      <c r="B984" s="479"/>
      <c r="C984" s="479"/>
      <c r="D984" s="479"/>
      <c r="E984" s="479"/>
      <c r="F984" s="479"/>
      <c r="G984" s="479"/>
    </row>
    <row r="985" spans="1:7" ht="12.75" hidden="1" customHeight="1">
      <c r="A985" s="479"/>
      <c r="B985" s="479"/>
      <c r="C985" s="479"/>
      <c r="D985" s="479"/>
      <c r="E985" s="479"/>
      <c r="F985" s="479"/>
      <c r="G985" s="479"/>
    </row>
    <row r="986" spans="1:7" ht="12.75" hidden="1" customHeight="1">
      <c r="A986" s="479"/>
      <c r="B986" s="479"/>
      <c r="C986" s="479"/>
      <c r="D986" s="479"/>
      <c r="E986" s="479"/>
      <c r="F986" s="479"/>
      <c r="G986" s="479"/>
    </row>
    <row r="987" spans="1:7" ht="12.75" hidden="1" customHeight="1">
      <c r="A987" s="479"/>
      <c r="B987" s="479"/>
      <c r="C987" s="479"/>
      <c r="D987" s="479"/>
      <c r="E987" s="479"/>
      <c r="F987" s="479"/>
      <c r="G987" s="479"/>
    </row>
    <row r="988" spans="1:7" ht="12.75" hidden="1" customHeight="1">
      <c r="A988" s="479"/>
      <c r="B988" s="479"/>
      <c r="C988" s="479"/>
      <c r="D988" s="479"/>
      <c r="E988" s="479"/>
      <c r="F988" s="479"/>
      <c r="G988" s="479"/>
    </row>
    <row r="989" spans="1:7" ht="12.75" hidden="1" customHeight="1">
      <c r="A989" s="479"/>
      <c r="B989" s="479"/>
      <c r="C989" s="479"/>
      <c r="D989" s="479"/>
      <c r="E989" s="479"/>
      <c r="F989" s="479"/>
      <c r="G989" s="479"/>
    </row>
    <row r="990" spans="1:7" ht="12.75" hidden="1" customHeight="1">
      <c r="A990" s="479"/>
      <c r="B990" s="479"/>
      <c r="C990" s="479"/>
      <c r="D990" s="479"/>
      <c r="E990" s="479"/>
      <c r="F990" s="479"/>
      <c r="G990" s="479"/>
    </row>
    <row r="991" spans="1:7" ht="12.75" hidden="1" customHeight="1">
      <c r="A991" s="479"/>
      <c r="B991" s="479"/>
      <c r="C991" s="479"/>
      <c r="D991" s="479"/>
      <c r="E991" s="479"/>
      <c r="F991" s="479"/>
      <c r="G991" s="479"/>
    </row>
    <row r="992" spans="1:7" ht="12.75" hidden="1" customHeight="1">
      <c r="A992" s="479"/>
      <c r="B992" s="479"/>
      <c r="C992" s="479"/>
      <c r="D992" s="479"/>
      <c r="E992" s="479"/>
      <c r="F992" s="479"/>
      <c r="G992" s="479"/>
    </row>
    <row r="993" spans="1:7" ht="12.75" hidden="1" customHeight="1">
      <c r="A993" s="479"/>
      <c r="B993" s="479"/>
      <c r="C993" s="479"/>
      <c r="D993" s="479"/>
      <c r="E993" s="479"/>
      <c r="F993" s="479"/>
      <c r="G993" s="479"/>
    </row>
    <row r="994" spans="1:7" ht="12.75" hidden="1" customHeight="1">
      <c r="A994" s="479"/>
      <c r="B994" s="479"/>
      <c r="C994" s="479"/>
      <c r="D994" s="479"/>
      <c r="E994" s="479"/>
      <c r="F994" s="479"/>
      <c r="G994" s="479"/>
    </row>
    <row r="995" spans="1:7" ht="12.75" hidden="1" customHeight="1">
      <c r="A995" s="479"/>
      <c r="B995" s="479"/>
      <c r="C995" s="479"/>
      <c r="D995" s="479"/>
      <c r="E995" s="479"/>
      <c r="F995" s="479"/>
      <c r="G995" s="479"/>
    </row>
    <row r="996" spans="1:7" ht="12.75" hidden="1" customHeight="1">
      <c r="A996" s="479"/>
      <c r="B996" s="479"/>
      <c r="C996" s="479"/>
      <c r="D996" s="479"/>
      <c r="E996" s="479"/>
      <c r="F996" s="479"/>
      <c r="G996" s="479"/>
    </row>
    <row r="997" spans="1:7" ht="12.75" hidden="1" customHeight="1">
      <c r="A997" s="479"/>
      <c r="B997" s="479"/>
      <c r="C997" s="479"/>
      <c r="D997" s="479"/>
      <c r="E997" s="479"/>
      <c r="F997" s="479"/>
      <c r="G997" s="479"/>
    </row>
    <row r="998" spans="1:7" ht="12.75" hidden="1" customHeight="1">
      <c r="A998" s="479"/>
      <c r="B998" s="479"/>
      <c r="C998" s="479"/>
      <c r="D998" s="479"/>
      <c r="E998" s="479"/>
      <c r="F998" s="479"/>
      <c r="G998" s="479"/>
    </row>
    <row r="999" spans="1:7" ht="12.75" hidden="1" customHeight="1">
      <c r="A999" s="479"/>
      <c r="B999" s="479"/>
      <c r="C999" s="479"/>
      <c r="D999" s="479"/>
      <c r="E999" s="479"/>
      <c r="F999" s="479"/>
      <c r="G999" s="479"/>
    </row>
    <row r="1000" spans="1:7" ht="12.75" hidden="1" customHeight="1">
      <c r="A1000" s="479"/>
      <c r="B1000" s="479"/>
      <c r="C1000" s="479"/>
      <c r="D1000" s="479"/>
      <c r="E1000" s="479"/>
      <c r="F1000" s="479"/>
      <c r="G1000" s="479"/>
    </row>
    <row r="1001" spans="1:7" ht="12.75" hidden="1" customHeight="1">
      <c r="A1001" s="479"/>
      <c r="B1001" s="479"/>
      <c r="C1001" s="479"/>
      <c r="D1001" s="479"/>
      <c r="E1001" s="479"/>
      <c r="F1001" s="479"/>
      <c r="G1001" s="479"/>
    </row>
    <row r="1002" spans="1:7" ht="12.75" hidden="1" customHeight="1">
      <c r="A1002" s="479"/>
      <c r="B1002" s="479"/>
      <c r="C1002" s="479"/>
      <c r="D1002" s="479"/>
      <c r="E1002" s="479"/>
      <c r="F1002" s="479"/>
      <c r="G1002" s="479"/>
    </row>
    <row r="1003" spans="1:7" ht="12.75" hidden="1" customHeight="1">
      <c r="A1003" s="479"/>
      <c r="B1003" s="479"/>
      <c r="C1003" s="479"/>
      <c r="D1003" s="479"/>
      <c r="E1003" s="479"/>
      <c r="F1003" s="479"/>
      <c r="G1003" s="479"/>
    </row>
    <row r="1004" spans="1:7" ht="12.75" hidden="1" customHeight="1">
      <c r="A1004" s="479"/>
      <c r="B1004" s="479"/>
      <c r="C1004" s="479"/>
      <c r="D1004" s="479"/>
      <c r="E1004" s="479"/>
      <c r="F1004" s="479"/>
      <c r="G1004" s="479"/>
    </row>
    <row r="1005" spans="1:7" ht="12.75" hidden="1" customHeight="1">
      <c r="A1005" s="479"/>
      <c r="B1005" s="479"/>
      <c r="C1005" s="479"/>
      <c r="D1005" s="479"/>
      <c r="E1005" s="479"/>
      <c r="F1005" s="479"/>
      <c r="G1005" s="479"/>
    </row>
    <row r="1006" spans="1:7" ht="12.75" hidden="1" customHeight="1">
      <c r="A1006" s="479"/>
      <c r="B1006" s="479"/>
      <c r="C1006" s="479"/>
      <c r="D1006" s="479"/>
      <c r="E1006" s="479"/>
      <c r="F1006" s="479"/>
      <c r="G1006" s="479"/>
    </row>
    <row r="1007" spans="1:7" ht="12.75" hidden="1" customHeight="1">
      <c r="A1007" s="479"/>
      <c r="B1007" s="479"/>
      <c r="C1007" s="479"/>
      <c r="D1007" s="479"/>
      <c r="E1007" s="479"/>
      <c r="F1007" s="479"/>
      <c r="G1007" s="479"/>
    </row>
    <row r="1008" spans="1:7" ht="12.75" hidden="1" customHeight="1">
      <c r="A1008" s="479"/>
      <c r="B1008" s="479"/>
      <c r="C1008" s="479"/>
      <c r="D1008" s="479"/>
      <c r="E1008" s="479"/>
      <c r="F1008" s="479"/>
      <c r="G1008" s="479"/>
    </row>
    <row r="1009" spans="1:7" ht="12.75" hidden="1" customHeight="1">
      <c r="A1009" s="479"/>
      <c r="B1009" s="479"/>
      <c r="C1009" s="479"/>
      <c r="D1009" s="479"/>
      <c r="E1009" s="479"/>
      <c r="F1009" s="479"/>
      <c r="G1009" s="479"/>
    </row>
    <row r="1010" spans="1:7" ht="12.75" hidden="1" customHeight="1">
      <c r="A1010" s="479"/>
      <c r="B1010" s="479"/>
      <c r="C1010" s="479"/>
      <c r="D1010" s="479"/>
      <c r="E1010" s="479"/>
      <c r="F1010" s="479"/>
      <c r="G1010" s="479"/>
    </row>
    <row r="1011" spans="1:7" ht="12.75" hidden="1" customHeight="1">
      <c r="A1011" s="479"/>
      <c r="B1011" s="479"/>
      <c r="C1011" s="479"/>
      <c r="D1011" s="479"/>
      <c r="E1011" s="479"/>
      <c r="F1011" s="479"/>
      <c r="G1011" s="479"/>
    </row>
    <row r="1012" spans="1:7" ht="12.75" hidden="1" customHeight="1">
      <c r="A1012" s="479"/>
      <c r="B1012" s="479"/>
      <c r="C1012" s="479"/>
      <c r="D1012" s="479"/>
      <c r="E1012" s="479"/>
      <c r="F1012" s="479"/>
      <c r="G1012" s="479"/>
    </row>
    <row r="1013" spans="1:7" ht="12.75" hidden="1" customHeight="1">
      <c r="A1013" s="479"/>
      <c r="B1013" s="479"/>
      <c r="C1013" s="479"/>
      <c r="D1013" s="479"/>
      <c r="E1013" s="479"/>
      <c r="F1013" s="479"/>
      <c r="G1013" s="479"/>
    </row>
    <row r="1014" spans="1:7" ht="12.75" hidden="1" customHeight="1">
      <c r="A1014" s="479"/>
      <c r="B1014" s="479"/>
      <c r="C1014" s="479"/>
      <c r="D1014" s="479"/>
      <c r="E1014" s="479"/>
      <c r="F1014" s="479"/>
      <c r="G1014" s="479"/>
    </row>
    <row r="1015" spans="1:7" ht="12.75" hidden="1" customHeight="1">
      <c r="A1015" s="479"/>
      <c r="B1015" s="479"/>
      <c r="C1015" s="479"/>
      <c r="D1015" s="479"/>
      <c r="E1015" s="479"/>
      <c r="F1015" s="479"/>
      <c r="G1015" s="479"/>
    </row>
    <row r="1016" spans="1:7" ht="12.75" hidden="1" customHeight="1">
      <c r="A1016" s="479"/>
      <c r="B1016" s="479"/>
      <c r="C1016" s="479"/>
      <c r="D1016" s="479"/>
      <c r="E1016" s="479"/>
      <c r="F1016" s="479"/>
      <c r="G1016" s="479"/>
    </row>
    <row r="1017" spans="1:7" ht="12.75" hidden="1" customHeight="1">
      <c r="A1017" s="479"/>
      <c r="B1017" s="479"/>
      <c r="C1017" s="479"/>
      <c r="D1017" s="479"/>
      <c r="E1017" s="479"/>
      <c r="F1017" s="479"/>
      <c r="G1017" s="479"/>
    </row>
    <row r="1018" spans="1:7" ht="12.75" hidden="1" customHeight="1">
      <c r="A1018" s="479"/>
      <c r="B1018" s="479"/>
      <c r="C1018" s="479"/>
      <c r="D1018" s="479"/>
      <c r="E1018" s="479"/>
      <c r="F1018" s="479"/>
      <c r="G1018" s="479"/>
    </row>
    <row r="1019" spans="1:7" ht="12.75" hidden="1" customHeight="1">
      <c r="A1019" s="479"/>
      <c r="B1019" s="479"/>
      <c r="C1019" s="479"/>
      <c r="D1019" s="479"/>
      <c r="E1019" s="479"/>
      <c r="F1019" s="479"/>
      <c r="G1019" s="479"/>
    </row>
    <row r="1020" spans="1:7" ht="12.75" hidden="1" customHeight="1">
      <c r="A1020" s="479"/>
      <c r="B1020" s="479"/>
      <c r="C1020" s="479"/>
      <c r="D1020" s="479"/>
      <c r="E1020" s="479"/>
      <c r="F1020" s="479"/>
      <c r="G1020" s="479"/>
    </row>
    <row r="1021" spans="1:7" ht="12.75" hidden="1" customHeight="1">
      <c r="A1021" s="479"/>
      <c r="B1021" s="479"/>
      <c r="C1021" s="479"/>
      <c r="D1021" s="479"/>
      <c r="E1021" s="479"/>
      <c r="F1021" s="479"/>
      <c r="G1021" s="479"/>
    </row>
    <row r="1022" spans="1:7" ht="12.75" hidden="1" customHeight="1">
      <c r="A1022" s="479"/>
      <c r="B1022" s="479"/>
      <c r="C1022" s="479"/>
      <c r="D1022" s="479"/>
      <c r="E1022" s="479"/>
      <c r="F1022" s="479"/>
      <c r="G1022" s="479"/>
    </row>
    <row r="1023" spans="1:7" ht="12.75" hidden="1" customHeight="1">
      <c r="A1023" s="479"/>
      <c r="B1023" s="479"/>
      <c r="C1023" s="479"/>
      <c r="D1023" s="479"/>
      <c r="E1023" s="479"/>
      <c r="F1023" s="479"/>
      <c r="G1023" s="479"/>
    </row>
    <row r="1024" spans="1:7" ht="12.75" hidden="1" customHeight="1">
      <c r="A1024" s="479"/>
      <c r="B1024" s="479"/>
      <c r="C1024" s="479"/>
      <c r="D1024" s="479"/>
      <c r="E1024" s="479"/>
      <c r="F1024" s="479"/>
      <c r="G1024" s="479"/>
    </row>
    <row r="1025" spans="1:7" ht="12.75" hidden="1" customHeight="1">
      <c r="A1025" s="479"/>
      <c r="B1025" s="479"/>
      <c r="C1025" s="479"/>
      <c r="D1025" s="479"/>
      <c r="E1025" s="479"/>
      <c r="F1025" s="479"/>
      <c r="G1025" s="479"/>
    </row>
    <row r="1026" spans="1:7" ht="12.75" hidden="1" customHeight="1">
      <c r="A1026" s="479"/>
      <c r="B1026" s="479"/>
      <c r="C1026" s="479"/>
      <c r="D1026" s="479"/>
      <c r="E1026" s="479"/>
      <c r="F1026" s="479"/>
      <c r="G1026" s="479"/>
    </row>
    <row r="1027" spans="1:7" ht="12.75" hidden="1" customHeight="1">
      <c r="A1027" s="479"/>
      <c r="B1027" s="479"/>
      <c r="C1027" s="479"/>
      <c r="D1027" s="479"/>
      <c r="E1027" s="479"/>
      <c r="F1027" s="479"/>
      <c r="G1027" s="479"/>
    </row>
    <row r="1028" spans="1:7" ht="12.75" hidden="1" customHeight="1">
      <c r="A1028" s="479"/>
      <c r="B1028" s="479"/>
      <c r="C1028" s="479"/>
      <c r="D1028" s="479"/>
      <c r="E1028" s="479"/>
      <c r="F1028" s="479"/>
      <c r="G1028" s="479"/>
    </row>
    <row r="1029" spans="1:7" ht="12.75" hidden="1" customHeight="1">
      <c r="A1029" s="479"/>
      <c r="B1029" s="479"/>
      <c r="C1029" s="479"/>
      <c r="D1029" s="479"/>
      <c r="E1029" s="479"/>
      <c r="F1029" s="479"/>
      <c r="G1029" s="479"/>
    </row>
    <row r="1030" spans="1:7" ht="12.75" hidden="1" customHeight="1">
      <c r="A1030" s="479"/>
      <c r="B1030" s="479"/>
      <c r="C1030" s="479"/>
      <c r="D1030" s="479"/>
      <c r="E1030" s="479"/>
      <c r="F1030" s="479"/>
      <c r="G1030" s="479"/>
    </row>
    <row r="1031" spans="1:7" ht="12.75" hidden="1" customHeight="1">
      <c r="A1031" s="479"/>
      <c r="B1031" s="479"/>
      <c r="C1031" s="479"/>
      <c r="D1031" s="479"/>
      <c r="E1031" s="479"/>
      <c r="F1031" s="479"/>
      <c r="G1031" s="479"/>
    </row>
    <row r="1032" spans="1:7" ht="12.75" hidden="1" customHeight="1">
      <c r="A1032" s="479"/>
      <c r="B1032" s="479"/>
      <c r="C1032" s="479"/>
      <c r="D1032" s="479"/>
      <c r="E1032" s="479"/>
      <c r="F1032" s="479"/>
      <c r="G1032" s="479"/>
    </row>
    <row r="1033" spans="1:7" ht="12.75" hidden="1" customHeight="1">
      <c r="A1033" s="479"/>
      <c r="B1033" s="479"/>
      <c r="C1033" s="479"/>
      <c r="D1033" s="479"/>
      <c r="E1033" s="479"/>
      <c r="F1033" s="479"/>
      <c r="G1033" s="479"/>
    </row>
    <row r="1034" spans="1:7" ht="12.75" hidden="1" customHeight="1">
      <c r="A1034" s="479"/>
      <c r="B1034" s="479"/>
      <c r="C1034" s="479"/>
      <c r="D1034" s="479"/>
      <c r="E1034" s="479"/>
      <c r="F1034" s="479"/>
      <c r="G1034" s="479"/>
    </row>
    <row r="1035" spans="1:7" ht="12.75" hidden="1" customHeight="1">
      <c r="A1035" s="479"/>
      <c r="B1035" s="479"/>
      <c r="C1035" s="479"/>
      <c r="D1035" s="479"/>
      <c r="E1035" s="479"/>
      <c r="F1035" s="479"/>
      <c r="G1035" s="479"/>
    </row>
    <row r="1036" spans="1:7" ht="12.75" hidden="1" customHeight="1">
      <c r="A1036" s="479"/>
      <c r="B1036" s="479"/>
      <c r="C1036" s="479"/>
      <c r="D1036" s="479"/>
      <c r="E1036" s="479"/>
      <c r="F1036" s="479"/>
      <c r="G1036" s="479"/>
    </row>
    <row r="1037" spans="1:7" ht="12.75" hidden="1" customHeight="1">
      <c r="A1037" s="479"/>
      <c r="B1037" s="479"/>
      <c r="C1037" s="479"/>
      <c r="D1037" s="479"/>
      <c r="E1037" s="479"/>
      <c r="F1037" s="479"/>
      <c r="G1037" s="479"/>
    </row>
    <row r="1038" spans="1:7" ht="12.75" hidden="1" customHeight="1">
      <c r="A1038" s="479"/>
      <c r="B1038" s="479"/>
      <c r="C1038" s="479"/>
      <c r="D1038" s="479"/>
      <c r="E1038" s="479"/>
      <c r="F1038" s="479"/>
      <c r="G1038" s="479"/>
    </row>
    <row r="1039" spans="1:7" ht="12.75" hidden="1" customHeight="1">
      <c r="A1039" s="479"/>
      <c r="B1039" s="479"/>
      <c r="C1039" s="479"/>
      <c r="D1039" s="479"/>
      <c r="E1039" s="479"/>
      <c r="F1039" s="479"/>
      <c r="G1039" s="479"/>
    </row>
    <row r="1040" spans="1:7" ht="12.75" hidden="1" customHeight="1">
      <c r="A1040" s="479"/>
      <c r="B1040" s="479"/>
      <c r="C1040" s="479"/>
      <c r="D1040" s="479"/>
      <c r="E1040" s="479"/>
      <c r="F1040" s="479"/>
      <c r="G1040" s="479"/>
    </row>
    <row r="1041" spans="1:7" ht="12.75" hidden="1" customHeight="1">
      <c r="A1041" s="479"/>
      <c r="B1041" s="479"/>
      <c r="C1041" s="479"/>
      <c r="D1041" s="479"/>
      <c r="E1041" s="479"/>
      <c r="F1041" s="479"/>
      <c r="G1041" s="479"/>
    </row>
    <row r="1042" spans="1:7" ht="12.75" hidden="1" customHeight="1">
      <c r="A1042" s="479"/>
      <c r="B1042" s="479"/>
      <c r="C1042" s="479"/>
      <c r="D1042" s="479"/>
      <c r="E1042" s="479"/>
      <c r="F1042" s="479"/>
      <c r="G1042" s="479"/>
    </row>
    <row r="1043" spans="1:7" ht="12.75" hidden="1" customHeight="1">
      <c r="A1043" s="479"/>
      <c r="B1043" s="479"/>
      <c r="C1043" s="479"/>
      <c r="D1043" s="479"/>
      <c r="E1043" s="479"/>
      <c r="F1043" s="479"/>
      <c r="G1043" s="479"/>
    </row>
    <row r="1044" spans="1:7" ht="12.75" hidden="1" customHeight="1">
      <c r="A1044" s="479"/>
      <c r="B1044" s="479"/>
      <c r="C1044" s="479"/>
      <c r="D1044" s="479"/>
      <c r="E1044" s="479"/>
      <c r="F1044" s="479"/>
      <c r="G1044" s="479"/>
    </row>
    <row r="1045" spans="1:7" ht="12.75" hidden="1" customHeight="1">
      <c r="A1045" s="479"/>
      <c r="B1045" s="479"/>
      <c r="C1045" s="479"/>
      <c r="D1045" s="479"/>
      <c r="E1045" s="479"/>
      <c r="F1045" s="479"/>
      <c r="G1045" s="479"/>
    </row>
    <row r="1046" spans="1:7" ht="12.75" hidden="1" customHeight="1">
      <c r="A1046" s="479"/>
      <c r="B1046" s="479"/>
      <c r="C1046" s="479"/>
      <c r="D1046" s="479"/>
      <c r="E1046" s="479"/>
      <c r="F1046" s="479"/>
      <c r="G1046" s="479"/>
    </row>
    <row r="1047" spans="1:7" ht="12.75" hidden="1" customHeight="1">
      <c r="A1047" s="479"/>
      <c r="B1047" s="479"/>
      <c r="C1047" s="479"/>
      <c r="D1047" s="479"/>
      <c r="E1047" s="479"/>
      <c r="F1047" s="479"/>
      <c r="G1047" s="479"/>
    </row>
    <row r="1048" spans="1:7" ht="12.75" hidden="1" customHeight="1">
      <c r="A1048" s="479"/>
      <c r="B1048" s="479"/>
      <c r="C1048" s="479"/>
      <c r="D1048" s="479"/>
      <c r="E1048" s="479"/>
      <c r="F1048" s="479"/>
      <c r="G1048" s="479"/>
    </row>
    <row r="1049" spans="1:7" ht="12.75" hidden="1" customHeight="1">
      <c r="A1049" s="479"/>
      <c r="B1049" s="479"/>
      <c r="C1049" s="479"/>
      <c r="D1049" s="479"/>
      <c r="E1049" s="479"/>
      <c r="F1049" s="479"/>
      <c r="G1049" s="479"/>
    </row>
    <row r="1050" spans="1:7" ht="12.75" hidden="1" customHeight="1">
      <c r="A1050" s="479"/>
      <c r="B1050" s="479"/>
      <c r="C1050" s="479"/>
      <c r="D1050" s="479"/>
      <c r="E1050" s="479"/>
      <c r="F1050" s="479"/>
      <c r="G1050" s="479"/>
    </row>
    <row r="1051" spans="1:7" ht="12.75" hidden="1" customHeight="1">
      <c r="A1051" s="479"/>
      <c r="B1051" s="479"/>
      <c r="C1051" s="479"/>
      <c r="D1051" s="479"/>
      <c r="E1051" s="479"/>
      <c r="F1051" s="479"/>
      <c r="G1051" s="479"/>
    </row>
    <row r="1052" spans="1:7" ht="12.75" hidden="1" customHeight="1">
      <c r="A1052" s="479"/>
      <c r="B1052" s="479"/>
      <c r="C1052" s="479"/>
      <c r="D1052" s="479"/>
      <c r="E1052" s="479"/>
      <c r="F1052" s="479"/>
      <c r="G1052" s="479"/>
    </row>
    <row r="1053" spans="1:7" ht="12.75" hidden="1" customHeight="1">
      <c r="A1053" s="479"/>
      <c r="B1053" s="479"/>
      <c r="C1053" s="479"/>
      <c r="D1053" s="479"/>
      <c r="E1053" s="479"/>
      <c r="F1053" s="479"/>
      <c r="G1053" s="479"/>
    </row>
    <row r="1054" spans="1:7" ht="12.75" hidden="1" customHeight="1">
      <c r="A1054" s="479"/>
      <c r="B1054" s="479"/>
      <c r="C1054" s="479"/>
      <c r="D1054" s="479"/>
      <c r="E1054" s="479"/>
      <c r="F1054" s="479"/>
      <c r="G1054" s="479"/>
    </row>
    <row r="1055" spans="1:7" ht="12.75" hidden="1" customHeight="1">
      <c r="A1055" s="479"/>
      <c r="B1055" s="479"/>
      <c r="C1055" s="479"/>
      <c r="D1055" s="479"/>
      <c r="E1055" s="479"/>
      <c r="F1055" s="479"/>
      <c r="G1055" s="479"/>
    </row>
    <row r="1056" spans="1:7" ht="12.75" hidden="1" customHeight="1">
      <c r="A1056" s="479"/>
      <c r="B1056" s="479"/>
      <c r="C1056" s="479"/>
      <c r="D1056" s="479"/>
      <c r="E1056" s="479"/>
      <c r="F1056" s="479"/>
      <c r="G1056" s="479"/>
    </row>
    <row r="1057" spans="1:7" ht="12.75" hidden="1" customHeight="1">
      <c r="A1057" s="479"/>
      <c r="B1057" s="479"/>
      <c r="C1057" s="479"/>
      <c r="D1057" s="479"/>
      <c r="E1057" s="479"/>
      <c r="F1057" s="479"/>
      <c r="G1057" s="479"/>
    </row>
    <row r="1058" spans="1:7" ht="12.75" hidden="1" customHeight="1">
      <c r="A1058" s="479"/>
      <c r="B1058" s="479"/>
      <c r="C1058" s="479"/>
      <c r="D1058" s="479"/>
      <c r="E1058" s="479"/>
      <c r="F1058" s="479"/>
      <c r="G1058" s="479"/>
    </row>
    <row r="1059" spans="1:7" ht="12.75" hidden="1" customHeight="1">
      <c r="A1059" s="479"/>
      <c r="B1059" s="479"/>
      <c r="C1059" s="479"/>
      <c r="D1059" s="479"/>
      <c r="E1059" s="479"/>
      <c r="F1059" s="479"/>
      <c r="G1059" s="479"/>
    </row>
    <row r="1060" spans="1:7" ht="12.75" hidden="1" customHeight="1">
      <c r="A1060" s="479"/>
      <c r="B1060" s="479"/>
      <c r="C1060" s="479"/>
      <c r="D1060" s="479"/>
      <c r="E1060" s="479"/>
      <c r="F1060" s="479"/>
      <c r="G1060" s="479"/>
    </row>
    <row r="1061" spans="1:7" ht="12.75" hidden="1" customHeight="1">
      <c r="A1061" s="479"/>
      <c r="B1061" s="479"/>
      <c r="C1061" s="479"/>
      <c r="D1061" s="479"/>
      <c r="E1061" s="479"/>
      <c r="F1061" s="479"/>
      <c r="G1061" s="479"/>
    </row>
    <row r="1062" spans="1:7" ht="12.75" hidden="1" customHeight="1">
      <c r="A1062" s="479"/>
      <c r="B1062" s="479"/>
      <c r="C1062" s="479"/>
      <c r="D1062" s="479"/>
      <c r="E1062" s="479"/>
      <c r="F1062" s="479"/>
      <c r="G1062" s="479"/>
    </row>
    <row r="1063" spans="1:7" ht="12.75" hidden="1" customHeight="1">
      <c r="A1063" s="479"/>
      <c r="B1063" s="479"/>
      <c r="C1063" s="479"/>
      <c r="D1063" s="479"/>
      <c r="E1063" s="479"/>
      <c r="F1063" s="479"/>
      <c r="G1063" s="479"/>
    </row>
    <row r="1064" spans="1:7" ht="12.75" hidden="1" customHeight="1">
      <c r="A1064" s="479"/>
      <c r="B1064" s="479"/>
      <c r="C1064" s="479"/>
      <c r="D1064" s="479"/>
      <c r="E1064" s="479"/>
      <c r="F1064" s="479"/>
      <c r="G1064" s="479"/>
    </row>
    <row r="1065" spans="1:7" ht="12.75" hidden="1" customHeight="1">
      <c r="A1065" s="479"/>
      <c r="B1065" s="479"/>
      <c r="C1065" s="479"/>
      <c r="D1065" s="479"/>
      <c r="E1065" s="479"/>
      <c r="F1065" s="479"/>
      <c r="G1065" s="479"/>
    </row>
    <row r="1066" spans="1:7" ht="12.75" hidden="1" customHeight="1">
      <c r="A1066" s="479"/>
      <c r="B1066" s="479"/>
      <c r="C1066" s="479"/>
      <c r="D1066" s="479"/>
      <c r="E1066" s="479"/>
      <c r="F1066" s="479"/>
      <c r="G1066" s="479"/>
    </row>
    <row r="1067" spans="1:7" ht="12.75" hidden="1" customHeight="1">
      <c r="A1067" s="479"/>
      <c r="B1067" s="479"/>
      <c r="C1067" s="479"/>
      <c r="D1067" s="479"/>
      <c r="E1067" s="479"/>
      <c r="F1067" s="479"/>
      <c r="G1067" s="479"/>
    </row>
    <row r="1068" spans="1:7" ht="12.75" hidden="1" customHeight="1">
      <c r="A1068" s="479"/>
      <c r="B1068" s="479"/>
      <c r="C1068" s="479"/>
      <c r="D1068" s="479"/>
      <c r="E1068" s="479"/>
      <c r="F1068" s="479"/>
      <c r="G1068" s="479"/>
    </row>
    <row r="1069" spans="1:7" ht="12.75" hidden="1" customHeight="1">
      <c r="A1069" s="479"/>
      <c r="B1069" s="479"/>
      <c r="C1069" s="479"/>
      <c r="D1069" s="479"/>
      <c r="E1069" s="479"/>
      <c r="F1069" s="479"/>
      <c r="G1069" s="479"/>
    </row>
    <row r="1070" spans="1:7" ht="12.75" hidden="1" customHeight="1">
      <c r="A1070" s="479"/>
      <c r="B1070" s="479"/>
      <c r="C1070" s="479"/>
      <c r="D1070" s="479"/>
      <c r="E1070" s="479"/>
      <c r="F1070" s="479"/>
      <c r="G1070" s="479"/>
    </row>
    <row r="1071" spans="1:7" ht="12.75" hidden="1" customHeight="1">
      <c r="A1071" s="479"/>
      <c r="B1071" s="479"/>
      <c r="C1071" s="479"/>
      <c r="D1071" s="479"/>
      <c r="E1071" s="479"/>
      <c r="F1071" s="479"/>
      <c r="G1071" s="479"/>
    </row>
    <row r="1072" spans="1:7" ht="12.75" hidden="1" customHeight="1">
      <c r="A1072" s="479"/>
      <c r="B1072" s="479"/>
      <c r="C1072" s="479"/>
      <c r="D1072" s="479"/>
      <c r="E1072" s="479"/>
      <c r="F1072" s="479"/>
      <c r="G1072" s="479"/>
    </row>
    <row r="1073" spans="1:7" ht="12.75" hidden="1" customHeight="1">
      <c r="A1073" s="479"/>
      <c r="B1073" s="479"/>
      <c r="C1073" s="479"/>
      <c r="D1073" s="479"/>
      <c r="E1073" s="479"/>
      <c r="F1073" s="479"/>
      <c r="G1073" s="479"/>
    </row>
    <row r="1074" spans="1:7" ht="12.75" hidden="1" customHeight="1">
      <c r="A1074" s="479"/>
      <c r="B1074" s="479"/>
      <c r="C1074" s="479"/>
      <c r="D1074" s="479"/>
      <c r="E1074" s="479"/>
      <c r="F1074" s="479"/>
      <c r="G1074" s="479"/>
    </row>
    <row r="1075" spans="1:7" ht="12.75" hidden="1" customHeight="1">
      <c r="A1075" s="479"/>
      <c r="B1075" s="479"/>
      <c r="C1075" s="479"/>
      <c r="D1075" s="479"/>
      <c r="E1075" s="479"/>
      <c r="F1075" s="479"/>
      <c r="G1075" s="479"/>
    </row>
    <row r="1076" spans="1:7" ht="12.75" hidden="1" customHeight="1">
      <c r="A1076" s="479"/>
      <c r="B1076" s="479"/>
      <c r="C1076" s="479"/>
      <c r="D1076" s="479"/>
      <c r="E1076" s="479"/>
      <c r="F1076" s="479"/>
      <c r="G1076" s="479"/>
    </row>
    <row r="1077" spans="1:7" ht="12.75" hidden="1" customHeight="1">
      <c r="A1077" s="479"/>
      <c r="B1077" s="479"/>
      <c r="C1077" s="479"/>
      <c r="D1077" s="479"/>
      <c r="E1077" s="479"/>
      <c r="F1077" s="479"/>
      <c r="G1077" s="479"/>
    </row>
    <row r="1078" spans="1:7" ht="12.75" hidden="1" customHeight="1">
      <c r="A1078" s="479"/>
      <c r="B1078" s="479"/>
      <c r="C1078" s="479"/>
      <c r="D1078" s="479"/>
      <c r="E1078" s="479"/>
      <c r="F1078" s="479"/>
      <c r="G1078" s="479"/>
    </row>
    <row r="1079" spans="1:7" ht="12.75" hidden="1" customHeight="1">
      <c r="A1079" s="479"/>
      <c r="B1079" s="479"/>
      <c r="C1079" s="479"/>
      <c r="D1079" s="479"/>
      <c r="E1079" s="479"/>
      <c r="F1079" s="479"/>
      <c r="G1079" s="479"/>
    </row>
    <row r="1080" spans="1:7" hidden="1">
      <c r="A1080" s="479"/>
      <c r="B1080" s="479"/>
      <c r="C1080" s="479"/>
      <c r="D1080" s="479"/>
      <c r="E1080" s="479"/>
      <c r="F1080" s="479"/>
      <c r="G1080" s="479"/>
    </row>
    <row r="1081" spans="1:7" hidden="1">
      <c r="A1081" s="479"/>
      <c r="B1081" s="479"/>
      <c r="C1081" s="479"/>
      <c r="D1081" s="479"/>
      <c r="E1081" s="479"/>
      <c r="F1081" s="479"/>
      <c r="G1081" s="479"/>
    </row>
    <row r="1082" spans="1:7" hidden="1">
      <c r="A1082" s="479"/>
      <c r="B1082" s="479"/>
      <c r="C1082" s="479"/>
      <c r="D1082" s="479"/>
      <c r="E1082" s="479"/>
      <c r="F1082" s="479"/>
      <c r="G1082" s="479"/>
    </row>
    <row r="1083" spans="1:7" hidden="1">
      <c r="A1083" s="479"/>
      <c r="B1083" s="479"/>
      <c r="C1083" s="479"/>
      <c r="D1083" s="479"/>
      <c r="E1083" s="479"/>
      <c r="F1083" s="479"/>
      <c r="G1083" s="479"/>
    </row>
    <row r="1084" spans="1:7" hidden="1">
      <c r="A1084" s="479"/>
      <c r="B1084" s="479"/>
      <c r="C1084" s="479"/>
      <c r="D1084" s="479"/>
      <c r="E1084" s="479"/>
      <c r="F1084" s="479"/>
      <c r="G1084" s="479"/>
    </row>
    <row r="1085" spans="1:7" hidden="1">
      <c r="A1085" s="479"/>
      <c r="B1085" s="479"/>
      <c r="C1085" s="479"/>
      <c r="D1085" s="479"/>
      <c r="E1085" s="479"/>
      <c r="F1085" s="479"/>
      <c r="G1085" s="479"/>
    </row>
    <row r="1086" spans="1:7" hidden="1">
      <c r="A1086" s="479"/>
      <c r="B1086" s="479"/>
      <c r="C1086" s="479"/>
      <c r="D1086" s="479"/>
      <c r="E1086" s="479"/>
      <c r="F1086" s="479"/>
      <c r="G1086" s="479"/>
    </row>
    <row r="1087" spans="1:7" hidden="1">
      <c r="A1087" s="479"/>
      <c r="B1087" s="479"/>
      <c r="C1087" s="479"/>
      <c r="D1087" s="479"/>
      <c r="E1087" s="479"/>
      <c r="F1087" s="479"/>
      <c r="G1087" s="479"/>
    </row>
    <row r="1088" spans="1:7" hidden="1">
      <c r="A1088" s="479"/>
      <c r="B1088" s="479"/>
      <c r="C1088" s="479"/>
      <c r="D1088" s="479"/>
      <c r="E1088" s="479"/>
      <c r="F1088" s="479"/>
      <c r="G1088" s="479"/>
    </row>
    <row r="1089" spans="1:7" hidden="1">
      <c r="A1089" s="479"/>
      <c r="B1089" s="479"/>
      <c r="C1089" s="479"/>
      <c r="D1089" s="479"/>
      <c r="E1089" s="479"/>
      <c r="F1089" s="479"/>
      <c r="G1089" s="479"/>
    </row>
    <row r="1090" spans="1:7" hidden="1">
      <c r="A1090" s="479"/>
      <c r="B1090" s="479"/>
      <c r="C1090" s="479"/>
      <c r="D1090" s="479"/>
      <c r="E1090" s="479"/>
      <c r="F1090" s="479"/>
      <c r="G1090" s="479"/>
    </row>
    <row r="1091" spans="1:7" hidden="1">
      <c r="A1091" s="479"/>
      <c r="B1091" s="479"/>
      <c r="C1091" s="479"/>
      <c r="D1091" s="479"/>
      <c r="E1091" s="479"/>
      <c r="F1091" s="479"/>
      <c r="G1091" s="479"/>
    </row>
    <row r="1092" spans="1:7" hidden="1">
      <c r="A1092" s="479"/>
      <c r="B1092" s="479"/>
      <c r="C1092" s="479"/>
      <c r="D1092" s="479"/>
      <c r="E1092" s="479"/>
      <c r="F1092" s="479"/>
      <c r="G1092" s="479"/>
    </row>
    <row r="1093" spans="1:7" hidden="1">
      <c r="A1093" s="479"/>
      <c r="B1093" s="479"/>
      <c r="C1093" s="479"/>
      <c r="D1093" s="479"/>
      <c r="E1093" s="479"/>
      <c r="F1093" s="479"/>
      <c r="G1093" s="479"/>
    </row>
    <row r="1094" spans="1:7" hidden="1">
      <c r="A1094" s="479"/>
      <c r="B1094" s="479"/>
      <c r="C1094" s="479"/>
      <c r="D1094" s="479"/>
      <c r="E1094" s="479"/>
      <c r="F1094" s="479"/>
      <c r="G1094" s="479"/>
    </row>
    <row r="1095" spans="1:7" hidden="1">
      <c r="A1095" s="479"/>
      <c r="B1095" s="479"/>
      <c r="C1095" s="479"/>
      <c r="D1095" s="479"/>
      <c r="E1095" s="479"/>
      <c r="F1095" s="479"/>
      <c r="G1095" s="479"/>
    </row>
    <row r="1096" spans="1:7" hidden="1">
      <c r="A1096" s="479"/>
      <c r="B1096" s="479"/>
      <c r="C1096" s="479"/>
      <c r="D1096" s="479"/>
      <c r="E1096" s="479"/>
      <c r="F1096" s="479"/>
      <c r="G1096" s="479"/>
    </row>
    <row r="1097" spans="1:7" hidden="1">
      <c r="A1097" s="479"/>
      <c r="B1097" s="479"/>
      <c r="C1097" s="479"/>
      <c r="D1097" s="479"/>
      <c r="E1097" s="479"/>
      <c r="F1097" s="479"/>
      <c r="G1097" s="479"/>
    </row>
    <row r="1098" spans="1:7" hidden="1">
      <c r="A1098" s="479"/>
      <c r="B1098" s="479"/>
      <c r="C1098" s="479"/>
      <c r="D1098" s="479"/>
      <c r="E1098" s="479"/>
      <c r="F1098" s="479"/>
      <c r="G1098" s="479"/>
    </row>
    <row r="1099" spans="1:7" hidden="1">
      <c r="A1099" s="479"/>
      <c r="B1099" s="479"/>
      <c r="C1099" s="479"/>
      <c r="D1099" s="479"/>
      <c r="E1099" s="479"/>
      <c r="F1099" s="479"/>
      <c r="G1099" s="479"/>
    </row>
    <row r="1100" spans="1:7" hidden="1">
      <c r="A1100" s="479"/>
      <c r="B1100" s="479"/>
      <c r="C1100" s="479"/>
      <c r="D1100" s="479"/>
      <c r="E1100" s="479"/>
      <c r="F1100" s="479"/>
      <c r="G1100" s="479"/>
    </row>
    <row r="1101" spans="1:7" hidden="1">
      <c r="A1101" s="479"/>
      <c r="B1101" s="479"/>
      <c r="C1101" s="479"/>
      <c r="D1101" s="479"/>
      <c r="E1101" s="479"/>
      <c r="F1101" s="479"/>
      <c r="G1101" s="479"/>
    </row>
    <row r="1102" spans="1:7" hidden="1">
      <c r="A1102" s="479"/>
      <c r="B1102" s="479"/>
      <c r="C1102" s="479"/>
      <c r="D1102" s="479"/>
      <c r="E1102" s="479"/>
      <c r="F1102" s="479"/>
      <c r="G1102" s="479"/>
    </row>
    <row r="1103" spans="1:7" hidden="1">
      <c r="A1103" s="479"/>
      <c r="B1103" s="479"/>
      <c r="C1103" s="479"/>
      <c r="D1103" s="479"/>
      <c r="E1103" s="479"/>
      <c r="F1103" s="479"/>
      <c r="G1103" s="479"/>
    </row>
    <row r="1104" spans="1:7" hidden="1">
      <c r="A1104" s="479"/>
      <c r="B1104" s="479"/>
      <c r="C1104" s="479"/>
      <c r="D1104" s="479"/>
      <c r="E1104" s="479"/>
      <c r="F1104" s="479"/>
      <c r="G1104" s="479"/>
    </row>
    <row r="1105" spans="1:7" hidden="1">
      <c r="A1105" s="479"/>
      <c r="B1105" s="479"/>
      <c r="C1105" s="479"/>
      <c r="D1105" s="479"/>
      <c r="E1105" s="479"/>
      <c r="F1105" s="479"/>
      <c r="G1105" s="479"/>
    </row>
    <row r="1106" spans="1:7" hidden="1">
      <c r="A1106" s="479"/>
      <c r="B1106" s="479"/>
      <c r="C1106" s="479"/>
      <c r="D1106" s="479"/>
      <c r="E1106" s="479"/>
      <c r="F1106" s="479"/>
      <c r="G1106" s="479"/>
    </row>
    <row r="1107" spans="1:7" hidden="1">
      <c r="A1107" s="479"/>
      <c r="B1107" s="479"/>
      <c r="C1107" s="479"/>
      <c r="D1107" s="479"/>
      <c r="E1107" s="479"/>
      <c r="F1107" s="479"/>
      <c r="G1107" s="479"/>
    </row>
    <row r="1108" spans="1:7" hidden="1">
      <c r="A1108" s="479"/>
      <c r="B1108" s="479"/>
      <c r="C1108" s="479"/>
      <c r="D1108" s="479"/>
      <c r="E1108" s="479"/>
      <c r="F1108" s="479"/>
      <c r="G1108" s="479"/>
    </row>
    <row r="1109" spans="1:7" hidden="1">
      <c r="A1109" s="479"/>
      <c r="B1109" s="479"/>
      <c r="C1109" s="479"/>
      <c r="D1109" s="479"/>
      <c r="E1109" s="479"/>
      <c r="F1109" s="479"/>
      <c r="G1109" s="479"/>
    </row>
    <row r="1110" spans="1:7" hidden="1">
      <c r="A1110" s="479"/>
      <c r="B1110" s="479"/>
      <c r="C1110" s="479"/>
      <c r="D1110" s="479"/>
      <c r="E1110" s="479"/>
      <c r="F1110" s="479"/>
      <c r="G1110" s="479"/>
    </row>
    <row r="1111" spans="1:7" hidden="1">
      <c r="A1111" s="479"/>
      <c r="B1111" s="479"/>
      <c r="C1111" s="479"/>
      <c r="D1111" s="479"/>
      <c r="E1111" s="479"/>
      <c r="F1111" s="479"/>
      <c r="G1111" s="479"/>
    </row>
    <row r="1112" spans="1:7" hidden="1">
      <c r="A1112" s="479"/>
      <c r="B1112" s="479"/>
      <c r="C1112" s="479"/>
      <c r="D1112" s="479"/>
      <c r="E1112" s="479"/>
      <c r="F1112" s="479"/>
      <c r="G1112" s="479"/>
    </row>
    <row r="1113" spans="1:7" hidden="1">
      <c r="A1113" s="479"/>
      <c r="B1113" s="479"/>
      <c r="C1113" s="479"/>
      <c r="D1113" s="479"/>
      <c r="E1113" s="479"/>
      <c r="F1113" s="479"/>
      <c r="G1113" s="479"/>
    </row>
    <row r="1114" spans="1:7" hidden="1">
      <c r="A1114" s="479"/>
      <c r="B1114" s="479"/>
      <c r="C1114" s="479"/>
      <c r="D1114" s="479"/>
      <c r="E1114" s="479"/>
      <c r="F1114" s="479"/>
      <c r="G1114" s="479"/>
    </row>
    <row r="1115" spans="1:7" hidden="1">
      <c r="A1115" s="479"/>
      <c r="B1115" s="479"/>
      <c r="C1115" s="479"/>
      <c r="D1115" s="479"/>
      <c r="E1115" s="479"/>
      <c r="F1115" s="479"/>
      <c r="G1115" s="479"/>
    </row>
    <row r="1116" spans="1:7" hidden="1">
      <c r="A1116" s="479"/>
      <c r="B1116" s="479"/>
      <c r="C1116" s="479"/>
      <c r="D1116" s="479"/>
      <c r="E1116" s="479"/>
      <c r="F1116" s="479"/>
      <c r="G1116" s="479"/>
    </row>
    <row r="1117" spans="1:7" hidden="1">
      <c r="A1117" s="479"/>
      <c r="B1117" s="479"/>
      <c r="C1117" s="479"/>
      <c r="D1117" s="479"/>
      <c r="E1117" s="479"/>
      <c r="F1117" s="479"/>
      <c r="G1117" s="479"/>
    </row>
    <row r="1118" spans="1:7" hidden="1">
      <c r="A1118" s="479"/>
      <c r="B1118" s="479"/>
      <c r="C1118" s="479"/>
      <c r="D1118" s="479"/>
      <c r="E1118" s="479"/>
      <c r="F1118" s="479"/>
      <c r="G1118" s="479"/>
    </row>
    <row r="1119" spans="1:7" hidden="1">
      <c r="A1119" s="479"/>
      <c r="B1119" s="479"/>
      <c r="C1119" s="479"/>
      <c r="D1119" s="479"/>
      <c r="E1119" s="479"/>
      <c r="F1119" s="479"/>
      <c r="G1119" s="479"/>
    </row>
    <row r="1120" spans="1:7" hidden="1">
      <c r="A1120" s="479"/>
      <c r="B1120" s="479"/>
      <c r="C1120" s="479"/>
      <c r="D1120" s="479"/>
      <c r="E1120" s="479"/>
      <c r="F1120" s="479"/>
      <c r="G1120" s="479"/>
    </row>
    <row r="1121" spans="1:7" hidden="1">
      <c r="A1121" s="479"/>
      <c r="B1121" s="479"/>
      <c r="C1121" s="479"/>
      <c r="D1121" s="479"/>
      <c r="E1121" s="479"/>
      <c r="F1121" s="479"/>
      <c r="G1121" s="479"/>
    </row>
    <row r="1122" spans="1:7" hidden="1">
      <c r="A1122" s="479"/>
      <c r="B1122" s="479"/>
      <c r="C1122" s="479"/>
      <c r="D1122" s="479"/>
      <c r="E1122" s="479"/>
      <c r="F1122" s="479"/>
      <c r="G1122" s="479"/>
    </row>
    <row r="1123" spans="1:7" hidden="1">
      <c r="A1123" s="479"/>
      <c r="B1123" s="479"/>
      <c r="C1123" s="479"/>
      <c r="D1123" s="479"/>
      <c r="E1123" s="479"/>
      <c r="F1123" s="479"/>
      <c r="G1123" s="479"/>
    </row>
    <row r="1124" spans="1:7" hidden="1">
      <c r="A1124" s="479"/>
      <c r="B1124" s="479"/>
      <c r="C1124" s="479"/>
      <c r="D1124" s="479"/>
      <c r="E1124" s="479"/>
      <c r="F1124" s="479"/>
      <c r="G1124" s="479"/>
    </row>
    <row r="1125" spans="1:7" hidden="1">
      <c r="A1125" s="479"/>
      <c r="B1125" s="479"/>
      <c r="C1125" s="479"/>
      <c r="D1125" s="479"/>
      <c r="E1125" s="479"/>
      <c r="F1125" s="479"/>
      <c r="G1125" s="479"/>
    </row>
    <row r="1126" spans="1:7" hidden="1">
      <c r="A1126" s="479"/>
      <c r="B1126" s="479"/>
      <c r="C1126" s="479"/>
      <c r="D1126" s="479"/>
      <c r="E1126" s="479"/>
      <c r="F1126" s="479"/>
      <c r="G1126" s="479"/>
    </row>
    <row r="1127" spans="1:7" hidden="1">
      <c r="A1127" s="479"/>
      <c r="B1127" s="479"/>
      <c r="C1127" s="479"/>
      <c r="D1127" s="479"/>
      <c r="E1127" s="479"/>
      <c r="F1127" s="479"/>
      <c r="G1127" s="479"/>
    </row>
    <row r="1128" spans="1:7" hidden="1">
      <c r="A1128" s="479"/>
      <c r="B1128" s="479"/>
      <c r="C1128" s="479"/>
      <c r="D1128" s="479"/>
      <c r="E1128" s="479"/>
      <c r="F1128" s="479"/>
      <c r="G1128" s="479"/>
    </row>
    <row r="1129" spans="1:7" hidden="1">
      <c r="A1129" s="479"/>
      <c r="B1129" s="479"/>
      <c r="C1129" s="479"/>
      <c r="D1129" s="479"/>
      <c r="E1129" s="479"/>
      <c r="F1129" s="479"/>
      <c r="G1129" s="479"/>
    </row>
    <row r="1130" spans="1:7" hidden="1">
      <c r="A1130" s="479"/>
      <c r="B1130" s="479"/>
      <c r="C1130" s="479"/>
      <c r="D1130" s="479"/>
      <c r="E1130" s="479"/>
      <c r="F1130" s="479"/>
      <c r="G1130" s="479"/>
    </row>
    <row r="1131" spans="1:7" hidden="1">
      <c r="A1131" s="479"/>
      <c r="B1131" s="479"/>
      <c r="C1131" s="479"/>
      <c r="D1131" s="479"/>
      <c r="E1131" s="479"/>
      <c r="F1131" s="479"/>
      <c r="G1131" s="479"/>
    </row>
    <row r="1132" spans="1:7" hidden="1">
      <c r="A1132" s="479"/>
      <c r="B1132" s="479"/>
      <c r="C1132" s="479"/>
      <c r="D1132" s="479"/>
      <c r="E1132" s="479"/>
      <c r="F1132" s="479"/>
      <c r="G1132" s="479"/>
    </row>
    <row r="1133" spans="1:7" hidden="1">
      <c r="A1133" s="479"/>
      <c r="B1133" s="479"/>
      <c r="C1133" s="479"/>
      <c r="D1133" s="479"/>
      <c r="E1133" s="479"/>
      <c r="F1133" s="479"/>
      <c r="G1133" s="479"/>
    </row>
    <row r="1134" spans="1:7" hidden="1">
      <c r="A1134" s="479"/>
      <c r="B1134" s="479"/>
      <c r="C1134" s="479"/>
      <c r="D1134" s="479"/>
      <c r="E1134" s="479"/>
      <c r="F1134" s="479"/>
      <c r="G1134" s="479"/>
    </row>
    <row r="1135" spans="1:7" hidden="1">
      <c r="A1135" s="479"/>
      <c r="B1135" s="479"/>
      <c r="C1135" s="479"/>
      <c r="D1135" s="479"/>
      <c r="E1135" s="479"/>
      <c r="F1135" s="479"/>
      <c r="G1135" s="479"/>
    </row>
    <row r="1136" spans="1:7" hidden="1">
      <c r="A1136" s="479"/>
      <c r="B1136" s="479"/>
      <c r="C1136" s="479"/>
      <c r="D1136" s="479"/>
      <c r="E1136" s="479"/>
      <c r="F1136" s="479"/>
      <c r="G1136" s="479"/>
    </row>
    <row r="1137" spans="1:7" hidden="1">
      <c r="A1137" s="479"/>
      <c r="B1137" s="479"/>
      <c r="C1137" s="479"/>
      <c r="D1137" s="479"/>
      <c r="E1137" s="479"/>
      <c r="F1137" s="479"/>
      <c r="G1137" s="479"/>
    </row>
    <row r="1138" spans="1:7" hidden="1">
      <c r="A1138" s="479"/>
      <c r="B1138" s="479"/>
      <c r="C1138" s="479"/>
      <c r="D1138" s="479"/>
      <c r="E1138" s="479"/>
      <c r="F1138" s="479"/>
      <c r="G1138" s="479"/>
    </row>
    <row r="1139" spans="1:7" hidden="1">
      <c r="A1139" s="479"/>
      <c r="B1139" s="479"/>
      <c r="C1139" s="479"/>
      <c r="D1139" s="479"/>
      <c r="E1139" s="479"/>
      <c r="F1139" s="479"/>
      <c r="G1139" s="479"/>
    </row>
    <row r="1140" spans="1:7" hidden="1">
      <c r="A1140" s="479"/>
      <c r="B1140" s="479"/>
      <c r="C1140" s="479"/>
      <c r="D1140" s="479"/>
      <c r="E1140" s="479"/>
      <c r="F1140" s="479"/>
      <c r="G1140" s="479"/>
    </row>
    <row r="1141" spans="1:7" hidden="1">
      <c r="A1141" s="479"/>
      <c r="B1141" s="479"/>
      <c r="C1141" s="479"/>
      <c r="D1141" s="479"/>
      <c r="E1141" s="479"/>
      <c r="F1141" s="479"/>
      <c r="G1141" s="479"/>
    </row>
    <row r="1142" spans="1:7" hidden="1">
      <c r="A1142" s="479"/>
      <c r="B1142" s="479"/>
      <c r="C1142" s="479"/>
      <c r="D1142" s="479"/>
      <c r="E1142" s="479"/>
      <c r="F1142" s="479"/>
      <c r="G1142" s="479"/>
    </row>
    <row r="1143" spans="1:7" hidden="1">
      <c r="A1143" s="479"/>
      <c r="B1143" s="479"/>
      <c r="C1143" s="479"/>
      <c r="D1143" s="479"/>
      <c r="E1143" s="479"/>
      <c r="F1143" s="479"/>
      <c r="G1143" s="479"/>
    </row>
    <row r="1144" spans="1:7" hidden="1">
      <c r="A1144" s="479"/>
      <c r="B1144" s="479"/>
      <c r="C1144" s="479"/>
      <c r="D1144" s="479"/>
      <c r="E1144" s="479"/>
      <c r="F1144" s="479"/>
      <c r="G1144" s="479"/>
    </row>
    <row r="1145" spans="1:7" hidden="1">
      <c r="A1145" s="479"/>
      <c r="B1145" s="479"/>
      <c r="C1145" s="479"/>
      <c r="D1145" s="479"/>
      <c r="E1145" s="479"/>
      <c r="F1145" s="479"/>
      <c r="G1145" s="479"/>
    </row>
    <row r="1146" spans="1:7" hidden="1">
      <c r="A1146" s="479"/>
      <c r="B1146" s="479"/>
      <c r="C1146" s="479"/>
      <c r="D1146" s="479"/>
      <c r="E1146" s="479"/>
      <c r="F1146" s="479"/>
      <c r="G1146" s="479"/>
    </row>
    <row r="1147" spans="1:7" hidden="1">
      <c r="A1147" s="479"/>
      <c r="B1147" s="479"/>
      <c r="C1147" s="479"/>
      <c r="D1147" s="479"/>
      <c r="E1147" s="479"/>
      <c r="F1147" s="479"/>
      <c r="G1147" s="479"/>
    </row>
    <row r="1148" spans="1:7" hidden="1">
      <c r="A1148" s="479"/>
      <c r="B1148" s="479"/>
      <c r="C1148" s="479"/>
      <c r="D1148" s="479"/>
      <c r="E1148" s="479"/>
      <c r="F1148" s="479"/>
      <c r="G1148" s="479"/>
    </row>
    <row r="1149" spans="1:7" hidden="1">
      <c r="A1149" s="479"/>
      <c r="B1149" s="479"/>
      <c r="C1149" s="479"/>
      <c r="D1149" s="479"/>
      <c r="E1149" s="479"/>
      <c r="F1149" s="479"/>
      <c r="G1149" s="479"/>
    </row>
    <row r="1150" spans="1:7" hidden="1">
      <c r="A1150" s="479"/>
      <c r="B1150" s="479"/>
      <c r="C1150" s="479"/>
      <c r="D1150" s="479"/>
      <c r="E1150" s="479"/>
      <c r="F1150" s="479"/>
      <c r="G1150" s="479"/>
    </row>
    <row r="1151" spans="1:7" hidden="1">
      <c r="A1151" s="479"/>
      <c r="B1151" s="479"/>
      <c r="C1151" s="479"/>
      <c r="D1151" s="479"/>
      <c r="E1151" s="479"/>
      <c r="F1151" s="479"/>
      <c r="G1151" s="479"/>
    </row>
    <row r="1152" spans="1:7" hidden="1">
      <c r="A1152" s="479"/>
      <c r="B1152" s="479"/>
      <c r="C1152" s="479"/>
      <c r="D1152" s="479"/>
      <c r="E1152" s="479"/>
      <c r="F1152" s="479"/>
      <c r="G1152" s="479"/>
    </row>
    <row r="1153" spans="1:7" hidden="1">
      <c r="A1153" s="479"/>
      <c r="B1153" s="479"/>
      <c r="C1153" s="479"/>
      <c r="D1153" s="479"/>
      <c r="E1153" s="479"/>
      <c r="F1153" s="479"/>
      <c r="G1153" s="479"/>
    </row>
    <row r="1154" spans="1:7" hidden="1">
      <c r="A1154" s="479"/>
      <c r="B1154" s="479"/>
      <c r="C1154" s="479"/>
      <c r="D1154" s="479"/>
      <c r="E1154" s="479"/>
      <c r="F1154" s="479"/>
      <c r="G1154" s="479"/>
    </row>
    <row r="1155" spans="1:7" hidden="1">
      <c r="A1155" s="479"/>
      <c r="B1155" s="479"/>
      <c r="C1155" s="479"/>
      <c r="D1155" s="479"/>
      <c r="E1155" s="479"/>
      <c r="F1155" s="479"/>
      <c r="G1155" s="479"/>
    </row>
    <row r="1156" spans="1:7" hidden="1">
      <c r="A1156" s="479"/>
      <c r="B1156" s="479"/>
      <c r="C1156" s="479"/>
      <c r="D1156" s="479"/>
      <c r="E1156" s="479"/>
      <c r="F1156" s="479"/>
      <c r="G1156" s="479"/>
    </row>
    <row r="1157" spans="1:7" hidden="1">
      <c r="A1157" s="479"/>
      <c r="B1157" s="479"/>
      <c r="C1157" s="479"/>
      <c r="D1157" s="479"/>
      <c r="E1157" s="479"/>
      <c r="F1157" s="479"/>
      <c r="G1157" s="479"/>
    </row>
    <row r="1158" spans="1:7" hidden="1">
      <c r="A1158" s="479"/>
      <c r="B1158" s="479"/>
      <c r="C1158" s="479"/>
      <c r="D1158" s="479"/>
      <c r="E1158" s="479"/>
      <c r="F1158" s="479"/>
      <c r="G1158" s="479"/>
    </row>
    <row r="1159" spans="1:7" hidden="1">
      <c r="A1159" s="479"/>
      <c r="B1159" s="479"/>
      <c r="C1159" s="479"/>
      <c r="D1159" s="479"/>
      <c r="E1159" s="479"/>
      <c r="F1159" s="479"/>
      <c r="G1159" s="479"/>
    </row>
    <row r="1160" spans="1:7" hidden="1">
      <c r="A1160" s="479"/>
      <c r="B1160" s="479"/>
      <c r="C1160" s="479"/>
      <c r="D1160" s="479"/>
      <c r="E1160" s="479"/>
      <c r="F1160" s="479"/>
      <c r="G1160" s="479"/>
    </row>
    <row r="1161" spans="1:7" hidden="1">
      <c r="A1161" s="479"/>
      <c r="B1161" s="479"/>
      <c r="C1161" s="479"/>
      <c r="D1161" s="479"/>
      <c r="E1161" s="479"/>
      <c r="F1161" s="479"/>
      <c r="G1161" s="479"/>
    </row>
    <row r="1162" spans="1:7" hidden="1">
      <c r="A1162" s="479"/>
      <c r="B1162" s="479"/>
      <c r="C1162" s="479"/>
      <c r="D1162" s="479"/>
      <c r="E1162" s="479"/>
      <c r="F1162" s="479"/>
      <c r="G1162" s="479"/>
    </row>
    <row r="1163" spans="1:7" hidden="1">
      <c r="A1163" s="479"/>
      <c r="B1163" s="479"/>
      <c r="C1163" s="479"/>
      <c r="D1163" s="479"/>
      <c r="E1163" s="479"/>
      <c r="F1163" s="479"/>
      <c r="G1163" s="479"/>
    </row>
    <row r="1164" spans="1:7" hidden="1">
      <c r="A1164" s="479"/>
      <c r="B1164" s="479"/>
      <c r="C1164" s="479"/>
      <c r="D1164" s="479"/>
      <c r="E1164" s="479"/>
      <c r="F1164" s="479"/>
      <c r="G1164" s="479"/>
    </row>
    <row r="1165" spans="1:7" hidden="1">
      <c r="A1165" s="479"/>
      <c r="B1165" s="479"/>
      <c r="C1165" s="479"/>
      <c r="D1165" s="479"/>
      <c r="E1165" s="479"/>
      <c r="F1165" s="479"/>
      <c r="G1165" s="479"/>
    </row>
    <row r="1166" spans="1:7" hidden="1">
      <c r="A1166" s="479"/>
      <c r="B1166" s="479"/>
      <c r="C1166" s="479"/>
      <c r="D1166" s="479"/>
      <c r="E1166" s="479"/>
      <c r="F1166" s="479"/>
      <c r="G1166" s="479"/>
    </row>
    <row r="1167" spans="1:7" hidden="1">
      <c r="A1167" s="479"/>
      <c r="B1167" s="479"/>
      <c r="C1167" s="479"/>
      <c r="D1167" s="479"/>
      <c r="E1167" s="479"/>
      <c r="F1167" s="479"/>
      <c r="G1167" s="479"/>
    </row>
    <row r="1168" spans="1:7" hidden="1">
      <c r="A1168" s="479"/>
      <c r="B1168" s="479"/>
      <c r="C1168" s="479"/>
      <c r="D1168" s="479"/>
      <c r="E1168" s="479"/>
      <c r="F1168" s="479"/>
      <c r="G1168" s="479"/>
    </row>
    <row r="1169" spans="1:7" hidden="1">
      <c r="A1169" s="479"/>
      <c r="B1169" s="479"/>
      <c r="C1169" s="479"/>
      <c r="D1169" s="479"/>
      <c r="E1169" s="479"/>
      <c r="F1169" s="479"/>
      <c r="G1169" s="479"/>
    </row>
    <row r="1170" spans="1:7" hidden="1">
      <c r="A1170" s="479"/>
      <c r="B1170" s="479"/>
      <c r="C1170" s="479"/>
      <c r="D1170" s="479"/>
      <c r="E1170" s="479"/>
      <c r="F1170" s="479"/>
      <c r="G1170" s="479"/>
    </row>
    <row r="1171" spans="1:7" hidden="1">
      <c r="A1171" s="479"/>
      <c r="B1171" s="479"/>
      <c r="C1171" s="479"/>
      <c r="D1171" s="479"/>
      <c r="E1171" s="479"/>
      <c r="F1171" s="479"/>
      <c r="G1171" s="479"/>
    </row>
    <row r="1172" spans="1:7" hidden="1">
      <c r="A1172" s="479"/>
      <c r="B1172" s="479"/>
      <c r="C1172" s="479"/>
      <c r="D1172" s="479"/>
      <c r="E1172" s="479"/>
      <c r="F1172" s="479"/>
      <c r="G1172" s="479"/>
    </row>
    <row r="1173" spans="1:7" hidden="1">
      <c r="A1173" s="479"/>
      <c r="B1173" s="479"/>
      <c r="C1173" s="479"/>
      <c r="D1173" s="479"/>
      <c r="E1173" s="479"/>
      <c r="F1173" s="479"/>
      <c r="G1173" s="479"/>
    </row>
    <row r="1174" spans="1:7" hidden="1">
      <c r="A1174" s="479"/>
      <c r="B1174" s="479"/>
      <c r="C1174" s="479"/>
      <c r="D1174" s="479"/>
      <c r="E1174" s="479"/>
      <c r="F1174" s="479"/>
      <c r="G1174" s="479"/>
    </row>
    <row r="1175" spans="1:7" hidden="1">
      <c r="A1175" s="479"/>
      <c r="B1175" s="479"/>
      <c r="C1175" s="479"/>
      <c r="D1175" s="479"/>
      <c r="E1175" s="479"/>
      <c r="F1175" s="479"/>
      <c r="G1175" s="479"/>
    </row>
    <row r="1176" spans="1:7" hidden="1">
      <c r="A1176" s="479"/>
      <c r="B1176" s="479"/>
      <c r="C1176" s="479"/>
      <c r="D1176" s="479"/>
      <c r="E1176" s="479"/>
      <c r="F1176" s="479"/>
      <c r="G1176" s="479"/>
    </row>
    <row r="1177" spans="1:7" hidden="1">
      <c r="A1177" s="479"/>
      <c r="B1177" s="479"/>
      <c r="C1177" s="479"/>
      <c r="D1177" s="479"/>
      <c r="E1177" s="479"/>
      <c r="F1177" s="479"/>
      <c r="G1177" s="479"/>
    </row>
    <row r="1178" spans="1:7" hidden="1">
      <c r="A1178" s="479"/>
      <c r="B1178" s="479"/>
      <c r="C1178" s="479"/>
      <c r="D1178" s="479"/>
      <c r="E1178" s="479"/>
      <c r="F1178" s="479"/>
      <c r="G1178" s="479"/>
    </row>
    <row r="1179" spans="1:7" hidden="1">
      <c r="A1179" s="479"/>
      <c r="B1179" s="479"/>
      <c r="C1179" s="479"/>
      <c r="D1179" s="479"/>
      <c r="E1179" s="479"/>
      <c r="F1179" s="479"/>
      <c r="G1179" s="479"/>
    </row>
    <row r="1180" spans="1:7" hidden="1">
      <c r="A1180" s="479"/>
      <c r="B1180" s="479"/>
      <c r="C1180" s="479"/>
      <c r="D1180" s="479"/>
      <c r="E1180" s="479"/>
      <c r="F1180" s="479"/>
      <c r="G1180" s="479"/>
    </row>
    <row r="1181" spans="1:7" hidden="1">
      <c r="A1181" s="479"/>
      <c r="B1181" s="479"/>
      <c r="C1181" s="479"/>
      <c r="D1181" s="479"/>
      <c r="E1181" s="479"/>
      <c r="F1181" s="479"/>
      <c r="G1181" s="479"/>
    </row>
    <row r="1182" spans="1:7" hidden="1">
      <c r="A1182" s="479"/>
      <c r="B1182" s="479"/>
      <c r="C1182" s="479"/>
      <c r="D1182" s="479"/>
      <c r="E1182" s="479"/>
      <c r="F1182" s="479"/>
      <c r="G1182" s="479"/>
    </row>
    <row r="1183" spans="1:7" hidden="1">
      <c r="A1183" s="479"/>
      <c r="B1183" s="479"/>
      <c r="C1183" s="479"/>
      <c r="D1183" s="479"/>
      <c r="E1183" s="479"/>
      <c r="F1183" s="479"/>
      <c r="G1183" s="479"/>
    </row>
    <row r="1184" spans="1:7" hidden="1">
      <c r="A1184" s="479"/>
      <c r="B1184" s="479"/>
      <c r="C1184" s="479"/>
      <c r="D1184" s="479"/>
      <c r="E1184" s="479"/>
      <c r="F1184" s="479"/>
      <c r="G1184" s="479"/>
    </row>
    <row r="1185" spans="1:7" hidden="1">
      <c r="A1185" s="479"/>
      <c r="B1185" s="479"/>
      <c r="C1185" s="479"/>
      <c r="D1185" s="479"/>
      <c r="E1185" s="479"/>
      <c r="F1185" s="479"/>
      <c r="G1185" s="479"/>
    </row>
    <row r="1186" spans="1:7" hidden="1">
      <c r="A1186" s="479"/>
      <c r="B1186" s="479"/>
      <c r="C1186" s="479"/>
      <c r="D1186" s="479"/>
      <c r="E1186" s="479"/>
      <c r="F1186" s="479"/>
      <c r="G1186" s="479"/>
    </row>
    <row r="1187" spans="1:7" hidden="1">
      <c r="A1187" s="479"/>
      <c r="B1187" s="479"/>
      <c r="C1187" s="479"/>
      <c r="D1187" s="479"/>
      <c r="E1187" s="479"/>
      <c r="F1187" s="479"/>
      <c r="G1187" s="479"/>
    </row>
    <row r="1188" spans="1:7" hidden="1">
      <c r="A1188" s="479"/>
      <c r="B1188" s="479"/>
      <c r="C1188" s="479"/>
      <c r="D1188" s="479"/>
      <c r="E1188" s="479"/>
      <c r="F1188" s="479"/>
      <c r="G1188" s="479"/>
    </row>
    <row r="1189" spans="1:7" hidden="1">
      <c r="A1189" s="479"/>
      <c r="B1189" s="479"/>
      <c r="C1189" s="479"/>
      <c r="D1189" s="479"/>
      <c r="E1189" s="479"/>
      <c r="F1189" s="479"/>
      <c r="G1189" s="479"/>
    </row>
    <row r="1190" spans="1:7" hidden="1">
      <c r="A1190" s="479"/>
      <c r="B1190" s="479"/>
      <c r="C1190" s="479"/>
      <c r="D1190" s="479"/>
      <c r="E1190" s="479"/>
      <c r="F1190" s="479"/>
      <c r="G1190" s="479"/>
    </row>
    <row r="1191" spans="1:7" hidden="1">
      <c r="A1191" s="479"/>
      <c r="B1191" s="479"/>
      <c r="C1191" s="479"/>
      <c r="D1191" s="479"/>
      <c r="E1191" s="479"/>
      <c r="F1191" s="479"/>
      <c r="G1191" s="479"/>
    </row>
    <row r="1192" spans="1:7" hidden="1">
      <c r="A1192" s="479"/>
      <c r="B1192" s="479"/>
      <c r="C1192" s="479"/>
      <c r="D1192" s="479"/>
      <c r="E1192" s="479"/>
      <c r="F1192" s="479"/>
      <c r="G1192" s="479"/>
    </row>
    <row r="1193" spans="1:7" hidden="1">
      <c r="A1193" s="479"/>
      <c r="B1193" s="479"/>
      <c r="C1193" s="479"/>
      <c r="D1193" s="479"/>
      <c r="E1193" s="479"/>
      <c r="F1193" s="479"/>
      <c r="G1193" s="479"/>
    </row>
    <row r="1194" spans="1:7" hidden="1">
      <c r="A1194" s="479"/>
      <c r="B1194" s="479"/>
      <c r="C1194" s="479"/>
      <c r="D1194" s="479"/>
      <c r="E1194" s="479"/>
      <c r="F1194" s="479"/>
      <c r="G1194" s="479"/>
    </row>
    <row r="1195" spans="1:7" hidden="1">
      <c r="A1195" s="479"/>
      <c r="B1195" s="479"/>
      <c r="C1195" s="479"/>
      <c r="D1195" s="479"/>
      <c r="E1195" s="479"/>
      <c r="F1195" s="479"/>
      <c r="G1195" s="479"/>
    </row>
    <row r="1196" spans="1:7" hidden="1">
      <c r="A1196" s="479"/>
      <c r="B1196" s="479"/>
      <c r="C1196" s="479"/>
      <c r="D1196" s="479"/>
      <c r="E1196" s="479"/>
      <c r="F1196" s="479"/>
      <c r="G1196" s="479"/>
    </row>
    <row r="1197" spans="1:7" hidden="1">
      <c r="A1197" s="479"/>
      <c r="B1197" s="479"/>
      <c r="C1197" s="479"/>
      <c r="D1197" s="479"/>
      <c r="E1197" s="479"/>
      <c r="F1197" s="479"/>
      <c r="G1197" s="479"/>
    </row>
    <row r="1198" spans="1:7" hidden="1">
      <c r="A1198" s="479"/>
      <c r="B1198" s="479"/>
      <c r="C1198" s="479"/>
      <c r="D1198" s="479"/>
      <c r="E1198" s="479"/>
      <c r="F1198" s="479"/>
      <c r="G1198" s="479"/>
    </row>
    <row r="1199" spans="1:7" hidden="1">
      <c r="A1199" s="479"/>
      <c r="B1199" s="479"/>
      <c r="C1199" s="479"/>
      <c r="D1199" s="479"/>
      <c r="E1199" s="479"/>
      <c r="F1199" s="479"/>
      <c r="G1199" s="479"/>
    </row>
    <row r="1200" spans="1:7" hidden="1">
      <c r="A1200" s="479"/>
      <c r="B1200" s="479"/>
      <c r="C1200" s="479"/>
      <c r="D1200" s="479"/>
      <c r="E1200" s="479"/>
      <c r="F1200" s="479"/>
      <c r="G1200" s="479"/>
    </row>
    <row r="1201" spans="1:7" hidden="1">
      <c r="A1201" s="479"/>
      <c r="B1201" s="479"/>
      <c r="C1201" s="479"/>
      <c r="D1201" s="479"/>
      <c r="E1201" s="479"/>
      <c r="F1201" s="479"/>
      <c r="G1201" s="479"/>
    </row>
    <row r="1202" spans="1:7" hidden="1">
      <c r="A1202" s="479"/>
      <c r="B1202" s="479"/>
      <c r="C1202" s="479"/>
      <c r="D1202" s="479"/>
      <c r="E1202" s="479"/>
      <c r="F1202" s="479"/>
      <c r="G1202" s="479"/>
    </row>
    <row r="1203" spans="1:7" hidden="1">
      <c r="A1203" s="479"/>
      <c r="B1203" s="479"/>
      <c r="C1203" s="479"/>
      <c r="D1203" s="479"/>
      <c r="E1203" s="479"/>
      <c r="F1203" s="479"/>
      <c r="G1203" s="479"/>
    </row>
    <row r="1204" spans="1:7" hidden="1">
      <c r="A1204" s="479"/>
      <c r="B1204" s="479"/>
      <c r="C1204" s="479"/>
      <c r="D1204" s="479"/>
      <c r="E1204" s="479"/>
      <c r="F1204" s="479"/>
      <c r="G1204" s="479"/>
    </row>
    <row r="1205" spans="1:7" hidden="1">
      <c r="A1205" s="479"/>
      <c r="B1205" s="479"/>
      <c r="C1205" s="479"/>
      <c r="D1205" s="479"/>
      <c r="E1205" s="479"/>
      <c r="F1205" s="479"/>
      <c r="G1205" s="479"/>
    </row>
    <row r="1206" spans="1:7" hidden="1">
      <c r="A1206" s="479"/>
      <c r="B1206" s="479"/>
      <c r="C1206" s="479"/>
      <c r="D1206" s="479"/>
      <c r="E1206" s="479"/>
      <c r="F1206" s="479"/>
      <c r="G1206" s="479"/>
    </row>
    <row r="1207" spans="1:7" hidden="1">
      <c r="A1207" s="479"/>
      <c r="B1207" s="479"/>
      <c r="C1207" s="479"/>
      <c r="D1207" s="479"/>
      <c r="E1207" s="479"/>
      <c r="F1207" s="479"/>
      <c r="G1207" s="479"/>
    </row>
    <row r="1208" spans="1:7" hidden="1">
      <c r="A1208" s="479"/>
      <c r="B1208" s="479"/>
      <c r="C1208" s="479"/>
      <c r="D1208" s="479"/>
      <c r="E1208" s="479"/>
      <c r="F1208" s="479"/>
      <c r="G1208" s="479"/>
    </row>
    <row r="1209" spans="1:7" hidden="1">
      <c r="A1209" s="479"/>
      <c r="B1209" s="479"/>
      <c r="C1209" s="479"/>
      <c r="D1209" s="479"/>
      <c r="E1209" s="479"/>
      <c r="F1209" s="479"/>
      <c r="G1209" s="479"/>
    </row>
    <row r="1210" spans="1:7" hidden="1">
      <c r="A1210" s="479"/>
      <c r="B1210" s="479"/>
      <c r="C1210" s="479"/>
      <c r="D1210" s="479"/>
      <c r="E1210" s="479"/>
      <c r="F1210" s="479"/>
      <c r="G1210" s="479"/>
    </row>
    <row r="1211" spans="1:7" hidden="1">
      <c r="A1211" s="479"/>
      <c r="B1211" s="479"/>
      <c r="C1211" s="479"/>
      <c r="D1211" s="479"/>
      <c r="E1211" s="479"/>
      <c r="F1211" s="479"/>
      <c r="G1211" s="479"/>
    </row>
    <row r="1212" spans="1:7" hidden="1">
      <c r="A1212" s="479"/>
      <c r="B1212" s="479"/>
      <c r="C1212" s="479"/>
      <c r="D1212" s="479"/>
      <c r="E1212" s="479"/>
      <c r="F1212" s="479"/>
      <c r="G1212" s="479"/>
    </row>
    <row r="1213" spans="1:7" hidden="1">
      <c r="A1213" s="479"/>
      <c r="B1213" s="479"/>
      <c r="C1213" s="479"/>
      <c r="D1213" s="479"/>
      <c r="E1213" s="479"/>
      <c r="F1213" s="479"/>
      <c r="G1213" s="479"/>
    </row>
    <row r="1214" spans="1:7" hidden="1">
      <c r="A1214" s="479"/>
      <c r="B1214" s="479"/>
      <c r="C1214" s="479"/>
      <c r="D1214" s="479"/>
      <c r="E1214" s="479"/>
      <c r="F1214" s="479"/>
      <c r="G1214" s="479"/>
    </row>
    <row r="1215" spans="1:7" hidden="1">
      <c r="A1215" s="479"/>
      <c r="B1215" s="479"/>
      <c r="C1215" s="479"/>
      <c r="D1215" s="479"/>
      <c r="E1215" s="479"/>
      <c r="F1215" s="479"/>
      <c r="G1215" s="479"/>
    </row>
    <row r="1216" spans="1:7" hidden="1">
      <c r="A1216" s="479"/>
      <c r="B1216" s="479"/>
      <c r="C1216" s="479"/>
      <c r="D1216" s="479"/>
      <c r="E1216" s="479"/>
      <c r="F1216" s="479"/>
      <c r="G1216" s="479"/>
    </row>
    <row r="1217" spans="1:7" hidden="1">
      <c r="A1217" s="479"/>
      <c r="B1217" s="479"/>
      <c r="C1217" s="479"/>
      <c r="D1217" s="479"/>
      <c r="E1217" s="479"/>
      <c r="F1217" s="479"/>
      <c r="G1217" s="479"/>
    </row>
    <row r="1218" spans="1:7" hidden="1">
      <c r="A1218" s="479"/>
      <c r="B1218" s="479"/>
      <c r="C1218" s="479"/>
      <c r="D1218" s="479"/>
      <c r="E1218" s="479"/>
      <c r="F1218" s="479"/>
      <c r="G1218" s="479"/>
    </row>
    <row r="1219" spans="1:7" hidden="1">
      <c r="A1219" s="479"/>
      <c r="B1219" s="479"/>
      <c r="C1219" s="479"/>
      <c r="D1219" s="479"/>
      <c r="E1219" s="479"/>
      <c r="F1219" s="479"/>
      <c r="G1219" s="479"/>
    </row>
    <row r="1220" spans="1:7" hidden="1">
      <c r="A1220" s="479"/>
      <c r="B1220" s="479"/>
      <c r="C1220" s="479"/>
      <c r="D1220" s="479"/>
      <c r="E1220" s="479"/>
      <c r="F1220" s="479"/>
      <c r="G1220" s="479"/>
    </row>
    <row r="1221" spans="1:7" hidden="1">
      <c r="A1221" s="479"/>
      <c r="B1221" s="479"/>
      <c r="C1221" s="479"/>
      <c r="D1221" s="479"/>
      <c r="E1221" s="479"/>
      <c r="F1221" s="479"/>
      <c r="G1221" s="479"/>
    </row>
    <row r="1222" spans="1:7" hidden="1">
      <c r="A1222" s="479"/>
      <c r="B1222" s="479"/>
      <c r="C1222" s="479"/>
      <c r="D1222" s="479"/>
      <c r="E1222" s="479"/>
      <c r="F1222" s="479"/>
      <c r="G1222" s="479"/>
    </row>
    <row r="1223" spans="1:7" hidden="1">
      <c r="A1223" s="479"/>
      <c r="B1223" s="479"/>
      <c r="C1223" s="479"/>
      <c r="D1223" s="479"/>
      <c r="E1223" s="479"/>
      <c r="F1223" s="479"/>
      <c r="G1223" s="479"/>
    </row>
    <row r="1224" spans="1:7" hidden="1">
      <c r="A1224" s="479"/>
      <c r="B1224" s="479"/>
      <c r="C1224" s="479"/>
      <c r="D1224" s="479"/>
      <c r="E1224" s="479"/>
      <c r="F1224" s="479"/>
      <c r="G1224" s="479"/>
    </row>
    <row r="1225" spans="1:7" hidden="1">
      <c r="A1225" s="479"/>
      <c r="B1225" s="479"/>
      <c r="C1225" s="479"/>
      <c r="D1225" s="479"/>
      <c r="E1225" s="479"/>
      <c r="F1225" s="479"/>
      <c r="G1225" s="479"/>
    </row>
    <row r="1226" spans="1:7" hidden="1">
      <c r="A1226" s="479"/>
      <c r="B1226" s="479"/>
      <c r="C1226" s="479"/>
      <c r="D1226" s="479"/>
      <c r="E1226" s="479"/>
      <c r="F1226" s="479"/>
      <c r="G1226" s="479"/>
    </row>
    <row r="1227" spans="1:7" hidden="1">
      <c r="A1227" s="479"/>
      <c r="B1227" s="479"/>
      <c r="C1227" s="479"/>
      <c r="D1227" s="479"/>
      <c r="E1227" s="479"/>
      <c r="F1227" s="479"/>
      <c r="G1227" s="479"/>
    </row>
    <row r="1228" spans="1:7" hidden="1">
      <c r="A1228" s="479"/>
      <c r="B1228" s="479"/>
      <c r="C1228" s="479"/>
      <c r="D1228" s="479"/>
      <c r="E1228" s="479"/>
      <c r="F1228" s="479"/>
      <c r="G1228" s="479"/>
    </row>
    <row r="1229" spans="1:7" hidden="1">
      <c r="A1229" s="479"/>
      <c r="B1229" s="479"/>
      <c r="C1229" s="479"/>
      <c r="D1229" s="479"/>
      <c r="E1229" s="479"/>
      <c r="F1229" s="479"/>
      <c r="G1229" s="479"/>
    </row>
    <row r="1230" spans="1:7" hidden="1">
      <c r="A1230" s="479"/>
      <c r="B1230" s="479"/>
      <c r="C1230" s="479"/>
      <c r="D1230" s="479"/>
      <c r="E1230" s="479"/>
      <c r="F1230" s="479"/>
      <c r="G1230" s="479"/>
    </row>
    <row r="1231" spans="1:7" hidden="1">
      <c r="A1231" s="479"/>
      <c r="B1231" s="479"/>
      <c r="C1231" s="479"/>
      <c r="D1231" s="479"/>
      <c r="E1231" s="479"/>
      <c r="F1231" s="479"/>
      <c r="G1231" s="479"/>
    </row>
    <row r="1232" spans="1:7" hidden="1">
      <c r="A1232" s="479"/>
      <c r="B1232" s="479"/>
      <c r="C1232" s="479"/>
      <c r="D1232" s="479"/>
      <c r="E1232" s="479"/>
      <c r="F1232" s="479"/>
      <c r="G1232" s="479"/>
    </row>
    <row r="1233" spans="1:7" hidden="1">
      <c r="A1233" s="479"/>
      <c r="B1233" s="479"/>
      <c r="C1233" s="479"/>
      <c r="D1233" s="479"/>
      <c r="E1233" s="479"/>
      <c r="F1233" s="479"/>
      <c r="G1233" s="479"/>
    </row>
    <row r="1234" spans="1:7" hidden="1">
      <c r="A1234" s="479"/>
      <c r="B1234" s="479"/>
      <c r="C1234" s="479"/>
      <c r="D1234" s="479"/>
      <c r="E1234" s="479"/>
      <c r="F1234" s="479"/>
      <c r="G1234" s="479"/>
    </row>
    <row r="1235" spans="1:7" hidden="1">
      <c r="A1235" s="479"/>
      <c r="B1235" s="479"/>
      <c r="C1235" s="479"/>
      <c r="D1235" s="479"/>
      <c r="E1235" s="479"/>
      <c r="F1235" s="479"/>
      <c r="G1235" s="479"/>
    </row>
    <row r="1236" spans="1:7" hidden="1">
      <c r="A1236" s="479"/>
      <c r="B1236" s="479"/>
      <c r="C1236" s="479"/>
      <c r="D1236" s="479"/>
      <c r="E1236" s="479"/>
      <c r="F1236" s="479"/>
      <c r="G1236" s="479"/>
    </row>
    <row r="1237" spans="1:7" hidden="1">
      <c r="A1237" s="479"/>
      <c r="B1237" s="479"/>
      <c r="C1237" s="479"/>
      <c r="D1237" s="479"/>
      <c r="E1237" s="479"/>
      <c r="F1237" s="479"/>
      <c r="G1237" s="479"/>
    </row>
    <row r="1238" spans="1:7" hidden="1">
      <c r="A1238" s="479"/>
      <c r="B1238" s="479"/>
      <c r="C1238" s="479"/>
      <c r="D1238" s="479"/>
      <c r="E1238" s="479"/>
      <c r="F1238" s="479"/>
      <c r="G1238" s="479"/>
    </row>
    <row r="1239" spans="1:7" hidden="1">
      <c r="A1239" s="479"/>
      <c r="B1239" s="479"/>
      <c r="C1239" s="479"/>
      <c r="D1239" s="479"/>
      <c r="E1239" s="479"/>
      <c r="F1239" s="479"/>
      <c r="G1239" s="479"/>
    </row>
    <row r="1240" spans="1:7" hidden="1">
      <c r="A1240" s="479"/>
      <c r="B1240" s="479"/>
      <c r="C1240" s="479"/>
      <c r="D1240" s="479"/>
      <c r="E1240" s="479"/>
      <c r="F1240" s="479"/>
      <c r="G1240" s="479"/>
    </row>
    <row r="1241" spans="1:7" hidden="1">
      <c r="A1241" s="479"/>
      <c r="B1241" s="479"/>
      <c r="C1241" s="479"/>
      <c r="D1241" s="479"/>
      <c r="E1241" s="479"/>
      <c r="F1241" s="479"/>
      <c r="G1241" s="479"/>
    </row>
    <row r="1242" spans="1:7" hidden="1">
      <c r="A1242" s="479"/>
      <c r="B1242" s="479"/>
      <c r="C1242" s="479"/>
      <c r="D1242" s="479"/>
      <c r="E1242" s="479"/>
      <c r="F1242" s="479"/>
      <c r="G1242" s="479"/>
    </row>
    <row r="1243" spans="1:7" hidden="1">
      <c r="A1243" s="479"/>
      <c r="B1243" s="479"/>
      <c r="C1243" s="479"/>
      <c r="D1243" s="479"/>
      <c r="E1243" s="479"/>
      <c r="F1243" s="479"/>
      <c r="G1243" s="479"/>
    </row>
    <row r="1244" spans="1:7" hidden="1">
      <c r="A1244" s="479"/>
      <c r="B1244" s="479"/>
      <c r="C1244" s="479"/>
      <c r="D1244" s="479"/>
      <c r="E1244" s="479"/>
      <c r="F1244" s="479"/>
      <c r="G1244" s="479"/>
    </row>
    <row r="1245" spans="1:7" hidden="1">
      <c r="A1245" s="479"/>
      <c r="B1245" s="479"/>
      <c r="C1245" s="479"/>
      <c r="D1245" s="479"/>
      <c r="E1245" s="479"/>
      <c r="F1245" s="479"/>
      <c r="G1245" s="479"/>
    </row>
    <row r="1246" spans="1:7" hidden="1">
      <c r="A1246" s="479"/>
      <c r="B1246" s="479"/>
      <c r="C1246" s="479"/>
      <c r="D1246" s="479"/>
      <c r="E1246" s="479"/>
      <c r="F1246" s="479"/>
      <c r="G1246" s="479"/>
    </row>
    <row r="1247" spans="1:7" hidden="1">
      <c r="A1247" s="479"/>
      <c r="B1247" s="479"/>
      <c r="C1247" s="479"/>
      <c r="D1247" s="479"/>
      <c r="E1247" s="479"/>
      <c r="F1247" s="479"/>
      <c r="G1247" s="479"/>
    </row>
    <row r="1248" spans="1:7" hidden="1">
      <c r="A1248" s="479"/>
      <c r="B1248" s="479"/>
      <c r="C1248" s="479"/>
      <c r="D1248" s="479"/>
      <c r="E1248" s="479"/>
      <c r="F1248" s="479"/>
      <c r="G1248" s="479"/>
    </row>
    <row r="1249" spans="1:7" hidden="1">
      <c r="A1249" s="479"/>
      <c r="B1249" s="479"/>
      <c r="C1249" s="479"/>
      <c r="D1249" s="479"/>
      <c r="E1249" s="479"/>
      <c r="F1249" s="479"/>
      <c r="G1249" s="479"/>
    </row>
    <row r="1250" spans="1:7" hidden="1">
      <c r="A1250" s="479"/>
      <c r="B1250" s="479"/>
      <c r="C1250" s="479"/>
      <c r="D1250" s="479"/>
      <c r="E1250" s="479"/>
      <c r="F1250" s="479"/>
      <c r="G1250" s="479"/>
    </row>
    <row r="1251" spans="1:7" hidden="1">
      <c r="A1251" s="479"/>
      <c r="B1251" s="479"/>
      <c r="C1251" s="479"/>
      <c r="D1251" s="479"/>
      <c r="E1251" s="479"/>
      <c r="F1251" s="479"/>
      <c r="G1251" s="479"/>
    </row>
    <row r="1252" spans="1:7" hidden="1">
      <c r="A1252" s="479"/>
      <c r="B1252" s="479"/>
      <c r="C1252" s="479"/>
      <c r="D1252" s="479"/>
      <c r="E1252" s="479"/>
      <c r="F1252" s="479"/>
      <c r="G1252" s="479"/>
    </row>
    <row r="1253" spans="1:7" hidden="1">
      <c r="A1253" s="479"/>
      <c r="B1253" s="479"/>
      <c r="C1253" s="479"/>
      <c r="D1253" s="479"/>
      <c r="E1253" s="479"/>
      <c r="F1253" s="479"/>
      <c r="G1253" s="479"/>
    </row>
    <row r="1254" spans="1:7" hidden="1">
      <c r="A1254" s="479"/>
      <c r="B1254" s="479"/>
      <c r="C1254" s="479"/>
      <c r="D1254" s="479"/>
      <c r="E1254" s="479"/>
      <c r="F1254" s="479"/>
      <c r="G1254" s="479"/>
    </row>
    <row r="1255" spans="1:7" hidden="1">
      <c r="A1255" s="479"/>
      <c r="B1255" s="479"/>
      <c r="C1255" s="479"/>
      <c r="D1255" s="479"/>
      <c r="E1255" s="479"/>
      <c r="F1255" s="479"/>
      <c r="G1255" s="479"/>
    </row>
    <row r="1256" spans="1:7" hidden="1">
      <c r="A1256" s="479"/>
      <c r="B1256" s="479"/>
      <c r="C1256" s="479"/>
      <c r="D1256" s="479"/>
      <c r="E1256" s="479"/>
      <c r="F1256" s="479"/>
      <c r="G1256" s="479"/>
    </row>
    <row r="1257" spans="1:7" hidden="1">
      <c r="A1257" s="479"/>
      <c r="B1257" s="479"/>
      <c r="C1257" s="479"/>
      <c r="D1257" s="479"/>
      <c r="E1257" s="479"/>
      <c r="F1257" s="479"/>
      <c r="G1257" s="479"/>
    </row>
    <row r="1258" spans="1:7" hidden="1">
      <c r="A1258" s="479"/>
      <c r="B1258" s="479"/>
      <c r="C1258" s="479"/>
      <c r="D1258" s="479"/>
      <c r="E1258" s="479"/>
      <c r="F1258" s="479"/>
      <c r="G1258" s="479"/>
    </row>
    <row r="1259" spans="1:7" hidden="1">
      <c r="A1259" s="479"/>
      <c r="B1259" s="479"/>
      <c r="C1259" s="479"/>
      <c r="D1259" s="479"/>
      <c r="E1259" s="479"/>
      <c r="F1259" s="479"/>
      <c r="G1259" s="479"/>
    </row>
    <row r="1260" spans="1:7" hidden="1">
      <c r="A1260" s="479"/>
      <c r="B1260" s="479"/>
      <c r="C1260" s="479"/>
      <c r="D1260" s="479"/>
      <c r="E1260" s="479"/>
      <c r="F1260" s="479"/>
      <c r="G1260" s="479"/>
    </row>
    <row r="1261" spans="1:7" hidden="1">
      <c r="A1261" s="479"/>
      <c r="B1261" s="479"/>
      <c r="C1261" s="479"/>
      <c r="D1261" s="479"/>
      <c r="E1261" s="479"/>
      <c r="F1261" s="479"/>
      <c r="G1261" s="479"/>
    </row>
    <row r="1262" spans="1:7" hidden="1">
      <c r="A1262" s="479"/>
      <c r="B1262" s="479"/>
      <c r="C1262" s="479"/>
      <c r="D1262" s="479"/>
      <c r="E1262" s="479"/>
      <c r="F1262" s="479"/>
      <c r="G1262" s="479"/>
    </row>
    <row r="1263" spans="1:7" hidden="1">
      <c r="A1263" s="479"/>
      <c r="B1263" s="479"/>
      <c r="C1263" s="479"/>
      <c r="D1263" s="479"/>
      <c r="E1263" s="479"/>
      <c r="F1263" s="479"/>
      <c r="G1263" s="479"/>
    </row>
    <row r="1264" spans="1:7" hidden="1">
      <c r="A1264" s="479"/>
      <c r="B1264" s="479"/>
      <c r="C1264" s="479"/>
      <c r="D1264" s="479"/>
      <c r="E1264" s="479"/>
      <c r="F1264" s="479"/>
      <c r="G1264" s="479"/>
    </row>
    <row r="1265" spans="1:7" hidden="1">
      <c r="A1265" s="479"/>
      <c r="B1265" s="479"/>
      <c r="C1265" s="479"/>
      <c r="D1265" s="479"/>
      <c r="E1265" s="479"/>
      <c r="F1265" s="479"/>
      <c r="G1265" s="479"/>
    </row>
    <row r="1266" spans="1:7" hidden="1">
      <c r="A1266" s="479"/>
      <c r="B1266" s="479"/>
      <c r="C1266" s="479"/>
      <c r="D1266" s="479"/>
      <c r="E1266" s="479"/>
      <c r="F1266" s="479"/>
      <c r="G1266" s="479"/>
    </row>
    <row r="1267" spans="1:7" hidden="1">
      <c r="A1267" s="479"/>
      <c r="B1267" s="479"/>
      <c r="C1267" s="479"/>
      <c r="D1267" s="479"/>
      <c r="E1267" s="479"/>
      <c r="F1267" s="479"/>
      <c r="G1267" s="479"/>
    </row>
    <row r="1268" spans="1:7" hidden="1">
      <c r="A1268" s="479"/>
      <c r="B1268" s="479"/>
      <c r="C1268" s="479"/>
      <c r="D1268" s="479"/>
      <c r="E1268" s="479"/>
      <c r="F1268" s="479"/>
      <c r="G1268" s="479"/>
    </row>
    <row r="1269" spans="1:7" hidden="1">
      <c r="A1269" s="479"/>
      <c r="B1269" s="479"/>
      <c r="C1269" s="479"/>
      <c r="D1269" s="479"/>
      <c r="E1269" s="479"/>
      <c r="F1269" s="479"/>
      <c r="G1269" s="479"/>
    </row>
    <row r="1270" spans="1:7" hidden="1">
      <c r="A1270" s="479"/>
      <c r="B1270" s="479"/>
      <c r="C1270" s="479"/>
      <c r="D1270" s="479"/>
      <c r="E1270" s="479"/>
      <c r="F1270" s="479"/>
      <c r="G1270" s="479"/>
    </row>
    <row r="1271" spans="1:7" hidden="1">
      <c r="A1271" s="479"/>
      <c r="B1271" s="479"/>
      <c r="C1271" s="479"/>
      <c r="D1271" s="479"/>
      <c r="E1271" s="479"/>
      <c r="F1271" s="479"/>
      <c r="G1271" s="479"/>
    </row>
    <row r="1272" spans="1:7" hidden="1">
      <c r="A1272" s="479"/>
      <c r="B1272" s="479"/>
      <c r="C1272" s="479"/>
      <c r="D1272" s="479"/>
      <c r="E1272" s="479"/>
      <c r="F1272" s="479"/>
      <c r="G1272" s="479"/>
    </row>
    <row r="1273" spans="1:7" hidden="1">
      <c r="A1273" s="479"/>
      <c r="B1273" s="479"/>
      <c r="C1273" s="479"/>
      <c r="D1273" s="479"/>
      <c r="E1273" s="479"/>
      <c r="F1273" s="479"/>
      <c r="G1273" s="479"/>
    </row>
    <row r="1274" spans="1:7" hidden="1">
      <c r="A1274" s="479"/>
      <c r="B1274" s="479"/>
      <c r="C1274" s="479"/>
      <c r="D1274" s="479"/>
      <c r="E1274" s="479"/>
      <c r="F1274" s="479"/>
      <c r="G1274" s="479"/>
    </row>
    <row r="1275" spans="1:7" hidden="1">
      <c r="A1275" s="479"/>
      <c r="B1275" s="479"/>
      <c r="C1275" s="479"/>
      <c r="D1275" s="479"/>
      <c r="E1275" s="479"/>
      <c r="F1275" s="479"/>
      <c r="G1275" s="479"/>
    </row>
    <row r="1276" spans="1:7" hidden="1">
      <c r="A1276" s="479"/>
      <c r="B1276" s="479"/>
      <c r="C1276" s="479"/>
      <c r="D1276" s="479"/>
      <c r="E1276" s="479"/>
      <c r="F1276" s="479"/>
      <c r="G1276" s="479"/>
    </row>
    <row r="1277" spans="1:7" hidden="1">
      <c r="A1277" s="479"/>
      <c r="B1277" s="479"/>
      <c r="C1277" s="479"/>
      <c r="D1277" s="479"/>
      <c r="E1277" s="479"/>
      <c r="F1277" s="479"/>
      <c r="G1277" s="479"/>
    </row>
    <row r="1278" spans="1:7" hidden="1">
      <c r="A1278" s="479"/>
      <c r="B1278" s="479"/>
      <c r="C1278" s="479"/>
      <c r="D1278" s="479"/>
      <c r="E1278" s="479"/>
      <c r="F1278" s="479"/>
      <c r="G1278" s="479"/>
    </row>
    <row r="1279" spans="1:7" hidden="1">
      <c r="A1279" s="479"/>
      <c r="B1279" s="479"/>
      <c r="C1279" s="479"/>
      <c r="D1279" s="479"/>
      <c r="E1279" s="479"/>
      <c r="F1279" s="479"/>
      <c r="G1279" s="479"/>
    </row>
    <row r="1280" spans="1:7" hidden="1">
      <c r="A1280" s="479"/>
      <c r="B1280" s="479"/>
      <c r="C1280" s="479"/>
      <c r="D1280" s="479"/>
      <c r="E1280" s="479"/>
      <c r="F1280" s="479"/>
      <c r="G1280" s="479"/>
    </row>
    <row r="1281" spans="1:7" hidden="1">
      <c r="A1281" s="479"/>
      <c r="B1281" s="479"/>
      <c r="C1281" s="479"/>
      <c r="D1281" s="479"/>
      <c r="E1281" s="479"/>
      <c r="F1281" s="479"/>
      <c r="G1281" s="479"/>
    </row>
    <row r="1282" spans="1:7" hidden="1">
      <c r="A1282" s="479"/>
      <c r="B1282" s="479"/>
      <c r="C1282" s="479"/>
      <c r="D1282" s="479"/>
      <c r="E1282" s="479"/>
      <c r="F1282" s="479"/>
      <c r="G1282" s="479"/>
    </row>
    <row r="1283" spans="1:7" hidden="1">
      <c r="A1283" s="479"/>
      <c r="B1283" s="479"/>
      <c r="C1283" s="479"/>
      <c r="D1283" s="479"/>
      <c r="E1283" s="479"/>
      <c r="F1283" s="479"/>
      <c r="G1283" s="479"/>
    </row>
    <row r="1284" spans="1:7" hidden="1">
      <c r="A1284" s="479"/>
      <c r="B1284" s="479"/>
      <c r="C1284" s="479"/>
      <c r="D1284" s="479"/>
      <c r="E1284" s="479"/>
      <c r="F1284" s="479"/>
      <c r="G1284" s="479"/>
    </row>
    <row r="1285" spans="1:7" hidden="1">
      <c r="A1285" s="479"/>
      <c r="B1285" s="479"/>
      <c r="C1285" s="479"/>
      <c r="D1285" s="479"/>
      <c r="E1285" s="479"/>
      <c r="F1285" s="479"/>
      <c r="G1285" s="479"/>
    </row>
    <row r="1286" spans="1:7" hidden="1">
      <c r="A1286" s="479"/>
      <c r="B1286" s="479"/>
      <c r="C1286" s="479"/>
      <c r="D1286" s="479"/>
      <c r="E1286" s="479"/>
      <c r="F1286" s="479"/>
      <c r="G1286" s="479"/>
    </row>
    <row r="1287" spans="1:7" hidden="1">
      <c r="A1287" s="479"/>
      <c r="B1287" s="479"/>
      <c r="C1287" s="479"/>
      <c r="D1287" s="479"/>
      <c r="E1287" s="479"/>
      <c r="F1287" s="479"/>
      <c r="G1287" s="479"/>
    </row>
    <row r="1288" spans="1:7" hidden="1">
      <c r="A1288" s="479"/>
      <c r="B1288" s="479"/>
      <c r="C1288" s="479"/>
      <c r="D1288" s="479"/>
      <c r="E1288" s="479"/>
      <c r="F1288" s="479"/>
      <c r="G1288" s="479"/>
    </row>
    <row r="1289" spans="1:7" hidden="1">
      <c r="A1289" s="479"/>
      <c r="B1289" s="479"/>
      <c r="C1289" s="479"/>
      <c r="D1289" s="479"/>
      <c r="E1289" s="479"/>
      <c r="F1289" s="479"/>
      <c r="G1289" s="479"/>
    </row>
    <row r="1290" spans="1:7" hidden="1">
      <c r="A1290" s="479"/>
      <c r="B1290" s="479"/>
      <c r="C1290" s="479"/>
      <c r="D1290" s="479"/>
      <c r="E1290" s="479"/>
      <c r="F1290" s="479"/>
      <c r="G1290" s="479"/>
    </row>
    <row r="1291" spans="1:7" hidden="1">
      <c r="A1291" s="479"/>
      <c r="B1291" s="479"/>
      <c r="C1291" s="479"/>
      <c r="D1291" s="479"/>
      <c r="E1291" s="479"/>
      <c r="F1291" s="479"/>
      <c r="G1291" s="479"/>
    </row>
    <row r="1292" spans="1:7" hidden="1">
      <c r="A1292" s="479"/>
      <c r="B1292" s="479"/>
      <c r="C1292" s="479"/>
      <c r="D1292" s="479"/>
      <c r="E1292" s="479"/>
      <c r="F1292" s="479"/>
      <c r="G1292" s="479"/>
    </row>
    <row r="1293" spans="1:7" hidden="1">
      <c r="A1293" s="479"/>
      <c r="B1293" s="479"/>
      <c r="C1293" s="479"/>
      <c r="D1293" s="479"/>
      <c r="E1293" s="479"/>
      <c r="F1293" s="479"/>
      <c r="G1293" s="479"/>
    </row>
    <row r="1294" spans="1:7" hidden="1">
      <c r="A1294" s="479"/>
      <c r="B1294" s="479"/>
      <c r="C1294" s="479"/>
      <c r="D1294" s="479"/>
      <c r="E1294" s="479"/>
      <c r="F1294" s="479"/>
      <c r="G1294" s="479"/>
    </row>
    <row r="1295" spans="1:7" hidden="1">
      <c r="A1295" s="479"/>
      <c r="B1295" s="479"/>
      <c r="C1295" s="479"/>
      <c r="D1295" s="479"/>
      <c r="E1295" s="479"/>
      <c r="F1295" s="479"/>
      <c r="G1295" s="479"/>
    </row>
    <row r="1296" spans="1:7" hidden="1">
      <c r="A1296" s="479"/>
      <c r="B1296" s="479"/>
      <c r="C1296" s="479"/>
      <c r="D1296" s="479"/>
      <c r="E1296" s="479"/>
      <c r="F1296" s="479"/>
      <c r="G1296" s="479"/>
    </row>
    <row r="1297" spans="1:7" hidden="1">
      <c r="A1297" s="479"/>
      <c r="B1297" s="479"/>
      <c r="C1297" s="479"/>
      <c r="D1297" s="479"/>
      <c r="E1297" s="479"/>
      <c r="F1297" s="479"/>
      <c r="G1297" s="479"/>
    </row>
    <row r="1298" spans="1:7" hidden="1">
      <c r="A1298" s="479"/>
      <c r="B1298" s="479"/>
      <c r="C1298" s="479"/>
      <c r="D1298" s="479"/>
      <c r="E1298" s="479"/>
      <c r="F1298" s="479"/>
      <c r="G1298" s="479"/>
    </row>
    <row r="1299" spans="1:7" hidden="1">
      <c r="A1299" s="479"/>
      <c r="B1299" s="479"/>
      <c r="C1299" s="479"/>
      <c r="D1299" s="479"/>
      <c r="E1299" s="479"/>
      <c r="F1299" s="479"/>
      <c r="G1299" s="479"/>
    </row>
    <row r="1300" spans="1:7" hidden="1">
      <c r="A1300" s="479"/>
      <c r="B1300" s="479"/>
      <c r="C1300" s="479"/>
      <c r="D1300" s="479"/>
      <c r="E1300" s="479"/>
      <c r="F1300" s="479"/>
      <c r="G1300" s="479"/>
    </row>
    <row r="1301" spans="1:7" hidden="1">
      <c r="A1301" s="479"/>
      <c r="B1301" s="479"/>
      <c r="C1301" s="479"/>
      <c r="D1301" s="479"/>
      <c r="E1301" s="479"/>
      <c r="F1301" s="479"/>
      <c r="G1301" s="479"/>
    </row>
    <row r="1302" spans="1:7" hidden="1">
      <c r="A1302" s="479"/>
      <c r="B1302" s="479"/>
      <c r="C1302" s="479"/>
      <c r="D1302" s="479"/>
      <c r="E1302" s="479"/>
      <c r="F1302" s="479"/>
      <c r="G1302" s="479"/>
    </row>
    <row r="1303" spans="1:7" hidden="1">
      <c r="A1303" s="479"/>
      <c r="B1303" s="479"/>
      <c r="C1303" s="479"/>
      <c r="D1303" s="479"/>
      <c r="E1303" s="479"/>
      <c r="F1303" s="479"/>
      <c r="G1303" s="479"/>
    </row>
    <row r="1304" spans="1:7" hidden="1">
      <c r="A1304" s="479"/>
      <c r="B1304" s="479"/>
      <c r="C1304" s="479"/>
      <c r="D1304" s="479"/>
      <c r="E1304" s="479"/>
      <c r="F1304" s="479"/>
      <c r="G1304" s="479"/>
    </row>
    <row r="1305" spans="1:7" hidden="1">
      <c r="A1305" s="479"/>
      <c r="B1305" s="479"/>
      <c r="C1305" s="479"/>
      <c r="D1305" s="479"/>
      <c r="E1305" s="479"/>
      <c r="F1305" s="479"/>
      <c r="G1305" s="479"/>
    </row>
    <row r="1306" spans="1:7" hidden="1">
      <c r="A1306" s="479"/>
      <c r="B1306" s="479"/>
      <c r="C1306" s="479"/>
      <c r="D1306" s="479"/>
      <c r="E1306" s="479"/>
      <c r="F1306" s="479"/>
      <c r="G1306" s="479"/>
    </row>
    <row r="1307" spans="1:7" hidden="1">
      <c r="A1307" s="479"/>
      <c r="B1307" s="479"/>
      <c r="C1307" s="479"/>
      <c r="D1307" s="479"/>
      <c r="E1307" s="479"/>
      <c r="F1307" s="479"/>
      <c r="G1307" s="479"/>
    </row>
    <row r="1308" spans="1:7" hidden="1">
      <c r="A1308" s="479"/>
      <c r="B1308" s="479"/>
      <c r="C1308" s="479"/>
      <c r="D1308" s="479"/>
      <c r="E1308" s="479"/>
      <c r="F1308" s="479"/>
      <c r="G1308" s="479"/>
    </row>
    <row r="1309" spans="1:7" hidden="1">
      <c r="A1309" s="479"/>
      <c r="B1309" s="479"/>
      <c r="C1309" s="479"/>
      <c r="D1309" s="479"/>
      <c r="E1309" s="479"/>
      <c r="F1309" s="479"/>
      <c r="G1309" s="479"/>
    </row>
    <row r="1310" spans="1:7" hidden="1">
      <c r="A1310" s="479"/>
      <c r="B1310" s="479"/>
      <c r="C1310" s="479"/>
      <c r="D1310" s="479"/>
      <c r="E1310" s="479"/>
      <c r="F1310" s="479"/>
      <c r="G1310" s="479"/>
    </row>
    <row r="1311" spans="1:7" hidden="1">
      <c r="A1311" s="479"/>
      <c r="B1311" s="479"/>
      <c r="C1311" s="479"/>
      <c r="D1311" s="479"/>
      <c r="E1311" s="479"/>
      <c r="F1311" s="479"/>
      <c r="G1311" s="479"/>
    </row>
    <row r="1312" spans="1:7" hidden="1">
      <c r="A1312" s="479"/>
      <c r="B1312" s="479"/>
      <c r="C1312" s="479"/>
      <c r="D1312" s="479"/>
      <c r="E1312" s="479"/>
      <c r="F1312" s="479"/>
      <c r="G1312" s="479"/>
    </row>
    <row r="1313" spans="1:7" hidden="1">
      <c r="A1313" s="479"/>
      <c r="B1313" s="479"/>
      <c r="C1313" s="479"/>
      <c r="D1313" s="479"/>
      <c r="E1313" s="479"/>
      <c r="F1313" s="479"/>
      <c r="G1313" s="479"/>
    </row>
    <row r="1314" spans="1:7" hidden="1">
      <c r="A1314" s="479"/>
      <c r="B1314" s="479"/>
      <c r="C1314" s="479"/>
      <c r="D1314" s="479"/>
      <c r="E1314" s="479"/>
      <c r="F1314" s="479"/>
      <c r="G1314" s="479"/>
    </row>
    <row r="1315" spans="1:7" hidden="1">
      <c r="A1315" s="479"/>
      <c r="B1315" s="479"/>
      <c r="C1315" s="479"/>
      <c r="D1315" s="479"/>
      <c r="E1315" s="479"/>
      <c r="F1315" s="479"/>
      <c r="G1315" s="479"/>
    </row>
    <row r="1316" spans="1:7" hidden="1">
      <c r="A1316" s="479"/>
      <c r="B1316" s="479"/>
      <c r="C1316" s="479"/>
      <c r="D1316" s="479"/>
      <c r="E1316" s="479"/>
      <c r="F1316" s="479"/>
      <c r="G1316" s="479"/>
    </row>
    <row r="1317" spans="1:7" hidden="1">
      <c r="A1317" s="479"/>
      <c r="B1317" s="479"/>
      <c r="C1317" s="479"/>
      <c r="D1317" s="479"/>
      <c r="E1317" s="479"/>
      <c r="F1317" s="479"/>
      <c r="G1317" s="479"/>
    </row>
    <row r="1318" spans="1:7" hidden="1">
      <c r="A1318" s="479"/>
      <c r="B1318" s="479"/>
      <c r="C1318" s="479"/>
      <c r="D1318" s="479"/>
      <c r="E1318" s="479"/>
      <c r="F1318" s="479"/>
      <c r="G1318" s="479"/>
    </row>
    <row r="1319" spans="1:7" hidden="1">
      <c r="A1319" s="479"/>
      <c r="B1319" s="479"/>
      <c r="C1319" s="479"/>
      <c r="D1319" s="479"/>
      <c r="E1319" s="479"/>
      <c r="F1319" s="479"/>
      <c r="G1319" s="479"/>
    </row>
    <row r="1320" spans="1:7" hidden="1">
      <c r="A1320" s="479"/>
      <c r="B1320" s="479"/>
      <c r="C1320" s="479"/>
      <c r="D1320" s="479"/>
      <c r="E1320" s="479"/>
      <c r="F1320" s="479"/>
      <c r="G1320" s="479"/>
    </row>
    <row r="1321" spans="1:7" hidden="1">
      <c r="A1321" s="479"/>
      <c r="B1321" s="479"/>
      <c r="C1321" s="479"/>
      <c r="D1321" s="479"/>
      <c r="E1321" s="479"/>
      <c r="F1321" s="479"/>
      <c r="G1321" s="479"/>
    </row>
    <row r="1322" spans="1:7" hidden="1">
      <c r="A1322" s="479"/>
      <c r="B1322" s="479"/>
      <c r="C1322" s="479"/>
      <c r="D1322" s="479"/>
      <c r="E1322" s="479"/>
      <c r="F1322" s="479"/>
      <c r="G1322" s="479"/>
    </row>
    <row r="1323" spans="1:7" hidden="1">
      <c r="A1323" s="479"/>
      <c r="B1323" s="479"/>
      <c r="C1323" s="479"/>
      <c r="D1323" s="479"/>
      <c r="E1323" s="479"/>
      <c r="F1323" s="479"/>
      <c r="G1323" s="479"/>
    </row>
    <row r="1324" spans="1:7" hidden="1">
      <c r="A1324" s="479"/>
      <c r="B1324" s="479"/>
      <c r="C1324" s="479"/>
      <c r="D1324" s="479"/>
      <c r="E1324" s="479"/>
      <c r="F1324" s="479"/>
      <c r="G1324" s="479"/>
    </row>
    <row r="1325" spans="1:7" hidden="1">
      <c r="A1325" s="479"/>
      <c r="B1325" s="479"/>
      <c r="C1325" s="479"/>
      <c r="D1325" s="479"/>
      <c r="E1325" s="479"/>
      <c r="F1325" s="479"/>
      <c r="G1325" s="479"/>
    </row>
    <row r="1326" spans="1:7" hidden="1">
      <c r="A1326" s="479"/>
      <c r="B1326" s="479"/>
      <c r="C1326" s="479"/>
      <c r="D1326" s="479"/>
      <c r="E1326" s="479"/>
      <c r="F1326" s="479"/>
      <c r="G1326" s="479"/>
    </row>
    <row r="1327" spans="1:7" hidden="1">
      <c r="A1327" s="479"/>
      <c r="B1327" s="479"/>
      <c r="C1327" s="479"/>
      <c r="D1327" s="479"/>
      <c r="E1327" s="479"/>
      <c r="F1327" s="479"/>
      <c r="G1327" s="479"/>
    </row>
    <row r="1328" spans="1:7" hidden="1">
      <c r="A1328" s="479"/>
      <c r="B1328" s="479"/>
      <c r="C1328" s="479"/>
      <c r="D1328" s="479"/>
      <c r="E1328" s="479"/>
      <c r="F1328" s="479"/>
      <c r="G1328" s="479"/>
    </row>
    <row r="1329" spans="1:7" hidden="1">
      <c r="A1329" s="479"/>
      <c r="B1329" s="479"/>
      <c r="C1329" s="479"/>
      <c r="D1329" s="479"/>
      <c r="E1329" s="479"/>
      <c r="F1329" s="479"/>
      <c r="G1329" s="479"/>
    </row>
    <row r="1330" spans="1:7" hidden="1">
      <c r="A1330" s="479"/>
      <c r="B1330" s="479"/>
      <c r="C1330" s="479"/>
      <c r="D1330" s="479"/>
      <c r="E1330" s="479"/>
      <c r="F1330" s="479"/>
      <c r="G1330" s="479"/>
    </row>
    <row r="1331" spans="1:7" hidden="1">
      <c r="A1331" s="479"/>
      <c r="B1331" s="479"/>
      <c r="C1331" s="479"/>
      <c r="D1331" s="479"/>
      <c r="E1331" s="479"/>
      <c r="F1331" s="479"/>
      <c r="G1331" s="479"/>
    </row>
    <row r="1332" spans="1:7" hidden="1">
      <c r="A1332" s="479"/>
      <c r="B1332" s="479"/>
      <c r="C1332" s="479"/>
      <c r="D1332" s="479"/>
      <c r="E1332" s="479"/>
      <c r="F1332" s="479"/>
      <c r="G1332" s="479"/>
    </row>
    <row r="1333" spans="1:7" hidden="1">
      <c r="A1333" s="479"/>
      <c r="B1333" s="479"/>
      <c r="C1333" s="479"/>
      <c r="D1333" s="479"/>
      <c r="E1333" s="479"/>
      <c r="F1333" s="479"/>
      <c r="G1333" s="479"/>
    </row>
    <row r="1334" spans="1:7" hidden="1">
      <c r="A1334" s="638"/>
      <c r="B1334" s="638"/>
      <c r="C1334" s="638"/>
      <c r="D1334" s="46"/>
      <c r="E1334" s="46"/>
      <c r="F1334" s="46"/>
      <c r="G1334" s="46"/>
    </row>
    <row r="1335" spans="1:7" hidden="1">
      <c r="A1335" s="638"/>
      <c r="B1335" s="638"/>
      <c r="C1335" s="638"/>
      <c r="D1335" s="46"/>
      <c r="E1335" s="46"/>
      <c r="F1335" s="46"/>
      <c r="G1335" s="46"/>
    </row>
    <row r="1336" spans="1:7" hidden="1">
      <c r="A1336" s="638"/>
      <c r="B1336" s="638"/>
      <c r="C1336" s="638"/>
      <c r="D1336" s="46"/>
      <c r="E1336" s="46"/>
      <c r="F1336" s="46"/>
      <c r="G1336" s="46"/>
    </row>
    <row r="1337" spans="1:7" hidden="1">
      <c r="A1337" s="638"/>
      <c r="B1337" s="638"/>
      <c r="C1337" s="638"/>
      <c r="D1337" s="46"/>
      <c r="E1337" s="46"/>
      <c r="F1337" s="46"/>
      <c r="G1337" s="46"/>
    </row>
    <row r="1338" spans="1:7" hidden="1">
      <c r="A1338" s="638"/>
      <c r="B1338" s="638"/>
      <c r="C1338" s="638"/>
      <c r="D1338" s="46"/>
      <c r="E1338" s="46"/>
      <c r="F1338" s="46"/>
      <c r="G1338" s="46"/>
    </row>
    <row r="1339" spans="1:7" hidden="1">
      <c r="A1339" s="638"/>
      <c r="B1339" s="638"/>
      <c r="C1339" s="638"/>
      <c r="D1339" s="46"/>
      <c r="E1339" s="46"/>
      <c r="F1339" s="46"/>
      <c r="G1339" s="46"/>
    </row>
    <row r="1340" spans="1:7" hidden="1">
      <c r="A1340" s="638"/>
      <c r="B1340" s="638"/>
      <c r="C1340" s="638"/>
      <c r="D1340" s="46"/>
      <c r="E1340" s="46"/>
      <c r="F1340" s="46"/>
      <c r="G1340" s="46"/>
    </row>
    <row r="1341" spans="1:7" hidden="1">
      <c r="A1341" s="479"/>
      <c r="B1341" s="479"/>
      <c r="C1341" s="479"/>
      <c r="D1341" s="479"/>
      <c r="E1341" s="479"/>
      <c r="F1341" s="479"/>
      <c r="G1341" s="479"/>
    </row>
    <row r="1342" spans="1:7" hidden="1">
      <c r="A1342" s="479"/>
      <c r="B1342" s="479"/>
      <c r="C1342" s="479"/>
      <c r="D1342" s="479"/>
      <c r="E1342" s="479"/>
      <c r="F1342" s="479"/>
      <c r="G1342" s="479"/>
    </row>
    <row r="1343" spans="1:7" hidden="1">
      <c r="A1343" s="479"/>
      <c r="B1343" s="479"/>
      <c r="C1343" s="479"/>
      <c r="D1343" s="479"/>
      <c r="E1343" s="479"/>
      <c r="F1343" s="479"/>
      <c r="G1343" s="479"/>
    </row>
    <row r="1344" spans="1:7" hidden="1">
      <c r="A1344" s="479"/>
      <c r="B1344" s="479"/>
      <c r="C1344" s="479"/>
      <c r="D1344" s="479"/>
      <c r="E1344" s="479"/>
      <c r="F1344" s="479"/>
      <c r="G1344" s="479"/>
    </row>
    <row r="1345" spans="1:7" hidden="1">
      <c r="A1345" s="479"/>
      <c r="B1345" s="479"/>
      <c r="C1345" s="479"/>
      <c r="D1345" s="479"/>
      <c r="E1345" s="479"/>
      <c r="F1345" s="479"/>
      <c r="G1345" s="479"/>
    </row>
    <row r="1346" spans="1:7" hidden="1">
      <c r="A1346" s="479"/>
      <c r="B1346" s="479"/>
      <c r="C1346" s="479"/>
      <c r="D1346" s="479"/>
      <c r="E1346" s="479"/>
      <c r="F1346" s="479"/>
      <c r="G1346" s="479"/>
    </row>
    <row r="1347" spans="1:7" hidden="1">
      <c r="A1347" s="479"/>
      <c r="B1347" s="479"/>
      <c r="C1347" s="479"/>
      <c r="D1347" s="479"/>
      <c r="E1347" s="479"/>
      <c r="F1347" s="479"/>
      <c r="G1347" s="479"/>
    </row>
    <row r="1348" spans="1:7" hidden="1">
      <c r="A1348" s="479"/>
      <c r="B1348" s="479"/>
      <c r="C1348" s="479"/>
      <c r="D1348" s="479"/>
      <c r="E1348" s="479"/>
      <c r="F1348" s="479"/>
      <c r="G1348" s="479"/>
    </row>
    <row r="1349" spans="1:7" hidden="1">
      <c r="A1349" s="479"/>
      <c r="B1349" s="479"/>
      <c r="C1349" s="479"/>
      <c r="D1349" s="479"/>
      <c r="E1349" s="479"/>
      <c r="F1349" s="479"/>
      <c r="G1349" s="479"/>
    </row>
    <row r="1350" spans="1:7" hidden="1">
      <c r="A1350" s="479"/>
      <c r="B1350" s="479"/>
      <c r="C1350" s="479"/>
      <c r="D1350" s="479"/>
      <c r="E1350" s="479"/>
      <c r="F1350" s="479"/>
      <c r="G1350" s="479"/>
    </row>
    <row r="1351" spans="1:7" hidden="1">
      <c r="A1351" s="479"/>
      <c r="B1351" s="479"/>
      <c r="C1351" s="479"/>
      <c r="D1351" s="479"/>
      <c r="E1351" s="479"/>
      <c r="F1351" s="479"/>
      <c r="G1351" s="479"/>
    </row>
    <row r="1352" spans="1:7" hidden="1">
      <c r="A1352" s="479"/>
      <c r="B1352" s="479"/>
      <c r="C1352" s="479"/>
      <c r="D1352" s="479"/>
      <c r="E1352" s="479"/>
      <c r="F1352" s="479"/>
      <c r="G1352" s="479"/>
    </row>
    <row r="1353" spans="1:7" hidden="1">
      <c r="A1353" s="479"/>
      <c r="B1353" s="479"/>
      <c r="C1353" s="479"/>
      <c r="D1353" s="479"/>
      <c r="E1353" s="479"/>
      <c r="F1353" s="479"/>
      <c r="G1353" s="479"/>
    </row>
    <row r="1354" spans="1:7" hidden="1">
      <c r="A1354" s="479"/>
      <c r="B1354" s="479"/>
      <c r="C1354" s="479"/>
      <c r="D1354" s="479"/>
      <c r="E1354" s="479"/>
      <c r="F1354" s="479"/>
      <c r="G1354" s="479"/>
    </row>
    <row r="1355" spans="1:7" hidden="1">
      <c r="A1355" s="479"/>
      <c r="B1355" s="479"/>
      <c r="C1355" s="479"/>
      <c r="D1355" s="479"/>
      <c r="E1355" s="479"/>
      <c r="F1355" s="479"/>
      <c r="G1355" s="479"/>
    </row>
    <row r="1356" spans="1:7" hidden="1">
      <c r="A1356" s="479"/>
      <c r="B1356" s="479"/>
      <c r="C1356" s="479"/>
      <c r="D1356" s="479"/>
      <c r="E1356" s="479"/>
      <c r="F1356" s="479"/>
      <c r="G1356" s="479"/>
    </row>
    <row r="1357" spans="1:7" hidden="1">
      <c r="A1357" s="479"/>
      <c r="B1357" s="479"/>
      <c r="C1357" s="479"/>
      <c r="D1357" s="479"/>
      <c r="E1357" s="479"/>
      <c r="F1357" s="479"/>
      <c r="G1357" s="479"/>
    </row>
    <row r="1358" spans="1:7" hidden="1">
      <c r="A1358" s="479"/>
      <c r="B1358" s="479"/>
      <c r="C1358" s="479"/>
      <c r="D1358" s="479"/>
      <c r="E1358" s="479"/>
      <c r="F1358" s="479"/>
      <c r="G1358" s="479"/>
    </row>
    <row r="1359" spans="1:7" hidden="1">
      <c r="A1359" s="479"/>
      <c r="B1359" s="479"/>
      <c r="C1359" s="479"/>
      <c r="D1359" s="479"/>
      <c r="E1359" s="479"/>
      <c r="F1359" s="479"/>
      <c r="G1359" s="479"/>
    </row>
    <row r="1360" spans="1:7" hidden="1">
      <c r="A1360" s="479"/>
      <c r="B1360" s="479"/>
      <c r="C1360" s="479"/>
      <c r="D1360" s="479"/>
      <c r="E1360" s="479"/>
      <c r="F1360" s="479"/>
      <c r="G1360" s="479"/>
    </row>
    <row r="1361" spans="1:7" hidden="1">
      <c r="A1361" s="479"/>
      <c r="B1361" s="479"/>
      <c r="C1361" s="479"/>
      <c r="D1361" s="479"/>
      <c r="E1361" s="479"/>
      <c r="F1361" s="479"/>
      <c r="G1361" s="479"/>
    </row>
    <row r="1362" spans="1:7" hidden="1">
      <c r="A1362" s="479"/>
      <c r="B1362" s="479"/>
      <c r="C1362" s="479"/>
      <c r="D1362" s="479"/>
      <c r="E1362" s="479"/>
      <c r="F1362" s="479"/>
      <c r="G1362" s="479"/>
    </row>
    <row r="1363" spans="1:7" hidden="1">
      <c r="A1363" s="479"/>
      <c r="B1363" s="479"/>
      <c r="C1363" s="479"/>
      <c r="D1363" s="479"/>
      <c r="E1363" s="479"/>
      <c r="F1363" s="479"/>
      <c r="G1363" s="479"/>
    </row>
    <row r="1364" spans="1:7" hidden="1">
      <c r="A1364" s="479"/>
      <c r="B1364" s="479"/>
      <c r="C1364" s="479"/>
      <c r="D1364" s="479"/>
      <c r="E1364" s="479"/>
      <c r="F1364" s="479"/>
      <c r="G1364" s="479"/>
    </row>
    <row r="1365" spans="1:7" hidden="1">
      <c r="A1365" s="479"/>
      <c r="B1365" s="479"/>
      <c r="C1365" s="479"/>
      <c r="D1365" s="479"/>
      <c r="E1365" s="479"/>
      <c r="F1365" s="479"/>
      <c r="G1365" s="479"/>
    </row>
    <row r="1366" spans="1:7" hidden="1">
      <c r="A1366" s="479"/>
      <c r="B1366" s="479"/>
      <c r="C1366" s="479"/>
      <c r="D1366" s="479"/>
      <c r="E1366" s="479"/>
      <c r="F1366" s="479"/>
      <c r="G1366" s="479"/>
    </row>
    <row r="1367" spans="1:7" hidden="1">
      <c r="A1367" s="479"/>
      <c r="B1367" s="479"/>
      <c r="C1367" s="479"/>
      <c r="D1367" s="479"/>
      <c r="E1367" s="479"/>
      <c r="F1367" s="479"/>
      <c r="G1367" s="479"/>
    </row>
    <row r="1368" spans="1:7" hidden="1">
      <c r="A1368" s="479"/>
      <c r="B1368" s="479"/>
      <c r="C1368" s="479"/>
      <c r="D1368" s="479"/>
      <c r="E1368" s="479"/>
      <c r="F1368" s="479"/>
      <c r="G1368" s="479"/>
    </row>
    <row r="1369" spans="1:7" hidden="1">
      <c r="A1369" s="479"/>
      <c r="B1369" s="479"/>
      <c r="C1369" s="479"/>
      <c r="D1369" s="479"/>
      <c r="E1369" s="479"/>
      <c r="F1369" s="479"/>
      <c r="G1369" s="479"/>
    </row>
    <row r="1370" spans="1:7" hidden="1">
      <c r="A1370" s="479"/>
      <c r="B1370" s="479"/>
      <c r="C1370" s="479"/>
      <c r="D1370" s="479"/>
      <c r="E1370" s="479"/>
      <c r="F1370" s="479"/>
      <c r="G1370" s="479"/>
    </row>
    <row r="1371" spans="1:7" hidden="1">
      <c r="A1371" s="479"/>
      <c r="B1371" s="479"/>
      <c r="C1371" s="479"/>
      <c r="D1371" s="479"/>
      <c r="E1371" s="479"/>
      <c r="F1371" s="479"/>
      <c r="G1371" s="479"/>
    </row>
    <row r="1372" spans="1:7" hidden="1">
      <c r="A1372" s="479"/>
      <c r="B1372" s="479"/>
      <c r="C1372" s="479"/>
      <c r="D1372" s="479"/>
      <c r="E1372" s="479"/>
      <c r="F1372" s="479"/>
      <c r="G1372" s="479"/>
    </row>
    <row r="1373" spans="1:7" hidden="1">
      <c r="A1373" s="479"/>
      <c r="B1373" s="479"/>
      <c r="C1373" s="479"/>
      <c r="D1373" s="479"/>
      <c r="E1373" s="479"/>
      <c r="F1373" s="479"/>
      <c r="G1373" s="479"/>
    </row>
    <row r="1374" spans="1:7" hidden="1">
      <c r="A1374" s="479"/>
      <c r="B1374" s="479"/>
      <c r="C1374" s="479"/>
      <c r="D1374" s="479"/>
      <c r="E1374" s="479"/>
      <c r="F1374" s="479"/>
      <c r="G1374" s="479"/>
    </row>
    <row r="1375" spans="1:7" hidden="1">
      <c r="A1375" s="479"/>
      <c r="B1375" s="479"/>
      <c r="C1375" s="479"/>
      <c r="D1375" s="479"/>
      <c r="E1375" s="479"/>
      <c r="F1375" s="479"/>
      <c r="G1375" s="479"/>
    </row>
    <row r="1376" spans="1:7" hidden="1">
      <c r="A1376" s="479"/>
      <c r="B1376" s="479"/>
      <c r="C1376" s="479"/>
      <c r="D1376" s="479"/>
      <c r="E1376" s="479"/>
      <c r="F1376" s="479"/>
      <c r="G1376" s="479"/>
    </row>
    <row r="1377" spans="1:7" hidden="1">
      <c r="A1377" s="479"/>
      <c r="B1377" s="479"/>
      <c r="C1377" s="479"/>
      <c r="D1377" s="479"/>
      <c r="E1377" s="479"/>
      <c r="F1377" s="479"/>
      <c r="G1377" s="479"/>
    </row>
    <row r="1378" spans="1:7" hidden="1">
      <c r="A1378" s="479"/>
      <c r="B1378" s="479"/>
      <c r="C1378" s="479"/>
      <c r="D1378" s="479"/>
      <c r="E1378" s="479"/>
      <c r="F1378" s="479"/>
      <c r="G1378" s="479"/>
    </row>
    <row r="1379" spans="1:7" hidden="1">
      <c r="A1379" s="479"/>
      <c r="B1379" s="479"/>
      <c r="C1379" s="479"/>
      <c r="D1379" s="479"/>
      <c r="E1379" s="479"/>
      <c r="F1379" s="479"/>
      <c r="G1379" s="479"/>
    </row>
    <row r="1380" spans="1:7" hidden="1">
      <c r="A1380" s="479"/>
      <c r="B1380" s="479"/>
      <c r="C1380" s="479"/>
      <c r="D1380" s="479"/>
      <c r="E1380" s="479"/>
      <c r="F1380" s="479"/>
      <c r="G1380" s="479"/>
    </row>
    <row r="1381" spans="1:7" hidden="1">
      <c r="A1381" s="479"/>
      <c r="B1381" s="479"/>
      <c r="C1381" s="479"/>
      <c r="D1381" s="479"/>
      <c r="E1381" s="479"/>
      <c r="F1381" s="479"/>
      <c r="G1381" s="479"/>
    </row>
    <row r="1382" spans="1:7" hidden="1">
      <c r="A1382" s="479"/>
      <c r="B1382" s="479"/>
      <c r="C1382" s="479"/>
      <c r="D1382" s="479"/>
      <c r="E1382" s="479"/>
      <c r="F1382" s="479"/>
      <c r="G1382" s="479"/>
    </row>
    <row r="1383" spans="1:7" hidden="1">
      <c r="A1383" s="479"/>
      <c r="B1383" s="479"/>
      <c r="C1383" s="479"/>
      <c r="D1383" s="479"/>
      <c r="E1383" s="479"/>
      <c r="F1383" s="479"/>
      <c r="G1383" s="479"/>
    </row>
    <row r="1384" spans="1:7" hidden="1">
      <c r="A1384" s="479"/>
      <c r="B1384" s="479"/>
      <c r="C1384" s="479"/>
      <c r="D1384" s="479"/>
      <c r="E1384" s="479"/>
      <c r="F1384" s="479"/>
      <c r="G1384" s="479"/>
    </row>
    <row r="1385" spans="1:7" hidden="1">
      <c r="A1385" s="479"/>
      <c r="B1385" s="479"/>
      <c r="C1385" s="479"/>
      <c r="D1385" s="479"/>
      <c r="E1385" s="479"/>
      <c r="F1385" s="479"/>
      <c r="G1385" s="479"/>
    </row>
    <row r="1386" spans="1:7" hidden="1">
      <c r="A1386" s="479"/>
      <c r="B1386" s="479"/>
      <c r="C1386" s="479"/>
      <c r="D1386" s="479"/>
      <c r="E1386" s="479"/>
      <c r="F1386" s="479"/>
      <c r="G1386" s="479"/>
    </row>
    <row r="1387" spans="1:7" hidden="1">
      <c r="A1387" s="479"/>
      <c r="B1387" s="479"/>
      <c r="C1387" s="479"/>
      <c r="D1387" s="479"/>
      <c r="E1387" s="479"/>
      <c r="F1387" s="479"/>
      <c r="G1387" s="479"/>
    </row>
    <row r="1388" spans="1:7" hidden="1">
      <c r="A1388" s="479"/>
      <c r="B1388" s="479"/>
      <c r="C1388" s="479"/>
      <c r="D1388" s="479"/>
      <c r="E1388" s="479"/>
      <c r="F1388" s="479"/>
      <c r="G1388" s="479"/>
    </row>
    <row r="1389" spans="1:7" hidden="1">
      <c r="A1389" s="479"/>
      <c r="B1389" s="479"/>
      <c r="C1389" s="479"/>
      <c r="D1389" s="479"/>
      <c r="E1389" s="479"/>
      <c r="F1389" s="479"/>
      <c r="G1389" s="479"/>
    </row>
    <row r="1390" spans="1:7" hidden="1">
      <c r="A1390" s="479"/>
      <c r="B1390" s="479"/>
      <c r="C1390" s="479"/>
      <c r="D1390" s="479"/>
      <c r="E1390" s="479"/>
      <c r="F1390" s="479"/>
      <c r="G1390" s="479"/>
    </row>
    <row r="1391" spans="1:7" hidden="1">
      <c r="A1391" s="479"/>
      <c r="B1391" s="479"/>
      <c r="C1391" s="479"/>
      <c r="D1391" s="479"/>
      <c r="E1391" s="479"/>
      <c r="F1391" s="479"/>
      <c r="G1391" s="479"/>
    </row>
    <row r="1392" spans="1:7" hidden="1">
      <c r="A1392" s="479"/>
      <c r="B1392" s="479"/>
      <c r="C1392" s="479"/>
      <c r="D1392" s="479"/>
      <c r="E1392" s="479"/>
      <c r="F1392" s="479"/>
      <c r="G1392" s="479"/>
    </row>
    <row r="1393" spans="1:7" hidden="1">
      <c r="A1393" s="479"/>
      <c r="B1393" s="479"/>
      <c r="C1393" s="479"/>
      <c r="D1393" s="479"/>
      <c r="E1393" s="479"/>
      <c r="F1393" s="479"/>
      <c r="G1393" s="479"/>
    </row>
    <row r="1394" spans="1:7" hidden="1">
      <c r="A1394" s="479"/>
      <c r="B1394" s="479"/>
      <c r="C1394" s="479"/>
      <c r="D1394" s="479"/>
      <c r="E1394" s="479"/>
      <c r="F1394" s="479"/>
      <c r="G1394" s="479"/>
    </row>
    <row r="1395" spans="1:7" hidden="1">
      <c r="A1395" s="479"/>
      <c r="B1395" s="479"/>
      <c r="C1395" s="479"/>
      <c r="D1395" s="479"/>
      <c r="E1395" s="479"/>
      <c r="F1395" s="479"/>
      <c r="G1395" s="479"/>
    </row>
    <row r="1396" spans="1:7" hidden="1">
      <c r="A1396" s="479"/>
      <c r="B1396" s="479"/>
      <c r="C1396" s="479"/>
      <c r="D1396" s="479"/>
      <c r="E1396" s="479"/>
      <c r="F1396" s="479"/>
      <c r="G1396" s="479"/>
    </row>
    <row r="1397" spans="1:7" hidden="1">
      <c r="A1397" s="479"/>
      <c r="B1397" s="479"/>
      <c r="C1397" s="479"/>
      <c r="D1397" s="479"/>
      <c r="E1397" s="479"/>
      <c r="F1397" s="479"/>
      <c r="G1397" s="479"/>
    </row>
    <row r="1398" spans="1:7" hidden="1">
      <c r="A1398" s="479"/>
      <c r="B1398" s="479"/>
      <c r="C1398" s="479"/>
      <c r="D1398" s="479"/>
      <c r="E1398" s="479"/>
      <c r="F1398" s="479"/>
      <c r="G1398" s="479"/>
    </row>
    <row r="1399" spans="1:7" hidden="1">
      <c r="A1399" s="479"/>
      <c r="B1399" s="479"/>
      <c r="C1399" s="479"/>
      <c r="D1399" s="479"/>
      <c r="E1399" s="479"/>
      <c r="F1399" s="479"/>
      <c r="G1399" s="479"/>
    </row>
    <row r="1400" spans="1:7" hidden="1">
      <c r="A1400" s="479"/>
      <c r="B1400" s="479"/>
      <c r="C1400" s="479"/>
      <c r="D1400" s="479"/>
      <c r="E1400" s="479"/>
      <c r="F1400" s="479"/>
      <c r="G1400" s="479"/>
    </row>
    <row r="1401" spans="1:7" hidden="1">
      <c r="A1401" s="479"/>
      <c r="B1401" s="479"/>
      <c r="C1401" s="479"/>
      <c r="D1401" s="479"/>
      <c r="E1401" s="479"/>
      <c r="F1401" s="479"/>
      <c r="G1401" s="479"/>
    </row>
    <row r="1402" spans="1:7" hidden="1">
      <c r="A1402" s="479"/>
      <c r="B1402" s="479"/>
      <c r="C1402" s="479"/>
      <c r="D1402" s="479"/>
      <c r="E1402" s="479"/>
      <c r="F1402" s="479"/>
      <c r="G1402" s="479"/>
    </row>
    <row r="1403" spans="1:7" hidden="1">
      <c r="A1403" s="479"/>
      <c r="B1403" s="479"/>
      <c r="C1403" s="479"/>
      <c r="D1403" s="479"/>
      <c r="E1403" s="479"/>
      <c r="F1403" s="479"/>
      <c r="G1403" s="479"/>
    </row>
    <row r="1404" spans="1:7" hidden="1">
      <c r="A1404" s="479"/>
      <c r="B1404" s="479"/>
      <c r="C1404" s="479"/>
      <c r="D1404" s="479"/>
      <c r="E1404" s="479"/>
      <c r="F1404" s="479"/>
      <c r="G1404" s="479"/>
    </row>
    <row r="1405" spans="1:7" hidden="1">
      <c r="A1405" s="479"/>
      <c r="B1405" s="479"/>
      <c r="C1405" s="479"/>
      <c r="D1405" s="479"/>
      <c r="E1405" s="479"/>
      <c r="F1405" s="479"/>
      <c r="G1405" s="479"/>
    </row>
    <row r="1406" spans="1:7" hidden="1">
      <c r="A1406" s="479"/>
      <c r="B1406" s="479"/>
      <c r="C1406" s="479"/>
      <c r="D1406" s="479"/>
      <c r="E1406" s="479"/>
      <c r="F1406" s="479"/>
      <c r="G1406" s="479"/>
    </row>
    <row r="1407" spans="1:7" hidden="1">
      <c r="A1407" s="479"/>
      <c r="B1407" s="479"/>
      <c r="C1407" s="479"/>
      <c r="D1407" s="479"/>
      <c r="E1407" s="479"/>
      <c r="F1407" s="479"/>
      <c r="G1407" s="479"/>
    </row>
    <row r="1408" spans="1:7" hidden="1">
      <c r="A1408" s="479"/>
      <c r="B1408" s="479"/>
      <c r="C1408" s="479"/>
      <c r="D1408" s="479"/>
      <c r="E1408" s="479"/>
      <c r="F1408" s="479"/>
      <c r="G1408" s="479"/>
    </row>
    <row r="1409" spans="1:7" hidden="1">
      <c r="A1409" s="479"/>
      <c r="B1409" s="479"/>
      <c r="C1409" s="479"/>
      <c r="D1409" s="479"/>
      <c r="E1409" s="479"/>
      <c r="F1409" s="479"/>
      <c r="G1409" s="479"/>
    </row>
    <row r="1410" spans="1:7" hidden="1">
      <c r="A1410" s="479"/>
      <c r="B1410" s="479"/>
      <c r="C1410" s="479"/>
      <c r="D1410" s="479"/>
      <c r="E1410" s="479"/>
      <c r="F1410" s="479"/>
      <c r="G1410" s="479"/>
    </row>
    <row r="1411" spans="1:7" hidden="1">
      <c r="A1411" s="479"/>
      <c r="B1411" s="479"/>
      <c r="C1411" s="479"/>
      <c r="D1411" s="479"/>
      <c r="E1411" s="479"/>
      <c r="F1411" s="479"/>
      <c r="G1411" s="479"/>
    </row>
    <row r="1412" spans="1:7" hidden="1">
      <c r="A1412" s="479"/>
      <c r="B1412" s="479"/>
      <c r="C1412" s="479"/>
      <c r="D1412" s="479"/>
      <c r="E1412" s="479"/>
      <c r="F1412" s="479"/>
      <c r="G1412" s="479"/>
    </row>
    <row r="1413" spans="1:7" hidden="1">
      <c r="A1413" s="479"/>
      <c r="B1413" s="479"/>
      <c r="C1413" s="479"/>
      <c r="D1413" s="479"/>
      <c r="E1413" s="479"/>
      <c r="F1413" s="479"/>
      <c r="G1413" s="479"/>
    </row>
    <row r="1414" spans="1:7" hidden="1">
      <c r="A1414" s="479"/>
      <c r="B1414" s="479"/>
      <c r="C1414" s="479"/>
      <c r="D1414" s="479"/>
      <c r="E1414" s="479"/>
      <c r="F1414" s="479"/>
      <c r="G1414" s="479"/>
    </row>
    <row r="1415" spans="1:7" hidden="1">
      <c r="A1415" s="479"/>
      <c r="B1415" s="479"/>
      <c r="C1415" s="479"/>
      <c r="D1415" s="479"/>
      <c r="E1415" s="479"/>
      <c r="F1415" s="479"/>
      <c r="G1415" s="479"/>
    </row>
    <row r="1416" spans="1:7" hidden="1">
      <c r="A1416" s="479"/>
      <c r="B1416" s="479"/>
      <c r="C1416" s="479"/>
      <c r="D1416" s="479"/>
      <c r="E1416" s="479"/>
      <c r="F1416" s="479"/>
      <c r="G1416" s="479"/>
    </row>
    <row r="1417" spans="1:7" hidden="1">
      <c r="A1417" s="479"/>
      <c r="B1417" s="479"/>
      <c r="C1417" s="479"/>
      <c r="D1417" s="479"/>
      <c r="E1417" s="479"/>
      <c r="F1417" s="479"/>
      <c r="G1417" s="479"/>
    </row>
    <row r="1418" spans="1:7" hidden="1">
      <c r="A1418" s="479"/>
      <c r="B1418" s="479"/>
      <c r="C1418" s="479"/>
      <c r="D1418" s="479"/>
      <c r="E1418" s="479"/>
      <c r="F1418" s="479"/>
      <c r="G1418" s="479"/>
    </row>
    <row r="1419" spans="1:7" hidden="1">
      <c r="A1419" s="479"/>
      <c r="B1419" s="479"/>
      <c r="C1419" s="479"/>
      <c r="D1419" s="479"/>
      <c r="E1419" s="479"/>
      <c r="F1419" s="479"/>
      <c r="G1419" s="479"/>
    </row>
    <row r="1420" spans="1:7" hidden="1">
      <c r="A1420" s="479"/>
      <c r="B1420" s="479"/>
      <c r="C1420" s="479"/>
      <c r="D1420" s="479"/>
      <c r="E1420" s="479"/>
      <c r="F1420" s="479"/>
      <c r="G1420" s="479"/>
    </row>
    <row r="1421" spans="1:7" hidden="1">
      <c r="A1421" s="479"/>
      <c r="B1421" s="479"/>
      <c r="C1421" s="479"/>
      <c r="D1421" s="479"/>
      <c r="E1421" s="479"/>
      <c r="F1421" s="479"/>
      <c r="G1421" s="479"/>
    </row>
    <row r="1422" spans="1:7" hidden="1">
      <c r="A1422" s="479"/>
      <c r="B1422" s="479"/>
      <c r="C1422" s="479"/>
      <c r="D1422" s="479"/>
      <c r="E1422" s="479"/>
      <c r="F1422" s="479"/>
      <c r="G1422" s="479"/>
    </row>
    <row r="1423" spans="1:7" hidden="1">
      <c r="A1423" s="479"/>
      <c r="B1423" s="479"/>
      <c r="C1423" s="479"/>
      <c r="D1423" s="479"/>
      <c r="E1423" s="479"/>
      <c r="F1423" s="479"/>
      <c r="G1423" s="479"/>
    </row>
    <row r="1424" spans="1:7" hidden="1">
      <c r="A1424" s="479"/>
      <c r="B1424" s="479"/>
      <c r="C1424" s="479"/>
      <c r="D1424" s="479"/>
      <c r="E1424" s="479"/>
      <c r="F1424" s="479"/>
      <c r="G1424" s="479"/>
    </row>
    <row r="1425" spans="1:7" hidden="1">
      <c r="A1425" s="479"/>
      <c r="B1425" s="479"/>
      <c r="C1425" s="479"/>
      <c r="D1425" s="479"/>
      <c r="E1425" s="479"/>
      <c r="F1425" s="479"/>
      <c r="G1425" s="479"/>
    </row>
    <row r="1426" spans="1:7" hidden="1">
      <c r="A1426" s="479"/>
      <c r="B1426" s="479"/>
      <c r="C1426" s="479"/>
      <c r="D1426" s="479"/>
      <c r="E1426" s="479"/>
      <c r="F1426" s="479"/>
      <c r="G1426" s="479"/>
    </row>
    <row r="1427" spans="1:7" hidden="1">
      <c r="A1427" s="479"/>
      <c r="B1427" s="479"/>
      <c r="C1427" s="479"/>
      <c r="D1427" s="479"/>
      <c r="E1427" s="479"/>
      <c r="F1427" s="479"/>
      <c r="G1427" s="479"/>
    </row>
    <row r="1428" spans="1:7" hidden="1">
      <c r="A1428" s="479"/>
      <c r="B1428" s="479"/>
      <c r="C1428" s="479"/>
      <c r="D1428" s="479"/>
      <c r="E1428" s="479"/>
      <c r="F1428" s="479"/>
      <c r="G1428" s="479"/>
    </row>
    <row r="1429" spans="1:7" hidden="1">
      <c r="A1429" s="479"/>
      <c r="B1429" s="479"/>
      <c r="C1429" s="479"/>
      <c r="D1429" s="479"/>
      <c r="E1429" s="479"/>
      <c r="F1429" s="479"/>
      <c r="G1429" s="479"/>
    </row>
    <row r="1430" spans="1:7" hidden="1">
      <c r="A1430" s="479"/>
      <c r="B1430" s="479"/>
      <c r="C1430" s="479"/>
      <c r="D1430" s="479"/>
      <c r="E1430" s="479"/>
      <c r="F1430" s="479"/>
      <c r="G1430" s="479"/>
    </row>
    <row r="1431" spans="1:7" hidden="1">
      <c r="A1431" s="479"/>
      <c r="B1431" s="479"/>
      <c r="C1431" s="479"/>
      <c r="D1431" s="479"/>
      <c r="E1431" s="479"/>
      <c r="F1431" s="479"/>
      <c r="G1431" s="479"/>
    </row>
    <row r="1432" spans="1:7" hidden="1">
      <c r="A1432" s="479"/>
      <c r="B1432" s="479"/>
      <c r="C1432" s="479"/>
      <c r="D1432" s="479"/>
      <c r="E1432" s="479"/>
      <c r="F1432" s="479"/>
      <c r="G1432" s="479"/>
    </row>
    <row r="1433" spans="1:7" hidden="1">
      <c r="A1433" s="479"/>
      <c r="B1433" s="479"/>
      <c r="C1433" s="479"/>
      <c r="D1433" s="479"/>
      <c r="E1433" s="479"/>
      <c r="F1433" s="479"/>
      <c r="G1433" s="479"/>
    </row>
    <row r="1434" spans="1:7" hidden="1">
      <c r="A1434" s="479"/>
      <c r="B1434" s="479"/>
      <c r="C1434" s="479"/>
      <c r="D1434" s="479"/>
      <c r="E1434" s="479"/>
      <c r="F1434" s="479"/>
      <c r="G1434" s="479"/>
    </row>
    <row r="1435" spans="1:7" hidden="1">
      <c r="A1435" s="479"/>
      <c r="B1435" s="479"/>
      <c r="C1435" s="479"/>
      <c r="D1435" s="479"/>
      <c r="E1435" s="479"/>
      <c r="F1435" s="479"/>
      <c r="G1435" s="479"/>
    </row>
    <row r="1436" spans="1:7" hidden="1">
      <c r="A1436" s="479"/>
      <c r="B1436" s="479"/>
      <c r="C1436" s="479"/>
      <c r="D1436" s="479"/>
      <c r="E1436" s="479"/>
      <c r="F1436" s="479"/>
      <c r="G1436" s="479"/>
    </row>
    <row r="1437" spans="1:7" hidden="1">
      <c r="A1437" s="479"/>
      <c r="B1437" s="479"/>
      <c r="C1437" s="479"/>
      <c r="D1437" s="479"/>
      <c r="E1437" s="479"/>
      <c r="F1437" s="479"/>
      <c r="G1437" s="479"/>
    </row>
    <row r="1438" spans="1:7" hidden="1">
      <c r="A1438" s="479"/>
      <c r="B1438" s="479"/>
      <c r="C1438" s="479"/>
      <c r="D1438" s="479"/>
      <c r="E1438" s="479"/>
      <c r="F1438" s="479"/>
      <c r="G1438" s="479"/>
    </row>
    <row r="1439" spans="1:7" hidden="1">
      <c r="A1439" s="479"/>
      <c r="B1439" s="479"/>
      <c r="C1439" s="479"/>
      <c r="D1439" s="479"/>
      <c r="E1439" s="479"/>
      <c r="F1439" s="479"/>
      <c r="G1439" s="479"/>
    </row>
    <row r="1440" spans="1:7" hidden="1">
      <c r="A1440" s="479"/>
      <c r="B1440" s="479"/>
      <c r="C1440" s="479"/>
      <c r="D1440" s="479"/>
      <c r="E1440" s="479"/>
      <c r="F1440" s="479"/>
      <c r="G1440" s="479"/>
    </row>
    <row r="1441" spans="1:7" hidden="1">
      <c r="A1441" s="479"/>
      <c r="B1441" s="479"/>
      <c r="C1441" s="479"/>
      <c r="D1441" s="479"/>
      <c r="E1441" s="479"/>
      <c r="F1441" s="479"/>
      <c r="G1441" s="479"/>
    </row>
    <row r="1442" spans="1:7" hidden="1">
      <c r="A1442" s="479"/>
      <c r="B1442" s="479"/>
      <c r="C1442" s="479"/>
      <c r="D1442" s="479"/>
      <c r="E1442" s="479"/>
      <c r="F1442" s="479"/>
      <c r="G1442" s="479"/>
    </row>
    <row r="1443" spans="1:7" hidden="1">
      <c r="A1443" s="479"/>
      <c r="B1443" s="479"/>
      <c r="C1443" s="479"/>
      <c r="D1443" s="479"/>
      <c r="E1443" s="479"/>
      <c r="F1443" s="479"/>
      <c r="G1443" s="479"/>
    </row>
    <row r="1444" spans="1:7" hidden="1">
      <c r="A1444" s="479"/>
      <c r="B1444" s="479"/>
      <c r="C1444" s="479"/>
      <c r="D1444" s="479"/>
      <c r="E1444" s="479"/>
      <c r="F1444" s="479"/>
      <c r="G1444" s="479"/>
    </row>
    <row r="1445" spans="1:7" hidden="1">
      <c r="A1445" s="479"/>
      <c r="B1445" s="479"/>
      <c r="C1445" s="479"/>
      <c r="D1445" s="479"/>
      <c r="E1445" s="479"/>
      <c r="F1445" s="479"/>
      <c r="G1445" s="479"/>
    </row>
    <row r="1446" spans="1:7" hidden="1">
      <c r="A1446" s="479"/>
      <c r="B1446" s="479"/>
      <c r="C1446" s="479"/>
      <c r="D1446" s="479"/>
      <c r="E1446" s="479"/>
      <c r="F1446" s="479"/>
      <c r="G1446" s="479"/>
    </row>
    <row r="1447" spans="1:7" hidden="1">
      <c r="A1447" s="479"/>
      <c r="B1447" s="479"/>
      <c r="C1447" s="479"/>
      <c r="D1447" s="479"/>
      <c r="E1447" s="479"/>
      <c r="F1447" s="479"/>
      <c r="G1447" s="479"/>
    </row>
    <row r="1448" spans="1:7" hidden="1">
      <c r="A1448" s="479"/>
      <c r="B1448" s="479"/>
      <c r="C1448" s="479"/>
      <c r="D1448" s="479"/>
      <c r="E1448" s="479"/>
      <c r="F1448" s="479"/>
      <c r="G1448" s="479"/>
    </row>
    <row r="1449" spans="1:7" hidden="1">
      <c r="A1449" s="479"/>
      <c r="B1449" s="479"/>
      <c r="C1449" s="479"/>
      <c r="D1449" s="479"/>
      <c r="E1449" s="479"/>
      <c r="F1449" s="479"/>
      <c r="G1449" s="479"/>
    </row>
    <row r="1450" spans="1:7" hidden="1">
      <c r="A1450" s="479"/>
      <c r="B1450" s="479"/>
      <c r="C1450" s="479"/>
      <c r="D1450" s="479"/>
      <c r="E1450" s="479"/>
      <c r="F1450" s="479"/>
      <c r="G1450" s="479"/>
    </row>
    <row r="1451" spans="1:7" hidden="1">
      <c r="A1451" s="479"/>
      <c r="B1451" s="479"/>
      <c r="C1451" s="479"/>
      <c r="D1451" s="479"/>
      <c r="E1451" s="479"/>
      <c r="F1451" s="479"/>
      <c r="G1451" s="479"/>
    </row>
    <row r="1452" spans="1:7" hidden="1">
      <c r="A1452" s="479"/>
      <c r="B1452" s="479"/>
      <c r="C1452" s="479"/>
      <c r="D1452" s="479"/>
      <c r="E1452" s="479"/>
      <c r="F1452" s="479"/>
      <c r="G1452" s="479"/>
    </row>
    <row r="1453" spans="1:7" hidden="1">
      <c r="A1453" s="479"/>
      <c r="B1453" s="479"/>
      <c r="C1453" s="479"/>
      <c r="D1453" s="479"/>
      <c r="E1453" s="479"/>
      <c r="F1453" s="479"/>
      <c r="G1453" s="479"/>
    </row>
    <row r="1454" spans="1:7" hidden="1">
      <c r="A1454" s="479"/>
      <c r="B1454" s="479"/>
      <c r="C1454" s="479"/>
      <c r="D1454" s="479"/>
      <c r="E1454" s="479"/>
      <c r="F1454" s="479"/>
      <c r="G1454" s="479"/>
    </row>
    <row r="1455" spans="1:7" hidden="1">
      <c r="A1455" s="479"/>
      <c r="B1455" s="479"/>
      <c r="C1455" s="479"/>
      <c r="D1455" s="479"/>
      <c r="E1455" s="479"/>
      <c r="F1455" s="479"/>
      <c r="G1455" s="479"/>
    </row>
    <row r="1456" spans="1:7" hidden="1">
      <c r="A1456" s="479"/>
      <c r="B1456" s="479"/>
      <c r="C1456" s="479"/>
      <c r="D1456" s="479"/>
      <c r="E1456" s="479"/>
      <c r="F1456" s="479"/>
      <c r="G1456" s="479"/>
    </row>
    <row r="1457" spans="1:7" hidden="1">
      <c r="A1457" s="479"/>
      <c r="B1457" s="479"/>
      <c r="C1457" s="479"/>
      <c r="D1457" s="479"/>
      <c r="E1457" s="479"/>
      <c r="F1457" s="479"/>
      <c r="G1457" s="479"/>
    </row>
    <row r="1458" spans="1:7" hidden="1">
      <c r="A1458" s="479"/>
      <c r="B1458" s="479"/>
      <c r="C1458" s="479"/>
      <c r="D1458" s="479"/>
      <c r="E1458" s="479"/>
      <c r="F1458" s="479"/>
      <c r="G1458" s="479"/>
    </row>
    <row r="1459" spans="1:7" hidden="1">
      <c r="A1459" s="479"/>
      <c r="B1459" s="479"/>
      <c r="C1459" s="479"/>
      <c r="D1459" s="479"/>
      <c r="E1459" s="479"/>
      <c r="F1459" s="479"/>
      <c r="G1459" s="479"/>
    </row>
    <row r="1460" spans="1:7" hidden="1">
      <c r="A1460" s="479"/>
      <c r="B1460" s="479"/>
      <c r="C1460" s="479"/>
      <c r="D1460" s="479"/>
      <c r="E1460" s="479"/>
      <c r="F1460" s="479"/>
      <c r="G1460" s="479"/>
    </row>
    <row r="1461" spans="1:7" hidden="1">
      <c r="A1461" s="479"/>
      <c r="B1461" s="479"/>
      <c r="C1461" s="479"/>
      <c r="D1461" s="479"/>
      <c r="E1461" s="479"/>
      <c r="F1461" s="479"/>
      <c r="G1461" s="479"/>
    </row>
    <row r="1462" spans="1:7" hidden="1">
      <c r="A1462" s="479"/>
      <c r="B1462" s="479"/>
      <c r="C1462" s="479"/>
      <c r="D1462" s="479"/>
      <c r="E1462" s="479"/>
      <c r="F1462" s="479"/>
      <c r="G1462" s="479"/>
    </row>
    <row r="1463" spans="1:7" hidden="1">
      <c r="A1463" s="479"/>
      <c r="B1463" s="479"/>
      <c r="C1463" s="479"/>
      <c r="D1463" s="479"/>
      <c r="E1463" s="479"/>
      <c r="F1463" s="479"/>
      <c r="G1463" s="479"/>
    </row>
    <row r="1464" spans="1:7" hidden="1">
      <c r="A1464" s="479"/>
      <c r="B1464" s="479"/>
      <c r="C1464" s="479"/>
      <c r="D1464" s="479"/>
      <c r="E1464" s="479"/>
      <c r="F1464" s="479"/>
      <c r="G1464" s="479"/>
    </row>
    <row r="1465" spans="1:7" hidden="1">
      <c r="A1465" s="479"/>
      <c r="B1465" s="479"/>
      <c r="C1465" s="479"/>
      <c r="D1465" s="479"/>
      <c r="E1465" s="479"/>
      <c r="F1465" s="479"/>
      <c r="G1465" s="479"/>
    </row>
    <row r="1466" spans="1:7" hidden="1">
      <c r="A1466" s="479"/>
      <c r="B1466" s="479"/>
      <c r="C1466" s="479"/>
      <c r="D1466" s="479"/>
      <c r="E1466" s="479"/>
      <c r="F1466" s="479"/>
      <c r="G1466" s="479"/>
    </row>
    <row r="1467" spans="1:7" hidden="1">
      <c r="A1467" s="479"/>
      <c r="B1467" s="479"/>
      <c r="C1467" s="479"/>
      <c r="D1467" s="479"/>
      <c r="E1467" s="479"/>
      <c r="F1467" s="479"/>
      <c r="G1467" s="479"/>
    </row>
    <row r="1468" spans="1:7" hidden="1">
      <c r="A1468" s="479"/>
      <c r="B1468" s="479"/>
      <c r="C1468" s="479"/>
      <c r="D1468" s="479"/>
      <c r="E1468" s="479"/>
      <c r="F1468" s="479"/>
      <c r="G1468" s="479"/>
    </row>
    <row r="1469" spans="1:7" hidden="1">
      <c r="A1469" s="479"/>
      <c r="B1469" s="479"/>
      <c r="C1469" s="479"/>
      <c r="D1469" s="479"/>
      <c r="E1469" s="479"/>
      <c r="F1469" s="479"/>
      <c r="G1469" s="479"/>
    </row>
    <row r="1470" spans="1:7" hidden="1">
      <c r="A1470" s="479"/>
      <c r="B1470" s="479"/>
      <c r="C1470" s="479"/>
      <c r="D1470" s="479"/>
      <c r="E1470" s="479"/>
      <c r="F1470" s="479"/>
      <c r="G1470" s="479"/>
    </row>
    <row r="1471" spans="1:7" hidden="1">
      <c r="A1471" s="479"/>
      <c r="B1471" s="479"/>
      <c r="C1471" s="479"/>
      <c r="D1471" s="479"/>
      <c r="E1471" s="479"/>
      <c r="F1471" s="479"/>
      <c r="G1471" s="479"/>
    </row>
    <row r="1472" spans="1:7" hidden="1">
      <c r="A1472" s="479"/>
      <c r="B1472" s="479"/>
      <c r="C1472" s="479"/>
      <c r="D1472" s="479"/>
      <c r="E1472" s="479"/>
      <c r="F1472" s="479"/>
      <c r="G1472" s="479"/>
    </row>
    <row r="1473" spans="1:7" hidden="1">
      <c r="A1473" s="479"/>
      <c r="B1473" s="479"/>
      <c r="C1473" s="479"/>
      <c r="D1473" s="479"/>
      <c r="E1473" s="479"/>
      <c r="F1473" s="479"/>
      <c r="G1473" s="479"/>
    </row>
    <row r="1474" spans="1:7" hidden="1">
      <c r="A1474" s="479"/>
      <c r="B1474" s="479"/>
      <c r="C1474" s="479"/>
      <c r="D1474" s="479"/>
      <c r="E1474" s="479"/>
      <c r="F1474" s="479"/>
      <c r="G1474" s="479"/>
    </row>
    <row r="1475" spans="1:7" hidden="1">
      <c r="A1475" s="479"/>
      <c r="B1475" s="479"/>
      <c r="C1475" s="479"/>
      <c r="D1475" s="479"/>
      <c r="E1475" s="479"/>
      <c r="F1475" s="479"/>
      <c r="G1475" s="479"/>
    </row>
    <row r="1476" spans="1:7" hidden="1">
      <c r="A1476" s="479"/>
      <c r="B1476" s="479"/>
      <c r="C1476" s="479"/>
      <c r="D1476" s="479"/>
      <c r="E1476" s="479"/>
      <c r="F1476" s="479"/>
      <c r="G1476" s="479"/>
    </row>
    <row r="1477" spans="1:7" hidden="1">
      <c r="A1477" s="479"/>
      <c r="B1477" s="479"/>
      <c r="C1477" s="479"/>
      <c r="D1477" s="479"/>
      <c r="E1477" s="479"/>
      <c r="F1477" s="479"/>
      <c r="G1477" s="479"/>
    </row>
    <row r="1478" spans="1:7" hidden="1">
      <c r="A1478" s="479"/>
      <c r="B1478" s="479"/>
      <c r="C1478" s="479"/>
      <c r="D1478" s="479"/>
      <c r="E1478" s="479"/>
      <c r="F1478" s="479"/>
      <c r="G1478" s="479"/>
    </row>
    <row r="1479" spans="1:7" hidden="1">
      <c r="A1479" s="479"/>
      <c r="B1479" s="479"/>
      <c r="C1479" s="479"/>
      <c r="D1479" s="479"/>
      <c r="E1479" s="479"/>
      <c r="F1479" s="479"/>
      <c r="G1479" s="479"/>
    </row>
    <row r="1480" spans="1:7" hidden="1">
      <c r="A1480" s="479"/>
      <c r="B1480" s="479"/>
      <c r="C1480" s="479"/>
      <c r="D1480" s="479"/>
      <c r="E1480" s="479"/>
      <c r="F1480" s="479"/>
      <c r="G1480" s="479"/>
    </row>
    <row r="1481" spans="1:7" hidden="1">
      <c r="A1481" s="479"/>
      <c r="B1481" s="479"/>
      <c r="C1481" s="479"/>
      <c r="D1481" s="479"/>
      <c r="E1481" s="479"/>
      <c r="F1481" s="479"/>
      <c r="G1481" s="479"/>
    </row>
    <row r="1482" spans="1:7" hidden="1">
      <c r="A1482" s="479"/>
      <c r="B1482" s="479"/>
      <c r="C1482" s="479"/>
      <c r="D1482" s="479"/>
      <c r="E1482" s="479"/>
      <c r="F1482" s="479"/>
      <c r="G1482" s="479"/>
    </row>
    <row r="1483" spans="1:7" hidden="1">
      <c r="A1483" s="479"/>
      <c r="B1483" s="479"/>
      <c r="C1483" s="479"/>
      <c r="D1483" s="479"/>
      <c r="E1483" s="479"/>
      <c r="F1483" s="479"/>
      <c r="G1483" s="479"/>
    </row>
    <row r="1484" spans="1:7" hidden="1">
      <c r="A1484" s="479"/>
      <c r="B1484" s="479"/>
      <c r="C1484" s="479"/>
      <c r="D1484" s="479"/>
      <c r="E1484" s="479"/>
      <c r="F1484" s="479"/>
      <c r="G1484" s="479"/>
    </row>
    <row r="1485" spans="1:7" hidden="1">
      <c r="A1485" s="479"/>
      <c r="B1485" s="479"/>
      <c r="C1485" s="479"/>
      <c r="D1485" s="479"/>
      <c r="E1485" s="479"/>
      <c r="F1485" s="479"/>
      <c r="G1485" s="479"/>
    </row>
    <row r="1486" spans="1:7" hidden="1">
      <c r="A1486" s="479"/>
      <c r="B1486" s="479"/>
      <c r="C1486" s="479"/>
      <c r="D1486" s="479"/>
      <c r="E1486" s="479"/>
      <c r="F1486" s="479"/>
      <c r="G1486" s="479"/>
    </row>
    <row r="1487" spans="1:7" hidden="1">
      <c r="A1487" s="479"/>
      <c r="B1487" s="479"/>
      <c r="C1487" s="479"/>
      <c r="D1487" s="479"/>
      <c r="E1487" s="479"/>
      <c r="F1487" s="479"/>
      <c r="G1487" s="479"/>
    </row>
    <row r="1488" spans="1:7" hidden="1">
      <c r="A1488" s="479"/>
      <c r="B1488" s="479"/>
      <c r="C1488" s="479"/>
      <c r="D1488" s="479"/>
      <c r="E1488" s="479"/>
      <c r="F1488" s="479"/>
      <c r="G1488" s="479"/>
    </row>
    <row r="1489" spans="1:7" hidden="1">
      <c r="A1489" s="479"/>
      <c r="B1489" s="479"/>
      <c r="C1489" s="479"/>
      <c r="D1489" s="479"/>
      <c r="E1489" s="479"/>
      <c r="F1489" s="479"/>
      <c r="G1489" s="479"/>
    </row>
    <row r="1490" spans="1:7" hidden="1">
      <c r="A1490" s="479"/>
      <c r="B1490" s="479"/>
      <c r="C1490" s="479"/>
      <c r="D1490" s="479"/>
      <c r="E1490" s="479"/>
      <c r="F1490" s="479"/>
      <c r="G1490" s="479"/>
    </row>
    <row r="1491" spans="1:7" hidden="1">
      <c r="A1491" s="479"/>
      <c r="B1491" s="479"/>
      <c r="C1491" s="479"/>
      <c r="D1491" s="479"/>
      <c r="E1491" s="479"/>
      <c r="F1491" s="479"/>
      <c r="G1491" s="479"/>
    </row>
    <row r="1492" spans="1:7" hidden="1">
      <c r="A1492" s="479"/>
      <c r="B1492" s="479"/>
      <c r="C1492" s="479"/>
      <c r="D1492" s="479"/>
      <c r="E1492" s="479"/>
      <c r="F1492" s="479"/>
      <c r="G1492" s="479"/>
    </row>
    <row r="1493" spans="1:7" hidden="1">
      <c r="A1493" s="479"/>
      <c r="B1493" s="479"/>
      <c r="C1493" s="479"/>
      <c r="D1493" s="479"/>
      <c r="E1493" s="479"/>
      <c r="F1493" s="479"/>
      <c r="G1493" s="479"/>
    </row>
    <row r="1494" spans="1:7" hidden="1">
      <c r="A1494" s="479"/>
      <c r="B1494" s="479"/>
      <c r="C1494" s="479"/>
      <c r="D1494" s="479"/>
      <c r="E1494" s="479"/>
      <c r="F1494" s="479"/>
      <c r="G1494" s="479"/>
    </row>
    <row r="1495" spans="1:7" hidden="1">
      <c r="A1495" s="479"/>
      <c r="B1495" s="479"/>
      <c r="C1495" s="479"/>
      <c r="D1495" s="479"/>
      <c r="E1495" s="479"/>
      <c r="F1495" s="479"/>
      <c r="G1495" s="479"/>
    </row>
    <row r="1496" spans="1:7" hidden="1">
      <c r="A1496" s="479"/>
      <c r="B1496" s="479"/>
      <c r="C1496" s="479"/>
      <c r="D1496" s="479"/>
      <c r="E1496" s="479"/>
      <c r="F1496" s="479"/>
      <c r="G1496" s="479"/>
    </row>
    <row r="1497" spans="1:7" hidden="1">
      <c r="A1497" s="479"/>
      <c r="B1497" s="479"/>
      <c r="C1497" s="479"/>
      <c r="D1497" s="479"/>
      <c r="E1497" s="479"/>
      <c r="F1497" s="479"/>
      <c r="G1497" s="479"/>
    </row>
    <row r="1498" spans="1:7" hidden="1">
      <c r="A1498" s="479"/>
      <c r="B1498" s="479"/>
      <c r="C1498" s="479"/>
      <c r="D1498" s="479"/>
      <c r="E1498" s="479"/>
      <c r="F1498" s="479"/>
      <c r="G1498" s="479"/>
    </row>
    <row r="1499" spans="1:7" hidden="1">
      <c r="A1499" s="479"/>
      <c r="B1499" s="479"/>
      <c r="C1499" s="479"/>
      <c r="D1499" s="479"/>
      <c r="E1499" s="479"/>
      <c r="F1499" s="479"/>
      <c r="G1499" s="479"/>
    </row>
    <row r="1500" spans="1:7" hidden="1">
      <c r="A1500" s="479"/>
      <c r="B1500" s="479"/>
      <c r="C1500" s="479"/>
      <c r="D1500" s="479"/>
      <c r="E1500" s="479"/>
      <c r="F1500" s="479"/>
      <c r="G1500" s="479"/>
    </row>
    <row r="1501" spans="1:7" hidden="1">
      <c r="A1501" s="479"/>
      <c r="B1501" s="479"/>
      <c r="C1501" s="479"/>
      <c r="D1501" s="479"/>
      <c r="E1501" s="479"/>
      <c r="F1501" s="479"/>
      <c r="G1501" s="479"/>
    </row>
    <row r="1502" spans="1:7" hidden="1">
      <c r="A1502" s="479"/>
      <c r="B1502" s="479"/>
      <c r="C1502" s="479"/>
      <c r="D1502" s="479"/>
      <c r="E1502" s="479"/>
      <c r="F1502" s="479"/>
      <c r="G1502" s="479"/>
    </row>
    <row r="1503" spans="1:7" hidden="1">
      <c r="A1503" s="479"/>
      <c r="B1503" s="479"/>
      <c r="C1503" s="479"/>
      <c r="D1503" s="479"/>
      <c r="E1503" s="479"/>
      <c r="F1503" s="479"/>
      <c r="G1503" s="479"/>
    </row>
    <row r="1504" spans="1:7" hidden="1">
      <c r="A1504" s="479"/>
      <c r="B1504" s="479"/>
      <c r="C1504" s="479"/>
      <c r="D1504" s="479"/>
      <c r="E1504" s="479"/>
      <c r="F1504" s="479"/>
      <c r="G1504" s="479"/>
    </row>
    <row r="1505" spans="1:7" hidden="1">
      <c r="A1505" s="479"/>
      <c r="B1505" s="479"/>
      <c r="C1505" s="479"/>
      <c r="D1505" s="479"/>
      <c r="E1505" s="479"/>
      <c r="F1505" s="479"/>
      <c r="G1505" s="479"/>
    </row>
    <row r="1506" spans="1:7" hidden="1">
      <c r="A1506" s="479"/>
      <c r="B1506" s="479"/>
      <c r="C1506" s="479"/>
      <c r="D1506" s="479"/>
      <c r="E1506" s="479"/>
      <c r="F1506" s="479"/>
      <c r="G1506" s="479"/>
    </row>
    <row r="1507" spans="1:7" hidden="1">
      <c r="A1507" s="479"/>
      <c r="B1507" s="479"/>
      <c r="C1507" s="479"/>
      <c r="D1507" s="479"/>
      <c r="E1507" s="479"/>
      <c r="F1507" s="479"/>
      <c r="G1507" s="479"/>
    </row>
    <row r="1508" spans="1:7" hidden="1">
      <c r="A1508" s="479"/>
      <c r="B1508" s="479"/>
      <c r="C1508" s="479"/>
      <c r="D1508" s="479"/>
      <c r="E1508" s="479"/>
      <c r="F1508" s="479"/>
      <c r="G1508" s="479"/>
    </row>
    <row r="1509" spans="1:7" hidden="1">
      <c r="A1509" s="479"/>
      <c r="B1509" s="479"/>
      <c r="C1509" s="479"/>
      <c r="D1509" s="479"/>
      <c r="E1509" s="479"/>
      <c r="F1509" s="479"/>
      <c r="G1509" s="479"/>
    </row>
    <row r="1510" spans="1:7" hidden="1">
      <c r="A1510" s="479"/>
      <c r="B1510" s="479"/>
      <c r="C1510" s="479"/>
      <c r="D1510" s="479"/>
      <c r="E1510" s="479"/>
      <c r="F1510" s="479"/>
      <c r="G1510" s="479"/>
    </row>
    <row r="1511" spans="1:7" hidden="1">
      <c r="A1511" s="479"/>
      <c r="B1511" s="479"/>
      <c r="C1511" s="479"/>
      <c r="D1511" s="479"/>
      <c r="E1511" s="479"/>
      <c r="F1511" s="479"/>
      <c r="G1511" s="479"/>
    </row>
    <row r="1512" spans="1:7" hidden="1">
      <c r="A1512" s="479"/>
      <c r="B1512" s="479"/>
      <c r="C1512" s="479"/>
      <c r="D1512" s="479"/>
      <c r="E1512" s="479"/>
      <c r="F1512" s="479"/>
      <c r="G1512" s="479"/>
    </row>
    <row r="1513" spans="1:7" hidden="1">
      <c r="A1513" s="479"/>
      <c r="B1513" s="479"/>
      <c r="C1513" s="479"/>
      <c r="D1513" s="479"/>
      <c r="E1513" s="479"/>
      <c r="F1513" s="479"/>
      <c r="G1513" s="479"/>
    </row>
    <row r="1514" spans="1:7" hidden="1">
      <c r="A1514" s="479"/>
      <c r="B1514" s="479"/>
      <c r="C1514" s="479"/>
      <c r="D1514" s="479"/>
      <c r="E1514" s="479"/>
      <c r="F1514" s="479"/>
      <c r="G1514" s="479"/>
    </row>
    <row r="1515" spans="1:7" hidden="1">
      <c r="A1515" s="479"/>
      <c r="B1515" s="479"/>
      <c r="C1515" s="479"/>
      <c r="D1515" s="479"/>
      <c r="E1515" s="479"/>
      <c r="F1515" s="479"/>
      <c r="G1515" s="479"/>
    </row>
    <row r="1516" spans="1:7" hidden="1">
      <c r="A1516" s="479"/>
      <c r="B1516" s="479"/>
      <c r="C1516" s="479"/>
      <c r="D1516" s="479"/>
      <c r="E1516" s="479"/>
      <c r="F1516" s="479"/>
      <c r="G1516" s="479"/>
    </row>
    <row r="1517" spans="1:7" hidden="1">
      <c r="A1517" s="479"/>
      <c r="B1517" s="479"/>
      <c r="C1517" s="479"/>
      <c r="D1517" s="479"/>
      <c r="E1517" s="479"/>
      <c r="F1517" s="479"/>
      <c r="G1517" s="479"/>
    </row>
    <row r="1518" spans="1:7" hidden="1">
      <c r="A1518" s="479"/>
      <c r="B1518" s="479"/>
      <c r="C1518" s="479"/>
      <c r="D1518" s="479"/>
      <c r="E1518" s="479"/>
      <c r="F1518" s="479"/>
      <c r="G1518" s="479"/>
    </row>
    <row r="1519" spans="1:7" hidden="1">
      <c r="A1519" s="479"/>
      <c r="B1519" s="479"/>
      <c r="C1519" s="479"/>
      <c r="D1519" s="479"/>
      <c r="E1519" s="479"/>
      <c r="F1519" s="479"/>
      <c r="G1519" s="479"/>
    </row>
    <row r="1520" spans="1:7" hidden="1">
      <c r="A1520" s="479"/>
      <c r="B1520" s="479"/>
      <c r="C1520" s="479"/>
      <c r="D1520" s="479"/>
      <c r="E1520" s="479"/>
      <c r="F1520" s="479"/>
      <c r="G1520" s="479"/>
    </row>
    <row r="1521" spans="1:7" hidden="1">
      <c r="A1521" s="479"/>
      <c r="B1521" s="479"/>
      <c r="C1521" s="479"/>
      <c r="D1521" s="479"/>
      <c r="E1521" s="479"/>
      <c r="F1521" s="479"/>
      <c r="G1521" s="479"/>
    </row>
    <row r="1522" spans="1:7" hidden="1">
      <c r="A1522" s="479"/>
      <c r="B1522" s="479"/>
      <c r="C1522" s="479"/>
      <c r="D1522" s="479"/>
      <c r="E1522" s="479"/>
      <c r="F1522" s="479"/>
      <c r="G1522" s="479"/>
    </row>
    <row r="1523" spans="1:7" hidden="1">
      <c r="A1523" s="479"/>
      <c r="B1523" s="479"/>
      <c r="C1523" s="479"/>
      <c r="D1523" s="479"/>
      <c r="E1523" s="479"/>
      <c r="F1523" s="479"/>
      <c r="G1523" s="479"/>
    </row>
    <row r="1524" spans="1:7" hidden="1">
      <c r="A1524" s="479"/>
      <c r="B1524" s="479"/>
      <c r="C1524" s="479"/>
      <c r="D1524" s="479"/>
      <c r="E1524" s="479"/>
      <c r="F1524" s="479"/>
      <c r="G1524" s="479"/>
    </row>
    <row r="1525" spans="1:7" hidden="1">
      <c r="A1525" s="479"/>
      <c r="B1525" s="479"/>
      <c r="C1525" s="479"/>
      <c r="D1525" s="479"/>
      <c r="E1525" s="479"/>
      <c r="F1525" s="479"/>
      <c r="G1525" s="479"/>
    </row>
    <row r="1526" spans="1:7" hidden="1">
      <c r="A1526" s="479"/>
      <c r="B1526" s="479"/>
      <c r="C1526" s="479"/>
      <c r="D1526" s="479"/>
      <c r="E1526" s="479"/>
      <c r="F1526" s="479"/>
      <c r="G1526" s="479"/>
    </row>
    <row r="1527" spans="1:7" hidden="1">
      <c r="A1527" s="479"/>
      <c r="B1527" s="479"/>
      <c r="C1527" s="479"/>
      <c r="D1527" s="479"/>
      <c r="E1527" s="479"/>
      <c r="F1527" s="479"/>
      <c r="G1527" s="479"/>
    </row>
    <row r="1528" spans="1:7" hidden="1">
      <c r="A1528" s="479"/>
      <c r="B1528" s="479"/>
      <c r="C1528" s="479"/>
      <c r="D1528" s="479"/>
      <c r="E1528" s="479"/>
      <c r="F1528" s="479"/>
      <c r="G1528" s="479"/>
    </row>
    <row r="1529" spans="1:7" hidden="1">
      <c r="A1529" s="479"/>
      <c r="B1529" s="479"/>
      <c r="C1529" s="479"/>
      <c r="D1529" s="479"/>
      <c r="E1529" s="479"/>
      <c r="F1529" s="479"/>
      <c r="G1529" s="479"/>
    </row>
    <row r="1530" spans="1:7" hidden="1">
      <c r="A1530" s="479"/>
      <c r="B1530" s="479"/>
      <c r="C1530" s="479"/>
      <c r="D1530" s="479"/>
      <c r="E1530" s="479"/>
      <c r="F1530" s="479"/>
      <c r="G1530" s="479"/>
    </row>
    <row r="1531" spans="1:7" hidden="1">
      <c r="A1531" s="479"/>
      <c r="B1531" s="479"/>
      <c r="C1531" s="479"/>
      <c r="D1531" s="479"/>
      <c r="E1531" s="479"/>
      <c r="F1531" s="479"/>
      <c r="G1531" s="479"/>
    </row>
    <row r="1532" spans="1:7" hidden="1">
      <c r="A1532" s="479"/>
      <c r="B1532" s="479"/>
      <c r="C1532" s="479"/>
      <c r="D1532" s="479"/>
      <c r="E1532" s="479"/>
      <c r="F1532" s="479"/>
      <c r="G1532" s="479"/>
    </row>
    <row r="1533" spans="1:7" hidden="1">
      <c r="A1533" s="479"/>
      <c r="B1533" s="479"/>
      <c r="C1533" s="479"/>
      <c r="D1533" s="479"/>
      <c r="E1533" s="479"/>
      <c r="F1533" s="479"/>
      <c r="G1533" s="479"/>
    </row>
    <row r="1534" spans="1:7" hidden="1">
      <c r="A1534" s="479"/>
      <c r="B1534" s="479"/>
      <c r="C1534" s="479"/>
      <c r="D1534" s="479"/>
      <c r="E1534" s="479"/>
      <c r="F1534" s="479"/>
      <c r="G1534" s="479"/>
    </row>
    <row r="1535" spans="1:7" hidden="1">
      <c r="A1535" s="479"/>
      <c r="B1535" s="479"/>
      <c r="C1535" s="479"/>
      <c r="D1535" s="479"/>
      <c r="E1535" s="479"/>
      <c r="F1535" s="479"/>
      <c r="G1535" s="479"/>
    </row>
    <row r="1536" spans="1:7" hidden="1">
      <c r="A1536" s="479"/>
      <c r="B1536" s="479"/>
      <c r="C1536" s="479"/>
      <c r="D1536" s="479"/>
      <c r="E1536" s="479"/>
      <c r="F1536" s="479"/>
      <c r="G1536" s="479"/>
    </row>
    <row r="1537" spans="1:7" hidden="1">
      <c r="A1537" s="479"/>
      <c r="B1537" s="479"/>
      <c r="C1537" s="479"/>
      <c r="D1537" s="479"/>
      <c r="E1537" s="479"/>
      <c r="F1537" s="479"/>
      <c r="G1537" s="479"/>
    </row>
    <row r="1538" spans="1:7" hidden="1">
      <c r="A1538" s="479"/>
      <c r="B1538" s="479"/>
      <c r="C1538" s="479"/>
      <c r="D1538" s="479"/>
      <c r="E1538" s="479"/>
      <c r="F1538" s="479"/>
      <c r="G1538" s="479"/>
    </row>
    <row r="1539" spans="1:7" hidden="1">
      <c r="A1539" s="479"/>
      <c r="B1539" s="479"/>
      <c r="C1539" s="479"/>
      <c r="D1539" s="479"/>
      <c r="E1539" s="479"/>
      <c r="F1539" s="479"/>
      <c r="G1539" s="479"/>
    </row>
    <row r="1540" spans="1:7" hidden="1">
      <c r="A1540" s="479"/>
      <c r="B1540" s="479"/>
      <c r="C1540" s="479"/>
      <c r="D1540" s="479"/>
      <c r="E1540" s="479"/>
      <c r="F1540" s="479"/>
      <c r="G1540" s="479"/>
    </row>
    <row r="1541" spans="1:7" hidden="1">
      <c r="A1541" s="479"/>
      <c r="B1541" s="479"/>
      <c r="C1541" s="479"/>
      <c r="D1541" s="479"/>
      <c r="E1541" s="479"/>
      <c r="F1541" s="479"/>
      <c r="G1541" s="479"/>
    </row>
    <row r="1542" spans="1:7" hidden="1">
      <c r="A1542" s="479"/>
      <c r="B1542" s="479"/>
      <c r="C1542" s="479"/>
      <c r="D1542" s="479"/>
      <c r="E1542" s="479"/>
      <c r="F1542" s="479"/>
      <c r="G1542" s="479"/>
    </row>
    <row r="1543" spans="1:7" hidden="1">
      <c r="A1543" s="479"/>
      <c r="B1543" s="479"/>
      <c r="C1543" s="479"/>
      <c r="D1543" s="479"/>
      <c r="E1543" s="479"/>
      <c r="F1543" s="479"/>
      <c r="G1543" s="479"/>
    </row>
    <row r="1544" spans="1:7" hidden="1">
      <c r="A1544" s="479"/>
      <c r="B1544" s="479"/>
      <c r="C1544" s="479"/>
      <c r="D1544" s="479"/>
      <c r="E1544" s="479"/>
      <c r="F1544" s="479"/>
      <c r="G1544" s="479"/>
    </row>
    <row r="1545" spans="1:7" hidden="1">
      <c r="A1545" s="479"/>
      <c r="B1545" s="479"/>
      <c r="C1545" s="479"/>
      <c r="D1545" s="479"/>
      <c r="E1545" s="479"/>
      <c r="F1545" s="479"/>
      <c r="G1545" s="479"/>
    </row>
    <row r="1546" spans="1:7" hidden="1">
      <c r="A1546" s="479"/>
      <c r="B1546" s="479"/>
      <c r="C1546" s="479"/>
      <c r="D1546" s="479"/>
      <c r="E1546" s="479"/>
      <c r="F1546" s="479"/>
      <c r="G1546" s="479"/>
    </row>
    <row r="1547" spans="1:7" hidden="1">
      <c r="A1547" s="479"/>
      <c r="B1547" s="479"/>
      <c r="C1547" s="479"/>
      <c r="D1547" s="479"/>
      <c r="E1547" s="479"/>
      <c r="F1547" s="479"/>
      <c r="G1547" s="479"/>
    </row>
    <row r="1548" spans="1:7" hidden="1">
      <c r="A1548" s="479"/>
      <c r="B1548" s="479"/>
      <c r="C1548" s="479"/>
      <c r="D1548" s="479"/>
      <c r="E1548" s="479"/>
      <c r="F1548" s="479"/>
      <c r="G1548" s="479"/>
    </row>
    <row r="1549" spans="1:7" hidden="1">
      <c r="A1549" s="479"/>
      <c r="B1549" s="479"/>
      <c r="C1549" s="479"/>
      <c r="D1549" s="479"/>
      <c r="E1549" s="479"/>
      <c r="F1549" s="479"/>
      <c r="G1549" s="479"/>
    </row>
    <row r="1550" spans="1:7" hidden="1">
      <c r="A1550" s="479"/>
      <c r="B1550" s="479"/>
      <c r="C1550" s="479"/>
      <c r="D1550" s="479"/>
      <c r="E1550" s="479"/>
      <c r="F1550" s="479"/>
      <c r="G1550" s="479"/>
    </row>
    <row r="1551" spans="1:7" hidden="1">
      <c r="A1551" s="479"/>
      <c r="B1551" s="479"/>
      <c r="C1551" s="479"/>
      <c r="D1551" s="479"/>
      <c r="E1551" s="479"/>
      <c r="F1551" s="479"/>
      <c r="G1551" s="479"/>
    </row>
    <row r="1552" spans="1:7" hidden="1">
      <c r="A1552" s="479"/>
      <c r="B1552" s="479"/>
      <c r="C1552" s="479"/>
      <c r="D1552" s="479"/>
      <c r="E1552" s="479"/>
      <c r="F1552" s="479"/>
      <c r="G1552" s="479"/>
    </row>
    <row r="1553" spans="1:7" hidden="1">
      <c r="A1553" s="479"/>
      <c r="B1553" s="479"/>
      <c r="C1553" s="479"/>
      <c r="D1553" s="479"/>
      <c r="E1553" s="479"/>
      <c r="F1553" s="479"/>
      <c r="G1553" s="479"/>
    </row>
    <row r="1554" spans="1:7" hidden="1">
      <c r="A1554" s="479"/>
      <c r="B1554" s="479"/>
      <c r="C1554" s="479"/>
      <c r="D1554" s="479"/>
      <c r="E1554" s="479"/>
      <c r="F1554" s="479"/>
      <c r="G1554" s="479"/>
    </row>
    <row r="1555" spans="1:7" hidden="1">
      <c r="A1555" s="479"/>
      <c r="B1555" s="479"/>
      <c r="C1555" s="479"/>
      <c r="D1555" s="479"/>
      <c r="E1555" s="479"/>
      <c r="F1555" s="479"/>
      <c r="G1555" s="479"/>
    </row>
    <row r="1556" spans="1:7" hidden="1">
      <c r="A1556" s="479"/>
      <c r="B1556" s="479"/>
      <c r="C1556" s="479"/>
      <c r="D1556" s="479"/>
      <c r="E1556" s="479"/>
      <c r="F1556" s="479"/>
      <c r="G1556" s="479"/>
    </row>
    <row r="1557" spans="1:7" hidden="1">
      <c r="A1557" s="479"/>
      <c r="B1557" s="479"/>
      <c r="C1557" s="479"/>
      <c r="D1557" s="479"/>
      <c r="E1557" s="479"/>
      <c r="F1557" s="479"/>
      <c r="G1557" s="479"/>
    </row>
    <row r="1558" spans="1:7" hidden="1">
      <c r="A1558" s="479"/>
      <c r="B1558" s="479"/>
      <c r="C1558" s="479"/>
      <c r="D1558" s="479"/>
      <c r="E1558" s="479"/>
      <c r="F1558" s="479"/>
      <c r="G1558" s="479"/>
    </row>
    <row r="1559" spans="1:7" hidden="1">
      <c r="A1559" s="479"/>
      <c r="B1559" s="479"/>
      <c r="C1559" s="479"/>
      <c r="D1559" s="479"/>
      <c r="E1559" s="479"/>
      <c r="F1559" s="479"/>
      <c r="G1559" s="479"/>
    </row>
    <row r="1560" spans="1:7" hidden="1">
      <c r="A1560" s="479"/>
      <c r="B1560" s="479"/>
      <c r="C1560" s="479"/>
      <c r="D1560" s="479"/>
      <c r="E1560" s="479"/>
      <c r="F1560" s="479"/>
      <c r="G1560" s="479"/>
    </row>
    <row r="1561" spans="1:7" hidden="1">
      <c r="A1561" s="479"/>
      <c r="B1561" s="479"/>
      <c r="C1561" s="479"/>
      <c r="D1561" s="479"/>
      <c r="E1561" s="479"/>
      <c r="F1561" s="479"/>
      <c r="G1561" s="479"/>
    </row>
    <row r="1562" spans="1:7" hidden="1">
      <c r="A1562" s="479"/>
      <c r="B1562" s="479"/>
      <c r="C1562" s="479"/>
      <c r="D1562" s="479"/>
      <c r="E1562" s="479"/>
      <c r="F1562" s="479"/>
      <c r="G1562" s="479"/>
    </row>
    <row r="1563" spans="1:7" hidden="1">
      <c r="A1563" s="479"/>
      <c r="B1563" s="479"/>
      <c r="C1563" s="479"/>
      <c r="D1563" s="479"/>
      <c r="E1563" s="479"/>
      <c r="F1563" s="479"/>
      <c r="G1563" s="479"/>
    </row>
    <row r="1564" spans="1:7" hidden="1">
      <c r="A1564" s="479"/>
      <c r="B1564" s="479"/>
      <c r="C1564" s="479"/>
      <c r="D1564" s="479"/>
      <c r="E1564" s="479"/>
      <c r="F1564" s="479"/>
      <c r="G1564" s="479"/>
    </row>
    <row r="1565" spans="1:7" hidden="1">
      <c r="A1565" s="479"/>
      <c r="B1565" s="479"/>
      <c r="C1565" s="479"/>
      <c r="D1565" s="479"/>
      <c r="E1565" s="479"/>
      <c r="F1565" s="479"/>
      <c r="G1565" s="479"/>
    </row>
    <row r="1566" spans="1:7" hidden="1">
      <c r="A1566" s="479"/>
      <c r="B1566" s="479"/>
      <c r="C1566" s="479"/>
      <c r="D1566" s="479"/>
      <c r="E1566" s="479"/>
      <c r="F1566" s="479"/>
      <c r="G1566" s="479"/>
    </row>
    <row r="1567" spans="1:7" hidden="1">
      <c r="A1567" s="479"/>
      <c r="B1567" s="479"/>
      <c r="C1567" s="479"/>
      <c r="D1567" s="479"/>
      <c r="E1567" s="479"/>
      <c r="F1567" s="479"/>
      <c r="G1567" s="479"/>
    </row>
    <row r="1568" spans="1:7" hidden="1">
      <c r="A1568" s="479"/>
      <c r="B1568" s="479"/>
      <c r="C1568" s="479"/>
      <c r="D1568" s="479"/>
      <c r="E1568" s="479"/>
      <c r="F1568" s="479"/>
      <c r="G1568" s="479"/>
    </row>
    <row r="1569" spans="1:7" hidden="1">
      <c r="A1569" s="479"/>
      <c r="B1569" s="479"/>
      <c r="C1569" s="479"/>
      <c r="D1569" s="479"/>
      <c r="E1569" s="479"/>
      <c r="F1569" s="479"/>
      <c r="G1569" s="479"/>
    </row>
    <row r="1570" spans="1:7" hidden="1">
      <c r="A1570" s="479"/>
      <c r="B1570" s="479"/>
      <c r="C1570" s="479"/>
      <c r="D1570" s="479"/>
      <c r="E1570" s="479"/>
      <c r="F1570" s="479"/>
      <c r="G1570" s="479"/>
    </row>
    <row r="1571" spans="1:7" hidden="1">
      <c r="A1571" s="479"/>
      <c r="B1571" s="479"/>
      <c r="C1571" s="479"/>
      <c r="D1571" s="479"/>
      <c r="E1571" s="479"/>
      <c r="F1571" s="479"/>
      <c r="G1571" s="479"/>
    </row>
    <row r="1572" spans="1:7" hidden="1">
      <c r="A1572" s="479"/>
      <c r="B1572" s="479"/>
      <c r="C1572" s="479"/>
      <c r="D1572" s="479"/>
      <c r="E1572" s="479"/>
      <c r="F1572" s="479"/>
      <c r="G1572" s="479"/>
    </row>
    <row r="1573" spans="1:7" hidden="1">
      <c r="A1573" s="479"/>
      <c r="B1573" s="479"/>
      <c r="C1573" s="479"/>
      <c r="D1573" s="479"/>
      <c r="E1573" s="479"/>
      <c r="F1573" s="479"/>
      <c r="G1573" s="479"/>
    </row>
    <row r="1574" spans="1:7" hidden="1">
      <c r="A1574" s="479"/>
      <c r="B1574" s="479"/>
      <c r="C1574" s="479"/>
      <c r="D1574" s="479"/>
      <c r="E1574" s="479"/>
      <c r="F1574" s="479"/>
      <c r="G1574" s="479"/>
    </row>
    <row r="1575" spans="1:7" hidden="1">
      <c r="A1575" s="479"/>
      <c r="B1575" s="479"/>
      <c r="C1575" s="479"/>
      <c r="D1575" s="479"/>
      <c r="E1575" s="479"/>
      <c r="F1575" s="479"/>
      <c r="G1575" s="479"/>
    </row>
    <row r="1576" spans="1:7" hidden="1">
      <c r="A1576" s="479"/>
      <c r="B1576" s="479"/>
      <c r="C1576" s="479"/>
      <c r="D1576" s="479"/>
      <c r="E1576" s="479"/>
      <c r="F1576" s="479"/>
      <c r="G1576" s="479"/>
    </row>
    <row r="1577" spans="1:7" hidden="1">
      <c r="A1577" s="479"/>
      <c r="B1577" s="479"/>
      <c r="C1577" s="479"/>
      <c r="D1577" s="479"/>
      <c r="E1577" s="479"/>
      <c r="F1577" s="479"/>
      <c r="G1577" s="479"/>
    </row>
    <row r="1578" spans="1:7" hidden="1">
      <c r="A1578" s="479"/>
      <c r="B1578" s="479"/>
      <c r="C1578" s="479"/>
      <c r="D1578" s="479"/>
      <c r="E1578" s="479"/>
      <c r="F1578" s="479"/>
      <c r="G1578" s="479"/>
    </row>
    <row r="1579" spans="1:7" hidden="1">
      <c r="A1579" s="479"/>
      <c r="B1579" s="479"/>
      <c r="C1579" s="479"/>
      <c r="D1579" s="479"/>
      <c r="E1579" s="479"/>
      <c r="F1579" s="479"/>
      <c r="G1579" s="479"/>
    </row>
    <row r="1580" spans="1:7" hidden="1">
      <c r="A1580" s="479"/>
      <c r="B1580" s="479"/>
      <c r="C1580" s="479"/>
      <c r="D1580" s="479"/>
      <c r="E1580" s="479"/>
      <c r="F1580" s="479"/>
      <c r="G1580" s="479"/>
    </row>
    <row r="1581" spans="1:7" hidden="1">
      <c r="A1581" s="638"/>
      <c r="B1581" s="638"/>
      <c r="C1581" s="638"/>
      <c r="D1581" s="46"/>
      <c r="E1581" s="46"/>
      <c r="F1581" s="46"/>
      <c r="G1581" s="46"/>
    </row>
    <row r="1582" spans="1:7" hidden="1">
      <c r="A1582" s="638"/>
      <c r="B1582" s="638"/>
      <c r="C1582" s="638"/>
      <c r="D1582" s="46"/>
      <c r="E1582" s="46"/>
      <c r="F1582" s="46"/>
      <c r="G1582" s="46"/>
    </row>
    <row r="1583" spans="1:7" hidden="1">
      <c r="A1583" s="638"/>
      <c r="B1583" s="638"/>
      <c r="C1583" s="638"/>
      <c r="D1583" s="46"/>
      <c r="E1583" s="46"/>
      <c r="F1583" s="46"/>
      <c r="G1583" s="46"/>
    </row>
    <row r="1584" spans="1:7" hidden="1">
      <c r="A1584" s="638"/>
      <c r="B1584" s="638"/>
      <c r="C1584" s="638"/>
      <c r="D1584" s="46"/>
      <c r="E1584" s="46"/>
      <c r="F1584" s="46"/>
      <c r="G1584" s="46"/>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5" customHeight="1" zeroHeight="1"/>
  <cols>
    <col min="1" max="10" width="9.1796875" style="482" customWidth="1"/>
    <col min="11" max="16384" width="8.81640625" style="482" hidden="1"/>
  </cols>
  <sheetData>
    <row r="1" spans="1:10" ht="14.25" customHeight="1"/>
    <row r="2" spans="1:10" ht="15.5">
      <c r="A2" s="947" t="s">
        <v>507</v>
      </c>
      <c r="B2" s="948"/>
      <c r="C2" s="948"/>
      <c r="D2" s="948"/>
      <c r="E2" s="948"/>
      <c r="F2" s="948"/>
      <c r="G2" s="948"/>
      <c r="H2" s="948"/>
      <c r="I2" s="948"/>
      <c r="J2" s="948"/>
    </row>
    <row r="3" spans="1:10" ht="15.5">
      <c r="A3" s="952" t="s">
        <v>508</v>
      </c>
      <c r="B3" s="953"/>
      <c r="C3" s="953"/>
      <c r="D3" s="953"/>
      <c r="E3" s="953"/>
      <c r="F3" s="953"/>
      <c r="G3" s="953"/>
      <c r="H3" s="953"/>
      <c r="I3" s="953"/>
      <c r="J3" s="953"/>
    </row>
    <row r="4" spans="1:10" ht="15.5">
      <c r="A4" s="954" t="s">
        <v>509</v>
      </c>
      <c r="B4" s="953"/>
      <c r="C4" s="953"/>
      <c r="D4" s="953"/>
      <c r="E4" s="953"/>
      <c r="F4" s="953"/>
      <c r="G4" s="953"/>
      <c r="H4" s="953"/>
      <c r="I4" s="953"/>
      <c r="J4" s="953"/>
    </row>
    <row r="5" spans="1:10"/>
    <row r="6" spans="1:10">
      <c r="A6" s="949" t="s">
        <v>510</v>
      </c>
      <c r="B6" s="950"/>
      <c r="C6" s="950"/>
      <c r="D6" s="950"/>
      <c r="E6" s="950"/>
      <c r="F6" s="950"/>
      <c r="G6" s="950"/>
      <c r="H6" s="950"/>
      <c r="I6" s="950"/>
      <c r="J6" s="950"/>
    </row>
    <row r="7" spans="1:10">
      <c r="A7" s="950"/>
      <c r="B7" s="950"/>
      <c r="C7" s="950"/>
      <c r="D7" s="950"/>
      <c r="E7" s="950"/>
      <c r="F7" s="950"/>
      <c r="G7" s="950"/>
      <c r="H7" s="950"/>
      <c r="I7" s="950"/>
      <c r="J7" s="950"/>
    </row>
    <row r="8" spans="1:10">
      <c r="A8" s="950"/>
      <c r="B8" s="950"/>
      <c r="C8" s="950"/>
      <c r="D8" s="950"/>
      <c r="E8" s="950"/>
      <c r="F8" s="950"/>
      <c r="G8" s="950"/>
      <c r="H8" s="950"/>
      <c r="I8" s="950"/>
      <c r="J8" s="950"/>
    </row>
    <row r="9" spans="1:10" ht="30" customHeight="1">
      <c r="A9" s="950"/>
      <c r="B9" s="950"/>
      <c r="C9" s="950"/>
      <c r="D9" s="950"/>
      <c r="E9" s="950"/>
      <c r="F9" s="950"/>
      <c r="G9" s="950"/>
      <c r="H9" s="950"/>
      <c r="I9" s="950"/>
      <c r="J9" s="950"/>
    </row>
    <row r="10" spans="1:10">
      <c r="A10" s="826"/>
      <c r="B10" s="826"/>
      <c r="C10" s="826"/>
      <c r="D10" s="826"/>
      <c r="E10" s="826"/>
      <c r="F10" s="826"/>
      <c r="G10" s="826"/>
      <c r="H10" s="826"/>
      <c r="I10" s="826"/>
      <c r="J10" s="826"/>
    </row>
    <row r="11" spans="1:10">
      <c r="A11" s="955" t="s">
        <v>511</v>
      </c>
      <c r="B11" s="956"/>
      <c r="C11" s="956"/>
      <c r="D11" s="956"/>
      <c r="E11" s="956"/>
      <c r="F11" s="956"/>
      <c r="G11" s="956"/>
      <c r="H11" s="956"/>
      <c r="I11" s="956"/>
      <c r="J11" s="956"/>
    </row>
    <row r="12" spans="1:10">
      <c r="A12" s="956"/>
      <c r="B12" s="956"/>
      <c r="C12" s="956"/>
      <c r="D12" s="956"/>
      <c r="E12" s="956"/>
      <c r="F12" s="956"/>
      <c r="G12" s="956"/>
      <c r="H12" s="956"/>
      <c r="I12" s="956"/>
      <c r="J12" s="956"/>
    </row>
    <row r="13" spans="1:10">
      <c r="A13" s="956"/>
      <c r="B13" s="956"/>
      <c r="C13" s="956"/>
      <c r="D13" s="956"/>
      <c r="E13" s="956"/>
      <c r="F13" s="956"/>
      <c r="G13" s="956"/>
      <c r="H13" s="956"/>
      <c r="I13" s="956"/>
      <c r="J13" s="956"/>
    </row>
    <row r="14" spans="1:10"/>
    <row r="15" spans="1:10" ht="12.75" customHeight="1">
      <c r="A15" s="957" t="s">
        <v>512</v>
      </c>
      <c r="B15" s="957"/>
      <c r="C15" s="957"/>
      <c r="D15" s="957"/>
      <c r="E15" s="957"/>
      <c r="F15" s="957"/>
      <c r="G15" s="957"/>
      <c r="H15" s="957"/>
      <c r="I15" s="957"/>
      <c r="J15" s="957"/>
    </row>
    <row r="16" spans="1:10">
      <c r="A16" s="957"/>
      <c r="B16" s="957"/>
      <c r="C16" s="957"/>
      <c r="D16" s="957"/>
      <c r="E16" s="957"/>
      <c r="F16" s="957"/>
      <c r="G16" s="957"/>
      <c r="H16" s="957"/>
      <c r="I16" s="957"/>
      <c r="J16" s="957"/>
    </row>
    <row r="17" spans="1:10">
      <c r="A17" s="957"/>
      <c r="B17" s="957"/>
      <c r="C17" s="957"/>
      <c r="D17" s="957"/>
      <c r="E17" s="957"/>
      <c r="F17" s="957"/>
      <c r="G17" s="957"/>
      <c r="H17" s="957"/>
      <c r="I17" s="957"/>
      <c r="J17" s="957"/>
    </row>
    <row r="18" spans="1:10">
      <c r="A18" s="958"/>
      <c r="B18" s="958"/>
      <c r="C18" s="958"/>
      <c r="D18" s="958"/>
      <c r="E18" s="958"/>
      <c r="F18" s="958"/>
      <c r="G18" s="958"/>
      <c r="H18" s="958"/>
      <c r="I18" s="958"/>
      <c r="J18" s="958"/>
    </row>
    <row r="19" spans="1:10">
      <c r="A19" s="958"/>
      <c r="B19" s="958"/>
      <c r="C19" s="958"/>
      <c r="D19" s="958"/>
      <c r="E19" s="958"/>
      <c r="F19" s="958"/>
      <c r="G19" s="958"/>
      <c r="H19" s="958"/>
      <c r="I19" s="958"/>
      <c r="J19" s="958"/>
    </row>
    <row r="20" spans="1:10">
      <c r="A20" s="958"/>
      <c r="B20" s="958"/>
      <c r="C20" s="958"/>
      <c r="D20" s="958"/>
      <c r="E20" s="958"/>
      <c r="F20" s="958"/>
      <c r="G20" s="958"/>
      <c r="H20" s="958"/>
      <c r="I20" s="958"/>
      <c r="J20" s="958"/>
    </row>
    <row r="21" spans="1:10">
      <c r="A21" s="512" t="s">
        <v>513</v>
      </c>
      <c r="B21" s="826"/>
      <c r="C21" s="826"/>
      <c r="D21" s="826"/>
      <c r="E21" s="826"/>
      <c r="F21" s="826"/>
      <c r="G21" s="826"/>
      <c r="H21" s="826"/>
      <c r="I21" s="826"/>
      <c r="J21" s="826"/>
    </row>
    <row r="22" spans="1:10">
      <c r="A22" s="825" t="s">
        <v>253</v>
      </c>
      <c r="B22" s="825"/>
      <c r="C22" s="825"/>
      <c r="D22" s="825"/>
      <c r="E22" s="825"/>
      <c r="F22" s="825"/>
      <c r="G22" s="825"/>
      <c r="H22" s="825"/>
      <c r="I22" s="825"/>
      <c r="J22" s="825"/>
    </row>
    <row r="23" spans="1:10">
      <c r="A23" s="959" t="s">
        <v>514</v>
      </c>
      <c r="B23" s="953"/>
      <c r="C23" s="953"/>
      <c r="D23" s="953"/>
      <c r="E23" s="953"/>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949" t="s">
        <v>515</v>
      </c>
      <c r="B60" s="950"/>
      <c r="C60" s="950"/>
      <c r="D60" s="950"/>
      <c r="E60" s="950"/>
      <c r="F60" s="950"/>
      <c r="G60" s="950"/>
      <c r="H60" s="950"/>
      <c r="I60" s="950"/>
      <c r="J60" s="950"/>
    </row>
    <row r="61" spans="1:10">
      <c r="A61" s="950"/>
      <c r="B61" s="950"/>
      <c r="C61" s="950"/>
      <c r="D61" s="950"/>
      <c r="E61" s="950"/>
      <c r="F61" s="950"/>
      <c r="G61" s="950"/>
      <c r="H61" s="950"/>
      <c r="I61" s="950"/>
      <c r="J61" s="950"/>
    </row>
    <row r="62" spans="1:10">
      <c r="A62" s="950"/>
      <c r="B62" s="950"/>
      <c r="C62" s="950"/>
      <c r="D62" s="950"/>
      <c r="E62" s="950"/>
      <c r="F62" s="950"/>
      <c r="G62" s="950"/>
      <c r="H62" s="950"/>
      <c r="I62" s="950"/>
      <c r="J62" s="950"/>
    </row>
    <row r="63" spans="1:10"/>
    <row r="64" spans="1:10">
      <c r="A64" s="457" t="s">
        <v>514</v>
      </c>
    </row>
    <row r="65" spans="1:9"/>
    <row r="66" spans="1:9"/>
    <row r="67" spans="1:9"/>
    <row r="68" spans="1:9"/>
    <row r="69" spans="1:9"/>
    <row r="70" spans="1:9"/>
    <row r="71" spans="1:9"/>
    <row r="72" spans="1:9"/>
    <row r="73" spans="1:9"/>
    <row r="74" spans="1:9"/>
    <row r="75" spans="1:9" ht="13">
      <c r="A75" s="951" t="s">
        <v>516</v>
      </c>
      <c r="B75" s="951"/>
      <c r="C75" s="951"/>
      <c r="D75" s="951"/>
      <c r="E75" s="951"/>
      <c r="F75" s="951"/>
      <c r="G75" s="951"/>
      <c r="H75" s="951"/>
      <c r="I75" s="951"/>
    </row>
    <row r="76" spans="1:9">
      <c r="A76" s="877" t="s">
        <v>13</v>
      </c>
      <c r="B76" s="877"/>
      <c r="C76" s="877"/>
      <c r="D76" s="877"/>
      <c r="E76" s="877"/>
    </row>
    <row r="77" spans="1:9">
      <c r="A77" s="877" t="s">
        <v>14</v>
      </c>
      <c r="B77" s="877"/>
      <c r="C77" s="877"/>
      <c r="D77" s="877"/>
      <c r="E77" s="877"/>
    </row>
    <row r="78" spans="1:9"/>
    <row r="79" spans="1:9"/>
    <row r="80" spans="1:9"/>
    <row r="81"/>
    <row r="82" ht="12.5" customHeight="1"/>
    <row r="83" ht="12.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220" zoomScaleNormal="100" zoomScaleSheetLayoutView="100" workbookViewId="0">
      <selection activeCell="A235" sqref="A235:G235"/>
    </sheetView>
  </sheetViews>
  <sheetFormatPr defaultColWidth="0" defaultRowHeight="12.5" zeroHeight="1"/>
  <cols>
    <col min="1" max="1" width="3.453125" style="517" customWidth="1"/>
    <col min="2" max="2" width="13.453125" style="517" customWidth="1"/>
    <col min="3" max="3" width="2.453125" style="517" customWidth="1"/>
    <col min="4" max="5" width="3.453125" style="518" customWidth="1"/>
    <col min="6" max="6" width="65.453125" style="518" customWidth="1"/>
    <col min="7" max="7" width="1.453125" style="518" customWidth="1"/>
    <col min="8" max="8" width="3.453125" style="519" hidden="1" customWidth="1"/>
    <col min="9" max="9" width="14" style="519" hidden="1" customWidth="1"/>
    <col min="10" max="16384" width="8.81640625" style="519" hidden="1"/>
  </cols>
  <sheetData>
    <row r="1" spans="1:9"/>
    <row r="2" spans="1:9" ht="13">
      <c r="A2" s="964" t="s">
        <v>517</v>
      </c>
      <c r="B2" s="964"/>
      <c r="C2" s="965"/>
      <c r="D2" s="965"/>
      <c r="E2" s="965"/>
      <c r="F2" s="965"/>
      <c r="G2" s="965"/>
    </row>
    <row r="3" spans="1:9" ht="13">
      <c r="A3" s="972" t="s">
        <v>518</v>
      </c>
      <c r="B3" s="972"/>
      <c r="C3" s="973"/>
      <c r="D3" s="973"/>
      <c r="E3" s="973"/>
      <c r="F3" s="973"/>
      <c r="G3" s="973"/>
      <c r="I3" s="471" t="s">
        <v>295</v>
      </c>
    </row>
    <row r="4" spans="1:9" ht="13">
      <c r="A4" s="968" t="s">
        <v>519</v>
      </c>
      <c r="B4" s="968"/>
      <c r="C4" s="974"/>
      <c r="D4" s="974"/>
      <c r="E4" s="974"/>
      <c r="F4" s="974"/>
      <c r="G4" s="974"/>
      <c r="I4" s="471"/>
    </row>
    <row r="5" spans="1:9" s="520" customFormat="1" ht="13">
      <c r="A5" s="968"/>
      <c r="B5" s="968"/>
      <c r="C5" s="969"/>
      <c r="D5" s="969"/>
      <c r="E5" s="969"/>
      <c r="F5" s="969"/>
      <c r="G5" s="969"/>
      <c r="I5" s="471" t="s">
        <v>297</v>
      </c>
    </row>
    <row r="6" spans="1:9" s="520" customFormat="1" ht="13">
      <c r="A6" s="966" t="s">
        <v>300</v>
      </c>
      <c r="B6" s="966"/>
      <c r="C6" s="967"/>
      <c r="D6" s="967"/>
      <c r="E6" s="967"/>
      <c r="F6" s="967"/>
      <c r="G6" s="967"/>
    </row>
    <row r="7" spans="1:9" s="520" customFormat="1" ht="13">
      <c r="A7" s="966" t="s">
        <v>301</v>
      </c>
      <c r="B7" s="966"/>
      <c r="C7" s="967"/>
      <c r="D7" s="967"/>
      <c r="E7" s="967"/>
      <c r="F7" s="967"/>
      <c r="G7" s="967"/>
    </row>
    <row r="8" spans="1:9" ht="13">
      <c r="A8" s="836"/>
      <c r="B8" s="836"/>
      <c r="C8" s="521"/>
      <c r="D8" s="521"/>
      <c r="E8" s="521"/>
      <c r="F8" s="521"/>
    </row>
    <row r="9" spans="1:9" ht="13">
      <c r="A9" s="926" t="s">
        <v>302</v>
      </c>
      <c r="B9" s="926"/>
      <c r="C9" s="926"/>
      <c r="D9" s="926"/>
      <c r="E9" s="926"/>
      <c r="F9" s="926"/>
      <c r="G9" s="926"/>
    </row>
    <row r="10" spans="1:9" ht="13">
      <c r="A10" s="521"/>
      <c r="B10" s="521"/>
      <c r="E10" s="522"/>
    </row>
    <row r="11" spans="1:9" ht="13.75" customHeight="1">
      <c r="C11" s="521"/>
      <c r="D11" s="991" t="s">
        <v>303</v>
      </c>
      <c r="E11" s="991"/>
      <c r="F11" s="991"/>
    </row>
    <row r="12" spans="1:9" ht="13">
      <c r="C12" s="521"/>
      <c r="D12" s="991"/>
      <c r="E12" s="991"/>
      <c r="F12" s="991"/>
    </row>
    <row r="13" spans="1:9" ht="13">
      <c r="A13" s="523"/>
      <c r="B13" s="523"/>
      <c r="C13" s="523"/>
      <c r="D13" s="910" t="s">
        <v>304</v>
      </c>
      <c r="E13" s="910"/>
      <c r="F13" s="910"/>
    </row>
    <row r="14" spans="1:9" ht="13">
      <c r="A14" s="523"/>
      <c r="B14" s="523"/>
      <c r="C14" s="523"/>
      <c r="D14" s="524"/>
    </row>
    <row r="15" spans="1:9" ht="13">
      <c r="A15" s="525"/>
      <c r="B15" s="526" t="s">
        <v>294</v>
      </c>
      <c r="C15" s="527"/>
      <c r="D15" s="908" t="s">
        <v>305</v>
      </c>
      <c r="E15" s="908"/>
      <c r="F15" s="908"/>
    </row>
    <row r="16" spans="1:9" ht="13">
      <c r="A16" s="523"/>
      <c r="B16" s="523"/>
      <c r="C16" s="527"/>
      <c r="D16" s="908"/>
      <c r="E16" s="908"/>
      <c r="F16" s="908"/>
    </row>
    <row r="17" spans="1:7" ht="13">
      <c r="A17" s="523"/>
      <c r="B17" s="523"/>
      <c r="C17" s="527"/>
      <c r="D17" s="908"/>
      <c r="E17" s="908"/>
      <c r="F17" s="908"/>
    </row>
    <row r="18" spans="1:7" ht="13">
      <c r="A18" s="523"/>
      <c r="B18" s="523"/>
      <c r="C18" s="523"/>
    </row>
    <row r="19" spans="1:7" ht="13">
      <c r="A19" s="525"/>
      <c r="B19" s="526" t="s">
        <v>294</v>
      </c>
      <c r="D19" s="934" t="s">
        <v>306</v>
      </c>
      <c r="E19" s="934"/>
      <c r="F19" s="934"/>
    </row>
    <row r="20" spans="1:7" ht="13">
      <c r="A20" s="525"/>
      <c r="B20" s="525"/>
      <c r="D20" s="829"/>
    </row>
    <row r="21" spans="1:7" ht="13">
      <c r="A21" s="525"/>
      <c r="B21" s="526" t="s">
        <v>294</v>
      </c>
      <c r="D21" s="908" t="s">
        <v>307</v>
      </c>
      <c r="E21" s="908"/>
      <c r="F21" s="908"/>
    </row>
    <row r="22" spans="1:7" ht="13">
      <c r="A22" s="525"/>
      <c r="B22" s="525"/>
      <c r="D22" s="908"/>
      <c r="E22" s="908"/>
      <c r="F22" s="908"/>
    </row>
    <row r="23" spans="1:7"/>
    <row r="24" spans="1:7" ht="13">
      <c r="A24" s="525"/>
      <c r="B24" s="526" t="s">
        <v>294</v>
      </c>
      <c r="D24" s="961" t="s">
        <v>308</v>
      </c>
      <c r="E24" s="961"/>
      <c r="F24" s="961"/>
    </row>
    <row r="25" spans="1:7">
      <c r="D25" s="961"/>
      <c r="E25" s="961"/>
      <c r="F25" s="961"/>
    </row>
    <row r="26" spans="1:7">
      <c r="D26" s="961"/>
      <c r="E26" s="961"/>
      <c r="F26" s="961"/>
    </row>
    <row r="27" spans="1:7">
      <c r="D27" s="961"/>
      <c r="E27" s="961"/>
      <c r="F27" s="961"/>
    </row>
    <row r="28" spans="1:7">
      <c r="D28" s="961"/>
      <c r="E28" s="961"/>
      <c r="F28" s="961"/>
    </row>
    <row r="29" spans="1:7" s="520" customFormat="1">
      <c r="A29" s="528"/>
      <c r="B29" s="528"/>
      <c r="C29" s="528"/>
      <c r="D29" s="483"/>
      <c r="E29" s="529"/>
      <c r="F29" s="529"/>
      <c r="G29" s="529"/>
    </row>
    <row r="30" spans="1:7" s="520" customFormat="1">
      <c r="A30" s="528"/>
      <c r="B30" s="526" t="s">
        <v>294</v>
      </c>
      <c r="C30" s="528"/>
      <c r="D30" s="909" t="s">
        <v>309</v>
      </c>
      <c r="E30" s="909"/>
      <c r="F30" s="909"/>
      <c r="G30" s="529"/>
    </row>
    <row r="31" spans="1:7" s="520" customFormat="1">
      <c r="A31" s="528"/>
      <c r="B31" s="528"/>
      <c r="C31" s="528"/>
      <c r="D31" s="909"/>
      <c r="E31" s="909"/>
      <c r="F31" s="909"/>
      <c r="G31" s="529"/>
    </row>
    <row r="32" spans="1:7" ht="13">
      <c r="A32" s="525"/>
      <c r="B32" s="525"/>
      <c r="D32" s="839"/>
    </row>
    <row r="33" spans="1:6" ht="14.5" customHeight="1">
      <c r="A33" s="525"/>
      <c r="B33" s="526" t="s">
        <v>294</v>
      </c>
      <c r="D33" s="909" t="s">
        <v>520</v>
      </c>
      <c r="E33" s="909"/>
      <c r="F33" s="909"/>
    </row>
    <row r="34" spans="1:6" ht="13">
      <c r="A34" s="525"/>
      <c r="B34" s="525"/>
      <c r="D34" s="909"/>
      <c r="E34" s="909"/>
      <c r="F34" s="909"/>
    </row>
    <row r="35" spans="1:6" ht="13">
      <c r="A35" s="525"/>
      <c r="B35" s="525"/>
      <c r="D35" s="909"/>
      <c r="E35" s="909"/>
      <c r="F35" s="909"/>
    </row>
    <row r="36" spans="1:6" ht="13">
      <c r="A36" s="525"/>
      <c r="B36" s="525"/>
      <c r="D36" s="909"/>
      <c r="E36" s="909"/>
      <c r="F36" s="909"/>
    </row>
    <row r="37" spans="1:6" ht="13">
      <c r="A37" s="525"/>
      <c r="B37" s="525"/>
      <c r="D37" s="519"/>
    </row>
    <row r="38" spans="1:6" ht="13">
      <c r="A38" s="525"/>
      <c r="B38" s="526" t="s">
        <v>294</v>
      </c>
      <c r="D38" s="909" t="s">
        <v>311</v>
      </c>
      <c r="E38" s="909"/>
      <c r="F38" s="909"/>
    </row>
    <row r="39" spans="1:6" ht="13">
      <c r="A39" s="525"/>
      <c r="B39" s="525"/>
      <c r="D39" s="909"/>
      <c r="E39" s="909"/>
      <c r="F39" s="909"/>
    </row>
    <row r="40" spans="1:6" ht="13">
      <c r="A40" s="525"/>
      <c r="B40" s="525"/>
      <c r="D40" s="909"/>
      <c r="E40" s="909"/>
      <c r="F40" s="909"/>
    </row>
    <row r="41" spans="1:6" ht="13">
      <c r="A41" s="525"/>
      <c r="B41" s="525"/>
      <c r="D41" s="909"/>
      <c r="E41" s="909"/>
      <c r="F41" s="909"/>
    </row>
    <row r="42" spans="1:6" ht="13">
      <c r="A42" s="525"/>
      <c r="B42" s="525"/>
      <c r="D42" s="909"/>
      <c r="E42" s="909"/>
      <c r="F42" s="909"/>
    </row>
    <row r="43" spans="1:6" ht="13">
      <c r="A43" s="525"/>
      <c r="B43" s="525"/>
      <c r="D43" s="799"/>
      <c r="E43" s="799"/>
      <c r="F43" s="799"/>
    </row>
    <row r="44" spans="1:6" ht="13">
      <c r="A44" s="525"/>
      <c r="B44" s="526" t="s">
        <v>294</v>
      </c>
      <c r="D44" s="909" t="s">
        <v>312</v>
      </c>
      <c r="E44" s="909"/>
      <c r="F44" s="909"/>
    </row>
    <row r="45" spans="1:6" ht="13">
      <c r="A45" s="525"/>
      <c r="B45" s="525"/>
      <c r="D45" s="909"/>
      <c r="E45" s="909"/>
      <c r="F45" s="909"/>
    </row>
    <row r="46" spans="1:6" ht="13">
      <c r="A46" s="525"/>
      <c r="B46" s="525"/>
      <c r="D46" s="909"/>
      <c r="E46" s="909"/>
      <c r="F46" s="909"/>
    </row>
    <row r="47" spans="1:6" ht="23.25" customHeight="1">
      <c r="A47" s="525"/>
      <c r="B47" s="525"/>
      <c r="D47" s="909"/>
      <c r="E47" s="909"/>
      <c r="F47" s="909"/>
    </row>
    <row r="48" spans="1:6" ht="13">
      <c r="A48" s="525"/>
      <c r="B48" s="525"/>
      <c r="D48" s="820"/>
    </row>
    <row r="49" spans="1:7" ht="14.5" customHeight="1">
      <c r="A49" s="525"/>
      <c r="B49" s="526" t="s">
        <v>294</v>
      </c>
      <c r="D49" s="909" t="s">
        <v>313</v>
      </c>
      <c r="E49" s="909"/>
      <c r="F49" s="909"/>
    </row>
    <row r="50" spans="1:7" ht="13">
      <c r="A50" s="525"/>
      <c r="B50" s="525"/>
      <c r="D50" s="909"/>
      <c r="E50" s="909"/>
      <c r="F50" s="909"/>
    </row>
    <row r="51" spans="1:7" ht="13">
      <c r="A51" s="525"/>
      <c r="B51" s="525"/>
      <c r="D51" s="909"/>
      <c r="E51" s="909"/>
      <c r="F51" s="909"/>
    </row>
    <row r="52" spans="1:7" s="405" customFormat="1" ht="13">
      <c r="A52" s="525"/>
      <c r="B52" s="525"/>
      <c r="C52" s="530"/>
      <c r="D52" s="529"/>
      <c r="E52" s="471"/>
      <c r="F52" s="471"/>
      <c r="G52" s="471"/>
    </row>
    <row r="53" spans="1:7" s="405" customFormat="1" ht="13">
      <c r="A53" s="531"/>
      <c r="B53" s="526" t="s">
        <v>294</v>
      </c>
      <c r="C53" s="532"/>
      <c r="D53" s="909" t="s">
        <v>314</v>
      </c>
      <c r="E53" s="909"/>
      <c r="F53" s="909"/>
      <c r="G53" s="471"/>
    </row>
    <row r="54" spans="1:7" s="405" customFormat="1" ht="13">
      <c r="A54" s="531"/>
      <c r="B54" s="531"/>
      <c r="C54" s="532"/>
      <c r="D54" s="909"/>
      <c r="E54" s="909"/>
      <c r="F54" s="909"/>
      <c r="G54" s="471"/>
    </row>
    <row r="55" spans="1:7" s="520" customFormat="1">
      <c r="A55" s="528"/>
      <c r="B55" s="528"/>
      <c r="C55" s="528"/>
      <c r="D55" s="483"/>
      <c r="E55" s="529"/>
      <c r="F55" s="529"/>
      <c r="G55" s="529"/>
    </row>
    <row r="56" spans="1:7" ht="13">
      <c r="A56" s="525"/>
      <c r="B56" s="526" t="s">
        <v>294</v>
      </c>
      <c r="D56" s="909" t="s">
        <v>315</v>
      </c>
      <c r="E56" s="909"/>
      <c r="F56" s="909"/>
    </row>
    <row r="57" spans="1:7">
      <c r="D57" s="909"/>
      <c r="E57" s="909"/>
      <c r="F57" s="909"/>
    </row>
    <row r="58" spans="1:7">
      <c r="D58" s="909"/>
      <c r="E58" s="909"/>
      <c r="F58" s="909"/>
    </row>
    <row r="59" spans="1:7">
      <c r="D59" s="471"/>
    </row>
    <row r="60" spans="1:7" ht="13">
      <c r="A60" s="525"/>
      <c r="B60" s="526" t="s">
        <v>294</v>
      </c>
      <c r="D60" s="909" t="s">
        <v>316</v>
      </c>
      <c r="E60" s="909"/>
      <c r="F60" s="909"/>
    </row>
    <row r="61" spans="1:7">
      <c r="D61" s="909"/>
      <c r="E61" s="909"/>
      <c r="F61" s="909"/>
    </row>
    <row r="62" spans="1:7"/>
    <row r="63" spans="1:7" ht="13">
      <c r="A63" s="525"/>
      <c r="B63" s="526" t="s">
        <v>294</v>
      </c>
      <c r="D63" s="909" t="s">
        <v>317</v>
      </c>
      <c r="E63" s="909"/>
      <c r="F63" s="909"/>
    </row>
    <row r="64" spans="1:7">
      <c r="D64" s="909"/>
      <c r="E64" s="909"/>
      <c r="F64" s="909"/>
    </row>
    <row r="65" spans="1:7">
      <c r="D65" s="909"/>
      <c r="E65" s="909"/>
      <c r="F65" s="909"/>
    </row>
    <row r="66" spans="1:7">
      <c r="D66" s="519"/>
    </row>
    <row r="67" spans="1:7" ht="13">
      <c r="A67" s="525"/>
      <c r="B67" s="526" t="s">
        <v>294</v>
      </c>
      <c r="D67" s="908" t="s">
        <v>318</v>
      </c>
      <c r="E67" s="908"/>
      <c r="F67" s="908"/>
    </row>
    <row r="68" spans="1:7">
      <c r="D68" s="908"/>
      <c r="E68" s="908"/>
      <c r="F68" s="908"/>
    </row>
    <row r="69" spans="1:7" ht="13">
      <c r="A69" s="525"/>
      <c r="B69" s="525"/>
      <c r="D69" s="829"/>
    </row>
    <row r="70" spans="1:7" ht="13">
      <c r="A70" s="891" t="s">
        <v>319</v>
      </c>
      <c r="B70" s="891"/>
      <c r="C70" s="891"/>
      <c r="D70" s="891"/>
      <c r="E70" s="891"/>
      <c r="F70" s="891"/>
      <c r="G70" s="891"/>
    </row>
    <row r="71" spans="1:7"/>
    <row r="72" spans="1:7" ht="13">
      <c r="C72" s="533"/>
      <c r="D72" s="978" t="s">
        <v>320</v>
      </c>
      <c r="E72" s="978"/>
      <c r="F72" s="978"/>
    </row>
    <row r="73" spans="1:7">
      <c r="A73" s="829"/>
      <c r="B73" s="829"/>
      <c r="D73" s="908" t="s">
        <v>321</v>
      </c>
      <c r="E73" s="908"/>
      <c r="F73" s="908"/>
    </row>
    <row r="74" spans="1:7">
      <c r="A74" s="829"/>
      <c r="B74" s="829"/>
    </row>
    <row r="75" spans="1:7" ht="13.75" customHeight="1">
      <c r="A75" s="525"/>
      <c r="B75" s="526" t="s">
        <v>294</v>
      </c>
      <c r="D75" s="908" t="s">
        <v>521</v>
      </c>
      <c r="E75" s="908"/>
      <c r="F75" s="908"/>
    </row>
    <row r="76" spans="1:7" ht="13">
      <c r="A76" s="525"/>
      <c r="B76" s="525"/>
      <c r="D76" s="908"/>
      <c r="E76" s="908"/>
      <c r="F76" s="908"/>
    </row>
    <row r="77" spans="1:7" ht="13">
      <c r="A77" s="525"/>
      <c r="B77" s="525"/>
      <c r="D77" s="908"/>
      <c r="E77" s="908"/>
      <c r="F77" s="908"/>
    </row>
    <row r="78" spans="1:7" ht="13">
      <c r="A78" s="525"/>
      <c r="B78" s="525"/>
      <c r="D78" s="908"/>
      <c r="E78" s="908"/>
      <c r="F78" s="908"/>
    </row>
    <row r="79" spans="1:7" ht="13">
      <c r="A79" s="525"/>
      <c r="B79" s="525"/>
      <c r="D79" s="908"/>
      <c r="E79" s="908"/>
      <c r="F79" s="908"/>
    </row>
    <row r="80" spans="1:7" ht="13">
      <c r="A80" s="525"/>
      <c r="B80" s="525"/>
      <c r="D80" s="908"/>
      <c r="E80" s="908"/>
      <c r="F80" s="908"/>
    </row>
    <row r="81" spans="1:6" ht="13">
      <c r="A81" s="525"/>
      <c r="B81" s="525"/>
      <c r="D81" s="908"/>
      <c r="E81" s="908"/>
      <c r="F81" s="908"/>
    </row>
    <row r="82" spans="1:6" ht="13">
      <c r="A82" s="525"/>
      <c r="B82" s="525"/>
      <c r="D82" s="908"/>
      <c r="E82" s="908"/>
      <c r="F82" s="908"/>
    </row>
    <row r="83" spans="1:6" s="519" customFormat="1" ht="13">
      <c r="A83" s="525"/>
      <c r="B83" s="525"/>
      <c r="C83" s="517"/>
      <c r="D83" s="908"/>
      <c r="E83" s="908"/>
      <c r="F83" s="908"/>
    </row>
    <row r="84" spans="1:6" s="519" customFormat="1" ht="14.5" customHeight="1">
      <c r="A84" s="525"/>
      <c r="B84" s="526" t="s">
        <v>294</v>
      </c>
      <c r="C84" s="517"/>
      <c r="D84" s="908" t="s">
        <v>522</v>
      </c>
      <c r="E84" s="908"/>
      <c r="F84" s="908"/>
    </row>
    <row r="85" spans="1:6" s="519" customFormat="1" ht="13">
      <c r="A85" s="525"/>
      <c r="B85" s="525"/>
      <c r="C85" s="517"/>
      <c r="D85" s="908"/>
      <c r="E85" s="908"/>
      <c r="F85" s="908"/>
    </row>
    <row r="86" spans="1:6" s="519" customFormat="1" ht="13">
      <c r="A86" s="525"/>
      <c r="B86" s="525"/>
      <c r="C86" s="517"/>
      <c r="D86" s="908"/>
      <c r="E86" s="908"/>
      <c r="F86" s="908"/>
    </row>
    <row r="87" spans="1:6" s="519" customFormat="1" ht="13">
      <c r="A87" s="525"/>
      <c r="B87" s="525"/>
      <c r="C87" s="517"/>
      <c r="D87" s="908"/>
      <c r="E87" s="908"/>
      <c r="F87" s="908"/>
    </row>
    <row r="88" spans="1:6" s="519" customFormat="1" ht="13">
      <c r="A88" s="525"/>
      <c r="B88" s="525"/>
      <c r="C88" s="517"/>
      <c r="D88" s="908"/>
      <c r="E88" s="908"/>
      <c r="F88" s="908"/>
    </row>
    <row r="89" spans="1:6" s="519" customFormat="1" ht="13">
      <c r="A89" s="525"/>
      <c r="B89" s="525"/>
      <c r="C89" s="517"/>
      <c r="D89" s="908"/>
      <c r="E89" s="908"/>
      <c r="F89" s="908"/>
    </row>
    <row r="90" spans="1:6" s="519" customFormat="1" ht="13">
      <c r="A90" s="525"/>
      <c r="B90" s="525"/>
      <c r="C90" s="517"/>
      <c r="D90" s="908"/>
      <c r="E90" s="908"/>
      <c r="F90" s="908"/>
    </row>
    <row r="91" spans="1:6" s="519" customFormat="1" ht="13">
      <c r="A91" s="525"/>
      <c r="B91" s="525"/>
      <c r="C91" s="517"/>
      <c r="D91" s="908"/>
      <c r="E91" s="908"/>
      <c r="F91" s="908"/>
    </row>
    <row r="92" spans="1:6" s="519" customFormat="1" ht="13">
      <c r="A92" s="525"/>
      <c r="B92" s="525"/>
      <c r="C92" s="517"/>
      <c r="D92" s="908"/>
      <c r="E92" s="908"/>
      <c r="F92" s="908"/>
    </row>
    <row r="93" spans="1:6" s="519" customFormat="1" ht="13">
      <c r="A93" s="525"/>
      <c r="B93" s="525"/>
      <c r="C93" s="517"/>
      <c r="D93" s="908"/>
      <c r="E93" s="908"/>
      <c r="F93" s="908"/>
    </row>
    <row r="94" spans="1:6" s="519" customFormat="1" ht="13">
      <c r="A94" s="525"/>
      <c r="B94" s="525"/>
      <c r="C94" s="517"/>
      <c r="D94" s="908"/>
      <c r="E94" s="908"/>
      <c r="F94" s="908"/>
    </row>
    <row r="95" spans="1:6" s="519" customFormat="1" ht="13">
      <c r="A95" s="525"/>
      <c r="B95" s="525"/>
      <c r="C95" s="517"/>
      <c r="D95" s="908"/>
      <c r="E95" s="908"/>
      <c r="F95" s="908"/>
    </row>
    <row r="96" spans="1:6" s="519" customFormat="1" ht="13">
      <c r="A96" s="525"/>
      <c r="B96" s="525"/>
      <c r="C96" s="517"/>
      <c r="D96" s="908"/>
      <c r="E96" s="908"/>
      <c r="F96" s="908"/>
    </row>
    <row r="97" spans="1:11" ht="13">
      <c r="A97" s="525"/>
      <c r="B97" s="525"/>
      <c r="D97" s="908"/>
      <c r="E97" s="908"/>
      <c r="F97" s="908"/>
    </row>
    <row r="98" spans="1:11" ht="13">
      <c r="A98" s="525"/>
      <c r="B98" s="525"/>
      <c r="D98" s="908"/>
      <c r="E98" s="908"/>
      <c r="F98" s="908"/>
    </row>
    <row r="99" spans="1:11" ht="13">
      <c r="A99" s="525"/>
      <c r="B99" s="525"/>
      <c r="D99" s="832"/>
      <c r="E99" s="832"/>
      <c r="F99" s="832"/>
    </row>
    <row r="100" spans="1:11" ht="14.25" customHeight="1">
      <c r="A100" s="525"/>
      <c r="B100" s="526" t="s">
        <v>294</v>
      </c>
      <c r="D100" s="928" t="s">
        <v>324</v>
      </c>
      <c r="E100" s="928"/>
      <c r="F100" s="928"/>
    </row>
    <row r="101" spans="1:11" ht="13">
      <c r="A101" s="525"/>
      <c r="B101" s="525"/>
      <c r="D101" s="928"/>
      <c r="E101" s="928"/>
      <c r="F101" s="928"/>
    </row>
    <row r="102" spans="1:11" ht="13">
      <c r="A102" s="525"/>
      <c r="B102" s="525"/>
      <c r="D102" s="928"/>
      <c r="E102" s="928"/>
      <c r="F102" s="928"/>
    </row>
    <row r="103" spans="1:11" ht="13">
      <c r="A103" s="525"/>
      <c r="B103" s="525"/>
      <c r="D103" s="928"/>
      <c r="E103" s="928"/>
      <c r="F103" s="928"/>
    </row>
    <row r="104" spans="1:11" ht="13">
      <c r="A104" s="525"/>
      <c r="B104" s="525"/>
      <c r="D104" s="928"/>
      <c r="E104" s="928"/>
      <c r="F104" s="928"/>
    </row>
    <row r="105" spans="1:11" ht="13">
      <c r="A105" s="525"/>
      <c r="B105" s="525"/>
      <c r="D105" s="928"/>
      <c r="E105" s="928"/>
      <c r="F105" s="928"/>
    </row>
    <row r="106" spans="1:11" ht="13">
      <c r="A106" s="525"/>
      <c r="B106" s="525"/>
      <c r="D106" s="928"/>
      <c r="E106" s="928"/>
      <c r="F106" s="928"/>
    </row>
    <row r="107" spans="1:11" ht="13">
      <c r="A107" s="525"/>
      <c r="B107" s="525"/>
      <c r="D107" s="928"/>
      <c r="E107" s="928"/>
      <c r="F107" s="928"/>
    </row>
    <row r="108" spans="1:11">
      <c r="C108" s="482"/>
      <c r="D108" s="626"/>
      <c r="E108" s="626"/>
      <c r="F108" s="626"/>
      <c r="G108" s="482"/>
      <c r="H108" s="482"/>
      <c r="I108" s="482"/>
      <c r="J108" s="482"/>
      <c r="K108" s="482"/>
    </row>
    <row r="109" spans="1:11" ht="13">
      <c r="A109" s="525"/>
      <c r="B109" s="526" t="s">
        <v>294</v>
      </c>
      <c r="C109" s="482"/>
      <c r="D109" s="928" t="s">
        <v>326</v>
      </c>
      <c r="E109" s="928"/>
      <c r="F109" s="928"/>
      <c r="G109" s="482"/>
      <c r="H109" s="482"/>
      <c r="I109" s="482"/>
      <c r="J109" s="482"/>
      <c r="K109" s="482"/>
    </row>
    <row r="110" spans="1:11" ht="13">
      <c r="A110" s="525"/>
      <c r="B110" s="525"/>
      <c r="C110" s="482"/>
      <c r="D110" s="928"/>
      <c r="E110" s="928"/>
      <c r="F110" s="928"/>
      <c r="G110" s="482"/>
      <c r="H110" s="482"/>
      <c r="I110" s="482"/>
      <c r="J110" s="482"/>
      <c r="K110" s="482"/>
    </row>
    <row r="111" spans="1:11"/>
    <row r="112" spans="1:11" ht="13">
      <c r="A112" s="525"/>
      <c r="B112" s="526" t="s">
        <v>294</v>
      </c>
      <c r="C112" s="530"/>
      <c r="D112" s="908" t="s">
        <v>327</v>
      </c>
      <c r="E112" s="908"/>
      <c r="F112" s="908"/>
    </row>
    <row r="113" spans="1:7">
      <c r="C113" s="530"/>
      <c r="D113" s="908"/>
      <c r="E113" s="908"/>
      <c r="F113" s="908"/>
    </row>
    <row r="114" spans="1:7">
      <c r="C114" s="530"/>
      <c r="D114" s="908"/>
      <c r="E114" s="908"/>
      <c r="F114" s="908"/>
    </row>
    <row r="115" spans="1:7">
      <c r="C115" s="530"/>
      <c r="D115" s="908"/>
      <c r="E115" s="908"/>
      <c r="F115" s="908"/>
    </row>
    <row r="116" spans="1:7">
      <c r="C116" s="530"/>
      <c r="D116" s="908"/>
      <c r="E116" s="908"/>
      <c r="F116" s="908"/>
    </row>
    <row r="117" spans="1:7">
      <c r="C117" s="530"/>
      <c r="D117" s="457"/>
      <c r="E117" s="457"/>
      <c r="F117" s="457"/>
    </row>
    <row r="118" spans="1:7" s="482" customFormat="1" ht="13">
      <c r="A118" s="525"/>
      <c r="B118" s="526" t="s">
        <v>294</v>
      </c>
      <c r="C118" s="530"/>
      <c r="D118" s="909" t="s">
        <v>328</v>
      </c>
      <c r="E118" s="909"/>
      <c r="F118" s="909"/>
      <c r="G118" s="457"/>
    </row>
    <row r="119" spans="1:7" s="538" customFormat="1" ht="13.75" customHeight="1">
      <c r="A119" s="535"/>
      <c r="B119" s="535"/>
      <c r="C119" s="536"/>
      <c r="D119" s="909"/>
      <c r="E119" s="909"/>
      <c r="F119" s="909"/>
      <c r="G119" s="537"/>
    </row>
    <row r="120" spans="1:7" s="482" customFormat="1" ht="13.75" customHeight="1">
      <c r="A120" s="517"/>
      <c r="B120" s="517"/>
      <c r="C120" s="530"/>
      <c r="D120" s="909"/>
      <c r="E120" s="909"/>
      <c r="F120" s="909"/>
      <c r="G120" s="457"/>
    </row>
    <row r="121" spans="1:7" s="482" customFormat="1" ht="13.75" customHeight="1">
      <c r="A121" s="517"/>
      <c r="B121" s="517"/>
      <c r="C121" s="530"/>
      <c r="D121" s="909"/>
      <c r="E121" s="909"/>
      <c r="F121" s="909"/>
      <c r="G121" s="457"/>
    </row>
    <row r="122" spans="1:7" s="482" customFormat="1" ht="13.75" customHeight="1">
      <c r="A122" s="517"/>
      <c r="B122" s="517"/>
      <c r="C122" s="530"/>
      <c r="D122" s="909"/>
      <c r="E122" s="909"/>
      <c r="F122" s="909"/>
      <c r="G122" s="457"/>
    </row>
    <row r="123" spans="1:7" s="482" customFormat="1" ht="13.75" customHeight="1">
      <c r="A123" s="539"/>
      <c r="B123" s="539"/>
      <c r="C123" s="530"/>
      <c r="D123" s="909"/>
      <c r="E123" s="909"/>
      <c r="F123" s="909"/>
      <c r="G123" s="457"/>
    </row>
    <row r="124" spans="1:7" s="405" customFormat="1" ht="13.75" customHeight="1">
      <c r="A124" s="528"/>
      <c r="B124" s="528"/>
      <c r="C124" s="532"/>
      <c r="D124" s="909"/>
      <c r="E124" s="909"/>
      <c r="F124" s="909"/>
      <c r="G124" s="471"/>
    </row>
    <row r="125" spans="1:7" s="405" customFormat="1" ht="13.75" customHeight="1">
      <c r="A125" s="528"/>
      <c r="B125" s="528"/>
      <c r="C125" s="532"/>
      <c r="D125" s="909"/>
      <c r="E125" s="909"/>
      <c r="F125" s="909"/>
      <c r="G125" s="471"/>
    </row>
    <row r="126" spans="1:7" s="482" customFormat="1" ht="13.75" customHeight="1">
      <c r="A126" s="517"/>
      <c r="B126" s="517"/>
      <c r="C126" s="530"/>
      <c r="D126" s="909"/>
      <c r="E126" s="909"/>
      <c r="F126" s="909"/>
      <c r="G126" s="457"/>
    </row>
    <row r="127" spans="1:7" s="482" customFormat="1" ht="13.75" customHeight="1">
      <c r="A127" s="517"/>
      <c r="B127" s="517"/>
      <c r="C127" s="530"/>
      <c r="D127" s="909"/>
      <c r="E127" s="909"/>
      <c r="F127" s="909"/>
      <c r="G127" s="457"/>
    </row>
    <row r="128" spans="1:7" s="482" customFormat="1" ht="13.75" customHeight="1">
      <c r="A128" s="517"/>
      <c r="B128" s="517"/>
      <c r="C128" s="530"/>
      <c r="D128" s="909"/>
      <c r="E128" s="909"/>
      <c r="F128" s="909"/>
      <c r="G128" s="457"/>
    </row>
    <row r="129" spans="1:7" s="482" customFormat="1" ht="13.75" customHeight="1">
      <c r="A129" s="517"/>
      <c r="B129" s="517"/>
      <c r="C129" s="530"/>
      <c r="D129" s="909"/>
      <c r="E129" s="909"/>
      <c r="F129" s="909"/>
      <c r="G129" s="457"/>
    </row>
    <row r="130" spans="1:7" s="482" customFormat="1" ht="13.75" customHeight="1">
      <c r="A130" s="517"/>
      <c r="B130" s="517"/>
      <c r="C130" s="530"/>
      <c r="D130" s="524"/>
      <c r="E130" s="820"/>
      <c r="F130" s="820"/>
      <c r="G130" s="457"/>
    </row>
    <row r="131" spans="1:7" s="482" customFormat="1" ht="13.75" customHeight="1">
      <c r="A131" s="517"/>
      <c r="B131" s="526" t="s">
        <v>294</v>
      </c>
      <c r="C131" s="530"/>
      <c r="D131" s="976" t="s">
        <v>329</v>
      </c>
      <c r="E131" s="976"/>
      <c r="F131" s="976"/>
      <c r="G131" s="457"/>
    </row>
    <row r="132" spans="1:7" s="482" customFormat="1" ht="13.75" customHeight="1">
      <c r="A132" s="517"/>
      <c r="B132" s="517"/>
      <c r="C132" s="530"/>
      <c r="D132" s="976"/>
      <c r="E132" s="976"/>
      <c r="F132" s="976"/>
      <c r="G132" s="457"/>
    </row>
    <row r="133" spans="1:7" s="482" customFormat="1" ht="13.75" customHeight="1">
      <c r="A133" s="517"/>
      <c r="B133" s="517"/>
      <c r="C133" s="530"/>
      <c r="D133" s="976"/>
      <c r="E133" s="976"/>
      <c r="F133" s="976"/>
      <c r="G133" s="457"/>
    </row>
    <row r="134" spans="1:7" s="482" customFormat="1" ht="13.75" customHeight="1">
      <c r="A134" s="517"/>
      <c r="B134" s="517"/>
      <c r="C134" s="530"/>
      <c r="D134" s="976"/>
      <c r="E134" s="976"/>
      <c r="F134" s="976"/>
      <c r="G134" s="457"/>
    </row>
    <row r="135" spans="1:7" s="482" customFormat="1" ht="13.75" customHeight="1">
      <c r="A135" s="517"/>
      <c r="B135" s="517"/>
      <c r="C135" s="530"/>
      <c r="D135" s="976"/>
      <c r="E135" s="976"/>
      <c r="F135" s="976"/>
      <c r="G135" s="457"/>
    </row>
    <row r="136" spans="1:7" s="482" customFormat="1" ht="13.75" customHeight="1">
      <c r="A136" s="517"/>
      <c r="B136" s="517"/>
      <c r="C136" s="530"/>
      <c r="D136" s="976"/>
      <c r="E136" s="976"/>
      <c r="F136" s="976"/>
      <c r="G136" s="457"/>
    </row>
    <row r="137" spans="1:7" s="482" customFormat="1" ht="13.75" customHeight="1">
      <c r="A137" s="517"/>
      <c r="B137" s="517"/>
      <c r="C137" s="530"/>
      <c r="D137" s="976"/>
      <c r="E137" s="976"/>
      <c r="F137" s="976"/>
      <c r="G137" s="457"/>
    </row>
    <row r="138" spans="1:7" s="482" customFormat="1" ht="13.75" customHeight="1">
      <c r="A138" s="517"/>
      <c r="B138" s="517"/>
      <c r="C138" s="530"/>
      <c r="D138" s="976"/>
      <c r="E138" s="976"/>
      <c r="F138" s="976"/>
      <c r="G138" s="457"/>
    </row>
    <row r="139" spans="1:7" s="482" customFormat="1" ht="13.75" customHeight="1">
      <c r="A139" s="517"/>
      <c r="B139" s="517"/>
      <c r="C139" s="530"/>
      <c r="D139" s="976"/>
      <c r="E139" s="976"/>
      <c r="F139" s="976"/>
      <c r="G139" s="457"/>
    </row>
    <row r="140" spans="1:7" s="482" customFormat="1" ht="13.75" customHeight="1">
      <c r="A140" s="517"/>
      <c r="B140" s="517"/>
      <c r="C140" s="530"/>
      <c r="D140" s="976"/>
      <c r="E140" s="976"/>
      <c r="F140" s="976"/>
      <c r="G140" s="457"/>
    </row>
    <row r="141" spans="1:7" s="482" customFormat="1" ht="13.75" customHeight="1">
      <c r="A141" s="517"/>
      <c r="B141" s="517"/>
      <c r="C141" s="530"/>
      <c r="D141" s="976"/>
      <c r="E141" s="976"/>
      <c r="F141" s="976"/>
      <c r="G141" s="457"/>
    </row>
    <row r="142" spans="1:7" s="482" customFormat="1" ht="13.75" customHeight="1">
      <c r="A142" s="517"/>
      <c r="B142" s="517"/>
      <c r="C142" s="530"/>
      <c r="D142" s="976"/>
      <c r="E142" s="976"/>
      <c r="F142" s="976"/>
      <c r="G142" s="457"/>
    </row>
    <row r="143" spans="1:7" s="482" customFormat="1" ht="13.75" customHeight="1">
      <c r="A143" s="517"/>
      <c r="B143" s="517"/>
      <c r="C143" s="530"/>
      <c r="D143" s="976"/>
      <c r="E143" s="976"/>
      <c r="F143" s="976"/>
      <c r="G143" s="457"/>
    </row>
    <row r="144" spans="1:7" s="482" customFormat="1" ht="13.75" customHeight="1">
      <c r="A144" s="517"/>
      <c r="B144" s="517"/>
      <c r="C144" s="530"/>
      <c r="D144" s="976"/>
      <c r="E144" s="976"/>
      <c r="F144" s="976"/>
      <c r="G144" s="457"/>
    </row>
    <row r="145" spans="1:7" s="482" customFormat="1" ht="13.75" customHeight="1">
      <c r="A145" s="517"/>
      <c r="B145" s="517"/>
      <c r="C145" s="530"/>
      <c r="D145" s="976"/>
      <c r="E145" s="976"/>
      <c r="F145" s="976"/>
      <c r="G145" s="457"/>
    </row>
    <row r="146" spans="1:7" s="482" customFormat="1" ht="13.75" customHeight="1">
      <c r="A146" s="517"/>
      <c r="B146" s="517"/>
      <c r="C146" s="530"/>
      <c r="D146" s="976"/>
      <c r="E146" s="976"/>
      <c r="F146" s="976"/>
      <c r="G146" s="457"/>
    </row>
    <row r="147" spans="1:7" s="482" customFormat="1" ht="13.75" customHeight="1">
      <c r="A147" s="517"/>
      <c r="B147" s="517"/>
      <c r="C147" s="530"/>
      <c r="D147" s="976"/>
      <c r="E147" s="976"/>
      <c r="F147" s="976"/>
      <c r="G147" s="457"/>
    </row>
    <row r="148" spans="1:7" s="482" customFormat="1" ht="13.75" customHeight="1">
      <c r="A148" s="517"/>
      <c r="B148" s="517"/>
      <c r="C148" s="530"/>
      <c r="D148" s="976"/>
      <c r="E148" s="976"/>
      <c r="F148" s="976"/>
      <c r="G148" s="457"/>
    </row>
    <row r="149" spans="1:7" s="482" customFormat="1" ht="13.75" customHeight="1">
      <c r="A149" s="517"/>
      <c r="B149" s="517"/>
      <c r="C149" s="530"/>
      <c r="D149" s="977" t="s">
        <v>523</v>
      </c>
      <c r="E149" s="977"/>
      <c r="F149" s="977"/>
      <c r="G149" s="581"/>
    </row>
    <row r="150" spans="1:7" s="482" customFormat="1" ht="13.75" customHeight="1">
      <c r="A150" s="517"/>
      <c r="B150" s="517"/>
      <c r="C150" s="530"/>
      <c r="D150" s="975"/>
      <c r="E150" s="975"/>
      <c r="F150" s="975"/>
      <c r="G150" s="975"/>
    </row>
    <row r="151" spans="1:7" s="482" customFormat="1" ht="14.5" customHeight="1">
      <c r="A151" s="539"/>
      <c r="B151" s="526" t="s">
        <v>294</v>
      </c>
      <c r="C151" s="540"/>
      <c r="D151" s="883" t="s">
        <v>524</v>
      </c>
      <c r="E151" s="883"/>
      <c r="F151" s="883"/>
      <c r="G151" s="541"/>
    </row>
    <row r="152" spans="1:7" s="482" customFormat="1" ht="14.5" customHeight="1">
      <c r="A152" s="539"/>
      <c r="B152" s="539"/>
      <c r="C152" s="540"/>
      <c r="D152" s="883"/>
      <c r="E152" s="883"/>
      <c r="F152" s="883"/>
      <c r="G152" s="541"/>
    </row>
    <row r="153" spans="1:7" s="482" customFormat="1" ht="13.75" customHeight="1">
      <c r="A153" s="539"/>
      <c r="B153" s="539"/>
      <c r="C153" s="540"/>
      <c r="D153" s="883"/>
      <c r="E153" s="883"/>
      <c r="F153" s="883"/>
      <c r="G153" s="541"/>
    </row>
    <row r="154" spans="1:7" s="482" customFormat="1" ht="13.75" customHeight="1">
      <c r="A154" s="539"/>
      <c r="B154" s="539"/>
      <c r="C154" s="540"/>
      <c r="D154" s="524"/>
      <c r="E154" s="540"/>
      <c r="F154" s="540"/>
      <c r="G154" s="541"/>
    </row>
    <row r="155" spans="1:7" s="482" customFormat="1" ht="13.75" customHeight="1">
      <c r="A155" s="539"/>
      <c r="B155" s="526" t="s">
        <v>294</v>
      </c>
      <c r="C155" s="540"/>
      <c r="D155" s="879" t="s">
        <v>331</v>
      </c>
      <c r="E155" s="879"/>
      <c r="F155" s="879"/>
      <c r="G155" s="541"/>
    </row>
    <row r="156" spans="1:7" s="482" customFormat="1" ht="13.75" customHeight="1">
      <c r="A156" s="539"/>
      <c r="B156" s="539"/>
      <c r="C156" s="540"/>
      <c r="D156" s="879"/>
      <c r="E156" s="879"/>
      <c r="F156" s="879"/>
      <c r="G156" s="541"/>
    </row>
    <row r="157" spans="1:7" s="482" customFormat="1" ht="13.75" customHeight="1">
      <c r="A157" s="539"/>
      <c r="B157" s="539"/>
      <c r="C157" s="540"/>
      <c r="D157" s="879"/>
      <c r="E157" s="879"/>
      <c r="F157" s="879"/>
      <c r="G157" s="541"/>
    </row>
    <row r="158" spans="1:7" s="482" customFormat="1" ht="13.75" customHeight="1">
      <c r="A158" s="539"/>
      <c r="B158" s="539"/>
      <c r="C158" s="540"/>
      <c r="D158" s="879"/>
      <c r="E158" s="879"/>
      <c r="F158" s="879"/>
      <c r="G158" s="541"/>
    </row>
    <row r="159" spans="1:7" s="482" customFormat="1" ht="13.75" customHeight="1">
      <c r="A159" s="517"/>
      <c r="B159" s="517"/>
      <c r="C159" s="530"/>
      <c r="D159" s="820"/>
      <c r="E159" s="820"/>
      <c r="F159" s="820"/>
      <c r="G159" s="457"/>
    </row>
    <row r="160" spans="1:7" s="482" customFormat="1" ht="13.75" customHeight="1">
      <c r="A160" s="517"/>
      <c r="B160" s="526" t="s">
        <v>294</v>
      </c>
      <c r="C160" s="530"/>
      <c r="D160" s="913" t="s">
        <v>332</v>
      </c>
      <c r="E160" s="913"/>
      <c r="F160" s="913"/>
      <c r="G160" s="457"/>
    </row>
    <row r="161" spans="1:7" s="482" customFormat="1" ht="13.75" customHeight="1">
      <c r="A161" s="517"/>
      <c r="B161" s="517"/>
      <c r="C161" s="530"/>
      <c r="D161" s="913"/>
      <c r="E161" s="913"/>
      <c r="F161" s="913"/>
      <c r="G161" s="457"/>
    </row>
    <row r="162" spans="1:7" s="482" customFormat="1" ht="13.75" customHeight="1">
      <c r="A162" s="517"/>
      <c r="B162" s="517"/>
      <c r="C162" s="530"/>
      <c r="D162" s="913"/>
      <c r="E162" s="913"/>
      <c r="F162" s="913"/>
      <c r="G162" s="457"/>
    </row>
    <row r="163" spans="1:7" s="482" customFormat="1" ht="13.75" customHeight="1">
      <c r="A163" s="837"/>
      <c r="B163" s="837"/>
      <c r="C163" s="530"/>
      <c r="D163" s="518"/>
      <c r="E163" s="820"/>
      <c r="F163" s="820"/>
      <c r="G163" s="457"/>
    </row>
    <row r="164" spans="1:7" ht="13">
      <c r="A164" s="891" t="s">
        <v>333</v>
      </c>
      <c r="B164" s="891"/>
      <c r="C164" s="891"/>
      <c r="D164" s="891"/>
      <c r="E164" s="891"/>
      <c r="F164" s="891"/>
      <c r="G164" s="891"/>
    </row>
    <row r="165" spans="1:7" ht="12" customHeight="1">
      <c r="D165" s="829"/>
      <c r="E165" s="829"/>
      <c r="F165" s="829"/>
    </row>
    <row r="166" spans="1:7">
      <c r="B166" s="971" t="s">
        <v>334</v>
      </c>
      <c r="C166" s="971"/>
      <c r="D166" s="971"/>
      <c r="E166" s="971"/>
      <c r="F166" s="971"/>
    </row>
    <row r="167" spans="1:7" ht="12" customHeight="1">
      <c r="A167" s="521"/>
      <c r="B167" s="521"/>
      <c r="C167" s="521"/>
    </row>
    <row r="168" spans="1:7" ht="13">
      <c r="A168" s="891" t="s">
        <v>335</v>
      </c>
      <c r="B168" s="891"/>
      <c r="C168" s="891"/>
      <c r="D168" s="891"/>
      <c r="E168" s="891"/>
      <c r="F168" s="891"/>
      <c r="G168" s="891"/>
    </row>
    <row r="169" spans="1:7" ht="12" customHeight="1">
      <c r="A169" s="542"/>
      <c r="B169" s="542"/>
      <c r="C169" s="543"/>
      <c r="D169" s="544"/>
      <c r="E169" s="545"/>
      <c r="F169" s="544"/>
      <c r="G169" s="544"/>
    </row>
    <row r="170" spans="1:7" ht="13.75" customHeight="1">
      <c r="A170" s="542"/>
      <c r="B170" s="542"/>
      <c r="C170" s="543"/>
      <c r="D170" s="914" t="s">
        <v>336</v>
      </c>
      <c r="E170" s="914"/>
      <c r="F170" s="914"/>
      <c r="G170" s="544"/>
    </row>
    <row r="171" spans="1:7" ht="13">
      <c r="A171" s="542"/>
      <c r="B171" s="542"/>
      <c r="C171" s="543"/>
      <c r="D171" s="914"/>
      <c r="E171" s="914"/>
      <c r="F171" s="914"/>
      <c r="G171" s="544"/>
    </row>
    <row r="172" spans="1:7" ht="13">
      <c r="A172" s="542"/>
      <c r="B172" s="542"/>
      <c r="C172" s="543"/>
      <c r="D172" s="915" t="s">
        <v>525</v>
      </c>
      <c r="E172" s="915"/>
      <c r="F172" s="915"/>
      <c r="G172" s="544"/>
    </row>
    <row r="173" spans="1:7" ht="12" customHeight="1">
      <c r="A173" s="542"/>
      <c r="B173" s="542"/>
      <c r="C173" s="543"/>
      <c r="D173" s="544"/>
      <c r="E173" s="545"/>
      <c r="F173" s="544"/>
      <c r="G173" s="544"/>
    </row>
    <row r="174" spans="1:7" ht="13">
      <c r="A174" s="525"/>
      <c r="B174" s="526" t="s">
        <v>294</v>
      </c>
      <c r="C174" s="543"/>
      <c r="D174" s="908" t="s">
        <v>338</v>
      </c>
      <c r="E174" s="908"/>
      <c r="F174" s="908"/>
      <c r="G174" s="544"/>
    </row>
    <row r="175" spans="1:7" ht="13">
      <c r="A175" s="525"/>
      <c r="B175" s="525"/>
      <c r="C175" s="543"/>
      <c r="D175" s="908"/>
      <c r="E175" s="908"/>
      <c r="F175" s="908"/>
      <c r="G175" s="544"/>
    </row>
    <row r="176" spans="1:7" ht="13">
      <c r="A176" s="525"/>
      <c r="B176" s="525"/>
      <c r="C176" s="543"/>
      <c r="D176" s="908"/>
      <c r="E176" s="908"/>
      <c r="F176" s="908"/>
      <c r="G176" s="544"/>
    </row>
    <row r="177" spans="1:7">
      <c r="A177" s="543"/>
      <c r="B177" s="543"/>
      <c r="C177" s="543"/>
      <c r="D177" s="908"/>
      <c r="E177" s="908"/>
      <c r="F177" s="908"/>
    </row>
    <row r="178" spans="1:7">
      <c r="A178" s="543"/>
      <c r="B178" s="543"/>
      <c r="C178" s="543"/>
      <c r="D178" s="839"/>
      <c r="E178" s="544"/>
      <c r="F178" s="544"/>
    </row>
    <row r="179" spans="1:7">
      <c r="A179" s="543"/>
      <c r="B179" s="543"/>
      <c r="C179" s="543"/>
      <c r="D179" s="879" t="s">
        <v>339</v>
      </c>
      <c r="E179" s="879"/>
      <c r="F179" s="879"/>
    </row>
    <row r="180" spans="1:7">
      <c r="A180" s="543"/>
      <c r="B180" s="543"/>
      <c r="C180" s="543"/>
      <c r="D180" s="879"/>
      <c r="E180" s="879"/>
      <c r="F180" s="879"/>
    </row>
    <row r="181" spans="1:7">
      <c r="A181" s="543"/>
      <c r="B181" s="543"/>
      <c r="C181" s="543"/>
      <c r="D181" s="795"/>
      <c r="E181" s="795"/>
      <c r="F181" s="795"/>
    </row>
    <row r="182" spans="1:7" s="405" customFormat="1" ht="13">
      <c r="A182" s="525"/>
      <c r="B182" s="526" t="s">
        <v>294</v>
      </c>
      <c r="C182" s="532"/>
      <c r="D182" s="908" t="s">
        <v>526</v>
      </c>
      <c r="E182" s="908"/>
      <c r="F182" s="908"/>
      <c r="G182" s="471"/>
    </row>
    <row r="183" spans="1:7" s="405" customFormat="1" ht="14.5" customHeight="1">
      <c r="A183" s="525"/>
      <c r="C183" s="532"/>
      <c r="D183" s="908"/>
      <c r="E183" s="908"/>
      <c r="F183" s="908"/>
      <c r="G183" s="471"/>
    </row>
    <row r="184" spans="1:7" s="405" customFormat="1" ht="13">
      <c r="A184" s="525"/>
      <c r="B184" s="543"/>
      <c r="C184" s="532"/>
      <c r="D184" s="908"/>
      <c r="E184" s="908"/>
      <c r="F184" s="908"/>
      <c r="G184" s="471"/>
    </row>
    <row r="185" spans="1:7" s="405" customFormat="1" ht="13">
      <c r="A185" s="525"/>
      <c r="B185" s="543"/>
      <c r="C185" s="532"/>
      <c r="D185" s="908"/>
      <c r="E185" s="908"/>
      <c r="F185" s="908"/>
      <c r="G185" s="471"/>
    </row>
    <row r="186" spans="1:7">
      <c r="A186" s="543"/>
      <c r="B186" s="543"/>
      <c r="C186" s="543"/>
      <c r="D186" s="795"/>
      <c r="E186" s="795"/>
      <c r="F186" s="795"/>
    </row>
    <row r="187" spans="1:7" ht="13">
      <c r="A187" s="891" t="s">
        <v>341</v>
      </c>
      <c r="B187" s="891"/>
      <c r="C187" s="891"/>
      <c r="D187" s="891"/>
      <c r="E187" s="891"/>
      <c r="F187" s="891"/>
      <c r="G187" s="891"/>
    </row>
    <row r="188" spans="1:7" ht="12" customHeight="1">
      <c r="D188" s="829"/>
      <c r="E188" s="829"/>
      <c r="F188" s="829"/>
    </row>
    <row r="189" spans="1:7" ht="13">
      <c r="C189" s="533"/>
      <c r="D189" s="970" t="s">
        <v>342</v>
      </c>
      <c r="E189" s="970"/>
      <c r="F189" s="970"/>
    </row>
    <row r="190" spans="1:7" ht="13">
      <c r="A190" s="521"/>
      <c r="B190" s="521"/>
      <c r="C190" s="521"/>
      <c r="D190" s="984" t="s">
        <v>343</v>
      </c>
      <c r="E190" s="984"/>
      <c r="F190" s="984"/>
    </row>
    <row r="191" spans="1:7" ht="12" customHeight="1">
      <c r="A191" s="837"/>
      <c r="B191" s="837"/>
      <c r="C191" s="837"/>
    </row>
    <row r="192" spans="1:7" ht="13.75" customHeight="1">
      <c r="A192" s="837"/>
      <c r="C192" s="837"/>
      <c r="D192" s="907" t="s">
        <v>344</v>
      </c>
      <c r="E192" s="907"/>
      <c r="F192" s="907"/>
    </row>
    <row r="193" spans="1:6" ht="13">
      <c r="A193" s="525"/>
      <c r="B193" s="526" t="s">
        <v>294</v>
      </c>
      <c r="D193" s="908" t="s">
        <v>346</v>
      </c>
      <c r="E193" s="908"/>
      <c r="F193" s="908"/>
    </row>
    <row r="194" spans="1:6" ht="13">
      <c r="A194" s="525"/>
      <c r="B194" s="525"/>
      <c r="D194" s="908"/>
      <c r="E194" s="908"/>
      <c r="F194" s="908"/>
    </row>
    <row r="195" spans="1:6" ht="13">
      <c r="A195" s="525"/>
      <c r="B195" s="525"/>
      <c r="D195" s="908"/>
      <c r="E195" s="908"/>
      <c r="F195" s="908"/>
    </row>
    <row r="196" spans="1:6" ht="5" customHeight="1">
      <c r="A196" s="525"/>
      <c r="B196" s="525"/>
      <c r="D196" s="820"/>
      <c r="E196" s="829"/>
      <c r="F196" s="829"/>
    </row>
    <row r="197" spans="1:6" ht="13">
      <c r="A197" s="525"/>
      <c r="B197" s="525"/>
      <c r="D197" s="908" t="s">
        <v>347</v>
      </c>
      <c r="E197" s="908"/>
      <c r="F197" s="908"/>
    </row>
    <row r="198" spans="1:6" ht="13">
      <c r="A198" s="525"/>
      <c r="B198" s="525"/>
      <c r="D198" s="908"/>
      <c r="E198" s="908"/>
      <c r="F198" s="908"/>
    </row>
    <row r="199" spans="1:6" ht="13">
      <c r="A199" s="525"/>
      <c r="B199" s="525"/>
      <c r="D199" s="908"/>
      <c r="E199" s="908"/>
      <c r="F199" s="908"/>
    </row>
    <row r="200" spans="1:6" ht="13">
      <c r="A200" s="525"/>
      <c r="B200" s="525"/>
      <c r="D200" s="908"/>
      <c r="E200" s="908"/>
      <c r="F200" s="908"/>
    </row>
    <row r="201" spans="1:6" ht="13">
      <c r="A201" s="525"/>
      <c r="B201" s="525"/>
      <c r="D201" s="908"/>
      <c r="E201" s="908"/>
      <c r="F201" s="908"/>
    </row>
    <row r="202" spans="1:6" ht="13">
      <c r="A202" s="525"/>
      <c r="B202" s="525"/>
      <c r="D202" s="829"/>
      <c r="E202" s="829"/>
      <c r="F202" s="829"/>
    </row>
    <row r="203" spans="1:6" ht="13">
      <c r="A203" s="525"/>
      <c r="B203" s="526" t="s">
        <v>294</v>
      </c>
      <c r="D203" s="979" t="s">
        <v>348</v>
      </c>
      <c r="E203" s="979"/>
      <c r="F203" s="979"/>
    </row>
    <row r="204" spans="1:6" ht="13">
      <c r="A204" s="525"/>
      <c r="B204" s="525"/>
      <c r="D204" s="979"/>
      <c r="E204" s="979"/>
      <c r="F204" s="979"/>
    </row>
    <row r="205" spans="1:6" ht="13">
      <c r="A205" s="525"/>
      <c r="B205" s="525"/>
      <c r="D205" s="971" t="s">
        <v>349</v>
      </c>
      <c r="E205" s="971"/>
      <c r="F205" s="971"/>
    </row>
    <row r="206" spans="1:6" ht="13">
      <c r="A206" s="525"/>
      <c r="B206" s="525"/>
      <c r="D206" s="829"/>
      <c r="E206" s="829"/>
      <c r="F206" s="829"/>
    </row>
    <row r="207" spans="1:6" ht="14.5" customHeight="1">
      <c r="A207" s="525"/>
      <c r="B207" s="526" t="s">
        <v>294</v>
      </c>
      <c r="D207" s="979" t="s">
        <v>350</v>
      </c>
      <c r="E207" s="979"/>
      <c r="F207" s="979"/>
    </row>
    <row r="208" spans="1:6" ht="13">
      <c r="A208" s="525"/>
      <c r="B208" s="525"/>
      <c r="D208" s="979"/>
      <c r="E208" s="979"/>
      <c r="F208" s="979"/>
    </row>
    <row r="209" spans="1:7" ht="13">
      <c r="A209" s="525"/>
      <c r="B209" s="525"/>
      <c r="D209" s="979"/>
      <c r="E209" s="979"/>
      <c r="F209" s="979"/>
    </row>
    <row r="210" spans="1:7" ht="13">
      <c r="A210" s="525"/>
      <c r="B210" s="525"/>
      <c r="D210" s="979"/>
      <c r="E210" s="979"/>
      <c r="F210" s="979"/>
    </row>
    <row r="211" spans="1:7" ht="13">
      <c r="A211" s="525"/>
      <c r="B211" s="525"/>
      <c r="D211" s="979"/>
      <c r="E211" s="979"/>
      <c r="F211" s="979"/>
    </row>
    <row r="212" spans="1:7">
      <c r="D212" s="829"/>
      <c r="E212" s="829"/>
      <c r="F212" s="829"/>
    </row>
    <row r="213" spans="1:7" ht="13">
      <c r="A213" s="525"/>
      <c r="B213" s="526" t="s">
        <v>294</v>
      </c>
      <c r="D213" s="908" t="s">
        <v>351</v>
      </c>
      <c r="E213" s="908"/>
      <c r="F213" s="908"/>
    </row>
    <row r="214" spans="1:7" ht="13">
      <c r="A214" s="525"/>
      <c r="B214" s="525"/>
      <c r="D214" s="908"/>
      <c r="E214" s="908"/>
      <c r="F214" s="908"/>
    </row>
    <row r="215" spans="1:7">
      <c r="D215" s="546"/>
    </row>
    <row r="216" spans="1:7" ht="13">
      <c r="A216" s="891" t="s">
        <v>352</v>
      </c>
      <c r="B216" s="891"/>
      <c r="C216" s="891"/>
      <c r="D216" s="891"/>
      <c r="E216" s="891"/>
      <c r="F216" s="891"/>
      <c r="G216" s="891"/>
    </row>
    <row r="217" spans="1:7">
      <c r="D217" s="546"/>
    </row>
    <row r="218" spans="1:7" ht="13">
      <c r="C218" s="533"/>
      <c r="D218" s="907" t="s">
        <v>353</v>
      </c>
      <c r="E218" s="907"/>
      <c r="F218" s="907"/>
    </row>
    <row r="219" spans="1:7" ht="13">
      <c r="A219" s="521"/>
      <c r="B219" s="521"/>
      <c r="C219" s="521"/>
      <c r="D219" s="829"/>
      <c r="E219" s="829"/>
      <c r="F219" s="829"/>
    </row>
    <row r="220" spans="1:7" ht="13">
      <c r="A220" s="523"/>
      <c r="B220" s="523"/>
      <c r="C220" s="523"/>
      <c r="D220" s="907" t="s">
        <v>354</v>
      </c>
      <c r="E220" s="907"/>
      <c r="F220" s="907"/>
    </row>
    <row r="221" spans="1:7" ht="14.5" customHeight="1">
      <c r="A221" s="525"/>
      <c r="B221" s="526" t="s">
        <v>294</v>
      </c>
      <c r="D221" s="981" t="s">
        <v>527</v>
      </c>
      <c r="E221" s="981"/>
      <c r="F221" s="981"/>
    </row>
    <row r="222" spans="1:7">
      <c r="D222" s="981"/>
      <c r="E222" s="981"/>
      <c r="F222" s="981"/>
    </row>
    <row r="223" spans="1:7" ht="13">
      <c r="D223" s="984" t="s">
        <v>357</v>
      </c>
      <c r="E223" s="984"/>
      <c r="F223" s="984"/>
    </row>
    <row r="224" spans="1:7">
      <c r="D224" s="829"/>
      <c r="E224" s="829"/>
      <c r="F224" s="829"/>
    </row>
    <row r="225" spans="1:7" ht="14.5" customHeight="1">
      <c r="A225" s="525"/>
      <c r="B225" s="526" t="s">
        <v>294</v>
      </c>
      <c r="D225" s="979" t="s">
        <v>528</v>
      </c>
      <c r="E225" s="979"/>
      <c r="F225" s="979"/>
    </row>
    <row r="226" spans="1:7">
      <c r="D226" s="979"/>
      <c r="E226" s="979"/>
      <c r="F226" s="979"/>
    </row>
    <row r="227" spans="1:7">
      <c r="D227" s="979"/>
      <c r="E227" s="979"/>
      <c r="F227" s="979"/>
    </row>
    <row r="228" spans="1:7">
      <c r="D228" s="979"/>
      <c r="E228" s="979"/>
      <c r="F228" s="979"/>
    </row>
    <row r="229" spans="1:7">
      <c r="D229" s="979"/>
      <c r="E229" s="979"/>
      <c r="F229" s="979"/>
    </row>
    <row r="230" spans="1:7">
      <c r="D230" s="829"/>
      <c r="E230" s="829"/>
      <c r="F230" s="829"/>
    </row>
    <row r="231" spans="1:7" ht="13">
      <c r="A231" s="525"/>
      <c r="B231" s="526" t="s">
        <v>294</v>
      </c>
      <c r="D231" s="908" t="s">
        <v>359</v>
      </c>
      <c r="E231" s="908"/>
      <c r="F231" s="908"/>
    </row>
    <row r="232" spans="1:7">
      <c r="D232" s="908"/>
      <c r="E232" s="908"/>
      <c r="F232" s="908"/>
    </row>
    <row r="233" spans="1:7">
      <c r="D233" s="908"/>
      <c r="E233" s="908"/>
      <c r="F233" s="908"/>
    </row>
    <row r="234" spans="1:7">
      <c r="D234" s="547"/>
      <c r="E234" s="829"/>
      <c r="F234" s="829"/>
    </row>
    <row r="235" spans="1:7" ht="13">
      <c r="A235" s="891" t="s">
        <v>360</v>
      </c>
      <c r="B235" s="891"/>
      <c r="C235" s="891"/>
      <c r="D235" s="891"/>
      <c r="E235" s="891"/>
      <c r="F235" s="891"/>
      <c r="G235" s="891"/>
    </row>
    <row r="236" spans="1:7">
      <c r="D236" s="547"/>
      <c r="E236" s="829"/>
      <c r="F236" s="829"/>
    </row>
    <row r="237" spans="1:7" ht="13">
      <c r="C237" s="521"/>
      <c r="D237" s="978" t="s">
        <v>361</v>
      </c>
      <c r="E237" s="978"/>
      <c r="F237" s="978"/>
    </row>
    <row r="238" spans="1:7" ht="13">
      <c r="C238" s="521"/>
      <c r="D238" s="978"/>
      <c r="E238" s="978"/>
      <c r="F238" s="978"/>
    </row>
    <row r="239" spans="1:7" ht="13">
      <c r="A239" s="523"/>
      <c r="B239" s="523"/>
      <c r="C239" s="523"/>
      <c r="D239" s="408"/>
      <c r="E239" s="457"/>
      <c r="F239" s="457"/>
    </row>
    <row r="240" spans="1:7" ht="13">
      <c r="C240" s="523"/>
      <c r="D240" s="907" t="s">
        <v>362</v>
      </c>
      <c r="E240" s="907"/>
      <c r="F240" s="907"/>
    </row>
    <row r="241" spans="1:7" ht="15.75" customHeight="1">
      <c r="A241" s="525"/>
      <c r="B241" s="525"/>
      <c r="D241" s="962" t="s">
        <v>363</v>
      </c>
      <c r="E241" s="962"/>
      <c r="F241" s="962"/>
    </row>
    <row r="242" spans="1:7">
      <c r="E242" s="829"/>
      <c r="F242" s="829"/>
    </row>
    <row r="243" spans="1:7" ht="13">
      <c r="A243" s="525"/>
      <c r="B243" s="526" t="s">
        <v>294</v>
      </c>
      <c r="D243" s="908" t="s">
        <v>364</v>
      </c>
      <c r="E243" s="908"/>
      <c r="F243" s="908"/>
    </row>
    <row r="244" spans="1:7" ht="13">
      <c r="A244" s="525"/>
      <c r="B244" s="525"/>
      <c r="D244" s="908"/>
      <c r="E244" s="908"/>
      <c r="F244" s="908"/>
    </row>
    <row r="245" spans="1:7">
      <c r="D245" s="829"/>
      <c r="E245" s="829"/>
      <c r="F245" s="829"/>
    </row>
    <row r="246" spans="1:7" ht="13">
      <c r="A246" s="525"/>
      <c r="B246" s="526" t="s">
        <v>294</v>
      </c>
      <c r="D246" s="979" t="s">
        <v>365</v>
      </c>
      <c r="E246" s="979"/>
      <c r="F246" s="979"/>
    </row>
    <row r="247" spans="1:7" ht="13">
      <c r="A247" s="525"/>
      <c r="B247" s="525"/>
      <c r="D247" s="979"/>
      <c r="E247" s="979"/>
      <c r="F247" s="979"/>
    </row>
    <row r="248" spans="1:7" ht="13">
      <c r="A248" s="525"/>
      <c r="B248" s="525"/>
      <c r="D248" s="979"/>
      <c r="E248" s="979"/>
      <c r="F248" s="979"/>
    </row>
    <row r="249" spans="1:7">
      <c r="D249" s="829"/>
      <c r="E249" s="829"/>
      <c r="F249" s="829"/>
    </row>
    <row r="250" spans="1:7" ht="13">
      <c r="A250" s="525"/>
      <c r="B250" s="526" t="s">
        <v>294</v>
      </c>
      <c r="D250" s="908" t="s">
        <v>366</v>
      </c>
      <c r="E250" s="908"/>
      <c r="F250" s="908"/>
    </row>
    <row r="251" spans="1:7" ht="13">
      <c r="A251" s="525"/>
      <c r="B251" s="525"/>
      <c r="D251" s="908"/>
      <c r="E251" s="908"/>
      <c r="F251" s="908"/>
    </row>
    <row r="252" spans="1:7" ht="13">
      <c r="A252" s="837"/>
      <c r="B252" s="837"/>
      <c r="E252" s="829"/>
      <c r="F252" s="829"/>
    </row>
    <row r="253" spans="1:7" ht="13">
      <c r="A253" s="891" t="s">
        <v>367</v>
      </c>
      <c r="B253" s="891"/>
      <c r="C253" s="891"/>
      <c r="D253" s="891"/>
      <c r="E253" s="891"/>
      <c r="F253" s="891"/>
      <c r="G253" s="891"/>
    </row>
    <row r="254" spans="1:7" ht="13">
      <c r="A254" s="837"/>
      <c r="B254" s="837"/>
      <c r="D254" s="829"/>
      <c r="E254" s="829"/>
      <c r="F254" s="829"/>
    </row>
    <row r="255" spans="1:7" ht="13">
      <c r="C255" s="837"/>
      <c r="D255" s="907" t="s">
        <v>368</v>
      </c>
      <c r="E255" s="907"/>
      <c r="F255" s="907"/>
    </row>
    <row r="256" spans="1:7" ht="13">
      <c r="C256" s="837"/>
      <c r="D256" s="910" t="s">
        <v>369</v>
      </c>
      <c r="E256" s="910"/>
      <c r="F256" s="910"/>
    </row>
    <row r="257" spans="1:7" ht="13">
      <c r="C257" s="837"/>
      <c r="D257" s="548"/>
    </row>
    <row r="258" spans="1:7">
      <c r="A258" s="528"/>
      <c r="B258" s="526" t="s">
        <v>294</v>
      </c>
      <c r="D258" s="910" t="s">
        <v>370</v>
      </c>
      <c r="E258" s="910"/>
      <c r="F258" s="910"/>
    </row>
    <row r="259" spans="1:7" s="520" customFormat="1" ht="13">
      <c r="A259" s="531"/>
      <c r="B259" s="531"/>
      <c r="C259" s="528"/>
      <c r="D259" s="549"/>
      <c r="E259" s="550"/>
      <c r="F259" s="550"/>
      <c r="G259" s="529"/>
    </row>
    <row r="260" spans="1:7" s="520" customFormat="1" ht="13.75" customHeight="1">
      <c r="A260" s="528"/>
      <c r="B260" s="526" t="s">
        <v>294</v>
      </c>
      <c r="C260" s="528"/>
      <c r="D260" s="988" t="s">
        <v>529</v>
      </c>
      <c r="E260" s="988"/>
      <c r="F260" s="988"/>
      <c r="G260" s="529"/>
    </row>
    <row r="261" spans="1:7" s="520" customFormat="1" ht="13">
      <c r="A261" s="531"/>
      <c r="B261" s="531"/>
      <c r="C261" s="528"/>
      <c r="D261" s="988"/>
      <c r="E261" s="988"/>
      <c r="F261" s="988"/>
      <c r="G261" s="529"/>
    </row>
    <row r="262" spans="1:7" s="520" customFormat="1" ht="13">
      <c r="A262" s="531"/>
      <c r="B262" s="531"/>
      <c r="C262" s="528"/>
      <c r="D262" s="988"/>
      <c r="E262" s="988"/>
      <c r="F262" s="988"/>
      <c r="G262" s="529"/>
    </row>
    <row r="263" spans="1:7" s="520" customFormat="1" ht="13">
      <c r="A263" s="531"/>
      <c r="B263" s="531"/>
      <c r="C263" s="528"/>
      <c r="D263" s="988"/>
      <c r="E263" s="988"/>
      <c r="F263" s="988"/>
      <c r="G263" s="529"/>
    </row>
    <row r="264" spans="1:7" s="520" customFormat="1" ht="13">
      <c r="A264" s="531"/>
      <c r="B264" s="531"/>
      <c r="C264" s="528"/>
      <c r="D264" s="988"/>
      <c r="E264" s="988"/>
      <c r="F264" s="988"/>
      <c r="G264" s="529"/>
    </row>
    <row r="265" spans="1:7" s="520" customFormat="1" ht="13">
      <c r="A265" s="531"/>
      <c r="B265" s="531"/>
      <c r="C265" s="528"/>
      <c r="D265" s="549"/>
      <c r="E265" s="550"/>
      <c r="F265" s="550"/>
      <c r="G265" s="529"/>
    </row>
    <row r="266" spans="1:7" s="520" customFormat="1" ht="13.75" customHeight="1">
      <c r="A266" s="528"/>
      <c r="B266" s="526" t="s">
        <v>294</v>
      </c>
      <c r="C266" s="528"/>
      <c r="D266" s="988" t="s">
        <v>372</v>
      </c>
      <c r="E266" s="988"/>
      <c r="F266" s="988"/>
      <c r="G266" s="529"/>
    </row>
    <row r="267" spans="1:7" s="520" customFormat="1">
      <c r="A267" s="528"/>
      <c r="B267" s="528"/>
      <c r="C267" s="528"/>
      <c r="D267" s="988"/>
      <c r="E267" s="988"/>
      <c r="F267" s="988"/>
      <c r="G267" s="529"/>
    </row>
    <row r="268" spans="1:7" s="520" customFormat="1" ht="13">
      <c r="A268" s="531"/>
      <c r="B268" s="531"/>
      <c r="C268" s="528"/>
      <c r="D268" s="549"/>
      <c r="E268" s="550"/>
      <c r="F268" s="550"/>
      <c r="G268" s="529"/>
    </row>
    <row r="269" spans="1:7">
      <c r="A269" s="528"/>
      <c r="B269" s="526" t="s">
        <v>294</v>
      </c>
      <c r="D269" s="910" t="s">
        <v>373</v>
      </c>
      <c r="E269" s="910"/>
      <c r="F269" s="910"/>
    </row>
    <row r="270" spans="1:7">
      <c r="E270" s="829"/>
      <c r="F270" s="829"/>
    </row>
    <row r="271" spans="1:7" ht="13">
      <c r="A271" s="525"/>
      <c r="B271" s="526" t="s">
        <v>294</v>
      </c>
      <c r="D271" s="979" t="s">
        <v>530</v>
      </c>
      <c r="E271" s="979"/>
      <c r="F271" s="979"/>
    </row>
    <row r="272" spans="1:7" ht="13">
      <c r="A272" s="525"/>
      <c r="B272" s="525"/>
      <c r="D272" s="979"/>
      <c r="E272" s="979"/>
      <c r="F272" s="979"/>
    </row>
    <row r="273" spans="1:6" ht="13">
      <c r="A273" s="525"/>
      <c r="B273" s="525"/>
      <c r="D273" s="979"/>
      <c r="E273" s="979"/>
      <c r="F273" s="979"/>
    </row>
    <row r="274" spans="1:6" ht="13">
      <c r="A274" s="525"/>
      <c r="B274" s="525"/>
      <c r="D274" s="979"/>
      <c r="E274" s="979"/>
      <c r="F274" s="979"/>
    </row>
    <row r="275" spans="1:6" ht="13">
      <c r="A275" s="525"/>
      <c r="B275" s="525"/>
      <c r="D275" s="979"/>
      <c r="E275" s="979"/>
      <c r="F275" s="979"/>
    </row>
    <row r="276" spans="1:6" ht="13">
      <c r="A276" s="525"/>
      <c r="B276" s="525"/>
      <c r="D276" s="979"/>
      <c r="E276" s="979"/>
      <c r="F276" s="979"/>
    </row>
    <row r="277" spans="1:6" ht="13">
      <c r="A277" s="525"/>
      <c r="B277" s="525"/>
      <c r="D277" s="979"/>
      <c r="E277" s="979"/>
      <c r="F277" s="979"/>
    </row>
    <row r="278" spans="1:6" ht="13">
      <c r="A278" s="525"/>
      <c r="B278" s="525"/>
      <c r="D278" s="979"/>
      <c r="E278" s="979"/>
      <c r="F278" s="979"/>
    </row>
    <row r="279" spans="1:6" ht="13">
      <c r="A279" s="525"/>
      <c r="B279" s="525"/>
      <c r="D279" s="979"/>
      <c r="E279" s="979"/>
      <c r="F279" s="979"/>
    </row>
    <row r="280" spans="1:6" ht="13">
      <c r="A280" s="525"/>
      <c r="B280" s="525"/>
      <c r="D280" s="979"/>
      <c r="E280" s="979"/>
      <c r="F280" s="979"/>
    </row>
    <row r="281" spans="1:6" ht="13">
      <c r="A281" s="525"/>
      <c r="B281" s="525"/>
      <c r="D281" s="979"/>
      <c r="E281" s="979"/>
      <c r="F281" s="979"/>
    </row>
    <row r="282" spans="1:6" ht="13">
      <c r="A282" s="525"/>
      <c r="B282" s="525"/>
      <c r="D282" s="979"/>
      <c r="E282" s="979"/>
      <c r="F282" s="979"/>
    </row>
    <row r="283" spans="1:6" ht="13">
      <c r="A283" s="525"/>
      <c r="B283" s="525"/>
      <c r="D283" s="979"/>
      <c r="E283" s="979"/>
      <c r="F283" s="979"/>
    </row>
    <row r="284" spans="1:6" ht="13">
      <c r="A284" s="525"/>
      <c r="B284" s="525"/>
      <c r="D284" s="979"/>
      <c r="E284" s="979"/>
      <c r="F284" s="979"/>
    </row>
    <row r="285" spans="1:6" ht="13">
      <c r="A285" s="525"/>
      <c r="B285" s="525"/>
      <c r="D285" s="979"/>
      <c r="E285" s="979"/>
      <c r="F285" s="979"/>
    </row>
    <row r="286" spans="1:6">
      <c r="D286" s="829"/>
      <c r="E286" s="829"/>
      <c r="F286" s="829"/>
    </row>
    <row r="287" spans="1:6" ht="13">
      <c r="A287" s="525"/>
      <c r="B287" s="526" t="s">
        <v>294</v>
      </c>
      <c r="D287" s="979" t="s">
        <v>375</v>
      </c>
      <c r="E287" s="979"/>
      <c r="F287" s="979"/>
    </row>
    <row r="288" spans="1:6">
      <c r="D288" s="979"/>
      <c r="E288" s="979"/>
      <c r="F288" s="979"/>
    </row>
    <row r="289" spans="1:7">
      <c r="D289" s="979"/>
      <c r="E289" s="979"/>
      <c r="F289" s="979"/>
    </row>
    <row r="290" spans="1:7">
      <c r="D290" s="979"/>
      <c r="E290" s="979"/>
      <c r="F290" s="979"/>
    </row>
    <row r="291" spans="1:7">
      <c r="D291" s="979"/>
      <c r="E291" s="979"/>
      <c r="F291" s="979"/>
    </row>
    <row r="292" spans="1:7">
      <c r="D292" s="979"/>
      <c r="E292" s="979"/>
      <c r="F292" s="979"/>
    </row>
    <row r="293" spans="1:7">
      <c r="D293" s="979"/>
      <c r="E293" s="979"/>
      <c r="F293" s="979"/>
    </row>
    <row r="294" spans="1:7">
      <c r="D294" s="979"/>
      <c r="E294" s="979"/>
      <c r="F294" s="979"/>
    </row>
    <row r="295" spans="1:7">
      <c r="D295" s="979"/>
      <c r="E295" s="979"/>
      <c r="F295" s="979"/>
    </row>
    <row r="296" spans="1:7">
      <c r="D296" s="829"/>
      <c r="E296" s="829"/>
      <c r="F296" s="829"/>
    </row>
    <row r="297" spans="1:7" ht="13">
      <c r="A297" s="525"/>
      <c r="B297" s="526" t="s">
        <v>294</v>
      </c>
      <c r="D297" s="908" t="s">
        <v>531</v>
      </c>
      <c r="E297" s="908"/>
      <c r="F297" s="908"/>
    </row>
    <row r="298" spans="1:7">
      <c r="D298" s="908"/>
      <c r="E298" s="908"/>
      <c r="F298" s="908"/>
      <c r="G298" s="519"/>
    </row>
    <row r="299" spans="1:7">
      <c r="D299" s="908"/>
      <c r="E299" s="908"/>
      <c r="F299" s="908"/>
      <c r="G299" s="519"/>
    </row>
    <row r="300" spans="1:7">
      <c r="D300" s="908"/>
      <c r="E300" s="908"/>
      <c r="F300" s="908"/>
      <c r="G300" s="519"/>
    </row>
    <row r="301" spans="1:7">
      <c r="D301" s="908"/>
      <c r="E301" s="908"/>
      <c r="F301" s="908"/>
      <c r="G301" s="519"/>
    </row>
    <row r="302" spans="1:7">
      <c r="D302" s="908"/>
      <c r="E302" s="908"/>
      <c r="F302" s="908"/>
      <c r="G302" s="519"/>
    </row>
    <row r="303" spans="1:7">
      <c r="D303" s="817"/>
      <c r="E303" s="817"/>
      <c r="F303" s="817"/>
      <c r="G303" s="519"/>
    </row>
    <row r="304" spans="1:7" ht="13.5" thickBot="1">
      <c r="D304" s="980" t="s">
        <v>377</v>
      </c>
      <c r="E304" s="980"/>
      <c r="F304" s="980"/>
      <c r="G304" s="519"/>
    </row>
    <row r="305" spans="1:7" ht="13" thickTop="1">
      <c r="D305" s="989" t="s">
        <v>378</v>
      </c>
      <c r="E305" s="989"/>
      <c r="F305" s="989"/>
      <c r="G305" s="519"/>
    </row>
    <row r="306" spans="1:7">
      <c r="A306" s="540"/>
      <c r="B306" s="540"/>
      <c r="C306" s="540"/>
      <c r="D306" s="823"/>
      <c r="E306" s="823"/>
      <c r="F306" s="829"/>
      <c r="G306" s="519"/>
    </row>
    <row r="307" spans="1:7" ht="13">
      <c r="A307" s="525"/>
      <c r="B307" s="526" t="s">
        <v>294</v>
      </c>
      <c r="C307" s="540"/>
      <c r="D307" s="904" t="s">
        <v>379</v>
      </c>
      <c r="E307" s="904"/>
      <c r="F307" s="904"/>
      <c r="G307" s="519"/>
    </row>
    <row r="308" spans="1:7">
      <c r="A308" s="540"/>
      <c r="B308" s="540"/>
      <c r="C308" s="540"/>
      <c r="D308" s="823"/>
      <c r="E308" s="823"/>
      <c r="F308" s="829"/>
      <c r="G308" s="519"/>
    </row>
    <row r="309" spans="1:7">
      <c r="A309" s="540"/>
      <c r="B309" s="526" t="s">
        <v>294</v>
      </c>
      <c r="C309" s="540"/>
      <c r="D309" s="899" t="s">
        <v>532</v>
      </c>
      <c r="E309" s="899"/>
      <c r="F309" s="899"/>
      <c r="G309" s="519"/>
    </row>
    <row r="310" spans="1:7">
      <c r="A310" s="540"/>
      <c r="B310" s="540"/>
      <c r="C310" s="540"/>
      <c r="D310" s="899"/>
      <c r="E310" s="899"/>
      <c r="F310" s="899"/>
      <c r="G310" s="519"/>
    </row>
    <row r="311" spans="1:7">
      <c r="A311" s="540"/>
      <c r="B311" s="540"/>
      <c r="C311" s="540"/>
      <c r="D311" s="899"/>
      <c r="E311" s="899"/>
      <c r="F311" s="899"/>
      <c r="G311" s="519"/>
    </row>
    <row r="312" spans="1:7">
      <c r="A312" s="540"/>
      <c r="B312" s="540"/>
      <c r="C312" s="540"/>
      <c r="D312" s="899"/>
      <c r="E312" s="899"/>
      <c r="F312" s="899"/>
      <c r="G312" s="519"/>
    </row>
    <row r="313" spans="1:7">
      <c r="A313" s="540"/>
      <c r="B313" s="540"/>
      <c r="C313" s="540"/>
      <c r="D313" s="899"/>
      <c r="E313" s="899"/>
      <c r="F313" s="899"/>
      <c r="G313" s="519"/>
    </row>
    <row r="314" spans="1:7">
      <c r="A314" s="540"/>
      <c r="B314" s="540"/>
      <c r="C314" s="540"/>
      <c r="D314" s="899"/>
      <c r="E314" s="899"/>
      <c r="F314" s="899"/>
      <c r="G314" s="519"/>
    </row>
    <row r="315" spans="1:7">
      <c r="A315" s="540"/>
      <c r="B315" s="540"/>
      <c r="C315" s="540"/>
      <c r="D315" s="899"/>
      <c r="E315" s="899"/>
      <c r="F315" s="899"/>
      <c r="G315" s="519"/>
    </row>
    <row r="316" spans="1:7">
      <c r="A316" s="540"/>
      <c r="B316" s="540"/>
      <c r="C316" s="540"/>
      <c r="D316" s="899"/>
      <c r="E316" s="899"/>
      <c r="F316" s="899"/>
      <c r="G316" s="519"/>
    </row>
    <row r="317" spans="1:7">
      <c r="A317" s="540"/>
      <c r="B317" s="540"/>
      <c r="C317" s="540"/>
      <c r="D317" s="899"/>
      <c r="E317" s="899"/>
      <c r="F317" s="899"/>
      <c r="G317" s="519"/>
    </row>
    <row r="318" spans="1:7">
      <c r="A318" s="540"/>
      <c r="B318" s="540"/>
      <c r="C318" s="540"/>
      <c r="D318" s="899"/>
      <c r="E318" s="899"/>
      <c r="F318" s="899"/>
      <c r="G318" s="519"/>
    </row>
    <row r="319" spans="1:7">
      <c r="A319" s="540"/>
      <c r="B319" s="540"/>
      <c r="C319" s="540"/>
      <c r="D319" s="899"/>
      <c r="E319" s="899"/>
      <c r="F319" s="899"/>
      <c r="G319" s="519"/>
    </row>
    <row r="320" spans="1:7">
      <c r="A320" s="540"/>
      <c r="B320" s="540"/>
      <c r="C320" s="540"/>
      <c r="D320" s="899"/>
      <c r="E320" s="899"/>
      <c r="F320" s="899"/>
      <c r="G320" s="519"/>
    </row>
    <row r="321" spans="1:7" ht="12.5" customHeight="1">
      <c r="A321" s="540"/>
      <c r="B321" s="526" t="s">
        <v>294</v>
      </c>
      <c r="C321" s="540"/>
      <c r="D321" s="990" t="s">
        <v>533</v>
      </c>
      <c r="E321" s="990"/>
      <c r="F321" s="990"/>
      <c r="G321" s="519"/>
    </row>
    <row r="322" spans="1:7">
      <c r="A322" s="540"/>
      <c r="B322" s="540"/>
      <c r="C322" s="540"/>
      <c r="D322" s="990"/>
      <c r="E322" s="990"/>
      <c r="F322" s="990"/>
      <c r="G322" s="519"/>
    </row>
    <row r="323" spans="1:7">
      <c r="A323" s="540"/>
      <c r="B323" s="540"/>
      <c r="C323" s="540"/>
      <c r="D323" s="990"/>
      <c r="E323" s="990"/>
      <c r="F323" s="990"/>
      <c r="G323" s="519"/>
    </row>
    <row r="324" spans="1:7">
      <c r="A324" s="540"/>
      <c r="B324" s="540"/>
      <c r="C324" s="540"/>
      <c r="D324" s="990"/>
      <c r="E324" s="990"/>
      <c r="F324" s="990"/>
      <c r="G324" s="519"/>
    </row>
    <row r="325" spans="1:7">
      <c r="A325" s="540"/>
      <c r="B325" s="540"/>
      <c r="C325" s="540"/>
      <c r="D325" s="519"/>
      <c r="E325" s="823"/>
      <c r="F325" s="829"/>
      <c r="G325" s="519"/>
    </row>
    <row r="326" spans="1:7" ht="13">
      <c r="A326" s="525"/>
      <c r="B326" s="526" t="s">
        <v>294</v>
      </c>
      <c r="C326" s="540"/>
      <c r="D326" s="897" t="s">
        <v>381</v>
      </c>
      <c r="E326" s="897"/>
      <c r="F326" s="897"/>
      <c r="G326" s="519"/>
    </row>
    <row r="327" spans="1:7">
      <c r="A327" s="540"/>
      <c r="B327" s="540"/>
      <c r="C327" s="540"/>
      <c r="D327" s="897"/>
      <c r="E327" s="897"/>
      <c r="F327" s="897"/>
      <c r="G327" s="519"/>
    </row>
    <row r="328" spans="1:7">
      <c r="A328" s="540"/>
      <c r="B328" s="540"/>
      <c r="C328" s="540"/>
      <c r="D328" s="897"/>
      <c r="E328" s="897"/>
      <c r="F328" s="897"/>
      <c r="G328" s="519"/>
    </row>
    <row r="329" spans="1:7">
      <c r="A329" s="540"/>
      <c r="B329" s="540"/>
      <c r="C329" s="540"/>
      <c r="D329" s="897"/>
      <c r="E329" s="897"/>
      <c r="F329" s="897"/>
      <c r="G329" s="519"/>
    </row>
    <row r="330" spans="1:7">
      <c r="A330" s="540"/>
      <c r="B330" s="540"/>
      <c r="C330" s="540"/>
      <c r="D330" s="551"/>
      <c r="E330" s="823"/>
      <c r="F330" s="829"/>
      <c r="G330" s="519"/>
    </row>
    <row r="331" spans="1:7">
      <c r="A331" s="540"/>
      <c r="B331" s="540"/>
      <c r="C331" s="540"/>
      <c r="D331" s="897" t="s">
        <v>382</v>
      </c>
      <c r="E331" s="897"/>
      <c r="F331" s="897"/>
      <c r="G331" s="519"/>
    </row>
    <row r="332" spans="1:7">
      <c r="A332" s="540"/>
      <c r="B332" s="540"/>
      <c r="C332" s="540"/>
      <c r="D332" s="897"/>
      <c r="E332" s="897"/>
      <c r="F332" s="897"/>
      <c r="G332" s="519"/>
    </row>
    <row r="333" spans="1:7">
      <c r="A333" s="540"/>
      <c r="B333" s="540"/>
      <c r="C333" s="540"/>
      <c r="D333" s="897"/>
      <c r="E333" s="897"/>
      <c r="F333" s="897"/>
      <c r="G333" s="519"/>
    </row>
    <row r="334" spans="1:7">
      <c r="A334" s="540"/>
      <c r="B334" s="540"/>
      <c r="C334" s="540"/>
      <c r="D334" s="897"/>
      <c r="E334" s="897"/>
      <c r="F334" s="897"/>
      <c r="G334" s="519"/>
    </row>
    <row r="335" spans="1:7" ht="18" customHeight="1">
      <c r="A335" s="540"/>
      <c r="B335" s="540"/>
      <c r="C335" s="540"/>
      <c r="D335" s="897"/>
      <c r="E335" s="897"/>
      <c r="F335" s="897"/>
      <c r="G335" s="519"/>
    </row>
    <row r="336" spans="1:7">
      <c r="A336" s="540"/>
      <c r="B336" s="540"/>
      <c r="C336" s="540"/>
      <c r="D336" s="897"/>
      <c r="E336" s="897"/>
      <c r="F336" s="897"/>
      <c r="G336" s="519"/>
    </row>
    <row r="337" spans="1:7">
      <c r="A337" s="540"/>
      <c r="B337" s="540"/>
      <c r="C337" s="540"/>
      <c r="D337" s="897"/>
      <c r="E337" s="897"/>
      <c r="F337" s="897"/>
      <c r="G337" s="519"/>
    </row>
    <row r="338" spans="1:7">
      <c r="A338" s="540"/>
      <c r="B338" s="540"/>
      <c r="C338" s="540"/>
      <c r="D338" s="897"/>
      <c r="E338" s="897"/>
      <c r="F338" s="897"/>
      <c r="G338" s="519"/>
    </row>
    <row r="339" spans="1:7" ht="8.25" customHeight="1">
      <c r="A339" s="540"/>
      <c r="B339" s="540"/>
      <c r="C339" s="540"/>
      <c r="D339" s="897"/>
      <c r="E339" s="897"/>
      <c r="F339" s="897"/>
      <c r="G339" s="519"/>
    </row>
    <row r="340" spans="1:7" ht="13.75" customHeight="1">
      <c r="A340" s="540"/>
      <c r="B340" s="540"/>
      <c r="C340" s="540"/>
      <c r="D340" s="898" t="s">
        <v>383</v>
      </c>
      <c r="E340" s="898"/>
      <c r="F340" s="898"/>
      <c r="G340" s="519"/>
    </row>
    <row r="341" spans="1:7">
      <c r="A341" s="540"/>
      <c r="B341" s="540"/>
      <c r="C341" s="540"/>
      <c r="D341" s="898"/>
      <c r="E341" s="898"/>
      <c r="F341" s="898"/>
      <c r="G341" s="519"/>
    </row>
    <row r="342" spans="1:7">
      <c r="A342" s="540"/>
      <c r="B342" s="540"/>
      <c r="C342" s="540"/>
      <c r="D342" s="898"/>
      <c r="E342" s="898"/>
      <c r="F342" s="898"/>
      <c r="G342" s="519"/>
    </row>
    <row r="343" spans="1:7">
      <c r="A343" s="540"/>
      <c r="B343" s="540"/>
      <c r="C343" s="540"/>
      <c r="D343" s="898"/>
      <c r="E343" s="898"/>
      <c r="F343" s="898"/>
      <c r="G343" s="519"/>
    </row>
    <row r="344" spans="1:7">
      <c r="A344" s="540"/>
      <c r="B344" s="540"/>
      <c r="C344" s="540"/>
      <c r="D344" s="898"/>
      <c r="E344" s="898"/>
      <c r="F344" s="898"/>
      <c r="G344" s="519"/>
    </row>
    <row r="345" spans="1:7">
      <c r="A345" s="540"/>
      <c r="B345" s="540"/>
      <c r="C345" s="540"/>
      <c r="D345" s="898"/>
      <c r="E345" s="898"/>
      <c r="F345" s="898"/>
      <c r="G345" s="519"/>
    </row>
    <row r="346" spans="1:7">
      <c r="A346" s="540"/>
      <c r="B346" s="540"/>
      <c r="C346" s="540"/>
      <c r="D346" s="898"/>
      <c r="E346" s="898"/>
      <c r="F346" s="898"/>
      <c r="G346" s="519"/>
    </row>
    <row r="347" spans="1:7">
      <c r="A347" s="540"/>
      <c r="B347" s="540"/>
      <c r="C347" s="540"/>
      <c r="D347" s="898"/>
      <c r="E347" s="898"/>
      <c r="F347" s="898"/>
      <c r="G347" s="519"/>
    </row>
    <row r="348" spans="1:7">
      <c r="A348" s="540"/>
      <c r="B348" s="540"/>
      <c r="C348" s="540"/>
      <c r="D348" s="898"/>
      <c r="E348" s="898"/>
      <c r="F348" s="898"/>
      <c r="G348" s="519"/>
    </row>
    <row r="349" spans="1:7">
      <c r="A349" s="540"/>
      <c r="B349" s="540"/>
      <c r="C349" s="540"/>
      <c r="D349" s="898"/>
      <c r="E349" s="898"/>
      <c r="F349" s="898"/>
      <c r="G349" s="519"/>
    </row>
    <row r="350" spans="1:7">
      <c r="A350" s="540"/>
      <c r="B350" s="540"/>
      <c r="C350" s="540"/>
      <c r="D350" s="898"/>
      <c r="E350" s="898"/>
      <c r="F350" s="898"/>
      <c r="G350" s="519"/>
    </row>
    <row r="351" spans="1:7">
      <c r="A351" s="540"/>
      <c r="B351" s="540"/>
      <c r="C351" s="540"/>
      <c r="D351" s="898"/>
      <c r="E351" s="898"/>
      <c r="F351" s="898"/>
      <c r="G351" s="519"/>
    </row>
    <row r="352" spans="1:7">
      <c r="A352" s="540"/>
      <c r="B352" s="540"/>
      <c r="C352" s="552"/>
      <c r="D352" s="898"/>
      <c r="E352" s="898"/>
      <c r="F352" s="898"/>
      <c r="G352" s="519"/>
    </row>
    <row r="353" spans="1:7">
      <c r="A353" s="540"/>
      <c r="B353" s="540"/>
      <c r="C353" s="552"/>
      <c r="D353" s="898"/>
      <c r="E353" s="898"/>
      <c r="F353" s="898"/>
      <c r="G353" s="519"/>
    </row>
    <row r="354" spans="1:7">
      <c r="A354" s="540"/>
      <c r="B354" s="540"/>
      <c r="C354" s="540"/>
      <c r="D354" s="898"/>
      <c r="E354" s="898"/>
      <c r="F354" s="898"/>
      <c r="G354" s="519"/>
    </row>
    <row r="355" spans="1:7">
      <c r="A355" s="540"/>
      <c r="B355" s="540"/>
      <c r="C355" s="552"/>
      <c r="D355" s="898"/>
      <c r="E355" s="898"/>
      <c r="F355" s="898"/>
      <c r="G355" s="519"/>
    </row>
    <row r="356" spans="1:7">
      <c r="A356" s="540"/>
      <c r="B356" s="540"/>
      <c r="C356" s="552"/>
      <c r="D356" s="898"/>
      <c r="E356" s="898"/>
      <c r="F356" s="898"/>
      <c r="G356" s="519"/>
    </row>
    <row r="357" spans="1:7">
      <c r="A357" s="540"/>
      <c r="B357" s="540"/>
      <c r="C357" s="552"/>
      <c r="D357" s="898"/>
      <c r="E357" s="898"/>
      <c r="F357" s="898"/>
      <c r="G357" s="519"/>
    </row>
    <row r="358" spans="1:7">
      <c r="A358" s="540"/>
      <c r="B358" s="540"/>
      <c r="C358" s="540"/>
      <c r="D358" s="551"/>
      <c r="E358" s="823"/>
      <c r="F358" s="829"/>
      <c r="G358" s="519"/>
    </row>
    <row r="359" spans="1:7">
      <c r="A359" s="540"/>
      <c r="B359" s="526" t="s">
        <v>294</v>
      </c>
      <c r="C359" s="540"/>
      <c r="D359" s="898" t="s">
        <v>384</v>
      </c>
      <c r="E359" s="898"/>
      <c r="F359" s="898"/>
      <c r="G359" s="519"/>
    </row>
    <row r="360" spans="1:7">
      <c r="A360" s="540"/>
      <c r="B360" s="540"/>
      <c r="C360" s="540"/>
      <c r="D360" s="898"/>
      <c r="E360" s="898"/>
      <c r="F360" s="898"/>
      <c r="G360" s="519"/>
    </row>
    <row r="361" spans="1:7">
      <c r="A361" s="540"/>
      <c r="B361" s="540"/>
      <c r="C361" s="540"/>
      <c r="D361" s="822"/>
      <c r="E361" s="822"/>
      <c r="F361" s="822"/>
      <c r="G361" s="519"/>
    </row>
    <row r="362" spans="1:7" ht="14.5" customHeight="1">
      <c r="A362" s="525"/>
      <c r="B362" s="604" t="s">
        <v>294</v>
      </c>
      <c r="D362" s="898" t="s">
        <v>534</v>
      </c>
      <c r="E362" s="898"/>
      <c r="F362" s="898"/>
    </row>
    <row r="363" spans="1:7" ht="14.5" customHeight="1">
      <c r="A363" s="525"/>
      <c r="D363" s="898"/>
      <c r="E363" s="898"/>
      <c r="F363" s="898"/>
    </row>
    <row r="364" spans="1:7" ht="14.5" customHeight="1">
      <c r="A364" s="525"/>
      <c r="D364" s="898"/>
      <c r="E364" s="898"/>
      <c r="F364" s="898"/>
    </row>
    <row r="365" spans="1:7" ht="14.5" customHeight="1">
      <c r="A365" s="525"/>
      <c r="D365" s="898"/>
      <c r="E365" s="898"/>
      <c r="F365" s="898"/>
    </row>
    <row r="366" spans="1:7" ht="14.5" customHeight="1">
      <c r="A366" s="525"/>
      <c r="D366" s="898"/>
      <c r="E366" s="898"/>
      <c r="F366" s="898"/>
    </row>
    <row r="367" spans="1:7" ht="14.5" customHeight="1">
      <c r="A367" s="525"/>
      <c r="D367" s="603"/>
      <c r="E367" s="603"/>
      <c r="F367" s="603"/>
    </row>
    <row r="368" spans="1:7" ht="13.75" customHeight="1">
      <c r="A368" s="525"/>
      <c r="B368" s="526" t="s">
        <v>294</v>
      </c>
      <c r="C368" s="540"/>
      <c r="D368" s="899" t="s">
        <v>535</v>
      </c>
      <c r="E368" s="899"/>
      <c r="F368" s="899"/>
      <c r="G368" s="519"/>
    </row>
    <row r="369" spans="1:7" ht="13">
      <c r="A369" s="553"/>
      <c r="B369" s="553"/>
      <c r="C369" s="540"/>
      <c r="D369" s="899"/>
      <c r="E369" s="899"/>
      <c r="F369" s="899"/>
      <c r="G369" s="519"/>
    </row>
    <row r="370" spans="1:7" ht="13">
      <c r="A370" s="553"/>
      <c r="B370" s="553"/>
      <c r="C370" s="540"/>
      <c r="D370" s="899"/>
      <c r="E370" s="899"/>
      <c r="F370" s="899"/>
      <c r="G370" s="519"/>
    </row>
    <row r="371" spans="1:7" ht="13">
      <c r="A371" s="553"/>
      <c r="B371" s="553"/>
      <c r="C371" s="540"/>
      <c r="D371" s="899"/>
      <c r="E371" s="899"/>
      <c r="F371" s="899"/>
      <c r="G371" s="519"/>
    </row>
    <row r="372" spans="1:7" ht="15.75" customHeight="1">
      <c r="A372" s="553"/>
      <c r="B372" s="553"/>
      <c r="C372" s="540"/>
      <c r="D372" s="992" t="s">
        <v>536</v>
      </c>
      <c r="E372" s="899"/>
      <c r="F372" s="899"/>
      <c r="G372" s="519"/>
    </row>
    <row r="373" spans="1:7">
      <c r="D373" s="829"/>
      <c r="E373" s="829"/>
      <c r="F373" s="829"/>
      <c r="G373" s="519"/>
    </row>
    <row r="374" spans="1:7" ht="13">
      <c r="A374" s="525"/>
      <c r="B374" s="526" t="s">
        <v>294</v>
      </c>
      <c r="C374" s="554"/>
      <c r="D374" s="908" t="s">
        <v>386</v>
      </c>
      <c r="E374" s="908"/>
      <c r="F374" s="908"/>
      <c r="G374" s="519"/>
    </row>
    <row r="375" spans="1:7" ht="13">
      <c r="A375" s="525"/>
      <c r="B375" s="525"/>
      <c r="D375" s="908"/>
      <c r="E375" s="908"/>
      <c r="F375" s="908"/>
      <c r="G375" s="519"/>
    </row>
    <row r="376" spans="1:7">
      <c r="D376" s="908"/>
      <c r="E376" s="908"/>
      <c r="F376" s="908"/>
      <c r="G376" s="519"/>
    </row>
    <row r="377" spans="1:7">
      <c r="D377" s="908"/>
      <c r="E377" s="908"/>
      <c r="F377" s="908"/>
      <c r="G377" s="519"/>
    </row>
    <row r="378" spans="1:7">
      <c r="D378" s="908"/>
      <c r="E378" s="908"/>
      <c r="F378" s="908"/>
      <c r="G378" s="519"/>
    </row>
    <row r="379" spans="1:7">
      <c r="D379" s="908"/>
      <c r="E379" s="908"/>
      <c r="F379" s="908"/>
      <c r="G379" s="519"/>
    </row>
    <row r="380" spans="1:7">
      <c r="D380" s="908"/>
      <c r="E380" s="908"/>
      <c r="F380" s="908"/>
      <c r="G380" s="519"/>
    </row>
    <row r="381" spans="1:7">
      <c r="D381" s="908"/>
      <c r="E381" s="908"/>
      <c r="F381" s="908"/>
      <c r="G381" s="519"/>
    </row>
    <row r="382" spans="1:7">
      <c r="D382" s="908"/>
      <c r="E382" s="908"/>
      <c r="F382" s="908"/>
      <c r="G382" s="519"/>
    </row>
    <row r="383" spans="1:7">
      <c r="D383" s="908"/>
      <c r="E383" s="908"/>
      <c r="F383" s="908"/>
      <c r="G383" s="519"/>
    </row>
    <row r="384" spans="1:7">
      <c r="D384" s="908"/>
      <c r="E384" s="908"/>
      <c r="F384" s="908"/>
      <c r="G384" s="519"/>
    </row>
    <row r="385" spans="1:7">
      <c r="D385" s="908"/>
      <c r="E385" s="908"/>
      <c r="F385" s="908"/>
      <c r="G385" s="519"/>
    </row>
    <row r="386" spans="1:7">
      <c r="D386" s="908"/>
      <c r="E386" s="908"/>
      <c r="F386" s="908"/>
      <c r="G386" s="519"/>
    </row>
    <row r="387" spans="1:7">
      <c r="A387" s="519"/>
      <c r="B387" s="519"/>
      <c r="C387" s="519"/>
      <c r="D387" s="908"/>
      <c r="E387" s="908"/>
      <c r="F387" s="908"/>
      <c r="G387" s="519"/>
    </row>
    <row r="388" spans="1:7">
      <c r="A388" s="519"/>
      <c r="B388" s="519"/>
      <c r="C388" s="519"/>
      <c r="D388" s="908"/>
      <c r="E388" s="908"/>
      <c r="F388" s="908"/>
      <c r="G388" s="519"/>
    </row>
    <row r="389" spans="1:7">
      <c r="A389" s="519"/>
      <c r="B389" s="519"/>
      <c r="C389" s="519"/>
      <c r="D389" s="908"/>
      <c r="E389" s="908"/>
      <c r="F389" s="908"/>
      <c r="G389" s="519"/>
    </row>
    <row r="390" spans="1:7">
      <c r="A390" s="519"/>
      <c r="B390" s="519"/>
      <c r="C390" s="519"/>
      <c r="D390" s="908"/>
      <c r="E390" s="908"/>
      <c r="F390" s="908"/>
      <c r="G390" s="519"/>
    </row>
    <row r="391" spans="1:7">
      <c r="A391" s="519"/>
      <c r="B391" s="519"/>
      <c r="C391" s="519"/>
      <c r="D391" s="908"/>
      <c r="E391" s="908"/>
      <c r="F391" s="908"/>
      <c r="G391" s="519"/>
    </row>
    <row r="392" spans="1:7">
      <c r="A392" s="519"/>
      <c r="B392" s="519"/>
      <c r="C392" s="519"/>
      <c r="D392" s="908"/>
      <c r="E392" s="908"/>
      <c r="F392" s="908"/>
      <c r="G392" s="519"/>
    </row>
    <row r="393" spans="1:7">
      <c r="A393" s="519"/>
      <c r="B393" s="519"/>
      <c r="C393" s="519"/>
      <c r="D393" s="908"/>
      <c r="E393" s="908"/>
      <c r="F393" s="908"/>
      <c r="G393" s="519"/>
    </row>
    <row r="394" spans="1:7">
      <c r="A394" s="519"/>
      <c r="B394" s="519"/>
      <c r="C394" s="519"/>
      <c r="D394" s="908"/>
      <c r="E394" s="908"/>
      <c r="F394" s="908"/>
      <c r="G394" s="519"/>
    </row>
    <row r="395" spans="1:7">
      <c r="A395" s="519"/>
      <c r="B395" s="519"/>
      <c r="C395" s="519"/>
      <c r="D395" s="908"/>
      <c r="E395" s="908"/>
      <c r="F395" s="908"/>
      <c r="G395" s="519"/>
    </row>
    <row r="396" spans="1:7">
      <c r="A396" s="519"/>
      <c r="B396" s="519"/>
      <c r="C396" s="519"/>
      <c r="D396" s="908"/>
      <c r="E396" s="908"/>
      <c r="F396" s="908"/>
      <c r="G396" s="519"/>
    </row>
    <row r="397" spans="1:7">
      <c r="A397" s="519"/>
      <c r="B397" s="519"/>
      <c r="C397" s="519"/>
      <c r="D397" s="908"/>
      <c r="E397" s="908"/>
      <c r="F397" s="908"/>
      <c r="G397" s="519"/>
    </row>
    <row r="398" spans="1:7">
      <c r="A398" s="519"/>
      <c r="B398" s="519"/>
      <c r="C398" s="519"/>
      <c r="D398" s="908"/>
      <c r="E398" s="908"/>
      <c r="F398" s="908"/>
      <c r="G398" s="519"/>
    </row>
    <row r="399" spans="1:7">
      <c r="A399" s="519"/>
      <c r="B399" s="519"/>
      <c r="C399" s="519"/>
      <c r="D399" s="908"/>
      <c r="E399" s="908"/>
      <c r="F399" s="908"/>
      <c r="G399" s="519"/>
    </row>
    <row r="400" spans="1:7">
      <c r="A400" s="519"/>
      <c r="B400" s="519"/>
      <c r="C400" s="519"/>
      <c r="D400" s="908"/>
      <c r="E400" s="908"/>
      <c r="F400" s="908"/>
      <c r="G400" s="519"/>
    </row>
    <row r="401" spans="1:7">
      <c r="A401" s="519"/>
      <c r="B401" s="519"/>
      <c r="C401" s="519"/>
      <c r="D401" s="908"/>
      <c r="E401" s="908"/>
      <c r="F401" s="908"/>
      <c r="G401" s="519"/>
    </row>
    <row r="402" spans="1:7">
      <c r="A402" s="519"/>
      <c r="B402" s="519"/>
      <c r="C402" s="519"/>
      <c r="D402" s="908"/>
      <c r="E402" s="908"/>
      <c r="F402" s="908"/>
      <c r="G402" s="519"/>
    </row>
    <row r="403" spans="1:7" s="555" customFormat="1">
      <c r="A403" s="517"/>
      <c r="B403" s="517"/>
      <c r="C403" s="517"/>
      <c r="D403" s="908"/>
      <c r="E403" s="908"/>
      <c r="F403" s="908"/>
      <c r="G403" s="838"/>
    </row>
    <row r="404" spans="1:7" s="555" customFormat="1" ht="40.75" customHeight="1">
      <c r="A404" s="517"/>
      <c r="B404" s="517"/>
      <c r="C404" s="517"/>
      <c r="D404" s="908"/>
      <c r="E404" s="908"/>
      <c r="F404" s="908"/>
      <c r="G404" s="838"/>
    </row>
    <row r="405" spans="1:7" s="555" customFormat="1">
      <c r="A405" s="517"/>
      <c r="B405" s="517"/>
      <c r="C405" s="517"/>
      <c r="D405" s="829"/>
      <c r="E405" s="829"/>
      <c r="F405" s="829"/>
      <c r="G405" s="838"/>
    </row>
    <row r="406" spans="1:7" ht="13">
      <c r="A406" s="525"/>
      <c r="B406" s="526" t="s">
        <v>294</v>
      </c>
      <c r="C406" s="554"/>
      <c r="D406" s="910" t="s">
        <v>387</v>
      </c>
      <c r="E406" s="910"/>
      <c r="F406" s="910"/>
    </row>
    <row r="407" spans="1:7">
      <c r="D407" s="900" t="s">
        <v>537</v>
      </c>
      <c r="E407" s="900"/>
      <c r="F407" s="900"/>
    </row>
    <row r="408" spans="1:7">
      <c r="D408" s="979" t="s">
        <v>538</v>
      </c>
      <c r="E408" s="979"/>
      <c r="F408" s="979"/>
    </row>
    <row r="409" spans="1:7">
      <c r="D409" s="979"/>
      <c r="E409" s="979"/>
      <c r="F409" s="979"/>
    </row>
    <row r="410" spans="1:7">
      <c r="D410" s="979"/>
      <c r="E410" s="979"/>
      <c r="F410" s="979"/>
    </row>
    <row r="411" spans="1:7">
      <c r="D411" s="829"/>
      <c r="E411" s="829"/>
      <c r="F411" s="829"/>
      <c r="G411" s="519"/>
    </row>
    <row r="412" spans="1:7" ht="13">
      <c r="A412" s="525"/>
      <c r="B412" s="526" t="s">
        <v>294</v>
      </c>
      <c r="C412" s="554"/>
      <c r="D412" s="908" t="s">
        <v>390</v>
      </c>
      <c r="E412" s="908"/>
      <c r="F412" s="908"/>
      <c r="G412" s="519"/>
    </row>
    <row r="413" spans="1:7">
      <c r="D413" s="908"/>
      <c r="E413" s="908"/>
      <c r="F413" s="908"/>
      <c r="G413" s="519"/>
    </row>
    <row r="414" spans="1:7">
      <c r="D414" s="908"/>
      <c r="E414" s="908"/>
      <c r="F414" s="908"/>
      <c r="G414" s="519"/>
    </row>
    <row r="415" spans="1:7">
      <c r="D415" s="817"/>
      <c r="E415" s="817"/>
      <c r="F415" s="817"/>
      <c r="G415" s="519"/>
    </row>
    <row r="416" spans="1:7" ht="13">
      <c r="B416" s="526" t="s">
        <v>294</v>
      </c>
      <c r="C416" s="525"/>
      <c r="D416" s="979" t="s">
        <v>539</v>
      </c>
      <c r="E416" s="979"/>
      <c r="F416" s="979"/>
      <c r="G416" s="519"/>
    </row>
    <row r="417" spans="1:7">
      <c r="D417" s="979"/>
      <c r="E417" s="979"/>
      <c r="F417" s="979"/>
      <c r="G417" s="519"/>
    </row>
    <row r="418" spans="1:7">
      <c r="D418" s="829"/>
      <c r="E418" s="829"/>
      <c r="F418" s="829"/>
      <c r="G418" s="519"/>
    </row>
    <row r="419" spans="1:7" ht="13">
      <c r="B419" s="526" t="s">
        <v>294</v>
      </c>
      <c r="C419" s="525"/>
      <c r="D419" s="979" t="s">
        <v>392</v>
      </c>
      <c r="E419" s="979"/>
      <c r="F419" s="979"/>
      <c r="G419" s="519"/>
    </row>
    <row r="420" spans="1:7">
      <c r="D420" s="979"/>
      <c r="E420" s="979"/>
      <c r="F420" s="979"/>
      <c r="G420" s="519"/>
    </row>
    <row r="421" spans="1:7">
      <c r="D421" s="979"/>
      <c r="E421" s="979"/>
      <c r="F421" s="979"/>
      <c r="G421" s="519"/>
    </row>
    <row r="422" spans="1:7">
      <c r="D422" s="979"/>
      <c r="E422" s="979"/>
      <c r="F422" s="979"/>
      <c r="G422" s="519"/>
    </row>
    <row r="423" spans="1:7">
      <c r="B423" s="526" t="s">
        <v>294</v>
      </c>
      <c r="D423" s="979"/>
      <c r="E423" s="979"/>
      <c r="F423" s="979"/>
      <c r="G423" s="519"/>
    </row>
    <row r="424" spans="1:7">
      <c r="A424" s="519"/>
      <c r="B424" s="519"/>
      <c r="C424" s="519"/>
      <c r="D424" s="979"/>
      <c r="E424" s="979"/>
      <c r="F424" s="979"/>
      <c r="G424" s="519"/>
    </row>
    <row r="425" spans="1:7">
      <c r="A425" s="519"/>
      <c r="C425" s="519"/>
      <c r="D425" s="979"/>
      <c r="E425" s="979"/>
      <c r="F425" s="979"/>
      <c r="G425" s="519"/>
    </row>
    <row r="426" spans="1:7">
      <c r="A426" s="519"/>
      <c r="B426" s="526" t="s">
        <v>294</v>
      </c>
      <c r="C426" s="519"/>
      <c r="D426" s="979"/>
      <c r="E426" s="979"/>
      <c r="F426" s="979"/>
      <c r="G426" s="519"/>
    </row>
    <row r="427" spans="1:7">
      <c r="A427" s="519"/>
      <c r="B427" s="519"/>
      <c r="C427" s="519"/>
      <c r="D427" s="979"/>
      <c r="E427" s="979"/>
      <c r="F427" s="979"/>
      <c r="G427" s="519"/>
    </row>
    <row r="428" spans="1:7">
      <c r="A428" s="519"/>
      <c r="C428" s="519"/>
      <c r="D428" s="979"/>
      <c r="E428" s="979"/>
      <c r="F428" s="979"/>
      <c r="G428" s="519"/>
    </row>
    <row r="429" spans="1:7">
      <c r="A429" s="519"/>
      <c r="C429" s="519"/>
      <c r="D429" s="979"/>
      <c r="E429" s="979"/>
      <c r="F429" s="979"/>
      <c r="G429" s="519"/>
    </row>
    <row r="430" spans="1:7">
      <c r="A430" s="519"/>
      <c r="B430" s="526" t="s">
        <v>294</v>
      </c>
      <c r="C430" s="519"/>
      <c r="D430" s="979"/>
      <c r="E430" s="979"/>
      <c r="F430" s="979"/>
      <c r="G430" s="519"/>
    </row>
    <row r="431" spans="1:7">
      <c r="A431" s="519"/>
      <c r="B431" s="519"/>
      <c r="C431" s="519"/>
      <c r="D431" s="979"/>
      <c r="E431" s="979"/>
      <c r="F431" s="979"/>
      <c r="G431" s="519"/>
    </row>
    <row r="432" spans="1:7">
      <c r="A432" s="519"/>
      <c r="B432" s="526" t="s">
        <v>294</v>
      </c>
      <c r="C432" s="519"/>
      <c r="D432" s="979"/>
      <c r="E432" s="979"/>
      <c r="F432" s="979"/>
      <c r="G432" s="519"/>
    </row>
    <row r="433" spans="1:7">
      <c r="A433" s="519"/>
      <c r="B433" s="519"/>
      <c r="C433" s="519"/>
      <c r="D433" s="830"/>
      <c r="E433" s="830"/>
      <c r="F433" s="830"/>
      <c r="G433" s="519"/>
    </row>
    <row r="434" spans="1:7">
      <c r="A434" s="519"/>
      <c r="B434" s="526" t="s">
        <v>294</v>
      </c>
      <c r="C434" s="519"/>
      <c r="D434" s="979" t="s">
        <v>393</v>
      </c>
      <c r="E434" s="979"/>
      <c r="F434" s="979"/>
      <c r="G434" s="519"/>
    </row>
    <row r="435" spans="1:7">
      <c r="A435" s="519"/>
      <c r="B435" s="519"/>
      <c r="C435" s="519"/>
      <c r="D435" s="979"/>
      <c r="E435" s="979"/>
      <c r="F435" s="979"/>
      <c r="G435" s="519"/>
    </row>
    <row r="436" spans="1:7">
      <c r="A436" s="519"/>
      <c r="B436" s="519"/>
      <c r="C436" s="519"/>
      <c r="D436" s="979"/>
      <c r="E436" s="979"/>
      <c r="F436" s="979"/>
      <c r="G436" s="519"/>
    </row>
    <row r="437" spans="1:7">
      <c r="A437" s="519"/>
      <c r="B437" s="519"/>
      <c r="C437" s="519"/>
      <c r="D437" s="979"/>
      <c r="E437" s="979"/>
      <c r="F437" s="979"/>
      <c r="G437" s="519"/>
    </row>
    <row r="438" spans="1:7">
      <c r="D438" s="979"/>
      <c r="E438" s="979"/>
      <c r="F438" s="979"/>
    </row>
    <row r="439" spans="1:7">
      <c r="D439" s="829"/>
      <c r="E439" s="829"/>
      <c r="F439" s="829"/>
    </row>
    <row r="440" spans="1:7">
      <c r="B440" s="526" t="s">
        <v>294</v>
      </c>
      <c r="D440" s="984" t="s">
        <v>394</v>
      </c>
      <c r="E440" s="984"/>
      <c r="F440" s="984"/>
    </row>
    <row r="441" spans="1:7">
      <c r="A441" s="829"/>
      <c r="B441" s="829"/>
    </row>
    <row r="442" spans="1:7" ht="13">
      <c r="A442" s="891" t="s">
        <v>395</v>
      </c>
      <c r="B442" s="891"/>
      <c r="C442" s="891"/>
      <c r="D442" s="891"/>
      <c r="E442" s="891"/>
      <c r="F442" s="891"/>
      <c r="G442" s="891"/>
    </row>
    <row r="443" spans="1:7">
      <c r="A443" s="829"/>
      <c r="B443" s="829"/>
    </row>
    <row r="444" spans="1:7" ht="13">
      <c r="D444" s="887" t="s">
        <v>396</v>
      </c>
      <c r="E444" s="887"/>
      <c r="F444" s="887"/>
    </row>
    <row r="445" spans="1:7" s="520" customFormat="1" ht="13">
      <c r="A445" s="531"/>
      <c r="B445" s="531"/>
      <c r="C445" s="528"/>
      <c r="D445" s="888" t="s">
        <v>397</v>
      </c>
      <c r="E445" s="888"/>
      <c r="F445" s="888"/>
      <c r="G445" s="529"/>
    </row>
    <row r="446" spans="1:7" s="520" customFormat="1" ht="13">
      <c r="A446" s="531"/>
      <c r="B446" s="531"/>
      <c r="C446" s="528"/>
      <c r="D446" s="824"/>
      <c r="E446" s="457"/>
      <c r="F446" s="457"/>
      <c r="G446" s="529"/>
    </row>
    <row r="447" spans="1:7" s="520" customFormat="1" ht="13">
      <c r="A447" s="525"/>
      <c r="B447" s="526" t="s">
        <v>294</v>
      </c>
      <c r="C447" s="528"/>
      <c r="D447" s="889" t="s">
        <v>398</v>
      </c>
      <c r="E447" s="889"/>
      <c r="F447" s="889"/>
      <c r="G447" s="529"/>
    </row>
    <row r="448" spans="1:7" s="520" customFormat="1" ht="13">
      <c r="A448" s="525"/>
      <c r="B448" s="525"/>
      <c r="C448" s="528"/>
      <c r="D448" s="889"/>
      <c r="E448" s="889"/>
      <c r="F448" s="889"/>
      <c r="G448" s="529"/>
    </row>
    <row r="449" spans="1:7" s="520" customFormat="1" ht="13">
      <c r="A449" s="525"/>
      <c r="B449" s="525"/>
      <c r="C449" s="528"/>
      <c r="D449" s="820"/>
      <c r="E449" s="457"/>
      <c r="F449" s="457"/>
      <c r="G449" s="529"/>
    </row>
    <row r="450" spans="1:7" ht="12.75" customHeight="1">
      <c r="B450" s="526" t="s">
        <v>294</v>
      </c>
      <c r="D450" s="890" t="s">
        <v>540</v>
      </c>
      <c r="E450" s="890"/>
      <c r="F450" s="890"/>
    </row>
    <row r="451" spans="1:7" ht="13">
      <c r="A451" s="525"/>
      <c r="D451" s="890"/>
      <c r="E451" s="890"/>
      <c r="F451" s="890"/>
    </row>
    <row r="452" spans="1:7" ht="13">
      <c r="A452" s="525"/>
      <c r="B452" s="525"/>
      <c r="D452" s="890"/>
      <c r="E452" s="890"/>
      <c r="F452" s="890"/>
    </row>
    <row r="453" spans="1:7" ht="13">
      <c r="A453" s="525"/>
      <c r="B453" s="525"/>
      <c r="D453" s="890"/>
      <c r="E453" s="890"/>
      <c r="F453" s="890"/>
    </row>
    <row r="454" spans="1:7" ht="13">
      <c r="A454" s="525"/>
      <c r="D454" s="617"/>
      <c r="E454" s="617"/>
      <c r="F454" s="617"/>
      <c r="G454" s="519"/>
    </row>
    <row r="455" spans="1:7" ht="13">
      <c r="A455" s="525"/>
      <c r="B455" s="526" t="s">
        <v>294</v>
      </c>
      <c r="D455" s="910" t="s">
        <v>401</v>
      </c>
      <c r="E455" s="910"/>
      <c r="F455" s="910"/>
      <c r="G455" s="519"/>
    </row>
    <row r="456" spans="1:7" ht="13">
      <c r="A456" s="525"/>
      <c r="B456" s="525"/>
      <c r="D456" s="820"/>
      <c r="E456" s="457"/>
      <c r="F456" s="457"/>
      <c r="G456" s="519"/>
    </row>
    <row r="457" spans="1:7" ht="13">
      <c r="A457" s="525"/>
      <c r="B457" s="526" t="s">
        <v>294</v>
      </c>
      <c r="D457" s="908" t="s">
        <v>402</v>
      </c>
      <c r="E457" s="908"/>
      <c r="F457" s="908"/>
      <c r="G457" s="519"/>
    </row>
    <row r="458" spans="1:7" ht="13">
      <c r="A458" s="525"/>
      <c r="D458" s="908"/>
      <c r="E458" s="908"/>
      <c r="F458" s="908"/>
      <c r="G458" s="519"/>
    </row>
    <row r="459" spans="1:7" ht="13">
      <c r="A459" s="837"/>
      <c r="B459" s="837"/>
      <c r="D459" s="483"/>
      <c r="E459" s="457"/>
      <c r="F459" s="457"/>
      <c r="G459" s="519"/>
    </row>
    <row r="460" spans="1:7" ht="13">
      <c r="A460" s="837"/>
      <c r="B460" s="526" t="s">
        <v>294</v>
      </c>
      <c r="D460" s="910" t="s">
        <v>403</v>
      </c>
      <c r="E460" s="910"/>
      <c r="F460" s="910"/>
      <c r="G460" s="519"/>
    </row>
    <row r="461" spans="1:7" ht="13">
      <c r="A461" s="525"/>
      <c r="B461" s="525"/>
      <c r="D461" s="829"/>
    </row>
    <row r="462" spans="1:7" ht="13">
      <c r="A462" s="891" t="s">
        <v>404</v>
      </c>
      <c r="B462" s="891"/>
      <c r="C462" s="891"/>
      <c r="D462" s="891"/>
      <c r="E462" s="891"/>
      <c r="F462" s="891"/>
      <c r="G462" s="891"/>
    </row>
    <row r="463" spans="1:7" s="482" customFormat="1" ht="12" customHeight="1">
      <c r="A463" s="525"/>
      <c r="B463" s="525"/>
      <c r="C463" s="530"/>
      <c r="D463" s="820"/>
      <c r="E463" s="457"/>
      <c r="F463" s="457"/>
      <c r="G463" s="457"/>
    </row>
    <row r="464" spans="1:7" s="482" customFormat="1" ht="13">
      <c r="A464" s="528"/>
      <c r="B464" s="528"/>
      <c r="C464" s="835"/>
      <c r="D464" s="983" t="s">
        <v>405</v>
      </c>
      <c r="E464" s="983"/>
      <c r="F464" s="983"/>
      <c r="G464" s="471"/>
    </row>
    <row r="465" spans="1:7" s="482" customFormat="1" ht="13">
      <c r="A465" s="528"/>
      <c r="B465" s="528"/>
      <c r="C465" s="835"/>
      <c r="D465" s="580" t="s">
        <v>541</v>
      </c>
      <c r="E465" s="580"/>
      <c r="F465" s="580"/>
      <c r="G465" s="471"/>
    </row>
    <row r="466" spans="1:7" s="482" customFormat="1" ht="13">
      <c r="A466" s="528"/>
      <c r="B466" s="528"/>
      <c r="C466" s="835"/>
      <c r="D466" s="580" t="s">
        <v>542</v>
      </c>
      <c r="E466" s="580"/>
      <c r="F466" s="580"/>
      <c r="G466" s="471"/>
    </row>
    <row r="467" spans="1:7" s="482" customFormat="1" ht="13">
      <c r="A467" s="528"/>
      <c r="B467" s="528"/>
      <c r="C467" s="835"/>
      <c r="D467" s="834"/>
      <c r="E467" s="834"/>
      <c r="F467" s="834"/>
      <c r="G467" s="471"/>
    </row>
    <row r="468" spans="1:7" s="482" customFormat="1" ht="13.75" customHeight="1">
      <c r="A468" s="523"/>
      <c r="B468" s="526" t="s">
        <v>294</v>
      </c>
      <c r="C468" s="527"/>
      <c r="D468" s="883" t="s">
        <v>543</v>
      </c>
      <c r="E468" s="883"/>
      <c r="F468" s="883"/>
      <c r="G468" s="457"/>
    </row>
    <row r="469" spans="1:7" s="482" customFormat="1" ht="13">
      <c r="A469" s="523"/>
      <c r="B469" s="523"/>
      <c r="C469" s="527"/>
      <c r="D469" s="883"/>
      <c r="E469" s="883"/>
      <c r="F469" s="883"/>
      <c r="G469" s="457"/>
    </row>
    <row r="470" spans="1:7" s="482" customFormat="1" ht="13">
      <c r="A470" s="523"/>
      <c r="B470" s="523"/>
      <c r="C470" s="527"/>
      <c r="D470" s="556"/>
      <c r="E470" s="457"/>
      <c r="F470" s="820"/>
      <c r="G470" s="457"/>
    </row>
    <row r="471" spans="1:7" s="482" customFormat="1" ht="14.5" customHeight="1">
      <c r="A471" s="525"/>
      <c r="B471" s="526" t="s">
        <v>294</v>
      </c>
      <c r="C471" s="527"/>
      <c r="D471" s="883" t="s">
        <v>544</v>
      </c>
      <c r="E471" s="883"/>
      <c r="F471" s="883"/>
      <c r="G471" s="457"/>
    </row>
    <row r="472" spans="1:7" s="482" customFormat="1" ht="13">
      <c r="A472" s="523"/>
      <c r="B472" s="523"/>
      <c r="C472" s="527"/>
      <c r="D472" s="883"/>
      <c r="E472" s="883"/>
      <c r="F472" s="883"/>
      <c r="G472" s="457"/>
    </row>
    <row r="473" spans="1:7" s="482" customFormat="1" ht="13">
      <c r="A473" s="523"/>
      <c r="B473" s="523"/>
      <c r="C473" s="527"/>
      <c r="D473" s="883"/>
      <c r="E473" s="883"/>
      <c r="F473" s="883"/>
      <c r="G473" s="457"/>
    </row>
    <row r="474" spans="1:7" s="482" customFormat="1" ht="13">
      <c r="A474" s="523"/>
      <c r="B474" s="523"/>
      <c r="C474" s="527"/>
      <c r="D474" s="883"/>
      <c r="E474" s="883"/>
      <c r="F474" s="883"/>
      <c r="G474" s="457"/>
    </row>
    <row r="475" spans="1:7" s="482" customFormat="1" ht="13">
      <c r="A475" s="523"/>
      <c r="B475" s="523"/>
      <c r="C475" s="527"/>
      <c r="D475" s="883"/>
      <c r="E475" s="883"/>
      <c r="F475" s="883"/>
      <c r="G475" s="457"/>
    </row>
    <row r="476" spans="1:7" s="482" customFormat="1" ht="13">
      <c r="A476" s="523"/>
      <c r="B476" s="523"/>
      <c r="C476" s="527"/>
      <c r="D476" s="483"/>
      <c r="E476" s="457"/>
      <c r="F476" s="820"/>
      <c r="G476" s="457"/>
    </row>
    <row r="477" spans="1:7" s="482" customFormat="1" ht="14.5" customHeight="1">
      <c r="A477" s="525"/>
      <c r="B477" s="526" t="s">
        <v>294</v>
      </c>
      <c r="C477" s="527"/>
      <c r="D477" s="883" t="s">
        <v>408</v>
      </c>
      <c r="E477" s="883"/>
      <c r="F477" s="883"/>
      <c r="G477" s="457"/>
    </row>
    <row r="478" spans="1:7" s="482" customFormat="1" ht="13">
      <c r="A478" s="523"/>
      <c r="B478" s="523"/>
      <c r="C478" s="527"/>
      <c r="D478" s="883"/>
      <c r="E478" s="883"/>
      <c r="F478" s="883"/>
      <c r="G478" s="457"/>
    </row>
    <row r="479" spans="1:7" s="482" customFormat="1" ht="13">
      <c r="A479" s="523"/>
      <c r="B479" s="523"/>
      <c r="C479" s="527"/>
      <c r="D479" s="883"/>
      <c r="E479" s="883"/>
      <c r="F479" s="883"/>
      <c r="G479" s="457"/>
    </row>
    <row r="480" spans="1:7" s="482" customFormat="1" ht="13">
      <c r="A480" s="523"/>
      <c r="B480" s="523"/>
      <c r="C480" s="527"/>
      <c r="D480" s="883"/>
      <c r="E480" s="883"/>
      <c r="F480" s="883"/>
      <c r="G480" s="457"/>
    </row>
    <row r="481" spans="1:7" s="482" customFormat="1" ht="10" customHeight="1">
      <c r="A481" s="523"/>
      <c r="B481" s="523"/>
      <c r="C481" s="527"/>
      <c r="D481" s="483"/>
      <c r="E481" s="457"/>
      <c r="F481" s="820"/>
      <c r="G481" s="457"/>
    </row>
    <row r="482" spans="1:7" s="482" customFormat="1" ht="14.5" customHeight="1">
      <c r="A482" s="525"/>
      <c r="B482" s="526" t="s">
        <v>294</v>
      </c>
      <c r="C482" s="527"/>
      <c r="D482" s="883" t="s">
        <v>409</v>
      </c>
      <c r="E482" s="883"/>
      <c r="F482" s="883"/>
      <c r="G482" s="457"/>
    </row>
    <row r="483" spans="1:7" s="482" customFormat="1" ht="13">
      <c r="A483" s="523"/>
      <c r="B483" s="523"/>
      <c r="C483" s="527"/>
      <c r="D483" s="883"/>
      <c r="E483" s="883"/>
      <c r="F483" s="883"/>
      <c r="G483" s="457"/>
    </row>
    <row r="484" spans="1:7" s="482" customFormat="1" ht="13">
      <c r="A484" s="523"/>
      <c r="B484" s="523"/>
      <c r="C484" s="527"/>
      <c r="D484" s="883"/>
      <c r="E484" s="883"/>
      <c r="F484" s="883"/>
      <c r="G484" s="457"/>
    </row>
    <row r="485" spans="1:7" s="482" customFormat="1" ht="13">
      <c r="A485" s="523"/>
      <c r="B485" s="523"/>
      <c r="C485" s="527"/>
      <c r="D485" s="816"/>
      <c r="E485" s="816"/>
      <c r="F485" s="816"/>
      <c r="G485" s="457"/>
    </row>
    <row r="486" spans="1:7" s="482" customFormat="1" ht="14.5" customHeight="1">
      <c r="A486" s="525"/>
      <c r="B486" s="526" t="s">
        <v>294</v>
      </c>
      <c r="C486" s="527"/>
      <c r="D486" s="883" t="s">
        <v>410</v>
      </c>
      <c r="E486" s="883"/>
      <c r="F486" s="883"/>
      <c r="G486" s="457"/>
    </row>
    <row r="487" spans="1:7" s="482" customFormat="1" ht="13">
      <c r="A487" s="523"/>
      <c r="B487" s="523"/>
      <c r="C487" s="527"/>
      <c r="D487" s="883"/>
      <c r="E487" s="883"/>
      <c r="F487" s="883"/>
      <c r="G487" s="457"/>
    </row>
    <row r="488" spans="1:7" s="482" customFormat="1" ht="13">
      <c r="A488" s="523"/>
      <c r="B488" s="523"/>
      <c r="C488" s="527"/>
      <c r="D488" s="883"/>
      <c r="E488" s="883"/>
      <c r="F488" s="883"/>
      <c r="G488" s="457"/>
    </row>
    <row r="489" spans="1:7" s="482" customFormat="1" ht="13">
      <c r="A489" s="523"/>
      <c r="B489" s="523"/>
      <c r="C489" s="527"/>
      <c r="D489" s="883"/>
      <c r="E489" s="883"/>
      <c r="F489" s="883"/>
      <c r="G489" s="457"/>
    </row>
    <row r="490" spans="1:7" s="482" customFormat="1" ht="13">
      <c r="A490" s="523"/>
      <c r="B490" s="523"/>
      <c r="C490" s="527"/>
      <c r="D490" s="883"/>
      <c r="E490" s="883"/>
      <c r="F490" s="883"/>
      <c r="G490" s="457"/>
    </row>
    <row r="491" spans="1:7" s="482" customFormat="1" ht="13">
      <c r="A491" s="523"/>
      <c r="B491" s="523"/>
      <c r="C491" s="527"/>
      <c r="D491" s="883"/>
      <c r="E491" s="883"/>
      <c r="F491" s="883"/>
      <c r="G491" s="457"/>
    </row>
    <row r="492" spans="1:7" s="482" customFormat="1" ht="13">
      <c r="A492" s="523"/>
      <c r="B492" s="523"/>
      <c r="C492" s="527"/>
      <c r="D492" s="883"/>
      <c r="E492" s="883"/>
      <c r="F492" s="883"/>
      <c r="G492" s="457"/>
    </row>
    <row r="493" spans="1:7" s="482" customFormat="1" ht="13">
      <c r="A493" s="557"/>
      <c r="B493" s="557"/>
      <c r="C493" s="558"/>
      <c r="D493" s="883"/>
      <c r="E493" s="883"/>
      <c r="F493" s="883"/>
      <c r="G493" s="457"/>
    </row>
    <row r="494" spans="1:7" s="482" customFormat="1" ht="13">
      <c r="A494" s="557"/>
      <c r="B494" s="557"/>
      <c r="C494" s="558"/>
      <c r="D494" s="883"/>
      <c r="E494" s="883"/>
      <c r="F494" s="883"/>
      <c r="G494" s="457"/>
    </row>
    <row r="495" spans="1:7" s="482" customFormat="1" ht="13">
      <c r="A495" s="557"/>
      <c r="B495" s="557"/>
      <c r="C495" s="558"/>
      <c r="D495" s="483"/>
      <c r="E495" s="457"/>
      <c r="F495" s="820"/>
      <c r="G495" s="457"/>
    </row>
    <row r="496" spans="1:7" s="482" customFormat="1" ht="13.75" customHeight="1">
      <c r="A496" s="557"/>
      <c r="B496" s="526" t="s">
        <v>294</v>
      </c>
      <c r="C496" s="558"/>
      <c r="D496" s="883" t="s">
        <v>411</v>
      </c>
      <c r="E496" s="883"/>
      <c r="F496" s="883"/>
      <c r="G496" s="457"/>
    </row>
    <row r="497" spans="1:7" s="482" customFormat="1" ht="13">
      <c r="A497" s="557"/>
      <c r="B497" s="557"/>
      <c r="C497" s="558"/>
      <c r="D497" s="883"/>
      <c r="E497" s="883"/>
      <c r="F497" s="883"/>
      <c r="G497" s="457"/>
    </row>
    <row r="498" spans="1:7" s="482" customFormat="1" ht="13">
      <c r="A498" s="557"/>
      <c r="B498" s="557"/>
      <c r="C498" s="558"/>
      <c r="D498" s="883"/>
      <c r="E498" s="883"/>
      <c r="F498" s="883"/>
      <c r="G498" s="457"/>
    </row>
    <row r="499" spans="1:7" s="482" customFormat="1" ht="13">
      <c r="A499" s="557"/>
      <c r="B499" s="557"/>
      <c r="C499" s="558"/>
      <c r="D499" s="883"/>
      <c r="E499" s="883"/>
      <c r="F499" s="883"/>
      <c r="G499" s="457"/>
    </row>
    <row r="500" spans="1:7" s="482" customFormat="1" ht="13">
      <c r="A500" s="523"/>
      <c r="B500" s="523"/>
      <c r="C500" s="527"/>
      <c r="D500" s="883"/>
      <c r="E500" s="883"/>
      <c r="F500" s="883"/>
      <c r="G500" s="457"/>
    </row>
    <row r="501" spans="1:7" s="482" customFormat="1" ht="13">
      <c r="A501" s="523"/>
      <c r="B501" s="523"/>
      <c r="C501" s="527"/>
      <c r="D501" s="816"/>
      <c r="E501" s="816"/>
      <c r="F501" s="816"/>
      <c r="G501" s="457"/>
    </row>
    <row r="502" spans="1:7" s="482" customFormat="1" ht="13.25" customHeight="1">
      <c r="A502" s="523"/>
      <c r="B502" s="526" t="s">
        <v>294</v>
      </c>
      <c r="C502" s="527"/>
      <c r="D502" s="961" t="s">
        <v>423</v>
      </c>
      <c r="E502" s="961"/>
      <c r="F502" s="961"/>
      <c r="G502" s="457"/>
    </row>
    <row r="503" spans="1:7" s="482" customFormat="1" ht="13">
      <c r="A503" s="523"/>
      <c r="B503" s="523"/>
      <c r="C503" s="527"/>
      <c r="D503" s="961"/>
      <c r="E503" s="961"/>
      <c r="F503" s="961"/>
      <c r="G503" s="457"/>
    </row>
    <row r="504" spans="1:7" s="482" customFormat="1" ht="13">
      <c r="A504" s="523"/>
      <c r="B504" s="523"/>
      <c r="C504" s="527"/>
      <c r="D504" s="961"/>
      <c r="E504" s="961"/>
      <c r="F504" s="961"/>
      <c r="G504" s="457"/>
    </row>
    <row r="505" spans="1:7" s="482" customFormat="1" ht="14.5" customHeight="1">
      <c r="A505" s="525"/>
      <c r="B505" s="526" t="s">
        <v>294</v>
      </c>
      <c r="C505" s="530"/>
      <c r="D505" s="883" t="s">
        <v>412</v>
      </c>
      <c r="E505" s="883"/>
      <c r="F505" s="883"/>
      <c r="G505" s="457"/>
    </row>
    <row r="506" spans="1:7" s="482" customFormat="1">
      <c r="A506" s="517"/>
      <c r="B506" s="517"/>
      <c r="C506" s="530"/>
      <c r="D506" s="883"/>
      <c r="E506" s="883"/>
      <c r="F506" s="883"/>
      <c r="G506" s="457"/>
    </row>
    <row r="507" spans="1:7" s="482" customFormat="1">
      <c r="A507" s="517"/>
      <c r="B507" s="517"/>
      <c r="C507" s="530"/>
      <c r="D507" s="883"/>
      <c r="E507" s="883"/>
      <c r="F507" s="883"/>
      <c r="G507" s="457"/>
    </row>
    <row r="508" spans="1:7" s="482" customFormat="1" ht="12" customHeight="1">
      <c r="A508" s="829"/>
      <c r="B508" s="829"/>
      <c r="C508" s="534"/>
      <c r="D508" s="829"/>
      <c r="E508" s="457"/>
      <c r="F508" s="831"/>
      <c r="G508" s="457"/>
    </row>
    <row r="509" spans="1:7" ht="13">
      <c r="A509" s="891" t="s">
        <v>413</v>
      </c>
      <c r="B509" s="891"/>
      <c r="C509" s="891"/>
      <c r="D509" s="891"/>
      <c r="E509" s="891"/>
      <c r="F509" s="891"/>
      <c r="G509" s="891"/>
    </row>
    <row r="510" spans="1:7" ht="13">
      <c r="A510" s="829"/>
      <c r="B510" s="829"/>
      <c r="C510" s="554"/>
      <c r="F510" s="559"/>
    </row>
    <row r="511" spans="1:7">
      <c r="B511" s="971" t="s">
        <v>334</v>
      </c>
      <c r="C511" s="971"/>
      <c r="D511" s="971"/>
      <c r="E511" s="971"/>
      <c r="F511" s="971"/>
    </row>
    <row r="512" spans="1:7">
      <c r="A512" s="829"/>
      <c r="B512" s="829"/>
      <c r="C512" s="554"/>
      <c r="D512" s="829"/>
      <c r="F512" s="829"/>
    </row>
    <row r="513" spans="1:7" ht="13">
      <c r="A513" s="940" t="s">
        <v>414</v>
      </c>
      <c r="B513" s="940"/>
      <c r="C513" s="940"/>
      <c r="D513" s="940"/>
      <c r="E513" s="940"/>
      <c r="F513" s="940"/>
      <c r="G513" s="940"/>
    </row>
    <row r="514" spans="1:7">
      <c r="A514" s="829"/>
      <c r="B514" s="829"/>
      <c r="C514" s="554"/>
      <c r="D514" s="829"/>
      <c r="F514" s="829"/>
    </row>
    <row r="515" spans="1:7" ht="13">
      <c r="C515" s="554"/>
      <c r="D515" s="907" t="s">
        <v>415</v>
      </c>
      <c r="E515" s="907"/>
      <c r="F515" s="907"/>
    </row>
    <row r="516" spans="1:7">
      <c r="C516" s="554"/>
      <c r="D516" s="910" t="s">
        <v>416</v>
      </c>
      <c r="E516" s="910"/>
      <c r="F516" s="910"/>
    </row>
    <row r="517" spans="1:7">
      <c r="C517" s="554"/>
      <c r="D517" s="820"/>
      <c r="E517" s="820"/>
      <c r="F517" s="820"/>
    </row>
    <row r="518" spans="1:7" ht="13.75" customHeight="1">
      <c r="A518" s="525"/>
      <c r="B518" s="526" t="s">
        <v>294</v>
      </c>
      <c r="C518" s="554"/>
      <c r="D518" s="910" t="s">
        <v>417</v>
      </c>
      <c r="E518" s="910"/>
      <c r="F518" s="910"/>
      <c r="G518" s="519"/>
    </row>
    <row r="519" spans="1:7" ht="13.75" customHeight="1">
      <c r="A519" s="554"/>
      <c r="B519" s="554"/>
      <c r="C519" s="554"/>
      <c r="D519" s="820"/>
      <c r="E519" s="405"/>
      <c r="F519" s="405"/>
      <c r="G519" s="519"/>
    </row>
    <row r="520" spans="1:7" ht="13">
      <c r="A520" s="525"/>
      <c r="B520" s="526" t="s">
        <v>294</v>
      </c>
      <c r="C520" s="554"/>
      <c r="D520" s="908" t="s">
        <v>418</v>
      </c>
      <c r="E520" s="908"/>
      <c r="F520" s="908"/>
      <c r="G520" s="519"/>
    </row>
    <row r="521" spans="1:7">
      <c r="A521" s="554"/>
      <c r="B521" s="554"/>
      <c r="C521" s="554"/>
      <c r="D521" s="908"/>
      <c r="E521" s="908"/>
      <c r="F521" s="908"/>
      <c r="G521" s="519"/>
    </row>
    <row r="522" spans="1:7">
      <c r="A522" s="554"/>
      <c r="B522" s="554"/>
      <c r="C522" s="554"/>
      <c r="D522" s="829"/>
      <c r="E522" s="829"/>
      <c r="F522" s="829"/>
      <c r="G522" s="519"/>
    </row>
    <row r="523" spans="1:7" ht="13">
      <c r="A523" s="525"/>
      <c r="B523" s="526" t="s">
        <v>294</v>
      </c>
      <c r="C523" s="554"/>
      <c r="D523" s="908" t="s">
        <v>419</v>
      </c>
      <c r="E523" s="908"/>
      <c r="F523" s="908"/>
      <c r="G523" s="519"/>
    </row>
    <row r="524" spans="1:7">
      <c r="A524" s="554"/>
      <c r="B524" s="554"/>
      <c r="C524" s="554"/>
      <c r="D524" s="908"/>
      <c r="E524" s="908"/>
      <c r="F524" s="908"/>
      <c r="G524" s="519"/>
    </row>
    <row r="525" spans="1:7">
      <c r="A525" s="554"/>
      <c r="B525" s="554"/>
      <c r="C525" s="554"/>
      <c r="D525" s="829"/>
      <c r="E525" s="829"/>
      <c r="F525" s="829"/>
      <c r="G525" s="519"/>
    </row>
    <row r="526" spans="1:7" ht="13">
      <c r="A526" s="525"/>
      <c r="B526" s="526" t="s">
        <v>294</v>
      </c>
      <c r="C526" s="554"/>
      <c r="D526" s="908" t="s">
        <v>420</v>
      </c>
      <c r="E526" s="908"/>
      <c r="F526" s="908"/>
      <c r="G526" s="519"/>
    </row>
    <row r="527" spans="1:7">
      <c r="A527" s="554"/>
      <c r="B527" s="554"/>
      <c r="C527" s="554"/>
      <c r="D527" s="908"/>
      <c r="E527" s="908"/>
      <c r="F527" s="908"/>
      <c r="G527" s="519"/>
    </row>
    <row r="528" spans="1:7">
      <c r="A528" s="554"/>
      <c r="B528" s="554"/>
      <c r="C528" s="554"/>
      <c r="D528" s="829"/>
      <c r="E528" s="829"/>
      <c r="F528" s="829"/>
      <c r="G528" s="519"/>
    </row>
    <row r="529" spans="1:7" ht="13">
      <c r="A529" s="525"/>
      <c r="B529" s="526" t="s">
        <v>294</v>
      </c>
      <c r="C529" s="554"/>
      <c r="D529" s="908" t="s">
        <v>421</v>
      </c>
      <c r="E529" s="908"/>
      <c r="F529" s="908"/>
      <c r="G529" s="519"/>
    </row>
    <row r="530" spans="1:7">
      <c r="A530" s="554"/>
      <c r="B530" s="554"/>
      <c r="C530" s="554"/>
      <c r="D530" s="908"/>
      <c r="E530" s="908"/>
      <c r="F530" s="908"/>
      <c r="G530" s="519"/>
    </row>
    <row r="531" spans="1:7">
      <c r="A531" s="554"/>
      <c r="B531" s="554"/>
      <c r="C531" s="554"/>
      <c r="D531" s="908"/>
      <c r="E531" s="908"/>
      <c r="F531" s="908"/>
      <c r="G531" s="519"/>
    </row>
    <row r="532" spans="1:7">
      <c r="A532" s="554"/>
      <c r="B532" s="554"/>
      <c r="C532" s="554"/>
      <c r="D532" s="829"/>
      <c r="E532" s="829"/>
      <c r="F532" s="829"/>
    </row>
    <row r="533" spans="1:7" ht="13">
      <c r="A533" s="525"/>
      <c r="B533" s="526" t="s">
        <v>294</v>
      </c>
      <c r="C533" s="554"/>
      <c r="D533" s="961" t="s">
        <v>422</v>
      </c>
      <c r="E533" s="961"/>
      <c r="F533" s="961"/>
    </row>
    <row r="534" spans="1:7">
      <c r="A534" s="554"/>
      <c r="B534" s="554"/>
      <c r="C534" s="554"/>
      <c r="D534" s="961"/>
      <c r="E534" s="961"/>
      <c r="F534" s="961"/>
    </row>
    <row r="535" spans="1:7">
      <c r="A535" s="554"/>
      <c r="B535" s="554"/>
      <c r="C535" s="554"/>
      <c r="D535" s="829"/>
      <c r="E535" s="829"/>
      <c r="F535" s="829"/>
    </row>
    <row r="536" spans="1:7" ht="13">
      <c r="A536" s="525"/>
      <c r="B536" s="526" t="s">
        <v>294</v>
      </c>
      <c r="C536" s="554"/>
      <c r="D536" s="908" t="s">
        <v>424</v>
      </c>
      <c r="E536" s="908"/>
      <c r="F536" s="908"/>
    </row>
    <row r="537" spans="1:7">
      <c r="A537" s="554"/>
      <c r="B537" s="554"/>
      <c r="C537" s="554"/>
      <c r="D537" s="908"/>
      <c r="E537" s="908"/>
      <c r="F537" s="908"/>
      <c r="G537" s="544"/>
    </row>
    <row r="538" spans="1:7">
      <c r="A538" s="554"/>
      <c r="B538" s="554"/>
      <c r="C538" s="554"/>
      <c r="D538" s="829"/>
      <c r="E538" s="829"/>
      <c r="F538" s="829"/>
      <c r="G538" s="544"/>
    </row>
    <row r="539" spans="1:7" ht="13">
      <c r="A539" s="525"/>
      <c r="B539" s="526" t="s">
        <v>294</v>
      </c>
      <c r="C539" s="554"/>
      <c r="D539" s="910" t="s">
        <v>425</v>
      </c>
      <c r="E539" s="910"/>
      <c r="F539" s="910"/>
      <c r="G539" s="544"/>
    </row>
    <row r="540" spans="1:7" ht="13">
      <c r="A540" s="837"/>
      <c r="B540" s="837"/>
      <c r="C540" s="554"/>
      <c r="D540" s="910" t="s">
        <v>426</v>
      </c>
      <c r="E540" s="910"/>
      <c r="F540" s="910"/>
      <c r="G540" s="544"/>
    </row>
    <row r="541" spans="1:7" ht="13">
      <c r="A541" s="837"/>
      <c r="B541" s="837"/>
      <c r="C541" s="554"/>
      <c r="D541" s="457"/>
      <c r="E541" s="962" t="s">
        <v>427</v>
      </c>
      <c r="F541" s="962"/>
      <c r="G541" s="544"/>
    </row>
    <row r="542" spans="1:7" ht="13">
      <c r="A542" s="525"/>
      <c r="B542" s="525"/>
      <c r="C542" s="554"/>
      <c r="E542" s="829"/>
      <c r="F542" s="829"/>
      <c r="G542" s="544"/>
    </row>
    <row r="543" spans="1:7" ht="13">
      <c r="A543" s="525"/>
      <c r="B543" s="526" t="s">
        <v>294</v>
      </c>
      <c r="C543" s="554"/>
      <c r="D543" s="993" t="s">
        <v>428</v>
      </c>
      <c r="E543" s="993"/>
      <c r="F543" s="993"/>
      <c r="G543" s="544"/>
    </row>
    <row r="544" spans="1:7">
      <c r="C544" s="554"/>
      <c r="D544" s="908" t="s">
        <v>429</v>
      </c>
      <c r="E544" s="908"/>
      <c r="F544" s="908"/>
      <c r="G544" s="544"/>
    </row>
    <row r="545" spans="1:7">
      <c r="A545" s="554"/>
      <c r="B545" s="554"/>
      <c r="C545" s="554"/>
      <c r="D545" s="908"/>
      <c r="E545" s="908"/>
      <c r="F545" s="908"/>
      <c r="G545" s="544"/>
    </row>
    <row r="546" spans="1:7">
      <c r="A546" s="554"/>
      <c r="B546" s="554"/>
      <c r="C546" s="554"/>
      <c r="D546" s="908"/>
      <c r="E546" s="908"/>
      <c r="F546" s="908"/>
      <c r="G546" s="544"/>
    </row>
    <row r="547" spans="1:7">
      <c r="A547" s="554"/>
      <c r="B547" s="554"/>
      <c r="C547" s="554"/>
      <c r="D547" s="829"/>
      <c r="E547" s="829"/>
      <c r="F547" s="829"/>
      <c r="G547" s="544"/>
    </row>
    <row r="548" spans="1:7" ht="13">
      <c r="A548" s="525"/>
      <c r="B548" s="526" t="s">
        <v>294</v>
      </c>
      <c r="C548" s="554"/>
      <c r="D548" s="908" t="s">
        <v>430</v>
      </c>
      <c r="E548" s="908"/>
      <c r="F548" s="908"/>
      <c r="G548" s="544"/>
    </row>
    <row r="549" spans="1:7" ht="13">
      <c r="A549" s="525"/>
      <c r="B549" s="525"/>
      <c r="C549" s="554"/>
      <c r="D549" s="908"/>
      <c r="E549" s="908"/>
      <c r="F549" s="908"/>
      <c r="G549" s="544"/>
    </row>
    <row r="550" spans="1:7" ht="13">
      <c r="A550" s="525"/>
      <c r="B550" s="525"/>
      <c r="C550" s="554"/>
      <c r="D550" s="908"/>
      <c r="E550" s="908"/>
      <c r="F550" s="908"/>
      <c r="G550" s="544"/>
    </row>
    <row r="551" spans="1:7" ht="13">
      <c r="A551" s="525"/>
      <c r="B551" s="525"/>
      <c r="C551" s="554"/>
      <c r="D551" s="908"/>
      <c r="E551" s="908"/>
      <c r="F551" s="908"/>
      <c r="G551" s="544"/>
    </row>
    <row r="552" spans="1:7" ht="13">
      <c r="A552" s="525"/>
      <c r="B552" s="525"/>
      <c r="C552" s="554"/>
      <c r="D552" s="829"/>
      <c r="E552" s="829"/>
      <c r="F552" s="829"/>
      <c r="G552" s="544"/>
    </row>
    <row r="553" spans="1:7" ht="13">
      <c r="A553" s="891" t="s">
        <v>431</v>
      </c>
      <c r="B553" s="891"/>
      <c r="C553" s="891"/>
      <c r="D553" s="891"/>
      <c r="E553" s="891"/>
      <c r="F553" s="891"/>
      <c r="G553" s="891"/>
    </row>
    <row r="554" spans="1:7">
      <c r="A554" s="554"/>
      <c r="B554" s="554"/>
      <c r="C554" s="554"/>
      <c r="E554" s="829"/>
      <c r="F554" s="829"/>
      <c r="G554" s="544"/>
    </row>
    <row r="555" spans="1:7" ht="12.75" customHeight="1">
      <c r="C555" s="521"/>
      <c r="D555" s="978" t="s">
        <v>432</v>
      </c>
      <c r="E555" s="978"/>
      <c r="F555" s="978"/>
      <c r="G555" s="544"/>
    </row>
    <row r="556" spans="1:7" ht="13">
      <c r="A556" s="523"/>
      <c r="B556" s="523"/>
      <c r="C556" s="523"/>
      <c r="D556" s="913" t="s">
        <v>433</v>
      </c>
      <c r="E556" s="913"/>
      <c r="F556" s="913"/>
      <c r="G556" s="544"/>
    </row>
    <row r="557" spans="1:7" ht="13">
      <c r="A557" s="519"/>
      <c r="B557" s="519"/>
      <c r="C557" s="523"/>
      <c r="D557" s="560"/>
      <c r="G557" s="544"/>
    </row>
    <row r="558" spans="1:7" ht="13">
      <c r="A558" s="523"/>
      <c r="B558" s="526" t="s">
        <v>294</v>
      </c>
      <c r="D558" s="913" t="s">
        <v>434</v>
      </c>
      <c r="E558" s="913"/>
      <c r="F558" s="913"/>
      <c r="G558" s="544"/>
    </row>
    <row r="559" spans="1:7" ht="13">
      <c r="A559" s="837"/>
      <c r="B559" s="837"/>
      <c r="D559" s="540"/>
    </row>
    <row r="560" spans="1:7" ht="13">
      <c r="A560" s="837"/>
      <c r="B560" s="526" t="s">
        <v>294</v>
      </c>
      <c r="D560" s="890" t="s">
        <v>435</v>
      </c>
      <c r="E560" s="890"/>
      <c r="F560" s="890"/>
    </row>
    <row r="561" spans="1:7" ht="13">
      <c r="A561" s="837"/>
      <c r="B561" s="837"/>
      <c r="D561" s="890"/>
      <c r="E561" s="890"/>
      <c r="F561" s="890"/>
      <c r="G561" s="519"/>
    </row>
    <row r="562" spans="1:7" ht="13">
      <c r="A562" s="837"/>
      <c r="B562" s="837"/>
      <c r="D562" s="890"/>
      <c r="E562" s="890"/>
      <c r="F562" s="890"/>
      <c r="G562" s="519"/>
    </row>
    <row r="563" spans="1:7" ht="13">
      <c r="A563" s="837"/>
      <c r="B563" s="837"/>
      <c r="D563" s="890"/>
      <c r="E563" s="890"/>
      <c r="F563" s="890"/>
      <c r="G563" s="519"/>
    </row>
    <row r="564" spans="1:7" ht="13">
      <c r="A564" s="837"/>
      <c r="B564" s="526" t="s">
        <v>294</v>
      </c>
      <c r="D564" s="890" t="s">
        <v>436</v>
      </c>
      <c r="E564" s="890"/>
      <c r="F564" s="890"/>
      <c r="G564" s="519"/>
    </row>
    <row r="565" spans="1:7" ht="13">
      <c r="A565" s="837"/>
      <c r="B565" s="837"/>
      <c r="D565" s="890"/>
      <c r="E565" s="890"/>
      <c r="F565" s="890"/>
      <c r="G565" s="519"/>
    </row>
    <row r="566" spans="1:7" ht="13">
      <c r="A566" s="837"/>
      <c r="B566" s="837"/>
      <c r="D566" s="890"/>
      <c r="E566" s="890"/>
      <c r="F566" s="890"/>
      <c r="G566" s="519"/>
    </row>
    <row r="567" spans="1:7" ht="13">
      <c r="A567" s="837"/>
      <c r="B567" s="837"/>
      <c r="D567" s="890"/>
      <c r="E567" s="890"/>
      <c r="F567" s="890"/>
      <c r="G567" s="519"/>
    </row>
    <row r="568" spans="1:7" ht="13">
      <c r="A568" s="837"/>
      <c r="B568" s="837"/>
      <c r="D568" s="811"/>
      <c r="E568" s="811"/>
      <c r="F568" s="811"/>
      <c r="G568" s="519"/>
    </row>
    <row r="569" spans="1:7" ht="13">
      <c r="A569" s="837"/>
      <c r="B569" s="526" t="s">
        <v>294</v>
      </c>
      <c r="D569" s="890" t="s">
        <v>437</v>
      </c>
      <c r="E569" s="890"/>
      <c r="F569" s="890"/>
      <c r="G569" s="519"/>
    </row>
    <row r="570" spans="1:7" ht="13">
      <c r="A570" s="837"/>
      <c r="B570" s="837"/>
      <c r="D570" s="890"/>
      <c r="E570" s="890"/>
      <c r="F570" s="890"/>
      <c r="G570" s="519"/>
    </row>
    <row r="571" spans="1:7" ht="13">
      <c r="A571" s="837"/>
      <c r="B571" s="837"/>
      <c r="D571" s="560"/>
      <c r="G571" s="519"/>
    </row>
    <row r="572" spans="1:7" ht="13">
      <c r="A572" s="837"/>
      <c r="B572" s="526" t="s">
        <v>294</v>
      </c>
      <c r="D572" s="913" t="s">
        <v>438</v>
      </c>
      <c r="E572" s="913"/>
      <c r="F572" s="913"/>
      <c r="G572" s="519"/>
    </row>
    <row r="573" spans="1:7" ht="13">
      <c r="A573" s="837"/>
      <c r="B573" s="837"/>
      <c r="D573" s="913"/>
      <c r="E573" s="913"/>
      <c r="F573" s="913"/>
      <c r="G573" s="519"/>
    </row>
    <row r="574" spans="1:7" ht="13">
      <c r="A574" s="837"/>
      <c r="B574" s="837"/>
      <c r="D574" s="560"/>
      <c r="G574" s="519"/>
    </row>
    <row r="575" spans="1:7" ht="13">
      <c r="A575" s="525"/>
      <c r="B575" s="526" t="s">
        <v>294</v>
      </c>
      <c r="D575" s="913" t="s">
        <v>439</v>
      </c>
      <c r="E575" s="913"/>
      <c r="F575" s="913"/>
      <c r="G575" s="519"/>
    </row>
    <row r="576" spans="1:7" ht="13">
      <c r="A576" s="525"/>
      <c r="B576" s="525"/>
      <c r="D576" s="560"/>
      <c r="G576" s="519"/>
    </row>
    <row r="577" spans="1:7" ht="13">
      <c r="A577" s="891" t="s">
        <v>441</v>
      </c>
      <c r="B577" s="891"/>
      <c r="C577" s="891"/>
      <c r="D577" s="891"/>
      <c r="E577" s="891"/>
      <c r="F577" s="891"/>
      <c r="G577" s="891"/>
    </row>
    <row r="578" spans="1:7"/>
    <row r="579" spans="1:7" ht="13">
      <c r="D579" s="907" t="s">
        <v>442</v>
      </c>
      <c r="E579" s="907"/>
      <c r="F579" s="907"/>
    </row>
    <row r="580" spans="1:7">
      <c r="D580" s="945" t="s">
        <v>443</v>
      </c>
      <c r="E580" s="945"/>
      <c r="F580" s="945"/>
    </row>
    <row r="581" spans="1:7">
      <c r="D581" s="798"/>
      <c r="E581" s="482"/>
      <c r="F581" s="482"/>
    </row>
    <row r="582" spans="1:7" s="520" customFormat="1" ht="13">
      <c r="A582" s="531"/>
      <c r="B582" s="526" t="s">
        <v>294</v>
      </c>
      <c r="C582" s="528"/>
      <c r="D582" s="909" t="s">
        <v>444</v>
      </c>
      <c r="E582" s="909"/>
      <c r="F582" s="909"/>
      <c r="G582" s="529"/>
    </row>
    <row r="583" spans="1:7">
      <c r="D583" s="909"/>
      <c r="E583" s="909"/>
      <c r="F583" s="909"/>
    </row>
    <row r="584" spans="1:7">
      <c r="D584" s="909"/>
      <c r="E584" s="909"/>
      <c r="F584" s="909"/>
    </row>
    <row r="585" spans="1:7"/>
    <row r="586" spans="1:7" ht="13">
      <c r="A586" s="891" t="s">
        <v>445</v>
      </c>
      <c r="B586" s="891"/>
      <c r="C586" s="891"/>
      <c r="D586" s="891"/>
      <c r="E586" s="891"/>
      <c r="F586" s="891"/>
      <c r="G586" s="891"/>
    </row>
    <row r="587" spans="1:7">
      <c r="A587" s="829"/>
      <c r="B587" s="829"/>
      <c r="G587" s="544"/>
    </row>
    <row r="588" spans="1:7" ht="13">
      <c r="A588" s="561"/>
      <c r="B588" s="561"/>
      <c r="C588" s="521"/>
      <c r="D588" s="946" t="s">
        <v>446</v>
      </c>
      <c r="E588" s="946"/>
      <c r="F588" s="946"/>
      <c r="G588" s="544"/>
    </row>
    <row r="589" spans="1:7" ht="13">
      <c r="A589" s="561"/>
      <c r="B589" s="561"/>
      <c r="C589" s="521"/>
      <c r="D589" s="946"/>
      <c r="E589" s="946"/>
      <c r="F589" s="946"/>
      <c r="G589" s="544"/>
    </row>
    <row r="590" spans="1:7" ht="13">
      <c r="C590" s="523"/>
      <c r="D590" s="945" t="s">
        <v>447</v>
      </c>
      <c r="E590" s="945"/>
      <c r="F590" s="945"/>
      <c r="G590" s="544"/>
    </row>
    <row r="591" spans="1:7" ht="13">
      <c r="C591" s="523"/>
      <c r="D591" s="798"/>
      <c r="E591" s="798"/>
      <c r="F591" s="798"/>
      <c r="G591" s="544"/>
    </row>
    <row r="592" spans="1:7" ht="13">
      <c r="A592" s="837"/>
      <c r="B592" s="526" t="s">
        <v>294</v>
      </c>
      <c r="D592" s="945" t="s">
        <v>448</v>
      </c>
      <c r="E592" s="945"/>
      <c r="F592" s="945"/>
      <c r="G592" s="544"/>
    </row>
    <row r="593" spans="1:7" ht="13">
      <c r="C593" s="562"/>
      <c r="E593" s="519"/>
      <c r="G593" s="544"/>
    </row>
    <row r="594" spans="1:7" ht="13">
      <c r="A594" s="837"/>
      <c r="B594" s="526" t="s">
        <v>294</v>
      </c>
      <c r="D594" s="906" t="s">
        <v>449</v>
      </c>
      <c r="E594" s="906"/>
      <c r="F594" s="906"/>
      <c r="G594" s="544"/>
    </row>
    <row r="595" spans="1:7">
      <c r="D595" s="906"/>
      <c r="E595" s="906"/>
      <c r="F595" s="906"/>
      <c r="G595" s="544"/>
    </row>
    <row r="596" spans="1:7">
      <c r="D596" s="519"/>
      <c r="G596" s="544"/>
    </row>
    <row r="597" spans="1:7">
      <c r="B597" s="526" t="s">
        <v>294</v>
      </c>
      <c r="D597" s="906" t="s">
        <v>450</v>
      </c>
      <c r="E597" s="906"/>
      <c r="F597" s="906"/>
      <c r="G597" s="544"/>
    </row>
    <row r="598" spans="1:7" ht="13">
      <c r="C598" s="562"/>
      <c r="D598" s="906"/>
      <c r="E598" s="906"/>
      <c r="F598" s="906"/>
      <c r="G598" s="544"/>
    </row>
    <row r="599" spans="1:7" ht="13">
      <c r="C599" s="562"/>
      <c r="G599" s="544"/>
    </row>
    <row r="600" spans="1:7" ht="13">
      <c r="B600" s="526" t="s">
        <v>294</v>
      </c>
      <c r="C600" s="562"/>
      <c r="D600" s="906" t="s">
        <v>451</v>
      </c>
      <c r="E600" s="906"/>
      <c r="F600" s="906"/>
      <c r="G600" s="544"/>
    </row>
    <row r="601" spans="1:7" ht="13">
      <c r="C601" s="562"/>
      <c r="D601" s="906"/>
      <c r="E601" s="906"/>
      <c r="F601" s="906"/>
      <c r="G601" s="544"/>
    </row>
    <row r="602" spans="1:7" ht="13">
      <c r="C602" s="562"/>
      <c r="G602" s="544"/>
    </row>
    <row r="603" spans="1:7" ht="13">
      <c r="A603" s="891" t="s">
        <v>452</v>
      </c>
      <c r="B603" s="891"/>
      <c r="C603" s="891"/>
      <c r="D603" s="891"/>
      <c r="E603" s="891"/>
      <c r="F603" s="891"/>
      <c r="G603" s="891"/>
    </row>
    <row r="604" spans="1:7" ht="13">
      <c r="A604" s="563"/>
      <c r="B604" s="563"/>
      <c r="C604" s="563"/>
      <c r="G604" s="544"/>
    </row>
    <row r="605" spans="1:7" ht="13">
      <c r="C605" s="837"/>
      <c r="D605" s="907" t="s">
        <v>453</v>
      </c>
      <c r="E605" s="907"/>
      <c r="F605" s="907"/>
      <c r="G605" s="544"/>
    </row>
    <row r="606" spans="1:7" ht="13">
      <c r="A606" s="837"/>
      <c r="B606" s="837"/>
      <c r="C606" s="543"/>
      <c r="D606" s="522"/>
      <c r="G606" s="544"/>
    </row>
    <row r="607" spans="1:7" ht="13">
      <c r="A607" s="525"/>
      <c r="B607" s="526" t="s">
        <v>294</v>
      </c>
      <c r="C607" s="543"/>
      <c r="D607" s="908" t="s">
        <v>545</v>
      </c>
      <c r="E607" s="908"/>
      <c r="F607" s="908"/>
      <c r="G607" s="544"/>
    </row>
    <row r="608" spans="1:7">
      <c r="C608" s="543"/>
      <c r="D608" s="908"/>
      <c r="E608" s="908"/>
      <c r="F608" s="908"/>
      <c r="G608" s="544"/>
    </row>
    <row r="609" spans="1:7">
      <c r="C609" s="543"/>
      <c r="D609" s="908"/>
      <c r="E609" s="908"/>
      <c r="F609" s="908"/>
      <c r="G609" s="544"/>
    </row>
    <row r="610" spans="1:7">
      <c r="C610" s="543"/>
      <c r="D610" s="908"/>
      <c r="E610" s="908"/>
      <c r="F610" s="908"/>
      <c r="G610" s="544"/>
    </row>
    <row r="611" spans="1:7">
      <c r="C611" s="543"/>
      <c r="D611" s="908"/>
      <c r="E611" s="908"/>
      <c r="F611" s="908"/>
      <c r="G611" s="544"/>
    </row>
    <row r="612" spans="1:7">
      <c r="C612" s="543"/>
      <c r="D612" s="908"/>
      <c r="E612" s="908"/>
      <c r="F612" s="908"/>
      <c r="G612" s="544"/>
    </row>
    <row r="613" spans="1:7">
      <c r="C613" s="543"/>
      <c r="D613" s="817"/>
      <c r="E613" s="817"/>
      <c r="F613" s="817"/>
      <c r="G613" s="544"/>
    </row>
    <row r="614" spans="1:7" ht="13">
      <c r="A614" s="525"/>
      <c r="B614" s="526" t="s">
        <v>294</v>
      </c>
      <c r="C614" s="543"/>
      <c r="D614" s="908" t="s">
        <v>455</v>
      </c>
      <c r="E614" s="908"/>
      <c r="F614" s="908"/>
      <c r="G614" s="544"/>
    </row>
    <row r="615" spans="1:7">
      <c r="A615" s="554"/>
      <c r="B615" s="554"/>
      <c r="C615" s="554"/>
      <c r="D615" s="908"/>
      <c r="E615" s="908"/>
      <c r="F615" s="908"/>
      <c r="G615" s="544"/>
    </row>
    <row r="616" spans="1:7">
      <c r="A616" s="554"/>
      <c r="B616" s="554"/>
      <c r="C616" s="554"/>
      <c r="D616" s="820"/>
      <c r="E616" s="564"/>
      <c r="F616" s="564"/>
      <c r="G616" s="544"/>
    </row>
    <row r="617" spans="1:7" ht="13">
      <c r="A617" s="525"/>
      <c r="B617" s="526" t="s">
        <v>294</v>
      </c>
      <c r="C617" s="554"/>
      <c r="D617" s="909" t="s">
        <v>546</v>
      </c>
      <c r="E617" s="909"/>
      <c r="F617" s="909"/>
      <c r="G617" s="544"/>
    </row>
    <row r="618" spans="1:7" ht="13">
      <c r="A618" s="525"/>
      <c r="B618" s="525"/>
      <c r="C618" s="554"/>
      <c r="D618" s="909"/>
      <c r="E618" s="909"/>
      <c r="F618" s="909"/>
      <c r="G618" s="544"/>
    </row>
    <row r="619" spans="1:7" ht="13">
      <c r="A619" s="525"/>
      <c r="B619" s="525"/>
      <c r="C619" s="554"/>
      <c r="D619" s="909"/>
      <c r="E619" s="909"/>
      <c r="F619" s="909"/>
      <c r="G619" s="544"/>
    </row>
    <row r="620" spans="1:7">
      <c r="A620" s="554"/>
      <c r="B620" s="526" t="s">
        <v>294</v>
      </c>
      <c r="C620" s="554"/>
      <c r="D620" s="910" t="s">
        <v>457</v>
      </c>
      <c r="E620" s="910"/>
      <c r="F620" s="910"/>
      <c r="G620" s="544"/>
    </row>
    <row r="621" spans="1:7">
      <c r="A621" s="554"/>
      <c r="B621" s="554"/>
      <c r="C621" s="554"/>
      <c r="D621" s="833"/>
      <c r="E621" s="833"/>
      <c r="F621" s="833"/>
      <c r="G621" s="544"/>
    </row>
    <row r="622" spans="1:7" ht="13">
      <c r="A622" s="891" t="s">
        <v>458</v>
      </c>
      <c r="B622" s="891"/>
      <c r="C622" s="891"/>
      <c r="D622" s="891"/>
      <c r="E622" s="891"/>
      <c r="F622" s="891"/>
      <c r="G622" s="891"/>
    </row>
    <row r="623" spans="1:7">
      <c r="A623" s="829"/>
      <c r="B623" s="829"/>
      <c r="C623" s="554"/>
      <c r="D623" s="564"/>
      <c r="E623" s="564"/>
      <c r="F623" s="564"/>
      <c r="G623" s="544"/>
    </row>
    <row r="624" spans="1:7" ht="13">
      <c r="C624" s="563"/>
      <c r="D624" s="985" t="s">
        <v>459</v>
      </c>
      <c r="E624" s="985"/>
      <c r="F624" s="985"/>
      <c r="G624" s="544"/>
    </row>
    <row r="625" spans="1:7" ht="13">
      <c r="A625" s="523"/>
      <c r="B625" s="523"/>
      <c r="C625" s="523"/>
      <c r="D625" s="986" t="s">
        <v>460</v>
      </c>
      <c r="E625" s="986"/>
      <c r="F625" s="986"/>
      <c r="G625" s="544"/>
    </row>
    <row r="626" spans="1:7" ht="13">
      <c r="A626" s="523"/>
      <c r="B626" s="523"/>
      <c r="C626" s="523"/>
      <c r="D626" s="833"/>
      <c r="E626" s="833"/>
      <c r="F626" s="833"/>
      <c r="G626" s="544"/>
    </row>
    <row r="627" spans="1:7" ht="12.75" customHeight="1">
      <c r="B627" s="526" t="s">
        <v>294</v>
      </c>
      <c r="C627" s="554"/>
      <c r="D627" s="976" t="s">
        <v>547</v>
      </c>
      <c r="E627" s="976"/>
      <c r="F627" s="976"/>
    </row>
    <row r="628" spans="1:7">
      <c r="D628" s="976"/>
      <c r="E628" s="976"/>
      <c r="F628" s="976"/>
    </row>
    <row r="629" spans="1:7">
      <c r="D629" s="976"/>
      <c r="E629" s="976"/>
      <c r="F629" s="976"/>
    </row>
    <row r="630" spans="1:7">
      <c r="D630" s="976"/>
      <c r="E630" s="976"/>
      <c r="F630" s="976"/>
    </row>
    <row r="631" spans="1:7" ht="14.5" customHeight="1">
      <c r="A631" s="525"/>
      <c r="B631" s="525"/>
      <c r="C631" s="554"/>
      <c r="D631" s="624"/>
      <c r="E631" s="624"/>
      <c r="F631" s="624"/>
      <c r="G631" s="544"/>
    </row>
    <row r="632" spans="1:7" ht="12.75" customHeight="1">
      <c r="A632" s="523"/>
      <c r="B632" s="526" t="s">
        <v>294</v>
      </c>
      <c r="C632" s="554"/>
      <c r="D632" s="976" t="s">
        <v>548</v>
      </c>
      <c r="E632" s="976"/>
      <c r="F632" s="976"/>
      <c r="G632" s="544"/>
    </row>
    <row r="633" spans="1:7" ht="13">
      <c r="A633" s="523"/>
      <c r="B633" s="525"/>
      <c r="C633" s="554"/>
      <c r="D633" s="976"/>
      <c r="E633" s="976"/>
      <c r="F633" s="976"/>
      <c r="G633" s="544"/>
    </row>
    <row r="634" spans="1:7" ht="13">
      <c r="A634" s="523"/>
      <c r="B634" s="525"/>
      <c r="C634" s="554"/>
      <c r="D634" s="976"/>
      <c r="E634" s="976"/>
      <c r="F634" s="976"/>
      <c r="G634" s="544"/>
    </row>
    <row r="635" spans="1:7" ht="13">
      <c r="A635" s="523"/>
      <c r="B635" s="525"/>
      <c r="C635" s="554"/>
      <c r="D635" s="976"/>
      <c r="E635" s="976"/>
      <c r="F635" s="976"/>
      <c r="G635" s="544"/>
    </row>
    <row r="636" spans="1:7" ht="13">
      <c r="A636" s="523"/>
      <c r="B636" s="525"/>
      <c r="C636" s="554"/>
      <c r="D636" s="976"/>
      <c r="E636" s="976"/>
      <c r="F636" s="976"/>
      <c r="G636" s="544"/>
    </row>
    <row r="637" spans="1:7" ht="14.25" customHeight="1">
      <c r="A637" s="523"/>
      <c r="B637" s="525"/>
      <c r="C637" s="554"/>
      <c r="F637" s="625"/>
      <c r="G637" s="544"/>
    </row>
    <row r="638" spans="1:7" ht="12.75" customHeight="1">
      <c r="A638" s="523"/>
      <c r="B638" s="526" t="s">
        <v>294</v>
      </c>
      <c r="C638" s="554"/>
      <c r="D638" s="976" t="s">
        <v>549</v>
      </c>
      <c r="E638" s="976"/>
      <c r="F638" s="976"/>
      <c r="G638" s="544"/>
    </row>
    <row r="639" spans="1:7" ht="13">
      <c r="A639" s="523"/>
      <c r="B639" s="525"/>
      <c r="C639" s="554"/>
      <c r="D639" s="976"/>
      <c r="E639" s="976"/>
      <c r="F639" s="976"/>
      <c r="G639" s="544"/>
    </row>
    <row r="640" spans="1:7" ht="13">
      <c r="A640" s="525"/>
      <c r="B640" s="525"/>
      <c r="C640" s="554"/>
      <c r="D640" s="976"/>
      <c r="E640" s="976"/>
      <c r="F640" s="976"/>
      <c r="G640" s="544"/>
    </row>
    <row r="641" spans="1:7" ht="13">
      <c r="A641" s="525"/>
      <c r="B641" s="525"/>
      <c r="C641" s="554"/>
      <c r="D641" s="976"/>
      <c r="E641" s="976"/>
      <c r="F641" s="976"/>
      <c r="G641" s="544"/>
    </row>
    <row r="642" spans="1:7" ht="13">
      <c r="A642" s="525"/>
      <c r="B642" s="525"/>
      <c r="C642" s="554"/>
      <c r="D642" s="827"/>
      <c r="E642" s="827"/>
      <c r="F642" s="827"/>
      <c r="G642" s="544"/>
    </row>
    <row r="643" spans="1:7" ht="12.75" customHeight="1">
      <c r="A643" s="523"/>
      <c r="B643" s="526" t="s">
        <v>294</v>
      </c>
      <c r="C643" s="554"/>
      <c r="D643" s="976" t="s">
        <v>550</v>
      </c>
      <c r="E643" s="976"/>
      <c r="F643" s="976"/>
      <c r="G643" s="544"/>
    </row>
    <row r="644" spans="1:7" ht="12.75" customHeight="1">
      <c r="A644" s="523"/>
      <c r="B644" s="525"/>
      <c r="C644" s="554"/>
      <c r="D644" s="976"/>
      <c r="E644" s="976"/>
      <c r="F644" s="976"/>
      <c r="G644" s="544"/>
    </row>
    <row r="645" spans="1:7" ht="12.75" customHeight="1">
      <c r="A645" s="523"/>
      <c r="B645" s="525"/>
      <c r="C645" s="554"/>
      <c r="D645" s="976"/>
      <c r="E645" s="976"/>
      <c r="F645" s="976"/>
      <c r="G645" s="544"/>
    </row>
    <row r="646" spans="1:7" ht="12.75" customHeight="1">
      <c r="A646" s="523"/>
      <c r="B646" s="525"/>
      <c r="C646" s="554"/>
      <c r="D646" s="976"/>
      <c r="E646" s="976"/>
      <c r="F646" s="976"/>
      <c r="G646" s="544"/>
    </row>
    <row r="647" spans="1:7" ht="12.75" customHeight="1">
      <c r="A647" s="523"/>
      <c r="B647" s="525"/>
      <c r="C647" s="554"/>
      <c r="D647" s="976"/>
      <c r="E647" s="976"/>
      <c r="F647" s="976"/>
      <c r="G647" s="544"/>
    </row>
    <row r="648" spans="1:7" ht="12.75" customHeight="1">
      <c r="A648" s="523"/>
      <c r="B648" s="525"/>
      <c r="C648" s="554"/>
      <c r="D648" s="976"/>
      <c r="E648" s="976"/>
      <c r="F648" s="976"/>
      <c r="G648" s="544"/>
    </row>
    <row r="649" spans="1:7" ht="12.75" customHeight="1">
      <c r="A649" s="523"/>
      <c r="B649" s="525"/>
      <c r="C649" s="554"/>
      <c r="D649" s="976"/>
      <c r="E649" s="976"/>
      <c r="F649" s="976"/>
      <c r="G649" s="544"/>
    </row>
    <row r="650" spans="1:7" ht="12.75" customHeight="1">
      <c r="A650" s="523"/>
      <c r="B650" s="525"/>
      <c r="C650" s="554"/>
      <c r="D650" s="976"/>
      <c r="E650" s="976"/>
      <c r="F650" s="976"/>
      <c r="G650" s="544"/>
    </row>
    <row r="651" spans="1:7" ht="12.75" customHeight="1">
      <c r="A651" s="523"/>
      <c r="B651" s="525"/>
      <c r="C651" s="554"/>
      <c r="D651" s="976"/>
      <c r="E651" s="976"/>
      <c r="F651" s="976"/>
      <c r="G651" s="544"/>
    </row>
    <row r="652" spans="1:7" ht="13">
      <c r="A652" s="525"/>
      <c r="B652" s="525"/>
      <c r="C652" s="554"/>
      <c r="D652" s="827"/>
      <c r="E652" s="827"/>
      <c r="F652" s="827"/>
      <c r="G652" s="544"/>
    </row>
    <row r="653" spans="1:7" ht="13">
      <c r="A653" s="525"/>
      <c r="B653" s="526" t="s">
        <v>294</v>
      </c>
      <c r="C653" s="554"/>
      <c r="D653" s="982" t="s">
        <v>462</v>
      </c>
      <c r="E653" s="982"/>
      <c r="F653" s="982"/>
      <c r="G653" s="544"/>
    </row>
    <row r="654" spans="1:7" ht="13">
      <c r="A654" s="525"/>
      <c r="B654" s="525"/>
      <c r="C654" s="554"/>
      <c r="D654" s="906" t="s">
        <v>463</v>
      </c>
      <c r="E654" s="906"/>
      <c r="F654" s="906"/>
      <c r="G654" s="544"/>
    </row>
    <row r="655" spans="1:7" ht="13">
      <c r="A655" s="525"/>
      <c r="B655" s="525"/>
      <c r="C655" s="554"/>
      <c r="D655" s="906"/>
      <c r="E655" s="906"/>
      <c r="F655" s="906"/>
      <c r="G655" s="544"/>
    </row>
    <row r="656" spans="1:7" ht="13">
      <c r="A656" s="525"/>
      <c r="B656" s="525"/>
      <c r="C656" s="554"/>
      <c r="D656" s="906"/>
      <c r="E656" s="906"/>
      <c r="F656" s="906"/>
      <c r="G656" s="544"/>
    </row>
    <row r="657" spans="1:11" ht="13">
      <c r="A657" s="525"/>
      <c r="B657" s="525"/>
      <c r="C657" s="554"/>
      <c r="D657" s="906"/>
      <c r="E657" s="906"/>
      <c r="F657" s="906"/>
      <c r="G657" s="544"/>
    </row>
    <row r="658" spans="1:11" ht="13">
      <c r="A658" s="525"/>
      <c r="B658" s="525"/>
      <c r="C658" s="554"/>
      <c r="D658" s="906"/>
      <c r="E658" s="906"/>
      <c r="F658" s="906"/>
      <c r="G658" s="544"/>
    </row>
    <row r="659" spans="1:11" ht="13">
      <c r="A659" s="525"/>
      <c r="B659" s="525"/>
      <c r="C659" s="554"/>
      <c r="D659" s="931" t="s">
        <v>551</v>
      </c>
      <c r="E659" s="931"/>
      <c r="F659" s="931"/>
      <c r="G659" s="544"/>
    </row>
    <row r="660" spans="1:11">
      <c r="A660" s="554"/>
      <c r="B660" s="554"/>
      <c r="C660" s="554"/>
      <c r="D660" s="564"/>
      <c r="E660" s="564"/>
      <c r="F660" s="564"/>
      <c r="G660" s="544"/>
    </row>
    <row r="661" spans="1:11" ht="13">
      <c r="A661" s="891" t="s">
        <v>465</v>
      </c>
      <c r="B661" s="891"/>
      <c r="C661" s="891"/>
      <c r="D661" s="891"/>
      <c r="E661" s="891"/>
      <c r="F661" s="891"/>
      <c r="G661" s="891"/>
      <c r="H661" s="565"/>
      <c r="I661" s="565"/>
      <c r="J661" s="565"/>
      <c r="K661" s="565"/>
    </row>
    <row r="662" spans="1:11" ht="13">
      <c r="A662" s="484"/>
      <c r="B662" s="484"/>
      <c r="C662" s="484"/>
      <c r="D662" s="484"/>
      <c r="E662" s="484"/>
      <c r="F662" s="484"/>
      <c r="G662" s="484"/>
      <c r="H662" s="565"/>
      <c r="I662" s="565"/>
      <c r="J662" s="565"/>
      <c r="K662" s="565"/>
    </row>
    <row r="663" spans="1:11" ht="13">
      <c r="C663" s="563"/>
      <c r="D663" s="907" t="s">
        <v>466</v>
      </c>
      <c r="E663" s="907"/>
      <c r="F663" s="907"/>
      <c r="G663" s="544"/>
      <c r="H663" s="565"/>
      <c r="I663" s="565"/>
      <c r="J663" s="565"/>
      <c r="K663" s="565"/>
    </row>
    <row r="664" spans="1:11" ht="13">
      <c r="A664" s="563"/>
      <c r="B664" s="563"/>
      <c r="C664" s="563"/>
      <c r="D664" s="907" t="s">
        <v>467</v>
      </c>
      <c r="E664" s="907"/>
      <c r="F664" s="907"/>
      <c r="G664" s="544"/>
      <c r="H664" s="565"/>
      <c r="I664" s="565"/>
      <c r="J664" s="565"/>
      <c r="K664" s="565"/>
    </row>
    <row r="665" spans="1:11" ht="13">
      <c r="A665" s="523"/>
      <c r="B665" s="523"/>
      <c r="C665" s="523"/>
      <c r="D665" s="910" t="s">
        <v>468</v>
      </c>
      <c r="E665" s="910"/>
      <c r="F665" s="910"/>
      <c r="G665" s="544"/>
      <c r="H665" s="565"/>
      <c r="I665" s="565"/>
      <c r="J665" s="565"/>
      <c r="K665" s="565"/>
    </row>
    <row r="666" spans="1:11" ht="13">
      <c r="A666" s="523"/>
      <c r="B666" s="523"/>
      <c r="C666" s="523"/>
      <c r="G666" s="544"/>
      <c r="H666" s="565"/>
      <c r="I666" s="565"/>
      <c r="J666" s="565"/>
      <c r="K666" s="565"/>
    </row>
    <row r="667" spans="1:11" ht="13">
      <c r="A667" s="525"/>
      <c r="B667" s="526" t="s">
        <v>294</v>
      </c>
      <c r="C667" s="523"/>
      <c r="D667" s="910" t="s">
        <v>469</v>
      </c>
      <c r="E667" s="910"/>
      <c r="F667" s="910"/>
      <c r="G667" s="544"/>
      <c r="H667" s="565"/>
      <c r="I667" s="565"/>
      <c r="J667" s="565"/>
      <c r="K667" s="565"/>
    </row>
    <row r="668" spans="1:11" ht="13">
      <c r="A668" s="523"/>
      <c r="B668" s="523"/>
      <c r="C668" s="523"/>
      <c r="D668" s="910" t="s">
        <v>470</v>
      </c>
      <c r="E668" s="910"/>
      <c r="F668" s="910"/>
      <c r="G668" s="544"/>
      <c r="H668" s="565"/>
      <c r="I668" s="565"/>
      <c r="J668" s="565"/>
      <c r="K668" s="565"/>
    </row>
    <row r="669" spans="1:11" ht="13">
      <c r="A669" s="523"/>
      <c r="B669" s="523"/>
      <c r="C669" s="523"/>
      <c r="D669" s="457"/>
      <c r="E669" s="963" t="s">
        <v>471</v>
      </c>
      <c r="F669" s="963"/>
      <c r="G669" s="544"/>
      <c r="H669" s="565"/>
      <c r="I669" s="565"/>
      <c r="J669" s="565"/>
      <c r="K669" s="565"/>
    </row>
    <row r="670" spans="1:11" ht="13">
      <c r="A670" s="523"/>
      <c r="B670" s="523"/>
      <c r="C670" s="523"/>
      <c r="D670" s="457"/>
      <c r="E670" s="963"/>
      <c r="F670" s="963"/>
      <c r="G670" s="544"/>
      <c r="H670" s="565"/>
      <c r="I670" s="565"/>
      <c r="J670" s="565"/>
      <c r="K670" s="565"/>
    </row>
    <row r="671" spans="1:11" ht="13">
      <c r="A671" s="523"/>
      <c r="B671" s="523"/>
      <c r="C671" s="523"/>
      <c r="D671" s="566"/>
      <c r="E671" s="829"/>
      <c r="G671" s="544"/>
      <c r="H671" s="565"/>
      <c r="I671" s="565"/>
      <c r="J671" s="565"/>
      <c r="K671" s="565"/>
    </row>
    <row r="672" spans="1:11" ht="13">
      <c r="A672" s="525"/>
      <c r="B672" s="526" t="s">
        <v>294</v>
      </c>
      <c r="C672" s="523"/>
      <c r="D672" s="908" t="s">
        <v>552</v>
      </c>
      <c r="E672" s="908"/>
      <c r="F672" s="908"/>
      <c r="G672" s="544"/>
      <c r="H672" s="565"/>
      <c r="I672" s="565"/>
      <c r="J672" s="565"/>
      <c r="K672" s="565"/>
    </row>
    <row r="673" spans="1:11" ht="13">
      <c r="A673" s="837"/>
      <c r="B673" s="837"/>
      <c r="C673" s="523"/>
      <c r="D673" s="908"/>
      <c r="E673" s="908"/>
      <c r="F673" s="908"/>
      <c r="G673" s="544"/>
      <c r="H673" s="565"/>
      <c r="I673" s="565"/>
      <c r="J673" s="565"/>
      <c r="K673" s="565"/>
    </row>
    <row r="674" spans="1:11" ht="13">
      <c r="A674" s="523"/>
      <c r="B674" s="523"/>
      <c r="C674" s="523"/>
      <c r="D674" s="908"/>
      <c r="E674" s="908"/>
      <c r="F674" s="908"/>
      <c r="G674" s="544"/>
      <c r="H674" s="565"/>
      <c r="I674" s="565"/>
      <c r="J674" s="565"/>
      <c r="K674" s="565"/>
    </row>
    <row r="675" spans="1:11" ht="13">
      <c r="A675" s="523"/>
      <c r="B675" s="523"/>
      <c r="C675" s="523"/>
      <c r="G675" s="544"/>
      <c r="H675" s="565"/>
      <c r="I675" s="565"/>
      <c r="J675" s="565"/>
      <c r="K675" s="565"/>
    </row>
    <row r="676" spans="1:11" ht="13">
      <c r="A676" s="525"/>
      <c r="B676" s="526" t="s">
        <v>294</v>
      </c>
      <c r="C676" s="523"/>
      <c r="D676" s="910" t="s">
        <v>473</v>
      </c>
      <c r="E676" s="910"/>
      <c r="F676" s="910"/>
      <c r="G676" s="544"/>
      <c r="H676" s="565"/>
      <c r="I676" s="565"/>
      <c r="J676" s="565"/>
      <c r="K676" s="565"/>
    </row>
    <row r="677" spans="1:11" ht="13">
      <c r="A677" s="525"/>
      <c r="B677" s="525"/>
      <c r="C677" s="523"/>
      <c r="D677" s="910" t="s">
        <v>470</v>
      </c>
      <c r="E677" s="910"/>
      <c r="F677" s="910"/>
      <c r="G677" s="544"/>
      <c r="H677" s="565"/>
      <c r="I677" s="565"/>
      <c r="J677" s="565"/>
      <c r="K677" s="565"/>
    </row>
    <row r="678" spans="1:11" ht="13">
      <c r="A678" s="523"/>
      <c r="B678" s="523"/>
      <c r="C678" s="523"/>
      <c r="D678" s="457"/>
      <c r="E678" s="962" t="s">
        <v>474</v>
      </c>
      <c r="F678" s="962"/>
      <c r="G678" s="544"/>
      <c r="H678" s="565"/>
      <c r="I678" s="565"/>
      <c r="J678" s="565"/>
      <c r="K678" s="565"/>
    </row>
    <row r="679" spans="1:11" ht="13">
      <c r="A679" s="523"/>
      <c r="B679" s="523"/>
      <c r="C679" s="523"/>
      <c r="D679" s="522"/>
      <c r="G679" s="544"/>
      <c r="H679" s="565"/>
      <c r="I679" s="565"/>
      <c r="J679" s="565"/>
      <c r="K679" s="565"/>
    </row>
    <row r="680" spans="1:11" ht="13">
      <c r="A680" s="525"/>
      <c r="B680" s="526" t="s">
        <v>294</v>
      </c>
      <c r="C680" s="523"/>
      <c r="D680" s="961" t="s">
        <v>475</v>
      </c>
      <c r="E680" s="961"/>
      <c r="F680" s="961"/>
      <c r="G680" s="544"/>
      <c r="H680" s="565"/>
      <c r="I680" s="565"/>
      <c r="J680" s="565"/>
      <c r="K680" s="565"/>
    </row>
    <row r="681" spans="1:11" ht="13">
      <c r="A681" s="523"/>
      <c r="B681" s="523"/>
      <c r="C681" s="523"/>
      <c r="D681" s="961"/>
      <c r="E681" s="961"/>
      <c r="F681" s="961"/>
      <c r="G681" s="544"/>
      <c r="H681" s="565"/>
      <c r="I681" s="565"/>
      <c r="J681" s="565"/>
      <c r="K681" s="565"/>
    </row>
    <row r="682" spans="1:11" ht="13">
      <c r="A682" s="523"/>
      <c r="B682" s="523"/>
      <c r="C682" s="523"/>
      <c r="D682" s="961"/>
      <c r="E682" s="961"/>
      <c r="F682" s="961"/>
      <c r="G682" s="544"/>
      <c r="H682" s="565"/>
      <c r="I682" s="565"/>
      <c r="J682" s="565"/>
      <c r="K682" s="565"/>
    </row>
    <row r="683" spans="1:11" ht="13">
      <c r="A683" s="523"/>
      <c r="B683" s="523"/>
      <c r="C683" s="523"/>
      <c r="D683" s="961"/>
      <c r="E683" s="961"/>
      <c r="F683" s="961"/>
      <c r="G683" s="544"/>
      <c r="H683" s="565"/>
      <c r="I683" s="565"/>
      <c r="J683" s="565"/>
      <c r="K683" s="565"/>
    </row>
    <row r="684" spans="1:11" ht="13">
      <c r="A684" s="523"/>
      <c r="B684" s="523"/>
      <c r="C684" s="523"/>
      <c r="D684" s="961"/>
      <c r="E684" s="961"/>
      <c r="F684" s="961"/>
      <c r="G684" s="544"/>
      <c r="H684" s="565"/>
      <c r="I684" s="565"/>
      <c r="J684" s="565"/>
      <c r="K684" s="565"/>
    </row>
    <row r="685" spans="1:11" s="520" customFormat="1" ht="13">
      <c r="A685" s="557"/>
      <c r="B685" s="557"/>
      <c r="C685" s="557"/>
      <c r="D685" s="961"/>
      <c r="E685" s="961"/>
      <c r="F685" s="961"/>
      <c r="G685" s="567"/>
      <c r="H685" s="568"/>
      <c r="I685" s="568"/>
      <c r="J685" s="568"/>
      <c r="K685" s="568"/>
    </row>
    <row r="686" spans="1:11" s="520" customFormat="1" ht="13">
      <c r="A686" s="557"/>
      <c r="B686" s="557"/>
      <c r="C686" s="557"/>
      <c r="D686" s="828"/>
      <c r="E686" s="828"/>
      <c r="F686" s="828"/>
      <c r="G686" s="567"/>
      <c r="H686" s="568"/>
      <c r="I686" s="568"/>
      <c r="J686" s="568"/>
      <c r="K686" s="568"/>
    </row>
    <row r="687" spans="1:11" s="520" customFormat="1" ht="13">
      <c r="A687" s="557"/>
      <c r="B687" s="526" t="s">
        <v>294</v>
      </c>
      <c r="C687" s="557"/>
      <c r="D687" s="961" t="s">
        <v>553</v>
      </c>
      <c r="E687" s="961"/>
      <c r="F687" s="961"/>
      <c r="G687" s="567"/>
      <c r="H687" s="568"/>
      <c r="I687" s="568"/>
      <c r="J687" s="568"/>
      <c r="K687" s="568"/>
    </row>
    <row r="688" spans="1:11" s="520" customFormat="1" ht="13">
      <c r="A688" s="557"/>
      <c r="B688" s="557"/>
      <c r="C688" s="557"/>
      <c r="D688" s="961"/>
      <c r="E688" s="961"/>
      <c r="F688" s="961"/>
      <c r="G688" s="567"/>
      <c r="H688" s="568"/>
      <c r="I688" s="568"/>
      <c r="J688" s="568"/>
      <c r="K688" s="568"/>
    </row>
    <row r="689" spans="1:11" s="520" customFormat="1" ht="13">
      <c r="A689" s="557"/>
      <c r="B689" s="557"/>
      <c r="C689" s="557"/>
      <c r="D689" s="828"/>
      <c r="E689" s="828"/>
      <c r="F689" s="828"/>
      <c r="G689" s="567"/>
      <c r="H689" s="568"/>
      <c r="I689" s="568"/>
      <c r="J689" s="568"/>
      <c r="K689" s="568"/>
    </row>
    <row r="690" spans="1:11" ht="13">
      <c r="A690" s="525"/>
      <c r="B690" s="526" t="s">
        <v>294</v>
      </c>
      <c r="C690" s="523"/>
      <c r="D690" s="961" t="s">
        <v>476</v>
      </c>
      <c r="E690" s="961"/>
      <c r="F690" s="961"/>
      <c r="G690" s="544"/>
      <c r="H690" s="565"/>
      <c r="I690" s="565"/>
      <c r="J690" s="565"/>
      <c r="K690" s="565"/>
    </row>
    <row r="691" spans="1:11" ht="13">
      <c r="A691" s="523"/>
      <c r="B691" s="523"/>
      <c r="C691" s="523"/>
      <c r="D691" s="961"/>
      <c r="E691" s="961"/>
      <c r="F691" s="961"/>
      <c r="G691" s="544"/>
      <c r="H691" s="565"/>
      <c r="I691" s="565"/>
      <c r="J691" s="565"/>
      <c r="K691" s="565"/>
    </row>
    <row r="692" spans="1:11" ht="13">
      <c r="A692" s="523"/>
      <c r="B692" s="523"/>
      <c r="C692" s="523"/>
      <c r="D692" s="961"/>
      <c r="E692" s="961"/>
      <c r="F692" s="961"/>
      <c r="G692" s="544"/>
      <c r="H692" s="565"/>
      <c r="I692" s="565"/>
      <c r="J692" s="565"/>
      <c r="K692" s="565"/>
    </row>
    <row r="693" spans="1:11" ht="15" customHeight="1">
      <c r="A693" s="523"/>
      <c r="B693" s="523"/>
      <c r="C693" s="523"/>
      <c r="D693" s="961"/>
      <c r="E693" s="961"/>
      <c r="F693" s="961"/>
      <c r="G693" s="544"/>
      <c r="H693" s="565"/>
      <c r="I693" s="565"/>
      <c r="J693" s="565"/>
      <c r="K693" s="565"/>
    </row>
    <row r="694" spans="1:11" ht="15" customHeight="1">
      <c r="A694" s="523"/>
      <c r="B694" s="523"/>
      <c r="C694" s="523"/>
      <c r="D694" s="961"/>
      <c r="E694" s="961"/>
      <c r="F694" s="961"/>
      <c r="G694" s="544"/>
      <c r="H694" s="565"/>
      <c r="I694" s="565"/>
      <c r="J694" s="565"/>
      <c r="K694" s="565"/>
    </row>
    <row r="695" spans="1:11" ht="13">
      <c r="A695" s="523"/>
      <c r="B695" s="523"/>
      <c r="C695" s="523"/>
      <c r="D695" s="961"/>
      <c r="E695" s="961"/>
      <c r="F695" s="961"/>
      <c r="G695" s="544"/>
      <c r="H695" s="565"/>
      <c r="I695" s="565"/>
      <c r="J695" s="565"/>
      <c r="K695" s="565"/>
    </row>
    <row r="696" spans="1:11" ht="13">
      <c r="A696" s="523"/>
      <c r="B696" s="523"/>
      <c r="C696" s="523"/>
      <c r="D696" s="961"/>
      <c r="E696" s="961"/>
      <c r="F696" s="961"/>
      <c r="G696" s="544"/>
      <c r="H696" s="565"/>
      <c r="I696" s="565"/>
      <c r="J696" s="565"/>
      <c r="K696" s="565"/>
    </row>
    <row r="697" spans="1:11" ht="13">
      <c r="A697" s="523"/>
      <c r="B697" s="523"/>
      <c r="C697" s="523"/>
      <c r="D697" s="961"/>
      <c r="E697" s="961"/>
      <c r="F697" s="961"/>
      <c r="G697" s="544"/>
      <c r="H697" s="565"/>
      <c r="I697" s="565"/>
      <c r="J697" s="565"/>
      <c r="K697" s="565"/>
    </row>
    <row r="698" spans="1:11" ht="15" customHeight="1">
      <c r="A698" s="523"/>
      <c r="B698" s="523"/>
      <c r="C698" s="523"/>
      <c r="D698" s="961"/>
      <c r="E698" s="961"/>
      <c r="F698" s="961"/>
      <c r="G698" s="544"/>
      <c r="H698" s="565"/>
      <c r="I698" s="565"/>
      <c r="J698" s="565"/>
      <c r="K698" s="565"/>
    </row>
    <row r="699" spans="1:11" ht="13">
      <c r="A699" s="523"/>
      <c r="B699" s="523"/>
      <c r="C699" s="523"/>
      <c r="D699" s="961"/>
      <c r="E699" s="961"/>
      <c r="F699" s="961"/>
      <c r="G699" s="544"/>
      <c r="H699" s="565"/>
      <c r="I699" s="565"/>
      <c r="J699" s="565"/>
      <c r="K699" s="565"/>
    </row>
    <row r="700" spans="1:11" ht="13">
      <c r="A700" s="523"/>
      <c r="B700" s="523"/>
      <c r="C700" s="523"/>
      <c r="D700" s="961"/>
      <c r="E700" s="961"/>
      <c r="F700" s="961"/>
      <c r="G700" s="544"/>
      <c r="H700" s="565"/>
      <c r="I700" s="565"/>
      <c r="J700" s="565"/>
      <c r="K700" s="565"/>
    </row>
    <row r="701" spans="1:11" ht="13">
      <c r="A701" s="523"/>
      <c r="B701" s="523"/>
      <c r="C701" s="523"/>
      <c r="D701" s="961"/>
      <c r="E701" s="961"/>
      <c r="F701" s="961"/>
      <c r="G701" s="544"/>
      <c r="H701" s="565"/>
      <c r="I701" s="565"/>
      <c r="J701" s="565"/>
      <c r="K701" s="565"/>
    </row>
    <row r="702" spans="1:11" ht="13">
      <c r="A702" s="523"/>
      <c r="B702" s="523"/>
      <c r="C702" s="523"/>
      <c r="D702" s="961"/>
      <c r="E702" s="961"/>
      <c r="F702" s="961"/>
      <c r="G702" s="544"/>
      <c r="H702" s="565"/>
      <c r="I702" s="565"/>
      <c r="J702" s="565"/>
      <c r="K702" s="565"/>
    </row>
    <row r="703" spans="1:11" ht="13">
      <c r="A703" s="523"/>
      <c r="B703" s="526" t="s">
        <v>294</v>
      </c>
      <c r="C703" s="523"/>
      <c r="D703" s="961" t="s">
        <v>478</v>
      </c>
      <c r="E703" s="961"/>
      <c r="F703" s="961"/>
      <c r="G703" s="544"/>
      <c r="H703" s="565"/>
      <c r="I703" s="565"/>
      <c r="J703" s="565"/>
      <c r="K703" s="565"/>
    </row>
    <row r="704" spans="1:11" ht="13">
      <c r="A704" s="523"/>
      <c r="B704" s="523"/>
      <c r="C704" s="523"/>
      <c r="D704" s="961"/>
      <c r="E704" s="961"/>
      <c r="F704" s="961"/>
      <c r="G704" s="544"/>
      <c r="H704" s="565"/>
      <c r="I704" s="565"/>
      <c r="J704" s="565"/>
      <c r="K704" s="565"/>
    </row>
    <row r="705" spans="1:11" ht="13">
      <c r="A705" s="523"/>
      <c r="B705" s="523"/>
      <c r="C705" s="523"/>
      <c r="D705" s="828"/>
      <c r="E705" s="828"/>
      <c r="F705" s="828"/>
      <c r="G705" s="544"/>
      <c r="H705" s="565"/>
      <c r="I705" s="565"/>
      <c r="J705" s="565"/>
      <c r="K705" s="565"/>
    </row>
    <row r="706" spans="1:11" ht="13">
      <c r="A706" s="523"/>
      <c r="B706" s="526" t="s">
        <v>294</v>
      </c>
      <c r="C706" s="523"/>
      <c r="D706" s="961" t="s">
        <v>479</v>
      </c>
      <c r="E706" s="961"/>
      <c r="F706" s="961"/>
      <c r="G706" s="544"/>
      <c r="H706" s="565"/>
      <c r="I706" s="565"/>
      <c r="J706" s="565"/>
      <c r="K706" s="565"/>
    </row>
    <row r="707" spans="1:11" ht="13">
      <c r="A707" s="523"/>
      <c r="B707" s="523"/>
      <c r="C707" s="523"/>
      <c r="D707" s="961"/>
      <c r="E707" s="961"/>
      <c r="F707" s="961"/>
      <c r="G707" s="544"/>
      <c r="H707" s="565"/>
      <c r="I707" s="565"/>
      <c r="J707" s="565"/>
      <c r="K707" s="565"/>
    </row>
    <row r="708" spans="1:11" ht="13">
      <c r="A708" s="523"/>
      <c r="B708" s="523"/>
      <c r="C708" s="523"/>
      <c r="D708" s="961"/>
      <c r="E708" s="961"/>
      <c r="F708" s="961"/>
      <c r="G708" s="544"/>
      <c r="H708" s="565"/>
      <c r="I708" s="565"/>
      <c r="J708" s="565"/>
      <c r="K708" s="565"/>
    </row>
    <row r="709" spans="1:11" ht="13">
      <c r="A709" s="523"/>
      <c r="B709" s="523"/>
      <c r="C709" s="523"/>
      <c r="D709" s="828"/>
      <c r="E709" s="828"/>
      <c r="F709" s="828"/>
      <c r="G709" s="544"/>
      <c r="H709" s="565"/>
      <c r="I709" s="565"/>
      <c r="J709" s="565"/>
      <c r="K709" s="565"/>
    </row>
    <row r="710" spans="1:11" ht="13">
      <c r="A710" s="523"/>
      <c r="B710" s="526" t="s">
        <v>294</v>
      </c>
      <c r="C710" s="523"/>
      <c r="D710" s="961" t="s">
        <v>480</v>
      </c>
      <c r="E710" s="961"/>
      <c r="F710" s="961"/>
      <c r="G710" s="544"/>
      <c r="H710" s="565"/>
      <c r="I710" s="565"/>
      <c r="J710" s="565"/>
      <c r="K710" s="565"/>
    </row>
    <row r="711" spans="1:11" ht="13">
      <c r="A711" s="523"/>
      <c r="B711" s="523"/>
      <c r="C711" s="523"/>
      <c r="D711" s="961"/>
      <c r="E711" s="961"/>
      <c r="F711" s="961"/>
      <c r="G711" s="544"/>
      <c r="H711" s="565"/>
      <c r="I711" s="565"/>
      <c r="J711" s="565"/>
      <c r="K711" s="565"/>
    </row>
    <row r="712" spans="1:11" ht="13">
      <c r="A712" s="523"/>
      <c r="B712" s="523"/>
      <c r="C712" s="523"/>
      <c r="D712" s="961"/>
      <c r="E712" s="961"/>
      <c r="F712" s="961"/>
      <c r="G712" s="544"/>
      <c r="H712" s="565"/>
      <c r="I712" s="565"/>
      <c r="J712" s="565"/>
      <c r="K712" s="565"/>
    </row>
    <row r="713" spans="1:11" ht="13">
      <c r="A713" s="523"/>
      <c r="B713" s="523"/>
      <c r="C713" s="523"/>
      <c r="D713" s="529"/>
      <c r="G713" s="544"/>
      <c r="H713" s="565"/>
      <c r="I713" s="565"/>
      <c r="J713" s="565"/>
      <c r="K713" s="565"/>
    </row>
    <row r="714" spans="1:11" ht="13">
      <c r="A714" s="523"/>
      <c r="B714" s="526" t="s">
        <v>294</v>
      </c>
      <c r="C714" s="523"/>
      <c r="D714" s="961" t="s">
        <v>481</v>
      </c>
      <c r="E714" s="961"/>
      <c r="F714" s="961"/>
      <c r="G714" s="544"/>
      <c r="H714" s="565"/>
      <c r="I714" s="565"/>
      <c r="J714" s="565"/>
      <c r="K714" s="565"/>
    </row>
    <row r="715" spans="1:11" ht="13">
      <c r="A715" s="523"/>
      <c r="B715" s="523"/>
      <c r="C715" s="523"/>
      <c r="D715" s="961"/>
      <c r="E715" s="961"/>
      <c r="F715" s="961"/>
      <c r="G715" s="544"/>
      <c r="H715" s="565"/>
      <c r="I715" s="565"/>
      <c r="J715" s="565"/>
      <c r="K715" s="565"/>
    </row>
    <row r="716" spans="1:11" ht="13">
      <c r="A716" s="523"/>
      <c r="B716" s="523"/>
      <c r="C716" s="523"/>
      <c r="D716" s="961"/>
      <c r="E716" s="961"/>
      <c r="F716" s="961"/>
      <c r="G716" s="544"/>
      <c r="H716" s="565"/>
      <c r="I716" s="565"/>
      <c r="J716" s="565"/>
      <c r="K716" s="565"/>
    </row>
    <row r="717" spans="1:11" ht="13">
      <c r="A717" s="523"/>
      <c r="B717" s="523"/>
      <c r="C717" s="523"/>
      <c r="D717" s="519"/>
      <c r="G717" s="544"/>
      <c r="H717" s="565"/>
      <c r="I717" s="565"/>
      <c r="J717" s="565"/>
      <c r="K717" s="565"/>
    </row>
    <row r="718" spans="1:11" ht="13">
      <c r="A718" s="525"/>
      <c r="B718" s="526" t="s">
        <v>294</v>
      </c>
      <c r="C718" s="523"/>
      <c r="D718" s="908" t="s">
        <v>482</v>
      </c>
      <c r="E718" s="908"/>
      <c r="F718" s="908"/>
      <c r="G718" s="544"/>
      <c r="H718" s="565"/>
      <c r="I718" s="565"/>
      <c r="J718" s="565"/>
      <c r="K718" s="565"/>
    </row>
    <row r="719" spans="1:11" ht="13">
      <c r="A719" s="523"/>
      <c r="B719" s="523"/>
      <c r="C719" s="523"/>
      <c r="D719" s="908"/>
      <c r="E719" s="908"/>
      <c r="F719" s="908"/>
      <c r="G719" s="544"/>
      <c r="H719" s="565"/>
      <c r="I719" s="565"/>
      <c r="J719" s="565"/>
      <c r="K719" s="565"/>
    </row>
    <row r="720" spans="1:11" ht="13">
      <c r="A720" s="523"/>
      <c r="B720" s="523"/>
      <c r="C720" s="523"/>
      <c r="D720" s="908"/>
      <c r="E720" s="908"/>
      <c r="F720" s="908"/>
      <c r="G720" s="544"/>
      <c r="H720" s="565"/>
      <c r="I720" s="565"/>
      <c r="J720" s="565"/>
      <c r="K720" s="565"/>
    </row>
    <row r="721" spans="1:11" ht="13">
      <c r="A721" s="523"/>
      <c r="B721" s="523"/>
      <c r="C721" s="523"/>
      <c r="D721" s="908"/>
      <c r="E721" s="908"/>
      <c r="F721" s="908"/>
      <c r="G721" s="544"/>
      <c r="H721" s="565"/>
      <c r="I721" s="565"/>
      <c r="J721" s="565"/>
      <c r="K721" s="565"/>
    </row>
    <row r="722" spans="1:11" ht="13">
      <c r="A722" s="523"/>
      <c r="B722" s="523"/>
      <c r="C722" s="523"/>
      <c r="D722" s="547"/>
      <c r="G722" s="544"/>
      <c r="H722" s="565"/>
      <c r="I722" s="565"/>
      <c r="J722" s="565"/>
      <c r="K722" s="565"/>
    </row>
    <row r="723" spans="1:11" ht="13">
      <c r="A723" s="525"/>
      <c r="B723" s="526" t="s">
        <v>294</v>
      </c>
      <c r="C723" s="523"/>
      <c r="D723" s="961" t="s">
        <v>483</v>
      </c>
      <c r="E723" s="961"/>
      <c r="F723" s="961"/>
      <c r="G723" s="544"/>
      <c r="H723" s="565"/>
      <c r="I723" s="565"/>
      <c r="J723" s="565"/>
      <c r="K723" s="565"/>
    </row>
    <row r="724" spans="1:11" ht="13">
      <c r="A724" s="523"/>
      <c r="B724" s="523"/>
      <c r="C724" s="523"/>
      <c r="D724" s="961"/>
      <c r="E724" s="961"/>
      <c r="F724" s="961"/>
      <c r="G724" s="544"/>
      <c r="H724" s="565"/>
      <c r="I724" s="565"/>
      <c r="J724" s="565"/>
      <c r="K724" s="565"/>
    </row>
    <row r="725" spans="1:11" ht="13">
      <c r="A725" s="523"/>
      <c r="B725" s="523"/>
      <c r="C725" s="523"/>
      <c r="D725" s="961"/>
      <c r="E725" s="961"/>
      <c r="F725" s="961"/>
      <c r="G725" s="544"/>
      <c r="H725" s="565"/>
      <c r="I725" s="565"/>
      <c r="J725" s="565"/>
      <c r="K725" s="565"/>
    </row>
    <row r="726" spans="1:11" ht="13">
      <c r="A726" s="523"/>
      <c r="B726" s="523"/>
      <c r="C726" s="523"/>
      <c r="D726" s="961"/>
      <c r="E726" s="961"/>
      <c r="F726" s="961"/>
      <c r="G726" s="544"/>
      <c r="H726" s="565"/>
      <c r="I726" s="565"/>
      <c r="J726" s="565"/>
      <c r="K726" s="565"/>
    </row>
    <row r="727" spans="1:11" ht="13">
      <c r="A727" s="523"/>
      <c r="B727" s="523"/>
      <c r="C727" s="523"/>
      <c r="D727" s="961"/>
      <c r="E727" s="961"/>
      <c r="F727" s="961"/>
      <c r="G727" s="544"/>
      <c r="H727" s="565"/>
      <c r="I727" s="565"/>
      <c r="J727" s="565"/>
      <c r="K727" s="565"/>
    </row>
    <row r="728" spans="1:11" ht="13">
      <c r="A728" s="523"/>
      <c r="B728" s="523"/>
      <c r="C728" s="523"/>
      <c r="D728" s="961"/>
      <c r="E728" s="961"/>
      <c r="F728" s="961"/>
      <c r="G728" s="544"/>
      <c r="H728" s="565"/>
      <c r="I728" s="565"/>
      <c r="J728" s="565"/>
      <c r="K728" s="565"/>
    </row>
    <row r="729" spans="1:11" ht="13">
      <c r="A729" s="523"/>
      <c r="B729" s="523"/>
      <c r="C729" s="523"/>
      <c r="D729" s="961"/>
      <c r="E729" s="961"/>
      <c r="F729" s="961"/>
      <c r="G729" s="544"/>
      <c r="H729" s="565"/>
      <c r="I729" s="565"/>
      <c r="J729" s="565"/>
      <c r="K729" s="565"/>
    </row>
    <row r="730" spans="1:11" ht="13">
      <c r="A730" s="523"/>
      <c r="B730" s="523"/>
      <c r="C730" s="523"/>
      <c r="D730" s="938" t="s">
        <v>484</v>
      </c>
      <c r="E730" s="938"/>
      <c r="F730" s="938"/>
      <c r="G730" s="544"/>
      <c r="H730" s="565"/>
      <c r="I730" s="565"/>
      <c r="J730" s="565"/>
      <c r="K730" s="565"/>
    </row>
    <row r="731" spans="1:11" ht="13">
      <c r="A731" s="523"/>
      <c r="B731" s="523"/>
      <c r="C731" s="523"/>
      <c r="D731" s="806"/>
      <c r="G731" s="544"/>
      <c r="H731" s="565"/>
      <c r="I731" s="565"/>
      <c r="J731" s="565"/>
      <c r="K731" s="565"/>
    </row>
    <row r="732" spans="1:11" ht="13">
      <c r="A732" s="940" t="s">
        <v>485</v>
      </c>
      <c r="B732" s="940"/>
      <c r="C732" s="940"/>
      <c r="D732" s="940"/>
      <c r="E732" s="940"/>
      <c r="F732" s="940"/>
      <c r="G732" s="940"/>
      <c r="H732" s="565"/>
      <c r="I732" s="565"/>
      <c r="J732" s="565"/>
      <c r="K732" s="565"/>
    </row>
    <row r="733" spans="1:11" ht="13">
      <c r="A733" s="523"/>
      <c r="B733" s="523"/>
      <c r="C733" s="523"/>
      <c r="D733" s="547"/>
      <c r="G733" s="569"/>
      <c r="H733" s="565"/>
      <c r="I733" s="565"/>
      <c r="J733" s="565"/>
      <c r="K733" s="565"/>
    </row>
    <row r="734" spans="1:11" ht="13.75" customHeight="1">
      <c r="C734" s="523"/>
      <c r="D734" s="978" t="s">
        <v>486</v>
      </c>
      <c r="E734" s="978"/>
      <c r="F734" s="978"/>
      <c r="G734" s="569"/>
      <c r="H734" s="565"/>
      <c r="I734" s="565"/>
      <c r="J734" s="565"/>
      <c r="K734" s="565"/>
    </row>
    <row r="735" spans="1:11" ht="13">
      <c r="A735" s="523"/>
      <c r="B735" s="523"/>
      <c r="C735" s="523"/>
      <c r="D735" s="934" t="s">
        <v>487</v>
      </c>
      <c r="E735" s="934"/>
      <c r="F735" s="934"/>
      <c r="G735" s="569"/>
      <c r="H735" s="565"/>
      <c r="I735" s="565"/>
      <c r="J735" s="565"/>
      <c r="K735" s="565"/>
    </row>
    <row r="736" spans="1:11" ht="13">
      <c r="A736" s="523"/>
      <c r="B736" s="523"/>
      <c r="C736" s="523"/>
      <c r="G736" s="569"/>
      <c r="H736" s="565"/>
      <c r="I736" s="565"/>
      <c r="J736" s="565"/>
      <c r="K736" s="565"/>
    </row>
    <row r="737" spans="1:11" s="520" customFormat="1" ht="13">
      <c r="A737" s="525"/>
      <c r="B737" s="526" t="s">
        <v>294</v>
      </c>
      <c r="C737" s="517"/>
      <c r="D737" s="908" t="s">
        <v>488</v>
      </c>
      <c r="E737" s="908"/>
      <c r="F737" s="908"/>
      <c r="G737" s="569"/>
      <c r="H737" s="568"/>
      <c r="I737" s="568"/>
      <c r="J737" s="568"/>
      <c r="K737" s="568"/>
    </row>
    <row r="738" spans="1:11" s="520" customFormat="1" ht="10.5" customHeight="1">
      <c r="A738" s="517"/>
      <c r="B738" s="517"/>
      <c r="C738" s="517"/>
      <c r="D738" s="908"/>
      <c r="E738" s="908"/>
      <c r="F738" s="908"/>
      <c r="G738" s="569"/>
      <c r="H738" s="568"/>
      <c r="I738" s="568"/>
      <c r="J738" s="568"/>
      <c r="K738" s="568"/>
    </row>
    <row r="739" spans="1:11" s="520" customFormat="1">
      <c r="A739" s="517"/>
      <c r="B739" s="517"/>
      <c r="C739" s="517"/>
      <c r="D739" s="908"/>
      <c r="E739" s="908"/>
      <c r="F739" s="908"/>
      <c r="G739" s="569"/>
      <c r="H739" s="568"/>
      <c r="I739" s="568"/>
      <c r="J739" s="568"/>
      <c r="K739" s="568"/>
    </row>
    <row r="740" spans="1:11">
      <c r="D740" s="908"/>
      <c r="E740" s="908"/>
      <c r="F740" s="908"/>
      <c r="G740" s="569"/>
      <c r="H740" s="565"/>
      <c r="I740" s="565"/>
      <c r="J740" s="565"/>
      <c r="K740" s="565"/>
    </row>
    <row r="741" spans="1:11">
      <c r="A741" s="528"/>
      <c r="B741" s="528"/>
      <c r="C741" s="528"/>
      <c r="D741" s="908"/>
      <c r="E741" s="908"/>
      <c r="F741" s="908"/>
      <c r="G741" s="570"/>
      <c r="H741" s="565"/>
      <c r="I741" s="565"/>
      <c r="J741" s="565"/>
      <c r="K741" s="565"/>
    </row>
    <row r="742" spans="1:11" ht="15.5" customHeight="1">
      <c r="A742" s="528"/>
      <c r="B742" s="528"/>
      <c r="C742" s="528"/>
      <c r="D742" s="908"/>
      <c r="E742" s="908"/>
      <c r="F742" s="908"/>
      <c r="G742" s="570"/>
      <c r="H742" s="565"/>
      <c r="I742" s="565"/>
      <c r="J742" s="565"/>
      <c r="K742" s="565"/>
    </row>
    <row r="743" spans="1:11">
      <c r="A743" s="528"/>
      <c r="B743" s="528"/>
      <c r="C743" s="528"/>
      <c r="D743" s="560"/>
      <c r="E743" s="571"/>
      <c r="F743" s="571"/>
      <c r="G743" s="570"/>
      <c r="H743" s="565"/>
      <c r="I743" s="565"/>
      <c r="J743" s="565"/>
      <c r="K743" s="565"/>
    </row>
    <row r="744" spans="1:11" s="575" customFormat="1" ht="13">
      <c r="A744" s="572"/>
      <c r="B744" s="526" t="s">
        <v>294</v>
      </c>
      <c r="C744" s="573"/>
      <c r="D744" s="909" t="s">
        <v>554</v>
      </c>
      <c r="E744" s="909"/>
      <c r="F744" s="909"/>
      <c r="G744" s="574"/>
    </row>
    <row r="745" spans="1:11" s="575" customFormat="1">
      <c r="A745" s="573"/>
      <c r="B745" s="573"/>
      <c r="C745" s="573"/>
      <c r="D745" s="909"/>
      <c r="E745" s="909"/>
      <c r="F745" s="909"/>
      <c r="G745" s="574"/>
    </row>
    <row r="746" spans="1:11" s="575" customFormat="1">
      <c r="A746" s="573"/>
      <c r="B746" s="573"/>
      <c r="C746" s="573"/>
      <c r="D746" s="909"/>
      <c r="E746" s="909"/>
      <c r="F746" s="909"/>
      <c r="G746" s="574"/>
    </row>
    <row r="747" spans="1:11" s="575" customFormat="1">
      <c r="A747" s="573"/>
      <c r="B747" s="573"/>
      <c r="C747" s="573"/>
      <c r="D747" s="909"/>
      <c r="E747" s="909"/>
      <c r="F747" s="909"/>
      <c r="G747" s="574"/>
    </row>
    <row r="748" spans="1:11" s="575" customFormat="1">
      <c r="A748" s="573"/>
      <c r="B748" s="573"/>
      <c r="C748" s="573"/>
      <c r="D748" s="560"/>
      <c r="E748" s="574"/>
      <c r="F748" s="574"/>
      <c r="G748" s="574"/>
    </row>
    <row r="749" spans="1:11" s="575" customFormat="1" ht="13">
      <c r="A749" s="525"/>
      <c r="B749" s="526" t="s">
        <v>294</v>
      </c>
      <c r="C749" s="573"/>
      <c r="D749" s="987" t="s">
        <v>555</v>
      </c>
      <c r="E749" s="987"/>
      <c r="F749" s="987"/>
      <c r="G749" s="574"/>
    </row>
    <row r="750" spans="1:11" s="575" customFormat="1">
      <c r="A750" s="573"/>
      <c r="B750" s="573"/>
      <c r="C750" s="573"/>
      <c r="D750" s="987"/>
      <c r="E750" s="987"/>
      <c r="F750" s="987"/>
      <c r="G750" s="574"/>
    </row>
    <row r="751" spans="1:11" s="575" customFormat="1">
      <c r="A751" s="573"/>
      <c r="B751" s="573"/>
      <c r="C751" s="573"/>
      <c r="D751" s="987"/>
      <c r="E751" s="987"/>
      <c r="F751" s="987"/>
      <c r="G751" s="574"/>
    </row>
    <row r="752" spans="1:11">
      <c r="A752" s="528"/>
      <c r="B752" s="528"/>
      <c r="C752" s="528"/>
      <c r="D752" s="560"/>
      <c r="E752" s="571"/>
      <c r="F752" s="571"/>
      <c r="G752" s="570"/>
      <c r="H752" s="565"/>
      <c r="I752" s="565"/>
      <c r="J752" s="565"/>
      <c r="K752" s="565"/>
    </row>
    <row r="753" spans="1:11" ht="13">
      <c r="A753" s="525"/>
      <c r="B753" s="526" t="s">
        <v>294</v>
      </c>
      <c r="C753" s="528"/>
      <c r="D753" s="909" t="s">
        <v>556</v>
      </c>
      <c r="E753" s="909"/>
      <c r="F753" s="909"/>
      <c r="G753" s="570"/>
      <c r="H753" s="565"/>
      <c r="I753" s="565"/>
      <c r="J753" s="565"/>
      <c r="K753" s="565"/>
    </row>
    <row r="754" spans="1:11">
      <c r="A754" s="528"/>
      <c r="B754" s="528"/>
      <c r="C754" s="528"/>
      <c r="D754" s="909"/>
      <c r="E754" s="909"/>
      <c r="F754" s="909"/>
      <c r="G754" s="570"/>
      <c r="H754" s="565"/>
      <c r="I754" s="565"/>
      <c r="J754" s="565"/>
      <c r="K754" s="565"/>
    </row>
    <row r="755" spans="1:11">
      <c r="A755" s="528"/>
      <c r="B755" s="528"/>
      <c r="C755" s="528"/>
      <c r="D755" s="799"/>
      <c r="E755" s="799"/>
      <c r="F755" s="799"/>
      <c r="G755" s="570"/>
      <c r="H755" s="565"/>
      <c r="I755" s="565"/>
      <c r="J755" s="565"/>
      <c r="K755" s="565"/>
    </row>
    <row r="756" spans="1:11">
      <c r="A756" s="528"/>
      <c r="B756" s="526" t="s">
        <v>294</v>
      </c>
      <c r="C756" s="528"/>
      <c r="D756" s="909" t="s">
        <v>557</v>
      </c>
      <c r="E756" s="909"/>
      <c r="F756" s="909"/>
      <c r="G756" s="570"/>
      <c r="H756" s="565"/>
      <c r="I756" s="565"/>
      <c r="J756" s="565"/>
      <c r="K756" s="565"/>
    </row>
    <row r="757" spans="1:11">
      <c r="A757" s="528"/>
      <c r="B757" s="528"/>
      <c r="C757" s="528"/>
      <c r="D757" s="909"/>
      <c r="E757" s="909"/>
      <c r="F757" s="909"/>
      <c r="G757" s="570"/>
      <c r="H757" s="565"/>
      <c r="I757" s="565"/>
      <c r="J757" s="565"/>
      <c r="K757" s="565"/>
    </row>
    <row r="758" spans="1:11">
      <c r="A758" s="528"/>
      <c r="B758" s="528"/>
      <c r="C758" s="528"/>
      <c r="D758" s="909"/>
      <c r="E758" s="909"/>
      <c r="F758" s="909"/>
      <c r="G758" s="570"/>
      <c r="H758" s="565"/>
      <c r="I758" s="565"/>
      <c r="J758" s="565"/>
      <c r="K758" s="565"/>
    </row>
    <row r="759" spans="1:11">
      <c r="A759" s="528"/>
      <c r="B759" s="528"/>
      <c r="C759" s="528"/>
      <c r="D759" s="799"/>
      <c r="E759" s="799"/>
      <c r="F759" s="799"/>
      <c r="G759" s="570"/>
      <c r="H759" s="565"/>
      <c r="I759" s="565"/>
      <c r="J759" s="565"/>
      <c r="K759" s="565"/>
    </row>
    <row r="760" spans="1:11" ht="13">
      <c r="A760" s="941" t="s">
        <v>558</v>
      </c>
      <c r="B760" s="941"/>
      <c r="C760" s="941"/>
      <c r="D760" s="941"/>
      <c r="E760" s="941"/>
      <c r="F760" s="941"/>
      <c r="G760" s="941"/>
    </row>
    <row r="761" spans="1:11" ht="13">
      <c r="A761" s="523"/>
      <c r="B761" s="523"/>
      <c r="C761" s="523"/>
      <c r="D761" s="576"/>
      <c r="F761" s="564"/>
      <c r="G761" s="569"/>
    </row>
    <row r="762" spans="1:11" ht="13">
      <c r="A762" s="528"/>
      <c r="B762" s="528"/>
      <c r="C762" s="532"/>
      <c r="D762" s="942" t="s">
        <v>559</v>
      </c>
      <c r="E762" s="942"/>
      <c r="F762" s="942"/>
      <c r="G762" s="569"/>
    </row>
    <row r="763" spans="1:11">
      <c r="A763" s="577"/>
      <c r="B763" s="577"/>
      <c r="C763" s="578"/>
      <c r="D763" s="933" t="s">
        <v>560</v>
      </c>
      <c r="E763" s="933"/>
      <c r="F763" s="933"/>
      <c r="G763" s="569"/>
    </row>
    <row r="764" spans="1:11">
      <c r="A764" s="577"/>
      <c r="B764" s="577"/>
      <c r="C764" s="578"/>
      <c r="D764" s="807"/>
      <c r="E764" s="807"/>
      <c r="F764" s="807"/>
      <c r="G764" s="569"/>
    </row>
    <row r="765" spans="1:11" ht="13">
      <c r="A765" s="528"/>
      <c r="C765" s="532"/>
      <c r="D765" s="942" t="s">
        <v>561</v>
      </c>
      <c r="E765" s="942"/>
      <c r="F765" s="942"/>
      <c r="G765" s="569"/>
    </row>
    <row r="766" spans="1:11" ht="13">
      <c r="A766" s="525"/>
      <c r="B766" s="526" t="s">
        <v>294</v>
      </c>
      <c r="C766" s="532"/>
      <c r="D766" s="934" t="s">
        <v>496</v>
      </c>
      <c r="E766" s="934"/>
      <c r="F766" s="934"/>
      <c r="G766" s="569"/>
    </row>
    <row r="767" spans="1:11" ht="13">
      <c r="A767" s="525"/>
      <c r="B767" s="519"/>
      <c r="C767" s="532"/>
      <c r="D767" s="808"/>
      <c r="E767" s="935" t="s">
        <v>497</v>
      </c>
      <c r="F767" s="935"/>
      <c r="G767" s="569"/>
    </row>
    <row r="768" spans="1:11" ht="13">
      <c r="A768" s="525"/>
      <c r="B768" s="519"/>
      <c r="C768" s="532"/>
      <c r="D768" s="808"/>
      <c r="E768" s="809"/>
      <c r="F768" s="809"/>
      <c r="G768" s="569"/>
    </row>
    <row r="769" spans="1:7" ht="13">
      <c r="A769" s="525"/>
      <c r="B769" s="519"/>
      <c r="C769" s="532"/>
      <c r="D769" s="808"/>
      <c r="E769" s="809"/>
      <c r="F769" s="809"/>
      <c r="G769" s="569"/>
    </row>
    <row r="770" spans="1:7" ht="13">
      <c r="A770" s="525"/>
      <c r="C770" s="532"/>
      <c r="D770" s="942" t="s">
        <v>562</v>
      </c>
      <c r="E770" s="942"/>
      <c r="F770" s="942"/>
      <c r="G770" s="569"/>
    </row>
    <row r="771" spans="1:7" ht="13">
      <c r="A771" s="525"/>
      <c r="B771" s="526" t="s">
        <v>294</v>
      </c>
      <c r="C771" s="532"/>
      <c r="D771" s="960" t="s">
        <v>563</v>
      </c>
      <c r="E771" s="960"/>
      <c r="F771" s="960"/>
      <c r="G771" s="519"/>
    </row>
    <row r="772" spans="1:7" ht="13">
      <c r="A772" s="525"/>
      <c r="B772" s="519"/>
      <c r="C772" s="532"/>
      <c r="D772" s="960" t="s">
        <v>564</v>
      </c>
      <c r="E772" s="960"/>
      <c r="F772" s="960"/>
      <c r="G772" s="519"/>
    </row>
    <row r="773" spans="1:7" ht="13">
      <c r="A773" s="525"/>
      <c r="C773" s="532"/>
      <c r="D773" s="616"/>
      <c r="E773" s="809"/>
      <c r="F773" s="809"/>
      <c r="G773" s="569"/>
    </row>
    <row r="774" spans="1:7" ht="13">
      <c r="A774" s="525"/>
      <c r="B774" s="526" t="s">
        <v>294</v>
      </c>
      <c r="C774" s="532"/>
      <c r="D774" s="808" t="s">
        <v>565</v>
      </c>
      <c r="E774" s="808"/>
      <c r="F774" s="808"/>
      <c r="G774" s="569"/>
    </row>
    <row r="775" spans="1:7" ht="13">
      <c r="A775" s="525"/>
      <c r="B775" s="519"/>
      <c r="C775" s="532"/>
      <c r="D775" s="808" t="s">
        <v>566</v>
      </c>
      <c r="E775" s="808"/>
      <c r="F775" s="808"/>
      <c r="G775" s="569"/>
    </row>
    <row r="776" spans="1:7" ht="13">
      <c r="A776" s="525"/>
      <c r="B776" s="519"/>
      <c r="C776" s="532"/>
      <c r="D776" s="808" t="s">
        <v>567</v>
      </c>
      <c r="E776" s="809" t="s">
        <v>568</v>
      </c>
      <c r="F776" s="809"/>
      <c r="G776" s="569"/>
    </row>
    <row r="777" spans="1:7" ht="13">
      <c r="A777" s="525"/>
      <c r="B777" s="519"/>
      <c r="C777" s="532"/>
      <c r="D777" s="808" t="s">
        <v>569</v>
      </c>
      <c r="E777" s="519"/>
      <c r="F777" s="808"/>
      <c r="G777" s="569"/>
    </row>
    <row r="778" spans="1:7" ht="13">
      <c r="A778" s="525"/>
      <c r="B778" s="519"/>
      <c r="C778" s="532"/>
      <c r="D778" s="808"/>
      <c r="E778" s="519"/>
      <c r="F778" s="808"/>
      <c r="G778" s="569"/>
    </row>
    <row r="779" spans="1:7" ht="13">
      <c r="A779" s="525"/>
      <c r="B779" s="519"/>
      <c r="C779" s="532"/>
      <c r="D779" s="808"/>
      <c r="E779" s="809"/>
      <c r="F779" s="809"/>
      <c r="G779" s="569"/>
    </row>
    <row r="780" spans="1:7" ht="13">
      <c r="A780" s="891" t="s">
        <v>498</v>
      </c>
      <c r="B780" s="891"/>
      <c r="C780" s="891"/>
      <c r="D780" s="891"/>
      <c r="E780" s="891"/>
      <c r="F780" s="891"/>
      <c r="G780" s="891"/>
    </row>
    <row r="781" spans="1:7" ht="13">
      <c r="A781" s="521"/>
      <c r="B781" s="521"/>
      <c r="C781" s="554"/>
      <c r="D781" s="569"/>
      <c r="E781" s="569"/>
      <c r="F781" s="569"/>
      <c r="G781" s="569"/>
    </row>
    <row r="782" spans="1:7">
      <c r="A782" s="829"/>
      <c r="B782" s="971" t="s">
        <v>499</v>
      </c>
      <c r="C782" s="971"/>
      <c r="D782" s="971"/>
      <c r="E782" s="971"/>
      <c r="F782" s="971"/>
      <c r="G782" s="569"/>
    </row>
    <row r="783" spans="1:7" ht="13">
      <c r="A783" s="837"/>
      <c r="B783" s="837"/>
      <c r="G783" s="569"/>
    </row>
    <row r="784" spans="1:7" ht="13">
      <c r="A784" s="891" t="s">
        <v>500</v>
      </c>
      <c r="B784" s="891"/>
      <c r="C784" s="891"/>
      <c r="D784" s="891"/>
      <c r="E784" s="891"/>
      <c r="F784" s="891"/>
      <c r="G784" s="891"/>
    </row>
    <row r="785" spans="1:7" ht="13">
      <c r="A785" s="521"/>
      <c r="B785" s="521"/>
      <c r="C785" s="521"/>
      <c r="D785" s="547"/>
      <c r="G785" s="569"/>
    </row>
    <row r="786" spans="1:7">
      <c r="A786" s="829"/>
      <c r="B786" s="984" t="s">
        <v>334</v>
      </c>
      <c r="C786" s="984"/>
      <c r="D786" s="984"/>
      <c r="E786" s="984"/>
      <c r="F786" s="984"/>
      <c r="G786" s="569"/>
    </row>
    <row r="787" spans="1:7" ht="13">
      <c r="A787" s="525"/>
      <c r="B787" s="525"/>
      <c r="D787" s="829"/>
      <c r="E787" s="829"/>
      <c r="F787" s="569"/>
      <c r="G787" s="569"/>
    </row>
    <row r="788" spans="1:7" ht="13">
      <c r="A788" s="891" t="s">
        <v>501</v>
      </c>
      <c r="B788" s="891"/>
      <c r="C788" s="891"/>
      <c r="D788" s="891"/>
      <c r="E788" s="891"/>
      <c r="F788" s="891"/>
      <c r="G788" s="891"/>
    </row>
    <row r="789" spans="1:7" ht="13">
      <c r="C789" s="523"/>
      <c r="D789" s="548"/>
      <c r="E789" s="829"/>
      <c r="F789" s="569"/>
      <c r="G789" s="569"/>
    </row>
    <row r="790" spans="1:7">
      <c r="A790" s="829"/>
      <c r="B790" s="984" t="s">
        <v>334</v>
      </c>
      <c r="C790" s="984"/>
      <c r="D790" s="984"/>
      <c r="E790" s="984"/>
      <c r="F790" s="984"/>
      <c r="G790" s="569"/>
    </row>
    <row r="791" spans="1:7">
      <c r="A791" s="829"/>
      <c r="B791" s="829"/>
      <c r="C791" s="554"/>
      <c r="D791" s="569"/>
      <c r="E791" s="569"/>
      <c r="F791" s="569"/>
      <c r="G791" s="569"/>
    </row>
    <row r="792" spans="1:7" ht="13">
      <c r="A792" s="891" t="s">
        <v>502</v>
      </c>
      <c r="B792" s="891"/>
      <c r="C792" s="891"/>
      <c r="D792" s="891"/>
      <c r="E792" s="891"/>
      <c r="F792" s="891"/>
      <c r="G792" s="891"/>
    </row>
    <row r="793" spans="1:7">
      <c r="A793" s="829"/>
      <c r="B793" s="829"/>
    </row>
    <row r="794" spans="1:7">
      <c r="A794" s="829"/>
      <c r="B794" s="984" t="s">
        <v>334</v>
      </c>
      <c r="C794" s="984"/>
      <c r="D794" s="984"/>
      <c r="E794" s="984"/>
      <c r="F794" s="984"/>
    </row>
    <row r="795" spans="1:7" ht="13">
      <c r="A795" s="554"/>
      <c r="B795" s="554"/>
      <c r="C795" s="554"/>
      <c r="D795" s="836"/>
      <c r="F795" s="569"/>
    </row>
    <row r="796" spans="1:7" ht="13">
      <c r="A796" s="891" t="s">
        <v>503</v>
      </c>
      <c r="B796" s="891"/>
      <c r="C796" s="891"/>
      <c r="D796" s="891"/>
      <c r="E796" s="891"/>
      <c r="F796" s="891"/>
      <c r="G796" s="891"/>
    </row>
    <row r="797" spans="1:7">
      <c r="A797" s="829"/>
      <c r="B797" s="829"/>
    </row>
    <row r="798" spans="1:7">
      <c r="A798" s="829"/>
      <c r="B798" s="984" t="s">
        <v>334</v>
      </c>
      <c r="C798" s="984"/>
      <c r="D798" s="984"/>
      <c r="E798" s="984"/>
      <c r="F798" s="984"/>
    </row>
    <row r="799" spans="1:7" ht="13">
      <c r="A799" s="554"/>
      <c r="B799" s="554"/>
      <c r="C799" s="554"/>
      <c r="D799" s="836"/>
      <c r="F799" s="569"/>
    </row>
    <row r="800" spans="1:7" ht="13">
      <c r="A800" s="891" t="s">
        <v>504</v>
      </c>
      <c r="B800" s="891"/>
      <c r="C800" s="891"/>
      <c r="D800" s="891"/>
      <c r="E800" s="891"/>
      <c r="F800" s="891"/>
      <c r="G800" s="891"/>
    </row>
    <row r="801" spans="1:7">
      <c r="A801" s="829"/>
      <c r="B801" s="829"/>
    </row>
    <row r="802" spans="1:7">
      <c r="A802" s="829"/>
      <c r="B802" s="984" t="s">
        <v>334</v>
      </c>
      <c r="C802" s="984"/>
      <c r="D802" s="984"/>
      <c r="E802" s="984"/>
      <c r="F802" s="984"/>
    </row>
    <row r="803" spans="1:7" ht="13">
      <c r="A803" s="543"/>
      <c r="B803" s="543"/>
      <c r="C803" s="543"/>
      <c r="D803" s="579"/>
      <c r="E803" s="544"/>
      <c r="F803" s="544"/>
      <c r="G803" s="544"/>
    </row>
    <row r="804" spans="1:7" ht="13">
      <c r="A804" s="891" t="s">
        <v>505</v>
      </c>
      <c r="B804" s="891"/>
      <c r="C804" s="891"/>
      <c r="D804" s="891"/>
      <c r="E804" s="891"/>
      <c r="F804" s="891"/>
      <c r="G804" s="891"/>
    </row>
    <row r="805" spans="1:7">
      <c r="A805" s="829"/>
      <c r="B805" s="829"/>
    </row>
    <row r="806" spans="1:7">
      <c r="A806" s="829"/>
      <c r="B806" s="984" t="s">
        <v>334</v>
      </c>
      <c r="C806" s="984"/>
      <c r="D806" s="984"/>
      <c r="E806" s="984"/>
      <c r="F806" s="984"/>
    </row>
    <row r="807" spans="1:7" ht="13">
      <c r="A807" s="829"/>
      <c r="B807" s="829"/>
      <c r="D807" s="836"/>
    </row>
    <row r="808" spans="1:7" ht="13">
      <c r="A808" s="891" t="s">
        <v>506</v>
      </c>
      <c r="B808" s="891"/>
      <c r="C808" s="891"/>
      <c r="D808" s="891"/>
      <c r="E808" s="891"/>
      <c r="F808" s="891"/>
      <c r="G808" s="891"/>
    </row>
    <row r="809" spans="1:7">
      <c r="A809" s="829"/>
      <c r="B809" s="829"/>
    </row>
    <row r="810" spans="1:7">
      <c r="A810" s="829"/>
      <c r="B810" s="984" t="s">
        <v>334</v>
      </c>
      <c r="C810" s="984"/>
      <c r="D810" s="984"/>
      <c r="E810" s="984"/>
      <c r="F810" s="984"/>
      <c r="G810" s="519"/>
    </row>
    <row r="811" spans="1:7" ht="13">
      <c r="A811" s="521"/>
      <c r="B811" s="521"/>
      <c r="C811" s="521"/>
      <c r="E811" s="519"/>
      <c r="F811" s="519"/>
      <c r="G811" s="519"/>
    </row>
    <row r="812" spans="1:7" ht="13">
      <c r="A812" s="525"/>
      <c r="B812" s="525"/>
      <c r="C812" s="523"/>
      <c r="D812" s="836"/>
      <c r="E812" s="519"/>
      <c r="F812" s="519"/>
      <c r="G812" s="519"/>
    </row>
    <row r="813" spans="1:7" ht="12.75" hidden="1" customHeight="1">
      <c r="D813" s="829"/>
      <c r="E813" s="519"/>
      <c r="F813" s="519"/>
      <c r="G813" s="519"/>
    </row>
    <row r="814" spans="1:7" ht="12.75" hidden="1" customHeight="1">
      <c r="E814" s="519"/>
      <c r="F814" s="519"/>
      <c r="G814" s="519"/>
    </row>
    <row r="815" spans="1:7" ht="12.75" hidden="1" customHeight="1">
      <c r="E815" s="519"/>
      <c r="F815" s="519"/>
      <c r="G815" s="519"/>
    </row>
    <row r="816" spans="1:7" ht="12.75" hidden="1" customHeight="1">
      <c r="D816" s="522"/>
      <c r="E816" s="519"/>
      <c r="F816" s="519"/>
      <c r="G816" s="519"/>
    </row>
    <row r="817" spans="1:7" ht="12.75" hidden="1" customHeight="1">
      <c r="D817" s="522"/>
      <c r="E817" s="519"/>
      <c r="F817" s="519"/>
      <c r="G817" s="519"/>
    </row>
    <row r="818" spans="1:7" ht="12.75" hidden="1" customHeight="1">
      <c r="D818" s="522"/>
      <c r="E818" s="519"/>
      <c r="F818" s="519"/>
      <c r="G818" s="519"/>
    </row>
    <row r="819" spans="1:7" ht="12.75" hidden="1" customHeight="1">
      <c r="E819" s="519"/>
      <c r="F819" s="519"/>
      <c r="G819" s="519"/>
    </row>
    <row r="820" spans="1:7" ht="14.25" hidden="1" customHeight="1">
      <c r="A820" s="525"/>
      <c r="B820" s="525"/>
      <c r="D820" s="829"/>
      <c r="E820" s="519"/>
      <c r="F820" s="519"/>
      <c r="G820" s="519"/>
    </row>
    <row r="821" spans="1:7" ht="12.75" hidden="1" customHeight="1">
      <c r="E821" s="519"/>
      <c r="F821" s="519"/>
      <c r="G821" s="519"/>
    </row>
    <row r="822" spans="1:7" ht="12.75" hidden="1" customHeight="1">
      <c r="E822" s="519"/>
      <c r="F822" s="519"/>
      <c r="G822" s="519"/>
    </row>
    <row r="823" spans="1:7" ht="12.75" hidden="1" customHeight="1">
      <c r="D823" s="522"/>
      <c r="E823" s="519"/>
      <c r="F823" s="519"/>
      <c r="G823" s="519"/>
    </row>
    <row r="824" spans="1:7" ht="12.75" hidden="1" customHeight="1">
      <c r="D824" s="522"/>
      <c r="E824" s="519"/>
      <c r="F824" s="519"/>
      <c r="G824" s="519"/>
    </row>
    <row r="825" spans="1:7" ht="14.25" hidden="1" customHeight="1">
      <c r="A825" s="525"/>
      <c r="B825" s="525"/>
      <c r="D825" s="829"/>
      <c r="E825" s="519"/>
      <c r="F825" s="519"/>
      <c r="G825" s="519"/>
    </row>
    <row r="826" spans="1:7" ht="12.75" hidden="1" customHeight="1">
      <c r="E826" s="519"/>
      <c r="F826" s="519"/>
      <c r="G826" s="519"/>
    </row>
    <row r="827" spans="1:7" ht="12.75" hidden="1" customHeight="1">
      <c r="E827" s="519"/>
      <c r="F827" s="519"/>
      <c r="G827" s="519"/>
    </row>
    <row r="828" spans="1:7" ht="14.25" hidden="1" customHeight="1">
      <c r="A828" s="525"/>
      <c r="B828" s="525"/>
      <c r="D828" s="829"/>
      <c r="E828" s="519"/>
      <c r="F828" s="519"/>
      <c r="G828" s="519"/>
    </row>
    <row r="829" spans="1:7" ht="12.75" hidden="1" customHeight="1">
      <c r="E829" s="519"/>
      <c r="F829" s="519"/>
      <c r="G829" s="519"/>
    </row>
    <row r="830" spans="1:7" ht="14.25" hidden="1" customHeight="1">
      <c r="A830" s="525"/>
      <c r="B830" s="525"/>
      <c r="D830" s="829"/>
      <c r="E830" s="519"/>
      <c r="F830" s="519"/>
      <c r="G830" s="519"/>
    </row>
    <row r="831" spans="1:7" ht="12.75" hidden="1" customHeight="1">
      <c r="A831" s="563"/>
      <c r="B831" s="563"/>
      <c r="C831" s="563"/>
      <c r="E831" s="519"/>
      <c r="F831" s="519"/>
      <c r="G831" s="519"/>
    </row>
    <row r="832" spans="1:7" ht="12.75" hidden="1" customHeight="1">
      <c r="E832" s="519"/>
      <c r="F832" s="519"/>
      <c r="G832" s="519"/>
    </row>
    <row r="833" spans="1:7" ht="12.75" hidden="1" customHeight="1">
      <c r="E833" s="519"/>
      <c r="F833" s="519"/>
      <c r="G833" s="519"/>
    </row>
    <row r="834" spans="1:7" ht="12.75" hidden="1" customHeight="1">
      <c r="E834" s="519"/>
      <c r="F834" s="519"/>
      <c r="G834" s="519"/>
    </row>
    <row r="835" spans="1:7" ht="12.75" hidden="1" customHeight="1">
      <c r="E835" s="519"/>
      <c r="F835" s="519"/>
      <c r="G835" s="519"/>
    </row>
    <row r="836" spans="1:7" ht="12.75" hidden="1" customHeight="1">
      <c r="E836" s="519"/>
      <c r="F836" s="519"/>
      <c r="G836" s="519"/>
    </row>
    <row r="837" spans="1:7" ht="12.75" hidden="1" customHeight="1">
      <c r="E837" s="519"/>
      <c r="F837" s="519"/>
      <c r="G837" s="519"/>
    </row>
    <row r="838" spans="1:7" ht="12.75" hidden="1" customHeight="1">
      <c r="E838" s="519"/>
      <c r="F838" s="519"/>
      <c r="G838" s="519"/>
    </row>
    <row r="839" spans="1:7" ht="12.75" hidden="1" customHeight="1">
      <c r="E839" s="519"/>
      <c r="F839" s="519"/>
      <c r="G839" s="519"/>
    </row>
    <row r="840" spans="1:7" ht="12.75" hidden="1" customHeight="1">
      <c r="E840" s="519"/>
      <c r="F840" s="519"/>
      <c r="G840" s="519"/>
    </row>
    <row r="841" spans="1:7" ht="12.75" hidden="1" customHeight="1">
      <c r="E841" s="519"/>
      <c r="F841" s="519"/>
      <c r="G841" s="519"/>
    </row>
    <row r="842" spans="1:7" ht="12.75" hidden="1" customHeight="1">
      <c r="A842" s="519"/>
      <c r="B842" s="519"/>
      <c r="C842" s="519"/>
      <c r="D842" s="519"/>
      <c r="E842" s="519"/>
      <c r="F842" s="519"/>
      <c r="G842" s="519"/>
    </row>
    <row r="843" spans="1:7" ht="12.75" hidden="1" customHeight="1">
      <c r="A843" s="519"/>
      <c r="B843" s="519"/>
      <c r="C843" s="519"/>
      <c r="D843" s="519"/>
      <c r="E843" s="519"/>
      <c r="F843" s="519"/>
      <c r="G843" s="519"/>
    </row>
    <row r="844" spans="1:7" ht="12.75" hidden="1" customHeight="1">
      <c r="A844" s="519"/>
      <c r="B844" s="519"/>
      <c r="C844" s="519"/>
      <c r="D844" s="519"/>
      <c r="E844" s="519"/>
      <c r="F844" s="519"/>
      <c r="G844" s="519"/>
    </row>
    <row r="845" spans="1:7" ht="12.75" hidden="1" customHeight="1">
      <c r="A845" s="519"/>
      <c r="B845" s="519"/>
      <c r="C845" s="519"/>
      <c r="D845" s="519"/>
      <c r="E845" s="519"/>
      <c r="F845" s="519"/>
      <c r="G845" s="519"/>
    </row>
    <row r="846" spans="1:7" ht="12.75" hidden="1" customHeight="1">
      <c r="A846" s="519"/>
      <c r="B846" s="519"/>
      <c r="C846" s="519"/>
      <c r="D846" s="519"/>
      <c r="E846" s="519"/>
      <c r="F846" s="519"/>
      <c r="G846" s="519"/>
    </row>
    <row r="847" spans="1:7" ht="12.75" hidden="1" customHeight="1">
      <c r="A847" s="519"/>
      <c r="B847" s="519"/>
      <c r="C847" s="519"/>
      <c r="D847" s="519"/>
      <c r="E847" s="519"/>
      <c r="F847" s="519"/>
      <c r="G847" s="519"/>
    </row>
    <row r="848" spans="1:7" ht="12.75" hidden="1" customHeight="1">
      <c r="A848" s="519"/>
      <c r="B848" s="519"/>
      <c r="C848" s="519"/>
      <c r="D848" s="519"/>
      <c r="E848" s="519"/>
      <c r="F848" s="519"/>
      <c r="G848" s="519"/>
    </row>
    <row r="849" spans="1:7" ht="12.75" hidden="1" customHeight="1">
      <c r="A849" s="519"/>
      <c r="B849" s="519"/>
      <c r="C849" s="519"/>
      <c r="D849" s="519"/>
      <c r="E849" s="519"/>
      <c r="F849" s="519"/>
      <c r="G849" s="519"/>
    </row>
    <row r="850" spans="1:7" ht="12.75" hidden="1" customHeight="1">
      <c r="A850" s="519"/>
      <c r="B850" s="519"/>
      <c r="C850" s="519"/>
      <c r="D850" s="519"/>
      <c r="E850" s="519"/>
      <c r="F850" s="519"/>
      <c r="G850" s="519"/>
    </row>
    <row r="851" spans="1:7" ht="12.75" hidden="1" customHeight="1">
      <c r="A851" s="519"/>
      <c r="B851" s="519"/>
      <c r="C851" s="519"/>
      <c r="D851" s="519"/>
      <c r="E851" s="519"/>
      <c r="F851" s="519"/>
      <c r="G851" s="519"/>
    </row>
    <row r="852" spans="1:7" ht="12.75" hidden="1" customHeight="1">
      <c r="A852" s="519"/>
      <c r="B852" s="519"/>
      <c r="C852" s="519"/>
      <c r="D852" s="519"/>
      <c r="E852" s="519"/>
      <c r="F852" s="519"/>
      <c r="G852" s="519"/>
    </row>
    <row r="853" spans="1:7" ht="12.75" hidden="1" customHeight="1">
      <c r="A853" s="519"/>
      <c r="B853" s="519"/>
      <c r="C853" s="519"/>
      <c r="D853" s="519"/>
      <c r="E853" s="519"/>
      <c r="F853" s="519"/>
      <c r="G853" s="519"/>
    </row>
    <row r="854" spans="1:7" ht="12.75" hidden="1" customHeight="1">
      <c r="A854" s="519"/>
      <c r="B854" s="519"/>
      <c r="C854" s="519"/>
      <c r="D854" s="519"/>
      <c r="E854" s="519"/>
      <c r="F854" s="519"/>
      <c r="G854" s="519"/>
    </row>
    <row r="855" spans="1:7" ht="12.75" hidden="1" customHeight="1">
      <c r="A855" s="519"/>
      <c r="B855" s="519"/>
      <c r="C855" s="519"/>
      <c r="D855" s="519"/>
      <c r="E855" s="519"/>
      <c r="F855" s="519"/>
      <c r="G855" s="519"/>
    </row>
    <row r="856" spans="1:7" ht="12.75" hidden="1" customHeight="1">
      <c r="A856" s="519"/>
      <c r="B856" s="519"/>
      <c r="C856" s="519"/>
      <c r="D856" s="519"/>
      <c r="E856" s="519"/>
      <c r="F856" s="519"/>
      <c r="G856" s="519"/>
    </row>
    <row r="857" spans="1:7" ht="12.75" hidden="1" customHeight="1">
      <c r="A857" s="519"/>
      <c r="B857" s="519"/>
      <c r="C857" s="519"/>
      <c r="D857" s="519"/>
      <c r="E857" s="519"/>
      <c r="F857" s="519"/>
      <c r="G857" s="519"/>
    </row>
    <row r="858" spans="1:7" ht="12.75" hidden="1" customHeight="1">
      <c r="A858" s="519"/>
      <c r="B858" s="519"/>
      <c r="C858" s="519"/>
      <c r="D858" s="519"/>
      <c r="E858" s="519"/>
      <c r="F858" s="519"/>
      <c r="G858" s="519"/>
    </row>
    <row r="859" spans="1:7" ht="12.75" hidden="1" customHeight="1">
      <c r="A859" s="519"/>
      <c r="B859" s="519"/>
      <c r="C859" s="519"/>
      <c r="D859" s="519"/>
      <c r="E859" s="519"/>
      <c r="F859" s="519"/>
      <c r="G859" s="519"/>
    </row>
    <row r="860" spans="1:7" ht="12.75" hidden="1" customHeight="1">
      <c r="A860" s="519"/>
      <c r="B860" s="519"/>
      <c r="C860" s="519"/>
      <c r="D860" s="519"/>
      <c r="E860" s="519"/>
      <c r="F860" s="519"/>
      <c r="G860" s="519"/>
    </row>
    <row r="861" spans="1:7" ht="12.75" hidden="1" customHeight="1">
      <c r="A861" s="519"/>
      <c r="B861" s="519"/>
      <c r="C861" s="519"/>
      <c r="D861" s="519"/>
      <c r="E861" s="519"/>
      <c r="F861" s="519"/>
      <c r="G861" s="519"/>
    </row>
    <row r="862" spans="1:7" ht="12.75" hidden="1" customHeight="1">
      <c r="A862" s="519"/>
      <c r="B862" s="519"/>
      <c r="C862" s="519"/>
      <c r="D862" s="519"/>
      <c r="E862" s="519"/>
      <c r="F862" s="519"/>
      <c r="G862" s="519"/>
    </row>
    <row r="863" spans="1:7" ht="12.75" hidden="1" customHeight="1">
      <c r="A863" s="519"/>
      <c r="B863" s="519"/>
      <c r="C863" s="519"/>
      <c r="D863" s="519"/>
      <c r="E863" s="519"/>
      <c r="F863" s="519"/>
      <c r="G863" s="519"/>
    </row>
    <row r="864" spans="1:7" ht="12.75" hidden="1" customHeight="1">
      <c r="A864" s="519"/>
      <c r="B864" s="519"/>
      <c r="C864" s="519"/>
      <c r="D864" s="519"/>
      <c r="E864" s="519"/>
      <c r="F864" s="519"/>
      <c r="G864" s="519"/>
    </row>
    <row r="865" spans="1:7" ht="12.75" hidden="1" customHeight="1">
      <c r="A865" s="519"/>
      <c r="B865" s="519"/>
      <c r="C865" s="519"/>
      <c r="D865" s="519"/>
      <c r="E865" s="519"/>
      <c r="F865" s="519"/>
      <c r="G865" s="519"/>
    </row>
    <row r="866" spans="1:7" ht="12.75" hidden="1" customHeight="1">
      <c r="A866" s="519"/>
      <c r="B866" s="519"/>
      <c r="C866" s="519"/>
      <c r="D866" s="519"/>
      <c r="E866" s="519"/>
      <c r="F866" s="519"/>
      <c r="G866" s="519"/>
    </row>
    <row r="867" spans="1:7" ht="12.75" hidden="1" customHeight="1">
      <c r="A867" s="519"/>
      <c r="B867" s="519"/>
      <c r="C867" s="519"/>
      <c r="D867" s="519"/>
      <c r="E867" s="519"/>
      <c r="F867" s="519"/>
      <c r="G867" s="519"/>
    </row>
    <row r="868" spans="1:7" ht="12.75" hidden="1" customHeight="1">
      <c r="A868" s="519"/>
      <c r="B868" s="519"/>
      <c r="C868" s="519"/>
      <c r="D868" s="519"/>
      <c r="E868" s="519"/>
      <c r="F868" s="519"/>
      <c r="G868" s="519"/>
    </row>
    <row r="869" spans="1:7" ht="12.75" hidden="1" customHeight="1">
      <c r="A869" s="519"/>
      <c r="B869" s="519"/>
      <c r="C869" s="519"/>
      <c r="D869" s="519"/>
      <c r="E869" s="519"/>
      <c r="F869" s="519"/>
      <c r="G869" s="519"/>
    </row>
    <row r="870" spans="1:7" ht="12.75" hidden="1" customHeight="1">
      <c r="A870" s="519"/>
      <c r="B870" s="519"/>
      <c r="C870" s="519"/>
      <c r="D870" s="519"/>
      <c r="E870" s="519"/>
      <c r="F870" s="519"/>
      <c r="G870" s="519"/>
    </row>
    <row r="871" spans="1:7" ht="12.75" hidden="1" customHeight="1">
      <c r="A871" s="519"/>
      <c r="B871" s="519"/>
      <c r="C871" s="519"/>
      <c r="D871" s="519"/>
      <c r="E871" s="519"/>
      <c r="F871" s="519"/>
      <c r="G871" s="519"/>
    </row>
    <row r="872" spans="1:7" ht="12.75" hidden="1" customHeight="1">
      <c r="A872" s="519"/>
      <c r="B872" s="519"/>
      <c r="C872" s="519"/>
      <c r="D872" s="519"/>
      <c r="E872" s="519"/>
      <c r="F872" s="519"/>
      <c r="G872" s="519"/>
    </row>
    <row r="873" spans="1:7" ht="12.75" hidden="1" customHeight="1">
      <c r="A873" s="519"/>
      <c r="B873" s="519"/>
      <c r="C873" s="519"/>
      <c r="D873" s="519"/>
      <c r="E873" s="519"/>
      <c r="F873" s="519"/>
      <c r="G873" s="519"/>
    </row>
    <row r="874" spans="1:7" ht="12.75" hidden="1" customHeight="1">
      <c r="A874" s="519"/>
      <c r="B874" s="519"/>
      <c r="C874" s="519"/>
      <c r="D874" s="519"/>
      <c r="E874" s="519"/>
      <c r="F874" s="519"/>
      <c r="G874" s="519"/>
    </row>
    <row r="875" spans="1:7" ht="12.75" hidden="1" customHeight="1">
      <c r="A875" s="519"/>
      <c r="B875" s="519"/>
      <c r="C875" s="519"/>
      <c r="D875" s="519"/>
      <c r="E875" s="519"/>
      <c r="F875" s="519"/>
      <c r="G875" s="519"/>
    </row>
    <row r="876" spans="1:7" ht="12.75" hidden="1" customHeight="1">
      <c r="A876" s="519"/>
      <c r="B876" s="519"/>
      <c r="C876" s="519"/>
      <c r="D876" s="519"/>
      <c r="E876" s="519"/>
      <c r="F876" s="519"/>
      <c r="G876" s="519"/>
    </row>
    <row r="877" spans="1:7" ht="12.75" hidden="1" customHeight="1">
      <c r="A877" s="519"/>
      <c r="B877" s="519"/>
      <c r="C877" s="519"/>
      <c r="D877" s="519"/>
      <c r="E877" s="519"/>
      <c r="F877" s="519"/>
      <c r="G877" s="519"/>
    </row>
    <row r="878" spans="1:7" ht="12.75" hidden="1" customHeight="1">
      <c r="A878" s="519"/>
      <c r="B878" s="519"/>
      <c r="C878" s="519"/>
      <c r="D878" s="519"/>
      <c r="E878" s="519"/>
      <c r="F878" s="519"/>
      <c r="G878" s="519"/>
    </row>
    <row r="879" spans="1:7" ht="12.75" hidden="1" customHeight="1">
      <c r="A879" s="519"/>
      <c r="B879" s="519"/>
      <c r="C879" s="519"/>
      <c r="D879" s="519"/>
      <c r="E879" s="519"/>
      <c r="F879" s="519"/>
      <c r="G879" s="519"/>
    </row>
    <row r="880" spans="1:7" ht="12.75" hidden="1" customHeight="1">
      <c r="A880" s="519"/>
      <c r="B880" s="519"/>
      <c r="C880" s="519"/>
      <c r="D880" s="519"/>
      <c r="E880" s="519"/>
      <c r="F880" s="519"/>
      <c r="G880" s="519"/>
    </row>
    <row r="881" spans="1:7" ht="12.75" hidden="1" customHeight="1">
      <c r="A881" s="519"/>
      <c r="B881" s="519"/>
      <c r="C881" s="519"/>
      <c r="D881" s="519"/>
      <c r="E881" s="519"/>
      <c r="F881" s="519"/>
      <c r="G881" s="519"/>
    </row>
    <row r="882" spans="1:7" ht="12.75" hidden="1" customHeight="1">
      <c r="A882" s="519"/>
      <c r="B882" s="519"/>
      <c r="C882" s="519"/>
      <c r="D882" s="519"/>
      <c r="E882" s="519"/>
      <c r="F882" s="519"/>
      <c r="G882" s="519"/>
    </row>
    <row r="883" spans="1:7" ht="12.75" hidden="1" customHeight="1">
      <c r="A883" s="519"/>
      <c r="B883" s="519"/>
      <c r="C883" s="519"/>
      <c r="D883" s="519"/>
      <c r="E883" s="519"/>
      <c r="F883" s="519"/>
      <c r="G883" s="519"/>
    </row>
    <row r="884" spans="1:7" ht="12.75" hidden="1" customHeight="1">
      <c r="A884" s="519"/>
      <c r="B884" s="519"/>
      <c r="C884" s="519"/>
      <c r="D884" s="519"/>
      <c r="E884" s="519"/>
      <c r="F884" s="519"/>
      <c r="G884" s="519"/>
    </row>
    <row r="885" spans="1:7" ht="12.75" hidden="1" customHeight="1">
      <c r="A885" s="519"/>
      <c r="B885" s="519"/>
      <c r="C885" s="519"/>
      <c r="D885" s="519"/>
      <c r="E885" s="519"/>
      <c r="F885" s="519"/>
      <c r="G885" s="519"/>
    </row>
    <row r="886" spans="1:7" ht="12.75" hidden="1" customHeight="1">
      <c r="A886" s="519"/>
      <c r="B886" s="519"/>
      <c r="C886" s="519"/>
      <c r="D886" s="519"/>
      <c r="E886" s="519"/>
      <c r="F886" s="519"/>
      <c r="G886" s="519"/>
    </row>
    <row r="887" spans="1:7" ht="12.75" hidden="1" customHeight="1">
      <c r="A887" s="519"/>
      <c r="B887" s="519"/>
      <c r="C887" s="519"/>
      <c r="D887" s="519"/>
      <c r="E887" s="519"/>
      <c r="F887" s="519"/>
      <c r="G887" s="519"/>
    </row>
    <row r="888" spans="1:7" ht="12.75" hidden="1" customHeight="1">
      <c r="A888" s="519"/>
      <c r="B888" s="519"/>
      <c r="C888" s="519"/>
      <c r="D888" s="519"/>
      <c r="E888" s="519"/>
      <c r="F888" s="519"/>
      <c r="G888" s="519"/>
    </row>
    <row r="889" spans="1:7" ht="12.75" hidden="1" customHeight="1">
      <c r="A889" s="519"/>
      <c r="B889" s="519"/>
      <c r="C889" s="519"/>
      <c r="D889" s="519"/>
      <c r="E889" s="519"/>
      <c r="F889" s="519"/>
      <c r="G889" s="519"/>
    </row>
    <row r="890" spans="1:7" ht="12.75" hidden="1" customHeight="1">
      <c r="A890" s="519"/>
      <c r="B890" s="519"/>
      <c r="C890" s="519"/>
      <c r="D890" s="519"/>
      <c r="E890" s="519"/>
      <c r="F890" s="519"/>
      <c r="G890" s="519"/>
    </row>
    <row r="891" spans="1:7" ht="12.75" hidden="1" customHeight="1">
      <c r="A891" s="519"/>
      <c r="B891" s="519"/>
      <c r="C891" s="519"/>
      <c r="D891" s="519"/>
      <c r="E891" s="519"/>
      <c r="F891" s="519"/>
      <c r="G891" s="519"/>
    </row>
    <row r="892" spans="1:7" ht="12.75" hidden="1" customHeight="1">
      <c r="A892" s="519"/>
      <c r="B892" s="519"/>
      <c r="C892" s="519"/>
      <c r="D892" s="519"/>
      <c r="E892" s="519"/>
      <c r="F892" s="519"/>
      <c r="G892" s="519"/>
    </row>
    <row r="893" spans="1:7" ht="12.75" hidden="1" customHeight="1">
      <c r="A893" s="519"/>
      <c r="B893" s="519"/>
      <c r="C893" s="519"/>
      <c r="D893" s="519"/>
      <c r="E893" s="519"/>
      <c r="F893" s="519"/>
      <c r="G893" s="519"/>
    </row>
    <row r="894" spans="1:7" ht="12.75" hidden="1" customHeight="1">
      <c r="A894" s="519"/>
      <c r="B894" s="519"/>
      <c r="C894" s="519"/>
      <c r="D894" s="519"/>
      <c r="E894" s="519"/>
      <c r="F894" s="519"/>
      <c r="G894" s="519"/>
    </row>
    <row r="895" spans="1:7" ht="12.75" hidden="1" customHeight="1">
      <c r="A895" s="519"/>
      <c r="B895" s="519"/>
      <c r="C895" s="519"/>
      <c r="D895" s="519"/>
      <c r="E895" s="519"/>
      <c r="F895" s="519"/>
      <c r="G895" s="519"/>
    </row>
    <row r="896" spans="1:7" ht="12.75" hidden="1" customHeight="1">
      <c r="A896" s="519"/>
      <c r="B896" s="519"/>
      <c r="C896" s="519"/>
      <c r="D896" s="519"/>
      <c r="E896" s="519"/>
      <c r="F896" s="519"/>
      <c r="G896" s="519"/>
    </row>
    <row r="897" spans="1:7" ht="12.75" hidden="1" customHeight="1">
      <c r="A897" s="519"/>
      <c r="B897" s="519"/>
      <c r="C897" s="519"/>
      <c r="D897" s="519"/>
      <c r="E897" s="519"/>
      <c r="F897" s="519"/>
      <c r="G897" s="519"/>
    </row>
    <row r="898" spans="1:7" ht="12.75" hidden="1" customHeight="1">
      <c r="A898" s="519"/>
      <c r="B898" s="519"/>
      <c r="C898" s="519"/>
      <c r="D898" s="519"/>
      <c r="E898" s="519"/>
      <c r="F898" s="519"/>
      <c r="G898" s="519"/>
    </row>
    <row r="899" spans="1:7" ht="12.75" hidden="1" customHeight="1">
      <c r="A899" s="519"/>
      <c r="B899" s="519"/>
      <c r="C899" s="519"/>
      <c r="D899" s="519"/>
      <c r="E899" s="519"/>
      <c r="F899" s="519"/>
      <c r="G899" s="519"/>
    </row>
    <row r="900" spans="1:7" ht="12.75" hidden="1" customHeight="1">
      <c r="A900" s="519"/>
      <c r="B900" s="519"/>
      <c r="C900" s="519"/>
      <c r="D900" s="519"/>
      <c r="E900" s="519"/>
      <c r="F900" s="519"/>
      <c r="G900" s="519"/>
    </row>
    <row r="901" spans="1:7" ht="12.75" hidden="1" customHeight="1">
      <c r="A901" s="519"/>
      <c r="B901" s="519"/>
      <c r="C901" s="519"/>
      <c r="D901" s="519"/>
      <c r="E901" s="519"/>
      <c r="F901" s="519"/>
      <c r="G901" s="519"/>
    </row>
    <row r="902" spans="1:7" ht="12.75" hidden="1" customHeight="1">
      <c r="A902" s="519"/>
      <c r="B902" s="519"/>
      <c r="C902" s="519"/>
      <c r="D902" s="519"/>
      <c r="E902" s="519"/>
      <c r="F902" s="519"/>
      <c r="G902" s="519"/>
    </row>
    <row r="903" spans="1:7" ht="12.75" hidden="1" customHeight="1">
      <c r="A903" s="519"/>
      <c r="B903" s="519"/>
      <c r="C903" s="519"/>
      <c r="D903" s="519"/>
      <c r="E903" s="519"/>
      <c r="F903" s="519"/>
      <c r="G903" s="519"/>
    </row>
    <row r="904" spans="1:7" ht="12.75" hidden="1" customHeight="1">
      <c r="A904" s="519"/>
      <c r="B904" s="519"/>
      <c r="C904" s="519"/>
      <c r="D904" s="519"/>
      <c r="E904" s="519"/>
      <c r="F904" s="519"/>
      <c r="G904" s="519"/>
    </row>
    <row r="905" spans="1:7" ht="12.75" hidden="1" customHeight="1">
      <c r="A905" s="519"/>
      <c r="B905" s="519"/>
      <c r="C905" s="519"/>
      <c r="D905" s="519"/>
      <c r="E905" s="519"/>
      <c r="F905" s="519"/>
      <c r="G905" s="519"/>
    </row>
    <row r="906" spans="1:7" ht="12.75" hidden="1" customHeight="1">
      <c r="A906" s="519"/>
      <c r="B906" s="519"/>
      <c r="C906" s="519"/>
      <c r="D906" s="519"/>
      <c r="E906" s="519"/>
      <c r="F906" s="519"/>
      <c r="G906" s="519"/>
    </row>
    <row r="907" spans="1:7" ht="12.75" hidden="1" customHeight="1">
      <c r="A907" s="519"/>
      <c r="B907" s="519"/>
      <c r="C907" s="519"/>
      <c r="D907" s="519"/>
      <c r="E907" s="519"/>
      <c r="F907" s="519"/>
      <c r="G907" s="519"/>
    </row>
    <row r="908" spans="1:7" ht="12.75" hidden="1" customHeight="1">
      <c r="A908" s="519"/>
      <c r="B908" s="519"/>
      <c r="C908" s="519"/>
      <c r="D908" s="519"/>
      <c r="E908" s="519"/>
      <c r="F908" s="519"/>
      <c r="G908" s="519"/>
    </row>
    <row r="909" spans="1:7" ht="12.75" hidden="1" customHeight="1">
      <c r="A909" s="519"/>
      <c r="B909" s="519"/>
      <c r="C909" s="519"/>
      <c r="D909" s="519"/>
      <c r="E909" s="519"/>
      <c r="F909" s="519"/>
      <c r="G909" s="519"/>
    </row>
    <row r="910" spans="1:7" ht="12.75" hidden="1" customHeight="1">
      <c r="A910" s="519"/>
      <c r="B910" s="519"/>
      <c r="C910" s="519"/>
      <c r="D910" s="519"/>
      <c r="E910" s="519"/>
      <c r="F910" s="519"/>
      <c r="G910" s="519"/>
    </row>
    <row r="911" spans="1:7" ht="12.75" hidden="1" customHeight="1">
      <c r="A911" s="519"/>
      <c r="B911" s="519"/>
      <c r="C911" s="519"/>
      <c r="D911" s="519"/>
      <c r="E911" s="519"/>
      <c r="F911" s="519"/>
      <c r="G911" s="519"/>
    </row>
    <row r="912" spans="1:7" ht="12.75" hidden="1" customHeight="1">
      <c r="A912" s="519"/>
      <c r="B912" s="519"/>
      <c r="C912" s="519"/>
      <c r="D912" s="519"/>
      <c r="E912" s="519"/>
      <c r="F912" s="519"/>
      <c r="G912" s="519"/>
    </row>
    <row r="913" spans="1:7" ht="12.75" hidden="1" customHeight="1">
      <c r="A913" s="519"/>
      <c r="B913" s="519"/>
      <c r="C913" s="519"/>
      <c r="D913" s="519"/>
      <c r="E913" s="519"/>
      <c r="F913" s="519"/>
      <c r="G913" s="519"/>
    </row>
    <row r="914" spans="1:7" ht="12.75" hidden="1" customHeight="1">
      <c r="A914" s="519"/>
      <c r="B914" s="519"/>
      <c r="C914" s="519"/>
      <c r="D914" s="519"/>
      <c r="E914" s="519"/>
      <c r="F914" s="519"/>
      <c r="G914" s="519"/>
    </row>
    <row r="915" spans="1:7" ht="12.75" hidden="1" customHeight="1">
      <c r="A915" s="519"/>
      <c r="B915" s="519"/>
      <c r="C915" s="519"/>
      <c r="D915" s="519"/>
      <c r="E915" s="519"/>
      <c r="F915" s="519"/>
      <c r="G915" s="519"/>
    </row>
    <row r="916" spans="1:7" ht="12.75" hidden="1" customHeight="1">
      <c r="A916" s="519"/>
      <c r="B916" s="519"/>
      <c r="C916" s="519"/>
      <c r="D916" s="519"/>
      <c r="E916" s="519"/>
      <c r="F916" s="519"/>
      <c r="G916" s="519"/>
    </row>
    <row r="917" spans="1:7" ht="12.75" hidden="1" customHeight="1">
      <c r="A917" s="519"/>
      <c r="B917" s="519"/>
      <c r="C917" s="519"/>
      <c r="D917" s="519"/>
      <c r="E917" s="519"/>
      <c r="F917" s="519"/>
      <c r="G917" s="519"/>
    </row>
    <row r="918" spans="1:7" ht="12.75" hidden="1" customHeight="1">
      <c r="A918" s="519"/>
      <c r="B918" s="519"/>
      <c r="C918" s="519"/>
      <c r="D918" s="519"/>
      <c r="E918" s="519"/>
      <c r="F918" s="519"/>
      <c r="G918" s="519"/>
    </row>
    <row r="919" spans="1:7" ht="12.75" hidden="1" customHeight="1">
      <c r="A919" s="519"/>
      <c r="B919" s="519"/>
      <c r="C919" s="519"/>
      <c r="D919" s="519"/>
      <c r="E919" s="519"/>
      <c r="F919" s="519"/>
      <c r="G919" s="519"/>
    </row>
    <row r="920" spans="1:7" ht="12.75" hidden="1" customHeight="1">
      <c r="A920" s="519"/>
      <c r="B920" s="519"/>
      <c r="C920" s="519"/>
      <c r="D920" s="519"/>
      <c r="E920" s="519"/>
      <c r="F920" s="519"/>
      <c r="G920" s="519"/>
    </row>
    <row r="921" spans="1:7" ht="12.75" hidden="1" customHeight="1">
      <c r="A921" s="519"/>
      <c r="B921" s="519"/>
      <c r="C921" s="519"/>
      <c r="D921" s="519"/>
      <c r="E921" s="519"/>
      <c r="F921" s="519"/>
      <c r="G921" s="519"/>
    </row>
    <row r="922" spans="1:7" ht="12.75" hidden="1" customHeight="1">
      <c r="A922" s="519"/>
      <c r="B922" s="519"/>
      <c r="C922" s="519"/>
      <c r="D922" s="519"/>
      <c r="E922" s="519"/>
      <c r="F922" s="519"/>
      <c r="G922" s="519"/>
    </row>
    <row r="923" spans="1:7" ht="12.75" hidden="1" customHeight="1">
      <c r="A923" s="519"/>
      <c r="B923" s="519"/>
      <c r="C923" s="519"/>
      <c r="D923" s="519"/>
      <c r="E923" s="519"/>
      <c r="F923" s="519"/>
      <c r="G923" s="519"/>
    </row>
    <row r="924" spans="1:7" ht="12.75" hidden="1" customHeight="1">
      <c r="A924" s="519"/>
      <c r="B924" s="519"/>
      <c r="C924" s="519"/>
      <c r="D924" s="519"/>
      <c r="E924" s="519"/>
      <c r="F924" s="519"/>
      <c r="G924" s="519"/>
    </row>
    <row r="925" spans="1:7" ht="12.75" hidden="1" customHeight="1">
      <c r="A925" s="519"/>
      <c r="B925" s="519"/>
      <c r="C925" s="519"/>
      <c r="D925" s="519"/>
      <c r="E925" s="519"/>
      <c r="F925" s="519"/>
      <c r="G925" s="519"/>
    </row>
    <row r="926" spans="1:7" ht="12.75" hidden="1" customHeight="1">
      <c r="A926" s="519"/>
      <c r="B926" s="519"/>
      <c r="C926" s="519"/>
      <c r="D926" s="519"/>
      <c r="E926" s="519"/>
      <c r="F926" s="519"/>
      <c r="G926" s="519"/>
    </row>
    <row r="927" spans="1:7" ht="12.75" hidden="1" customHeight="1">
      <c r="A927" s="519"/>
      <c r="B927" s="519"/>
      <c r="C927" s="519"/>
      <c r="D927" s="519"/>
      <c r="E927" s="519"/>
      <c r="F927" s="519"/>
      <c r="G927" s="519"/>
    </row>
    <row r="928" spans="1:7" ht="12.75" hidden="1" customHeight="1">
      <c r="A928" s="519"/>
      <c r="B928" s="519"/>
      <c r="C928" s="519"/>
      <c r="D928" s="519"/>
      <c r="E928" s="519"/>
      <c r="F928" s="519"/>
      <c r="G928" s="519"/>
    </row>
    <row r="929" spans="1:7" ht="12.75" hidden="1" customHeight="1">
      <c r="A929" s="519"/>
      <c r="B929" s="519"/>
      <c r="C929" s="519"/>
      <c r="D929" s="519"/>
      <c r="E929" s="519"/>
      <c r="F929" s="519"/>
      <c r="G929" s="519"/>
    </row>
    <row r="930" spans="1:7" ht="12.75" hidden="1" customHeight="1">
      <c r="A930" s="519"/>
      <c r="B930" s="519"/>
      <c r="C930" s="519"/>
      <c r="D930" s="519"/>
      <c r="E930" s="519"/>
      <c r="F930" s="519"/>
      <c r="G930" s="519"/>
    </row>
    <row r="931" spans="1:7" ht="12.75" hidden="1" customHeight="1">
      <c r="A931" s="519"/>
      <c r="B931" s="519"/>
      <c r="C931" s="519"/>
      <c r="D931" s="519"/>
      <c r="E931" s="519"/>
      <c r="F931" s="519"/>
      <c r="G931" s="519"/>
    </row>
    <row r="932" spans="1:7" ht="12.75" hidden="1" customHeight="1">
      <c r="A932" s="519"/>
      <c r="B932" s="519"/>
      <c r="C932" s="519"/>
      <c r="D932" s="519"/>
      <c r="E932" s="519"/>
      <c r="F932" s="519"/>
      <c r="G932" s="519"/>
    </row>
    <row r="933" spans="1:7" ht="12.75" hidden="1" customHeight="1">
      <c r="A933" s="519"/>
      <c r="B933" s="519"/>
      <c r="C933" s="519"/>
      <c r="D933" s="519"/>
      <c r="E933" s="519"/>
      <c r="F933" s="519"/>
      <c r="G933" s="519"/>
    </row>
    <row r="934" spans="1:7" ht="12.75" hidden="1" customHeight="1">
      <c r="A934" s="519"/>
      <c r="B934" s="519"/>
      <c r="C934" s="519"/>
      <c r="D934" s="519"/>
      <c r="E934" s="519"/>
      <c r="F934" s="519"/>
      <c r="G934" s="519"/>
    </row>
    <row r="935" spans="1:7" ht="12.75" hidden="1" customHeight="1">
      <c r="A935" s="519"/>
      <c r="B935" s="519"/>
      <c r="C935" s="519"/>
      <c r="D935" s="519"/>
      <c r="E935" s="519"/>
      <c r="F935" s="519"/>
      <c r="G935" s="519"/>
    </row>
    <row r="936" spans="1:7" ht="12.75" hidden="1" customHeight="1">
      <c r="A936" s="519"/>
      <c r="B936" s="519"/>
      <c r="C936" s="519"/>
      <c r="D936" s="519"/>
      <c r="E936" s="519"/>
      <c r="F936" s="519"/>
      <c r="G936" s="519"/>
    </row>
    <row r="937" spans="1:7" ht="12.75" hidden="1" customHeight="1">
      <c r="A937" s="519"/>
      <c r="B937" s="519"/>
      <c r="C937" s="519"/>
      <c r="D937" s="519"/>
      <c r="E937" s="519"/>
      <c r="F937" s="519"/>
      <c r="G937" s="519"/>
    </row>
    <row r="938" spans="1:7" ht="12.75" hidden="1" customHeight="1">
      <c r="A938" s="519"/>
      <c r="B938" s="519"/>
      <c r="C938" s="519"/>
      <c r="D938" s="519"/>
      <c r="E938" s="519"/>
      <c r="F938" s="519"/>
      <c r="G938" s="519"/>
    </row>
    <row r="939" spans="1:7" ht="12.75" hidden="1" customHeight="1">
      <c r="A939" s="519"/>
      <c r="B939" s="519"/>
      <c r="C939" s="519"/>
      <c r="D939" s="519"/>
      <c r="E939" s="519"/>
      <c r="F939" s="519"/>
      <c r="G939" s="519"/>
    </row>
    <row r="940" spans="1:7" ht="12.75" hidden="1" customHeight="1">
      <c r="A940" s="519"/>
      <c r="B940" s="519"/>
      <c r="C940" s="519"/>
      <c r="D940" s="519"/>
      <c r="E940" s="519"/>
      <c r="F940" s="519"/>
      <c r="G940" s="519"/>
    </row>
    <row r="941" spans="1:7" ht="12.75" hidden="1" customHeight="1">
      <c r="A941" s="519"/>
      <c r="B941" s="519"/>
      <c r="C941" s="519"/>
      <c r="D941" s="519"/>
      <c r="E941" s="519"/>
      <c r="F941" s="519"/>
      <c r="G941" s="519"/>
    </row>
    <row r="942" spans="1:7" ht="12.75" hidden="1" customHeight="1">
      <c r="A942" s="519"/>
      <c r="B942" s="519"/>
      <c r="C942" s="519"/>
      <c r="D942" s="519"/>
      <c r="E942" s="519"/>
      <c r="F942" s="519"/>
      <c r="G942" s="519"/>
    </row>
    <row r="943" spans="1:7" ht="12.75" hidden="1" customHeight="1">
      <c r="A943" s="519"/>
      <c r="B943" s="519"/>
      <c r="C943" s="519"/>
      <c r="D943" s="519"/>
      <c r="E943" s="519"/>
      <c r="F943" s="519"/>
      <c r="G943" s="519"/>
    </row>
    <row r="944" spans="1:7" ht="12.75" hidden="1" customHeight="1">
      <c r="A944" s="519"/>
      <c r="B944" s="519"/>
      <c r="C944" s="519"/>
      <c r="D944" s="519"/>
      <c r="E944" s="519"/>
      <c r="F944" s="519"/>
      <c r="G944" s="519"/>
    </row>
    <row r="945" spans="1:7" ht="12.75" hidden="1" customHeight="1">
      <c r="A945" s="519"/>
      <c r="B945" s="519"/>
      <c r="C945" s="519"/>
      <c r="D945" s="519"/>
      <c r="E945" s="519"/>
      <c r="F945" s="519"/>
      <c r="G945" s="519"/>
    </row>
    <row r="946" spans="1:7" ht="12.75" hidden="1" customHeight="1">
      <c r="A946" s="519"/>
      <c r="B946" s="519"/>
      <c r="C946" s="519"/>
      <c r="D946" s="519"/>
      <c r="E946" s="519"/>
      <c r="F946" s="519"/>
      <c r="G946" s="519"/>
    </row>
    <row r="947" spans="1:7" ht="12.75" hidden="1" customHeight="1">
      <c r="A947" s="519"/>
      <c r="B947" s="519"/>
      <c r="C947" s="519"/>
      <c r="D947" s="519"/>
      <c r="E947" s="519"/>
      <c r="F947" s="519"/>
      <c r="G947" s="519"/>
    </row>
    <row r="948" spans="1:7" ht="12.75" hidden="1" customHeight="1">
      <c r="A948" s="519"/>
      <c r="B948" s="519"/>
      <c r="C948" s="519"/>
      <c r="D948" s="519"/>
      <c r="E948" s="519"/>
      <c r="F948" s="519"/>
      <c r="G948" s="519"/>
    </row>
    <row r="949" spans="1:7" ht="12.75" hidden="1" customHeight="1">
      <c r="A949" s="519"/>
      <c r="B949" s="519"/>
      <c r="C949" s="519"/>
      <c r="D949" s="519"/>
      <c r="E949" s="519"/>
      <c r="F949" s="519"/>
      <c r="G949" s="519"/>
    </row>
    <row r="950" spans="1:7" ht="12.75" hidden="1" customHeight="1">
      <c r="A950" s="519"/>
      <c r="B950" s="519"/>
      <c r="C950" s="519"/>
      <c r="D950" s="519"/>
      <c r="E950" s="519"/>
      <c r="F950" s="519"/>
      <c r="G950" s="519"/>
    </row>
    <row r="951" spans="1:7" ht="12.75" hidden="1" customHeight="1">
      <c r="A951" s="519"/>
      <c r="B951" s="519"/>
      <c r="C951" s="519"/>
      <c r="D951" s="519"/>
      <c r="E951" s="519"/>
      <c r="F951" s="519"/>
      <c r="G951" s="519"/>
    </row>
    <row r="952" spans="1:7" ht="12.75" hidden="1" customHeight="1">
      <c r="A952" s="519"/>
      <c r="B952" s="519"/>
      <c r="C952" s="519"/>
      <c r="D952" s="519"/>
      <c r="E952" s="519"/>
      <c r="F952" s="519"/>
      <c r="G952" s="519"/>
    </row>
    <row r="953" spans="1:7" ht="12.75" hidden="1" customHeight="1">
      <c r="A953" s="519"/>
      <c r="B953" s="519"/>
      <c r="C953" s="519"/>
      <c r="D953" s="519"/>
      <c r="E953" s="519"/>
      <c r="F953" s="519"/>
      <c r="G953" s="519"/>
    </row>
    <row r="954" spans="1:7" ht="12.75" hidden="1" customHeight="1">
      <c r="A954" s="519"/>
      <c r="B954" s="519"/>
      <c r="C954" s="519"/>
      <c r="D954" s="519"/>
      <c r="E954" s="519"/>
      <c r="F954" s="519"/>
      <c r="G954" s="519"/>
    </row>
    <row r="955" spans="1:7" ht="12.75" hidden="1" customHeight="1">
      <c r="A955" s="519"/>
      <c r="B955" s="519"/>
      <c r="C955" s="519"/>
      <c r="D955" s="519"/>
      <c r="E955" s="519"/>
      <c r="F955" s="519"/>
      <c r="G955" s="519"/>
    </row>
    <row r="956" spans="1:7" ht="12.75" hidden="1" customHeight="1">
      <c r="A956" s="519"/>
      <c r="B956" s="519"/>
      <c r="C956" s="519"/>
      <c r="D956" s="519"/>
      <c r="E956" s="519"/>
      <c r="F956" s="519"/>
      <c r="G956" s="519"/>
    </row>
    <row r="957" spans="1:7" ht="12.75" hidden="1" customHeight="1">
      <c r="A957" s="519"/>
      <c r="B957" s="519"/>
      <c r="C957" s="519"/>
      <c r="D957" s="519"/>
      <c r="E957" s="519"/>
      <c r="F957" s="519"/>
      <c r="G957" s="519"/>
    </row>
    <row r="958" spans="1:7" ht="12.75" hidden="1" customHeight="1">
      <c r="A958" s="519"/>
      <c r="B958" s="519"/>
      <c r="C958" s="519"/>
      <c r="D958" s="519"/>
      <c r="E958" s="519"/>
      <c r="F958" s="519"/>
      <c r="G958" s="519"/>
    </row>
    <row r="959" spans="1:7" ht="12.75" hidden="1" customHeight="1">
      <c r="A959" s="519"/>
      <c r="B959" s="519"/>
      <c r="C959" s="519"/>
      <c r="D959" s="519"/>
      <c r="E959" s="519"/>
      <c r="F959" s="519"/>
      <c r="G959" s="519"/>
    </row>
    <row r="960" spans="1:7" ht="12.75" hidden="1" customHeight="1">
      <c r="A960" s="519"/>
      <c r="B960" s="519"/>
      <c r="C960" s="519"/>
      <c r="D960" s="519"/>
      <c r="E960" s="519"/>
      <c r="F960" s="519"/>
      <c r="G960" s="519"/>
    </row>
    <row r="961" spans="1:7" ht="12.75" hidden="1" customHeight="1">
      <c r="A961" s="519"/>
      <c r="B961" s="519"/>
      <c r="C961" s="519"/>
      <c r="D961" s="519"/>
      <c r="E961" s="519"/>
      <c r="F961" s="519"/>
      <c r="G961" s="519"/>
    </row>
    <row r="962" spans="1:7" ht="12.75" hidden="1" customHeight="1">
      <c r="A962" s="519"/>
      <c r="B962" s="519"/>
      <c r="C962" s="519"/>
      <c r="D962" s="519"/>
      <c r="E962" s="519"/>
      <c r="F962" s="519"/>
      <c r="G962" s="519"/>
    </row>
    <row r="963" spans="1:7" ht="12.75" hidden="1" customHeight="1">
      <c r="A963" s="519"/>
      <c r="B963" s="519"/>
      <c r="C963" s="519"/>
      <c r="D963" s="519"/>
      <c r="E963" s="519"/>
      <c r="F963" s="519"/>
      <c r="G963" s="519"/>
    </row>
    <row r="964" spans="1:7" ht="12.75" hidden="1" customHeight="1">
      <c r="A964" s="519"/>
      <c r="B964" s="519"/>
      <c r="C964" s="519"/>
      <c r="D964" s="519"/>
      <c r="E964" s="519"/>
      <c r="F964" s="519"/>
      <c r="G964" s="519"/>
    </row>
    <row r="965" spans="1:7" ht="12.75" hidden="1" customHeight="1">
      <c r="A965" s="519"/>
      <c r="B965" s="519"/>
      <c r="C965" s="519"/>
      <c r="D965" s="519"/>
      <c r="E965" s="519"/>
      <c r="F965" s="519"/>
      <c r="G965" s="519"/>
    </row>
    <row r="966" spans="1:7" ht="12.75" hidden="1" customHeight="1">
      <c r="A966" s="519"/>
      <c r="B966" s="519"/>
      <c r="C966" s="519"/>
      <c r="D966" s="519"/>
      <c r="E966" s="519"/>
      <c r="F966" s="519"/>
      <c r="G966" s="519"/>
    </row>
    <row r="967" spans="1:7" ht="12.75" hidden="1" customHeight="1">
      <c r="A967" s="519"/>
      <c r="B967" s="519"/>
      <c r="C967" s="519"/>
      <c r="D967" s="519"/>
      <c r="E967" s="519"/>
      <c r="F967" s="519"/>
      <c r="G967" s="519"/>
    </row>
    <row r="968" spans="1:7" ht="12.75" hidden="1" customHeight="1">
      <c r="A968" s="519"/>
      <c r="B968" s="519"/>
      <c r="C968" s="519"/>
      <c r="D968" s="519"/>
      <c r="E968" s="519"/>
      <c r="F968" s="519"/>
      <c r="G968" s="519"/>
    </row>
    <row r="969" spans="1:7" ht="12.75" hidden="1" customHeight="1">
      <c r="A969" s="519"/>
      <c r="B969" s="519"/>
      <c r="C969" s="519"/>
      <c r="D969" s="519"/>
      <c r="E969" s="519"/>
      <c r="F969" s="519"/>
      <c r="G969" s="519"/>
    </row>
    <row r="970" spans="1:7" ht="12.75" hidden="1" customHeight="1">
      <c r="A970" s="519"/>
      <c r="B970" s="519"/>
      <c r="C970" s="519"/>
      <c r="D970" s="519"/>
      <c r="E970" s="519"/>
      <c r="F970" s="519"/>
      <c r="G970" s="519"/>
    </row>
    <row r="971" spans="1:7" ht="12.75" hidden="1" customHeight="1">
      <c r="A971" s="519"/>
      <c r="B971" s="519"/>
      <c r="C971" s="519"/>
      <c r="D971" s="519"/>
      <c r="E971" s="519"/>
      <c r="F971" s="519"/>
      <c r="G971" s="519"/>
    </row>
    <row r="972" spans="1:7" ht="12.75" hidden="1" customHeight="1">
      <c r="A972" s="519"/>
      <c r="B972" s="519"/>
      <c r="C972" s="519"/>
      <c r="D972" s="519"/>
      <c r="E972" s="519"/>
      <c r="F972" s="519"/>
      <c r="G972" s="519"/>
    </row>
    <row r="973" spans="1:7" ht="12.75" hidden="1" customHeight="1">
      <c r="A973" s="519"/>
      <c r="B973" s="519"/>
      <c r="C973" s="519"/>
      <c r="D973" s="519"/>
      <c r="E973" s="519"/>
      <c r="F973" s="519"/>
      <c r="G973" s="519"/>
    </row>
    <row r="974" spans="1:7" ht="12.75" hidden="1" customHeight="1">
      <c r="A974" s="519"/>
      <c r="B974" s="519"/>
      <c r="C974" s="519"/>
      <c r="D974" s="519"/>
      <c r="E974" s="519"/>
      <c r="F974" s="519"/>
      <c r="G974" s="519"/>
    </row>
    <row r="975" spans="1:7" ht="12.75" hidden="1" customHeight="1">
      <c r="A975" s="519"/>
      <c r="B975" s="519"/>
      <c r="C975" s="519"/>
      <c r="D975" s="519"/>
      <c r="E975" s="519"/>
      <c r="F975" s="519"/>
      <c r="G975" s="519"/>
    </row>
    <row r="976" spans="1:7" ht="12.75" hidden="1" customHeight="1">
      <c r="A976" s="519"/>
      <c r="B976" s="519"/>
      <c r="C976" s="519"/>
      <c r="D976" s="519"/>
      <c r="E976" s="519"/>
      <c r="F976" s="519"/>
      <c r="G976" s="519"/>
    </row>
    <row r="977" spans="1:7" ht="12.75" hidden="1" customHeight="1">
      <c r="A977" s="519"/>
      <c r="B977" s="519"/>
      <c r="C977" s="519"/>
      <c r="D977" s="519"/>
      <c r="E977" s="519"/>
      <c r="F977" s="519"/>
      <c r="G977" s="519"/>
    </row>
    <row r="978" spans="1:7" ht="12.75" hidden="1" customHeight="1">
      <c r="A978" s="519"/>
      <c r="B978" s="519"/>
      <c r="C978" s="519"/>
      <c r="D978" s="519"/>
      <c r="E978" s="519"/>
      <c r="F978" s="519"/>
      <c r="G978" s="519"/>
    </row>
    <row r="979" spans="1:7" ht="12.75" hidden="1" customHeight="1">
      <c r="A979" s="519"/>
      <c r="B979" s="519"/>
      <c r="C979" s="519"/>
      <c r="D979" s="519"/>
      <c r="E979" s="519"/>
      <c r="F979" s="519"/>
      <c r="G979" s="519"/>
    </row>
    <row r="980" spans="1:7" ht="12.75" hidden="1" customHeight="1">
      <c r="A980" s="519"/>
      <c r="B980" s="519"/>
      <c r="C980" s="519"/>
      <c r="D980" s="519"/>
      <c r="E980" s="519"/>
      <c r="F980" s="519"/>
      <c r="G980" s="519"/>
    </row>
    <row r="981" spans="1:7" ht="12.75" hidden="1" customHeight="1">
      <c r="A981" s="519"/>
      <c r="B981" s="519"/>
      <c r="C981" s="519"/>
      <c r="D981" s="519"/>
      <c r="E981" s="519"/>
      <c r="F981" s="519"/>
      <c r="G981" s="519"/>
    </row>
    <row r="982" spans="1:7" ht="12.75" hidden="1" customHeight="1">
      <c r="A982" s="519"/>
      <c r="B982" s="519"/>
      <c r="C982" s="519"/>
      <c r="D982" s="519"/>
      <c r="E982" s="519"/>
      <c r="F982" s="519"/>
      <c r="G982" s="519"/>
    </row>
    <row r="983" spans="1:7" ht="12.75" hidden="1" customHeight="1">
      <c r="A983" s="519"/>
      <c r="B983" s="519"/>
      <c r="C983" s="519"/>
      <c r="D983" s="519"/>
      <c r="E983" s="519"/>
      <c r="F983" s="519"/>
      <c r="G983" s="519"/>
    </row>
    <row r="984" spans="1:7" ht="12.75" hidden="1" customHeight="1">
      <c r="A984" s="519"/>
      <c r="B984" s="519"/>
      <c r="C984" s="519"/>
      <c r="D984" s="519"/>
      <c r="E984" s="519"/>
      <c r="F984" s="519"/>
      <c r="G984" s="519"/>
    </row>
    <row r="985" spans="1:7" ht="12.75" hidden="1" customHeight="1">
      <c r="A985" s="519"/>
      <c r="B985" s="519"/>
      <c r="C985" s="519"/>
      <c r="D985" s="519"/>
      <c r="E985" s="519"/>
      <c r="F985" s="519"/>
      <c r="G985" s="519"/>
    </row>
    <row r="986" spans="1:7" ht="12.75" hidden="1" customHeight="1">
      <c r="A986" s="519"/>
      <c r="B986" s="519"/>
      <c r="C986" s="519"/>
      <c r="D986" s="519"/>
      <c r="E986" s="519"/>
      <c r="F986" s="519"/>
      <c r="G986" s="519"/>
    </row>
    <row r="987" spans="1:7" ht="12.75" hidden="1" customHeight="1">
      <c r="A987" s="519"/>
      <c r="B987" s="519"/>
      <c r="C987" s="519"/>
      <c r="D987" s="519"/>
      <c r="E987" s="519"/>
      <c r="F987" s="519"/>
      <c r="G987" s="519"/>
    </row>
    <row r="988" spans="1:7" ht="12.75" hidden="1" customHeight="1">
      <c r="A988" s="519"/>
      <c r="B988" s="519"/>
      <c r="C988" s="519"/>
      <c r="D988" s="519"/>
      <c r="E988" s="519"/>
      <c r="F988" s="519"/>
      <c r="G988" s="519"/>
    </row>
    <row r="989" spans="1:7" ht="12.75" hidden="1" customHeight="1">
      <c r="A989" s="519"/>
      <c r="B989" s="519"/>
      <c r="C989" s="519"/>
      <c r="D989" s="519"/>
      <c r="E989" s="519"/>
      <c r="F989" s="519"/>
      <c r="G989" s="519"/>
    </row>
    <row r="990" spans="1:7" ht="12.75" hidden="1" customHeight="1">
      <c r="A990" s="519"/>
      <c r="B990" s="519"/>
      <c r="C990" s="519"/>
      <c r="D990" s="519"/>
      <c r="E990" s="519"/>
      <c r="F990" s="519"/>
      <c r="G990" s="519"/>
    </row>
    <row r="991" spans="1:7" ht="12.75" hidden="1" customHeight="1">
      <c r="A991" s="519"/>
      <c r="B991" s="519"/>
      <c r="C991" s="519"/>
      <c r="D991" s="519"/>
      <c r="E991" s="519"/>
      <c r="F991" s="519"/>
      <c r="G991" s="519"/>
    </row>
    <row r="992" spans="1:7" ht="12.75" hidden="1" customHeight="1">
      <c r="A992" s="519"/>
      <c r="B992" s="519"/>
      <c r="C992" s="519"/>
      <c r="D992" s="519"/>
      <c r="E992" s="519"/>
      <c r="F992" s="519"/>
      <c r="G992" s="519"/>
    </row>
    <row r="993" spans="1:7" ht="12.75" hidden="1" customHeight="1">
      <c r="A993" s="519"/>
      <c r="B993" s="519"/>
      <c r="C993" s="519"/>
      <c r="D993" s="519"/>
      <c r="E993" s="519"/>
      <c r="F993" s="519"/>
      <c r="G993" s="519"/>
    </row>
    <row r="994" spans="1:7" ht="12.75" hidden="1" customHeight="1">
      <c r="A994" s="519"/>
      <c r="B994" s="519"/>
      <c r="C994" s="519"/>
      <c r="D994" s="519"/>
      <c r="E994" s="519"/>
      <c r="F994" s="519"/>
      <c r="G994" s="519"/>
    </row>
    <row r="995" spans="1:7" ht="12.75" hidden="1" customHeight="1">
      <c r="A995" s="519"/>
      <c r="B995" s="519"/>
      <c r="C995" s="519"/>
      <c r="D995" s="519"/>
      <c r="E995" s="519"/>
      <c r="F995" s="519"/>
      <c r="G995" s="519"/>
    </row>
    <row r="996" spans="1:7" ht="12.75" hidden="1" customHeight="1">
      <c r="A996" s="519"/>
      <c r="B996" s="519"/>
      <c r="C996" s="519"/>
      <c r="D996" s="519"/>
      <c r="E996" s="519"/>
      <c r="F996" s="519"/>
      <c r="G996" s="519"/>
    </row>
    <row r="997" spans="1:7" ht="12.75" hidden="1" customHeight="1">
      <c r="A997" s="519"/>
      <c r="B997" s="519"/>
      <c r="C997" s="519"/>
      <c r="D997" s="519"/>
      <c r="E997" s="519"/>
      <c r="F997" s="519"/>
      <c r="G997" s="519"/>
    </row>
    <row r="998" spans="1:7" ht="12.75" hidden="1" customHeight="1">
      <c r="A998" s="519"/>
      <c r="B998" s="519"/>
      <c r="C998" s="519"/>
      <c r="D998" s="519"/>
      <c r="E998" s="519"/>
      <c r="F998" s="519"/>
      <c r="G998" s="519"/>
    </row>
    <row r="999" spans="1:7" ht="12.75" hidden="1" customHeight="1">
      <c r="A999" s="519"/>
      <c r="B999" s="519"/>
      <c r="C999" s="519"/>
      <c r="D999" s="519"/>
      <c r="E999" s="519"/>
      <c r="F999" s="519"/>
      <c r="G999" s="519"/>
    </row>
    <row r="1000" spans="1:7" ht="12.75" hidden="1" customHeight="1">
      <c r="A1000" s="519"/>
      <c r="B1000" s="519"/>
      <c r="C1000" s="519"/>
      <c r="D1000" s="519"/>
      <c r="E1000" s="519"/>
      <c r="F1000" s="519"/>
      <c r="G1000" s="519"/>
    </row>
    <row r="1001" spans="1:7" ht="12.75" hidden="1" customHeight="1">
      <c r="A1001" s="519"/>
      <c r="B1001" s="519"/>
      <c r="C1001" s="519"/>
      <c r="D1001" s="519"/>
      <c r="E1001" s="519"/>
      <c r="F1001" s="519"/>
      <c r="G1001" s="519"/>
    </row>
    <row r="1002" spans="1:7" ht="12.75" hidden="1" customHeight="1">
      <c r="A1002" s="519"/>
      <c r="B1002" s="519"/>
      <c r="C1002" s="519"/>
      <c r="D1002" s="519"/>
      <c r="E1002" s="519"/>
      <c r="F1002" s="519"/>
      <c r="G1002" s="519"/>
    </row>
    <row r="1003" spans="1:7" ht="12.75" hidden="1" customHeight="1">
      <c r="A1003" s="519"/>
      <c r="B1003" s="519"/>
      <c r="C1003" s="519"/>
      <c r="D1003" s="519"/>
      <c r="E1003" s="519"/>
      <c r="F1003" s="519"/>
      <c r="G1003" s="519"/>
    </row>
    <row r="1004" spans="1:7" ht="12.75" hidden="1" customHeight="1">
      <c r="A1004" s="519"/>
      <c r="B1004" s="519"/>
      <c r="C1004" s="519"/>
      <c r="D1004" s="519"/>
      <c r="E1004" s="519"/>
      <c r="F1004" s="519"/>
      <c r="G1004" s="519"/>
    </row>
    <row r="1005" spans="1:7" ht="12.75" hidden="1" customHeight="1">
      <c r="A1005" s="519"/>
      <c r="B1005" s="519"/>
      <c r="C1005" s="519"/>
      <c r="D1005" s="519"/>
      <c r="E1005" s="519"/>
      <c r="F1005" s="519"/>
      <c r="G1005" s="519"/>
    </row>
    <row r="1006" spans="1:7" ht="12.75" hidden="1" customHeight="1">
      <c r="A1006" s="519"/>
      <c r="B1006" s="519"/>
      <c r="C1006" s="519"/>
      <c r="D1006" s="519"/>
      <c r="E1006" s="519"/>
      <c r="F1006" s="519"/>
      <c r="G1006" s="519"/>
    </row>
    <row r="1007" spans="1:7" ht="12.75" hidden="1" customHeight="1">
      <c r="A1007" s="519"/>
      <c r="B1007" s="519"/>
      <c r="C1007" s="519"/>
      <c r="D1007" s="519"/>
      <c r="E1007" s="519"/>
      <c r="F1007" s="519"/>
      <c r="G1007" s="519"/>
    </row>
    <row r="1008" spans="1:7" ht="12.75" hidden="1" customHeight="1">
      <c r="A1008" s="519"/>
      <c r="B1008" s="519"/>
      <c r="C1008" s="519"/>
      <c r="D1008" s="519"/>
      <c r="E1008" s="519"/>
      <c r="F1008" s="519"/>
      <c r="G1008" s="519"/>
    </row>
    <row r="1009" spans="1:7" ht="12.75" hidden="1" customHeight="1">
      <c r="A1009" s="519"/>
      <c r="B1009" s="519"/>
      <c r="C1009" s="519"/>
      <c r="D1009" s="519"/>
      <c r="E1009" s="519"/>
      <c r="F1009" s="519"/>
      <c r="G1009" s="519"/>
    </row>
    <row r="1010" spans="1:7" ht="12.75" hidden="1" customHeight="1">
      <c r="A1010" s="519"/>
      <c r="B1010" s="519"/>
      <c r="C1010" s="519"/>
      <c r="D1010" s="519"/>
      <c r="E1010" s="519"/>
      <c r="F1010" s="519"/>
      <c r="G1010" s="519"/>
    </row>
    <row r="1011" spans="1:7" ht="12.75" hidden="1" customHeight="1">
      <c r="A1011" s="519"/>
      <c r="B1011" s="519"/>
      <c r="C1011" s="519"/>
      <c r="D1011" s="519"/>
      <c r="E1011" s="519"/>
      <c r="F1011" s="519"/>
      <c r="G1011" s="519"/>
    </row>
    <row r="1012" spans="1:7" ht="12.75" hidden="1" customHeight="1">
      <c r="A1012" s="519"/>
      <c r="B1012" s="519"/>
      <c r="C1012" s="519"/>
      <c r="D1012" s="519"/>
      <c r="E1012" s="519"/>
      <c r="F1012" s="519"/>
      <c r="G1012" s="519"/>
    </row>
    <row r="1013" spans="1:7" ht="12.75" hidden="1" customHeight="1">
      <c r="A1013" s="519"/>
      <c r="B1013" s="519"/>
      <c r="C1013" s="519"/>
      <c r="D1013" s="519"/>
      <c r="E1013" s="519"/>
      <c r="F1013" s="519"/>
      <c r="G1013" s="519"/>
    </row>
    <row r="1014" spans="1:7" ht="12.75" hidden="1" customHeight="1">
      <c r="A1014" s="519"/>
      <c r="B1014" s="519"/>
      <c r="C1014" s="519"/>
      <c r="D1014" s="519"/>
      <c r="E1014" s="519"/>
      <c r="F1014" s="519"/>
      <c r="G1014" s="519"/>
    </row>
    <row r="1015" spans="1:7" ht="12.75" hidden="1" customHeight="1">
      <c r="A1015" s="519"/>
      <c r="B1015" s="519"/>
      <c r="C1015" s="519"/>
      <c r="D1015" s="519"/>
      <c r="E1015" s="519"/>
      <c r="F1015" s="519"/>
      <c r="G1015" s="519"/>
    </row>
    <row r="1016" spans="1:7" ht="12.75" hidden="1" customHeight="1">
      <c r="A1016" s="519"/>
      <c r="B1016" s="519"/>
      <c r="C1016" s="519"/>
      <c r="D1016" s="519"/>
      <c r="E1016" s="519"/>
      <c r="F1016" s="519"/>
      <c r="G1016" s="519"/>
    </row>
    <row r="1017" spans="1:7" ht="12.75" hidden="1" customHeight="1">
      <c r="A1017" s="519"/>
      <c r="B1017" s="519"/>
      <c r="C1017" s="519"/>
      <c r="D1017" s="519"/>
      <c r="E1017" s="519"/>
      <c r="F1017" s="519"/>
      <c r="G1017" s="519"/>
    </row>
    <row r="1018" spans="1:7" ht="12.75" hidden="1" customHeight="1">
      <c r="A1018" s="519"/>
      <c r="B1018" s="519"/>
      <c r="C1018" s="519"/>
      <c r="D1018" s="519"/>
      <c r="E1018" s="519"/>
      <c r="F1018" s="519"/>
      <c r="G1018" s="519"/>
    </row>
    <row r="1019" spans="1:7" ht="12.75" hidden="1" customHeight="1">
      <c r="A1019" s="519"/>
      <c r="B1019" s="519"/>
      <c r="C1019" s="519"/>
      <c r="D1019" s="519"/>
      <c r="E1019" s="519"/>
      <c r="F1019" s="519"/>
      <c r="G1019" s="519"/>
    </row>
    <row r="1020" spans="1:7" ht="12.75" hidden="1" customHeight="1">
      <c r="A1020" s="519"/>
      <c r="B1020" s="519"/>
      <c r="C1020" s="519"/>
      <c r="D1020" s="519"/>
      <c r="E1020" s="519"/>
      <c r="F1020" s="519"/>
      <c r="G1020" s="519"/>
    </row>
    <row r="1021" spans="1:7" ht="12.75" hidden="1" customHeight="1">
      <c r="A1021" s="519"/>
      <c r="B1021" s="519"/>
      <c r="C1021" s="519"/>
      <c r="D1021" s="519"/>
      <c r="E1021" s="519"/>
      <c r="F1021" s="519"/>
      <c r="G1021" s="519"/>
    </row>
    <row r="1022" spans="1:7" ht="12.75" hidden="1" customHeight="1">
      <c r="A1022" s="519"/>
      <c r="B1022" s="519"/>
      <c r="C1022" s="519"/>
      <c r="D1022" s="519"/>
      <c r="E1022" s="519"/>
      <c r="F1022" s="519"/>
      <c r="G1022" s="519"/>
    </row>
    <row r="1023" spans="1:7" ht="12.75" hidden="1" customHeight="1">
      <c r="A1023" s="519"/>
      <c r="B1023" s="519"/>
      <c r="C1023" s="519"/>
      <c r="D1023" s="519"/>
      <c r="E1023" s="519"/>
      <c r="F1023" s="519"/>
      <c r="G1023" s="519"/>
    </row>
    <row r="1024" spans="1:7" ht="12.75" hidden="1" customHeight="1">
      <c r="A1024" s="519"/>
      <c r="B1024" s="519"/>
      <c r="C1024" s="519"/>
      <c r="D1024" s="519"/>
      <c r="E1024" s="519"/>
      <c r="F1024" s="519"/>
      <c r="G1024" s="519"/>
    </row>
    <row r="1025" spans="1:7" ht="12.75" hidden="1" customHeight="1">
      <c r="A1025" s="519"/>
      <c r="B1025" s="519"/>
      <c r="C1025" s="519"/>
      <c r="D1025" s="519"/>
      <c r="E1025" s="519"/>
      <c r="F1025" s="519"/>
      <c r="G1025" s="519"/>
    </row>
    <row r="1026" spans="1:7" ht="12.75" hidden="1" customHeight="1">
      <c r="A1026" s="519"/>
      <c r="B1026" s="519"/>
      <c r="C1026" s="519"/>
      <c r="D1026" s="519"/>
      <c r="E1026" s="519"/>
      <c r="F1026" s="519"/>
      <c r="G1026" s="519"/>
    </row>
    <row r="1027" spans="1:7" ht="12.75" hidden="1" customHeight="1">
      <c r="A1027" s="519"/>
      <c r="B1027" s="519"/>
      <c r="C1027" s="519"/>
      <c r="D1027" s="519"/>
      <c r="E1027" s="519"/>
      <c r="F1027" s="519"/>
      <c r="G1027" s="519"/>
    </row>
    <row r="1028" spans="1:7" ht="12.75" hidden="1" customHeight="1">
      <c r="A1028" s="519"/>
      <c r="B1028" s="519"/>
      <c r="C1028" s="519"/>
      <c r="D1028" s="519"/>
      <c r="E1028" s="519"/>
      <c r="F1028" s="519"/>
      <c r="G1028" s="519"/>
    </row>
    <row r="1029" spans="1:7" ht="12.75" hidden="1" customHeight="1">
      <c r="A1029" s="519"/>
      <c r="B1029" s="519"/>
      <c r="C1029" s="519"/>
      <c r="D1029" s="519"/>
      <c r="E1029" s="519"/>
      <c r="F1029" s="519"/>
      <c r="G1029" s="519"/>
    </row>
    <row r="1030" spans="1:7" ht="12.75" hidden="1" customHeight="1">
      <c r="A1030" s="519"/>
      <c r="B1030" s="519"/>
      <c r="C1030" s="519"/>
      <c r="D1030" s="519"/>
      <c r="E1030" s="519"/>
      <c r="F1030" s="519"/>
      <c r="G1030" s="519"/>
    </row>
    <row r="1031" spans="1:7" ht="12.75" hidden="1" customHeight="1">
      <c r="A1031" s="519"/>
      <c r="B1031" s="519"/>
      <c r="C1031" s="519"/>
      <c r="D1031" s="519"/>
      <c r="E1031" s="519"/>
      <c r="F1031" s="519"/>
      <c r="G1031" s="519"/>
    </row>
    <row r="1032" spans="1:7" ht="12.75" hidden="1" customHeight="1">
      <c r="A1032" s="519"/>
      <c r="B1032" s="519"/>
      <c r="C1032" s="519"/>
      <c r="D1032" s="519"/>
      <c r="E1032" s="519"/>
      <c r="F1032" s="519"/>
      <c r="G1032" s="519"/>
    </row>
    <row r="1033" spans="1:7" ht="12.75" hidden="1" customHeight="1">
      <c r="A1033" s="519"/>
      <c r="B1033" s="519"/>
      <c r="C1033" s="519"/>
      <c r="D1033" s="519"/>
      <c r="E1033" s="519"/>
      <c r="F1033" s="519"/>
      <c r="G1033" s="519"/>
    </row>
    <row r="1034" spans="1:7" ht="12.75" hidden="1" customHeight="1">
      <c r="A1034" s="519"/>
      <c r="B1034" s="519"/>
      <c r="C1034" s="519"/>
      <c r="D1034" s="519"/>
      <c r="E1034" s="519"/>
      <c r="F1034" s="519"/>
      <c r="G1034" s="519"/>
    </row>
    <row r="1035" spans="1:7" ht="12.75" hidden="1" customHeight="1">
      <c r="A1035" s="519"/>
      <c r="B1035" s="519"/>
      <c r="C1035" s="519"/>
      <c r="D1035" s="519"/>
      <c r="E1035" s="519"/>
      <c r="F1035" s="519"/>
      <c r="G1035" s="519"/>
    </row>
    <row r="1036" spans="1:7" ht="12.75" hidden="1" customHeight="1">
      <c r="A1036" s="519"/>
      <c r="B1036" s="519"/>
      <c r="C1036" s="519"/>
      <c r="D1036" s="519"/>
      <c r="E1036" s="519"/>
      <c r="F1036" s="519"/>
      <c r="G1036" s="519"/>
    </row>
    <row r="1037" spans="1:7" ht="12.75" hidden="1" customHeight="1">
      <c r="A1037" s="519"/>
      <c r="B1037" s="519"/>
      <c r="C1037" s="519"/>
      <c r="D1037" s="519"/>
      <c r="E1037" s="519"/>
      <c r="F1037" s="519"/>
      <c r="G1037" s="519"/>
    </row>
    <row r="1038" spans="1:7" ht="12.75" hidden="1" customHeight="1">
      <c r="A1038" s="519"/>
      <c r="B1038" s="519"/>
      <c r="C1038" s="519"/>
      <c r="D1038" s="519"/>
      <c r="E1038" s="519"/>
      <c r="F1038" s="519"/>
      <c r="G1038" s="519"/>
    </row>
    <row r="1039" spans="1:7" ht="12.75" hidden="1" customHeight="1">
      <c r="A1039" s="519"/>
      <c r="B1039" s="519"/>
      <c r="C1039" s="519"/>
      <c r="D1039" s="519"/>
      <c r="E1039" s="519"/>
      <c r="F1039" s="519"/>
      <c r="G1039" s="519"/>
    </row>
    <row r="1040" spans="1:7" ht="12.75" hidden="1" customHeight="1">
      <c r="A1040" s="519"/>
      <c r="B1040" s="519"/>
      <c r="C1040" s="519"/>
      <c r="D1040" s="519"/>
      <c r="E1040" s="519"/>
      <c r="F1040" s="519"/>
      <c r="G1040" s="519"/>
    </row>
    <row r="1041" spans="1:7" ht="12.75" hidden="1" customHeight="1">
      <c r="A1041" s="519"/>
      <c r="B1041" s="519"/>
      <c r="C1041" s="519"/>
      <c r="D1041" s="519"/>
      <c r="E1041" s="519"/>
      <c r="F1041" s="519"/>
      <c r="G1041" s="519"/>
    </row>
    <row r="1042" spans="1:7" ht="12.75" hidden="1" customHeight="1">
      <c r="A1042" s="519"/>
      <c r="B1042" s="519"/>
      <c r="C1042" s="519"/>
      <c r="D1042" s="519"/>
      <c r="E1042" s="519"/>
      <c r="F1042" s="519"/>
      <c r="G1042" s="519"/>
    </row>
    <row r="1043" spans="1:7" ht="12.75" hidden="1" customHeight="1">
      <c r="A1043" s="519"/>
      <c r="B1043" s="519"/>
      <c r="C1043" s="519"/>
      <c r="D1043" s="519"/>
      <c r="E1043" s="519"/>
      <c r="F1043" s="519"/>
      <c r="G1043" s="519"/>
    </row>
    <row r="1044" spans="1:7" ht="12.75" hidden="1" customHeight="1">
      <c r="A1044" s="519"/>
      <c r="B1044" s="519"/>
      <c r="C1044" s="519"/>
      <c r="D1044" s="519"/>
      <c r="E1044" s="519"/>
      <c r="F1044" s="519"/>
      <c r="G1044" s="519"/>
    </row>
    <row r="1045" spans="1:7" ht="12.75" hidden="1" customHeight="1">
      <c r="A1045" s="519"/>
      <c r="B1045" s="519"/>
      <c r="C1045" s="519"/>
      <c r="D1045" s="519"/>
      <c r="E1045" s="519"/>
      <c r="F1045" s="519"/>
      <c r="G1045" s="519"/>
    </row>
    <row r="1046" spans="1:7" ht="12.75" hidden="1" customHeight="1">
      <c r="A1046" s="519"/>
      <c r="B1046" s="519"/>
      <c r="C1046" s="519"/>
      <c r="D1046" s="519"/>
      <c r="E1046" s="519"/>
      <c r="F1046" s="519"/>
      <c r="G1046" s="519"/>
    </row>
    <row r="1047" spans="1:7" ht="12.75" hidden="1" customHeight="1">
      <c r="A1047" s="519"/>
      <c r="B1047" s="519"/>
      <c r="C1047" s="519"/>
      <c r="D1047" s="519"/>
      <c r="E1047" s="519"/>
      <c r="F1047" s="519"/>
      <c r="G1047" s="519"/>
    </row>
    <row r="1048" spans="1:7" ht="12.75" hidden="1" customHeight="1">
      <c r="A1048" s="519"/>
      <c r="B1048" s="519"/>
      <c r="C1048" s="519"/>
      <c r="D1048" s="519"/>
      <c r="E1048" s="519"/>
      <c r="F1048" s="519"/>
      <c r="G1048" s="519"/>
    </row>
    <row r="1049" spans="1:7" ht="12.75" hidden="1" customHeight="1">
      <c r="A1049" s="519"/>
      <c r="B1049" s="519"/>
      <c r="C1049" s="519"/>
      <c r="D1049" s="519"/>
      <c r="E1049" s="519"/>
      <c r="F1049" s="519"/>
      <c r="G1049" s="519"/>
    </row>
    <row r="1050" spans="1:7" ht="12.75" hidden="1" customHeight="1">
      <c r="A1050" s="519"/>
      <c r="B1050" s="519"/>
      <c r="C1050" s="519"/>
      <c r="D1050" s="519"/>
      <c r="E1050" s="519"/>
      <c r="F1050" s="519"/>
      <c r="G1050" s="519"/>
    </row>
    <row r="1051" spans="1:7" ht="12.75" hidden="1" customHeight="1">
      <c r="A1051" s="519"/>
      <c r="B1051" s="519"/>
      <c r="C1051" s="519"/>
      <c r="D1051" s="519"/>
      <c r="E1051" s="519"/>
      <c r="F1051" s="519"/>
      <c r="G1051" s="519"/>
    </row>
    <row r="1052" spans="1:7" ht="12.75" hidden="1" customHeight="1">
      <c r="A1052" s="519"/>
      <c r="B1052" s="519"/>
      <c r="C1052" s="519"/>
      <c r="D1052" s="519"/>
      <c r="E1052" s="519"/>
      <c r="F1052" s="519"/>
      <c r="G1052" s="519"/>
    </row>
    <row r="1053" spans="1:7" ht="12.75" hidden="1" customHeight="1">
      <c r="A1053" s="519"/>
      <c r="B1053" s="519"/>
      <c r="C1053" s="519"/>
      <c r="D1053" s="519"/>
      <c r="E1053" s="519"/>
      <c r="F1053" s="519"/>
      <c r="G1053" s="519"/>
    </row>
    <row r="1054" spans="1:7" ht="12.75" hidden="1" customHeight="1">
      <c r="A1054" s="519"/>
      <c r="B1054" s="519"/>
      <c r="C1054" s="519"/>
      <c r="D1054" s="519"/>
      <c r="E1054" s="519"/>
      <c r="F1054" s="519"/>
      <c r="G1054" s="519"/>
    </row>
    <row r="1055" spans="1:7" ht="12.75" hidden="1" customHeight="1">
      <c r="A1055" s="519"/>
      <c r="B1055" s="519"/>
      <c r="C1055" s="519"/>
      <c r="D1055" s="519"/>
      <c r="E1055" s="519"/>
      <c r="F1055" s="519"/>
      <c r="G1055" s="519"/>
    </row>
    <row r="1056" spans="1:7" ht="12.75" hidden="1" customHeight="1">
      <c r="A1056" s="519"/>
      <c r="B1056" s="519"/>
      <c r="C1056" s="519"/>
      <c r="D1056" s="519"/>
      <c r="E1056" s="519"/>
      <c r="F1056" s="519"/>
      <c r="G1056" s="519"/>
    </row>
    <row r="1057" spans="1:7" ht="12.75" hidden="1" customHeight="1">
      <c r="A1057" s="519"/>
      <c r="B1057" s="519"/>
      <c r="C1057" s="519"/>
      <c r="D1057" s="519"/>
      <c r="E1057" s="519"/>
      <c r="F1057" s="519"/>
      <c r="G1057" s="519"/>
    </row>
    <row r="1058" spans="1:7" ht="12.75" hidden="1" customHeight="1">
      <c r="A1058" s="519"/>
      <c r="B1058" s="519"/>
      <c r="C1058" s="519"/>
      <c r="D1058" s="519"/>
      <c r="E1058" s="519"/>
      <c r="F1058" s="519"/>
      <c r="G1058" s="519"/>
    </row>
    <row r="1059" spans="1:7" ht="12.75" hidden="1" customHeight="1">
      <c r="A1059" s="519"/>
      <c r="B1059" s="519"/>
      <c r="C1059" s="519"/>
      <c r="D1059" s="519"/>
      <c r="E1059" s="519"/>
      <c r="F1059" s="519"/>
      <c r="G1059" s="519"/>
    </row>
    <row r="1060" spans="1:7" ht="12.75" hidden="1" customHeight="1">
      <c r="A1060" s="519"/>
      <c r="B1060" s="519"/>
      <c r="C1060" s="519"/>
      <c r="D1060" s="519"/>
      <c r="E1060" s="519"/>
      <c r="F1060" s="519"/>
      <c r="G1060" s="519"/>
    </row>
    <row r="1061" spans="1:7" ht="12.75" hidden="1" customHeight="1">
      <c r="A1061" s="519"/>
      <c r="B1061" s="519"/>
      <c r="C1061" s="519"/>
      <c r="D1061" s="519"/>
      <c r="E1061" s="519"/>
      <c r="F1061" s="519"/>
      <c r="G1061" s="519"/>
    </row>
    <row r="1062" spans="1:7" ht="12.75" hidden="1" customHeight="1">
      <c r="A1062" s="519"/>
      <c r="B1062" s="519"/>
      <c r="C1062" s="519"/>
      <c r="D1062" s="519"/>
      <c r="E1062" s="519"/>
      <c r="F1062" s="519"/>
      <c r="G1062" s="519"/>
    </row>
    <row r="1063" spans="1:7" ht="12.75" hidden="1" customHeight="1">
      <c r="A1063" s="519"/>
      <c r="B1063" s="519"/>
      <c r="C1063" s="519"/>
      <c r="D1063" s="519"/>
      <c r="E1063" s="519"/>
      <c r="F1063" s="519"/>
      <c r="G1063" s="519"/>
    </row>
    <row r="1064" spans="1:7" ht="12.75" hidden="1" customHeight="1">
      <c r="A1064" s="519"/>
      <c r="B1064" s="519"/>
      <c r="C1064" s="519"/>
      <c r="D1064" s="519"/>
      <c r="E1064" s="519"/>
      <c r="F1064" s="519"/>
      <c r="G1064" s="519"/>
    </row>
    <row r="1065" spans="1:7" ht="12.75" hidden="1" customHeight="1">
      <c r="A1065" s="519"/>
      <c r="B1065" s="519"/>
      <c r="C1065" s="519"/>
      <c r="D1065" s="519"/>
      <c r="E1065" s="519"/>
      <c r="F1065" s="519"/>
      <c r="G1065" s="519"/>
    </row>
    <row r="1066" spans="1:7" ht="12.75" hidden="1" customHeight="1">
      <c r="A1066" s="519"/>
      <c r="B1066" s="519"/>
      <c r="C1066" s="519"/>
      <c r="D1066" s="519"/>
      <c r="E1066" s="519"/>
      <c r="F1066" s="519"/>
      <c r="G1066" s="519"/>
    </row>
    <row r="1067" spans="1:7" ht="12.75" hidden="1" customHeight="1">
      <c r="A1067" s="519"/>
      <c r="B1067" s="519"/>
      <c r="C1067" s="519"/>
      <c r="D1067" s="519"/>
      <c r="E1067" s="519"/>
      <c r="F1067" s="519"/>
      <c r="G1067" s="519"/>
    </row>
    <row r="1068" spans="1:7" ht="12.75" hidden="1" customHeight="1">
      <c r="A1068" s="519"/>
      <c r="B1068" s="519"/>
      <c r="C1068" s="519"/>
      <c r="D1068" s="519"/>
      <c r="E1068" s="519"/>
      <c r="F1068" s="519"/>
      <c r="G1068" s="519"/>
    </row>
    <row r="1069" spans="1:7" ht="12.75" hidden="1" customHeight="1">
      <c r="A1069" s="519"/>
      <c r="B1069" s="519"/>
      <c r="C1069" s="519"/>
      <c r="D1069" s="519"/>
      <c r="E1069" s="519"/>
      <c r="F1069" s="519"/>
      <c r="G1069" s="519"/>
    </row>
    <row r="1070" spans="1:7" ht="12.75" hidden="1" customHeight="1">
      <c r="A1070" s="519"/>
      <c r="B1070" s="519"/>
      <c r="C1070" s="519"/>
      <c r="D1070" s="519"/>
      <c r="E1070" s="519"/>
      <c r="F1070" s="519"/>
      <c r="G1070" s="519"/>
    </row>
    <row r="1071" spans="1:7" ht="12.75" hidden="1" customHeight="1">
      <c r="A1071" s="519"/>
      <c r="B1071" s="519"/>
      <c r="C1071" s="519"/>
      <c r="D1071" s="519"/>
      <c r="E1071" s="519"/>
      <c r="F1071" s="519"/>
      <c r="G1071" s="519"/>
    </row>
    <row r="1072" spans="1:7" ht="12.75" hidden="1" customHeight="1">
      <c r="A1072" s="519"/>
      <c r="B1072" s="519"/>
      <c r="C1072" s="519"/>
      <c r="D1072" s="519"/>
      <c r="E1072" s="519"/>
      <c r="F1072" s="519"/>
      <c r="G1072" s="519"/>
    </row>
    <row r="1073" spans="1:7" ht="12.75" hidden="1" customHeight="1">
      <c r="A1073" s="519"/>
      <c r="B1073" s="519"/>
      <c r="C1073" s="519"/>
      <c r="D1073" s="519"/>
      <c r="E1073" s="519"/>
      <c r="F1073" s="519"/>
      <c r="G1073" s="519"/>
    </row>
    <row r="1074" spans="1:7" ht="12.75" hidden="1" customHeight="1">
      <c r="A1074" s="519"/>
      <c r="B1074" s="519"/>
      <c r="C1074" s="519"/>
      <c r="D1074" s="519"/>
      <c r="E1074" s="519"/>
      <c r="F1074" s="519"/>
      <c r="G1074" s="519"/>
    </row>
    <row r="1075" spans="1:7" ht="12.75" hidden="1" customHeight="1">
      <c r="A1075" s="519"/>
      <c r="B1075" s="519"/>
      <c r="C1075" s="519"/>
      <c r="D1075" s="519"/>
      <c r="E1075" s="519"/>
      <c r="F1075" s="519"/>
      <c r="G1075" s="519"/>
    </row>
    <row r="1076" spans="1:7" ht="12.75" hidden="1" customHeight="1">
      <c r="A1076" s="519"/>
      <c r="B1076" s="519"/>
      <c r="C1076" s="519"/>
      <c r="D1076" s="519"/>
      <c r="E1076" s="519"/>
      <c r="F1076" s="519"/>
      <c r="G1076" s="519"/>
    </row>
    <row r="1077" spans="1:7" ht="12.75" hidden="1" customHeight="1">
      <c r="A1077" s="519"/>
      <c r="B1077" s="519"/>
      <c r="C1077" s="519"/>
      <c r="D1077" s="519"/>
      <c r="E1077" s="519"/>
      <c r="F1077" s="519"/>
      <c r="G1077" s="519"/>
    </row>
    <row r="1078" spans="1:7" ht="12.75" hidden="1" customHeight="1">
      <c r="A1078" s="519"/>
      <c r="B1078" s="519"/>
      <c r="C1078" s="519"/>
      <c r="D1078" s="519"/>
      <c r="E1078" s="519"/>
      <c r="F1078" s="519"/>
      <c r="G1078" s="519"/>
    </row>
    <row r="1079" spans="1:7" ht="12.75" hidden="1" customHeight="1">
      <c r="A1079" s="519"/>
      <c r="B1079" s="519"/>
      <c r="C1079" s="519"/>
      <c r="D1079" s="519"/>
      <c r="E1079" s="519"/>
      <c r="F1079" s="519"/>
      <c r="G1079" s="519"/>
    </row>
    <row r="1080" spans="1:7" ht="12.75" hidden="1" customHeight="1">
      <c r="A1080" s="519"/>
      <c r="B1080" s="519"/>
      <c r="C1080" s="519"/>
      <c r="D1080" s="519"/>
      <c r="E1080" s="519"/>
      <c r="F1080" s="519"/>
      <c r="G1080" s="519"/>
    </row>
    <row r="1081" spans="1:7" ht="12.75" hidden="1" customHeight="1">
      <c r="A1081" s="519"/>
      <c r="B1081" s="519"/>
      <c r="C1081" s="519"/>
      <c r="D1081" s="519"/>
      <c r="E1081" s="519"/>
      <c r="F1081" s="519"/>
      <c r="G1081" s="519"/>
    </row>
    <row r="1082" spans="1:7" ht="12.75" hidden="1" customHeight="1">
      <c r="A1082" s="519"/>
      <c r="B1082" s="519"/>
      <c r="C1082" s="519"/>
      <c r="D1082" s="519"/>
      <c r="E1082" s="519"/>
      <c r="F1082" s="519"/>
      <c r="G1082" s="519"/>
    </row>
    <row r="1083" spans="1:7" ht="12.75" hidden="1" customHeight="1">
      <c r="A1083" s="519"/>
      <c r="B1083" s="519"/>
      <c r="C1083" s="519"/>
      <c r="D1083" s="519"/>
      <c r="E1083" s="519"/>
      <c r="F1083" s="519"/>
      <c r="G1083" s="519"/>
    </row>
    <row r="1084" spans="1:7" ht="12.75" hidden="1" customHeight="1">
      <c r="A1084" s="519"/>
      <c r="B1084" s="519"/>
      <c r="C1084" s="519"/>
      <c r="D1084" s="519"/>
      <c r="E1084" s="519"/>
      <c r="F1084" s="519"/>
      <c r="G1084" s="519"/>
    </row>
    <row r="1085" spans="1:7" ht="12.75" hidden="1" customHeight="1">
      <c r="A1085" s="519"/>
      <c r="B1085" s="519"/>
      <c r="C1085" s="519"/>
      <c r="D1085" s="519"/>
      <c r="E1085" s="519"/>
      <c r="F1085" s="519"/>
      <c r="G1085" s="519"/>
    </row>
    <row r="1086" spans="1:7" ht="12.75" hidden="1" customHeight="1">
      <c r="A1086" s="519"/>
      <c r="B1086" s="519"/>
      <c r="C1086" s="519"/>
      <c r="D1086" s="519"/>
      <c r="E1086" s="519"/>
      <c r="F1086" s="519"/>
      <c r="G1086" s="519"/>
    </row>
    <row r="1087" spans="1:7" ht="12.75" hidden="1" customHeight="1">
      <c r="A1087" s="519"/>
      <c r="B1087" s="519"/>
      <c r="C1087" s="519"/>
      <c r="D1087" s="519"/>
      <c r="E1087" s="519"/>
      <c r="F1087" s="519"/>
      <c r="G1087" s="519"/>
    </row>
    <row r="1088" spans="1:7" ht="12.75" hidden="1" customHeight="1">
      <c r="A1088" s="519"/>
      <c r="B1088" s="519"/>
      <c r="C1088" s="519"/>
      <c r="D1088" s="519"/>
      <c r="E1088" s="519"/>
      <c r="F1088" s="519"/>
      <c r="G1088" s="519"/>
    </row>
    <row r="1089" spans="1:7" ht="12.75" hidden="1" customHeight="1">
      <c r="A1089" s="519"/>
      <c r="B1089" s="519"/>
      <c r="C1089" s="519"/>
      <c r="D1089" s="519"/>
      <c r="E1089" s="519"/>
      <c r="F1089" s="519"/>
      <c r="G1089" s="519"/>
    </row>
    <row r="1090" spans="1:7" ht="12.75" hidden="1" customHeight="1">
      <c r="A1090" s="519"/>
      <c r="B1090" s="519"/>
      <c r="C1090" s="519"/>
      <c r="D1090" s="519"/>
      <c r="E1090" s="519"/>
      <c r="F1090" s="519"/>
      <c r="G1090" s="519"/>
    </row>
    <row r="1091" spans="1:7" ht="12.75" hidden="1" customHeight="1">
      <c r="A1091" s="519"/>
      <c r="B1091" s="519"/>
      <c r="C1091" s="519"/>
      <c r="D1091" s="519"/>
      <c r="E1091" s="519"/>
      <c r="F1091" s="519"/>
      <c r="G1091" s="519"/>
    </row>
    <row r="1092" spans="1:7" ht="12.75" hidden="1" customHeight="1">
      <c r="A1092" s="519"/>
      <c r="B1092" s="519"/>
      <c r="C1092" s="519"/>
      <c r="D1092" s="519"/>
      <c r="E1092" s="519"/>
      <c r="F1092" s="519"/>
      <c r="G1092" s="519"/>
    </row>
    <row r="1093" spans="1:7" ht="12.75" hidden="1" customHeight="1">
      <c r="A1093" s="519"/>
      <c r="B1093" s="519"/>
      <c r="C1093" s="519"/>
      <c r="D1093" s="519"/>
      <c r="E1093" s="519"/>
      <c r="F1093" s="519"/>
      <c r="G1093" s="519"/>
    </row>
    <row r="1094" spans="1:7" ht="12.75" hidden="1" customHeight="1">
      <c r="A1094" s="519"/>
      <c r="B1094" s="519"/>
      <c r="C1094" s="519"/>
      <c r="D1094" s="519"/>
      <c r="E1094" s="519"/>
      <c r="F1094" s="519"/>
      <c r="G1094" s="519"/>
    </row>
    <row r="1095" spans="1:7" ht="12.75" hidden="1" customHeight="1">
      <c r="A1095" s="519"/>
      <c r="B1095" s="519"/>
      <c r="C1095" s="519"/>
      <c r="D1095" s="519"/>
      <c r="E1095" s="519"/>
      <c r="F1095" s="519"/>
      <c r="G1095" s="519"/>
    </row>
    <row r="1096" spans="1:7" ht="12.75" hidden="1" customHeight="1">
      <c r="A1096" s="519"/>
      <c r="B1096" s="519"/>
      <c r="C1096" s="519"/>
      <c r="D1096" s="519"/>
      <c r="E1096" s="519"/>
      <c r="F1096" s="519"/>
      <c r="G1096" s="519"/>
    </row>
    <row r="1097" spans="1:7" ht="12.75" hidden="1" customHeight="1">
      <c r="A1097" s="519"/>
      <c r="B1097" s="519"/>
      <c r="C1097" s="519"/>
      <c r="D1097" s="519"/>
      <c r="E1097" s="519"/>
      <c r="F1097" s="519"/>
      <c r="G1097" s="519"/>
    </row>
    <row r="1098" spans="1:7" hidden="1">
      <c r="A1098" s="519"/>
      <c r="B1098" s="519"/>
      <c r="C1098" s="519"/>
      <c r="D1098" s="519"/>
      <c r="E1098" s="519"/>
      <c r="F1098" s="519"/>
      <c r="G1098" s="519"/>
    </row>
    <row r="1099" spans="1:7" hidden="1">
      <c r="A1099" s="519"/>
      <c r="B1099" s="519"/>
      <c r="C1099" s="519"/>
      <c r="D1099" s="519"/>
      <c r="E1099" s="519"/>
      <c r="F1099" s="519"/>
      <c r="G1099" s="519"/>
    </row>
    <row r="1100" spans="1:7" hidden="1">
      <c r="A1100" s="519"/>
      <c r="B1100" s="519"/>
      <c r="C1100" s="519"/>
      <c r="D1100" s="519"/>
      <c r="E1100" s="519"/>
      <c r="F1100" s="519"/>
      <c r="G1100" s="519"/>
    </row>
    <row r="1101" spans="1:7" hidden="1">
      <c r="A1101" s="519"/>
      <c r="B1101" s="519"/>
      <c r="C1101" s="519"/>
      <c r="D1101" s="519"/>
      <c r="E1101" s="519"/>
      <c r="F1101" s="519"/>
      <c r="G1101" s="519"/>
    </row>
    <row r="1102" spans="1:7" hidden="1">
      <c r="A1102" s="519"/>
      <c r="B1102" s="519"/>
      <c r="C1102" s="519"/>
      <c r="D1102" s="519"/>
      <c r="E1102" s="519"/>
      <c r="F1102" s="519"/>
      <c r="G1102" s="519"/>
    </row>
    <row r="1103" spans="1:7" hidden="1">
      <c r="A1103" s="519"/>
      <c r="B1103" s="519"/>
      <c r="C1103" s="519"/>
      <c r="D1103" s="519"/>
      <c r="E1103" s="519"/>
      <c r="F1103" s="519"/>
      <c r="G1103" s="519"/>
    </row>
    <row r="1104" spans="1:7" hidden="1">
      <c r="A1104" s="519"/>
      <c r="B1104" s="519"/>
      <c r="C1104" s="519"/>
      <c r="D1104" s="519"/>
      <c r="E1104" s="519"/>
      <c r="F1104" s="519"/>
      <c r="G1104" s="519"/>
    </row>
    <row r="1105" spans="1:7" hidden="1">
      <c r="A1105" s="519"/>
      <c r="B1105" s="519"/>
      <c r="C1105" s="519"/>
      <c r="D1105" s="519"/>
      <c r="E1105" s="519"/>
      <c r="F1105" s="519"/>
      <c r="G1105" s="519"/>
    </row>
    <row r="1106" spans="1:7" hidden="1">
      <c r="A1106" s="519"/>
      <c r="B1106" s="519"/>
      <c r="C1106" s="519"/>
      <c r="D1106" s="519"/>
      <c r="E1106" s="519"/>
      <c r="F1106" s="519"/>
      <c r="G1106" s="519"/>
    </row>
    <row r="1107" spans="1:7" hidden="1">
      <c r="A1107" s="519"/>
      <c r="B1107" s="519"/>
      <c r="C1107" s="519"/>
      <c r="D1107" s="519"/>
      <c r="E1107" s="519"/>
      <c r="F1107" s="519"/>
      <c r="G1107" s="519"/>
    </row>
    <row r="1108" spans="1:7" hidden="1">
      <c r="A1108" s="519"/>
      <c r="B1108" s="519"/>
      <c r="C1108" s="519"/>
      <c r="D1108" s="519"/>
      <c r="E1108" s="519"/>
      <c r="F1108" s="519"/>
      <c r="G1108" s="519"/>
    </row>
    <row r="1109" spans="1:7" hidden="1">
      <c r="A1109" s="519"/>
      <c r="B1109" s="519"/>
      <c r="C1109" s="519"/>
      <c r="D1109" s="519"/>
      <c r="E1109" s="519"/>
      <c r="F1109" s="519"/>
      <c r="G1109" s="519"/>
    </row>
    <row r="1110" spans="1:7" hidden="1">
      <c r="A1110" s="519"/>
      <c r="B1110" s="519"/>
      <c r="C1110" s="519"/>
      <c r="D1110" s="519"/>
      <c r="E1110" s="519"/>
      <c r="F1110" s="519"/>
      <c r="G1110" s="519"/>
    </row>
    <row r="1111" spans="1:7" hidden="1">
      <c r="A1111" s="519"/>
      <c r="B1111" s="519"/>
      <c r="C1111" s="519"/>
      <c r="D1111" s="519"/>
      <c r="E1111" s="519"/>
      <c r="F1111" s="519"/>
      <c r="G1111" s="519"/>
    </row>
    <row r="1112" spans="1:7" hidden="1">
      <c r="A1112" s="519"/>
      <c r="B1112" s="519"/>
      <c r="C1112" s="519"/>
      <c r="D1112" s="519"/>
      <c r="E1112" s="519"/>
      <c r="F1112" s="519"/>
      <c r="G1112" s="519"/>
    </row>
    <row r="1113" spans="1:7" hidden="1">
      <c r="A1113" s="519"/>
      <c r="B1113" s="519"/>
      <c r="C1113" s="519"/>
      <c r="D1113" s="519"/>
      <c r="E1113" s="519"/>
      <c r="F1113" s="519"/>
      <c r="G1113" s="519"/>
    </row>
    <row r="1114" spans="1:7" hidden="1">
      <c r="A1114" s="519"/>
      <c r="B1114" s="519"/>
      <c r="C1114" s="519"/>
      <c r="D1114" s="519"/>
      <c r="E1114" s="519"/>
      <c r="F1114" s="519"/>
      <c r="G1114" s="519"/>
    </row>
    <row r="1115" spans="1:7" hidden="1">
      <c r="A1115" s="519"/>
      <c r="B1115" s="519"/>
      <c r="C1115" s="519"/>
      <c r="D1115" s="519"/>
      <c r="E1115" s="519"/>
      <c r="F1115" s="519"/>
      <c r="G1115" s="519"/>
    </row>
    <row r="1116" spans="1:7" hidden="1">
      <c r="A1116" s="519"/>
      <c r="B1116" s="519"/>
      <c r="C1116" s="519"/>
      <c r="D1116" s="519"/>
      <c r="E1116" s="519"/>
      <c r="F1116" s="519"/>
      <c r="G1116" s="519"/>
    </row>
    <row r="1117" spans="1:7" hidden="1">
      <c r="A1117" s="519"/>
      <c r="B1117" s="519"/>
      <c r="C1117" s="519"/>
      <c r="D1117" s="519"/>
      <c r="E1117" s="519"/>
      <c r="F1117" s="519"/>
      <c r="G1117" s="519"/>
    </row>
    <row r="1118" spans="1:7" hidden="1">
      <c r="A1118" s="519"/>
      <c r="B1118" s="519"/>
      <c r="C1118" s="519"/>
      <c r="D1118" s="519"/>
      <c r="E1118" s="519"/>
      <c r="F1118" s="519"/>
      <c r="G1118" s="519"/>
    </row>
    <row r="1119" spans="1:7" hidden="1">
      <c r="A1119" s="519"/>
      <c r="B1119" s="519"/>
      <c r="C1119" s="519"/>
      <c r="D1119" s="519"/>
      <c r="E1119" s="519"/>
      <c r="F1119" s="519"/>
      <c r="G1119" s="519"/>
    </row>
    <row r="1120" spans="1:7" hidden="1">
      <c r="A1120" s="519"/>
      <c r="B1120" s="519"/>
      <c r="C1120" s="519"/>
      <c r="D1120" s="519"/>
      <c r="E1120" s="519"/>
      <c r="F1120" s="519"/>
      <c r="G1120" s="519"/>
    </row>
    <row r="1121" spans="1:7" hidden="1">
      <c r="A1121" s="519"/>
      <c r="B1121" s="519"/>
      <c r="C1121" s="519"/>
      <c r="D1121" s="519"/>
      <c r="E1121" s="519"/>
      <c r="F1121" s="519"/>
      <c r="G1121" s="519"/>
    </row>
    <row r="1122" spans="1:7" hidden="1">
      <c r="A1122" s="519"/>
      <c r="B1122" s="519"/>
      <c r="C1122" s="519"/>
      <c r="D1122" s="519"/>
      <c r="E1122" s="519"/>
      <c r="F1122" s="519"/>
      <c r="G1122" s="519"/>
    </row>
    <row r="1123" spans="1:7" hidden="1">
      <c r="A1123" s="519"/>
      <c r="B1123" s="519"/>
      <c r="C1123" s="519"/>
      <c r="D1123" s="519"/>
      <c r="E1123" s="519"/>
      <c r="F1123" s="519"/>
      <c r="G1123" s="519"/>
    </row>
    <row r="1124" spans="1:7" hidden="1">
      <c r="A1124" s="519"/>
      <c r="B1124" s="519"/>
      <c r="C1124" s="519"/>
      <c r="D1124" s="519"/>
      <c r="E1124" s="519"/>
      <c r="F1124" s="519"/>
      <c r="G1124" s="519"/>
    </row>
    <row r="1125" spans="1:7" hidden="1">
      <c r="A1125" s="519"/>
      <c r="B1125" s="519"/>
      <c r="C1125" s="519"/>
      <c r="D1125" s="519"/>
      <c r="E1125" s="519"/>
      <c r="F1125" s="519"/>
      <c r="G1125" s="519"/>
    </row>
    <row r="1126" spans="1:7" hidden="1">
      <c r="A1126" s="519"/>
      <c r="B1126" s="519"/>
      <c r="C1126" s="519"/>
      <c r="D1126" s="519"/>
      <c r="E1126" s="519"/>
      <c r="F1126" s="519"/>
      <c r="G1126" s="519"/>
    </row>
    <row r="1127" spans="1:7" hidden="1">
      <c r="A1127" s="519"/>
      <c r="B1127" s="519"/>
      <c r="C1127" s="519"/>
      <c r="D1127" s="519"/>
      <c r="E1127" s="519"/>
      <c r="F1127" s="519"/>
      <c r="G1127" s="519"/>
    </row>
    <row r="1128" spans="1:7" hidden="1">
      <c r="A1128" s="519"/>
      <c r="B1128" s="519"/>
      <c r="C1128" s="519"/>
      <c r="D1128" s="519"/>
      <c r="E1128" s="519"/>
      <c r="F1128" s="519"/>
      <c r="G1128" s="519"/>
    </row>
    <row r="1129" spans="1:7" hidden="1">
      <c r="A1129" s="519"/>
      <c r="B1129" s="519"/>
      <c r="C1129" s="519"/>
      <c r="D1129" s="519"/>
      <c r="E1129" s="519"/>
      <c r="F1129" s="519"/>
      <c r="G1129" s="519"/>
    </row>
    <row r="1130" spans="1:7" hidden="1">
      <c r="A1130" s="519"/>
      <c r="B1130" s="519"/>
      <c r="C1130" s="519"/>
      <c r="D1130" s="519"/>
      <c r="E1130" s="519"/>
      <c r="F1130" s="519"/>
      <c r="G1130" s="519"/>
    </row>
    <row r="1131" spans="1:7" hidden="1">
      <c r="A1131" s="519"/>
      <c r="B1131" s="519"/>
      <c r="C1131" s="519"/>
      <c r="D1131" s="519"/>
      <c r="E1131" s="519"/>
      <c r="F1131" s="519"/>
      <c r="G1131" s="519"/>
    </row>
    <row r="1132" spans="1:7" hidden="1">
      <c r="A1132" s="519"/>
      <c r="B1132" s="519"/>
      <c r="C1132" s="519"/>
      <c r="D1132" s="519"/>
      <c r="E1132" s="519"/>
      <c r="F1132" s="519"/>
      <c r="G1132" s="519"/>
    </row>
    <row r="1133" spans="1:7" hidden="1">
      <c r="A1133" s="519"/>
      <c r="B1133" s="519"/>
      <c r="C1133" s="519"/>
      <c r="D1133" s="519"/>
      <c r="E1133" s="519"/>
      <c r="F1133" s="519"/>
      <c r="G1133" s="519"/>
    </row>
    <row r="1134" spans="1:7" hidden="1">
      <c r="A1134" s="519"/>
      <c r="B1134" s="519"/>
      <c r="C1134" s="519"/>
      <c r="D1134" s="519"/>
      <c r="E1134" s="519"/>
      <c r="F1134" s="519"/>
      <c r="G1134" s="519"/>
    </row>
    <row r="1135" spans="1:7" hidden="1">
      <c r="A1135" s="519"/>
      <c r="B1135" s="519"/>
      <c r="C1135" s="519"/>
      <c r="D1135" s="519"/>
      <c r="E1135" s="519"/>
      <c r="F1135" s="519"/>
      <c r="G1135" s="519"/>
    </row>
    <row r="1136" spans="1:7" hidden="1">
      <c r="A1136" s="519"/>
      <c r="B1136" s="519"/>
      <c r="C1136" s="519"/>
      <c r="D1136" s="519"/>
      <c r="E1136" s="519"/>
      <c r="F1136" s="519"/>
      <c r="G1136" s="519"/>
    </row>
    <row r="1137" spans="1:7" hidden="1">
      <c r="A1137" s="519"/>
      <c r="B1137" s="519"/>
      <c r="C1137" s="519"/>
      <c r="D1137" s="519"/>
      <c r="E1137" s="519"/>
      <c r="F1137" s="519"/>
      <c r="G1137" s="519"/>
    </row>
    <row r="1138" spans="1:7" hidden="1">
      <c r="A1138" s="519"/>
      <c r="B1138" s="519"/>
      <c r="C1138" s="519"/>
      <c r="D1138" s="519"/>
      <c r="E1138" s="519"/>
      <c r="F1138" s="519"/>
      <c r="G1138" s="519"/>
    </row>
    <row r="1139" spans="1:7" hidden="1">
      <c r="A1139" s="519"/>
      <c r="B1139" s="519"/>
      <c r="C1139" s="519"/>
      <c r="D1139" s="519"/>
      <c r="E1139" s="519"/>
      <c r="F1139" s="519"/>
      <c r="G1139" s="519"/>
    </row>
    <row r="1140" spans="1:7" hidden="1">
      <c r="A1140" s="519"/>
      <c r="B1140" s="519"/>
      <c r="C1140" s="519"/>
      <c r="D1140" s="519"/>
      <c r="E1140" s="519"/>
      <c r="F1140" s="519"/>
      <c r="G1140" s="519"/>
    </row>
    <row r="1141" spans="1:7" hidden="1">
      <c r="A1141" s="519"/>
      <c r="B1141" s="519"/>
      <c r="C1141" s="519"/>
      <c r="D1141" s="519"/>
      <c r="E1141" s="519"/>
      <c r="F1141" s="519"/>
      <c r="G1141" s="519"/>
    </row>
    <row r="1142" spans="1:7" hidden="1">
      <c r="A1142" s="519"/>
      <c r="B1142" s="519"/>
      <c r="C1142" s="519"/>
      <c r="D1142" s="519"/>
      <c r="E1142" s="519"/>
      <c r="F1142" s="519"/>
      <c r="G1142" s="519"/>
    </row>
    <row r="1143" spans="1:7" hidden="1">
      <c r="A1143" s="519"/>
      <c r="B1143" s="519"/>
      <c r="C1143" s="519"/>
      <c r="D1143" s="519"/>
      <c r="E1143" s="519"/>
      <c r="F1143" s="519"/>
      <c r="G1143" s="519"/>
    </row>
    <row r="1144" spans="1:7" hidden="1">
      <c r="A1144" s="519"/>
      <c r="B1144" s="519"/>
      <c r="C1144" s="519"/>
      <c r="D1144" s="519"/>
      <c r="E1144" s="519"/>
      <c r="F1144" s="519"/>
      <c r="G1144" s="519"/>
    </row>
    <row r="1145" spans="1:7" hidden="1">
      <c r="A1145" s="519"/>
      <c r="B1145" s="519"/>
      <c r="C1145" s="519"/>
      <c r="D1145" s="519"/>
      <c r="E1145" s="519"/>
      <c r="F1145" s="519"/>
      <c r="G1145" s="519"/>
    </row>
    <row r="1146" spans="1:7" hidden="1">
      <c r="A1146" s="519"/>
      <c r="B1146" s="519"/>
      <c r="C1146" s="519"/>
      <c r="D1146" s="519"/>
      <c r="E1146" s="519"/>
      <c r="F1146" s="519"/>
      <c r="G1146" s="519"/>
    </row>
    <row r="1147" spans="1:7" hidden="1">
      <c r="A1147" s="519"/>
      <c r="B1147" s="519"/>
      <c r="C1147" s="519"/>
      <c r="D1147" s="519"/>
      <c r="E1147" s="519"/>
      <c r="F1147" s="519"/>
      <c r="G1147" s="519"/>
    </row>
    <row r="1148" spans="1:7" hidden="1">
      <c r="A1148" s="519"/>
      <c r="B1148" s="519"/>
      <c r="C1148" s="519"/>
      <c r="D1148" s="519"/>
      <c r="E1148" s="519"/>
      <c r="F1148" s="519"/>
      <c r="G1148" s="519"/>
    </row>
    <row r="1149" spans="1:7" hidden="1">
      <c r="A1149" s="519"/>
      <c r="B1149" s="519"/>
      <c r="C1149" s="519"/>
      <c r="D1149" s="519"/>
      <c r="E1149" s="519"/>
      <c r="F1149" s="519"/>
      <c r="G1149" s="519"/>
    </row>
    <row r="1150" spans="1:7" hidden="1">
      <c r="A1150" s="519"/>
      <c r="B1150" s="519"/>
      <c r="C1150" s="519"/>
      <c r="D1150" s="519"/>
      <c r="E1150" s="519"/>
      <c r="F1150" s="519"/>
      <c r="G1150" s="519"/>
    </row>
    <row r="1151" spans="1:7" hidden="1">
      <c r="A1151" s="519"/>
      <c r="B1151" s="519"/>
      <c r="C1151" s="519"/>
      <c r="D1151" s="519"/>
      <c r="E1151" s="519"/>
      <c r="F1151" s="519"/>
      <c r="G1151" s="519"/>
    </row>
    <row r="1152" spans="1:7" hidden="1">
      <c r="A1152" s="519"/>
      <c r="B1152" s="519"/>
      <c r="C1152" s="519"/>
      <c r="D1152" s="519"/>
      <c r="E1152" s="519"/>
      <c r="F1152" s="519"/>
      <c r="G1152" s="519"/>
    </row>
    <row r="1153" spans="1:7" hidden="1">
      <c r="A1153" s="519"/>
      <c r="B1153" s="519"/>
      <c r="C1153" s="519"/>
      <c r="D1153" s="519"/>
      <c r="E1153" s="519"/>
      <c r="F1153" s="519"/>
      <c r="G1153" s="519"/>
    </row>
    <row r="1154" spans="1:7" hidden="1">
      <c r="A1154" s="519"/>
      <c r="B1154" s="519"/>
      <c r="C1154" s="519"/>
      <c r="D1154" s="519"/>
      <c r="E1154" s="519"/>
      <c r="F1154" s="519"/>
      <c r="G1154" s="519"/>
    </row>
    <row r="1155" spans="1:7" hidden="1">
      <c r="A1155" s="519"/>
      <c r="B1155" s="519"/>
      <c r="C1155" s="519"/>
      <c r="D1155" s="519"/>
      <c r="E1155" s="519"/>
      <c r="F1155" s="519"/>
      <c r="G1155" s="519"/>
    </row>
    <row r="1156" spans="1:7" hidden="1">
      <c r="A1156" s="519"/>
      <c r="B1156" s="519"/>
      <c r="C1156" s="519"/>
      <c r="D1156" s="519"/>
      <c r="E1156" s="519"/>
      <c r="F1156" s="519"/>
      <c r="G1156" s="519"/>
    </row>
    <row r="1157" spans="1:7" hidden="1">
      <c r="A1157" s="519"/>
      <c r="B1157" s="519"/>
      <c r="C1157" s="519"/>
      <c r="D1157" s="519"/>
      <c r="E1157" s="519"/>
      <c r="F1157" s="519"/>
      <c r="G1157" s="519"/>
    </row>
    <row r="1158" spans="1:7" hidden="1">
      <c r="A1158" s="519"/>
      <c r="B1158" s="519"/>
      <c r="C1158" s="519"/>
      <c r="D1158" s="519"/>
      <c r="E1158" s="519"/>
      <c r="F1158" s="519"/>
      <c r="G1158" s="519"/>
    </row>
    <row r="1159" spans="1:7" hidden="1">
      <c r="A1159" s="519"/>
      <c r="B1159" s="519"/>
      <c r="C1159" s="519"/>
      <c r="D1159" s="519"/>
      <c r="E1159" s="519"/>
      <c r="F1159" s="519"/>
      <c r="G1159" s="519"/>
    </row>
    <row r="1160" spans="1:7" hidden="1">
      <c r="A1160" s="519"/>
      <c r="B1160" s="519"/>
      <c r="C1160" s="519"/>
      <c r="D1160" s="519"/>
      <c r="E1160" s="519"/>
      <c r="F1160" s="519"/>
      <c r="G1160" s="519"/>
    </row>
    <row r="1161" spans="1:7" hidden="1">
      <c r="A1161" s="519"/>
      <c r="B1161" s="519"/>
      <c r="C1161" s="519"/>
      <c r="D1161" s="519"/>
      <c r="E1161" s="519"/>
      <c r="F1161" s="519"/>
      <c r="G1161" s="519"/>
    </row>
    <row r="1162" spans="1:7" hidden="1">
      <c r="A1162" s="519"/>
      <c r="B1162" s="519"/>
      <c r="C1162" s="519"/>
      <c r="D1162" s="519"/>
      <c r="E1162" s="519"/>
      <c r="F1162" s="519"/>
      <c r="G1162" s="519"/>
    </row>
    <row r="1163" spans="1:7" hidden="1">
      <c r="A1163" s="519"/>
      <c r="B1163" s="519"/>
      <c r="C1163" s="519"/>
      <c r="D1163" s="519"/>
      <c r="E1163" s="519"/>
      <c r="F1163" s="519"/>
      <c r="G1163" s="519"/>
    </row>
    <row r="1164" spans="1:7" hidden="1">
      <c r="A1164" s="519"/>
      <c r="B1164" s="519"/>
      <c r="C1164" s="519"/>
      <c r="D1164" s="519"/>
      <c r="E1164" s="519"/>
      <c r="F1164" s="519"/>
      <c r="G1164" s="519"/>
    </row>
    <row r="1165" spans="1:7" hidden="1">
      <c r="A1165" s="519"/>
      <c r="B1165" s="519"/>
      <c r="C1165" s="519"/>
      <c r="D1165" s="519"/>
      <c r="E1165" s="519"/>
      <c r="F1165" s="519"/>
      <c r="G1165" s="519"/>
    </row>
    <row r="1166" spans="1:7" hidden="1">
      <c r="A1166" s="519"/>
      <c r="B1166" s="519"/>
      <c r="C1166" s="519"/>
      <c r="D1166" s="519"/>
      <c r="E1166" s="519"/>
      <c r="F1166" s="519"/>
      <c r="G1166" s="519"/>
    </row>
    <row r="1167" spans="1:7" hidden="1">
      <c r="A1167" s="519"/>
      <c r="B1167" s="519"/>
      <c r="C1167" s="519"/>
      <c r="D1167" s="519"/>
      <c r="E1167" s="519"/>
      <c r="F1167" s="519"/>
      <c r="G1167" s="519"/>
    </row>
    <row r="1168" spans="1:7" hidden="1">
      <c r="A1168" s="519"/>
      <c r="B1168" s="519"/>
      <c r="C1168" s="519"/>
      <c r="D1168" s="519"/>
      <c r="E1168" s="519"/>
      <c r="F1168" s="519"/>
      <c r="G1168" s="519"/>
    </row>
    <row r="1169" spans="1:7" hidden="1">
      <c r="A1169" s="519"/>
      <c r="B1169" s="519"/>
      <c r="C1169" s="519"/>
      <c r="D1169" s="519"/>
      <c r="E1169" s="519"/>
      <c r="F1169" s="519"/>
      <c r="G1169" s="519"/>
    </row>
    <row r="1170" spans="1:7" hidden="1">
      <c r="A1170" s="519"/>
      <c r="B1170" s="519"/>
      <c r="C1170" s="519"/>
      <c r="D1170" s="519"/>
      <c r="E1170" s="519"/>
      <c r="F1170" s="519"/>
      <c r="G1170" s="519"/>
    </row>
    <row r="1171" spans="1:7" hidden="1">
      <c r="A1171" s="519"/>
      <c r="B1171" s="519"/>
      <c r="C1171" s="519"/>
      <c r="D1171" s="519"/>
      <c r="E1171" s="519"/>
      <c r="F1171" s="519"/>
      <c r="G1171" s="519"/>
    </row>
    <row r="1172" spans="1:7" hidden="1">
      <c r="A1172" s="519"/>
      <c r="B1172" s="519"/>
      <c r="C1172" s="519"/>
      <c r="D1172" s="519"/>
      <c r="E1172" s="519"/>
      <c r="F1172" s="519"/>
      <c r="G1172" s="519"/>
    </row>
    <row r="1173" spans="1:7" hidden="1">
      <c r="A1173" s="519"/>
      <c r="B1173" s="519"/>
      <c r="C1173" s="519"/>
      <c r="D1173" s="519"/>
      <c r="E1173" s="519"/>
      <c r="F1173" s="519"/>
      <c r="G1173" s="519"/>
    </row>
    <row r="1174" spans="1:7" hidden="1">
      <c r="A1174" s="519"/>
      <c r="B1174" s="519"/>
      <c r="C1174" s="519"/>
      <c r="D1174" s="519"/>
      <c r="E1174" s="519"/>
      <c r="F1174" s="519"/>
      <c r="G1174" s="519"/>
    </row>
    <row r="1175" spans="1:7" hidden="1">
      <c r="A1175" s="519"/>
      <c r="B1175" s="519"/>
      <c r="C1175" s="519"/>
      <c r="D1175" s="519"/>
      <c r="E1175" s="519"/>
      <c r="F1175" s="519"/>
      <c r="G1175" s="519"/>
    </row>
    <row r="1176" spans="1:7" hidden="1">
      <c r="A1176" s="519"/>
      <c r="B1176" s="519"/>
      <c r="C1176" s="519"/>
      <c r="D1176" s="519"/>
      <c r="E1176" s="519"/>
      <c r="F1176" s="519"/>
      <c r="G1176" s="519"/>
    </row>
    <row r="1177" spans="1:7" hidden="1">
      <c r="A1177" s="519"/>
      <c r="B1177" s="519"/>
      <c r="C1177" s="519"/>
      <c r="D1177" s="519"/>
      <c r="E1177" s="519"/>
      <c r="F1177" s="519"/>
      <c r="G1177" s="519"/>
    </row>
    <row r="1178" spans="1:7" hidden="1">
      <c r="A1178" s="519"/>
      <c r="B1178" s="519"/>
      <c r="C1178" s="519"/>
      <c r="D1178" s="519"/>
      <c r="E1178" s="519"/>
      <c r="F1178" s="519"/>
      <c r="G1178" s="519"/>
    </row>
    <row r="1179" spans="1:7" hidden="1">
      <c r="A1179" s="519"/>
      <c r="B1179" s="519"/>
      <c r="C1179" s="519"/>
      <c r="D1179" s="519"/>
      <c r="E1179" s="519"/>
      <c r="F1179" s="519"/>
      <c r="G1179" s="519"/>
    </row>
    <row r="1180" spans="1:7" hidden="1">
      <c r="A1180" s="519"/>
      <c r="B1180" s="519"/>
      <c r="C1180" s="519"/>
      <c r="D1180" s="519"/>
      <c r="E1180" s="519"/>
      <c r="F1180" s="519"/>
      <c r="G1180" s="519"/>
    </row>
    <row r="1181" spans="1:7" hidden="1">
      <c r="A1181" s="519"/>
      <c r="B1181" s="519"/>
      <c r="C1181" s="519"/>
      <c r="D1181" s="519"/>
      <c r="E1181" s="519"/>
      <c r="F1181" s="519"/>
      <c r="G1181" s="519"/>
    </row>
    <row r="1182" spans="1:7" hidden="1">
      <c r="A1182" s="519"/>
      <c r="B1182" s="519"/>
      <c r="C1182" s="519"/>
      <c r="D1182" s="519"/>
      <c r="E1182" s="519"/>
      <c r="F1182" s="519"/>
      <c r="G1182" s="519"/>
    </row>
    <row r="1183" spans="1:7" hidden="1">
      <c r="A1183" s="519"/>
      <c r="B1183" s="519"/>
      <c r="C1183" s="519"/>
      <c r="D1183" s="519"/>
      <c r="E1183" s="519"/>
      <c r="F1183" s="519"/>
      <c r="G1183" s="519"/>
    </row>
    <row r="1184" spans="1:7" hidden="1">
      <c r="A1184" s="519"/>
      <c r="B1184" s="519"/>
      <c r="C1184" s="519"/>
      <c r="D1184" s="519"/>
      <c r="E1184" s="519"/>
      <c r="F1184" s="519"/>
      <c r="G1184" s="519"/>
    </row>
    <row r="1185" spans="1:7" hidden="1">
      <c r="A1185" s="519"/>
      <c r="B1185" s="519"/>
      <c r="C1185" s="519"/>
      <c r="D1185" s="519"/>
      <c r="E1185" s="519"/>
      <c r="F1185" s="519"/>
      <c r="G1185" s="519"/>
    </row>
    <row r="1186" spans="1:7" hidden="1">
      <c r="A1186" s="519"/>
      <c r="B1186" s="519"/>
      <c r="C1186" s="519"/>
      <c r="D1186" s="519"/>
      <c r="E1186" s="519"/>
      <c r="F1186" s="519"/>
      <c r="G1186" s="519"/>
    </row>
    <row r="1187" spans="1:7" hidden="1">
      <c r="A1187" s="519"/>
      <c r="B1187" s="519"/>
      <c r="C1187" s="519"/>
      <c r="D1187" s="519"/>
      <c r="E1187" s="519"/>
      <c r="F1187" s="519"/>
      <c r="G1187" s="519"/>
    </row>
    <row r="1188" spans="1:7" hidden="1">
      <c r="A1188" s="519"/>
      <c r="B1188" s="519"/>
      <c r="C1188" s="519"/>
      <c r="D1188" s="519"/>
      <c r="E1188" s="519"/>
      <c r="F1188" s="519"/>
      <c r="G1188" s="519"/>
    </row>
    <row r="1189" spans="1:7" hidden="1">
      <c r="A1189" s="519"/>
      <c r="B1189" s="519"/>
      <c r="C1189" s="519"/>
      <c r="D1189" s="519"/>
      <c r="E1189" s="519"/>
      <c r="F1189" s="519"/>
      <c r="G1189" s="519"/>
    </row>
    <row r="1190" spans="1:7" hidden="1">
      <c r="A1190" s="519"/>
      <c r="B1190" s="519"/>
      <c r="C1190" s="519"/>
      <c r="D1190" s="519"/>
      <c r="E1190" s="519"/>
      <c r="F1190" s="519"/>
      <c r="G1190" s="519"/>
    </row>
    <row r="1191" spans="1:7" hidden="1">
      <c r="A1191" s="519"/>
      <c r="B1191" s="519"/>
      <c r="C1191" s="519"/>
      <c r="D1191" s="519"/>
      <c r="E1191" s="519"/>
      <c r="F1191" s="519"/>
      <c r="G1191" s="519"/>
    </row>
    <row r="1192" spans="1:7" hidden="1">
      <c r="A1192" s="519"/>
      <c r="B1192" s="519"/>
      <c r="C1192" s="519"/>
      <c r="D1192" s="519"/>
      <c r="E1192" s="519"/>
      <c r="F1192" s="519"/>
      <c r="G1192" s="519"/>
    </row>
    <row r="1193" spans="1:7" hidden="1">
      <c r="A1193" s="519"/>
      <c r="B1193" s="519"/>
      <c r="C1193" s="519"/>
      <c r="D1193" s="519"/>
      <c r="E1193" s="519"/>
      <c r="F1193" s="519"/>
      <c r="G1193" s="519"/>
    </row>
    <row r="1194" spans="1:7" hidden="1">
      <c r="A1194" s="519"/>
      <c r="B1194" s="519"/>
      <c r="C1194" s="519"/>
      <c r="D1194" s="519"/>
      <c r="E1194" s="519"/>
      <c r="F1194" s="519"/>
      <c r="G1194" s="519"/>
    </row>
    <row r="1195" spans="1:7" hidden="1">
      <c r="A1195" s="519"/>
      <c r="B1195" s="519"/>
      <c r="C1195" s="519"/>
      <c r="D1195" s="519"/>
      <c r="E1195" s="519"/>
      <c r="F1195" s="519"/>
      <c r="G1195" s="519"/>
    </row>
    <row r="1196" spans="1:7" hidden="1">
      <c r="A1196" s="519"/>
      <c r="B1196" s="519"/>
      <c r="C1196" s="519"/>
      <c r="D1196" s="519"/>
      <c r="E1196" s="519"/>
      <c r="F1196" s="519"/>
      <c r="G1196" s="519"/>
    </row>
    <row r="1197" spans="1:7" hidden="1">
      <c r="A1197" s="519"/>
      <c r="B1197" s="519"/>
      <c r="C1197" s="519"/>
      <c r="D1197" s="519"/>
      <c r="E1197" s="519"/>
      <c r="F1197" s="519"/>
      <c r="G1197" s="519"/>
    </row>
    <row r="1198" spans="1:7" hidden="1">
      <c r="A1198" s="519"/>
      <c r="B1198" s="519"/>
      <c r="C1198" s="519"/>
      <c r="D1198" s="519"/>
      <c r="E1198" s="519"/>
      <c r="F1198" s="519"/>
      <c r="G1198" s="519"/>
    </row>
    <row r="1199" spans="1:7" hidden="1">
      <c r="A1199" s="519"/>
      <c r="B1199" s="519"/>
      <c r="C1199" s="519"/>
      <c r="D1199" s="519"/>
      <c r="E1199" s="519"/>
      <c r="F1199" s="519"/>
      <c r="G1199" s="519"/>
    </row>
    <row r="1200" spans="1:7" hidden="1">
      <c r="A1200" s="519"/>
      <c r="B1200" s="519"/>
      <c r="C1200" s="519"/>
      <c r="D1200" s="519"/>
      <c r="E1200" s="519"/>
      <c r="F1200" s="519"/>
      <c r="G1200" s="519"/>
    </row>
    <row r="1201" spans="1:7" hidden="1">
      <c r="A1201" s="519"/>
      <c r="B1201" s="519"/>
      <c r="C1201" s="519"/>
      <c r="D1201" s="519"/>
      <c r="E1201" s="519"/>
      <c r="F1201" s="519"/>
      <c r="G1201" s="519"/>
    </row>
    <row r="1202" spans="1:7" hidden="1">
      <c r="A1202" s="519"/>
      <c r="B1202" s="519"/>
      <c r="C1202" s="519"/>
      <c r="D1202" s="519"/>
      <c r="E1202" s="519"/>
      <c r="F1202" s="519"/>
      <c r="G1202" s="519"/>
    </row>
    <row r="1203" spans="1:7" hidden="1">
      <c r="A1203" s="519"/>
      <c r="B1203" s="519"/>
      <c r="C1203" s="519"/>
      <c r="D1203" s="519"/>
      <c r="E1203" s="519"/>
      <c r="F1203" s="519"/>
      <c r="G1203" s="519"/>
    </row>
    <row r="1204" spans="1:7" hidden="1">
      <c r="A1204" s="519"/>
      <c r="B1204" s="519"/>
      <c r="C1204" s="519"/>
      <c r="D1204" s="519"/>
      <c r="E1204" s="519"/>
      <c r="F1204" s="519"/>
      <c r="G1204" s="519"/>
    </row>
    <row r="1205" spans="1:7" hidden="1">
      <c r="A1205" s="519"/>
      <c r="B1205" s="519"/>
      <c r="C1205" s="519"/>
      <c r="D1205" s="519"/>
      <c r="E1205" s="519"/>
      <c r="F1205" s="519"/>
      <c r="G1205" s="519"/>
    </row>
    <row r="1206" spans="1:7" hidden="1">
      <c r="A1206" s="519"/>
      <c r="B1206" s="519"/>
      <c r="C1206" s="519"/>
      <c r="D1206" s="519"/>
      <c r="E1206" s="519"/>
      <c r="F1206" s="519"/>
      <c r="G1206" s="519"/>
    </row>
    <row r="1207" spans="1:7" hidden="1">
      <c r="A1207" s="519"/>
      <c r="B1207" s="519"/>
      <c r="C1207" s="519"/>
      <c r="D1207" s="519"/>
      <c r="E1207" s="519"/>
      <c r="F1207" s="519"/>
      <c r="G1207" s="519"/>
    </row>
    <row r="1208" spans="1:7" hidden="1">
      <c r="A1208" s="519"/>
      <c r="B1208" s="519"/>
      <c r="C1208" s="519"/>
      <c r="D1208" s="519"/>
      <c r="E1208" s="519"/>
      <c r="F1208" s="519"/>
      <c r="G1208" s="519"/>
    </row>
    <row r="1209" spans="1:7" hidden="1">
      <c r="A1209" s="519"/>
      <c r="B1209" s="519"/>
      <c r="C1209" s="519"/>
      <c r="D1209" s="519"/>
      <c r="E1209" s="519"/>
      <c r="F1209" s="519"/>
      <c r="G1209" s="519"/>
    </row>
    <row r="1210" spans="1:7" hidden="1">
      <c r="A1210" s="519"/>
      <c r="B1210" s="519"/>
      <c r="C1210" s="519"/>
      <c r="D1210" s="519"/>
      <c r="E1210" s="519"/>
      <c r="F1210" s="519"/>
      <c r="G1210" s="519"/>
    </row>
    <row r="1211" spans="1:7" hidden="1">
      <c r="A1211" s="519"/>
      <c r="B1211" s="519"/>
      <c r="C1211" s="519"/>
      <c r="D1211" s="519"/>
      <c r="E1211" s="519"/>
      <c r="F1211" s="519"/>
      <c r="G1211" s="519"/>
    </row>
    <row r="1212" spans="1:7" hidden="1">
      <c r="A1212" s="519"/>
      <c r="B1212" s="519"/>
      <c r="C1212" s="519"/>
      <c r="D1212" s="519"/>
      <c r="E1212" s="519"/>
      <c r="F1212" s="519"/>
      <c r="G1212" s="519"/>
    </row>
    <row r="1213" spans="1:7" hidden="1">
      <c r="A1213" s="519"/>
      <c r="B1213" s="519"/>
      <c r="C1213" s="519"/>
      <c r="D1213" s="519"/>
      <c r="E1213" s="519"/>
      <c r="F1213" s="519"/>
      <c r="G1213" s="519"/>
    </row>
    <row r="1214" spans="1:7" hidden="1">
      <c r="A1214" s="519"/>
      <c r="B1214" s="519"/>
      <c r="C1214" s="519"/>
      <c r="D1214" s="519"/>
      <c r="E1214" s="519"/>
      <c r="F1214" s="519"/>
      <c r="G1214" s="519"/>
    </row>
    <row r="1215" spans="1:7" hidden="1">
      <c r="A1215" s="519"/>
      <c r="B1215" s="519"/>
      <c r="C1215" s="519"/>
      <c r="D1215" s="519"/>
      <c r="E1215" s="519"/>
      <c r="F1215" s="519"/>
      <c r="G1215" s="519"/>
    </row>
    <row r="1216" spans="1:7" hidden="1">
      <c r="A1216" s="519"/>
      <c r="B1216" s="519"/>
      <c r="C1216" s="519"/>
      <c r="D1216" s="519"/>
      <c r="E1216" s="519"/>
      <c r="F1216" s="519"/>
      <c r="G1216" s="519"/>
    </row>
    <row r="1217" spans="1:7" hidden="1">
      <c r="A1217" s="519"/>
      <c r="B1217" s="519"/>
      <c r="C1217" s="519"/>
      <c r="D1217" s="519"/>
      <c r="E1217" s="519"/>
      <c r="F1217" s="519"/>
      <c r="G1217" s="519"/>
    </row>
    <row r="1218" spans="1:7" hidden="1">
      <c r="A1218" s="519"/>
      <c r="B1218" s="519"/>
      <c r="C1218" s="519"/>
      <c r="D1218" s="519"/>
      <c r="E1218" s="519"/>
      <c r="F1218" s="519"/>
      <c r="G1218" s="519"/>
    </row>
    <row r="1219" spans="1:7" hidden="1">
      <c r="A1219" s="519"/>
      <c r="B1219" s="519"/>
      <c r="C1219" s="519"/>
      <c r="D1219" s="519"/>
      <c r="E1219" s="519"/>
      <c r="F1219" s="519"/>
      <c r="G1219" s="519"/>
    </row>
    <row r="1220" spans="1:7" hidden="1">
      <c r="A1220" s="519"/>
      <c r="B1220" s="519"/>
      <c r="C1220" s="519"/>
      <c r="D1220" s="519"/>
      <c r="E1220" s="519"/>
      <c r="F1220" s="519"/>
      <c r="G1220" s="519"/>
    </row>
    <row r="1221" spans="1:7" hidden="1">
      <c r="A1221" s="519"/>
      <c r="B1221" s="519"/>
      <c r="C1221" s="519"/>
      <c r="D1221" s="519"/>
      <c r="E1221" s="519"/>
      <c r="F1221" s="519"/>
      <c r="G1221" s="519"/>
    </row>
    <row r="1222" spans="1:7" hidden="1">
      <c r="A1222" s="519"/>
      <c r="B1222" s="519"/>
      <c r="C1222" s="519"/>
      <c r="D1222" s="519"/>
      <c r="E1222" s="519"/>
      <c r="F1222" s="519"/>
      <c r="G1222" s="519"/>
    </row>
    <row r="1223" spans="1:7" hidden="1">
      <c r="A1223" s="519"/>
      <c r="B1223" s="519"/>
      <c r="C1223" s="519"/>
      <c r="D1223" s="519"/>
      <c r="E1223" s="519"/>
      <c r="F1223" s="519"/>
      <c r="G1223" s="519"/>
    </row>
    <row r="1224" spans="1:7" hidden="1">
      <c r="A1224" s="519"/>
      <c r="B1224" s="519"/>
      <c r="C1224" s="519"/>
      <c r="D1224" s="519"/>
      <c r="E1224" s="519"/>
      <c r="F1224" s="519"/>
      <c r="G1224" s="519"/>
    </row>
    <row r="1225" spans="1:7" hidden="1">
      <c r="A1225" s="519"/>
      <c r="B1225" s="519"/>
      <c r="C1225" s="519"/>
      <c r="D1225" s="519"/>
      <c r="E1225" s="519"/>
      <c r="F1225" s="519"/>
      <c r="G1225" s="519"/>
    </row>
    <row r="1226" spans="1:7" hidden="1">
      <c r="A1226" s="519"/>
      <c r="B1226" s="519"/>
      <c r="C1226" s="519"/>
      <c r="D1226" s="519"/>
      <c r="E1226" s="519"/>
      <c r="F1226" s="519"/>
      <c r="G1226" s="519"/>
    </row>
    <row r="1227" spans="1:7" hidden="1">
      <c r="A1227" s="519"/>
      <c r="B1227" s="519"/>
      <c r="C1227" s="519"/>
      <c r="D1227" s="519"/>
      <c r="E1227" s="519"/>
      <c r="F1227" s="519"/>
      <c r="G1227" s="519"/>
    </row>
    <row r="1228" spans="1:7" hidden="1">
      <c r="A1228" s="519"/>
      <c r="B1228" s="519"/>
      <c r="C1228" s="519"/>
      <c r="D1228" s="519"/>
      <c r="E1228" s="519"/>
      <c r="F1228" s="519"/>
      <c r="G1228" s="519"/>
    </row>
    <row r="1229" spans="1:7" hidden="1">
      <c r="A1229" s="519"/>
      <c r="B1229" s="519"/>
      <c r="C1229" s="519"/>
      <c r="D1229" s="519"/>
      <c r="E1229" s="519"/>
      <c r="F1229" s="519"/>
      <c r="G1229" s="519"/>
    </row>
    <row r="1230" spans="1:7" hidden="1">
      <c r="A1230" s="519"/>
      <c r="B1230" s="519"/>
      <c r="C1230" s="519"/>
      <c r="D1230" s="519"/>
      <c r="E1230" s="519"/>
      <c r="F1230" s="519"/>
      <c r="G1230" s="519"/>
    </row>
    <row r="1231" spans="1:7" hidden="1">
      <c r="A1231" s="519"/>
      <c r="B1231" s="519"/>
      <c r="C1231" s="519"/>
      <c r="D1231" s="519"/>
      <c r="E1231" s="519"/>
      <c r="F1231" s="519"/>
      <c r="G1231" s="519"/>
    </row>
    <row r="1232" spans="1:7" hidden="1">
      <c r="A1232" s="519"/>
      <c r="B1232" s="519"/>
      <c r="C1232" s="519"/>
      <c r="D1232" s="519"/>
      <c r="E1232" s="519"/>
      <c r="F1232" s="519"/>
      <c r="G1232" s="519"/>
    </row>
    <row r="1233" spans="1:7" hidden="1">
      <c r="A1233" s="519"/>
      <c r="B1233" s="519"/>
      <c r="C1233" s="519"/>
      <c r="D1233" s="519"/>
      <c r="E1233" s="519"/>
      <c r="F1233" s="519"/>
      <c r="G1233" s="519"/>
    </row>
    <row r="1234" spans="1:7" hidden="1">
      <c r="A1234" s="519"/>
      <c r="B1234" s="519"/>
      <c r="C1234" s="519"/>
      <c r="D1234" s="519"/>
      <c r="E1234" s="519"/>
      <c r="F1234" s="519"/>
      <c r="G1234" s="519"/>
    </row>
    <row r="1235" spans="1:7" hidden="1">
      <c r="A1235" s="519"/>
      <c r="B1235" s="519"/>
      <c r="C1235" s="519"/>
      <c r="D1235" s="519"/>
      <c r="E1235" s="519"/>
      <c r="F1235" s="519"/>
      <c r="G1235" s="519"/>
    </row>
    <row r="1236" spans="1:7" hidden="1">
      <c r="A1236" s="519"/>
      <c r="B1236" s="519"/>
      <c r="C1236" s="519"/>
      <c r="D1236" s="519"/>
      <c r="E1236" s="519"/>
      <c r="F1236" s="519"/>
      <c r="G1236" s="519"/>
    </row>
    <row r="1237" spans="1:7" hidden="1">
      <c r="A1237" s="519"/>
      <c r="B1237" s="519"/>
      <c r="C1237" s="519"/>
      <c r="D1237" s="519"/>
      <c r="E1237" s="519"/>
      <c r="F1237" s="519"/>
      <c r="G1237" s="519"/>
    </row>
    <row r="1238" spans="1:7" hidden="1">
      <c r="A1238" s="519"/>
      <c r="B1238" s="519"/>
      <c r="C1238" s="519"/>
      <c r="D1238" s="519"/>
      <c r="E1238" s="519"/>
      <c r="F1238" s="519"/>
      <c r="G1238" s="519"/>
    </row>
    <row r="1239" spans="1:7" hidden="1">
      <c r="A1239" s="519"/>
      <c r="B1239" s="519"/>
      <c r="C1239" s="519"/>
      <c r="D1239" s="519"/>
      <c r="E1239" s="519"/>
      <c r="F1239" s="519"/>
      <c r="G1239" s="519"/>
    </row>
    <row r="1240" spans="1:7" hidden="1">
      <c r="A1240" s="519"/>
      <c r="B1240" s="519"/>
      <c r="C1240" s="519"/>
      <c r="D1240" s="519"/>
      <c r="E1240" s="519"/>
      <c r="F1240" s="519"/>
      <c r="G1240" s="519"/>
    </row>
    <row r="1241" spans="1:7" hidden="1">
      <c r="A1241" s="519"/>
      <c r="B1241" s="519"/>
      <c r="C1241" s="519"/>
      <c r="D1241" s="519"/>
      <c r="E1241" s="519"/>
      <c r="F1241" s="519"/>
      <c r="G1241" s="519"/>
    </row>
    <row r="1242" spans="1:7" hidden="1">
      <c r="A1242" s="519"/>
      <c r="B1242" s="519"/>
      <c r="C1242" s="519"/>
      <c r="D1242" s="519"/>
      <c r="E1242" s="519"/>
      <c r="F1242" s="519"/>
      <c r="G1242" s="519"/>
    </row>
    <row r="1243" spans="1:7" hidden="1">
      <c r="A1243" s="519"/>
      <c r="B1243" s="519"/>
      <c r="C1243" s="519"/>
      <c r="D1243" s="519"/>
      <c r="E1243" s="519"/>
      <c r="F1243" s="519"/>
      <c r="G1243" s="519"/>
    </row>
    <row r="1244" spans="1:7" hidden="1">
      <c r="A1244" s="519"/>
      <c r="B1244" s="519"/>
      <c r="C1244" s="519"/>
      <c r="D1244" s="519"/>
      <c r="E1244" s="519"/>
      <c r="F1244" s="519"/>
      <c r="G1244" s="519"/>
    </row>
    <row r="1245" spans="1:7" hidden="1">
      <c r="A1245" s="519"/>
      <c r="B1245" s="519"/>
      <c r="C1245" s="519"/>
      <c r="D1245" s="519"/>
      <c r="E1245" s="519"/>
      <c r="F1245" s="519"/>
      <c r="G1245" s="519"/>
    </row>
    <row r="1246" spans="1:7" hidden="1">
      <c r="A1246" s="519"/>
      <c r="B1246" s="519"/>
      <c r="C1246" s="519"/>
      <c r="D1246" s="519"/>
      <c r="E1246" s="519"/>
      <c r="F1246" s="519"/>
      <c r="G1246" s="519"/>
    </row>
    <row r="1247" spans="1:7" hidden="1">
      <c r="A1247" s="519"/>
      <c r="B1247" s="519"/>
      <c r="C1247" s="519"/>
      <c r="D1247" s="519"/>
      <c r="E1247" s="519"/>
      <c r="F1247" s="519"/>
      <c r="G1247" s="519"/>
    </row>
    <row r="1248" spans="1:7" hidden="1">
      <c r="A1248" s="519"/>
      <c r="B1248" s="519"/>
      <c r="C1248" s="519"/>
      <c r="D1248" s="519"/>
      <c r="E1248" s="519"/>
      <c r="F1248" s="519"/>
      <c r="G1248" s="519"/>
    </row>
    <row r="1249" spans="1:7" hidden="1">
      <c r="A1249" s="519"/>
      <c r="B1249" s="519"/>
      <c r="C1249" s="519"/>
      <c r="D1249" s="519"/>
      <c r="E1249" s="519"/>
      <c r="F1249" s="519"/>
      <c r="G1249" s="519"/>
    </row>
    <row r="1250" spans="1:7" hidden="1">
      <c r="A1250" s="519"/>
      <c r="B1250" s="519"/>
      <c r="C1250" s="519"/>
      <c r="D1250" s="519"/>
      <c r="E1250" s="519"/>
      <c r="F1250" s="519"/>
      <c r="G1250" s="519"/>
    </row>
    <row r="1251" spans="1:7" hidden="1">
      <c r="A1251" s="519"/>
      <c r="B1251" s="519"/>
      <c r="C1251" s="519"/>
      <c r="D1251" s="519"/>
      <c r="E1251" s="519"/>
      <c r="F1251" s="519"/>
      <c r="G1251" s="519"/>
    </row>
    <row r="1252" spans="1:7" hidden="1">
      <c r="A1252" s="519"/>
      <c r="B1252" s="519"/>
      <c r="C1252" s="519"/>
      <c r="D1252" s="519"/>
      <c r="E1252" s="519"/>
      <c r="F1252" s="519"/>
      <c r="G1252" s="519"/>
    </row>
    <row r="1253" spans="1:7" hidden="1">
      <c r="A1253" s="519"/>
      <c r="B1253" s="519"/>
      <c r="C1253" s="519"/>
      <c r="D1253" s="519"/>
      <c r="E1253" s="519"/>
      <c r="F1253" s="519"/>
      <c r="G1253" s="519"/>
    </row>
    <row r="1254" spans="1:7" hidden="1">
      <c r="A1254" s="519"/>
      <c r="B1254" s="519"/>
      <c r="C1254" s="519"/>
      <c r="D1254" s="519"/>
      <c r="E1254" s="519"/>
      <c r="F1254" s="519"/>
      <c r="G1254" s="519"/>
    </row>
    <row r="1255" spans="1:7" hidden="1">
      <c r="A1255" s="519"/>
      <c r="B1255" s="519"/>
      <c r="C1255" s="519"/>
      <c r="D1255" s="519"/>
      <c r="E1255" s="519"/>
      <c r="F1255" s="519"/>
      <c r="G1255" s="519"/>
    </row>
    <row r="1256" spans="1:7" hidden="1">
      <c r="A1256" s="519"/>
      <c r="B1256" s="519"/>
      <c r="C1256" s="519"/>
      <c r="D1256" s="519"/>
      <c r="E1256" s="519"/>
      <c r="F1256" s="519"/>
      <c r="G1256" s="519"/>
    </row>
    <row r="1257" spans="1:7" hidden="1">
      <c r="A1257" s="519"/>
      <c r="B1257" s="519"/>
      <c r="C1257" s="519"/>
      <c r="D1257" s="519"/>
      <c r="E1257" s="519"/>
      <c r="F1257" s="519"/>
      <c r="G1257" s="519"/>
    </row>
    <row r="1258" spans="1:7" hidden="1">
      <c r="A1258" s="519"/>
      <c r="B1258" s="519"/>
      <c r="C1258" s="519"/>
      <c r="D1258" s="519"/>
      <c r="E1258" s="519"/>
      <c r="F1258" s="519"/>
      <c r="G1258" s="519"/>
    </row>
    <row r="1259" spans="1:7" hidden="1">
      <c r="A1259" s="519"/>
      <c r="B1259" s="519"/>
      <c r="C1259" s="519"/>
      <c r="D1259" s="519"/>
      <c r="E1259" s="519"/>
      <c r="F1259" s="519"/>
      <c r="G1259" s="519"/>
    </row>
    <row r="1260" spans="1:7" hidden="1">
      <c r="A1260" s="519"/>
      <c r="B1260" s="519"/>
      <c r="C1260" s="519"/>
      <c r="D1260" s="519"/>
      <c r="E1260" s="519"/>
      <c r="F1260" s="519"/>
      <c r="G1260" s="519"/>
    </row>
    <row r="1261" spans="1:7" hidden="1">
      <c r="A1261" s="519"/>
      <c r="B1261" s="519"/>
      <c r="C1261" s="519"/>
      <c r="D1261" s="519"/>
      <c r="E1261" s="519"/>
      <c r="F1261" s="519"/>
      <c r="G1261" s="519"/>
    </row>
    <row r="1262" spans="1:7" hidden="1">
      <c r="A1262" s="519"/>
      <c r="B1262" s="519"/>
      <c r="C1262" s="519"/>
      <c r="D1262" s="519"/>
      <c r="E1262" s="519"/>
      <c r="F1262" s="519"/>
      <c r="G1262" s="519"/>
    </row>
    <row r="1263" spans="1:7" hidden="1">
      <c r="A1263" s="519"/>
      <c r="B1263" s="519"/>
      <c r="C1263" s="519"/>
      <c r="D1263" s="519"/>
      <c r="E1263" s="519"/>
      <c r="F1263" s="519"/>
      <c r="G1263" s="519"/>
    </row>
    <row r="1264" spans="1:7" hidden="1">
      <c r="A1264" s="519"/>
      <c r="B1264" s="519"/>
      <c r="C1264" s="519"/>
      <c r="D1264" s="519"/>
      <c r="E1264" s="519"/>
      <c r="F1264" s="519"/>
      <c r="G1264" s="519"/>
    </row>
    <row r="1265" spans="1:7" hidden="1">
      <c r="A1265" s="519"/>
      <c r="B1265" s="519"/>
      <c r="C1265" s="519"/>
      <c r="D1265" s="519"/>
      <c r="E1265" s="519"/>
      <c r="F1265" s="519"/>
      <c r="G1265" s="519"/>
    </row>
    <row r="1266" spans="1:7" hidden="1">
      <c r="A1266" s="519"/>
      <c r="B1266" s="519"/>
      <c r="C1266" s="519"/>
      <c r="D1266" s="519"/>
      <c r="E1266" s="519"/>
      <c r="F1266" s="519"/>
      <c r="G1266" s="519"/>
    </row>
    <row r="1267" spans="1:7" hidden="1">
      <c r="A1267" s="519"/>
      <c r="B1267" s="519"/>
      <c r="C1267" s="519"/>
      <c r="D1267" s="519"/>
      <c r="E1267" s="519"/>
      <c r="F1267" s="519"/>
      <c r="G1267" s="519"/>
    </row>
    <row r="1268" spans="1:7" hidden="1">
      <c r="A1268" s="519"/>
      <c r="B1268" s="519"/>
      <c r="C1268" s="519"/>
      <c r="D1268" s="519"/>
      <c r="E1268" s="519"/>
      <c r="F1268" s="519"/>
      <c r="G1268" s="519"/>
    </row>
    <row r="1269" spans="1:7" hidden="1">
      <c r="A1269" s="519"/>
      <c r="B1269" s="519"/>
      <c r="C1269" s="519"/>
      <c r="D1269" s="519"/>
      <c r="E1269" s="519"/>
      <c r="F1269" s="519"/>
      <c r="G1269" s="519"/>
    </row>
    <row r="1270" spans="1:7" hidden="1">
      <c r="A1270" s="519"/>
      <c r="B1270" s="519"/>
      <c r="C1270" s="519"/>
      <c r="D1270" s="519"/>
      <c r="E1270" s="519"/>
      <c r="F1270" s="519"/>
      <c r="G1270" s="519"/>
    </row>
    <row r="1271" spans="1:7" hidden="1">
      <c r="A1271" s="519"/>
      <c r="B1271" s="519"/>
      <c r="C1271" s="519"/>
      <c r="D1271" s="519"/>
      <c r="E1271" s="519"/>
      <c r="F1271" s="519"/>
      <c r="G1271" s="519"/>
    </row>
    <row r="1272" spans="1:7" hidden="1">
      <c r="A1272" s="519"/>
      <c r="B1272" s="519"/>
      <c r="C1272" s="519"/>
      <c r="D1272" s="519"/>
      <c r="E1272" s="519"/>
      <c r="F1272" s="519"/>
      <c r="G1272" s="519"/>
    </row>
    <row r="1273" spans="1:7" hidden="1">
      <c r="A1273" s="519"/>
      <c r="B1273" s="519"/>
      <c r="C1273" s="519"/>
      <c r="D1273" s="519"/>
      <c r="E1273" s="519"/>
      <c r="F1273" s="519"/>
      <c r="G1273" s="519"/>
    </row>
    <row r="1274" spans="1:7" hidden="1">
      <c r="A1274" s="519"/>
      <c r="B1274" s="519"/>
      <c r="C1274" s="519"/>
      <c r="D1274" s="519"/>
      <c r="E1274" s="519"/>
      <c r="F1274" s="519"/>
      <c r="G1274" s="519"/>
    </row>
    <row r="1275" spans="1:7" hidden="1">
      <c r="A1275" s="519"/>
      <c r="B1275" s="519"/>
      <c r="C1275" s="519"/>
      <c r="D1275" s="519"/>
      <c r="E1275" s="519"/>
      <c r="F1275" s="519"/>
      <c r="G1275" s="519"/>
    </row>
    <row r="1276" spans="1:7" hidden="1">
      <c r="A1276" s="519"/>
      <c r="B1276" s="519"/>
      <c r="C1276" s="519"/>
      <c r="D1276" s="519"/>
      <c r="E1276" s="519"/>
      <c r="F1276" s="519"/>
      <c r="G1276" s="519"/>
    </row>
    <row r="1277" spans="1:7" hidden="1">
      <c r="A1277" s="519"/>
      <c r="B1277" s="519"/>
      <c r="C1277" s="519"/>
      <c r="D1277" s="519"/>
      <c r="E1277" s="519"/>
      <c r="F1277" s="519"/>
      <c r="G1277" s="519"/>
    </row>
    <row r="1278" spans="1:7" hidden="1">
      <c r="A1278" s="519"/>
      <c r="B1278" s="519"/>
      <c r="C1278" s="519"/>
      <c r="D1278" s="519"/>
      <c r="E1278" s="519"/>
      <c r="F1278" s="519"/>
      <c r="G1278" s="519"/>
    </row>
    <row r="1279" spans="1:7" hidden="1">
      <c r="A1279" s="519"/>
      <c r="B1279" s="519"/>
      <c r="C1279" s="519"/>
      <c r="D1279" s="519"/>
      <c r="E1279" s="519"/>
      <c r="F1279" s="519"/>
      <c r="G1279" s="519"/>
    </row>
    <row r="1280" spans="1:7" hidden="1">
      <c r="A1280" s="519"/>
      <c r="B1280" s="519"/>
      <c r="C1280" s="519"/>
      <c r="D1280" s="519"/>
      <c r="E1280" s="519"/>
      <c r="F1280" s="519"/>
      <c r="G1280" s="519"/>
    </row>
    <row r="1281" spans="1:7" hidden="1">
      <c r="A1281" s="519"/>
      <c r="B1281" s="519"/>
      <c r="C1281" s="519"/>
      <c r="D1281" s="519"/>
      <c r="E1281" s="519"/>
      <c r="F1281" s="519"/>
      <c r="G1281" s="519"/>
    </row>
    <row r="1282" spans="1:7" hidden="1">
      <c r="A1282" s="519"/>
      <c r="B1282" s="519"/>
      <c r="C1282" s="519"/>
      <c r="D1282" s="519"/>
      <c r="E1282" s="519"/>
      <c r="F1282" s="519"/>
      <c r="G1282" s="519"/>
    </row>
    <row r="1283" spans="1:7" hidden="1">
      <c r="A1283" s="519"/>
      <c r="B1283" s="519"/>
      <c r="C1283" s="519"/>
      <c r="D1283" s="519"/>
      <c r="E1283" s="519"/>
      <c r="F1283" s="519"/>
      <c r="G1283" s="519"/>
    </row>
    <row r="1284" spans="1:7" hidden="1">
      <c r="A1284" s="519"/>
      <c r="B1284" s="519"/>
      <c r="C1284" s="519"/>
      <c r="D1284" s="519"/>
      <c r="E1284" s="519"/>
      <c r="F1284" s="519"/>
      <c r="G1284" s="519"/>
    </row>
    <row r="1285" spans="1:7" hidden="1">
      <c r="A1285" s="519"/>
      <c r="B1285" s="519"/>
      <c r="C1285" s="519"/>
      <c r="D1285" s="519"/>
      <c r="E1285" s="519"/>
      <c r="F1285" s="519"/>
      <c r="G1285" s="519"/>
    </row>
    <row r="1286" spans="1:7" hidden="1">
      <c r="A1286" s="519"/>
      <c r="B1286" s="519"/>
      <c r="C1286" s="519"/>
      <c r="D1286" s="519"/>
      <c r="E1286" s="519"/>
      <c r="F1286" s="519"/>
      <c r="G1286" s="519"/>
    </row>
    <row r="1287" spans="1:7" hidden="1">
      <c r="A1287" s="519"/>
      <c r="B1287" s="519"/>
      <c r="C1287" s="519"/>
      <c r="D1287" s="519"/>
      <c r="E1287" s="519"/>
      <c r="F1287" s="519"/>
      <c r="G1287" s="519"/>
    </row>
    <row r="1288" spans="1:7" hidden="1">
      <c r="A1288" s="519"/>
      <c r="B1288" s="519"/>
      <c r="C1288" s="519"/>
      <c r="D1288" s="519"/>
      <c r="E1288" s="519"/>
      <c r="F1288" s="519"/>
      <c r="G1288" s="519"/>
    </row>
    <row r="1289" spans="1:7" hidden="1">
      <c r="A1289" s="519"/>
      <c r="B1289" s="519"/>
      <c r="C1289" s="519"/>
      <c r="D1289" s="519"/>
      <c r="E1289" s="519"/>
      <c r="F1289" s="519"/>
      <c r="G1289" s="519"/>
    </row>
    <row r="1290" spans="1:7" hidden="1">
      <c r="A1290" s="519"/>
      <c r="B1290" s="519"/>
      <c r="C1290" s="519"/>
      <c r="D1290" s="519"/>
      <c r="E1290" s="519"/>
      <c r="F1290" s="519"/>
      <c r="G1290" s="519"/>
    </row>
    <row r="1291" spans="1:7" hidden="1">
      <c r="A1291" s="519"/>
      <c r="B1291" s="519"/>
      <c r="C1291" s="519"/>
      <c r="D1291" s="519"/>
      <c r="E1291" s="519"/>
      <c r="F1291" s="519"/>
      <c r="G1291" s="519"/>
    </row>
    <row r="1292" spans="1:7" hidden="1">
      <c r="A1292" s="519"/>
      <c r="B1292" s="519"/>
      <c r="C1292" s="519"/>
      <c r="D1292" s="519"/>
      <c r="E1292" s="519"/>
      <c r="F1292" s="519"/>
      <c r="G1292" s="519"/>
    </row>
    <row r="1293" spans="1:7" hidden="1">
      <c r="A1293" s="519"/>
      <c r="B1293" s="519"/>
      <c r="C1293" s="519"/>
      <c r="D1293" s="519"/>
      <c r="E1293" s="519"/>
      <c r="F1293" s="519"/>
      <c r="G1293" s="519"/>
    </row>
    <row r="1294" spans="1:7" hidden="1">
      <c r="A1294" s="519"/>
      <c r="B1294" s="519"/>
      <c r="C1294" s="519"/>
      <c r="D1294" s="519"/>
      <c r="E1294" s="519"/>
      <c r="F1294" s="519"/>
      <c r="G1294" s="519"/>
    </row>
    <row r="1295" spans="1:7" hidden="1">
      <c r="A1295" s="519"/>
      <c r="B1295" s="519"/>
      <c r="C1295" s="519"/>
      <c r="D1295" s="519"/>
      <c r="E1295" s="519"/>
      <c r="F1295" s="519"/>
      <c r="G1295" s="519"/>
    </row>
    <row r="1296" spans="1:7" hidden="1">
      <c r="A1296" s="519"/>
      <c r="B1296" s="519"/>
      <c r="C1296" s="519"/>
      <c r="D1296" s="519"/>
      <c r="E1296" s="519"/>
      <c r="F1296" s="519"/>
      <c r="G1296" s="519"/>
    </row>
    <row r="1297" spans="1:7" hidden="1">
      <c r="A1297" s="519"/>
      <c r="B1297" s="519"/>
      <c r="C1297" s="519"/>
      <c r="D1297" s="519"/>
      <c r="E1297" s="519"/>
      <c r="F1297" s="519"/>
      <c r="G1297" s="519"/>
    </row>
    <row r="1298" spans="1:7" hidden="1">
      <c r="A1298" s="519"/>
      <c r="B1298" s="519"/>
      <c r="C1298" s="519"/>
      <c r="D1298" s="519"/>
      <c r="E1298" s="519"/>
      <c r="F1298" s="519"/>
      <c r="G1298" s="519"/>
    </row>
    <row r="1299" spans="1:7" hidden="1">
      <c r="A1299" s="519"/>
      <c r="B1299" s="519"/>
      <c r="C1299" s="519"/>
      <c r="D1299" s="519"/>
      <c r="E1299" s="519"/>
      <c r="F1299" s="519"/>
      <c r="G1299" s="519"/>
    </row>
    <row r="1300" spans="1:7" hidden="1">
      <c r="A1300" s="519"/>
      <c r="B1300" s="519"/>
      <c r="C1300" s="519"/>
      <c r="D1300" s="519"/>
      <c r="E1300" s="519"/>
      <c r="F1300" s="519"/>
      <c r="G1300" s="519"/>
    </row>
    <row r="1301" spans="1:7" hidden="1">
      <c r="A1301" s="519"/>
      <c r="B1301" s="519"/>
      <c r="C1301" s="519"/>
      <c r="D1301" s="519"/>
      <c r="E1301" s="519"/>
      <c r="F1301" s="519"/>
      <c r="G1301" s="519"/>
    </row>
    <row r="1302" spans="1:7" hidden="1">
      <c r="A1302" s="519"/>
      <c r="B1302" s="519"/>
      <c r="C1302" s="519"/>
      <c r="D1302" s="519"/>
      <c r="E1302" s="519"/>
      <c r="F1302" s="519"/>
      <c r="G1302" s="519"/>
    </row>
    <row r="1303" spans="1:7" hidden="1">
      <c r="A1303" s="519"/>
      <c r="B1303" s="519"/>
      <c r="C1303" s="519"/>
      <c r="D1303" s="519"/>
      <c r="E1303" s="519"/>
      <c r="F1303" s="519"/>
      <c r="G1303" s="519"/>
    </row>
    <row r="1304" spans="1:7" hidden="1">
      <c r="A1304" s="519"/>
      <c r="B1304" s="519"/>
      <c r="C1304" s="519"/>
      <c r="D1304" s="519"/>
      <c r="E1304" s="519"/>
      <c r="F1304" s="519"/>
      <c r="G1304" s="519"/>
    </row>
    <row r="1305" spans="1:7" hidden="1">
      <c r="A1305" s="519"/>
      <c r="B1305" s="519"/>
      <c r="C1305" s="519"/>
      <c r="D1305" s="519"/>
      <c r="E1305" s="519"/>
      <c r="F1305" s="519"/>
      <c r="G1305" s="519"/>
    </row>
    <row r="1306" spans="1:7" hidden="1">
      <c r="A1306" s="519"/>
      <c r="B1306" s="519"/>
      <c r="C1306" s="519"/>
      <c r="D1306" s="519"/>
      <c r="E1306" s="519"/>
      <c r="F1306" s="519"/>
      <c r="G1306" s="519"/>
    </row>
    <row r="1307" spans="1:7" hidden="1">
      <c r="A1307" s="519"/>
      <c r="B1307" s="519"/>
      <c r="C1307" s="519"/>
      <c r="D1307" s="519"/>
      <c r="E1307" s="519"/>
      <c r="F1307" s="519"/>
      <c r="G1307" s="519"/>
    </row>
    <row r="1308" spans="1:7" hidden="1">
      <c r="A1308" s="519"/>
      <c r="B1308" s="519"/>
      <c r="C1308" s="519"/>
      <c r="D1308" s="519"/>
      <c r="E1308" s="519"/>
      <c r="F1308" s="519"/>
      <c r="G1308" s="519"/>
    </row>
    <row r="1309" spans="1:7" hidden="1">
      <c r="A1309" s="519"/>
      <c r="B1309" s="519"/>
      <c r="C1309" s="519"/>
      <c r="D1309" s="519"/>
      <c r="E1309" s="519"/>
      <c r="F1309" s="519"/>
      <c r="G1309" s="519"/>
    </row>
    <row r="1310" spans="1:7" hidden="1">
      <c r="A1310" s="519"/>
      <c r="B1310" s="519"/>
      <c r="C1310" s="519"/>
      <c r="D1310" s="519"/>
      <c r="E1310" s="519"/>
      <c r="F1310" s="519"/>
      <c r="G1310" s="519"/>
    </row>
    <row r="1311" spans="1:7" hidden="1">
      <c r="A1311" s="519"/>
      <c r="B1311" s="519"/>
      <c r="C1311" s="519"/>
      <c r="D1311" s="519"/>
      <c r="E1311" s="519"/>
      <c r="F1311" s="519"/>
      <c r="G1311" s="519"/>
    </row>
    <row r="1312" spans="1:7" hidden="1">
      <c r="A1312" s="519"/>
      <c r="B1312" s="519"/>
      <c r="C1312" s="519"/>
      <c r="D1312" s="519"/>
      <c r="E1312" s="519"/>
      <c r="F1312" s="519"/>
      <c r="G1312" s="519"/>
    </row>
    <row r="1313" spans="1:7" hidden="1">
      <c r="A1313" s="519"/>
      <c r="B1313" s="519"/>
      <c r="C1313" s="519"/>
      <c r="D1313" s="519"/>
      <c r="E1313" s="519"/>
      <c r="F1313" s="519"/>
      <c r="G1313" s="519"/>
    </row>
    <row r="1314" spans="1:7" hidden="1">
      <c r="A1314" s="519"/>
      <c r="B1314" s="519"/>
      <c r="C1314" s="519"/>
      <c r="D1314" s="519"/>
      <c r="E1314" s="519"/>
      <c r="F1314" s="519"/>
      <c r="G1314" s="519"/>
    </row>
    <row r="1315" spans="1:7" hidden="1">
      <c r="A1315" s="519"/>
      <c r="B1315" s="519"/>
      <c r="C1315" s="519"/>
      <c r="D1315" s="519"/>
      <c r="E1315" s="519"/>
      <c r="F1315" s="519"/>
      <c r="G1315" s="519"/>
    </row>
    <row r="1316" spans="1:7" hidden="1">
      <c r="A1316" s="519"/>
      <c r="B1316" s="519"/>
      <c r="C1316" s="519"/>
      <c r="D1316" s="519"/>
      <c r="E1316" s="519"/>
      <c r="F1316" s="519"/>
      <c r="G1316" s="519"/>
    </row>
    <row r="1317" spans="1:7" hidden="1">
      <c r="A1317" s="519"/>
      <c r="B1317" s="519"/>
      <c r="C1317" s="519"/>
      <c r="D1317" s="519"/>
      <c r="E1317" s="519"/>
      <c r="F1317" s="519"/>
      <c r="G1317" s="519"/>
    </row>
    <row r="1318" spans="1:7" hidden="1">
      <c r="A1318" s="519"/>
      <c r="B1318" s="519"/>
      <c r="C1318" s="519"/>
      <c r="D1318" s="519"/>
      <c r="E1318" s="519"/>
      <c r="F1318" s="519"/>
      <c r="G1318" s="519"/>
    </row>
    <row r="1319" spans="1:7" hidden="1">
      <c r="A1319" s="519"/>
      <c r="B1319" s="519"/>
      <c r="C1319" s="519"/>
      <c r="D1319" s="519"/>
      <c r="E1319" s="519"/>
      <c r="F1319" s="519"/>
      <c r="G1319" s="519"/>
    </row>
    <row r="1320" spans="1:7" hidden="1">
      <c r="A1320" s="519"/>
      <c r="B1320" s="519"/>
      <c r="C1320" s="519"/>
      <c r="D1320" s="519"/>
      <c r="E1320" s="519"/>
      <c r="F1320" s="519"/>
      <c r="G1320" s="519"/>
    </row>
    <row r="1321" spans="1:7" hidden="1">
      <c r="A1321" s="519"/>
      <c r="B1321" s="519"/>
      <c r="C1321" s="519"/>
      <c r="D1321" s="519"/>
      <c r="E1321" s="519"/>
      <c r="F1321" s="519"/>
      <c r="G1321" s="519"/>
    </row>
    <row r="1322" spans="1:7" hidden="1">
      <c r="A1322" s="519"/>
      <c r="B1322" s="519"/>
      <c r="C1322" s="519"/>
      <c r="D1322" s="519"/>
      <c r="E1322" s="519"/>
      <c r="F1322" s="519"/>
      <c r="G1322" s="519"/>
    </row>
    <row r="1323" spans="1:7" hidden="1">
      <c r="A1323" s="519"/>
      <c r="B1323" s="519"/>
      <c r="C1323" s="519"/>
      <c r="D1323" s="519"/>
      <c r="E1323" s="519"/>
      <c r="F1323" s="519"/>
      <c r="G1323" s="519"/>
    </row>
    <row r="1324" spans="1:7" hidden="1">
      <c r="A1324" s="519"/>
      <c r="B1324" s="519"/>
      <c r="C1324" s="519"/>
      <c r="D1324" s="519"/>
      <c r="E1324" s="519"/>
      <c r="F1324" s="519"/>
      <c r="G1324" s="519"/>
    </row>
    <row r="1325" spans="1:7" hidden="1">
      <c r="A1325" s="519"/>
      <c r="B1325" s="519"/>
      <c r="C1325" s="519"/>
      <c r="D1325" s="519"/>
      <c r="E1325" s="519"/>
      <c r="F1325" s="519"/>
      <c r="G1325" s="519"/>
    </row>
    <row r="1326" spans="1:7" hidden="1">
      <c r="A1326" s="519"/>
      <c r="B1326" s="519"/>
      <c r="C1326" s="519"/>
      <c r="D1326" s="519"/>
      <c r="E1326" s="519"/>
      <c r="F1326" s="519"/>
      <c r="G1326" s="519"/>
    </row>
    <row r="1327" spans="1:7" hidden="1">
      <c r="A1327" s="519"/>
      <c r="B1327" s="519"/>
      <c r="C1327" s="519"/>
      <c r="D1327" s="519"/>
      <c r="E1327" s="519"/>
      <c r="F1327" s="519"/>
      <c r="G1327" s="519"/>
    </row>
    <row r="1328" spans="1:7" hidden="1">
      <c r="A1328" s="519"/>
      <c r="B1328" s="519"/>
      <c r="C1328" s="519"/>
      <c r="D1328" s="519"/>
      <c r="E1328" s="519"/>
      <c r="F1328" s="519"/>
      <c r="G1328" s="519"/>
    </row>
    <row r="1329" spans="1:7" hidden="1">
      <c r="A1329" s="519"/>
      <c r="B1329" s="519"/>
      <c r="C1329" s="519"/>
      <c r="D1329" s="519"/>
      <c r="E1329" s="519"/>
      <c r="F1329" s="519"/>
      <c r="G1329" s="519"/>
    </row>
    <row r="1330" spans="1:7" hidden="1">
      <c r="A1330" s="519"/>
      <c r="B1330" s="519"/>
      <c r="C1330" s="519"/>
      <c r="D1330" s="519"/>
      <c r="E1330" s="519"/>
      <c r="F1330" s="519"/>
      <c r="G1330" s="519"/>
    </row>
    <row r="1331" spans="1:7" hidden="1">
      <c r="A1331" s="519"/>
      <c r="B1331" s="519"/>
      <c r="C1331" s="519"/>
      <c r="D1331" s="519"/>
      <c r="E1331" s="519"/>
      <c r="F1331" s="519"/>
      <c r="G1331" s="519"/>
    </row>
    <row r="1332" spans="1:7" hidden="1">
      <c r="A1332" s="519"/>
      <c r="B1332" s="519"/>
      <c r="C1332" s="519"/>
      <c r="D1332" s="519"/>
      <c r="E1332" s="519"/>
      <c r="F1332" s="519"/>
      <c r="G1332" s="519"/>
    </row>
    <row r="1333" spans="1:7" hidden="1">
      <c r="A1333" s="519"/>
      <c r="B1333" s="519"/>
      <c r="C1333" s="519"/>
      <c r="D1333" s="519"/>
      <c r="E1333" s="519"/>
      <c r="F1333" s="519"/>
      <c r="G1333" s="519"/>
    </row>
    <row r="1334" spans="1:7" hidden="1">
      <c r="A1334" s="519"/>
      <c r="B1334" s="519"/>
      <c r="C1334" s="519"/>
      <c r="D1334" s="519"/>
      <c r="E1334" s="519"/>
      <c r="F1334" s="519"/>
      <c r="G1334" s="519"/>
    </row>
    <row r="1335" spans="1:7" hidden="1">
      <c r="A1335" s="519"/>
      <c r="B1335" s="519"/>
      <c r="C1335" s="519"/>
      <c r="D1335" s="519"/>
      <c r="E1335" s="519"/>
      <c r="F1335" s="519"/>
      <c r="G1335" s="519"/>
    </row>
    <row r="1336" spans="1:7" hidden="1">
      <c r="A1336" s="519"/>
      <c r="B1336" s="519"/>
      <c r="C1336" s="519"/>
      <c r="D1336" s="519"/>
      <c r="E1336" s="519"/>
      <c r="F1336" s="519"/>
      <c r="G1336" s="519"/>
    </row>
    <row r="1337" spans="1:7" hidden="1">
      <c r="A1337" s="519"/>
      <c r="B1337" s="519"/>
      <c r="C1337" s="519"/>
      <c r="D1337" s="519"/>
      <c r="E1337" s="519"/>
      <c r="F1337" s="519"/>
      <c r="G1337" s="519"/>
    </row>
    <row r="1338" spans="1:7" hidden="1">
      <c r="A1338" s="519"/>
      <c r="B1338" s="519"/>
      <c r="C1338" s="519"/>
      <c r="D1338" s="519"/>
      <c r="E1338" s="519"/>
      <c r="F1338" s="519"/>
      <c r="G1338" s="519"/>
    </row>
    <row r="1339" spans="1:7" hidden="1">
      <c r="A1339" s="519"/>
      <c r="B1339" s="519"/>
      <c r="C1339" s="519"/>
      <c r="D1339" s="519"/>
      <c r="E1339" s="519"/>
      <c r="F1339" s="519"/>
      <c r="G1339" s="519"/>
    </row>
    <row r="1340" spans="1:7" hidden="1">
      <c r="A1340" s="519"/>
      <c r="B1340" s="519"/>
      <c r="C1340" s="519"/>
      <c r="D1340" s="519"/>
      <c r="E1340" s="519"/>
      <c r="F1340" s="519"/>
      <c r="G1340" s="519"/>
    </row>
    <row r="1341" spans="1:7" hidden="1">
      <c r="A1341" s="519"/>
      <c r="B1341" s="519"/>
      <c r="C1341" s="519"/>
      <c r="D1341" s="519"/>
      <c r="E1341" s="519"/>
      <c r="F1341" s="519"/>
      <c r="G1341" s="519"/>
    </row>
    <row r="1342" spans="1:7" hidden="1">
      <c r="A1342" s="519"/>
      <c r="B1342" s="519"/>
      <c r="C1342" s="519"/>
      <c r="D1342" s="519"/>
      <c r="E1342" s="519"/>
      <c r="F1342" s="519"/>
      <c r="G1342" s="519"/>
    </row>
    <row r="1343" spans="1:7" hidden="1">
      <c r="A1343" s="519"/>
      <c r="B1343" s="519"/>
      <c r="C1343" s="519"/>
      <c r="D1343" s="519"/>
      <c r="E1343" s="519"/>
      <c r="F1343" s="519"/>
      <c r="G1343" s="519"/>
    </row>
    <row r="1344" spans="1:7" hidden="1">
      <c r="A1344" s="519"/>
      <c r="B1344" s="519"/>
      <c r="C1344" s="519"/>
      <c r="D1344" s="519"/>
      <c r="E1344" s="519"/>
      <c r="F1344" s="519"/>
      <c r="G1344" s="519"/>
    </row>
    <row r="1345" spans="1:7" hidden="1">
      <c r="A1345" s="519"/>
      <c r="B1345" s="519"/>
      <c r="C1345" s="519"/>
      <c r="D1345" s="519"/>
      <c r="E1345" s="519"/>
      <c r="F1345" s="519"/>
      <c r="G1345" s="519"/>
    </row>
    <row r="1346" spans="1:7" hidden="1">
      <c r="A1346" s="519"/>
      <c r="B1346" s="519"/>
      <c r="C1346" s="519"/>
      <c r="D1346" s="519"/>
      <c r="E1346" s="519"/>
      <c r="F1346" s="519"/>
      <c r="G1346" s="519"/>
    </row>
    <row r="1347" spans="1:7" hidden="1">
      <c r="A1347" s="519"/>
      <c r="B1347" s="519"/>
      <c r="C1347" s="519"/>
      <c r="D1347" s="519"/>
      <c r="E1347" s="519"/>
      <c r="F1347" s="519"/>
      <c r="G1347" s="519"/>
    </row>
    <row r="1348" spans="1:7" hidden="1">
      <c r="A1348" s="519"/>
      <c r="B1348" s="519"/>
      <c r="C1348" s="519"/>
      <c r="D1348" s="519"/>
      <c r="E1348" s="519"/>
      <c r="F1348" s="519"/>
      <c r="G1348" s="519"/>
    </row>
    <row r="1349" spans="1:7" hidden="1">
      <c r="A1349" s="519"/>
      <c r="B1349" s="519"/>
      <c r="C1349" s="519"/>
      <c r="D1349" s="519"/>
      <c r="E1349" s="519"/>
      <c r="F1349" s="519"/>
      <c r="G1349" s="519"/>
    </row>
    <row r="1350" spans="1:7" hidden="1">
      <c r="A1350" s="519"/>
      <c r="B1350" s="519"/>
      <c r="C1350" s="519"/>
      <c r="D1350" s="519"/>
      <c r="E1350" s="519"/>
      <c r="F1350" s="519"/>
      <c r="G1350" s="519"/>
    </row>
    <row r="1351" spans="1:7" hidden="1">
      <c r="A1351" s="519"/>
      <c r="B1351" s="519"/>
      <c r="C1351" s="519"/>
      <c r="D1351" s="519"/>
      <c r="E1351" s="519"/>
      <c r="F1351" s="519"/>
      <c r="G1351" s="519"/>
    </row>
    <row r="1359" spans="1:7" hidden="1">
      <c r="A1359" s="519"/>
      <c r="B1359" s="519"/>
      <c r="C1359" s="519"/>
      <c r="D1359" s="519"/>
      <c r="E1359" s="519"/>
      <c r="F1359" s="519"/>
      <c r="G1359" s="519"/>
    </row>
    <row r="1360" spans="1:7" hidden="1">
      <c r="A1360" s="519"/>
      <c r="B1360" s="519"/>
      <c r="C1360" s="519"/>
      <c r="D1360" s="519"/>
      <c r="E1360" s="519"/>
      <c r="F1360" s="519"/>
      <c r="G1360" s="519"/>
    </row>
    <row r="1361" spans="1:7" hidden="1">
      <c r="A1361" s="519"/>
      <c r="B1361" s="519"/>
      <c r="C1361" s="519"/>
      <c r="D1361" s="519"/>
      <c r="E1361" s="519"/>
      <c r="F1361" s="519"/>
      <c r="G1361" s="519"/>
    </row>
    <row r="1362" spans="1:7" hidden="1">
      <c r="A1362" s="519"/>
      <c r="B1362" s="519"/>
      <c r="C1362" s="519"/>
      <c r="D1362" s="519"/>
      <c r="E1362" s="519"/>
      <c r="F1362" s="519"/>
      <c r="G1362" s="519"/>
    </row>
    <row r="1363" spans="1:7" hidden="1">
      <c r="A1363" s="519"/>
      <c r="B1363" s="519"/>
      <c r="C1363" s="519"/>
      <c r="D1363" s="519"/>
      <c r="E1363" s="519"/>
      <c r="F1363" s="519"/>
      <c r="G1363" s="519"/>
    </row>
    <row r="1364" spans="1:7" hidden="1">
      <c r="A1364" s="519"/>
      <c r="B1364" s="519"/>
      <c r="C1364" s="519"/>
      <c r="D1364" s="519"/>
      <c r="E1364" s="519"/>
      <c r="F1364" s="519"/>
      <c r="G1364" s="519"/>
    </row>
    <row r="1365" spans="1:7" hidden="1">
      <c r="A1365" s="519"/>
      <c r="B1365" s="519"/>
      <c r="C1365" s="519"/>
      <c r="D1365" s="519"/>
      <c r="E1365" s="519"/>
      <c r="F1365" s="519"/>
      <c r="G1365" s="519"/>
    </row>
    <row r="1366" spans="1:7" hidden="1">
      <c r="A1366" s="519"/>
      <c r="B1366" s="519"/>
      <c r="C1366" s="519"/>
      <c r="D1366" s="519"/>
      <c r="E1366" s="519"/>
      <c r="F1366" s="519"/>
      <c r="G1366" s="519"/>
    </row>
    <row r="1367" spans="1:7" hidden="1">
      <c r="A1367" s="519"/>
      <c r="B1367" s="519"/>
      <c r="C1367" s="519"/>
      <c r="D1367" s="519"/>
      <c r="E1367" s="519"/>
      <c r="F1367" s="519"/>
      <c r="G1367" s="519"/>
    </row>
    <row r="1368" spans="1:7" hidden="1">
      <c r="A1368" s="519"/>
      <c r="B1368" s="519"/>
      <c r="C1368" s="519"/>
      <c r="D1368" s="519"/>
      <c r="E1368" s="519"/>
      <c r="F1368" s="519"/>
      <c r="G1368" s="519"/>
    </row>
    <row r="1369" spans="1:7" hidden="1">
      <c r="A1369" s="519"/>
      <c r="B1369" s="519"/>
      <c r="C1369" s="519"/>
      <c r="D1369" s="519"/>
      <c r="E1369" s="519"/>
      <c r="F1369" s="519"/>
      <c r="G1369" s="519"/>
    </row>
    <row r="1370" spans="1:7" hidden="1">
      <c r="A1370" s="519"/>
      <c r="B1370" s="519"/>
      <c r="C1370" s="519"/>
      <c r="D1370" s="519"/>
      <c r="E1370" s="519"/>
      <c r="F1370" s="519"/>
      <c r="G1370" s="519"/>
    </row>
    <row r="1371" spans="1:7" hidden="1">
      <c r="A1371" s="519"/>
      <c r="B1371" s="519"/>
      <c r="C1371" s="519"/>
      <c r="D1371" s="519"/>
      <c r="E1371" s="519"/>
      <c r="F1371" s="519"/>
      <c r="G1371" s="519"/>
    </row>
    <row r="1372" spans="1:7" hidden="1">
      <c r="A1372" s="519"/>
      <c r="B1372" s="519"/>
      <c r="C1372" s="519"/>
      <c r="D1372" s="519"/>
      <c r="E1372" s="519"/>
      <c r="F1372" s="519"/>
      <c r="G1372" s="519"/>
    </row>
    <row r="1373" spans="1:7" hidden="1">
      <c r="A1373" s="519"/>
      <c r="B1373" s="519"/>
      <c r="C1373" s="519"/>
      <c r="D1373" s="519"/>
      <c r="E1373" s="519"/>
      <c r="F1373" s="519"/>
      <c r="G1373" s="519"/>
    </row>
    <row r="1374" spans="1:7" hidden="1">
      <c r="A1374" s="519"/>
      <c r="B1374" s="519"/>
      <c r="C1374" s="519"/>
      <c r="D1374" s="519"/>
      <c r="E1374" s="519"/>
      <c r="F1374" s="519"/>
      <c r="G1374" s="519"/>
    </row>
    <row r="1375" spans="1:7" hidden="1">
      <c r="A1375" s="519"/>
      <c r="B1375" s="519"/>
      <c r="C1375" s="519"/>
      <c r="D1375" s="519"/>
      <c r="E1375" s="519"/>
      <c r="F1375" s="519"/>
      <c r="G1375" s="519"/>
    </row>
    <row r="1376" spans="1:7" hidden="1">
      <c r="A1376" s="519"/>
      <c r="B1376" s="519"/>
      <c r="C1376" s="519"/>
      <c r="D1376" s="519"/>
      <c r="E1376" s="519"/>
      <c r="F1376" s="519"/>
      <c r="G1376" s="519"/>
    </row>
    <row r="1377" spans="1:7" hidden="1">
      <c r="A1377" s="519"/>
      <c r="B1377" s="519"/>
      <c r="C1377" s="519"/>
      <c r="D1377" s="519"/>
      <c r="E1377" s="519"/>
      <c r="F1377" s="519"/>
      <c r="G1377" s="519"/>
    </row>
    <row r="1378" spans="1:7" hidden="1">
      <c r="A1378" s="519"/>
      <c r="B1378" s="519"/>
      <c r="C1378" s="519"/>
      <c r="D1378" s="519"/>
      <c r="E1378" s="519"/>
      <c r="F1378" s="519"/>
      <c r="G1378" s="519"/>
    </row>
    <row r="1379" spans="1:7" hidden="1">
      <c r="A1379" s="519"/>
      <c r="B1379" s="519"/>
      <c r="C1379" s="519"/>
      <c r="D1379" s="519"/>
      <c r="E1379" s="519"/>
      <c r="F1379" s="519"/>
      <c r="G1379" s="519"/>
    </row>
    <row r="1380" spans="1:7" hidden="1">
      <c r="A1380" s="519"/>
      <c r="B1380" s="519"/>
      <c r="C1380" s="519"/>
      <c r="D1380" s="519"/>
      <c r="E1380" s="519"/>
      <c r="F1380" s="519"/>
      <c r="G1380" s="519"/>
    </row>
    <row r="1381" spans="1:7" hidden="1">
      <c r="A1381" s="519"/>
      <c r="B1381" s="519"/>
      <c r="C1381" s="519"/>
      <c r="D1381" s="519"/>
      <c r="E1381" s="519"/>
      <c r="F1381" s="519"/>
      <c r="G1381" s="519"/>
    </row>
    <row r="1382" spans="1:7" hidden="1">
      <c r="A1382" s="519"/>
      <c r="B1382" s="519"/>
      <c r="C1382" s="519"/>
      <c r="D1382" s="519"/>
      <c r="E1382" s="519"/>
      <c r="F1382" s="519"/>
      <c r="G1382" s="519"/>
    </row>
    <row r="1383" spans="1:7" hidden="1">
      <c r="A1383" s="519"/>
      <c r="B1383" s="519"/>
      <c r="C1383" s="519"/>
      <c r="D1383" s="519"/>
      <c r="E1383" s="519"/>
      <c r="F1383" s="519"/>
      <c r="G1383" s="519"/>
    </row>
    <row r="1384" spans="1:7" hidden="1">
      <c r="A1384" s="519"/>
      <c r="B1384" s="519"/>
      <c r="C1384" s="519"/>
      <c r="D1384" s="519"/>
      <c r="E1384" s="519"/>
      <c r="F1384" s="519"/>
      <c r="G1384" s="519"/>
    </row>
    <row r="1385" spans="1:7" hidden="1">
      <c r="A1385" s="519"/>
      <c r="B1385" s="519"/>
      <c r="C1385" s="519"/>
      <c r="D1385" s="519"/>
      <c r="E1385" s="519"/>
      <c r="F1385" s="519"/>
      <c r="G1385" s="519"/>
    </row>
    <row r="1386" spans="1:7" hidden="1">
      <c r="A1386" s="519"/>
      <c r="B1386" s="519"/>
      <c r="C1386" s="519"/>
      <c r="D1386" s="519"/>
      <c r="E1386" s="519"/>
      <c r="F1386" s="519"/>
      <c r="G1386" s="519"/>
    </row>
    <row r="1387" spans="1:7" hidden="1">
      <c r="A1387" s="519"/>
      <c r="B1387" s="519"/>
      <c r="C1387" s="519"/>
      <c r="D1387" s="519"/>
      <c r="E1387" s="519"/>
      <c r="F1387" s="519"/>
      <c r="G1387" s="519"/>
    </row>
    <row r="1388" spans="1:7" hidden="1">
      <c r="A1388" s="519"/>
      <c r="B1388" s="519"/>
      <c r="C1388" s="519"/>
      <c r="D1388" s="519"/>
      <c r="E1388" s="519"/>
      <c r="F1388" s="519"/>
      <c r="G1388" s="519"/>
    </row>
    <row r="1389" spans="1:7" hidden="1">
      <c r="A1389" s="519"/>
      <c r="B1389" s="519"/>
      <c r="C1389" s="519"/>
      <c r="D1389" s="519"/>
      <c r="E1389" s="519"/>
      <c r="F1389" s="519"/>
      <c r="G1389" s="519"/>
    </row>
    <row r="1390" spans="1:7" hidden="1">
      <c r="A1390" s="519"/>
      <c r="B1390" s="519"/>
      <c r="C1390" s="519"/>
      <c r="D1390" s="519"/>
      <c r="E1390" s="519"/>
      <c r="F1390" s="519"/>
      <c r="G1390" s="519"/>
    </row>
    <row r="1391" spans="1:7" hidden="1">
      <c r="A1391" s="519"/>
      <c r="B1391" s="519"/>
      <c r="C1391" s="519"/>
      <c r="D1391" s="519"/>
      <c r="E1391" s="519"/>
      <c r="F1391" s="519"/>
      <c r="G1391" s="519"/>
    </row>
    <row r="1392" spans="1:7" hidden="1">
      <c r="A1392" s="519"/>
      <c r="B1392" s="519"/>
      <c r="C1392" s="519"/>
      <c r="D1392" s="519"/>
      <c r="E1392" s="519"/>
      <c r="F1392" s="519"/>
      <c r="G1392" s="519"/>
    </row>
    <row r="1393" spans="1:7" hidden="1">
      <c r="A1393" s="519"/>
      <c r="B1393" s="519"/>
      <c r="C1393" s="519"/>
      <c r="D1393" s="519"/>
      <c r="E1393" s="519"/>
      <c r="F1393" s="519"/>
      <c r="G1393" s="519"/>
    </row>
    <row r="1394" spans="1:7" hidden="1">
      <c r="A1394" s="519"/>
      <c r="B1394" s="519"/>
      <c r="C1394" s="519"/>
      <c r="D1394" s="519"/>
      <c r="E1394" s="519"/>
      <c r="F1394" s="519"/>
      <c r="G1394" s="519"/>
    </row>
    <row r="1395" spans="1:7" hidden="1">
      <c r="A1395" s="519"/>
      <c r="B1395" s="519"/>
      <c r="C1395" s="519"/>
      <c r="D1395" s="519"/>
      <c r="E1395" s="519"/>
      <c r="F1395" s="519"/>
      <c r="G1395" s="519"/>
    </row>
    <row r="1396" spans="1:7" hidden="1">
      <c r="A1396" s="519"/>
      <c r="B1396" s="519"/>
      <c r="C1396" s="519"/>
      <c r="D1396" s="519"/>
      <c r="E1396" s="519"/>
      <c r="F1396" s="519"/>
      <c r="G1396" s="519"/>
    </row>
    <row r="1397" spans="1:7" hidden="1">
      <c r="A1397" s="519"/>
      <c r="B1397" s="519"/>
      <c r="C1397" s="519"/>
      <c r="D1397" s="519"/>
      <c r="E1397" s="519"/>
      <c r="F1397" s="519"/>
      <c r="G1397" s="519"/>
    </row>
    <row r="1398" spans="1:7" hidden="1">
      <c r="A1398" s="519"/>
      <c r="B1398" s="519"/>
      <c r="C1398" s="519"/>
      <c r="D1398" s="519"/>
      <c r="E1398" s="519"/>
      <c r="F1398" s="519"/>
      <c r="G1398" s="519"/>
    </row>
    <row r="1399" spans="1:7" hidden="1">
      <c r="A1399" s="519"/>
      <c r="B1399" s="519"/>
      <c r="C1399" s="519"/>
      <c r="D1399" s="519"/>
      <c r="E1399" s="519"/>
      <c r="F1399" s="519"/>
      <c r="G1399" s="519"/>
    </row>
    <row r="1400" spans="1:7" hidden="1">
      <c r="A1400" s="519"/>
      <c r="B1400" s="519"/>
      <c r="C1400" s="519"/>
      <c r="D1400" s="519"/>
      <c r="E1400" s="519"/>
      <c r="F1400" s="519"/>
      <c r="G1400" s="519"/>
    </row>
    <row r="1401" spans="1:7" hidden="1">
      <c r="A1401" s="519"/>
      <c r="B1401" s="519"/>
      <c r="C1401" s="519"/>
      <c r="D1401" s="519"/>
      <c r="E1401" s="519"/>
      <c r="F1401" s="519"/>
      <c r="G1401" s="519"/>
    </row>
    <row r="1402" spans="1:7" hidden="1">
      <c r="A1402" s="519"/>
      <c r="B1402" s="519"/>
      <c r="C1402" s="519"/>
      <c r="D1402" s="519"/>
      <c r="E1402" s="519"/>
      <c r="F1402" s="519"/>
      <c r="G1402" s="519"/>
    </row>
    <row r="1403" spans="1:7" hidden="1">
      <c r="A1403" s="519"/>
      <c r="B1403" s="519"/>
      <c r="C1403" s="519"/>
      <c r="D1403" s="519"/>
      <c r="E1403" s="519"/>
      <c r="F1403" s="519"/>
      <c r="G1403" s="519"/>
    </row>
    <row r="1404" spans="1:7" hidden="1">
      <c r="A1404" s="519"/>
      <c r="B1404" s="519"/>
      <c r="C1404" s="519"/>
      <c r="D1404" s="519"/>
      <c r="E1404" s="519"/>
      <c r="F1404" s="519"/>
      <c r="G1404" s="519"/>
    </row>
    <row r="1405" spans="1:7" hidden="1">
      <c r="A1405" s="519"/>
      <c r="B1405" s="519"/>
      <c r="C1405" s="519"/>
      <c r="D1405" s="519"/>
      <c r="E1405" s="519"/>
      <c r="F1405" s="519"/>
      <c r="G1405" s="519"/>
    </row>
    <row r="1406" spans="1:7" hidden="1">
      <c r="A1406" s="519"/>
      <c r="B1406" s="519"/>
      <c r="C1406" s="519"/>
      <c r="D1406" s="519"/>
      <c r="E1406" s="519"/>
      <c r="F1406" s="519"/>
      <c r="G1406" s="519"/>
    </row>
    <row r="1407" spans="1:7" hidden="1">
      <c r="A1407" s="519"/>
      <c r="B1407" s="519"/>
      <c r="C1407" s="519"/>
      <c r="D1407" s="519"/>
      <c r="E1407" s="519"/>
      <c r="F1407" s="519"/>
      <c r="G1407" s="519"/>
    </row>
    <row r="1408" spans="1:7" hidden="1">
      <c r="A1408" s="519"/>
      <c r="B1408" s="519"/>
      <c r="C1408" s="519"/>
      <c r="D1408" s="519"/>
      <c r="E1408" s="519"/>
      <c r="F1408" s="519"/>
      <c r="G1408" s="519"/>
    </row>
    <row r="1409" spans="1:7" hidden="1">
      <c r="A1409" s="519"/>
      <c r="B1409" s="519"/>
      <c r="C1409" s="519"/>
      <c r="D1409" s="519"/>
      <c r="E1409" s="519"/>
      <c r="F1409" s="519"/>
      <c r="G1409" s="519"/>
    </row>
    <row r="1410" spans="1:7" hidden="1">
      <c r="A1410" s="519"/>
      <c r="B1410" s="519"/>
      <c r="C1410" s="519"/>
      <c r="D1410" s="519"/>
      <c r="E1410" s="519"/>
      <c r="F1410" s="519"/>
      <c r="G1410" s="519"/>
    </row>
    <row r="1411" spans="1:7" hidden="1">
      <c r="A1411" s="519"/>
      <c r="B1411" s="519"/>
      <c r="C1411" s="519"/>
      <c r="D1411" s="519"/>
      <c r="E1411" s="519"/>
      <c r="F1411" s="519"/>
      <c r="G1411" s="519"/>
    </row>
    <row r="1412" spans="1:7" hidden="1">
      <c r="A1412" s="519"/>
      <c r="B1412" s="519"/>
      <c r="C1412" s="519"/>
      <c r="D1412" s="519"/>
      <c r="E1412" s="519"/>
      <c r="F1412" s="519"/>
      <c r="G1412" s="519"/>
    </row>
    <row r="1413" spans="1:7" hidden="1">
      <c r="A1413" s="519"/>
      <c r="B1413" s="519"/>
      <c r="C1413" s="519"/>
      <c r="D1413" s="519"/>
      <c r="E1413" s="519"/>
      <c r="F1413" s="519"/>
      <c r="G1413" s="519"/>
    </row>
    <row r="1414" spans="1:7" hidden="1">
      <c r="A1414" s="519"/>
      <c r="B1414" s="519"/>
      <c r="C1414" s="519"/>
      <c r="D1414" s="519"/>
      <c r="E1414" s="519"/>
      <c r="F1414" s="519"/>
      <c r="G1414" s="519"/>
    </row>
    <row r="1415" spans="1:7" hidden="1">
      <c r="A1415" s="519"/>
      <c r="B1415" s="519"/>
      <c r="C1415" s="519"/>
      <c r="D1415" s="519"/>
      <c r="E1415" s="519"/>
      <c r="F1415" s="519"/>
      <c r="G1415" s="519"/>
    </row>
    <row r="1416" spans="1:7" hidden="1">
      <c r="A1416" s="519"/>
      <c r="B1416" s="519"/>
      <c r="C1416" s="519"/>
      <c r="D1416" s="519"/>
      <c r="E1416" s="519"/>
      <c r="F1416" s="519"/>
      <c r="G1416" s="519"/>
    </row>
    <row r="1417" spans="1:7" hidden="1">
      <c r="A1417" s="519"/>
      <c r="B1417" s="519"/>
      <c r="C1417" s="519"/>
      <c r="D1417" s="519"/>
      <c r="E1417" s="519"/>
      <c r="F1417" s="519"/>
      <c r="G1417" s="519"/>
    </row>
    <row r="1418" spans="1:7" hidden="1">
      <c r="A1418" s="519"/>
      <c r="B1418" s="519"/>
      <c r="C1418" s="519"/>
      <c r="D1418" s="519"/>
      <c r="E1418" s="519"/>
      <c r="F1418" s="519"/>
      <c r="G1418" s="519"/>
    </row>
    <row r="1419" spans="1:7" hidden="1">
      <c r="A1419" s="519"/>
      <c r="B1419" s="519"/>
      <c r="C1419" s="519"/>
      <c r="D1419" s="519"/>
      <c r="E1419" s="519"/>
      <c r="F1419" s="519"/>
      <c r="G1419" s="519"/>
    </row>
    <row r="1420" spans="1:7" hidden="1">
      <c r="A1420" s="519"/>
      <c r="B1420" s="519"/>
      <c r="C1420" s="519"/>
      <c r="D1420" s="519"/>
      <c r="E1420" s="519"/>
      <c r="F1420" s="519"/>
      <c r="G1420" s="519"/>
    </row>
    <row r="1421" spans="1:7" hidden="1">
      <c r="A1421" s="519"/>
      <c r="B1421" s="519"/>
      <c r="C1421" s="519"/>
      <c r="D1421" s="519"/>
      <c r="E1421" s="519"/>
      <c r="F1421" s="519"/>
      <c r="G1421" s="519"/>
    </row>
    <row r="1422" spans="1:7" hidden="1">
      <c r="A1422" s="519"/>
      <c r="B1422" s="519"/>
      <c r="C1422" s="519"/>
      <c r="D1422" s="519"/>
      <c r="E1422" s="519"/>
      <c r="F1422" s="519"/>
      <c r="G1422" s="519"/>
    </row>
    <row r="1423" spans="1:7" hidden="1">
      <c r="A1423" s="519"/>
      <c r="B1423" s="519"/>
      <c r="C1423" s="519"/>
      <c r="D1423" s="519"/>
      <c r="E1423" s="519"/>
      <c r="F1423" s="519"/>
      <c r="G1423" s="519"/>
    </row>
    <row r="1424" spans="1:7" hidden="1">
      <c r="A1424" s="519"/>
      <c r="B1424" s="519"/>
      <c r="C1424" s="519"/>
      <c r="D1424" s="519"/>
      <c r="E1424" s="519"/>
      <c r="F1424" s="519"/>
      <c r="G1424" s="519"/>
    </row>
    <row r="1425" spans="1:7" hidden="1">
      <c r="A1425" s="519"/>
      <c r="B1425" s="519"/>
      <c r="C1425" s="519"/>
      <c r="D1425" s="519"/>
      <c r="E1425" s="519"/>
      <c r="F1425" s="519"/>
      <c r="G1425" s="519"/>
    </row>
    <row r="1426" spans="1:7" hidden="1">
      <c r="A1426" s="519"/>
      <c r="B1426" s="519"/>
      <c r="C1426" s="519"/>
      <c r="D1426" s="519"/>
      <c r="E1426" s="519"/>
      <c r="F1426" s="519"/>
      <c r="G1426" s="519"/>
    </row>
    <row r="1427" spans="1:7" hidden="1">
      <c r="A1427" s="519"/>
      <c r="B1427" s="519"/>
      <c r="C1427" s="519"/>
      <c r="D1427" s="519"/>
      <c r="E1427" s="519"/>
      <c r="F1427" s="519"/>
      <c r="G1427" s="519"/>
    </row>
    <row r="1428" spans="1:7" hidden="1">
      <c r="A1428" s="519"/>
      <c r="B1428" s="519"/>
      <c r="C1428" s="519"/>
      <c r="D1428" s="519"/>
      <c r="E1428" s="519"/>
      <c r="F1428" s="519"/>
      <c r="G1428" s="519"/>
    </row>
    <row r="1429" spans="1:7" hidden="1">
      <c r="A1429" s="519"/>
      <c r="B1429" s="519"/>
      <c r="C1429" s="519"/>
      <c r="D1429" s="519"/>
      <c r="E1429" s="519"/>
      <c r="F1429" s="519"/>
      <c r="G1429" s="519"/>
    </row>
    <row r="1430" spans="1:7" hidden="1">
      <c r="A1430" s="519"/>
      <c r="B1430" s="519"/>
      <c r="C1430" s="519"/>
      <c r="D1430" s="519"/>
      <c r="E1430" s="519"/>
      <c r="F1430" s="519"/>
      <c r="G1430" s="519"/>
    </row>
    <row r="1431" spans="1:7" hidden="1">
      <c r="A1431" s="519"/>
      <c r="B1431" s="519"/>
      <c r="C1431" s="519"/>
      <c r="D1431" s="519"/>
      <c r="E1431" s="519"/>
      <c r="F1431" s="519"/>
      <c r="G1431" s="519"/>
    </row>
    <row r="1432" spans="1:7" hidden="1">
      <c r="A1432" s="519"/>
      <c r="B1432" s="519"/>
      <c r="C1432" s="519"/>
      <c r="D1432" s="519"/>
      <c r="E1432" s="519"/>
      <c r="F1432" s="519"/>
      <c r="G1432" s="519"/>
    </row>
    <row r="1433" spans="1:7" hidden="1">
      <c r="A1433" s="519"/>
      <c r="B1433" s="519"/>
      <c r="C1433" s="519"/>
      <c r="D1433" s="519"/>
      <c r="E1433" s="519"/>
      <c r="F1433" s="519"/>
      <c r="G1433" s="519"/>
    </row>
    <row r="1434" spans="1:7" hidden="1">
      <c r="A1434" s="519"/>
      <c r="B1434" s="519"/>
      <c r="C1434" s="519"/>
      <c r="D1434" s="519"/>
      <c r="E1434" s="519"/>
      <c r="F1434" s="519"/>
      <c r="G1434" s="519"/>
    </row>
    <row r="1435" spans="1:7" hidden="1">
      <c r="A1435" s="519"/>
      <c r="B1435" s="519"/>
      <c r="C1435" s="519"/>
      <c r="D1435" s="519"/>
      <c r="E1435" s="519"/>
      <c r="F1435" s="519"/>
      <c r="G1435" s="519"/>
    </row>
    <row r="1436" spans="1:7" hidden="1">
      <c r="A1436" s="519"/>
      <c r="B1436" s="519"/>
      <c r="C1436" s="519"/>
      <c r="D1436" s="519"/>
      <c r="E1436" s="519"/>
      <c r="F1436" s="519"/>
      <c r="G1436" s="519"/>
    </row>
    <row r="1437" spans="1:7" hidden="1">
      <c r="A1437" s="519"/>
      <c r="B1437" s="519"/>
      <c r="C1437" s="519"/>
      <c r="D1437" s="519"/>
      <c r="E1437" s="519"/>
      <c r="F1437" s="519"/>
      <c r="G1437" s="519"/>
    </row>
    <row r="1438" spans="1:7" hidden="1">
      <c r="A1438" s="519"/>
      <c r="B1438" s="519"/>
      <c r="C1438" s="519"/>
      <c r="D1438" s="519"/>
      <c r="E1438" s="519"/>
      <c r="F1438" s="519"/>
      <c r="G1438" s="519"/>
    </row>
    <row r="1439" spans="1:7" hidden="1">
      <c r="A1439" s="519"/>
      <c r="B1439" s="519"/>
      <c r="C1439" s="519"/>
      <c r="D1439" s="519"/>
      <c r="E1439" s="519"/>
      <c r="F1439" s="519"/>
      <c r="G1439" s="519"/>
    </row>
    <row r="1440" spans="1:7" hidden="1">
      <c r="A1440" s="519"/>
      <c r="B1440" s="519"/>
      <c r="C1440" s="519"/>
      <c r="D1440" s="519"/>
      <c r="E1440" s="519"/>
      <c r="F1440" s="519"/>
      <c r="G1440" s="519"/>
    </row>
    <row r="1441" spans="1:7" hidden="1">
      <c r="A1441" s="519"/>
      <c r="B1441" s="519"/>
      <c r="C1441" s="519"/>
      <c r="D1441" s="519"/>
      <c r="E1441" s="519"/>
      <c r="F1441" s="519"/>
      <c r="G1441" s="519"/>
    </row>
    <row r="1442" spans="1:7" hidden="1">
      <c r="A1442" s="519"/>
      <c r="B1442" s="519"/>
      <c r="C1442" s="519"/>
      <c r="D1442" s="519"/>
      <c r="E1442" s="519"/>
      <c r="F1442" s="519"/>
      <c r="G1442" s="519"/>
    </row>
    <row r="1443" spans="1:7" hidden="1">
      <c r="A1443" s="519"/>
      <c r="B1443" s="519"/>
      <c r="C1443" s="519"/>
      <c r="D1443" s="519"/>
      <c r="E1443" s="519"/>
      <c r="F1443" s="519"/>
      <c r="G1443" s="519"/>
    </row>
    <row r="1444" spans="1:7" hidden="1">
      <c r="A1444" s="519"/>
      <c r="B1444" s="519"/>
      <c r="C1444" s="519"/>
      <c r="D1444" s="519"/>
      <c r="E1444" s="519"/>
      <c r="F1444" s="519"/>
      <c r="G1444" s="519"/>
    </row>
    <row r="1445" spans="1:7" hidden="1">
      <c r="A1445" s="519"/>
      <c r="B1445" s="519"/>
      <c r="C1445" s="519"/>
      <c r="D1445" s="519"/>
      <c r="E1445" s="519"/>
      <c r="F1445" s="519"/>
      <c r="G1445" s="519"/>
    </row>
    <row r="1446" spans="1:7" hidden="1">
      <c r="A1446" s="519"/>
      <c r="B1446" s="519"/>
      <c r="C1446" s="519"/>
      <c r="D1446" s="519"/>
      <c r="E1446" s="519"/>
      <c r="F1446" s="519"/>
      <c r="G1446" s="519"/>
    </row>
    <row r="1447" spans="1:7" hidden="1">
      <c r="A1447" s="519"/>
      <c r="B1447" s="519"/>
      <c r="C1447" s="519"/>
      <c r="D1447" s="519"/>
      <c r="E1447" s="519"/>
      <c r="F1447" s="519"/>
      <c r="G1447" s="519"/>
    </row>
    <row r="1448" spans="1:7" hidden="1">
      <c r="A1448" s="519"/>
      <c r="B1448" s="519"/>
      <c r="C1448" s="519"/>
      <c r="D1448" s="519"/>
      <c r="E1448" s="519"/>
      <c r="F1448" s="519"/>
      <c r="G1448" s="519"/>
    </row>
    <row r="1449" spans="1:7" hidden="1">
      <c r="A1449" s="519"/>
      <c r="B1449" s="519"/>
      <c r="C1449" s="519"/>
      <c r="D1449" s="519"/>
      <c r="E1449" s="519"/>
      <c r="F1449" s="519"/>
      <c r="G1449" s="519"/>
    </row>
    <row r="1450" spans="1:7" hidden="1">
      <c r="A1450" s="519"/>
      <c r="B1450" s="519"/>
      <c r="C1450" s="519"/>
      <c r="D1450" s="519"/>
      <c r="E1450" s="519"/>
      <c r="F1450" s="519"/>
      <c r="G1450" s="519"/>
    </row>
    <row r="1451" spans="1:7" hidden="1">
      <c r="A1451" s="519"/>
      <c r="B1451" s="519"/>
      <c r="C1451" s="519"/>
      <c r="D1451" s="519"/>
      <c r="E1451" s="519"/>
      <c r="F1451" s="519"/>
      <c r="G1451" s="519"/>
    </row>
    <row r="1452" spans="1:7" hidden="1">
      <c r="A1452" s="519"/>
      <c r="B1452" s="519"/>
      <c r="C1452" s="519"/>
      <c r="D1452" s="519"/>
      <c r="E1452" s="519"/>
      <c r="F1452" s="519"/>
      <c r="G1452" s="519"/>
    </row>
    <row r="1453" spans="1:7" hidden="1">
      <c r="A1453" s="519"/>
      <c r="B1453" s="519"/>
      <c r="C1453" s="519"/>
      <c r="D1453" s="519"/>
      <c r="E1453" s="519"/>
      <c r="F1453" s="519"/>
      <c r="G1453" s="519"/>
    </row>
    <row r="1454" spans="1:7" hidden="1">
      <c r="A1454" s="519"/>
      <c r="B1454" s="519"/>
      <c r="C1454" s="519"/>
      <c r="D1454" s="519"/>
      <c r="E1454" s="519"/>
      <c r="F1454" s="519"/>
      <c r="G1454" s="519"/>
    </row>
    <row r="1455" spans="1:7" hidden="1">
      <c r="A1455" s="519"/>
      <c r="B1455" s="519"/>
      <c r="C1455" s="519"/>
      <c r="D1455" s="519"/>
      <c r="E1455" s="519"/>
      <c r="F1455" s="519"/>
      <c r="G1455" s="519"/>
    </row>
    <row r="1456" spans="1:7" hidden="1">
      <c r="A1456" s="519"/>
      <c r="B1456" s="519"/>
      <c r="C1456" s="519"/>
      <c r="D1456" s="519"/>
      <c r="E1456" s="519"/>
      <c r="F1456" s="519"/>
      <c r="G1456" s="519"/>
    </row>
    <row r="1457" spans="1:7" hidden="1">
      <c r="A1457" s="519"/>
      <c r="B1457" s="519"/>
      <c r="C1457" s="519"/>
      <c r="D1457" s="519"/>
      <c r="E1457" s="519"/>
      <c r="F1457" s="519"/>
      <c r="G1457" s="519"/>
    </row>
    <row r="1458" spans="1:7" hidden="1">
      <c r="A1458" s="519"/>
      <c r="B1458" s="519"/>
      <c r="C1458" s="519"/>
      <c r="D1458" s="519"/>
      <c r="E1458" s="519"/>
      <c r="F1458" s="519"/>
      <c r="G1458" s="519"/>
    </row>
    <row r="1459" spans="1:7" hidden="1">
      <c r="A1459" s="519"/>
      <c r="B1459" s="519"/>
      <c r="C1459" s="519"/>
      <c r="D1459" s="519"/>
      <c r="E1459" s="519"/>
      <c r="F1459" s="519"/>
      <c r="G1459" s="519"/>
    </row>
    <row r="1460" spans="1:7" hidden="1">
      <c r="A1460" s="519"/>
      <c r="B1460" s="519"/>
      <c r="C1460" s="519"/>
      <c r="D1460" s="519"/>
      <c r="E1460" s="519"/>
      <c r="F1460" s="519"/>
      <c r="G1460" s="519"/>
    </row>
    <row r="1461" spans="1:7" hidden="1">
      <c r="A1461" s="519"/>
      <c r="B1461" s="519"/>
      <c r="C1461" s="519"/>
      <c r="D1461" s="519"/>
      <c r="E1461" s="519"/>
      <c r="F1461" s="519"/>
      <c r="G1461" s="519"/>
    </row>
    <row r="1462" spans="1:7" hidden="1">
      <c r="A1462" s="519"/>
      <c r="B1462" s="519"/>
      <c r="C1462" s="519"/>
      <c r="D1462" s="519"/>
      <c r="E1462" s="519"/>
      <c r="F1462" s="519"/>
      <c r="G1462" s="519"/>
    </row>
    <row r="1463" spans="1:7" hidden="1">
      <c r="A1463" s="519"/>
      <c r="B1463" s="519"/>
      <c r="C1463" s="519"/>
      <c r="D1463" s="519"/>
      <c r="E1463" s="519"/>
      <c r="F1463" s="519"/>
      <c r="G1463" s="519"/>
    </row>
    <row r="1464" spans="1:7" hidden="1">
      <c r="A1464" s="519"/>
      <c r="B1464" s="519"/>
      <c r="C1464" s="519"/>
      <c r="D1464" s="519"/>
      <c r="E1464" s="519"/>
      <c r="F1464" s="519"/>
      <c r="G1464" s="519"/>
    </row>
    <row r="1465" spans="1:7" hidden="1">
      <c r="A1465" s="519"/>
      <c r="B1465" s="519"/>
      <c r="C1465" s="519"/>
      <c r="D1465" s="519"/>
      <c r="E1465" s="519"/>
      <c r="F1465" s="519"/>
      <c r="G1465" s="519"/>
    </row>
    <row r="1466" spans="1:7" hidden="1">
      <c r="A1466" s="519"/>
      <c r="B1466" s="519"/>
      <c r="C1466" s="519"/>
      <c r="D1466" s="519"/>
      <c r="E1466" s="519"/>
      <c r="F1466" s="519"/>
      <c r="G1466" s="519"/>
    </row>
    <row r="1467" spans="1:7" hidden="1">
      <c r="A1467" s="519"/>
      <c r="B1467" s="519"/>
      <c r="C1467" s="519"/>
      <c r="D1467" s="519"/>
      <c r="E1467" s="519"/>
      <c r="F1467" s="519"/>
      <c r="G1467" s="519"/>
    </row>
    <row r="1468" spans="1:7" hidden="1">
      <c r="A1468" s="519"/>
      <c r="B1468" s="519"/>
      <c r="C1468" s="519"/>
      <c r="D1468" s="519"/>
      <c r="E1468" s="519"/>
      <c r="F1468" s="519"/>
      <c r="G1468" s="519"/>
    </row>
    <row r="1469" spans="1:7" hidden="1">
      <c r="A1469" s="519"/>
      <c r="B1469" s="519"/>
      <c r="C1469" s="519"/>
      <c r="D1469" s="519"/>
      <c r="E1469" s="519"/>
      <c r="F1469" s="519"/>
      <c r="G1469" s="519"/>
    </row>
    <row r="1470" spans="1:7" hidden="1">
      <c r="A1470" s="519"/>
      <c r="B1470" s="519"/>
      <c r="C1470" s="519"/>
      <c r="D1470" s="519"/>
      <c r="E1470" s="519"/>
      <c r="F1470" s="519"/>
      <c r="G1470" s="519"/>
    </row>
    <row r="1471" spans="1:7" hidden="1">
      <c r="A1471" s="519"/>
      <c r="B1471" s="519"/>
      <c r="C1471" s="519"/>
      <c r="D1471" s="519"/>
      <c r="E1471" s="519"/>
      <c r="F1471" s="519"/>
      <c r="G1471" s="519"/>
    </row>
    <row r="1472" spans="1:7" hidden="1">
      <c r="A1472" s="519"/>
      <c r="B1472" s="519"/>
      <c r="C1472" s="519"/>
      <c r="D1472" s="519"/>
      <c r="E1472" s="519"/>
      <c r="F1472" s="519"/>
      <c r="G1472" s="519"/>
    </row>
    <row r="1473" spans="1:7" hidden="1">
      <c r="A1473" s="519"/>
      <c r="B1473" s="519"/>
      <c r="C1473" s="519"/>
      <c r="D1473" s="519"/>
      <c r="E1473" s="519"/>
      <c r="F1473" s="519"/>
      <c r="G1473" s="519"/>
    </row>
    <row r="1474" spans="1:7" hidden="1">
      <c r="A1474" s="519"/>
      <c r="B1474" s="519"/>
      <c r="C1474" s="519"/>
      <c r="D1474" s="519"/>
      <c r="E1474" s="519"/>
      <c r="F1474" s="519"/>
      <c r="G1474" s="519"/>
    </row>
    <row r="1475" spans="1:7" hidden="1">
      <c r="A1475" s="519"/>
      <c r="B1475" s="519"/>
      <c r="C1475" s="519"/>
      <c r="D1475" s="519"/>
      <c r="E1475" s="519"/>
      <c r="F1475" s="519"/>
      <c r="G1475" s="519"/>
    </row>
    <row r="1476" spans="1:7" hidden="1">
      <c r="A1476" s="519"/>
      <c r="B1476" s="519"/>
      <c r="C1476" s="519"/>
      <c r="D1476" s="519"/>
      <c r="E1476" s="519"/>
      <c r="F1476" s="519"/>
      <c r="G1476" s="519"/>
    </row>
    <row r="1477" spans="1:7" hidden="1">
      <c r="A1477" s="519"/>
      <c r="B1477" s="519"/>
      <c r="C1477" s="519"/>
      <c r="D1477" s="519"/>
      <c r="E1477" s="519"/>
      <c r="F1477" s="519"/>
      <c r="G1477" s="519"/>
    </row>
    <row r="1478" spans="1:7" hidden="1">
      <c r="A1478" s="519"/>
      <c r="B1478" s="519"/>
      <c r="C1478" s="519"/>
      <c r="D1478" s="519"/>
      <c r="E1478" s="519"/>
      <c r="F1478" s="519"/>
      <c r="G1478" s="519"/>
    </row>
    <row r="1479" spans="1:7" hidden="1">
      <c r="A1479" s="519"/>
      <c r="B1479" s="519"/>
      <c r="C1479" s="519"/>
      <c r="D1479" s="519"/>
      <c r="E1479" s="519"/>
      <c r="F1479" s="519"/>
      <c r="G1479" s="519"/>
    </row>
    <row r="1480" spans="1:7" hidden="1">
      <c r="A1480" s="519"/>
      <c r="B1480" s="519"/>
      <c r="C1480" s="519"/>
      <c r="D1480" s="519"/>
      <c r="E1480" s="519"/>
      <c r="F1480" s="519"/>
      <c r="G1480" s="519"/>
    </row>
    <row r="1481" spans="1:7" hidden="1">
      <c r="A1481" s="519"/>
      <c r="B1481" s="519"/>
      <c r="C1481" s="519"/>
      <c r="D1481" s="519"/>
      <c r="E1481" s="519"/>
      <c r="F1481" s="519"/>
      <c r="G1481" s="519"/>
    </row>
    <row r="1482" spans="1:7" hidden="1">
      <c r="A1482" s="519"/>
      <c r="B1482" s="519"/>
      <c r="C1482" s="519"/>
      <c r="D1482" s="519"/>
      <c r="E1482" s="519"/>
      <c r="F1482" s="519"/>
      <c r="G1482" s="519"/>
    </row>
    <row r="1483" spans="1:7" hidden="1">
      <c r="A1483" s="519"/>
      <c r="B1483" s="519"/>
      <c r="C1483" s="519"/>
      <c r="D1483" s="519"/>
      <c r="E1483" s="519"/>
      <c r="F1483" s="519"/>
      <c r="G1483" s="519"/>
    </row>
    <row r="1484" spans="1:7" hidden="1">
      <c r="A1484" s="519"/>
      <c r="B1484" s="519"/>
      <c r="C1484" s="519"/>
      <c r="D1484" s="519"/>
      <c r="E1484" s="519"/>
      <c r="F1484" s="519"/>
      <c r="G1484" s="519"/>
    </row>
    <row r="1485" spans="1:7" hidden="1">
      <c r="A1485" s="519"/>
      <c r="B1485" s="519"/>
      <c r="C1485" s="519"/>
      <c r="D1485" s="519"/>
      <c r="E1485" s="519"/>
      <c r="F1485" s="519"/>
      <c r="G1485" s="519"/>
    </row>
    <row r="1486" spans="1:7" hidden="1">
      <c r="A1486" s="519"/>
      <c r="B1486" s="519"/>
      <c r="C1486" s="519"/>
      <c r="D1486" s="519"/>
      <c r="E1486" s="519"/>
      <c r="F1486" s="519"/>
      <c r="G1486" s="519"/>
    </row>
    <row r="1487" spans="1:7" hidden="1">
      <c r="A1487" s="519"/>
      <c r="B1487" s="519"/>
      <c r="C1487" s="519"/>
      <c r="D1487" s="519"/>
      <c r="E1487" s="519"/>
      <c r="F1487" s="519"/>
      <c r="G1487" s="519"/>
    </row>
    <row r="1488" spans="1:7" hidden="1">
      <c r="A1488" s="519"/>
      <c r="B1488" s="519"/>
      <c r="C1488" s="519"/>
      <c r="D1488" s="519"/>
      <c r="E1488" s="519"/>
      <c r="F1488" s="519"/>
      <c r="G1488" s="519"/>
    </row>
    <row r="1489" spans="1:7" hidden="1">
      <c r="A1489" s="519"/>
      <c r="B1489" s="519"/>
      <c r="C1489" s="519"/>
      <c r="D1489" s="519"/>
      <c r="E1489" s="519"/>
      <c r="F1489" s="519"/>
      <c r="G1489" s="519"/>
    </row>
    <row r="1490" spans="1:7" hidden="1">
      <c r="A1490" s="519"/>
      <c r="B1490" s="519"/>
      <c r="C1490" s="519"/>
      <c r="D1490" s="519"/>
      <c r="E1490" s="519"/>
      <c r="F1490" s="519"/>
      <c r="G1490" s="519"/>
    </row>
    <row r="1491" spans="1:7" hidden="1">
      <c r="A1491" s="519"/>
      <c r="B1491" s="519"/>
      <c r="C1491" s="519"/>
      <c r="D1491" s="519"/>
      <c r="E1491" s="519"/>
      <c r="F1491" s="519"/>
      <c r="G1491" s="519"/>
    </row>
    <row r="1492" spans="1:7" hidden="1">
      <c r="A1492" s="519"/>
      <c r="B1492" s="519"/>
      <c r="C1492" s="519"/>
      <c r="D1492" s="519"/>
      <c r="E1492" s="519"/>
      <c r="F1492" s="519"/>
      <c r="G1492" s="519"/>
    </row>
    <row r="1493" spans="1:7" hidden="1">
      <c r="A1493" s="519"/>
      <c r="B1493" s="519"/>
      <c r="C1493" s="519"/>
      <c r="D1493" s="519"/>
      <c r="E1493" s="519"/>
      <c r="F1493" s="519"/>
      <c r="G1493" s="519"/>
    </row>
    <row r="1494" spans="1:7" hidden="1">
      <c r="A1494" s="519"/>
      <c r="B1494" s="519"/>
      <c r="C1494" s="519"/>
      <c r="D1494" s="519"/>
      <c r="E1494" s="519"/>
      <c r="F1494" s="519"/>
      <c r="G1494" s="519"/>
    </row>
    <row r="1495" spans="1:7" hidden="1">
      <c r="A1495" s="519"/>
      <c r="B1495" s="519"/>
      <c r="C1495" s="519"/>
      <c r="D1495" s="519"/>
      <c r="E1495" s="519"/>
      <c r="F1495" s="519"/>
      <c r="G1495" s="519"/>
    </row>
    <row r="1496" spans="1:7" hidden="1">
      <c r="A1496" s="519"/>
      <c r="B1496" s="519"/>
      <c r="C1496" s="519"/>
      <c r="D1496" s="519"/>
      <c r="E1496" s="519"/>
      <c r="F1496" s="519"/>
      <c r="G1496" s="519"/>
    </row>
    <row r="1497" spans="1:7" hidden="1">
      <c r="A1497" s="519"/>
      <c r="B1497" s="519"/>
      <c r="C1497" s="519"/>
      <c r="D1497" s="519"/>
      <c r="E1497" s="519"/>
      <c r="F1497" s="519"/>
      <c r="G1497" s="519"/>
    </row>
    <row r="1498" spans="1:7" hidden="1">
      <c r="A1498" s="519"/>
      <c r="B1498" s="519"/>
      <c r="C1498" s="519"/>
      <c r="D1498" s="519"/>
      <c r="E1498" s="519"/>
      <c r="F1498" s="519"/>
      <c r="G1498" s="519"/>
    </row>
    <row r="1499" spans="1:7" hidden="1">
      <c r="A1499" s="519"/>
      <c r="B1499" s="519"/>
      <c r="C1499" s="519"/>
      <c r="D1499" s="519"/>
      <c r="E1499" s="519"/>
      <c r="F1499" s="519"/>
      <c r="G1499" s="519"/>
    </row>
    <row r="1500" spans="1:7" hidden="1">
      <c r="A1500" s="519"/>
      <c r="B1500" s="519"/>
      <c r="C1500" s="519"/>
      <c r="D1500" s="519"/>
      <c r="E1500" s="519"/>
      <c r="F1500" s="519"/>
      <c r="G1500" s="519"/>
    </row>
    <row r="1501" spans="1:7" hidden="1">
      <c r="A1501" s="519"/>
      <c r="B1501" s="519"/>
      <c r="C1501" s="519"/>
      <c r="D1501" s="519"/>
      <c r="E1501" s="519"/>
      <c r="F1501" s="519"/>
      <c r="G1501" s="519"/>
    </row>
    <row r="1502" spans="1:7" hidden="1">
      <c r="A1502" s="519"/>
      <c r="B1502" s="519"/>
      <c r="C1502" s="519"/>
      <c r="D1502" s="519"/>
      <c r="E1502" s="519"/>
      <c r="F1502" s="519"/>
      <c r="G1502" s="519"/>
    </row>
    <row r="1503" spans="1:7" hidden="1">
      <c r="A1503" s="519"/>
      <c r="B1503" s="519"/>
      <c r="C1503" s="519"/>
      <c r="D1503" s="519"/>
      <c r="E1503" s="519"/>
      <c r="F1503" s="519"/>
      <c r="G1503" s="519"/>
    </row>
    <row r="1504" spans="1:7" hidden="1">
      <c r="A1504" s="519"/>
      <c r="B1504" s="519"/>
      <c r="C1504" s="519"/>
      <c r="D1504" s="519"/>
      <c r="E1504" s="519"/>
      <c r="F1504" s="519"/>
      <c r="G1504" s="519"/>
    </row>
    <row r="1505" spans="1:7" hidden="1">
      <c r="A1505" s="519"/>
      <c r="B1505" s="519"/>
      <c r="C1505" s="519"/>
      <c r="D1505" s="519"/>
      <c r="E1505" s="519"/>
      <c r="F1505" s="519"/>
      <c r="G1505" s="519"/>
    </row>
    <row r="1506" spans="1:7" hidden="1">
      <c r="A1506" s="519"/>
      <c r="B1506" s="519"/>
      <c r="C1506" s="519"/>
      <c r="D1506" s="519"/>
      <c r="E1506" s="519"/>
      <c r="F1506" s="519"/>
      <c r="G1506" s="519"/>
    </row>
    <row r="1507" spans="1:7" hidden="1">
      <c r="A1507" s="519"/>
      <c r="B1507" s="519"/>
      <c r="C1507" s="519"/>
      <c r="D1507" s="519"/>
      <c r="E1507" s="519"/>
      <c r="F1507" s="519"/>
      <c r="G1507" s="519"/>
    </row>
    <row r="1508" spans="1:7" hidden="1">
      <c r="A1508" s="519"/>
      <c r="B1508" s="519"/>
      <c r="C1508" s="519"/>
      <c r="D1508" s="519"/>
      <c r="E1508" s="519"/>
      <c r="F1508" s="519"/>
      <c r="G1508" s="519"/>
    </row>
    <row r="1509" spans="1:7" hidden="1">
      <c r="A1509" s="519"/>
      <c r="B1509" s="519"/>
      <c r="C1509" s="519"/>
      <c r="D1509" s="519"/>
      <c r="E1509" s="519"/>
      <c r="F1509" s="519"/>
      <c r="G1509" s="519"/>
    </row>
    <row r="1510" spans="1:7" hidden="1">
      <c r="A1510" s="519"/>
      <c r="B1510" s="519"/>
      <c r="C1510" s="519"/>
      <c r="D1510" s="519"/>
      <c r="E1510" s="519"/>
      <c r="F1510" s="519"/>
      <c r="G1510" s="519"/>
    </row>
    <row r="1511" spans="1:7" hidden="1">
      <c r="A1511" s="519"/>
      <c r="B1511" s="519"/>
      <c r="C1511" s="519"/>
      <c r="D1511" s="519"/>
      <c r="E1511" s="519"/>
      <c r="F1511" s="519"/>
      <c r="G1511" s="519"/>
    </row>
    <row r="1512" spans="1:7" hidden="1">
      <c r="A1512" s="519"/>
      <c r="B1512" s="519"/>
      <c r="C1512" s="519"/>
      <c r="D1512" s="519"/>
      <c r="E1512" s="519"/>
      <c r="F1512" s="519"/>
      <c r="G1512" s="519"/>
    </row>
    <row r="1513" spans="1:7" hidden="1">
      <c r="A1513" s="519"/>
      <c r="B1513" s="519"/>
      <c r="C1513" s="519"/>
      <c r="D1513" s="519"/>
      <c r="E1513" s="519"/>
      <c r="F1513" s="519"/>
      <c r="G1513" s="519"/>
    </row>
    <row r="1514" spans="1:7" hidden="1">
      <c r="A1514" s="519"/>
      <c r="B1514" s="519"/>
      <c r="C1514" s="519"/>
      <c r="D1514" s="519"/>
      <c r="E1514" s="519"/>
      <c r="F1514" s="519"/>
      <c r="G1514" s="519"/>
    </row>
    <row r="1515" spans="1:7" hidden="1">
      <c r="A1515" s="519"/>
      <c r="B1515" s="519"/>
      <c r="C1515" s="519"/>
      <c r="D1515" s="519"/>
      <c r="E1515" s="519"/>
      <c r="F1515" s="519"/>
      <c r="G1515" s="519"/>
    </row>
    <row r="1516" spans="1:7" hidden="1">
      <c r="A1516" s="519"/>
      <c r="B1516" s="519"/>
      <c r="C1516" s="519"/>
      <c r="D1516" s="519"/>
      <c r="E1516" s="519"/>
      <c r="F1516" s="519"/>
      <c r="G1516" s="519"/>
    </row>
    <row r="1517" spans="1:7" hidden="1">
      <c r="A1517" s="519"/>
      <c r="B1517" s="519"/>
      <c r="C1517" s="519"/>
      <c r="D1517" s="519"/>
      <c r="E1517" s="519"/>
      <c r="F1517" s="519"/>
      <c r="G1517" s="519"/>
    </row>
    <row r="1518" spans="1:7" hidden="1">
      <c r="A1518" s="519"/>
      <c r="B1518" s="519"/>
      <c r="C1518" s="519"/>
      <c r="D1518" s="519"/>
      <c r="E1518" s="519"/>
      <c r="F1518" s="519"/>
      <c r="G1518" s="519"/>
    </row>
    <row r="1519" spans="1:7" hidden="1">
      <c r="A1519" s="519"/>
      <c r="B1519" s="519"/>
      <c r="C1519" s="519"/>
      <c r="D1519" s="519"/>
      <c r="E1519" s="519"/>
      <c r="F1519" s="519"/>
      <c r="G1519" s="519"/>
    </row>
    <row r="1520" spans="1:7" hidden="1">
      <c r="A1520" s="519"/>
      <c r="B1520" s="519"/>
      <c r="C1520" s="519"/>
      <c r="D1520" s="519"/>
      <c r="E1520" s="519"/>
      <c r="F1520" s="519"/>
      <c r="G1520" s="519"/>
    </row>
    <row r="1521" spans="1:7" hidden="1">
      <c r="A1521" s="519"/>
      <c r="B1521" s="519"/>
      <c r="C1521" s="519"/>
      <c r="D1521" s="519"/>
      <c r="E1521" s="519"/>
      <c r="F1521" s="519"/>
      <c r="G1521" s="519"/>
    </row>
    <row r="1522" spans="1:7" hidden="1">
      <c r="A1522" s="519"/>
      <c r="B1522" s="519"/>
      <c r="C1522" s="519"/>
      <c r="D1522" s="519"/>
      <c r="E1522" s="519"/>
      <c r="F1522" s="519"/>
      <c r="G1522" s="519"/>
    </row>
    <row r="1523" spans="1:7" hidden="1">
      <c r="A1523" s="519"/>
      <c r="B1523" s="519"/>
      <c r="C1523" s="519"/>
      <c r="D1523" s="519"/>
      <c r="E1523" s="519"/>
      <c r="F1523" s="519"/>
      <c r="G1523" s="519"/>
    </row>
    <row r="1524" spans="1:7" hidden="1">
      <c r="A1524" s="519"/>
      <c r="B1524" s="519"/>
      <c r="C1524" s="519"/>
      <c r="D1524" s="519"/>
      <c r="E1524" s="519"/>
      <c r="F1524" s="519"/>
      <c r="G1524" s="519"/>
    </row>
    <row r="1525" spans="1:7" hidden="1">
      <c r="A1525" s="519"/>
      <c r="B1525" s="519"/>
      <c r="C1525" s="519"/>
      <c r="D1525" s="519"/>
      <c r="E1525" s="519"/>
      <c r="F1525" s="519"/>
      <c r="G1525" s="519"/>
    </row>
    <row r="1526" spans="1:7" hidden="1">
      <c r="A1526" s="519"/>
      <c r="B1526" s="519"/>
      <c r="C1526" s="519"/>
      <c r="D1526" s="519"/>
      <c r="E1526" s="519"/>
      <c r="F1526" s="519"/>
      <c r="G1526" s="519"/>
    </row>
    <row r="1527" spans="1:7" hidden="1">
      <c r="A1527" s="519"/>
      <c r="B1527" s="519"/>
      <c r="C1527" s="519"/>
      <c r="D1527" s="519"/>
      <c r="E1527" s="519"/>
      <c r="F1527" s="519"/>
      <c r="G1527" s="519"/>
    </row>
    <row r="1528" spans="1:7" hidden="1">
      <c r="A1528" s="519"/>
      <c r="B1528" s="519"/>
      <c r="C1528" s="519"/>
      <c r="D1528" s="519"/>
      <c r="E1528" s="519"/>
      <c r="F1528" s="519"/>
      <c r="G1528" s="519"/>
    </row>
    <row r="1529" spans="1:7" hidden="1">
      <c r="A1529" s="519"/>
      <c r="B1529" s="519"/>
      <c r="C1529" s="519"/>
      <c r="D1529" s="519"/>
      <c r="E1529" s="519"/>
      <c r="F1529" s="519"/>
      <c r="G1529" s="519"/>
    </row>
    <row r="1530" spans="1:7" hidden="1">
      <c r="A1530" s="519"/>
      <c r="B1530" s="519"/>
      <c r="C1530" s="519"/>
      <c r="D1530" s="519"/>
      <c r="E1530" s="519"/>
      <c r="F1530" s="519"/>
      <c r="G1530" s="519"/>
    </row>
    <row r="1531" spans="1:7" hidden="1">
      <c r="A1531" s="519"/>
      <c r="B1531" s="519"/>
      <c r="C1531" s="519"/>
      <c r="D1531" s="519"/>
      <c r="E1531" s="519"/>
      <c r="F1531" s="519"/>
      <c r="G1531" s="519"/>
    </row>
    <row r="1532" spans="1:7" hidden="1">
      <c r="A1532" s="519"/>
      <c r="B1532" s="519"/>
      <c r="C1532" s="519"/>
      <c r="D1532" s="519"/>
      <c r="E1532" s="519"/>
      <c r="F1532" s="519"/>
      <c r="G1532" s="519"/>
    </row>
    <row r="1533" spans="1:7" hidden="1">
      <c r="A1533" s="519"/>
      <c r="B1533" s="519"/>
      <c r="C1533" s="519"/>
      <c r="D1533" s="519"/>
      <c r="E1533" s="519"/>
      <c r="F1533" s="519"/>
      <c r="G1533" s="519"/>
    </row>
    <row r="1534" spans="1:7" hidden="1">
      <c r="A1534" s="519"/>
      <c r="B1534" s="519"/>
      <c r="C1534" s="519"/>
      <c r="D1534" s="519"/>
      <c r="E1534" s="519"/>
      <c r="F1534" s="519"/>
      <c r="G1534" s="519"/>
    </row>
    <row r="1535" spans="1:7" hidden="1">
      <c r="A1535" s="519"/>
      <c r="B1535" s="519"/>
      <c r="C1535" s="519"/>
      <c r="D1535" s="519"/>
      <c r="E1535" s="519"/>
      <c r="F1535" s="519"/>
      <c r="G1535" s="519"/>
    </row>
    <row r="1536" spans="1:7" hidden="1">
      <c r="A1536" s="519"/>
      <c r="B1536" s="519"/>
      <c r="C1536" s="519"/>
      <c r="D1536" s="519"/>
      <c r="E1536" s="519"/>
      <c r="F1536" s="519"/>
      <c r="G1536" s="519"/>
    </row>
    <row r="1537" spans="1:7" hidden="1">
      <c r="A1537" s="519"/>
      <c r="B1537" s="519"/>
      <c r="C1537" s="519"/>
      <c r="D1537" s="519"/>
      <c r="E1537" s="519"/>
      <c r="F1537" s="519"/>
      <c r="G1537" s="519"/>
    </row>
    <row r="1538" spans="1:7" hidden="1">
      <c r="A1538" s="519"/>
      <c r="B1538" s="519"/>
      <c r="C1538" s="519"/>
      <c r="D1538" s="519"/>
      <c r="E1538" s="519"/>
      <c r="F1538" s="519"/>
      <c r="G1538" s="519"/>
    </row>
    <row r="1539" spans="1:7" hidden="1">
      <c r="A1539" s="519"/>
      <c r="B1539" s="519"/>
      <c r="C1539" s="519"/>
      <c r="D1539" s="519"/>
      <c r="E1539" s="519"/>
      <c r="F1539" s="519"/>
      <c r="G1539" s="519"/>
    </row>
    <row r="1540" spans="1:7" hidden="1">
      <c r="A1540" s="519"/>
      <c r="B1540" s="519"/>
      <c r="C1540" s="519"/>
      <c r="D1540" s="519"/>
      <c r="E1540" s="519"/>
      <c r="F1540" s="519"/>
      <c r="G1540" s="519"/>
    </row>
    <row r="1541" spans="1:7" hidden="1">
      <c r="A1541" s="519"/>
      <c r="B1541" s="519"/>
      <c r="C1541" s="519"/>
      <c r="D1541" s="519"/>
      <c r="E1541" s="519"/>
      <c r="F1541" s="519"/>
      <c r="G1541" s="519"/>
    </row>
    <row r="1542" spans="1:7" hidden="1">
      <c r="A1542" s="519"/>
      <c r="B1542" s="519"/>
      <c r="C1542" s="519"/>
      <c r="D1542" s="519"/>
      <c r="E1542" s="519"/>
      <c r="F1542" s="519"/>
      <c r="G1542" s="519"/>
    </row>
    <row r="1543" spans="1:7" hidden="1">
      <c r="A1543" s="519"/>
      <c r="B1543" s="519"/>
      <c r="C1543" s="519"/>
      <c r="D1543" s="519"/>
      <c r="E1543" s="519"/>
      <c r="F1543" s="519"/>
      <c r="G1543" s="519"/>
    </row>
    <row r="1544" spans="1:7" hidden="1">
      <c r="A1544" s="519"/>
      <c r="B1544" s="519"/>
      <c r="C1544" s="519"/>
      <c r="D1544" s="519"/>
      <c r="E1544" s="519"/>
      <c r="F1544" s="519"/>
      <c r="G1544" s="519"/>
    </row>
    <row r="1545" spans="1:7" hidden="1">
      <c r="A1545" s="519"/>
      <c r="B1545" s="519"/>
      <c r="C1545" s="519"/>
      <c r="D1545" s="519"/>
      <c r="E1545" s="519"/>
      <c r="F1545" s="519"/>
      <c r="G1545" s="519"/>
    </row>
    <row r="1546" spans="1:7" hidden="1">
      <c r="A1546" s="519"/>
      <c r="B1546" s="519"/>
      <c r="C1546" s="519"/>
      <c r="D1546" s="519"/>
      <c r="E1546" s="519"/>
      <c r="F1546" s="519"/>
      <c r="G1546" s="519"/>
    </row>
    <row r="1547" spans="1:7" hidden="1">
      <c r="A1547" s="519"/>
      <c r="B1547" s="519"/>
      <c r="C1547" s="519"/>
      <c r="D1547" s="519"/>
      <c r="E1547" s="519"/>
      <c r="F1547" s="519"/>
      <c r="G1547" s="519"/>
    </row>
    <row r="1548" spans="1:7" hidden="1">
      <c r="A1548" s="519"/>
      <c r="B1548" s="519"/>
      <c r="C1548" s="519"/>
      <c r="D1548" s="519"/>
      <c r="E1548" s="519"/>
      <c r="F1548" s="519"/>
      <c r="G1548" s="519"/>
    </row>
    <row r="1549" spans="1:7" hidden="1">
      <c r="A1549" s="519"/>
      <c r="B1549" s="519"/>
      <c r="C1549" s="519"/>
      <c r="D1549" s="519"/>
      <c r="E1549" s="519"/>
      <c r="F1549" s="519"/>
      <c r="G1549" s="519"/>
    </row>
    <row r="1550" spans="1:7" hidden="1">
      <c r="A1550" s="519"/>
      <c r="B1550" s="519"/>
      <c r="C1550" s="519"/>
      <c r="D1550" s="519"/>
      <c r="E1550" s="519"/>
      <c r="F1550" s="519"/>
      <c r="G1550" s="519"/>
    </row>
    <row r="1551" spans="1:7" hidden="1">
      <c r="A1551" s="519"/>
      <c r="B1551" s="519"/>
      <c r="C1551" s="519"/>
      <c r="D1551" s="519"/>
      <c r="E1551" s="519"/>
      <c r="F1551" s="519"/>
      <c r="G1551" s="519"/>
    </row>
    <row r="1552" spans="1:7" hidden="1">
      <c r="A1552" s="519"/>
      <c r="B1552" s="519"/>
      <c r="C1552" s="519"/>
      <c r="D1552" s="519"/>
      <c r="E1552" s="519"/>
      <c r="F1552" s="519"/>
      <c r="G1552" s="519"/>
    </row>
    <row r="1553" spans="1:7" hidden="1">
      <c r="A1553" s="519"/>
      <c r="B1553" s="519"/>
      <c r="C1553" s="519"/>
      <c r="D1553" s="519"/>
      <c r="E1553" s="519"/>
      <c r="F1553" s="519"/>
      <c r="G1553" s="519"/>
    </row>
    <row r="1554" spans="1:7" hidden="1">
      <c r="A1554" s="519"/>
      <c r="B1554" s="519"/>
      <c r="C1554" s="519"/>
      <c r="D1554" s="519"/>
      <c r="E1554" s="519"/>
      <c r="F1554" s="519"/>
      <c r="G1554" s="519"/>
    </row>
    <row r="1555" spans="1:7" hidden="1">
      <c r="A1555" s="519"/>
      <c r="B1555" s="519"/>
      <c r="C1555" s="519"/>
      <c r="D1555" s="519"/>
      <c r="E1555" s="519"/>
      <c r="F1555" s="519"/>
      <c r="G1555" s="519"/>
    </row>
    <row r="1556" spans="1:7" hidden="1">
      <c r="A1556" s="519"/>
      <c r="B1556" s="519"/>
      <c r="C1556" s="519"/>
      <c r="D1556" s="519"/>
      <c r="E1556" s="519"/>
      <c r="F1556" s="519"/>
      <c r="G1556" s="519"/>
    </row>
    <row r="1557" spans="1:7" hidden="1">
      <c r="A1557" s="519"/>
      <c r="B1557" s="519"/>
      <c r="C1557" s="519"/>
      <c r="D1557" s="519"/>
      <c r="E1557" s="519"/>
      <c r="F1557" s="519"/>
      <c r="G1557" s="519"/>
    </row>
    <row r="1558" spans="1:7" hidden="1">
      <c r="A1558" s="519"/>
      <c r="B1558" s="519"/>
      <c r="C1558" s="519"/>
      <c r="D1558" s="519"/>
      <c r="E1558" s="519"/>
      <c r="F1558" s="519"/>
      <c r="G1558" s="519"/>
    </row>
    <row r="1559" spans="1:7" hidden="1">
      <c r="A1559" s="519"/>
      <c r="B1559" s="519"/>
      <c r="C1559" s="519"/>
      <c r="D1559" s="519"/>
      <c r="E1559" s="519"/>
      <c r="F1559" s="519"/>
      <c r="G1559" s="519"/>
    </row>
    <row r="1560" spans="1:7" hidden="1">
      <c r="A1560" s="519"/>
      <c r="B1560" s="519"/>
      <c r="C1560" s="519"/>
      <c r="D1560" s="519"/>
      <c r="E1560" s="519"/>
      <c r="F1560" s="519"/>
      <c r="G1560" s="519"/>
    </row>
    <row r="1561" spans="1:7" hidden="1">
      <c r="A1561" s="519"/>
      <c r="B1561" s="519"/>
      <c r="C1561" s="519"/>
      <c r="D1561" s="519"/>
      <c r="E1561" s="519"/>
      <c r="F1561" s="519"/>
      <c r="G1561" s="519"/>
    </row>
    <row r="1562" spans="1:7" hidden="1">
      <c r="A1562" s="519"/>
      <c r="B1562" s="519"/>
      <c r="C1562" s="519"/>
      <c r="D1562" s="519"/>
      <c r="E1562" s="519"/>
      <c r="F1562" s="519"/>
      <c r="G1562" s="519"/>
    </row>
    <row r="1563" spans="1:7" hidden="1">
      <c r="A1563" s="519"/>
      <c r="B1563" s="519"/>
      <c r="C1563" s="519"/>
      <c r="D1563" s="519"/>
      <c r="E1563" s="519"/>
      <c r="F1563" s="519"/>
      <c r="G1563" s="519"/>
    </row>
    <row r="1564" spans="1:7" hidden="1">
      <c r="A1564" s="519"/>
      <c r="B1564" s="519"/>
      <c r="C1564" s="519"/>
      <c r="D1564" s="519"/>
      <c r="E1564" s="519"/>
      <c r="F1564" s="519"/>
      <c r="G1564" s="519"/>
    </row>
    <row r="1565" spans="1:7" hidden="1">
      <c r="A1565" s="519"/>
      <c r="B1565" s="519"/>
      <c r="C1565" s="519"/>
      <c r="D1565" s="519"/>
      <c r="E1565" s="519"/>
      <c r="F1565" s="519"/>
      <c r="G1565" s="519"/>
    </row>
    <row r="1566" spans="1:7" hidden="1">
      <c r="A1566" s="519"/>
      <c r="B1566" s="519"/>
      <c r="C1566" s="519"/>
      <c r="D1566" s="519"/>
      <c r="E1566" s="519"/>
      <c r="F1566" s="519"/>
      <c r="G1566" s="519"/>
    </row>
    <row r="1567" spans="1:7" hidden="1">
      <c r="A1567" s="519"/>
      <c r="B1567" s="519"/>
      <c r="C1567" s="519"/>
      <c r="D1567" s="519"/>
      <c r="E1567" s="519"/>
      <c r="F1567" s="519"/>
      <c r="G1567" s="519"/>
    </row>
    <row r="1568" spans="1:7" hidden="1">
      <c r="A1568" s="519"/>
      <c r="B1568" s="519"/>
      <c r="C1568" s="519"/>
      <c r="D1568" s="519"/>
      <c r="E1568" s="519"/>
      <c r="F1568" s="519"/>
      <c r="G1568" s="519"/>
    </row>
    <row r="1569" spans="1:7" hidden="1">
      <c r="A1569" s="519"/>
      <c r="B1569" s="519"/>
      <c r="C1569" s="519"/>
      <c r="D1569" s="519"/>
      <c r="E1569" s="519"/>
      <c r="F1569" s="519"/>
      <c r="G1569" s="519"/>
    </row>
    <row r="1570" spans="1:7" hidden="1">
      <c r="A1570" s="519"/>
      <c r="B1570" s="519"/>
      <c r="C1570" s="519"/>
      <c r="D1570" s="519"/>
      <c r="E1570" s="519"/>
      <c r="F1570" s="519"/>
      <c r="G1570" s="519"/>
    </row>
    <row r="1571" spans="1:7" hidden="1">
      <c r="A1571" s="519"/>
      <c r="B1571" s="519"/>
      <c r="C1571" s="519"/>
      <c r="D1571" s="519"/>
      <c r="E1571" s="519"/>
      <c r="F1571" s="519"/>
      <c r="G1571" s="519"/>
    </row>
    <row r="1572" spans="1:7" hidden="1">
      <c r="A1572" s="519"/>
      <c r="B1572" s="519"/>
      <c r="C1572" s="519"/>
      <c r="D1572" s="519"/>
      <c r="E1572" s="519"/>
      <c r="F1572" s="519"/>
      <c r="G1572" s="519"/>
    </row>
    <row r="1573" spans="1:7" hidden="1">
      <c r="A1573" s="519"/>
      <c r="B1573" s="519"/>
      <c r="C1573" s="519"/>
      <c r="D1573" s="519"/>
      <c r="E1573" s="519"/>
      <c r="F1573" s="519"/>
      <c r="G1573" s="519"/>
    </row>
    <row r="1574" spans="1:7" hidden="1">
      <c r="A1574" s="519"/>
      <c r="B1574" s="519"/>
      <c r="C1574" s="519"/>
      <c r="D1574" s="519"/>
      <c r="E1574" s="519"/>
      <c r="F1574" s="519"/>
      <c r="G1574" s="519"/>
    </row>
    <row r="1575" spans="1:7" hidden="1">
      <c r="A1575" s="519"/>
      <c r="B1575" s="519"/>
      <c r="C1575" s="519"/>
      <c r="D1575" s="519"/>
      <c r="E1575" s="519"/>
      <c r="F1575" s="519"/>
      <c r="G1575" s="519"/>
    </row>
    <row r="1576" spans="1:7" hidden="1">
      <c r="A1576" s="519"/>
      <c r="B1576" s="519"/>
      <c r="C1576" s="519"/>
      <c r="D1576" s="519"/>
      <c r="E1576" s="519"/>
      <c r="F1576" s="519"/>
      <c r="G1576" s="519"/>
    </row>
    <row r="1577" spans="1:7" hidden="1">
      <c r="A1577" s="519"/>
      <c r="B1577" s="519"/>
      <c r="C1577" s="519"/>
      <c r="D1577" s="519"/>
      <c r="E1577" s="519"/>
      <c r="F1577" s="519"/>
      <c r="G1577" s="519"/>
    </row>
    <row r="1578" spans="1:7" hidden="1">
      <c r="A1578" s="519"/>
      <c r="B1578" s="519"/>
      <c r="C1578" s="519"/>
      <c r="D1578" s="519"/>
      <c r="E1578" s="519"/>
      <c r="F1578" s="519"/>
      <c r="G1578" s="519"/>
    </row>
    <row r="1579" spans="1:7" hidden="1">
      <c r="A1579" s="519"/>
      <c r="B1579" s="519"/>
      <c r="C1579" s="519"/>
      <c r="D1579" s="519"/>
      <c r="E1579" s="519"/>
      <c r="F1579" s="519"/>
      <c r="G1579" s="519"/>
    </row>
    <row r="1580" spans="1:7" hidden="1">
      <c r="A1580" s="519"/>
      <c r="B1580" s="519"/>
      <c r="C1580" s="519"/>
      <c r="D1580" s="519"/>
      <c r="E1580" s="519"/>
      <c r="F1580" s="519"/>
      <c r="G1580" s="519"/>
    </row>
    <row r="1581" spans="1:7" hidden="1">
      <c r="A1581" s="519"/>
      <c r="B1581" s="519"/>
      <c r="C1581" s="519"/>
      <c r="D1581" s="519"/>
      <c r="E1581" s="519"/>
      <c r="F1581" s="519"/>
      <c r="G1581" s="519"/>
    </row>
    <row r="1582" spans="1:7" hidden="1">
      <c r="A1582" s="519"/>
      <c r="B1582" s="519"/>
      <c r="C1582" s="519"/>
      <c r="D1582" s="519"/>
      <c r="E1582" s="519"/>
      <c r="F1582" s="519"/>
      <c r="G1582" s="519"/>
    </row>
    <row r="1583" spans="1:7" hidden="1">
      <c r="A1583" s="519"/>
      <c r="B1583" s="519"/>
      <c r="C1583" s="519"/>
      <c r="D1583" s="519"/>
      <c r="E1583" s="519"/>
      <c r="F1583" s="519"/>
      <c r="G1583" s="519"/>
    </row>
    <row r="1584" spans="1:7" hidden="1">
      <c r="A1584" s="519"/>
      <c r="B1584" s="519"/>
      <c r="C1584" s="519"/>
      <c r="D1584" s="519"/>
      <c r="E1584" s="519"/>
      <c r="F1584" s="519"/>
      <c r="G1584" s="519"/>
    </row>
    <row r="1585" spans="1:7" hidden="1">
      <c r="A1585" s="519"/>
      <c r="B1585" s="519"/>
      <c r="C1585" s="519"/>
      <c r="D1585" s="519"/>
      <c r="E1585" s="519"/>
      <c r="F1585" s="519"/>
      <c r="G1585" s="519"/>
    </row>
    <row r="1586" spans="1:7" hidden="1">
      <c r="A1586" s="519"/>
      <c r="B1586" s="519"/>
      <c r="C1586" s="519"/>
      <c r="D1586" s="519"/>
      <c r="E1586" s="519"/>
      <c r="F1586" s="519"/>
      <c r="G1586" s="519"/>
    </row>
    <row r="1587" spans="1:7" hidden="1">
      <c r="A1587" s="519"/>
      <c r="B1587" s="519"/>
      <c r="C1587" s="519"/>
      <c r="D1587" s="519"/>
      <c r="E1587" s="519"/>
      <c r="F1587" s="519"/>
      <c r="G1587" s="519"/>
    </row>
    <row r="1588" spans="1:7" hidden="1">
      <c r="A1588" s="519"/>
      <c r="B1588" s="519"/>
      <c r="C1588" s="519"/>
      <c r="D1588" s="519"/>
      <c r="E1588" s="519"/>
      <c r="F1588" s="519"/>
      <c r="G1588" s="519"/>
    </row>
    <row r="1589" spans="1:7" hidden="1">
      <c r="A1589" s="519"/>
      <c r="B1589" s="519"/>
      <c r="C1589" s="519"/>
      <c r="D1589" s="519"/>
      <c r="E1589" s="519"/>
      <c r="F1589" s="519"/>
      <c r="G1589" s="519"/>
    </row>
    <row r="1590" spans="1:7" hidden="1">
      <c r="A1590" s="519"/>
      <c r="B1590" s="519"/>
      <c r="C1590" s="519"/>
      <c r="D1590" s="519"/>
      <c r="E1590" s="519"/>
      <c r="F1590" s="519"/>
      <c r="G1590" s="519"/>
    </row>
    <row r="1591" spans="1:7" hidden="1">
      <c r="A1591" s="519"/>
      <c r="B1591" s="519"/>
      <c r="C1591" s="519"/>
      <c r="D1591" s="519"/>
      <c r="E1591" s="519"/>
      <c r="F1591" s="519"/>
      <c r="G1591" s="519"/>
    </row>
    <row r="1592" spans="1:7" hidden="1">
      <c r="A1592" s="519"/>
      <c r="B1592" s="519"/>
      <c r="C1592" s="519"/>
      <c r="D1592" s="519"/>
      <c r="E1592" s="519"/>
      <c r="F1592" s="519"/>
      <c r="G1592" s="519"/>
    </row>
    <row r="1593" spans="1:7" hidden="1">
      <c r="A1593" s="519"/>
      <c r="B1593" s="519"/>
      <c r="C1593" s="519"/>
      <c r="D1593" s="519"/>
      <c r="E1593" s="519"/>
      <c r="F1593" s="519"/>
      <c r="G1593" s="519"/>
    </row>
    <row r="1594" spans="1:7" hidden="1">
      <c r="A1594" s="519"/>
      <c r="B1594" s="519"/>
      <c r="C1594" s="519"/>
      <c r="D1594" s="519"/>
      <c r="E1594" s="519"/>
      <c r="F1594" s="519"/>
      <c r="G1594" s="519"/>
    </row>
    <row r="1595" spans="1:7" hidden="1">
      <c r="A1595" s="519"/>
      <c r="B1595" s="519"/>
      <c r="C1595" s="519"/>
      <c r="D1595" s="519"/>
      <c r="E1595" s="519"/>
      <c r="F1595" s="519"/>
      <c r="G1595" s="519"/>
    </row>
    <row r="1596" spans="1:7" hidden="1">
      <c r="A1596" s="519"/>
      <c r="B1596" s="519"/>
      <c r="C1596" s="519"/>
      <c r="D1596" s="519"/>
      <c r="E1596" s="519"/>
      <c r="F1596" s="519"/>
      <c r="G1596" s="519"/>
    </row>
    <row r="1597" spans="1:7" hidden="1">
      <c r="A1597" s="519"/>
      <c r="B1597" s="519"/>
      <c r="C1597" s="519"/>
      <c r="D1597" s="519"/>
      <c r="E1597" s="519"/>
      <c r="F1597" s="519"/>
      <c r="G1597" s="519"/>
    </row>
    <row r="1598" spans="1:7" hidden="1">
      <c r="A1598" s="519"/>
      <c r="B1598" s="519"/>
      <c r="C1598" s="519"/>
      <c r="D1598" s="519"/>
      <c r="E1598" s="519"/>
      <c r="F1598" s="519"/>
      <c r="G1598" s="519"/>
    </row>
    <row r="1601" spans="1:7" hidden="1">
      <c r="A1601" s="519"/>
      <c r="B1601" s="519"/>
      <c r="C1601" s="519"/>
      <c r="D1601" s="519"/>
      <c r="E1601" s="519"/>
      <c r="F1601" s="519"/>
      <c r="G1601" s="519"/>
    </row>
    <row r="1602" spans="1:7" hidden="1">
      <c r="A1602" s="519"/>
      <c r="B1602" s="519"/>
      <c r="C1602" s="519"/>
      <c r="D1602" s="519"/>
      <c r="E1602" s="519"/>
      <c r="F1602" s="519"/>
      <c r="G1602" s="519"/>
    </row>
    <row r="1603" spans="1:7" hidden="1">
      <c r="A1603" s="519"/>
      <c r="B1603" s="519"/>
      <c r="C1603" s="519"/>
      <c r="D1603" s="519"/>
      <c r="E1603" s="519"/>
      <c r="F1603" s="519"/>
      <c r="G1603" s="519"/>
    </row>
    <row r="1604" spans="1:7" hidden="1">
      <c r="A1604" s="519"/>
      <c r="B1604" s="519"/>
      <c r="C1604" s="519"/>
      <c r="D1604" s="519"/>
      <c r="E1604" s="519"/>
      <c r="F1604" s="519"/>
      <c r="G1604" s="519"/>
    </row>
    <row r="1605" spans="1:7" hidden="1">
      <c r="A1605" s="519"/>
      <c r="B1605" s="519"/>
      <c r="C1605" s="519"/>
      <c r="D1605" s="519"/>
      <c r="E1605" s="519"/>
      <c r="F1605" s="519"/>
      <c r="G1605" s="519"/>
    </row>
    <row r="1606" spans="1:7" hidden="1">
      <c r="A1606" s="519"/>
      <c r="B1606" s="519"/>
      <c r="C1606" s="519"/>
      <c r="D1606" s="519"/>
      <c r="E1606" s="519"/>
      <c r="F1606" s="519"/>
      <c r="G1606" s="519"/>
    </row>
    <row r="1607" spans="1:7" hidden="1">
      <c r="A1607" s="519"/>
      <c r="B1607" s="519"/>
      <c r="C1607" s="519"/>
      <c r="D1607" s="519"/>
      <c r="E1607" s="519"/>
      <c r="F1607" s="519"/>
      <c r="G1607" s="519"/>
    </row>
    <row r="1608" spans="1:7" hidden="1">
      <c r="A1608" s="519"/>
      <c r="B1608" s="519"/>
      <c r="C1608" s="519"/>
      <c r="D1608" s="519"/>
      <c r="E1608" s="519"/>
      <c r="F1608" s="519"/>
      <c r="G1608" s="519"/>
    </row>
    <row r="1609" spans="1:7" hidden="1">
      <c r="A1609" s="519"/>
      <c r="B1609" s="519"/>
      <c r="C1609" s="519"/>
      <c r="D1609" s="519"/>
      <c r="E1609" s="519"/>
      <c r="F1609" s="519"/>
      <c r="G1609" s="519"/>
    </row>
    <row r="1610" spans="1:7" hidden="1">
      <c r="A1610" s="519"/>
      <c r="B1610" s="519"/>
      <c r="C1610" s="519"/>
      <c r="D1610" s="519"/>
      <c r="E1610" s="519"/>
      <c r="F1610" s="519"/>
      <c r="G1610" s="519"/>
    </row>
    <row r="1611" spans="1:7" hidden="1">
      <c r="A1611" s="519"/>
      <c r="B1611" s="519"/>
      <c r="C1611" s="519"/>
      <c r="D1611" s="519"/>
      <c r="E1611" s="519"/>
      <c r="F1611" s="519"/>
      <c r="G1611" s="519"/>
    </row>
    <row r="1612" spans="1:7" hidden="1">
      <c r="A1612" s="519"/>
      <c r="B1612" s="519"/>
      <c r="C1612" s="519"/>
      <c r="D1612" s="519"/>
      <c r="E1612" s="519"/>
      <c r="F1612" s="519"/>
      <c r="G1612" s="519"/>
    </row>
    <row r="1613" spans="1:7" hidden="1">
      <c r="A1613" s="519"/>
      <c r="B1613" s="519"/>
      <c r="C1613" s="519"/>
      <c r="D1613" s="519"/>
      <c r="E1613" s="519"/>
      <c r="F1613" s="519"/>
      <c r="G1613" s="519"/>
    </row>
    <row r="1614" spans="1:7" hidden="1">
      <c r="A1614" s="519"/>
      <c r="B1614" s="519"/>
      <c r="C1614" s="519"/>
      <c r="D1614" s="519"/>
      <c r="E1614" s="519"/>
      <c r="F1614" s="519"/>
      <c r="G1614" s="519"/>
    </row>
    <row r="1615" spans="1:7" hidden="1">
      <c r="A1615" s="519"/>
      <c r="B1615" s="519"/>
      <c r="C1615" s="519"/>
      <c r="D1615" s="519"/>
      <c r="E1615" s="519"/>
      <c r="F1615" s="519"/>
      <c r="G1615" s="519"/>
    </row>
    <row r="1616" spans="1:7" hidden="1">
      <c r="A1616" s="519"/>
      <c r="B1616" s="519"/>
      <c r="C1616" s="519"/>
      <c r="D1616" s="519"/>
      <c r="E1616" s="519"/>
      <c r="F1616" s="519"/>
      <c r="G1616" s="519"/>
    </row>
    <row r="1617" spans="1:7" hidden="1">
      <c r="A1617" s="519"/>
      <c r="B1617" s="519"/>
      <c r="C1617" s="519"/>
      <c r="D1617" s="519"/>
      <c r="E1617" s="519"/>
      <c r="F1617" s="519"/>
      <c r="G1617" s="519"/>
    </row>
    <row r="1618" spans="1:7" hidden="1">
      <c r="A1618" s="519"/>
      <c r="B1618" s="519"/>
      <c r="C1618" s="519"/>
      <c r="D1618" s="519"/>
      <c r="E1618" s="519"/>
      <c r="F1618" s="519"/>
      <c r="G1618" s="519"/>
    </row>
    <row r="1619" spans="1:7" hidden="1">
      <c r="A1619" s="519"/>
      <c r="B1619" s="519"/>
      <c r="C1619" s="519"/>
      <c r="D1619" s="519"/>
      <c r="E1619" s="519"/>
      <c r="F1619" s="519"/>
      <c r="G1619" s="519"/>
    </row>
    <row r="1620" spans="1:7" hidden="1">
      <c r="A1620" s="519"/>
      <c r="B1620" s="519"/>
      <c r="C1620" s="519"/>
      <c r="D1620" s="519"/>
      <c r="E1620" s="519"/>
      <c r="F1620" s="519"/>
      <c r="G1620" s="519"/>
    </row>
    <row r="1621" spans="1:7" hidden="1">
      <c r="A1621" s="519"/>
      <c r="B1621" s="519"/>
      <c r="C1621" s="519"/>
      <c r="D1621" s="519"/>
      <c r="E1621" s="519"/>
      <c r="F1621" s="519"/>
      <c r="G1621" s="519"/>
    </row>
    <row r="1622" spans="1:7" hidden="1">
      <c r="A1622" s="519"/>
      <c r="B1622" s="519"/>
      <c r="C1622" s="519"/>
      <c r="D1622" s="519"/>
      <c r="E1622" s="519"/>
      <c r="F1622" s="519"/>
      <c r="G1622" s="519"/>
    </row>
    <row r="1623" spans="1:7" hidden="1">
      <c r="A1623" s="519"/>
      <c r="B1623" s="519"/>
      <c r="C1623" s="519"/>
      <c r="D1623" s="519"/>
      <c r="E1623" s="519"/>
      <c r="F1623" s="519"/>
      <c r="G1623" s="519"/>
    </row>
    <row r="1624" spans="1:7" hidden="1">
      <c r="A1624" s="519"/>
      <c r="B1624" s="519"/>
      <c r="C1624" s="519"/>
      <c r="D1624" s="519"/>
      <c r="E1624" s="519"/>
      <c r="F1624" s="519"/>
      <c r="G1624" s="519"/>
    </row>
    <row r="1625" spans="1:7" hidden="1">
      <c r="A1625" s="519"/>
      <c r="B1625" s="519"/>
      <c r="C1625" s="519"/>
      <c r="D1625" s="519"/>
      <c r="E1625" s="519"/>
      <c r="F1625" s="519"/>
      <c r="G1625" s="519"/>
    </row>
    <row r="1626" spans="1:7" hidden="1">
      <c r="A1626" s="519"/>
      <c r="B1626" s="519"/>
      <c r="C1626" s="519"/>
      <c r="D1626" s="519"/>
      <c r="E1626" s="519"/>
      <c r="F1626" s="519"/>
      <c r="G1626" s="519"/>
    </row>
    <row r="1627" spans="1:7" hidden="1">
      <c r="A1627" s="519"/>
      <c r="B1627" s="519"/>
      <c r="C1627" s="519"/>
      <c r="D1627" s="519"/>
      <c r="E1627" s="519"/>
      <c r="F1627" s="519"/>
      <c r="G1627" s="519"/>
    </row>
    <row r="1628" spans="1:7" hidden="1">
      <c r="A1628" s="519"/>
      <c r="B1628" s="519"/>
      <c r="C1628" s="519"/>
      <c r="D1628" s="519"/>
      <c r="E1628" s="519"/>
      <c r="F1628" s="519"/>
      <c r="G1628" s="519"/>
    </row>
    <row r="1629" spans="1:7" hidden="1">
      <c r="A1629" s="519"/>
      <c r="B1629" s="519"/>
      <c r="C1629" s="519"/>
      <c r="D1629" s="519"/>
      <c r="E1629" s="519"/>
      <c r="F1629" s="519"/>
      <c r="G1629" s="519"/>
    </row>
    <row r="1630" spans="1:7" hidden="1">
      <c r="A1630" s="519"/>
      <c r="B1630" s="519"/>
      <c r="C1630" s="519"/>
      <c r="D1630" s="519"/>
      <c r="E1630" s="519"/>
      <c r="F1630" s="519"/>
      <c r="G1630" s="519"/>
    </row>
    <row r="1631" spans="1:7" hidden="1">
      <c r="A1631" s="519"/>
      <c r="B1631" s="519"/>
      <c r="C1631" s="519"/>
      <c r="D1631" s="519"/>
      <c r="E1631" s="519"/>
      <c r="F1631" s="519"/>
      <c r="G1631" s="519"/>
    </row>
    <row r="1632" spans="1:7" hidden="1">
      <c r="A1632" s="519"/>
      <c r="B1632" s="519"/>
      <c r="C1632" s="519"/>
      <c r="D1632" s="519"/>
      <c r="E1632" s="519"/>
      <c r="F1632" s="519"/>
      <c r="G1632" s="519"/>
    </row>
    <row r="1633" spans="1:7" hidden="1">
      <c r="A1633" s="519"/>
      <c r="B1633" s="519"/>
      <c r="C1633" s="519"/>
      <c r="D1633" s="519"/>
      <c r="E1633" s="519"/>
      <c r="F1633" s="519"/>
      <c r="G1633" s="519"/>
    </row>
    <row r="1634" spans="1:7" hidden="1">
      <c r="A1634" s="519"/>
      <c r="B1634" s="519"/>
      <c r="C1634" s="519"/>
      <c r="D1634" s="519"/>
      <c r="E1634" s="519"/>
      <c r="F1634" s="519"/>
      <c r="G1634" s="519"/>
    </row>
    <row r="1635" spans="1:7" hidden="1">
      <c r="A1635" s="519"/>
      <c r="B1635" s="519"/>
      <c r="C1635" s="519"/>
      <c r="D1635" s="519"/>
      <c r="E1635" s="519"/>
      <c r="F1635" s="519"/>
      <c r="G1635" s="519"/>
    </row>
    <row r="1636" spans="1:7" hidden="1">
      <c r="A1636" s="519"/>
      <c r="B1636" s="519"/>
      <c r="C1636" s="519"/>
      <c r="D1636" s="519"/>
      <c r="E1636" s="519"/>
      <c r="F1636" s="519"/>
      <c r="G1636" s="519"/>
    </row>
    <row r="1637" spans="1:7" hidden="1">
      <c r="A1637" s="519"/>
      <c r="B1637" s="519"/>
      <c r="C1637" s="519"/>
      <c r="D1637" s="519"/>
      <c r="E1637" s="519"/>
      <c r="F1637" s="519"/>
      <c r="G1637" s="519"/>
    </row>
    <row r="1638" spans="1:7" hidden="1">
      <c r="A1638" s="519"/>
      <c r="B1638" s="519"/>
      <c r="C1638" s="519"/>
      <c r="D1638" s="519"/>
      <c r="E1638" s="519"/>
      <c r="F1638" s="519"/>
      <c r="G1638" s="519"/>
    </row>
    <row r="1639" spans="1:7" hidden="1">
      <c r="A1639" s="519"/>
      <c r="B1639" s="519"/>
      <c r="C1639" s="519"/>
      <c r="D1639" s="519"/>
      <c r="E1639" s="519"/>
      <c r="F1639" s="519"/>
      <c r="G1639" s="519"/>
    </row>
    <row r="1640" spans="1:7" hidden="1">
      <c r="A1640" s="519"/>
      <c r="B1640" s="519"/>
      <c r="C1640" s="519"/>
      <c r="D1640" s="519"/>
      <c r="E1640" s="519"/>
      <c r="F1640" s="519"/>
      <c r="G1640" s="519"/>
    </row>
    <row r="1641" spans="1:7" hidden="1">
      <c r="A1641" s="519"/>
      <c r="B1641" s="519"/>
      <c r="C1641" s="519"/>
      <c r="D1641" s="519"/>
      <c r="E1641" s="519"/>
      <c r="F1641" s="519"/>
      <c r="G1641" s="519"/>
    </row>
    <row r="1642" spans="1:7" hidden="1">
      <c r="A1642" s="519"/>
      <c r="B1642" s="519"/>
      <c r="C1642" s="519"/>
      <c r="D1642" s="519"/>
      <c r="E1642" s="519"/>
      <c r="F1642" s="519"/>
      <c r="G1642" s="519"/>
    </row>
    <row r="1643" spans="1:7" hidden="1">
      <c r="A1643" s="519"/>
      <c r="B1643" s="519"/>
      <c r="C1643" s="519"/>
      <c r="D1643" s="519"/>
      <c r="E1643" s="519"/>
      <c r="F1643" s="519"/>
      <c r="G1643" s="519"/>
    </row>
    <row r="1644" spans="1:7" hidden="1">
      <c r="A1644" s="519"/>
      <c r="B1644" s="519"/>
      <c r="C1644" s="519"/>
      <c r="D1644" s="519"/>
      <c r="E1644" s="519"/>
      <c r="F1644" s="519"/>
      <c r="G1644" s="519"/>
    </row>
    <row r="1645" spans="1:7" hidden="1">
      <c r="A1645" s="519"/>
      <c r="B1645" s="519"/>
      <c r="C1645" s="519"/>
      <c r="D1645" s="519"/>
      <c r="E1645" s="519"/>
      <c r="F1645" s="519"/>
      <c r="G1645" s="519"/>
    </row>
    <row r="1646" spans="1:7" hidden="1">
      <c r="A1646" s="519"/>
      <c r="B1646" s="519"/>
      <c r="C1646" s="519"/>
      <c r="D1646" s="519"/>
      <c r="E1646" s="519"/>
      <c r="F1646" s="519"/>
      <c r="G1646" s="519"/>
    </row>
    <row r="1647" spans="1:7" hidden="1">
      <c r="A1647" s="519"/>
      <c r="B1647" s="519"/>
      <c r="C1647" s="519"/>
      <c r="D1647" s="519"/>
      <c r="E1647" s="519"/>
      <c r="F1647" s="519"/>
      <c r="G1647" s="519"/>
    </row>
    <row r="1648" spans="1:7" hidden="1">
      <c r="A1648" s="519"/>
      <c r="B1648" s="519"/>
      <c r="C1648" s="519"/>
      <c r="D1648" s="519"/>
      <c r="E1648" s="519"/>
      <c r="F1648" s="519"/>
      <c r="G1648" s="519"/>
    </row>
    <row r="1649" spans="1:7" hidden="1">
      <c r="A1649" s="519"/>
      <c r="B1649" s="519"/>
      <c r="C1649" s="519"/>
      <c r="D1649" s="519"/>
      <c r="E1649" s="519"/>
      <c r="F1649" s="519"/>
      <c r="G1649" s="519"/>
    </row>
    <row r="1650" spans="1:7" hidden="1">
      <c r="A1650" s="519"/>
      <c r="B1650" s="519"/>
      <c r="C1650" s="519"/>
      <c r="D1650" s="519"/>
      <c r="E1650" s="519"/>
      <c r="F1650" s="519"/>
      <c r="G1650" s="519"/>
    </row>
    <row r="1651" spans="1:7" hidden="1">
      <c r="A1651" s="519"/>
      <c r="B1651" s="519"/>
      <c r="C1651" s="519"/>
      <c r="D1651" s="519"/>
      <c r="E1651" s="519"/>
      <c r="F1651" s="519"/>
      <c r="G1651" s="519"/>
    </row>
    <row r="1652" spans="1:7" hidden="1">
      <c r="A1652" s="519"/>
      <c r="B1652" s="519"/>
      <c r="C1652" s="519"/>
      <c r="D1652" s="519"/>
      <c r="E1652" s="519"/>
      <c r="F1652" s="519"/>
      <c r="G1652" s="519"/>
    </row>
    <row r="1653" spans="1:7" hidden="1">
      <c r="A1653" s="519"/>
      <c r="B1653" s="519"/>
      <c r="C1653" s="519"/>
      <c r="D1653" s="519"/>
      <c r="E1653" s="519"/>
      <c r="F1653" s="519"/>
      <c r="G1653" s="519"/>
    </row>
    <row r="1654" spans="1:7" hidden="1">
      <c r="A1654" s="519"/>
      <c r="B1654" s="519"/>
      <c r="C1654" s="519"/>
      <c r="D1654" s="519"/>
      <c r="E1654" s="519"/>
      <c r="F1654" s="519"/>
      <c r="G1654" s="519"/>
    </row>
    <row r="1655" spans="1:7" hidden="1">
      <c r="A1655" s="519"/>
      <c r="B1655" s="519"/>
      <c r="C1655" s="519"/>
      <c r="D1655" s="519"/>
      <c r="E1655" s="519"/>
      <c r="F1655" s="519"/>
      <c r="G1655" s="519"/>
    </row>
    <row r="1656" spans="1:7" hidden="1">
      <c r="A1656" s="519"/>
      <c r="B1656" s="519"/>
      <c r="C1656" s="519"/>
      <c r="D1656" s="519"/>
      <c r="E1656" s="519"/>
      <c r="F1656" s="519"/>
      <c r="G1656" s="519"/>
    </row>
    <row r="1657" spans="1:7" hidden="1">
      <c r="A1657" s="519"/>
      <c r="B1657" s="519"/>
      <c r="C1657" s="519"/>
      <c r="D1657" s="519"/>
      <c r="E1657" s="519"/>
      <c r="F1657" s="519"/>
      <c r="G1657" s="519"/>
    </row>
    <row r="1658" spans="1:7" hidden="1">
      <c r="A1658" s="519"/>
      <c r="B1658" s="519"/>
      <c r="C1658" s="519"/>
      <c r="D1658" s="519"/>
      <c r="E1658" s="519"/>
      <c r="F1658" s="519"/>
      <c r="G1658" s="519"/>
    </row>
    <row r="1659" spans="1:7" hidden="1">
      <c r="A1659" s="519"/>
      <c r="B1659" s="519"/>
      <c r="C1659" s="519"/>
      <c r="D1659" s="519"/>
      <c r="E1659" s="519"/>
      <c r="F1659" s="519"/>
      <c r="G1659" s="519"/>
    </row>
    <row r="1660" spans="1:7" hidden="1">
      <c r="A1660" s="519"/>
      <c r="B1660" s="519"/>
      <c r="C1660" s="519"/>
      <c r="D1660" s="519"/>
      <c r="E1660" s="519"/>
      <c r="F1660" s="519"/>
      <c r="G1660" s="519"/>
    </row>
    <row r="1661" spans="1:7" hidden="1">
      <c r="A1661" s="519"/>
      <c r="B1661" s="519"/>
      <c r="C1661" s="519"/>
      <c r="D1661" s="519"/>
      <c r="E1661" s="519"/>
      <c r="F1661" s="519"/>
      <c r="G1661" s="519"/>
    </row>
    <row r="1662" spans="1:7" hidden="1">
      <c r="A1662" s="519"/>
      <c r="B1662" s="519"/>
      <c r="C1662" s="519"/>
      <c r="D1662" s="519"/>
      <c r="E1662" s="519"/>
      <c r="F1662" s="519"/>
      <c r="G1662" s="519"/>
    </row>
    <row r="1663" spans="1:7" hidden="1">
      <c r="A1663" s="519"/>
      <c r="B1663" s="519"/>
      <c r="C1663" s="519"/>
      <c r="D1663" s="519"/>
      <c r="E1663" s="519"/>
      <c r="F1663" s="519"/>
      <c r="G1663" s="519"/>
    </row>
    <row r="1664" spans="1:7" hidden="1">
      <c r="A1664" s="519"/>
      <c r="B1664" s="519"/>
      <c r="C1664" s="519"/>
      <c r="D1664" s="519"/>
      <c r="E1664" s="519"/>
      <c r="F1664" s="519"/>
      <c r="G1664" s="519"/>
    </row>
    <row r="1665" spans="1:7" hidden="1">
      <c r="A1665" s="519"/>
      <c r="B1665" s="519"/>
      <c r="C1665" s="519"/>
      <c r="D1665" s="519"/>
      <c r="E1665" s="519"/>
      <c r="F1665" s="519"/>
      <c r="G1665" s="519"/>
    </row>
    <row r="1666" spans="1:7" hidden="1">
      <c r="A1666" s="519"/>
      <c r="B1666" s="519"/>
      <c r="C1666" s="519"/>
      <c r="D1666" s="519"/>
      <c r="E1666" s="519"/>
      <c r="F1666" s="519"/>
      <c r="G1666" s="519"/>
    </row>
    <row r="1667" spans="1:7" hidden="1">
      <c r="A1667" s="519"/>
      <c r="B1667" s="519"/>
      <c r="C1667" s="519"/>
      <c r="D1667" s="519"/>
      <c r="E1667" s="519"/>
      <c r="F1667" s="519"/>
      <c r="G1667" s="519"/>
    </row>
    <row r="1668" spans="1:7" hidden="1">
      <c r="A1668" s="519"/>
      <c r="B1668" s="519"/>
      <c r="C1668" s="519"/>
      <c r="D1668" s="519"/>
      <c r="E1668" s="519"/>
      <c r="F1668" s="519"/>
      <c r="G1668" s="519"/>
    </row>
    <row r="1669" spans="1:7" hidden="1">
      <c r="A1669" s="519"/>
      <c r="B1669" s="519"/>
      <c r="C1669" s="519"/>
      <c r="D1669" s="519"/>
      <c r="E1669" s="519"/>
      <c r="F1669" s="519"/>
      <c r="G1669" s="519"/>
    </row>
    <row r="1670" spans="1:7" hidden="1">
      <c r="A1670" s="519"/>
      <c r="B1670" s="519"/>
      <c r="C1670" s="519"/>
      <c r="D1670" s="519"/>
      <c r="E1670" s="519"/>
      <c r="F1670" s="519"/>
      <c r="G1670" s="519"/>
    </row>
    <row r="1671" spans="1:7" hidden="1">
      <c r="A1671" s="519"/>
      <c r="B1671" s="519"/>
      <c r="C1671" s="519"/>
      <c r="D1671" s="519"/>
      <c r="E1671" s="519"/>
      <c r="F1671" s="519"/>
      <c r="G1671" s="519"/>
    </row>
    <row r="1672" spans="1:7" hidden="1">
      <c r="A1672" s="519"/>
      <c r="B1672" s="519"/>
      <c r="C1672" s="519"/>
      <c r="D1672" s="519"/>
      <c r="E1672" s="519"/>
      <c r="F1672" s="519"/>
      <c r="G1672" s="519"/>
    </row>
    <row r="1673" spans="1:7" hidden="1">
      <c r="A1673" s="519"/>
      <c r="B1673" s="519"/>
      <c r="C1673" s="519"/>
      <c r="D1673" s="519"/>
      <c r="E1673" s="519"/>
      <c r="F1673" s="519"/>
      <c r="G1673" s="519"/>
    </row>
    <row r="1674" spans="1:7" hidden="1">
      <c r="A1674" s="519"/>
      <c r="B1674" s="519"/>
      <c r="C1674" s="519"/>
      <c r="D1674" s="519"/>
      <c r="E1674" s="519"/>
      <c r="F1674" s="519"/>
      <c r="G1674" s="519"/>
    </row>
    <row r="1675" spans="1:7" hidden="1">
      <c r="A1675" s="519"/>
      <c r="B1675" s="519"/>
      <c r="C1675" s="519"/>
      <c r="D1675" s="519"/>
      <c r="E1675" s="519"/>
      <c r="F1675" s="519"/>
      <c r="G1675" s="519"/>
    </row>
    <row r="1676" spans="1:7" hidden="1">
      <c r="A1676" s="519"/>
      <c r="B1676" s="519"/>
      <c r="C1676" s="519"/>
      <c r="D1676" s="519"/>
      <c r="E1676" s="519"/>
      <c r="F1676" s="519"/>
      <c r="G1676" s="519"/>
    </row>
    <row r="1677" spans="1:7" hidden="1">
      <c r="A1677" s="519"/>
      <c r="B1677" s="519"/>
      <c r="C1677" s="519"/>
      <c r="D1677" s="519"/>
      <c r="E1677" s="519"/>
      <c r="F1677" s="519"/>
      <c r="G1677" s="519"/>
    </row>
    <row r="1678" spans="1:7" hidden="1">
      <c r="A1678" s="519"/>
      <c r="B1678" s="519"/>
      <c r="C1678" s="519"/>
      <c r="D1678" s="519"/>
      <c r="E1678" s="519"/>
      <c r="F1678" s="519"/>
      <c r="G1678" s="519"/>
    </row>
    <row r="1679" spans="1:7" hidden="1">
      <c r="A1679" s="519"/>
      <c r="B1679" s="519"/>
      <c r="C1679" s="519"/>
      <c r="D1679" s="519"/>
      <c r="E1679" s="519"/>
      <c r="F1679" s="519"/>
      <c r="G1679" s="519"/>
    </row>
    <row r="1680" spans="1:7" hidden="1">
      <c r="A1680" s="519"/>
      <c r="B1680" s="519"/>
      <c r="C1680" s="519"/>
      <c r="D1680" s="519"/>
      <c r="E1680" s="519"/>
      <c r="F1680" s="519"/>
      <c r="G1680" s="519"/>
    </row>
    <row r="1681" spans="1:7" hidden="1">
      <c r="A1681" s="519"/>
      <c r="B1681" s="519"/>
      <c r="C1681" s="519"/>
      <c r="D1681" s="519"/>
      <c r="E1681" s="519"/>
      <c r="F1681" s="519"/>
      <c r="G1681" s="519"/>
    </row>
    <row r="1682" spans="1:7" hidden="1">
      <c r="A1682" s="519"/>
      <c r="B1682" s="519"/>
      <c r="C1682" s="519"/>
      <c r="D1682" s="519"/>
      <c r="E1682" s="519"/>
      <c r="F1682" s="519"/>
      <c r="G1682" s="519"/>
    </row>
    <row r="1683" spans="1:7" hidden="1">
      <c r="A1683" s="519"/>
      <c r="B1683" s="519"/>
      <c r="C1683" s="519"/>
      <c r="D1683" s="519"/>
      <c r="E1683" s="519"/>
      <c r="F1683" s="519"/>
      <c r="G1683" s="519"/>
    </row>
    <row r="1684" spans="1:7" hidden="1">
      <c r="A1684" s="519"/>
      <c r="B1684" s="519"/>
      <c r="C1684" s="519"/>
      <c r="D1684" s="519"/>
      <c r="E1684" s="519"/>
      <c r="F1684" s="519"/>
      <c r="G1684" s="519"/>
    </row>
    <row r="1685" spans="1:7" hidden="1">
      <c r="A1685" s="519"/>
      <c r="B1685" s="519"/>
      <c r="C1685" s="519"/>
      <c r="D1685" s="519"/>
      <c r="E1685" s="519"/>
      <c r="F1685" s="519"/>
      <c r="G1685" s="519"/>
    </row>
    <row r="1686" spans="1:7" hidden="1">
      <c r="A1686" s="519"/>
      <c r="B1686" s="519"/>
      <c r="C1686" s="519"/>
      <c r="D1686" s="519"/>
      <c r="E1686" s="519"/>
      <c r="F1686" s="519"/>
      <c r="G1686" s="519"/>
    </row>
    <row r="1687" spans="1:7" hidden="1">
      <c r="A1687" s="519"/>
      <c r="B1687" s="519"/>
      <c r="C1687" s="519"/>
      <c r="D1687" s="519"/>
      <c r="E1687" s="519"/>
      <c r="F1687" s="519"/>
      <c r="G1687" s="519"/>
    </row>
    <row r="1688" spans="1:7" hidden="1">
      <c r="A1688" s="519"/>
      <c r="B1688" s="519"/>
      <c r="C1688" s="519"/>
      <c r="D1688" s="519"/>
      <c r="E1688" s="519"/>
      <c r="F1688" s="519"/>
      <c r="G1688" s="519"/>
    </row>
    <row r="1689" spans="1:7" hidden="1">
      <c r="A1689" s="519"/>
      <c r="B1689" s="519"/>
      <c r="C1689" s="519"/>
      <c r="D1689" s="519"/>
      <c r="E1689" s="519"/>
      <c r="F1689" s="519"/>
      <c r="G1689" s="519"/>
    </row>
    <row r="1690" spans="1:7" hidden="1">
      <c r="A1690" s="519"/>
      <c r="B1690" s="519"/>
      <c r="C1690" s="519"/>
      <c r="D1690" s="519"/>
      <c r="E1690" s="519"/>
      <c r="F1690" s="519"/>
      <c r="G1690" s="519"/>
    </row>
    <row r="1691" spans="1:7" hidden="1">
      <c r="A1691" s="519"/>
      <c r="B1691" s="519"/>
      <c r="C1691" s="519"/>
      <c r="D1691" s="519"/>
      <c r="E1691" s="519"/>
      <c r="F1691" s="519"/>
      <c r="G1691" s="519"/>
    </row>
    <row r="1692" spans="1:7" hidden="1">
      <c r="A1692" s="519"/>
      <c r="B1692" s="519"/>
      <c r="C1692" s="519"/>
      <c r="D1692" s="519"/>
      <c r="E1692" s="519"/>
      <c r="F1692" s="519"/>
      <c r="G1692" s="519"/>
    </row>
    <row r="1693" spans="1:7" hidden="1">
      <c r="A1693" s="519"/>
      <c r="B1693" s="519"/>
      <c r="C1693" s="519"/>
      <c r="D1693" s="519"/>
      <c r="E1693" s="519"/>
      <c r="F1693" s="519"/>
      <c r="G1693" s="519"/>
    </row>
    <row r="1694" spans="1:7" hidden="1">
      <c r="A1694" s="519"/>
      <c r="B1694" s="519"/>
      <c r="C1694" s="519"/>
      <c r="D1694" s="519"/>
      <c r="E1694" s="519"/>
      <c r="F1694" s="519"/>
      <c r="G1694" s="519"/>
    </row>
    <row r="1695" spans="1:7" hidden="1">
      <c r="A1695" s="519"/>
      <c r="B1695" s="519"/>
      <c r="C1695" s="519"/>
      <c r="D1695" s="519"/>
      <c r="E1695" s="519"/>
      <c r="F1695" s="519"/>
      <c r="G1695" s="519"/>
    </row>
    <row r="1696" spans="1:7" hidden="1">
      <c r="A1696" s="519"/>
      <c r="B1696" s="519"/>
      <c r="C1696" s="519"/>
      <c r="D1696" s="519"/>
      <c r="E1696" s="519"/>
      <c r="F1696" s="519"/>
      <c r="G1696" s="519"/>
    </row>
    <row r="1697" spans="1:7" hidden="1">
      <c r="A1697" s="519"/>
      <c r="B1697" s="519"/>
      <c r="C1697" s="519"/>
      <c r="D1697" s="519"/>
      <c r="E1697" s="519"/>
      <c r="F1697" s="519"/>
      <c r="G1697" s="519"/>
    </row>
    <row r="1698" spans="1:7" hidden="1">
      <c r="A1698" s="519"/>
      <c r="B1698" s="519"/>
      <c r="C1698" s="519"/>
      <c r="D1698" s="519"/>
      <c r="E1698" s="519"/>
      <c r="F1698" s="519"/>
      <c r="G1698" s="519"/>
    </row>
    <row r="1699" spans="1:7" hidden="1">
      <c r="A1699" s="519"/>
      <c r="B1699" s="519"/>
      <c r="C1699" s="519"/>
      <c r="D1699" s="519"/>
      <c r="E1699" s="519"/>
      <c r="F1699" s="519"/>
      <c r="G1699" s="519"/>
    </row>
    <row r="1700" spans="1:7" hidden="1">
      <c r="A1700" s="519"/>
      <c r="B1700" s="519"/>
      <c r="C1700" s="519"/>
      <c r="D1700" s="519"/>
      <c r="E1700" s="519"/>
      <c r="F1700" s="519"/>
      <c r="G1700" s="519"/>
    </row>
    <row r="1701" spans="1:7" hidden="1">
      <c r="A1701" s="519"/>
      <c r="B1701" s="519"/>
      <c r="C1701" s="519"/>
      <c r="D1701" s="519"/>
      <c r="E1701" s="519"/>
      <c r="F1701" s="519"/>
      <c r="G1701" s="519"/>
    </row>
    <row r="1702" spans="1:7" hidden="1">
      <c r="A1702" s="519"/>
      <c r="B1702" s="519"/>
      <c r="C1702" s="519"/>
      <c r="D1702" s="519"/>
      <c r="E1702" s="519"/>
      <c r="F1702" s="519"/>
      <c r="G1702" s="519"/>
    </row>
    <row r="1703" spans="1:7" hidden="1">
      <c r="A1703" s="519"/>
      <c r="B1703" s="519"/>
      <c r="C1703" s="519"/>
      <c r="D1703" s="519"/>
      <c r="E1703" s="519"/>
      <c r="F1703" s="519"/>
      <c r="G1703" s="519"/>
    </row>
    <row r="1704" spans="1:7" hidden="1">
      <c r="A1704" s="519"/>
      <c r="B1704" s="519"/>
      <c r="C1704" s="519"/>
      <c r="D1704" s="519"/>
      <c r="E1704" s="519"/>
      <c r="F1704" s="519"/>
      <c r="G1704" s="519"/>
    </row>
    <row r="1705" spans="1:7">
      <c r="A1705" s="519"/>
      <c r="B1705" s="519"/>
      <c r="C1705" s="519"/>
      <c r="D1705" s="519"/>
      <c r="E1705" s="519"/>
      <c r="F1705" s="519"/>
      <c r="G1705" s="519"/>
    </row>
    <row r="1706" spans="1:7">
      <c r="A1706" s="519"/>
      <c r="B1706" s="519"/>
      <c r="C1706" s="519"/>
      <c r="D1706" s="519"/>
      <c r="E1706" s="519"/>
      <c r="F1706" s="519"/>
      <c r="G1706" s="519"/>
    </row>
    <row r="1707" spans="1:7">
      <c r="A1707" s="519"/>
      <c r="B1707" s="519"/>
      <c r="C1707" s="519"/>
      <c r="D1707" s="519"/>
      <c r="E1707" s="519"/>
      <c r="F1707" s="519"/>
      <c r="G1707" s="519"/>
    </row>
    <row r="1708" spans="1:7">
      <c r="A1708" s="519"/>
      <c r="B1708" s="519"/>
      <c r="C1708" s="519"/>
      <c r="D1708" s="519"/>
      <c r="E1708" s="519"/>
      <c r="F1708" s="519"/>
      <c r="G1708" s="519"/>
    </row>
    <row r="1709" spans="1:7">
      <c r="A1709" s="519"/>
      <c r="B1709" s="519"/>
      <c r="C1709" s="519"/>
      <c r="D1709" s="519"/>
      <c r="E1709" s="519"/>
      <c r="F1709" s="519"/>
      <c r="G1709" s="519"/>
    </row>
    <row r="1710" spans="1:7">
      <c r="A1710" s="519"/>
      <c r="B1710" s="519"/>
      <c r="C1710" s="519"/>
      <c r="D1710" s="519"/>
      <c r="E1710" s="519"/>
      <c r="F1710" s="519"/>
      <c r="G1710" s="519"/>
    </row>
    <row r="1711" spans="1:7">
      <c r="A1711" s="519"/>
      <c r="B1711" s="519"/>
      <c r="C1711" s="519"/>
      <c r="D1711" s="519"/>
      <c r="E1711" s="519"/>
      <c r="F1711" s="519"/>
      <c r="G1711" s="519"/>
    </row>
    <row r="1712" spans="1:7">
      <c r="A1712" s="519"/>
      <c r="B1712" s="519"/>
      <c r="C1712" s="519"/>
      <c r="D1712" s="519"/>
      <c r="E1712" s="519"/>
      <c r="F1712" s="519"/>
      <c r="G1712" s="519"/>
    </row>
    <row r="1713" spans="1:7">
      <c r="A1713" s="519"/>
      <c r="B1713" s="519"/>
      <c r="C1713" s="519"/>
      <c r="D1713" s="519"/>
      <c r="E1713" s="519"/>
      <c r="F1713" s="519"/>
      <c r="G1713" s="519"/>
    </row>
    <row r="1714" spans="1:7">
      <c r="A1714" s="519"/>
      <c r="B1714" s="519"/>
      <c r="C1714" s="519"/>
      <c r="D1714" s="519"/>
      <c r="E1714" s="519"/>
      <c r="F1714" s="519"/>
      <c r="G1714" s="519"/>
    </row>
    <row r="1715" spans="1:7">
      <c r="A1715" s="519"/>
      <c r="B1715" s="519"/>
      <c r="C1715" s="519"/>
      <c r="D1715" s="519"/>
      <c r="E1715" s="519"/>
      <c r="F1715" s="519"/>
      <c r="G1715" s="519"/>
    </row>
    <row r="1716" spans="1:7">
      <c r="A1716" s="519"/>
      <c r="B1716" s="519"/>
      <c r="C1716" s="519"/>
      <c r="D1716" s="519"/>
      <c r="E1716" s="519"/>
      <c r="F1716" s="519"/>
      <c r="G1716" s="519"/>
    </row>
    <row r="1717" spans="1:7">
      <c r="A1717" s="519"/>
      <c r="B1717" s="519"/>
      <c r="C1717" s="519"/>
      <c r="D1717" s="519"/>
      <c r="E1717" s="519"/>
      <c r="F1717" s="519"/>
      <c r="G1717" s="519"/>
    </row>
    <row r="1718" spans="1:7">
      <c r="A1718" s="519"/>
      <c r="B1718" s="519"/>
      <c r="C1718" s="519"/>
      <c r="D1718" s="519"/>
      <c r="E1718" s="519"/>
      <c r="F1718" s="519"/>
      <c r="G1718" s="519"/>
    </row>
    <row r="1719" spans="1:7">
      <c r="A1719" s="519"/>
      <c r="B1719" s="519"/>
      <c r="C1719" s="519"/>
      <c r="D1719" s="519"/>
      <c r="E1719" s="519"/>
      <c r="F1719" s="519"/>
      <c r="G1719" s="519"/>
    </row>
    <row r="1720" spans="1:7">
      <c r="A1720" s="519"/>
      <c r="B1720" s="519"/>
      <c r="C1720" s="519"/>
      <c r="D1720" s="519"/>
      <c r="E1720" s="519"/>
      <c r="F1720" s="519"/>
      <c r="G1720" s="519"/>
    </row>
    <row r="1721" spans="1:7">
      <c r="A1721" s="519"/>
      <c r="B1721" s="519"/>
      <c r="C1721" s="519"/>
      <c r="D1721" s="519"/>
      <c r="E1721" s="519"/>
      <c r="F1721" s="519"/>
      <c r="G1721" s="519"/>
    </row>
    <row r="1722" spans="1:7">
      <c r="A1722" s="519"/>
      <c r="B1722" s="519"/>
      <c r="C1722" s="519"/>
      <c r="D1722" s="519"/>
      <c r="E1722" s="519"/>
      <c r="F1722" s="519"/>
      <c r="G1722" s="519"/>
    </row>
    <row r="1723" spans="1:7">
      <c r="A1723" s="519"/>
      <c r="B1723" s="519"/>
      <c r="C1723" s="519"/>
      <c r="D1723" s="519"/>
      <c r="E1723" s="519"/>
      <c r="F1723" s="519"/>
      <c r="G1723" s="519"/>
    </row>
    <row r="1724" spans="1:7">
      <c r="A1724" s="519"/>
      <c r="B1724" s="519"/>
      <c r="C1724" s="519"/>
      <c r="D1724" s="519"/>
      <c r="E1724" s="519"/>
      <c r="F1724" s="519"/>
      <c r="G1724" s="519"/>
    </row>
    <row r="1725" spans="1:7">
      <c r="A1725" s="519"/>
      <c r="B1725" s="519"/>
      <c r="C1725" s="519"/>
      <c r="D1725" s="519"/>
      <c r="E1725" s="519"/>
      <c r="F1725" s="519"/>
      <c r="G1725" s="519"/>
    </row>
    <row r="1726" spans="1:7">
      <c r="A1726" s="519"/>
      <c r="B1726" s="519"/>
      <c r="C1726" s="519"/>
      <c r="D1726" s="519"/>
      <c r="E1726" s="519"/>
      <c r="F1726" s="519"/>
      <c r="G1726" s="519"/>
    </row>
    <row r="1727" spans="1:7">
      <c r="A1727" s="519"/>
      <c r="B1727" s="519"/>
      <c r="C1727" s="519"/>
      <c r="D1727" s="519"/>
      <c r="E1727" s="519"/>
      <c r="F1727" s="519"/>
      <c r="G1727" s="519"/>
    </row>
    <row r="1728" spans="1:7">
      <c r="A1728" s="519"/>
      <c r="B1728" s="519"/>
      <c r="C1728" s="519"/>
      <c r="D1728" s="519"/>
      <c r="E1728" s="519"/>
      <c r="F1728" s="519"/>
      <c r="G1728" s="519"/>
    </row>
    <row r="1729" spans="1:7">
      <c r="A1729" s="519"/>
      <c r="B1729" s="519"/>
      <c r="C1729" s="519"/>
      <c r="D1729" s="519"/>
      <c r="E1729" s="519"/>
      <c r="F1729" s="519"/>
      <c r="G1729" s="519"/>
    </row>
    <row r="1730" spans="1:7">
      <c r="A1730" s="519"/>
      <c r="B1730" s="519"/>
      <c r="C1730" s="519"/>
      <c r="D1730" s="519"/>
      <c r="E1730" s="519"/>
      <c r="F1730" s="519"/>
      <c r="G1730" s="519"/>
    </row>
    <row r="1731" spans="1:7">
      <c r="A1731" s="519"/>
      <c r="B1731" s="519"/>
      <c r="C1731" s="519"/>
      <c r="D1731" s="519"/>
      <c r="E1731" s="519"/>
      <c r="F1731" s="519"/>
      <c r="G1731" s="519"/>
    </row>
    <row r="1732" spans="1:7">
      <c r="A1732" s="519"/>
      <c r="B1732" s="519"/>
      <c r="C1732" s="519"/>
      <c r="D1732" s="519"/>
      <c r="E1732" s="519"/>
      <c r="F1732" s="519"/>
      <c r="G1732" s="519"/>
    </row>
    <row r="1733" spans="1:7">
      <c r="A1733" s="519"/>
      <c r="B1733" s="519"/>
      <c r="C1733" s="519"/>
      <c r="D1733" s="519"/>
      <c r="E1733" s="519"/>
      <c r="F1733" s="519"/>
      <c r="G1733" s="519"/>
    </row>
    <row r="1734" spans="1:7">
      <c r="A1734" s="519"/>
      <c r="B1734" s="519"/>
      <c r="C1734" s="519"/>
      <c r="D1734" s="519"/>
      <c r="E1734" s="519"/>
      <c r="F1734" s="519"/>
      <c r="G1734" s="519"/>
    </row>
    <row r="1735" spans="1:7">
      <c r="A1735" s="519"/>
      <c r="B1735" s="519"/>
      <c r="C1735" s="519"/>
      <c r="D1735" s="519"/>
      <c r="E1735" s="519"/>
      <c r="F1735" s="519"/>
      <c r="G1735" s="519"/>
    </row>
    <row r="1736" spans="1:7">
      <c r="A1736" s="519"/>
      <c r="B1736" s="519"/>
      <c r="C1736" s="519"/>
      <c r="D1736" s="519"/>
      <c r="E1736" s="519"/>
      <c r="F1736" s="519"/>
      <c r="G1736" s="519"/>
    </row>
    <row r="1737" spans="1:7">
      <c r="A1737" s="519"/>
      <c r="B1737" s="519"/>
      <c r="C1737" s="519"/>
      <c r="D1737" s="519"/>
      <c r="E1737" s="519"/>
      <c r="F1737" s="519"/>
      <c r="G1737" s="519"/>
    </row>
    <row r="1738" spans="1:7">
      <c r="A1738" s="519"/>
      <c r="B1738" s="519"/>
      <c r="C1738" s="519"/>
      <c r="D1738" s="519"/>
      <c r="E1738" s="519"/>
      <c r="F1738" s="519"/>
      <c r="G1738" s="519"/>
    </row>
    <row r="1739" spans="1:7">
      <c r="A1739" s="519"/>
      <c r="B1739" s="519"/>
      <c r="C1739" s="519"/>
      <c r="D1739" s="519"/>
      <c r="E1739" s="519"/>
      <c r="F1739" s="519"/>
      <c r="G1739" s="519"/>
    </row>
    <row r="1740" spans="1:7">
      <c r="A1740" s="519"/>
      <c r="B1740" s="519"/>
      <c r="C1740" s="519"/>
      <c r="D1740" s="519"/>
      <c r="E1740" s="519"/>
      <c r="F1740" s="519"/>
      <c r="G1740" s="519"/>
    </row>
    <row r="1741" spans="1:7">
      <c r="A1741" s="519"/>
      <c r="B1741" s="519"/>
      <c r="C1741" s="519"/>
      <c r="D1741" s="519"/>
      <c r="E1741" s="519"/>
      <c r="F1741" s="519"/>
      <c r="G1741" s="519"/>
    </row>
    <row r="1742" spans="1:7">
      <c r="A1742" s="519"/>
      <c r="B1742" s="519"/>
      <c r="C1742" s="519"/>
      <c r="D1742" s="519"/>
      <c r="E1742" s="519"/>
      <c r="F1742" s="519"/>
      <c r="G1742" s="519"/>
    </row>
    <row r="1743" spans="1:7">
      <c r="A1743" s="519"/>
      <c r="B1743" s="519"/>
      <c r="C1743" s="519"/>
      <c r="D1743" s="519"/>
      <c r="E1743" s="519"/>
      <c r="F1743" s="519"/>
      <c r="G1743" s="519"/>
    </row>
    <row r="1744" spans="1:7"/>
    <row r="1745" spans="7:9"/>
    <row r="1746" spans="7:9"/>
    <row r="1747" spans="7:9" ht="13">
      <c r="G1747" s="907"/>
      <c r="H1747" s="907"/>
      <c r="I1747" s="90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612" zoomScale="110" zoomScaleNormal="110" zoomScaleSheetLayoutView="100" workbookViewId="0">
      <selection activeCell="P515" sqref="P515"/>
    </sheetView>
  </sheetViews>
  <sheetFormatPr defaultColWidth="0" defaultRowHeight="0" customHeight="1" zeroHeight="1"/>
  <cols>
    <col min="1" max="36" width="2.453125" style="9" customWidth="1"/>
    <col min="37" max="37" width="2.81640625" style="9" customWidth="1"/>
    <col min="38" max="38" width="2.453125" style="9" customWidth="1"/>
    <col min="39" max="39" width="2.453125" style="9" hidden="1" customWidth="1"/>
    <col min="40" max="40" width="8.453125" style="9" hidden="1" customWidth="1"/>
    <col min="41" max="41" width="2.453125" style="9" hidden="1" customWidth="1"/>
    <col min="42" max="42" width="3.453125" style="9" hidden="1" customWidth="1"/>
    <col min="43" max="44" width="2.453125" style="9" hidden="1" customWidth="1"/>
    <col min="45" max="46" width="5.453125" style="9" hidden="1" customWidth="1"/>
    <col min="47" max="47" width="7.453125" style="9" hidden="1" customWidth="1"/>
    <col min="48" max="53" width="6.453125" style="9" hidden="1" customWidth="1"/>
    <col min="54" max="54" width="15" style="9" hidden="1" customWidth="1"/>
    <col min="55" max="59" width="12.453125" style="9" hidden="1" customWidth="1"/>
    <col min="60" max="60" width="11.453125" style="9" hidden="1" customWidth="1"/>
    <col min="61" max="61" width="17.81640625" style="9" hidden="1" customWidth="1"/>
    <col min="62" max="62" width="12.453125" style="9" hidden="1" customWidth="1"/>
    <col min="63" max="65" width="11.453125" style="9" hidden="1" customWidth="1"/>
    <col min="66" max="66" width="12.81640625" style="9" hidden="1" customWidth="1"/>
    <col min="67" max="82" width="2.453125" style="9" hidden="1" customWidth="1"/>
    <col min="83" max="83" width="12.81640625" style="9" hidden="1" customWidth="1"/>
    <col min="84" max="16384" width="0" style="9" hidden="1"/>
  </cols>
  <sheetData>
    <row r="1" spans="1:38" ht="12.5">
      <c r="A1" s="18"/>
      <c r="B1" s="18"/>
      <c r="C1" s="18"/>
      <c r="D1" s="18"/>
      <c r="E1" s="18"/>
      <c r="F1" s="18"/>
      <c r="G1" s="463"/>
      <c r="H1" s="18"/>
      <c r="I1" s="18"/>
      <c r="J1" s="107"/>
      <c r="K1" s="18"/>
      <c r="L1" s="18"/>
      <c r="M1" s="18"/>
      <c r="N1" s="18"/>
      <c r="O1" s="18"/>
      <c r="P1" s="18"/>
      <c r="Q1" s="18"/>
      <c r="R1" s="18"/>
      <c r="S1" s="18"/>
      <c r="T1" s="18"/>
      <c r="U1" s="18"/>
      <c r="V1" s="18"/>
      <c r="W1" s="18"/>
      <c r="X1" s="18"/>
      <c r="Y1" s="18"/>
      <c r="Z1" s="18"/>
      <c r="AA1" s="18"/>
      <c r="AB1" s="18"/>
      <c r="AC1" s="18"/>
      <c r="AD1" s="18"/>
      <c r="AE1" s="18"/>
      <c r="AF1" s="18"/>
      <c r="AG1" s="18"/>
      <c r="AH1" s="18"/>
      <c r="AI1" s="18"/>
      <c r="AJ1" s="479"/>
      <c r="AK1" s="463"/>
      <c r="AL1" s="463"/>
    </row>
    <row r="2" spans="1:38" ht="12.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79"/>
      <c r="AK2" s="463"/>
      <c r="AL2" s="463"/>
    </row>
    <row r="3" spans="1:38" ht="12.5">
      <c r="A3" s="18"/>
      <c r="B3" s="18"/>
      <c r="C3" s="18"/>
      <c r="D3" s="18"/>
      <c r="E3" s="18"/>
      <c r="F3" s="18"/>
      <c r="G3" s="463"/>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79"/>
      <c r="AK3" s="463"/>
      <c r="AL3" s="463"/>
    </row>
    <row r="4" spans="1:38" ht="12.5">
      <c r="A4" s="18"/>
      <c r="B4" s="18"/>
      <c r="C4" s="18"/>
      <c r="D4" s="18"/>
      <c r="E4" s="18"/>
      <c r="F4" s="18"/>
      <c r="G4" s="18"/>
      <c r="H4" s="18"/>
      <c r="I4" s="18"/>
      <c r="J4" s="18"/>
      <c r="K4" s="18"/>
      <c r="L4" s="18"/>
      <c r="M4" s="18"/>
      <c r="N4" s="18"/>
      <c r="O4" s="18"/>
      <c r="P4" s="18"/>
      <c r="Q4" s="18"/>
      <c r="R4" s="18"/>
      <c r="S4" s="18"/>
      <c r="T4" s="18"/>
      <c r="U4" s="18"/>
      <c r="V4" s="18"/>
      <c r="W4" s="18"/>
      <c r="X4" s="18"/>
      <c r="Y4" s="479"/>
      <c r="Z4" s="479"/>
      <c r="AA4" s="479"/>
      <c r="AB4" s="479"/>
      <c r="AC4" s="479"/>
      <c r="AD4" s="479"/>
      <c r="AE4" s="479"/>
      <c r="AF4" s="479"/>
      <c r="AG4" s="479"/>
      <c r="AH4" s="479"/>
      <c r="AI4" s="479"/>
      <c r="AJ4" s="479"/>
      <c r="AK4" s="479"/>
      <c r="AL4" s="479"/>
    </row>
    <row r="5" spans="1:38" ht="12.5">
      <c r="A5" s="18"/>
      <c r="B5" s="18"/>
      <c r="C5" s="18"/>
      <c r="D5" s="18"/>
      <c r="E5" s="18"/>
      <c r="F5" s="18"/>
      <c r="G5" s="463"/>
      <c r="H5" s="18"/>
      <c r="I5" s="18"/>
      <c r="J5" s="18"/>
      <c r="K5" s="18"/>
      <c r="L5" s="18"/>
      <c r="M5" s="18"/>
      <c r="N5" s="18"/>
      <c r="O5" s="18"/>
      <c r="P5" s="18"/>
      <c r="Q5" s="18"/>
      <c r="R5" s="18"/>
      <c r="S5" s="18"/>
      <c r="T5" s="18"/>
      <c r="U5" s="18"/>
      <c r="V5" s="18"/>
      <c r="W5" s="18"/>
      <c r="X5" s="18"/>
      <c r="Y5" s="479"/>
      <c r="Z5" s="479"/>
      <c r="AA5" s="479"/>
      <c r="AB5" s="479"/>
      <c r="AC5" s="479"/>
      <c r="AD5" s="479"/>
      <c r="AE5" s="479"/>
      <c r="AF5" s="479"/>
      <c r="AG5" s="479"/>
      <c r="AH5" s="479"/>
      <c r="AI5" s="479"/>
      <c r="AJ5" s="479"/>
      <c r="AK5" s="479"/>
      <c r="AL5" s="479"/>
    </row>
    <row r="6" spans="1:38" ht="12.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79"/>
      <c r="AK6" s="463"/>
      <c r="AL6" s="463"/>
    </row>
    <row r="7" spans="1:38" ht="12.5">
      <c r="A7" s="479"/>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row>
    <row r="8" spans="1:38" ht="17.5">
      <c r="A8" s="995" t="s">
        <v>570</v>
      </c>
      <c r="B8" s="995"/>
      <c r="C8" s="995"/>
      <c r="D8" s="995"/>
      <c r="E8" s="995"/>
      <c r="F8" s="995"/>
      <c r="G8" s="995"/>
      <c r="H8" s="995"/>
      <c r="I8" s="995"/>
      <c r="J8" s="995"/>
      <c r="K8" s="995"/>
      <c r="L8" s="995"/>
      <c r="M8" s="995"/>
      <c r="N8" s="995"/>
      <c r="O8" s="995"/>
      <c r="P8" s="995"/>
      <c r="Q8" s="995"/>
      <c r="R8" s="995"/>
      <c r="S8" s="995"/>
      <c r="T8" s="995"/>
      <c r="U8" s="995"/>
      <c r="V8" s="995"/>
      <c r="W8" s="995"/>
      <c r="X8" s="995"/>
      <c r="Y8" s="995"/>
      <c r="Z8" s="995"/>
      <c r="AA8" s="995"/>
      <c r="AB8" s="995"/>
      <c r="AC8" s="995"/>
      <c r="AD8" s="995"/>
      <c r="AE8" s="995"/>
      <c r="AF8" s="995"/>
      <c r="AG8" s="995"/>
      <c r="AH8" s="995"/>
      <c r="AI8" s="995"/>
      <c r="AJ8" s="995"/>
      <c r="AK8" s="995"/>
      <c r="AL8" s="995"/>
    </row>
    <row r="9" spans="1:38" ht="15" customHeight="1">
      <c r="A9" s="1378" t="s">
        <v>571</v>
      </c>
      <c r="B9" s="1378"/>
      <c r="C9" s="1378"/>
      <c r="D9" s="1378"/>
      <c r="E9" s="1378"/>
      <c r="F9" s="1378"/>
      <c r="G9" s="1378"/>
      <c r="H9" s="1378"/>
      <c r="I9" s="1378"/>
      <c r="J9" s="1378"/>
      <c r="K9" s="1378"/>
      <c r="L9" s="1378"/>
      <c r="M9" s="1378"/>
      <c r="N9" s="1378"/>
      <c r="O9" s="1378"/>
      <c r="P9" s="1378"/>
      <c r="Q9" s="1378"/>
      <c r="R9" s="1378"/>
      <c r="S9" s="1378"/>
      <c r="T9" s="1378"/>
      <c r="U9" s="1378"/>
      <c r="V9" s="1378"/>
      <c r="W9" s="1378"/>
      <c r="X9" s="1378"/>
      <c r="Y9" s="1378"/>
      <c r="Z9" s="1378"/>
      <c r="AA9" s="1378"/>
      <c r="AB9" s="1378"/>
      <c r="AC9" s="1378"/>
      <c r="AD9" s="1378"/>
      <c r="AE9" s="1378"/>
      <c r="AF9" s="1378"/>
      <c r="AG9" s="1378"/>
      <c r="AH9" s="1378"/>
      <c r="AI9" s="1378"/>
      <c r="AJ9" s="1378"/>
      <c r="AK9" s="1378"/>
      <c r="AL9" s="1378"/>
    </row>
    <row r="10" spans="1:38" ht="15" customHeight="1">
      <c r="A10" s="994" t="s">
        <v>572</v>
      </c>
      <c r="B10" s="994"/>
      <c r="C10" s="994"/>
      <c r="D10" s="994"/>
      <c r="E10" s="994"/>
      <c r="F10" s="994"/>
      <c r="G10" s="994"/>
      <c r="H10" s="994"/>
      <c r="I10" s="994"/>
      <c r="J10" s="994"/>
      <c r="K10" s="994"/>
      <c r="L10" s="994"/>
      <c r="M10" s="994"/>
      <c r="N10" s="994"/>
      <c r="O10" s="994"/>
      <c r="P10" s="994"/>
      <c r="Q10" s="994"/>
      <c r="R10" s="994"/>
      <c r="S10" s="994"/>
      <c r="T10" s="994"/>
      <c r="U10" s="994"/>
      <c r="V10" s="994"/>
      <c r="W10" s="994"/>
      <c r="X10" s="994"/>
      <c r="Y10" s="994"/>
      <c r="Z10" s="994"/>
      <c r="AA10" s="994"/>
      <c r="AB10" s="994"/>
      <c r="AC10" s="994"/>
      <c r="AD10" s="994"/>
      <c r="AE10" s="994"/>
      <c r="AF10" s="994"/>
      <c r="AG10" s="994"/>
      <c r="AH10" s="994"/>
      <c r="AI10" s="994"/>
      <c r="AJ10" s="994"/>
      <c r="AK10" s="994"/>
      <c r="AL10" s="994"/>
    </row>
    <row r="11" spans="1:38" ht="15" customHeight="1">
      <c r="A11" s="994" t="s">
        <v>573</v>
      </c>
      <c r="B11" s="994"/>
      <c r="C11" s="994"/>
      <c r="D11" s="994"/>
      <c r="E11" s="994"/>
      <c r="F11" s="994"/>
      <c r="G11" s="994"/>
      <c r="H11" s="994"/>
      <c r="I11" s="994"/>
      <c r="J11" s="994"/>
      <c r="K11" s="994"/>
      <c r="L11" s="994"/>
      <c r="M11" s="994"/>
      <c r="N11" s="994"/>
      <c r="O11" s="994"/>
      <c r="P11" s="994"/>
      <c r="Q11" s="994"/>
      <c r="R11" s="994"/>
      <c r="S11" s="994"/>
      <c r="T11" s="994"/>
      <c r="U11" s="994"/>
      <c r="V11" s="994"/>
      <c r="W11" s="994"/>
      <c r="X11" s="994"/>
      <c r="Y11" s="994"/>
      <c r="Z11" s="994"/>
      <c r="AA11" s="994"/>
      <c r="AB11" s="994"/>
      <c r="AC11" s="994"/>
      <c r="AD11" s="994"/>
      <c r="AE11" s="994"/>
      <c r="AF11" s="994"/>
      <c r="AG11" s="994"/>
      <c r="AH11" s="994"/>
      <c r="AI11" s="994"/>
      <c r="AJ11" s="994"/>
      <c r="AK11" s="994"/>
      <c r="AL11" s="994"/>
    </row>
    <row r="12" spans="1:38" ht="12.5">
      <c r="A12" s="1398" t="s">
        <v>574</v>
      </c>
      <c r="B12" s="1398"/>
      <c r="C12" s="1398"/>
      <c r="D12" s="1398"/>
      <c r="E12" s="1398"/>
      <c r="F12" s="1398"/>
      <c r="G12" s="1398"/>
      <c r="H12" s="1398"/>
      <c r="I12" s="1398"/>
      <c r="J12" s="1398"/>
      <c r="K12" s="1398"/>
      <c r="L12" s="1398"/>
      <c r="M12" s="1398"/>
      <c r="N12" s="1398"/>
      <c r="O12" s="1398"/>
      <c r="P12" s="1398"/>
      <c r="Q12" s="1398"/>
      <c r="R12" s="1398"/>
      <c r="S12" s="1398"/>
      <c r="T12" s="1398"/>
      <c r="U12" s="1398"/>
      <c r="V12" s="1398"/>
      <c r="W12" s="1398"/>
      <c r="X12" s="1398"/>
      <c r="Y12" s="1398"/>
      <c r="Z12" s="1398"/>
      <c r="AA12" s="1398"/>
      <c r="AB12" s="1398"/>
      <c r="AC12" s="1398"/>
      <c r="AD12" s="1398"/>
      <c r="AE12" s="1398"/>
      <c r="AF12" s="1398"/>
      <c r="AG12" s="1398"/>
      <c r="AH12" s="1398"/>
      <c r="AI12" s="1398"/>
      <c r="AJ12" s="1398"/>
      <c r="AK12" s="1398"/>
      <c r="AL12" s="1398"/>
    </row>
    <row r="13" spans="1:38" ht="12.5">
      <c r="A13" s="867" t="s">
        <v>575</v>
      </c>
      <c r="B13" s="867"/>
      <c r="C13" s="867"/>
      <c r="D13" s="867"/>
      <c r="E13" s="867"/>
      <c r="F13" s="867"/>
      <c r="G13" s="867"/>
      <c r="H13" s="867"/>
      <c r="I13" s="867"/>
      <c r="J13" s="867"/>
      <c r="K13" s="867"/>
      <c r="L13" s="867"/>
      <c r="M13" s="867"/>
      <c r="N13" s="867"/>
      <c r="O13" s="867"/>
      <c r="P13" s="867"/>
      <c r="Q13" s="867"/>
      <c r="R13" s="867"/>
      <c r="S13" s="867"/>
      <c r="T13" s="867"/>
      <c r="U13" s="867"/>
      <c r="V13" s="867"/>
      <c r="W13" s="867"/>
      <c r="X13" s="867"/>
      <c r="Y13" s="867"/>
      <c r="Z13" s="867"/>
      <c r="AA13" s="867"/>
      <c r="AB13" s="867"/>
      <c r="AC13" s="867"/>
      <c r="AD13" s="867"/>
      <c r="AE13" s="867"/>
      <c r="AF13" s="867"/>
      <c r="AG13" s="867"/>
      <c r="AH13" s="867"/>
      <c r="AI13" s="867"/>
      <c r="AJ13" s="867"/>
      <c r="AK13" s="867"/>
      <c r="AL13" s="867"/>
    </row>
    <row r="14" spans="1:38" ht="12.75" customHeight="1" thickBot="1">
      <c r="A14" s="868"/>
      <c r="B14" s="868"/>
      <c r="C14" s="868"/>
      <c r="D14" s="868"/>
      <c r="E14" s="868"/>
      <c r="F14" s="868"/>
      <c r="G14" s="868"/>
      <c r="H14" s="868"/>
      <c r="I14" s="868"/>
      <c r="J14" s="868"/>
      <c r="K14" s="868"/>
      <c r="L14" s="868"/>
      <c r="M14" s="868"/>
      <c r="N14" s="868"/>
      <c r="O14" s="868"/>
      <c r="P14" s="868"/>
      <c r="Q14" s="868"/>
      <c r="R14" s="868"/>
      <c r="S14" s="868"/>
      <c r="T14" s="868"/>
      <c r="U14" s="868"/>
      <c r="V14" s="868"/>
      <c r="W14" s="868"/>
      <c r="X14" s="868"/>
      <c r="Y14" s="868"/>
      <c r="Z14" s="868"/>
      <c r="AA14" s="868"/>
      <c r="AB14" s="868"/>
      <c r="AC14" s="868"/>
      <c r="AD14" s="868"/>
      <c r="AE14" s="868"/>
      <c r="AF14" s="868"/>
      <c r="AG14" s="868"/>
      <c r="AH14" s="868"/>
      <c r="AI14" s="868"/>
      <c r="AJ14" s="868"/>
      <c r="AK14" s="868"/>
      <c r="AL14" s="868"/>
    </row>
    <row r="15" spans="1:38" ht="12.75" customHeight="1" thickTop="1">
      <c r="A15" s="99"/>
      <c r="B15" s="99"/>
      <c r="C15" s="99"/>
      <c r="D15" s="99"/>
      <c r="E15" s="99"/>
      <c r="F15" s="99"/>
      <c r="G15" s="99"/>
      <c r="H15" s="479"/>
      <c r="I15" s="479"/>
      <c r="J15" s="479"/>
      <c r="K15" s="479"/>
      <c r="L15" s="479"/>
      <c r="M15" s="479"/>
      <c r="N15" s="479"/>
      <c r="O15" s="479"/>
      <c r="P15" s="479"/>
      <c r="Q15" s="479"/>
      <c r="R15" s="479"/>
      <c r="S15" s="479"/>
      <c r="T15" s="479"/>
      <c r="U15" s="479"/>
      <c r="V15" s="479"/>
      <c r="W15" s="479"/>
      <c r="X15" s="479"/>
      <c r="Y15" s="479"/>
      <c r="Z15" s="479"/>
      <c r="AA15" s="479"/>
      <c r="AB15" s="479"/>
      <c r="AC15" s="99"/>
      <c r="AD15" s="99"/>
      <c r="AE15" s="99"/>
      <c r="AF15" s="99"/>
      <c r="AG15" s="99"/>
      <c r="AH15" s="99"/>
      <c r="AI15" s="99"/>
      <c r="AJ15" s="99"/>
      <c r="AK15" s="99"/>
      <c r="AL15" s="99"/>
    </row>
    <row r="16" spans="1:38" ht="12.75" customHeight="1">
      <c r="A16" s="92" t="s">
        <v>576</v>
      </c>
      <c r="B16" s="479"/>
      <c r="C16" s="46"/>
      <c r="D16" s="46"/>
      <c r="E16" s="46"/>
      <c r="F16" s="46"/>
      <c r="G16" s="46"/>
      <c r="H16" s="1152" t="s">
        <v>577</v>
      </c>
      <c r="I16" s="1152"/>
      <c r="J16" s="1152"/>
      <c r="K16" s="1152"/>
      <c r="L16" s="1152"/>
      <c r="M16" s="1152"/>
      <c r="N16" s="1152"/>
      <c r="O16" s="1152"/>
      <c r="P16" s="1152"/>
      <c r="Q16" s="1152"/>
      <c r="R16" s="1152"/>
      <c r="S16" s="1152"/>
      <c r="T16" s="1152"/>
      <c r="U16" s="1152"/>
      <c r="V16" s="1152"/>
      <c r="W16" s="1152"/>
      <c r="X16" s="1152"/>
      <c r="Y16" s="1152"/>
      <c r="Z16" s="1152"/>
      <c r="AA16" s="1152"/>
      <c r="AB16" s="1152"/>
      <c r="AC16" s="1152"/>
      <c r="AD16" s="1152"/>
      <c r="AE16" s="1152"/>
      <c r="AF16" s="1152"/>
      <c r="AG16" s="1152"/>
      <c r="AH16" s="1152"/>
      <c r="AI16" s="1152"/>
      <c r="AJ16" s="1152"/>
      <c r="AK16" s="479"/>
      <c r="AL16" s="479"/>
    </row>
    <row r="17" spans="1:39" ht="12.75" customHeight="1">
      <c r="A17" s="479"/>
      <c r="B17" s="479"/>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c r="AF17" s="479"/>
      <c r="AG17" s="479"/>
      <c r="AH17" s="479"/>
      <c r="AI17" s="479"/>
      <c r="AJ17" s="479"/>
      <c r="AK17" s="479"/>
      <c r="AL17" s="479"/>
      <c r="AM17" s="479"/>
    </row>
    <row r="18" spans="1:39" ht="12.75" customHeight="1">
      <c r="A18" s="92" t="s">
        <v>578</v>
      </c>
      <c r="B18" s="479"/>
      <c r="C18" s="46"/>
      <c r="D18" s="46"/>
      <c r="E18" s="46"/>
      <c r="F18" s="46"/>
      <c r="G18" s="46"/>
      <c r="H18" s="1002" t="s">
        <v>579</v>
      </c>
      <c r="I18" s="1002"/>
      <c r="J18" s="1002"/>
      <c r="K18" s="1002"/>
      <c r="L18" s="1002"/>
      <c r="M18" s="1002"/>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479"/>
      <c r="AL18" s="479"/>
      <c r="AM18" s="479"/>
    </row>
    <row r="19" spans="1:39" ht="12.75" customHeight="1">
      <c r="A19" s="479"/>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c r="AF19" s="479"/>
      <c r="AG19" s="479"/>
      <c r="AH19" s="479"/>
      <c r="AI19" s="479"/>
      <c r="AJ19" s="479"/>
      <c r="AK19" s="479"/>
      <c r="AL19" s="479"/>
      <c r="AM19" s="479"/>
    </row>
    <row r="20" spans="1:39" ht="14.25" customHeight="1">
      <c r="A20" s="1380" t="s">
        <v>580</v>
      </c>
      <c r="B20" s="1380"/>
      <c r="C20" s="1380"/>
      <c r="D20" s="1380"/>
      <c r="E20" s="1380"/>
      <c r="F20" s="1380"/>
      <c r="G20" s="1380"/>
      <c r="H20" s="1380"/>
      <c r="I20" s="1380"/>
      <c r="J20" s="1380"/>
      <c r="K20" s="1380"/>
      <c r="L20" s="1380"/>
      <c r="M20" s="1380"/>
      <c r="N20" s="1380"/>
      <c r="O20" s="1380"/>
      <c r="P20" s="1380"/>
      <c r="Q20" s="1380"/>
      <c r="R20" s="1380"/>
      <c r="S20" s="1380"/>
      <c r="T20" s="1380"/>
      <c r="U20" s="1380"/>
      <c r="V20" s="1380"/>
      <c r="W20" s="1380"/>
      <c r="X20" s="1380"/>
      <c r="Y20" s="1380"/>
      <c r="Z20" s="1380"/>
      <c r="AA20" s="1380"/>
      <c r="AB20" s="1380"/>
      <c r="AC20" s="1380"/>
      <c r="AD20" s="1380"/>
      <c r="AE20" s="1380"/>
      <c r="AF20" s="1380"/>
      <c r="AG20" s="1380"/>
      <c r="AH20" s="1380"/>
      <c r="AI20" s="1380"/>
      <c r="AJ20" s="1380"/>
      <c r="AK20" s="1380"/>
      <c r="AL20" s="1380"/>
      <c r="AM20" s="479"/>
    </row>
    <row r="21" spans="1:39" ht="12.75" customHeight="1">
      <c r="A21" s="1399" t="s">
        <v>581</v>
      </c>
      <c r="B21" s="1399"/>
      <c r="C21" s="1399"/>
      <c r="D21" s="1399"/>
      <c r="E21" s="1399"/>
      <c r="F21" s="1399"/>
      <c r="G21" s="1399"/>
      <c r="H21" s="1399"/>
      <c r="I21" s="1399"/>
      <c r="J21" s="1399"/>
      <c r="K21" s="1399"/>
      <c r="L21" s="1399"/>
      <c r="M21" s="1399"/>
      <c r="N21" s="1399"/>
      <c r="O21" s="1399"/>
      <c r="P21" s="1399"/>
      <c r="Q21" s="1399"/>
      <c r="R21" s="1399"/>
      <c r="S21" s="1399"/>
      <c r="T21" s="1399"/>
      <c r="U21" s="1399"/>
      <c r="V21" s="1399"/>
      <c r="W21" s="1399"/>
      <c r="X21" s="1399"/>
      <c r="Y21" s="1399"/>
      <c r="Z21" s="1399"/>
      <c r="AA21" s="1399"/>
      <c r="AB21" s="1399"/>
      <c r="AC21" s="1399"/>
      <c r="AD21" s="1399"/>
      <c r="AE21" s="1399"/>
      <c r="AF21" s="1399"/>
      <c r="AG21" s="1399"/>
      <c r="AH21" s="1399"/>
      <c r="AI21" s="1399"/>
      <c r="AJ21" s="1399"/>
      <c r="AK21" s="1399"/>
      <c r="AL21" s="1399"/>
      <c r="AM21" s="479"/>
    </row>
    <row r="22" spans="1:39"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79"/>
      <c r="AL22" s="479"/>
      <c r="AM22" s="479"/>
    </row>
    <row r="23" spans="1:39" ht="12.75" customHeight="1">
      <c r="A23" s="122" t="s">
        <v>582</v>
      </c>
      <c r="B23" s="479"/>
      <c r="C23" s="663"/>
      <c r="D23" s="663"/>
      <c r="E23" s="663"/>
      <c r="F23" s="663"/>
      <c r="G23" s="663"/>
      <c r="H23" s="663"/>
      <c r="I23" s="663"/>
      <c r="J23" s="663"/>
      <c r="K23" s="663"/>
      <c r="L23" s="663"/>
      <c r="M23" s="663"/>
      <c r="N23" s="663"/>
      <c r="O23" s="663"/>
      <c r="P23" s="663"/>
      <c r="Q23" s="663"/>
      <c r="R23" s="663"/>
      <c r="S23" s="663"/>
      <c r="T23" s="663"/>
      <c r="U23" s="663"/>
      <c r="V23" s="663"/>
      <c r="W23" s="663"/>
      <c r="X23" s="663"/>
      <c r="Y23" s="663"/>
      <c r="Z23" s="663"/>
      <c r="AA23" s="21"/>
      <c r="AB23" s="21"/>
      <c r="AC23" s="21"/>
      <c r="AD23" s="21"/>
      <c r="AE23" s="21"/>
      <c r="AF23" s="21"/>
      <c r="AG23" s="21"/>
      <c r="AH23" s="21"/>
      <c r="AI23" s="21"/>
      <c r="AJ23" s="21"/>
      <c r="AK23" s="21"/>
      <c r="AL23" s="21"/>
      <c r="AM23" s="21"/>
    </row>
    <row r="24" spans="1:39" ht="12.75" customHeight="1">
      <c r="A24" s="122" t="s">
        <v>583</v>
      </c>
      <c r="B24" s="479"/>
      <c r="C24" s="663"/>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21"/>
      <c r="AB24" s="21"/>
      <c r="AC24" s="21"/>
      <c r="AD24" s="21"/>
      <c r="AE24" s="21"/>
      <c r="AF24" s="21"/>
      <c r="AG24" s="21"/>
      <c r="AH24" s="21"/>
      <c r="AI24" s="21"/>
      <c r="AJ24" s="21"/>
      <c r="AK24" s="21"/>
      <c r="AL24" s="21"/>
      <c r="AM24" s="21"/>
    </row>
    <row r="25" spans="1:39" ht="12.75" customHeight="1">
      <c r="A25" s="800"/>
      <c r="B25" s="479"/>
      <c r="C25" s="800"/>
      <c r="D25" s="800"/>
      <c r="E25" s="800"/>
      <c r="F25" s="800"/>
      <c r="G25" s="800"/>
      <c r="H25" s="800"/>
      <c r="I25" s="800"/>
      <c r="J25" s="800"/>
      <c r="K25" s="800"/>
      <c r="L25" s="800"/>
      <c r="M25" s="800"/>
      <c r="N25" s="800"/>
      <c r="O25" s="800"/>
      <c r="P25" s="800"/>
      <c r="Q25" s="800"/>
      <c r="R25" s="800"/>
      <c r="S25" s="800"/>
      <c r="T25" s="800"/>
      <c r="U25" s="800"/>
      <c r="V25" s="800"/>
      <c r="W25" s="800"/>
      <c r="X25" s="800"/>
      <c r="Y25" s="800"/>
      <c r="Z25" s="800"/>
      <c r="AA25" s="800"/>
      <c r="AB25" s="800"/>
      <c r="AC25" s="800"/>
      <c r="AD25" s="800"/>
      <c r="AE25" s="800"/>
      <c r="AF25" s="800"/>
      <c r="AG25" s="800"/>
      <c r="AH25" s="800"/>
      <c r="AI25" s="800"/>
      <c r="AJ25" s="800"/>
      <c r="AK25" s="46"/>
      <c r="AL25" s="479"/>
      <c r="AM25" s="479"/>
    </row>
    <row r="26" spans="1:39" ht="12.75" customHeight="1">
      <c r="A26" s="46"/>
      <c r="B26" s="479"/>
      <c r="C26" s="46"/>
      <c r="D26" s="46"/>
      <c r="E26" s="46"/>
      <c r="F26" s="46"/>
      <c r="G26" s="46"/>
      <c r="H26" s="46"/>
      <c r="I26" s="46"/>
      <c r="J26" s="46"/>
      <c r="K26" s="46"/>
      <c r="L26" s="46"/>
      <c r="M26" s="1379">
        <f>'Basis &amp; Credits'!AB56</f>
        <v>3985951</v>
      </c>
      <c r="N26" s="1379"/>
      <c r="O26" s="1379"/>
      <c r="P26" s="1379"/>
      <c r="Q26" s="1379"/>
      <c r="R26" s="46" t="s">
        <v>584</v>
      </c>
      <c r="S26" s="46"/>
      <c r="T26" s="46"/>
      <c r="U26" s="46"/>
      <c r="V26" s="46"/>
      <c r="W26" s="46"/>
      <c r="X26" s="46"/>
      <c r="Y26" s="46"/>
      <c r="Z26" s="46"/>
      <c r="AA26" s="479"/>
      <c r="AB26" s="479"/>
      <c r="AC26" s="479"/>
      <c r="AD26" s="479"/>
      <c r="AE26" s="479"/>
      <c r="AF26" s="46"/>
      <c r="AG26" s="46"/>
      <c r="AH26" s="46"/>
      <c r="AI26" s="46"/>
      <c r="AJ26" s="46"/>
      <c r="AK26" s="46"/>
      <c r="AL26" s="479"/>
      <c r="AM26" s="479"/>
    </row>
    <row r="27" spans="1:39" ht="12.75" customHeight="1">
      <c r="A27" s="46"/>
      <c r="B27" s="479"/>
      <c r="C27" s="46"/>
      <c r="D27" s="46"/>
      <c r="E27" s="46"/>
      <c r="F27" s="46"/>
      <c r="G27" s="46"/>
      <c r="H27" s="46"/>
      <c r="I27" s="46"/>
      <c r="J27" s="46"/>
      <c r="K27" s="46"/>
      <c r="L27" s="46"/>
      <c r="M27" s="1022">
        <f>'Basis &amp; Credits'!AB77</f>
        <v>0</v>
      </c>
      <c r="N27" s="1022"/>
      <c r="O27" s="1022"/>
      <c r="P27" s="1022"/>
      <c r="Q27" s="1022"/>
      <c r="R27" s="46" t="s">
        <v>585</v>
      </c>
      <c r="S27" s="46"/>
      <c r="T27" s="46"/>
      <c r="U27" s="46"/>
      <c r="V27" s="46"/>
      <c r="W27" s="46"/>
      <c r="X27" s="46"/>
      <c r="Y27" s="46"/>
      <c r="Z27" s="46"/>
      <c r="AA27" s="479"/>
      <c r="AB27" s="479"/>
      <c r="AC27" s="479"/>
      <c r="AD27" s="479"/>
      <c r="AE27" s="479"/>
      <c r="AF27" s="46"/>
      <c r="AG27" s="46"/>
      <c r="AH27" s="46"/>
      <c r="AI27" s="46"/>
      <c r="AJ27" s="46"/>
      <c r="AK27" s="46"/>
      <c r="AL27" s="479"/>
      <c r="AM27" s="479"/>
    </row>
    <row r="28" spans="1:39" ht="12.75" customHeight="1">
      <c r="A28" s="46"/>
      <c r="B28" s="479"/>
      <c r="C28" s="46"/>
      <c r="D28" s="46"/>
      <c r="E28" s="46"/>
      <c r="F28" s="46"/>
      <c r="G28" s="46"/>
      <c r="H28" s="46"/>
      <c r="I28" s="46"/>
      <c r="J28" s="46"/>
      <c r="K28" s="46"/>
      <c r="L28" s="46"/>
      <c r="M28" s="123"/>
      <c r="N28" s="46"/>
      <c r="O28" s="46"/>
      <c r="P28" s="46"/>
      <c r="Q28" s="46"/>
      <c r="R28" s="46"/>
      <c r="S28" s="46"/>
      <c r="T28" s="46"/>
      <c r="U28" s="46"/>
      <c r="V28" s="46"/>
      <c r="W28" s="46"/>
      <c r="X28" s="46"/>
      <c r="Y28" s="46"/>
      <c r="Z28" s="46"/>
      <c r="AA28" s="479"/>
      <c r="AB28" s="479"/>
      <c r="AC28" s="479"/>
      <c r="AD28" s="479"/>
      <c r="AE28" s="479"/>
      <c r="AF28" s="46"/>
      <c r="AG28" s="46"/>
      <c r="AH28" s="46"/>
      <c r="AI28" s="46"/>
      <c r="AJ28" s="46"/>
      <c r="AK28" s="46"/>
      <c r="AL28" s="479"/>
      <c r="AM28" s="479"/>
    </row>
    <row r="29" spans="1:39" ht="12.75" customHeight="1">
      <c r="A29" s="46" t="s">
        <v>586</v>
      </c>
      <c r="B29" s="479"/>
      <c r="C29" s="46"/>
      <c r="D29" s="46"/>
      <c r="E29" s="46"/>
      <c r="F29" s="46"/>
      <c r="G29" s="46"/>
      <c r="H29" s="46"/>
      <c r="I29" s="46"/>
      <c r="J29" s="46"/>
      <c r="K29" s="46"/>
      <c r="L29" s="46"/>
      <c r="M29" s="123"/>
      <c r="N29" s="46"/>
      <c r="O29" s="46"/>
      <c r="P29" s="46"/>
      <c r="Q29" s="46"/>
      <c r="R29" s="46"/>
      <c r="S29" s="46"/>
      <c r="T29" s="46"/>
      <c r="U29" s="46"/>
      <c r="V29" s="46"/>
      <c r="W29" s="46"/>
      <c r="X29" s="46"/>
      <c r="Y29" s="46"/>
      <c r="Z29" s="46"/>
      <c r="AA29" s="479"/>
      <c r="AB29" s="479"/>
      <c r="AC29" s="479"/>
      <c r="AD29" s="479"/>
      <c r="AE29" s="479"/>
      <c r="AF29" s="46"/>
      <c r="AG29" s="46"/>
      <c r="AH29" s="46"/>
      <c r="AI29" s="46"/>
      <c r="AJ29" s="46"/>
      <c r="AK29" s="46"/>
      <c r="AL29" s="479"/>
      <c r="AM29" s="479"/>
    </row>
    <row r="30" spans="1:39" ht="12.75" customHeight="1">
      <c r="A30" s="46" t="s">
        <v>587</v>
      </c>
      <c r="B30" s="479"/>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79"/>
      <c r="AM30" s="22"/>
    </row>
    <row r="31" spans="1:39" ht="12.75" customHeight="1">
      <c r="A31" s="801" t="s">
        <v>588</v>
      </c>
      <c r="B31" s="479"/>
      <c r="C31" s="801"/>
      <c r="D31" s="801"/>
      <c r="E31" s="801"/>
      <c r="F31" s="801"/>
      <c r="G31" s="801"/>
      <c r="H31" s="801"/>
      <c r="I31" s="801"/>
      <c r="J31" s="801"/>
      <c r="K31" s="801"/>
      <c r="L31" s="801"/>
      <c r="M31" s="801"/>
      <c r="N31" s="801"/>
      <c r="O31" s="801"/>
      <c r="P31" s="801"/>
      <c r="Q31" s="801"/>
      <c r="R31" s="801"/>
      <c r="S31" s="801"/>
      <c r="T31" s="622"/>
      <c r="U31" s="622"/>
      <c r="V31" s="622"/>
      <c r="W31" s="622"/>
      <c r="X31" s="622"/>
      <c r="Y31" s="622"/>
      <c r="Z31" s="622"/>
      <c r="AA31" s="183"/>
      <c r="AB31" s="183"/>
      <c r="AC31" s="183"/>
      <c r="AD31" s="183"/>
      <c r="AE31" s="183"/>
      <c r="AF31" s="22"/>
      <c r="AG31" s="22"/>
      <c r="AH31" s="22"/>
      <c r="AI31" s="22"/>
      <c r="AJ31" s="22"/>
      <c r="AK31" s="22"/>
      <c r="AL31" s="22"/>
      <c r="AM31" s="22"/>
    </row>
    <row r="32" spans="1:39" s="29" customFormat="1" ht="12.75" customHeight="1">
      <c r="A32" s="801"/>
      <c r="B32" s="479"/>
      <c r="C32" s="801"/>
      <c r="D32" s="801"/>
      <c r="E32" s="801"/>
      <c r="F32" s="801"/>
      <c r="G32" s="801"/>
      <c r="H32" s="801"/>
      <c r="I32" s="801"/>
      <c r="J32" s="801"/>
      <c r="K32" s="801"/>
      <c r="L32" s="801"/>
      <c r="M32" s="801"/>
      <c r="N32" s="801"/>
      <c r="O32" s="801"/>
      <c r="P32" s="801"/>
      <c r="Q32" s="801"/>
      <c r="R32" s="801"/>
      <c r="S32" s="801"/>
      <c r="T32" s="801"/>
      <c r="U32" s="801"/>
      <c r="V32" s="801"/>
      <c r="W32" s="801"/>
      <c r="X32" s="801"/>
      <c r="Y32" s="801"/>
      <c r="Z32" s="801"/>
      <c r="AA32" s="22"/>
      <c r="AB32" s="22"/>
      <c r="AC32" s="22"/>
      <c r="AD32" s="22"/>
      <c r="AE32" s="22"/>
      <c r="AF32" s="22"/>
      <c r="AG32" s="22"/>
      <c r="AH32" s="22"/>
      <c r="AI32" s="22"/>
      <c r="AJ32" s="22"/>
      <c r="AK32" s="22"/>
      <c r="AL32" s="22"/>
      <c r="AM32" s="183"/>
    </row>
    <row r="33" spans="1:39" s="29" customFormat="1" ht="12.75" customHeight="1">
      <c r="A33" s="622" t="s">
        <v>589</v>
      </c>
      <c r="C33" s="622"/>
      <c r="D33" s="622"/>
      <c r="E33" s="622"/>
      <c r="F33" s="622"/>
      <c r="G33" s="622"/>
      <c r="H33" s="622"/>
      <c r="I33" s="622"/>
      <c r="J33" s="622"/>
      <c r="K33" s="622"/>
      <c r="L33" s="622"/>
      <c r="M33" s="622"/>
      <c r="N33" s="622"/>
      <c r="O33" s="1005" t="s">
        <v>590</v>
      </c>
      <c r="P33" s="1005"/>
      <c r="Q33" s="622" t="s">
        <v>591</v>
      </c>
      <c r="S33" s="622"/>
      <c r="T33" s="622"/>
      <c r="U33" s="622"/>
      <c r="V33" s="622"/>
      <c r="W33" s="622"/>
      <c r="X33" s="622"/>
      <c r="Y33" s="622"/>
      <c r="Z33" s="622"/>
      <c r="AA33" s="183"/>
      <c r="AB33" s="183"/>
      <c r="AC33" s="183"/>
      <c r="AD33" s="183"/>
      <c r="AE33" s="183"/>
      <c r="AF33" s="183"/>
      <c r="AG33" s="183"/>
      <c r="AH33" s="183"/>
      <c r="AI33" s="183"/>
      <c r="AJ33" s="183"/>
      <c r="AK33" s="183"/>
      <c r="AL33" s="183"/>
      <c r="AM33" s="815"/>
    </row>
    <row r="34" spans="1:39" s="29" customFormat="1" ht="12.75" customHeight="1">
      <c r="A34" s="163" t="s">
        <v>592</v>
      </c>
      <c r="C34" s="622"/>
      <c r="D34" s="622"/>
      <c r="E34" s="622"/>
      <c r="F34" s="622"/>
      <c r="G34" s="622"/>
      <c r="H34" s="622"/>
      <c r="I34" s="622"/>
      <c r="J34" s="622"/>
      <c r="K34" s="622"/>
      <c r="L34" s="622"/>
      <c r="M34" s="622"/>
      <c r="N34" s="622"/>
      <c r="O34" s="622"/>
      <c r="P34" s="622"/>
      <c r="Q34" s="622"/>
      <c r="R34" s="622"/>
      <c r="S34" s="622"/>
      <c r="T34" s="622"/>
      <c r="U34" s="622"/>
      <c r="V34" s="622"/>
      <c r="W34" s="622"/>
      <c r="X34" s="622"/>
      <c r="Y34" s="622"/>
      <c r="Z34" s="622"/>
      <c r="AA34" s="183"/>
      <c r="AB34" s="183"/>
      <c r="AC34" s="183"/>
      <c r="AD34" s="183"/>
      <c r="AE34" s="183"/>
      <c r="AF34" s="183"/>
      <c r="AG34" s="183"/>
      <c r="AH34" s="183"/>
      <c r="AI34" s="183"/>
      <c r="AJ34" s="183"/>
      <c r="AK34" s="183"/>
      <c r="AL34" s="183"/>
      <c r="AM34" s="183"/>
    </row>
    <row r="35" spans="1:39" s="29" customFormat="1" ht="12.75" customHeight="1">
      <c r="A35" s="163" t="s">
        <v>593</v>
      </c>
      <c r="C35" s="622"/>
      <c r="D35" s="622"/>
      <c r="E35" s="622"/>
      <c r="F35" s="622"/>
      <c r="G35" s="622"/>
      <c r="H35" s="622"/>
      <c r="I35" s="622"/>
      <c r="J35" s="622"/>
      <c r="K35" s="622"/>
      <c r="L35" s="622"/>
      <c r="M35" s="622"/>
      <c r="N35" s="622"/>
      <c r="O35" s="622"/>
      <c r="P35" s="622"/>
      <c r="Q35" s="622"/>
      <c r="R35" s="622"/>
      <c r="S35" s="622"/>
      <c r="T35" s="622"/>
      <c r="U35" s="622"/>
      <c r="V35" s="622"/>
      <c r="W35" s="622"/>
      <c r="X35" s="622"/>
      <c r="Y35" s="622"/>
      <c r="Z35" s="622"/>
      <c r="AA35" s="183"/>
      <c r="AB35" s="183"/>
      <c r="AC35" s="183"/>
      <c r="AD35" s="183"/>
      <c r="AE35" s="183"/>
      <c r="AF35" s="183"/>
      <c r="AG35" s="183"/>
      <c r="AH35" s="183"/>
      <c r="AI35" s="183"/>
      <c r="AJ35" s="183"/>
      <c r="AK35" s="183"/>
      <c r="AL35" s="183"/>
      <c r="AM35" s="183"/>
    </row>
    <row r="36" spans="1:39" ht="12.75" customHeight="1">
      <c r="A36" s="623" t="s">
        <v>594</v>
      </c>
      <c r="B36" s="29"/>
      <c r="C36" s="622"/>
      <c r="D36" s="622"/>
      <c r="E36" s="622"/>
      <c r="F36" s="622"/>
      <c r="G36" s="622"/>
      <c r="H36" s="622"/>
      <c r="I36" s="622"/>
      <c r="J36" s="622"/>
      <c r="K36" s="622"/>
      <c r="L36" s="622"/>
      <c r="M36" s="622"/>
      <c r="N36" s="622"/>
      <c r="O36" s="622"/>
      <c r="P36" s="622"/>
      <c r="Q36" s="622"/>
      <c r="R36" s="622"/>
      <c r="S36" s="622"/>
      <c r="T36" s="622"/>
      <c r="U36" s="622"/>
      <c r="V36" s="622"/>
      <c r="W36" s="622"/>
      <c r="X36" s="622"/>
      <c r="Y36" s="622"/>
      <c r="Z36" s="622"/>
      <c r="AA36" s="183"/>
      <c r="AB36" s="183"/>
      <c r="AC36" s="183"/>
      <c r="AD36" s="183"/>
      <c r="AE36" s="183"/>
      <c r="AF36" s="183"/>
      <c r="AG36" s="183"/>
      <c r="AH36" s="183"/>
      <c r="AI36" s="183"/>
      <c r="AJ36" s="183"/>
      <c r="AK36" s="183"/>
      <c r="AL36" s="183"/>
      <c r="AM36" s="22"/>
    </row>
    <row r="37" spans="1:39" ht="12.75" customHeight="1">
      <c r="A37" s="46" t="s">
        <v>595</v>
      </c>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c r="AF37" s="479"/>
      <c r="AG37" s="479"/>
      <c r="AH37" s="479"/>
      <c r="AI37" s="479"/>
      <c r="AJ37" s="479"/>
      <c r="AK37" s="479"/>
      <c r="AL37" s="479"/>
      <c r="AM37" s="22"/>
    </row>
    <row r="38" spans="1:39" ht="12.75" customHeight="1">
      <c r="A38" s="46" t="s">
        <v>596</v>
      </c>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c r="AK38" s="479"/>
      <c r="AL38" s="479"/>
      <c r="AM38" s="22"/>
    </row>
    <row r="39" spans="1:39" ht="12.75" customHeight="1">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c r="AF39" s="479"/>
      <c r="AG39" s="479"/>
      <c r="AH39" s="479"/>
      <c r="AI39" s="479"/>
      <c r="AJ39" s="479"/>
      <c r="AK39" s="479"/>
      <c r="AL39" s="479"/>
      <c r="AM39" s="22"/>
    </row>
    <row r="40" spans="1:39" ht="12.75" customHeight="1">
      <c r="A40" s="622" t="s">
        <v>597</v>
      </c>
      <c r="B40" s="29"/>
      <c r="C40" s="622"/>
      <c r="D40" s="622"/>
      <c r="E40" s="622"/>
      <c r="F40" s="622"/>
      <c r="G40" s="622"/>
      <c r="H40" s="622"/>
      <c r="I40" s="622"/>
      <c r="J40" s="622"/>
      <c r="K40" s="622"/>
      <c r="L40" s="622"/>
      <c r="M40" s="622"/>
      <c r="N40" s="622"/>
      <c r="O40" s="622"/>
      <c r="P40" s="622"/>
      <c r="Q40" s="622"/>
      <c r="R40" s="622"/>
      <c r="S40" s="622"/>
      <c r="T40" s="622"/>
      <c r="U40" s="622"/>
      <c r="V40" s="622"/>
      <c r="W40" s="622"/>
      <c r="X40" s="622"/>
      <c r="Y40" s="622"/>
      <c r="Z40" s="622"/>
      <c r="AA40" s="183"/>
      <c r="AB40" s="183"/>
      <c r="AC40" s="183"/>
      <c r="AD40" s="183"/>
      <c r="AE40" s="183"/>
      <c r="AF40" s="183"/>
      <c r="AG40" s="183"/>
      <c r="AH40" s="183"/>
      <c r="AI40" s="183"/>
      <c r="AJ40" s="183"/>
      <c r="AK40" s="183"/>
      <c r="AL40" s="183"/>
      <c r="AM40" s="22"/>
    </row>
    <row r="41" spans="1:39" ht="12.75" customHeight="1">
      <c r="A41" s="628" t="s">
        <v>598</v>
      </c>
      <c r="B41" s="29"/>
      <c r="C41" s="622"/>
      <c r="D41" s="622"/>
      <c r="E41" s="622"/>
      <c r="F41" s="622"/>
      <c r="G41" s="622"/>
      <c r="H41" s="622"/>
      <c r="I41" s="622"/>
      <c r="J41" s="622"/>
      <c r="K41" s="622"/>
      <c r="L41" s="622"/>
      <c r="M41" s="622"/>
      <c r="N41" s="622"/>
      <c r="O41" s="622"/>
      <c r="P41" s="622"/>
      <c r="Q41" s="622"/>
      <c r="R41" s="622"/>
      <c r="S41" s="622"/>
      <c r="T41" s="622"/>
      <c r="U41" s="622"/>
      <c r="V41" s="622"/>
      <c r="W41" s="622"/>
      <c r="X41" s="622"/>
      <c r="Y41" s="622"/>
      <c r="Z41" s="622"/>
      <c r="AA41" s="183"/>
      <c r="AB41" s="183"/>
      <c r="AC41" s="183"/>
      <c r="AD41" s="183"/>
      <c r="AE41" s="183"/>
      <c r="AF41" s="183"/>
      <c r="AG41" s="183"/>
      <c r="AH41" s="183"/>
      <c r="AI41" s="183"/>
      <c r="AJ41" s="183"/>
      <c r="AK41" s="183"/>
      <c r="AL41" s="183"/>
      <c r="AM41" s="22"/>
    </row>
    <row r="42" spans="1:39" ht="12.75" customHeight="1">
      <c r="A42" s="628" t="s">
        <v>599</v>
      </c>
      <c r="B42" s="29"/>
      <c r="C42" s="622"/>
      <c r="D42" s="622"/>
      <c r="E42" s="622"/>
      <c r="F42" s="622"/>
      <c r="G42" s="622"/>
      <c r="H42" s="622"/>
      <c r="I42" s="622"/>
      <c r="J42" s="622"/>
      <c r="K42" s="622"/>
      <c r="L42" s="622"/>
      <c r="M42" s="622"/>
      <c r="N42" s="622"/>
      <c r="O42" s="622"/>
      <c r="P42" s="622"/>
      <c r="Q42" s="622"/>
      <c r="R42" s="622"/>
      <c r="S42" s="622"/>
      <c r="T42" s="622"/>
      <c r="U42" s="622"/>
      <c r="V42" s="622"/>
      <c r="W42" s="622"/>
      <c r="X42" s="622"/>
      <c r="Y42" s="622"/>
      <c r="Z42" s="622"/>
      <c r="AA42" s="183"/>
      <c r="AB42" s="183"/>
      <c r="AC42" s="183"/>
      <c r="AD42" s="183"/>
      <c r="AE42" s="183"/>
      <c r="AF42" s="183"/>
      <c r="AG42" s="183"/>
      <c r="AH42" s="183"/>
      <c r="AI42" s="183"/>
      <c r="AJ42" s="183"/>
      <c r="AK42" s="623"/>
      <c r="AL42" s="815"/>
      <c r="AM42" s="22"/>
    </row>
    <row r="43" spans="1:39" ht="12.75" customHeight="1">
      <c r="A43" s="628" t="s">
        <v>600</v>
      </c>
      <c r="B43" s="29"/>
      <c r="C43" s="622"/>
      <c r="D43" s="622"/>
      <c r="E43" s="622"/>
      <c r="F43" s="622"/>
      <c r="G43" s="622"/>
      <c r="H43" s="622"/>
      <c r="I43" s="622"/>
      <c r="J43" s="622"/>
      <c r="K43" s="622"/>
      <c r="L43" s="622"/>
      <c r="M43" s="622"/>
      <c r="N43" s="622"/>
      <c r="O43" s="622"/>
      <c r="P43" s="622"/>
      <c r="Q43" s="622"/>
      <c r="R43" s="622"/>
      <c r="S43" s="622"/>
      <c r="T43" s="622"/>
      <c r="U43" s="622"/>
      <c r="V43" s="622"/>
      <c r="W43" s="622"/>
      <c r="X43" s="622"/>
      <c r="Y43" s="622"/>
      <c r="Z43" s="622"/>
      <c r="AA43" s="183"/>
      <c r="AB43" s="183"/>
      <c r="AC43" s="183"/>
      <c r="AD43" s="183"/>
      <c r="AE43" s="183"/>
      <c r="AF43" s="183"/>
      <c r="AG43" s="183"/>
      <c r="AH43" s="183"/>
      <c r="AI43" s="183"/>
      <c r="AJ43" s="183"/>
      <c r="AK43" s="183"/>
      <c r="AL43" s="183"/>
      <c r="AM43" s="22"/>
    </row>
    <row r="44" spans="1:39" ht="12.75" customHeight="1">
      <c r="A44" s="629" t="s">
        <v>601</v>
      </c>
      <c r="B44" s="479"/>
      <c r="C44" s="801"/>
      <c r="D44" s="801"/>
      <c r="E44" s="801"/>
      <c r="F44" s="801"/>
      <c r="G44" s="801"/>
      <c r="H44" s="801"/>
      <c r="I44" s="801"/>
      <c r="J44" s="801"/>
      <c r="K44" s="801"/>
      <c r="L44" s="801"/>
      <c r="M44" s="801"/>
      <c r="N44" s="801"/>
      <c r="O44" s="801"/>
      <c r="P44" s="801"/>
      <c r="Q44" s="801"/>
      <c r="R44" s="801"/>
      <c r="S44" s="801"/>
      <c r="T44" s="801"/>
      <c r="U44" s="801"/>
      <c r="V44" s="801"/>
      <c r="W44" s="801"/>
      <c r="X44" s="801"/>
      <c r="Y44" s="801"/>
      <c r="Z44" s="801"/>
      <c r="AA44" s="22"/>
      <c r="AB44" s="22"/>
      <c r="AC44" s="22"/>
      <c r="AD44" s="22"/>
      <c r="AE44" s="22"/>
      <c r="AF44" s="22"/>
      <c r="AG44" s="22"/>
      <c r="AH44" s="22"/>
      <c r="AI44" s="22"/>
      <c r="AJ44" s="22"/>
      <c r="AK44" s="22"/>
      <c r="AL44" s="22"/>
      <c r="AM44" s="22"/>
    </row>
    <row r="45" spans="1:39" ht="12.75" customHeight="1">
      <c r="A45" s="629" t="s">
        <v>602</v>
      </c>
      <c r="B45" s="479"/>
      <c r="C45" s="801"/>
      <c r="D45" s="801"/>
      <c r="E45" s="801"/>
      <c r="F45" s="801"/>
      <c r="G45" s="801"/>
      <c r="H45" s="801"/>
      <c r="I45" s="801"/>
      <c r="J45" s="801"/>
      <c r="K45" s="801"/>
      <c r="L45" s="801"/>
      <c r="M45" s="801"/>
      <c r="N45" s="801"/>
      <c r="O45" s="801"/>
      <c r="P45" s="801"/>
      <c r="Q45" s="801"/>
      <c r="R45" s="801"/>
      <c r="S45" s="801"/>
      <c r="T45" s="801"/>
      <c r="U45" s="801"/>
      <c r="V45" s="801"/>
      <c r="W45" s="801"/>
      <c r="X45" s="801"/>
      <c r="Y45" s="801"/>
      <c r="Z45" s="801"/>
      <c r="AA45" s="22"/>
      <c r="AB45" s="22"/>
      <c r="AC45" s="22"/>
      <c r="AD45" s="22"/>
      <c r="AE45" s="22"/>
      <c r="AF45" s="22"/>
      <c r="AG45" s="22"/>
      <c r="AH45" s="22"/>
      <c r="AI45" s="22"/>
      <c r="AJ45" s="22"/>
      <c r="AK45" s="22"/>
      <c r="AL45" s="22"/>
      <c r="AM45" s="813"/>
    </row>
    <row r="46" spans="1:39" ht="12.75" customHeight="1">
      <c r="A46" s="629" t="s">
        <v>603</v>
      </c>
      <c r="B46" s="479"/>
      <c r="C46" s="801"/>
      <c r="D46" s="801"/>
      <c r="E46" s="801"/>
      <c r="F46" s="801"/>
      <c r="G46" s="801"/>
      <c r="H46" s="801"/>
      <c r="I46" s="801"/>
      <c r="J46" s="801"/>
      <c r="K46" s="801"/>
      <c r="L46" s="801"/>
      <c r="M46" s="801"/>
      <c r="N46" s="801"/>
      <c r="O46" s="801"/>
      <c r="P46" s="801"/>
      <c r="Q46" s="801"/>
      <c r="R46" s="801"/>
      <c r="S46" s="801"/>
      <c r="T46" s="801"/>
      <c r="U46" s="801"/>
      <c r="V46" s="801"/>
      <c r="W46" s="801"/>
      <c r="X46" s="801"/>
      <c r="Y46" s="801"/>
      <c r="Z46" s="801"/>
      <c r="AA46" s="22"/>
      <c r="AB46" s="22"/>
      <c r="AC46" s="22"/>
      <c r="AD46" s="22"/>
      <c r="AE46" s="22"/>
      <c r="AF46" s="22"/>
      <c r="AG46" s="22"/>
      <c r="AH46" s="22"/>
      <c r="AI46" s="22"/>
      <c r="AJ46" s="22"/>
      <c r="AK46" s="22"/>
      <c r="AL46" s="22"/>
      <c r="AM46" s="22"/>
    </row>
    <row r="47" spans="1:39" ht="12.75" customHeight="1">
      <c r="A47" s="629"/>
      <c r="B47" s="479"/>
      <c r="C47" s="801"/>
      <c r="D47" s="801"/>
      <c r="E47" s="801"/>
      <c r="F47" s="801"/>
      <c r="G47" s="801"/>
      <c r="H47" s="801"/>
      <c r="I47" s="801"/>
      <c r="J47" s="801"/>
      <c r="K47" s="801"/>
      <c r="L47" s="801"/>
      <c r="M47" s="801"/>
      <c r="N47" s="801"/>
      <c r="O47" s="801"/>
      <c r="P47" s="801"/>
      <c r="Q47" s="801"/>
      <c r="R47" s="801"/>
      <c r="S47" s="801"/>
      <c r="T47" s="801"/>
      <c r="U47" s="801"/>
      <c r="V47" s="801"/>
      <c r="W47" s="801"/>
      <c r="X47" s="801"/>
      <c r="Y47" s="801"/>
      <c r="Z47" s="801"/>
      <c r="AA47" s="22"/>
      <c r="AB47" s="22"/>
      <c r="AC47" s="22"/>
      <c r="AD47" s="22"/>
      <c r="AE47" s="22"/>
      <c r="AF47" s="22"/>
      <c r="AG47" s="22"/>
      <c r="AH47" s="22"/>
      <c r="AI47" s="22"/>
      <c r="AJ47" s="22"/>
      <c r="AK47" s="22"/>
      <c r="AL47" s="22"/>
      <c r="AM47" s="22"/>
    </row>
    <row r="48" spans="1:39" ht="12.75" customHeight="1">
      <c r="A48" s="630" t="s">
        <v>604</v>
      </c>
      <c r="B48" s="479"/>
      <c r="C48" s="801"/>
      <c r="D48" s="801"/>
      <c r="E48" s="801"/>
      <c r="F48" s="801"/>
      <c r="G48" s="801"/>
      <c r="H48" s="801"/>
      <c r="I48" s="801"/>
      <c r="J48" s="801"/>
      <c r="K48" s="801"/>
      <c r="L48" s="801"/>
      <c r="M48" s="801"/>
      <c r="N48" s="801"/>
      <c r="O48" s="801"/>
      <c r="P48" s="801"/>
      <c r="Q48" s="801"/>
      <c r="R48" s="801"/>
      <c r="S48" s="801"/>
      <c r="T48" s="801"/>
      <c r="U48" s="801"/>
      <c r="V48" s="801"/>
      <c r="W48" s="801"/>
      <c r="X48" s="801"/>
      <c r="Y48" s="801"/>
      <c r="Z48" s="801"/>
      <c r="AA48" s="22"/>
      <c r="AB48" s="22"/>
      <c r="AC48" s="22"/>
      <c r="AD48" s="22"/>
      <c r="AE48" s="22"/>
      <c r="AF48" s="22"/>
      <c r="AG48" s="22"/>
      <c r="AH48" s="22"/>
      <c r="AI48" s="22"/>
      <c r="AJ48" s="22"/>
      <c r="AK48" s="22"/>
      <c r="AL48" s="22"/>
      <c r="AM48" s="22"/>
    </row>
    <row r="49" spans="1:39" ht="12.75" customHeight="1">
      <c r="A49" s="801" t="s">
        <v>605</v>
      </c>
      <c r="B49" s="479"/>
      <c r="C49" s="801"/>
      <c r="D49" s="801"/>
      <c r="E49" s="801"/>
      <c r="F49" s="801"/>
      <c r="G49" s="801"/>
      <c r="H49" s="801"/>
      <c r="I49" s="801"/>
      <c r="J49" s="801"/>
      <c r="K49" s="801"/>
      <c r="L49" s="801"/>
      <c r="M49" s="801"/>
      <c r="N49" s="801"/>
      <c r="O49" s="801"/>
      <c r="P49" s="801"/>
      <c r="Q49" s="801"/>
      <c r="R49" s="801"/>
      <c r="S49" s="801"/>
      <c r="T49" s="801"/>
      <c r="U49" s="801"/>
      <c r="V49" s="801"/>
      <c r="W49" s="801"/>
      <c r="X49" s="801"/>
      <c r="Y49" s="801"/>
      <c r="Z49" s="801"/>
      <c r="AA49" s="22"/>
      <c r="AB49" s="22"/>
      <c r="AC49" s="22"/>
      <c r="AD49" s="22"/>
      <c r="AE49" s="22"/>
      <c r="AF49" s="22"/>
      <c r="AG49" s="22"/>
      <c r="AH49" s="22"/>
      <c r="AI49" s="22"/>
      <c r="AJ49" s="22"/>
      <c r="AK49" s="22"/>
      <c r="AL49" s="22"/>
      <c r="AM49" s="22"/>
    </row>
    <row r="50" spans="1:39" ht="12.75" customHeight="1">
      <c r="A50" s="801" t="s">
        <v>606</v>
      </c>
      <c r="B50" s="479"/>
      <c r="C50" s="801"/>
      <c r="D50" s="801"/>
      <c r="E50" s="801"/>
      <c r="F50" s="801"/>
      <c r="G50" s="801"/>
      <c r="H50" s="801"/>
      <c r="I50" s="801"/>
      <c r="J50" s="801"/>
      <c r="K50" s="801"/>
      <c r="L50" s="801"/>
      <c r="M50" s="801"/>
      <c r="N50" s="801"/>
      <c r="O50" s="801"/>
      <c r="P50" s="801"/>
      <c r="Q50" s="801"/>
      <c r="R50" s="801"/>
      <c r="S50" s="801"/>
      <c r="T50" s="801"/>
      <c r="U50" s="801"/>
      <c r="V50" s="801"/>
      <c r="W50" s="801"/>
      <c r="X50" s="801"/>
      <c r="Y50" s="801"/>
      <c r="Z50" s="801"/>
      <c r="AA50" s="22"/>
      <c r="AB50" s="22"/>
      <c r="AC50" s="22"/>
      <c r="AD50" s="22"/>
      <c r="AE50" s="22"/>
      <c r="AF50" s="22"/>
      <c r="AG50" s="22"/>
      <c r="AH50" s="22"/>
      <c r="AI50" s="22"/>
      <c r="AJ50" s="22"/>
      <c r="AK50" s="22"/>
      <c r="AL50" s="22"/>
      <c r="AM50" s="22"/>
    </row>
    <row r="51" spans="1:39" ht="12.75" customHeight="1">
      <c r="A51" s="801" t="s">
        <v>607</v>
      </c>
      <c r="B51" s="479"/>
      <c r="C51" s="801"/>
      <c r="D51" s="801"/>
      <c r="E51" s="801"/>
      <c r="F51" s="801"/>
      <c r="G51" s="801"/>
      <c r="H51" s="801"/>
      <c r="I51" s="801"/>
      <c r="J51" s="801"/>
      <c r="K51" s="801"/>
      <c r="L51" s="801"/>
      <c r="M51" s="801"/>
      <c r="N51" s="801"/>
      <c r="O51" s="801"/>
      <c r="P51" s="801"/>
      <c r="Q51" s="801"/>
      <c r="R51" s="801"/>
      <c r="S51" s="801"/>
      <c r="T51" s="801"/>
      <c r="U51" s="801"/>
      <c r="V51" s="801"/>
      <c r="W51" s="801"/>
      <c r="X51" s="801"/>
      <c r="Y51" s="801"/>
      <c r="Z51" s="801"/>
      <c r="AA51" s="22"/>
      <c r="AB51" s="22"/>
      <c r="AC51" s="22"/>
      <c r="AD51" s="22"/>
      <c r="AE51" s="22"/>
      <c r="AF51" s="22"/>
      <c r="AG51" s="22"/>
      <c r="AH51" s="22"/>
      <c r="AI51" s="22"/>
      <c r="AJ51" s="22"/>
      <c r="AK51" s="22"/>
      <c r="AL51" s="22"/>
      <c r="AM51" s="22"/>
    </row>
    <row r="52" spans="1:39" ht="12.75" customHeight="1">
      <c r="A52" s="801" t="s">
        <v>608</v>
      </c>
      <c r="B52" s="479"/>
      <c r="C52" s="801"/>
      <c r="D52" s="801"/>
      <c r="E52" s="801"/>
      <c r="F52" s="801"/>
      <c r="G52" s="801"/>
      <c r="H52" s="801"/>
      <c r="I52" s="801"/>
      <c r="J52" s="801"/>
      <c r="K52" s="801"/>
      <c r="L52" s="801"/>
      <c r="M52" s="801"/>
      <c r="N52" s="801"/>
      <c r="O52" s="801"/>
      <c r="P52" s="801"/>
      <c r="Q52" s="801"/>
      <c r="R52" s="801"/>
      <c r="S52" s="801"/>
      <c r="T52" s="801"/>
      <c r="U52" s="801"/>
      <c r="V52" s="801"/>
      <c r="W52" s="801"/>
      <c r="X52" s="801"/>
      <c r="Y52" s="801"/>
      <c r="Z52" s="801"/>
      <c r="AA52" s="22"/>
      <c r="AB52" s="22"/>
      <c r="AC52" s="22"/>
      <c r="AD52" s="22"/>
      <c r="AE52" s="22"/>
      <c r="AF52" s="22"/>
      <c r="AG52" s="22"/>
      <c r="AH52" s="22"/>
      <c r="AI52" s="22"/>
      <c r="AJ52" s="22"/>
      <c r="AK52" s="22"/>
      <c r="AL52" s="22"/>
      <c r="AM52" s="22"/>
    </row>
    <row r="53" spans="1:39" ht="12.75" customHeight="1">
      <c r="A53" s="479"/>
      <c r="B53" s="479"/>
      <c r="C53" s="801"/>
      <c r="D53" s="801"/>
      <c r="E53" s="801"/>
      <c r="F53" s="801"/>
      <c r="G53" s="801"/>
      <c r="H53" s="801"/>
      <c r="I53" s="801"/>
      <c r="J53" s="801"/>
      <c r="K53" s="801"/>
      <c r="L53" s="801"/>
      <c r="M53" s="801"/>
      <c r="N53" s="801"/>
      <c r="O53" s="801"/>
      <c r="P53" s="801"/>
      <c r="Q53" s="801"/>
      <c r="R53" s="801"/>
      <c r="S53" s="801"/>
      <c r="T53" s="801"/>
      <c r="U53" s="801"/>
      <c r="V53" s="801"/>
      <c r="W53" s="801"/>
      <c r="X53" s="801"/>
      <c r="Y53" s="801"/>
      <c r="Z53" s="801"/>
      <c r="AA53" s="22"/>
      <c r="AB53" s="22"/>
      <c r="AC53" s="22"/>
      <c r="AD53" s="22"/>
      <c r="AE53" s="22"/>
      <c r="AF53" s="22"/>
      <c r="AG53" s="22"/>
      <c r="AH53" s="22"/>
      <c r="AI53" s="22"/>
      <c r="AJ53" s="22"/>
      <c r="AK53" s="22"/>
      <c r="AL53" s="22"/>
      <c r="AM53" s="22"/>
    </row>
    <row r="54" spans="1:39" ht="12.75" customHeight="1">
      <c r="A54" s="801" t="s">
        <v>609</v>
      </c>
      <c r="B54" s="479"/>
      <c r="C54" s="801"/>
      <c r="D54" s="801"/>
      <c r="E54" s="801"/>
      <c r="F54" s="801"/>
      <c r="G54" s="801"/>
      <c r="H54" s="801"/>
      <c r="I54" s="801"/>
      <c r="J54" s="801"/>
      <c r="K54" s="801"/>
      <c r="L54" s="801"/>
      <c r="M54" s="801"/>
      <c r="N54" s="801"/>
      <c r="O54" s="801"/>
      <c r="P54" s="801"/>
      <c r="Q54" s="801"/>
      <c r="R54" s="801"/>
      <c r="S54" s="801"/>
      <c r="T54" s="801"/>
      <c r="U54" s="801"/>
      <c r="V54" s="801"/>
      <c r="W54" s="801"/>
      <c r="X54" s="801"/>
      <c r="Y54" s="801"/>
      <c r="Z54" s="801"/>
      <c r="AA54" s="22"/>
      <c r="AB54" s="22"/>
      <c r="AC54" s="22"/>
      <c r="AD54" s="22"/>
      <c r="AE54" s="22"/>
      <c r="AF54" s="22"/>
      <c r="AG54" s="22"/>
      <c r="AH54" s="22"/>
      <c r="AI54" s="22"/>
      <c r="AJ54" s="22"/>
      <c r="AK54" s="22"/>
      <c r="AL54" s="22"/>
      <c r="AM54" s="24"/>
    </row>
    <row r="55" spans="1:39" ht="12.75" customHeight="1">
      <c r="A55" s="801" t="s">
        <v>610</v>
      </c>
      <c r="B55" s="479"/>
      <c r="C55" s="801"/>
      <c r="D55" s="801"/>
      <c r="E55" s="801"/>
      <c r="F55" s="801"/>
      <c r="G55" s="801"/>
      <c r="H55" s="801"/>
      <c r="I55" s="801"/>
      <c r="J55" s="801"/>
      <c r="K55" s="801"/>
      <c r="L55" s="801"/>
      <c r="M55" s="801"/>
      <c r="N55" s="801"/>
      <c r="O55" s="801"/>
      <c r="P55" s="801"/>
      <c r="Q55" s="801"/>
      <c r="R55" s="801"/>
      <c r="S55" s="801"/>
      <c r="T55" s="801"/>
      <c r="U55" s="801"/>
      <c r="V55" s="801"/>
      <c r="W55" s="801"/>
      <c r="X55" s="801"/>
      <c r="Y55" s="801"/>
      <c r="Z55" s="801"/>
      <c r="AA55" s="22"/>
      <c r="AB55" s="22"/>
      <c r="AC55" s="22"/>
      <c r="AD55" s="22"/>
      <c r="AE55" s="22"/>
      <c r="AF55" s="22"/>
      <c r="AG55" s="22"/>
      <c r="AH55" s="22"/>
      <c r="AI55" s="22"/>
      <c r="AJ55" s="22"/>
      <c r="AK55" s="123"/>
      <c r="AL55" s="813"/>
      <c r="AM55" s="24"/>
    </row>
    <row r="56" spans="1:39" ht="12.75" customHeight="1">
      <c r="A56" s="801" t="s">
        <v>611</v>
      </c>
      <c r="B56" s="479"/>
      <c r="C56" s="801"/>
      <c r="D56" s="801"/>
      <c r="E56" s="801"/>
      <c r="F56" s="801"/>
      <c r="G56" s="801"/>
      <c r="H56" s="801"/>
      <c r="I56" s="801"/>
      <c r="J56" s="801"/>
      <c r="K56" s="801"/>
      <c r="L56" s="801"/>
      <c r="M56" s="801"/>
      <c r="N56" s="801"/>
      <c r="O56" s="801"/>
      <c r="P56" s="801"/>
      <c r="Q56" s="801"/>
      <c r="R56" s="801"/>
      <c r="S56" s="801"/>
      <c r="T56" s="801"/>
      <c r="U56" s="801"/>
      <c r="V56" s="801"/>
      <c r="W56" s="801"/>
      <c r="X56" s="801"/>
      <c r="Y56" s="801"/>
      <c r="Z56" s="801"/>
      <c r="AA56" s="22"/>
      <c r="AB56" s="22"/>
      <c r="AC56" s="22"/>
      <c r="AD56" s="22"/>
      <c r="AE56" s="22"/>
      <c r="AF56" s="22"/>
      <c r="AG56" s="22"/>
      <c r="AH56" s="22"/>
      <c r="AI56" s="22"/>
      <c r="AJ56" s="22"/>
      <c r="AK56" s="123"/>
      <c r="AL56" s="813"/>
      <c r="AM56" s="813"/>
    </row>
    <row r="57" spans="1:39" ht="12.5">
      <c r="A57" s="479"/>
      <c r="B57" s="479"/>
      <c r="C57" s="801"/>
      <c r="D57" s="801"/>
      <c r="E57" s="801"/>
      <c r="F57" s="801"/>
      <c r="G57" s="801"/>
      <c r="H57" s="801"/>
      <c r="I57" s="801"/>
      <c r="J57" s="801"/>
      <c r="K57" s="801"/>
      <c r="L57" s="801"/>
      <c r="M57" s="801"/>
      <c r="N57" s="801"/>
      <c r="O57" s="801"/>
      <c r="P57" s="801"/>
      <c r="Q57" s="801"/>
      <c r="R57" s="801"/>
      <c r="S57" s="801"/>
      <c r="T57" s="801"/>
      <c r="U57" s="801"/>
      <c r="V57" s="801"/>
      <c r="W57" s="801"/>
      <c r="X57" s="801"/>
      <c r="Y57" s="801"/>
      <c r="Z57" s="801"/>
      <c r="AA57" s="22"/>
      <c r="AB57" s="22"/>
      <c r="AC57" s="22"/>
      <c r="AD57" s="22"/>
      <c r="AE57" s="22"/>
      <c r="AF57" s="22"/>
      <c r="AG57" s="22"/>
      <c r="AH57" s="22"/>
      <c r="AI57" s="22"/>
      <c r="AJ57" s="22"/>
      <c r="AK57" s="123"/>
      <c r="AL57" s="813"/>
      <c r="AM57" s="813"/>
    </row>
    <row r="58" spans="1:39" ht="12.5">
      <c r="A58" s="801" t="s">
        <v>612</v>
      </c>
      <c r="B58" s="479"/>
      <c r="C58" s="801"/>
      <c r="D58" s="801"/>
      <c r="E58" s="801"/>
      <c r="F58" s="801"/>
      <c r="G58" s="801"/>
      <c r="H58" s="801"/>
      <c r="I58" s="801"/>
      <c r="J58" s="801"/>
      <c r="K58" s="801"/>
      <c r="L58" s="801"/>
      <c r="M58" s="801"/>
      <c r="N58" s="801"/>
      <c r="O58" s="801"/>
      <c r="P58" s="801"/>
      <c r="Q58" s="801"/>
      <c r="R58" s="801"/>
      <c r="S58" s="801"/>
      <c r="T58" s="801"/>
      <c r="U58" s="801"/>
      <c r="V58" s="801"/>
      <c r="W58" s="801"/>
      <c r="X58" s="801"/>
      <c r="Y58" s="801"/>
      <c r="Z58" s="801"/>
      <c r="AA58" s="22"/>
      <c r="AB58" s="22"/>
      <c r="AC58" s="22"/>
      <c r="AD58" s="22"/>
      <c r="AE58" s="22"/>
      <c r="AF58" s="22"/>
      <c r="AG58" s="22"/>
      <c r="AH58" s="22"/>
      <c r="AI58" s="22"/>
      <c r="AJ58" s="22"/>
      <c r="AK58" s="123"/>
      <c r="AL58" s="813"/>
      <c r="AM58" s="813"/>
    </row>
    <row r="59" spans="1:39" ht="12.5">
      <c r="A59" s="629" t="s">
        <v>613</v>
      </c>
      <c r="B59" s="479"/>
      <c r="C59" s="801"/>
      <c r="D59" s="801"/>
      <c r="E59" s="801"/>
      <c r="F59" s="801"/>
      <c r="G59" s="801"/>
      <c r="H59" s="801"/>
      <c r="I59" s="801"/>
      <c r="J59" s="801"/>
      <c r="K59" s="801"/>
      <c r="L59" s="801"/>
      <c r="M59" s="801"/>
      <c r="N59" s="801"/>
      <c r="O59" s="801"/>
      <c r="P59" s="801"/>
      <c r="Q59" s="801"/>
      <c r="R59" s="801"/>
      <c r="S59" s="801"/>
      <c r="T59" s="801"/>
      <c r="U59" s="801"/>
      <c r="V59" s="801"/>
      <c r="W59" s="801"/>
      <c r="X59" s="801"/>
      <c r="Y59" s="801"/>
      <c r="Z59" s="801"/>
      <c r="AA59" s="22"/>
      <c r="AB59" s="22"/>
      <c r="AC59" s="22"/>
      <c r="AD59" s="22"/>
      <c r="AE59" s="22"/>
      <c r="AF59" s="22"/>
      <c r="AG59" s="22"/>
      <c r="AH59" s="22"/>
      <c r="AI59" s="22"/>
      <c r="AJ59" s="22"/>
      <c r="AK59" s="22"/>
      <c r="AL59" s="22"/>
      <c r="AM59" s="22"/>
    </row>
    <row r="60" spans="1:39" ht="12.75" customHeight="1">
      <c r="A60" s="629" t="s">
        <v>614</v>
      </c>
      <c r="B60" s="479"/>
      <c r="C60" s="801"/>
      <c r="D60" s="801"/>
      <c r="E60" s="801"/>
      <c r="F60" s="801"/>
      <c r="G60" s="801"/>
      <c r="H60" s="801"/>
      <c r="I60" s="801"/>
      <c r="J60" s="801"/>
      <c r="K60" s="801"/>
      <c r="L60" s="801"/>
      <c r="M60" s="801"/>
      <c r="N60" s="801"/>
      <c r="O60" s="801"/>
      <c r="P60" s="801"/>
      <c r="Q60" s="801"/>
      <c r="R60" s="801"/>
      <c r="S60" s="801"/>
      <c r="T60" s="801"/>
      <c r="U60" s="801"/>
      <c r="V60" s="801"/>
      <c r="W60" s="801"/>
      <c r="X60" s="801"/>
      <c r="Y60" s="801"/>
      <c r="Z60" s="801"/>
      <c r="AA60" s="22"/>
      <c r="AB60" s="22"/>
      <c r="AC60" s="22"/>
      <c r="AD60" s="22"/>
      <c r="AE60" s="22"/>
      <c r="AF60" s="22"/>
      <c r="AG60" s="22"/>
      <c r="AH60" s="22"/>
      <c r="AI60" s="22"/>
      <c r="AJ60" s="22"/>
      <c r="AK60" s="22"/>
      <c r="AL60" s="22"/>
      <c r="AM60" s="22"/>
    </row>
    <row r="61" spans="1:39" ht="12.5">
      <c r="A61" s="629" t="s">
        <v>615</v>
      </c>
      <c r="B61" s="479"/>
      <c r="C61" s="801"/>
      <c r="D61" s="801"/>
      <c r="E61" s="801"/>
      <c r="F61" s="801"/>
      <c r="G61" s="801"/>
      <c r="H61" s="801"/>
      <c r="I61" s="801"/>
      <c r="J61" s="801"/>
      <c r="K61" s="801"/>
      <c r="L61" s="801"/>
      <c r="M61" s="801"/>
      <c r="N61" s="801"/>
      <c r="O61" s="801"/>
      <c r="P61" s="801"/>
      <c r="Q61" s="801"/>
      <c r="R61" s="801"/>
      <c r="S61" s="801"/>
      <c r="T61" s="801"/>
      <c r="U61" s="801"/>
      <c r="V61" s="801"/>
      <c r="W61" s="801"/>
      <c r="X61" s="801"/>
      <c r="Y61" s="801"/>
      <c r="Z61" s="801"/>
      <c r="AA61" s="22"/>
      <c r="AB61" s="22"/>
      <c r="AC61" s="22"/>
      <c r="AD61" s="22"/>
      <c r="AE61" s="22"/>
      <c r="AF61" s="22"/>
      <c r="AG61" s="22"/>
      <c r="AH61" s="22"/>
      <c r="AI61" s="22"/>
      <c r="AJ61" s="22"/>
      <c r="AK61" s="22"/>
      <c r="AL61" s="22"/>
      <c r="AM61" s="22"/>
    </row>
    <row r="62" spans="1:39" ht="12.5">
      <c r="A62" s="801" t="s">
        <v>616</v>
      </c>
      <c r="B62" s="479"/>
      <c r="C62" s="801"/>
      <c r="D62" s="801"/>
      <c r="E62" s="801"/>
      <c r="F62" s="801"/>
      <c r="G62" s="801"/>
      <c r="H62" s="801"/>
      <c r="I62" s="801"/>
      <c r="J62" s="801"/>
      <c r="K62" s="801"/>
      <c r="L62" s="801"/>
      <c r="M62" s="801"/>
      <c r="N62" s="801"/>
      <c r="O62" s="801"/>
      <c r="P62" s="801"/>
      <c r="Q62" s="801"/>
      <c r="R62" s="801"/>
      <c r="S62" s="801"/>
      <c r="T62" s="801"/>
      <c r="U62" s="801"/>
      <c r="V62" s="801"/>
      <c r="W62" s="801"/>
      <c r="X62" s="801"/>
      <c r="Y62" s="801"/>
      <c r="Z62" s="801"/>
      <c r="AA62" s="22"/>
      <c r="AB62" s="22"/>
      <c r="AC62" s="22"/>
      <c r="AD62" s="22"/>
      <c r="AE62" s="22"/>
      <c r="AF62" s="22"/>
      <c r="AG62" s="22"/>
      <c r="AH62" s="22"/>
      <c r="AI62" s="22"/>
      <c r="AJ62" s="22"/>
      <c r="AK62" s="22"/>
      <c r="AL62" s="22"/>
      <c r="AM62" s="22"/>
    </row>
    <row r="63" spans="1:39" ht="12.75" customHeight="1">
      <c r="A63" s="801" t="s">
        <v>617</v>
      </c>
      <c r="B63" s="479"/>
      <c r="C63" s="801"/>
      <c r="D63" s="801"/>
      <c r="E63" s="801"/>
      <c r="F63" s="801"/>
      <c r="G63" s="801"/>
      <c r="H63" s="801"/>
      <c r="I63" s="801"/>
      <c r="J63" s="801"/>
      <c r="K63" s="801"/>
      <c r="L63" s="801"/>
      <c r="M63" s="801"/>
      <c r="N63" s="801"/>
      <c r="O63" s="801"/>
      <c r="P63" s="801"/>
      <c r="Q63" s="801"/>
      <c r="R63" s="801"/>
      <c r="S63" s="801"/>
      <c r="T63" s="801"/>
      <c r="U63" s="801"/>
      <c r="V63" s="801"/>
      <c r="W63" s="801"/>
      <c r="X63" s="801"/>
      <c r="Y63" s="801"/>
      <c r="Z63" s="801"/>
      <c r="AA63" s="22"/>
      <c r="AB63" s="22"/>
      <c r="AC63" s="22"/>
      <c r="AD63" s="22"/>
      <c r="AE63" s="22"/>
      <c r="AF63" s="22"/>
      <c r="AG63" s="22"/>
      <c r="AH63" s="22"/>
      <c r="AI63" s="22"/>
      <c r="AJ63" s="22"/>
      <c r="AK63" s="22"/>
      <c r="AL63" s="22"/>
      <c r="AM63" s="22"/>
    </row>
    <row r="64" spans="1:39" ht="12.5">
      <c r="A64" s="479"/>
      <c r="B64" s="479"/>
      <c r="C64" s="801"/>
      <c r="D64" s="801"/>
      <c r="E64" s="801"/>
      <c r="F64" s="801"/>
      <c r="G64" s="801"/>
      <c r="H64" s="801"/>
      <c r="I64" s="801"/>
      <c r="J64" s="801"/>
      <c r="K64" s="801"/>
      <c r="L64" s="801"/>
      <c r="M64" s="801"/>
      <c r="N64" s="801"/>
      <c r="O64" s="801"/>
      <c r="P64" s="801"/>
      <c r="Q64" s="801"/>
      <c r="R64" s="801"/>
      <c r="S64" s="801"/>
      <c r="T64" s="801"/>
      <c r="U64" s="801"/>
      <c r="V64" s="801"/>
      <c r="W64" s="801"/>
      <c r="X64" s="801"/>
      <c r="Y64" s="801"/>
      <c r="Z64" s="801"/>
      <c r="AA64" s="22"/>
      <c r="AB64" s="22"/>
      <c r="AC64" s="22"/>
      <c r="AD64" s="22"/>
      <c r="AE64" s="22"/>
      <c r="AF64" s="22"/>
      <c r="AG64" s="22"/>
      <c r="AH64" s="22"/>
      <c r="AI64" s="22"/>
      <c r="AJ64" s="22"/>
      <c r="AK64" s="22"/>
      <c r="AL64" s="22"/>
      <c r="AM64" s="22"/>
    </row>
    <row r="65" spans="1:39" ht="12.5">
      <c r="A65" s="629" t="s">
        <v>618</v>
      </c>
      <c r="B65" s="479"/>
      <c r="C65" s="805"/>
      <c r="D65" s="805"/>
      <c r="E65" s="805"/>
      <c r="F65" s="805"/>
      <c r="G65" s="805"/>
      <c r="H65" s="805"/>
      <c r="I65" s="805"/>
      <c r="J65" s="805"/>
      <c r="K65" s="805"/>
      <c r="L65" s="805"/>
      <c r="M65" s="805"/>
      <c r="N65" s="805"/>
      <c r="O65" s="805"/>
      <c r="P65" s="805"/>
      <c r="Q65" s="805"/>
      <c r="R65" s="805"/>
      <c r="S65" s="805"/>
      <c r="T65" s="805"/>
      <c r="U65" s="805"/>
      <c r="V65" s="805"/>
      <c r="W65" s="805"/>
      <c r="X65" s="805"/>
      <c r="Y65" s="805"/>
      <c r="Z65" s="805"/>
      <c r="AA65" s="24"/>
      <c r="AB65" s="24"/>
      <c r="AC65" s="24"/>
      <c r="AD65" s="24"/>
      <c r="AE65" s="24"/>
      <c r="AF65" s="24"/>
      <c r="AG65" s="24"/>
      <c r="AH65" s="24"/>
      <c r="AI65" s="24"/>
      <c r="AJ65" s="24"/>
      <c r="AK65" s="24"/>
      <c r="AL65" s="24"/>
      <c r="AM65" s="22"/>
    </row>
    <row r="66" spans="1:39" ht="12.5">
      <c r="A66" s="629" t="s">
        <v>619</v>
      </c>
      <c r="B66" s="479"/>
      <c r="C66" s="805"/>
      <c r="D66" s="805"/>
      <c r="E66" s="805"/>
      <c r="F66" s="805"/>
      <c r="G66" s="805"/>
      <c r="H66" s="805"/>
      <c r="I66" s="805"/>
      <c r="J66" s="805"/>
      <c r="K66" s="805"/>
      <c r="L66" s="805"/>
      <c r="M66" s="805"/>
      <c r="N66" s="805"/>
      <c r="O66" s="805"/>
      <c r="P66" s="805"/>
      <c r="Q66" s="805"/>
      <c r="R66" s="805"/>
      <c r="S66" s="805"/>
      <c r="T66" s="805"/>
      <c r="U66" s="805"/>
      <c r="V66" s="805"/>
      <c r="W66" s="805"/>
      <c r="X66" s="805"/>
      <c r="Y66" s="805"/>
      <c r="Z66" s="805"/>
      <c r="AA66" s="24"/>
      <c r="AB66" s="24"/>
      <c r="AC66" s="24"/>
      <c r="AD66" s="24"/>
      <c r="AE66" s="24"/>
      <c r="AF66" s="24"/>
      <c r="AG66" s="24"/>
      <c r="AH66" s="24"/>
      <c r="AI66" s="24"/>
      <c r="AJ66" s="24"/>
      <c r="AK66" s="24"/>
      <c r="AL66" s="24"/>
      <c r="AM66" s="22"/>
    </row>
    <row r="67" spans="1:39" ht="12.75" customHeight="1">
      <c r="A67" s="479"/>
      <c r="B67" s="479"/>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813"/>
      <c r="AB67" s="813"/>
      <c r="AC67" s="813"/>
      <c r="AD67" s="813"/>
      <c r="AE67" s="813"/>
      <c r="AF67" s="813"/>
      <c r="AG67" s="813"/>
      <c r="AH67" s="813"/>
      <c r="AI67" s="813"/>
      <c r="AJ67" s="813"/>
      <c r="AK67" s="813"/>
      <c r="AL67" s="813"/>
      <c r="AM67" s="22"/>
    </row>
    <row r="68" spans="1:39" ht="12.75" customHeight="1">
      <c r="A68" s="805" t="s">
        <v>620</v>
      </c>
      <c r="B68" s="479"/>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813"/>
      <c r="AB68" s="813"/>
      <c r="AC68" s="813"/>
      <c r="AD68" s="813"/>
      <c r="AE68" s="813"/>
      <c r="AF68" s="813"/>
      <c r="AG68" s="813"/>
      <c r="AH68" s="813"/>
      <c r="AI68" s="813"/>
      <c r="AJ68" s="813"/>
      <c r="AK68" s="813"/>
      <c r="AL68" s="813"/>
      <c r="AM68" s="22"/>
    </row>
    <row r="69" spans="1:39" ht="12.75" customHeight="1">
      <c r="A69" s="805" t="s">
        <v>621</v>
      </c>
      <c r="B69" s="479"/>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813"/>
      <c r="AB69" s="813"/>
      <c r="AC69" s="813"/>
      <c r="AD69" s="813"/>
      <c r="AE69" s="813"/>
      <c r="AF69" s="813"/>
      <c r="AG69" s="813"/>
      <c r="AH69" s="813"/>
      <c r="AI69" s="813"/>
      <c r="AJ69" s="813"/>
      <c r="AK69" s="813"/>
      <c r="AL69" s="813"/>
      <c r="AM69" s="22"/>
    </row>
    <row r="70" spans="1:39" ht="12.75" customHeight="1">
      <c r="A70" s="479"/>
      <c r="B70" s="479"/>
      <c r="C70" s="801"/>
      <c r="D70" s="801"/>
      <c r="E70" s="801"/>
      <c r="F70" s="801"/>
      <c r="G70" s="801"/>
      <c r="H70" s="801"/>
      <c r="I70" s="801"/>
      <c r="J70" s="801"/>
      <c r="K70" s="801"/>
      <c r="L70" s="801"/>
      <c r="M70" s="801"/>
      <c r="N70" s="801"/>
      <c r="O70" s="801"/>
      <c r="P70" s="801"/>
      <c r="Q70" s="801"/>
      <c r="R70" s="801"/>
      <c r="S70" s="801"/>
      <c r="T70" s="801"/>
      <c r="U70" s="801"/>
      <c r="V70" s="801"/>
      <c r="W70" s="801"/>
      <c r="X70" s="801"/>
      <c r="Y70" s="801"/>
      <c r="Z70" s="801"/>
      <c r="AA70" s="22"/>
      <c r="AB70" s="22"/>
      <c r="AC70" s="22"/>
      <c r="AD70" s="22"/>
      <c r="AE70" s="22"/>
      <c r="AF70" s="22"/>
      <c r="AG70" s="22"/>
      <c r="AH70" s="22"/>
      <c r="AI70" s="22"/>
      <c r="AJ70" s="22"/>
      <c r="AK70" s="22"/>
      <c r="AL70" s="22"/>
      <c r="AM70" s="22"/>
    </row>
    <row r="71" spans="1:39" ht="12.5">
      <c r="A71" s="629" t="s">
        <v>622</v>
      </c>
      <c r="B71" s="479"/>
      <c r="C71" s="801"/>
      <c r="D71" s="801"/>
      <c r="E71" s="801"/>
      <c r="F71" s="801"/>
      <c r="G71" s="801"/>
      <c r="H71" s="801"/>
      <c r="I71" s="801"/>
      <c r="J71" s="801"/>
      <c r="K71" s="801"/>
      <c r="L71" s="801"/>
      <c r="M71" s="801"/>
      <c r="N71" s="801"/>
      <c r="O71" s="801"/>
      <c r="P71" s="801"/>
      <c r="Q71" s="801"/>
      <c r="R71" s="801"/>
      <c r="S71" s="801"/>
      <c r="T71" s="801"/>
      <c r="U71" s="801"/>
      <c r="V71" s="801"/>
      <c r="W71" s="801"/>
      <c r="X71" s="801"/>
      <c r="Y71" s="801"/>
      <c r="Z71" s="801"/>
      <c r="AA71" s="22"/>
      <c r="AB71" s="22"/>
      <c r="AC71" s="22"/>
      <c r="AD71" s="22"/>
      <c r="AE71" s="22"/>
      <c r="AF71" s="22"/>
      <c r="AG71" s="22"/>
      <c r="AH71" s="22"/>
      <c r="AI71" s="22"/>
      <c r="AJ71" s="22"/>
      <c r="AK71" s="22"/>
      <c r="AL71" s="22"/>
      <c r="AM71" s="22"/>
    </row>
    <row r="72" spans="1:39" ht="12.5">
      <c r="A72" s="664" t="s">
        <v>623</v>
      </c>
      <c r="B72" s="479"/>
      <c r="C72" s="801"/>
      <c r="D72" s="801"/>
      <c r="E72" s="801"/>
      <c r="F72" s="801"/>
      <c r="G72" s="801"/>
      <c r="H72" s="801"/>
      <c r="I72" s="801"/>
      <c r="J72" s="801"/>
      <c r="K72" s="801"/>
      <c r="L72" s="801"/>
      <c r="M72" s="801"/>
      <c r="N72" s="801"/>
      <c r="O72" s="801"/>
      <c r="P72" s="801"/>
      <c r="Q72" s="801"/>
      <c r="R72" s="801"/>
      <c r="S72" s="801"/>
      <c r="T72" s="801"/>
      <c r="U72" s="801"/>
      <c r="V72" s="801"/>
      <c r="W72" s="801"/>
      <c r="X72" s="801"/>
      <c r="Y72" s="801"/>
      <c r="Z72" s="801"/>
      <c r="AA72" s="22"/>
      <c r="AB72" s="22"/>
      <c r="AC72" s="22"/>
      <c r="AD72" s="22"/>
      <c r="AE72" s="22"/>
      <c r="AF72" s="22"/>
      <c r="AG72" s="22"/>
      <c r="AH72" s="22"/>
      <c r="AI72" s="22"/>
      <c r="AJ72" s="22"/>
      <c r="AK72" s="22"/>
      <c r="AL72" s="22"/>
      <c r="AM72" s="22"/>
    </row>
    <row r="73" spans="1:39" ht="12.5">
      <c r="A73" s="665" t="s">
        <v>624</v>
      </c>
      <c r="B73" s="479"/>
      <c r="C73" s="801"/>
      <c r="D73" s="801"/>
      <c r="E73" s="801"/>
      <c r="F73" s="801"/>
      <c r="G73" s="801"/>
      <c r="H73" s="801"/>
      <c r="I73" s="801"/>
      <c r="J73" s="801"/>
      <c r="K73" s="801"/>
      <c r="L73" s="801"/>
      <c r="M73" s="801"/>
      <c r="N73" s="801"/>
      <c r="O73" s="801"/>
      <c r="P73" s="801"/>
      <c r="Q73" s="801"/>
      <c r="R73" s="801"/>
      <c r="S73" s="801"/>
      <c r="T73" s="801"/>
      <c r="U73" s="801"/>
      <c r="V73" s="801"/>
      <c r="W73" s="801"/>
      <c r="X73" s="801"/>
      <c r="Y73" s="801"/>
      <c r="Z73" s="801"/>
      <c r="AA73" s="22"/>
      <c r="AB73" s="22"/>
      <c r="AC73" s="22"/>
      <c r="AD73" s="22"/>
      <c r="AE73" s="22"/>
      <c r="AF73" s="22"/>
      <c r="AG73" s="22"/>
      <c r="AH73" s="22"/>
      <c r="AI73" s="22"/>
      <c r="AJ73" s="22"/>
      <c r="AK73" s="22"/>
      <c r="AL73" s="22"/>
      <c r="AM73" s="22"/>
    </row>
    <row r="74" spans="1:39" ht="12.75" customHeight="1">
      <c r="A74" s="629" t="s">
        <v>625</v>
      </c>
      <c r="B74" s="479"/>
      <c r="C74" s="801"/>
      <c r="D74" s="801"/>
      <c r="E74" s="801"/>
      <c r="F74" s="801"/>
      <c r="G74" s="801"/>
      <c r="H74" s="801"/>
      <c r="I74" s="801"/>
      <c r="J74" s="801"/>
      <c r="K74" s="801"/>
      <c r="L74" s="801"/>
      <c r="M74" s="801"/>
      <c r="N74" s="801"/>
      <c r="O74" s="801"/>
      <c r="P74" s="801"/>
      <c r="Q74" s="801"/>
      <c r="R74" s="801"/>
      <c r="S74" s="801"/>
      <c r="T74" s="801"/>
      <c r="U74" s="801"/>
      <c r="V74" s="801"/>
      <c r="W74" s="801"/>
      <c r="X74" s="801"/>
      <c r="Y74" s="801"/>
      <c r="Z74" s="801"/>
      <c r="AA74" s="22"/>
      <c r="AB74" s="22"/>
      <c r="AC74" s="22"/>
      <c r="AD74" s="22"/>
      <c r="AE74" s="22"/>
      <c r="AF74" s="22"/>
      <c r="AG74" s="22"/>
      <c r="AH74" s="22"/>
      <c r="AI74" s="22"/>
      <c r="AJ74" s="22"/>
      <c r="AK74" s="22"/>
      <c r="AL74" s="22"/>
      <c r="AM74" s="22"/>
    </row>
    <row r="75" spans="1:39" ht="13.75" customHeight="1">
      <c r="A75" s="479"/>
      <c r="B75" s="479"/>
      <c r="C75" s="801"/>
      <c r="D75" s="801"/>
      <c r="E75" s="801"/>
      <c r="F75" s="801"/>
      <c r="G75" s="801"/>
      <c r="H75" s="801"/>
      <c r="I75" s="801"/>
      <c r="J75" s="801"/>
      <c r="K75" s="801"/>
      <c r="L75" s="801"/>
      <c r="M75" s="801"/>
      <c r="N75" s="801"/>
      <c r="O75" s="801"/>
      <c r="P75" s="801"/>
      <c r="Q75" s="801"/>
      <c r="R75" s="801"/>
      <c r="S75" s="801"/>
      <c r="T75" s="801"/>
      <c r="U75" s="801"/>
      <c r="V75" s="801"/>
      <c r="W75" s="801"/>
      <c r="X75" s="801"/>
      <c r="Y75" s="801"/>
      <c r="Z75" s="801"/>
      <c r="AA75" s="22"/>
      <c r="AB75" s="22"/>
      <c r="AC75" s="22"/>
      <c r="AD75" s="22"/>
      <c r="AE75" s="22"/>
      <c r="AF75" s="22"/>
      <c r="AG75" s="22"/>
      <c r="AH75" s="22"/>
      <c r="AI75" s="22"/>
      <c r="AJ75" s="22"/>
      <c r="AK75" s="22"/>
      <c r="AL75" s="22"/>
      <c r="AM75" s="22"/>
    </row>
    <row r="76" spans="1:39" ht="13.75" customHeight="1">
      <c r="A76" s="629" t="s">
        <v>626</v>
      </c>
      <c r="B76" s="479"/>
      <c r="C76" s="801"/>
      <c r="D76" s="801"/>
      <c r="E76" s="801"/>
      <c r="F76" s="801"/>
      <c r="G76" s="801"/>
      <c r="H76" s="801"/>
      <c r="I76" s="801"/>
      <c r="J76" s="801"/>
      <c r="K76" s="801"/>
      <c r="L76" s="801"/>
      <c r="M76" s="801"/>
      <c r="N76" s="801"/>
      <c r="O76" s="801"/>
      <c r="P76" s="801"/>
      <c r="Q76" s="801"/>
      <c r="R76" s="801"/>
      <c r="S76" s="801"/>
      <c r="T76" s="801"/>
      <c r="U76" s="801"/>
      <c r="V76" s="801"/>
      <c r="W76" s="801"/>
      <c r="X76" s="801"/>
      <c r="Y76" s="801"/>
      <c r="Z76" s="801"/>
      <c r="AA76" s="22"/>
      <c r="AB76" s="22"/>
      <c r="AC76" s="22"/>
      <c r="AD76" s="22"/>
      <c r="AE76" s="22"/>
      <c r="AF76" s="22"/>
      <c r="AG76" s="22"/>
      <c r="AH76" s="22"/>
      <c r="AI76" s="22"/>
      <c r="AJ76" s="22"/>
      <c r="AK76" s="22"/>
      <c r="AL76" s="22"/>
      <c r="AM76" s="20"/>
    </row>
    <row r="77" spans="1:39" ht="12.75" customHeight="1">
      <c r="A77" s="629" t="s">
        <v>627</v>
      </c>
      <c r="B77" s="479"/>
      <c r="C77" s="801"/>
      <c r="D77" s="801"/>
      <c r="E77" s="801"/>
      <c r="F77" s="801"/>
      <c r="G77" s="801"/>
      <c r="H77" s="801"/>
      <c r="I77" s="801"/>
      <c r="J77" s="801"/>
      <c r="K77" s="801"/>
      <c r="L77" s="801"/>
      <c r="M77" s="801"/>
      <c r="N77" s="801"/>
      <c r="O77" s="801"/>
      <c r="P77" s="801"/>
      <c r="Q77" s="801"/>
      <c r="R77" s="801"/>
      <c r="S77" s="801"/>
      <c r="T77" s="801"/>
      <c r="U77" s="801"/>
      <c r="V77" s="801"/>
      <c r="W77" s="801"/>
      <c r="X77" s="801"/>
      <c r="Y77" s="801"/>
      <c r="Z77" s="801"/>
      <c r="AA77" s="22"/>
      <c r="AB77" s="22"/>
      <c r="AC77" s="22"/>
      <c r="AD77" s="22"/>
      <c r="AE77" s="22"/>
      <c r="AF77" s="22"/>
      <c r="AG77" s="22"/>
      <c r="AH77" s="22"/>
      <c r="AI77" s="22"/>
      <c r="AJ77" s="22"/>
      <c r="AK77" s="22"/>
      <c r="AL77" s="22"/>
      <c r="AM77" s="20"/>
    </row>
    <row r="78" spans="1:39" ht="12.5">
      <c r="A78" s="479"/>
      <c r="B78" s="479"/>
      <c r="C78" s="801"/>
      <c r="D78" s="801"/>
      <c r="E78" s="801"/>
      <c r="F78" s="801"/>
      <c r="G78" s="801"/>
      <c r="H78" s="801"/>
      <c r="I78" s="801"/>
      <c r="J78" s="801"/>
      <c r="K78" s="801"/>
      <c r="L78" s="801"/>
      <c r="M78" s="801"/>
      <c r="N78" s="801"/>
      <c r="O78" s="801"/>
      <c r="P78" s="801"/>
      <c r="Q78" s="801"/>
      <c r="R78" s="801"/>
      <c r="S78" s="801"/>
      <c r="T78" s="801"/>
      <c r="U78" s="801"/>
      <c r="V78" s="801"/>
      <c r="W78" s="801"/>
      <c r="X78" s="801"/>
      <c r="Y78" s="801"/>
      <c r="Z78" s="801"/>
      <c r="AA78" s="22"/>
      <c r="AB78" s="22"/>
      <c r="AC78" s="22"/>
      <c r="AD78" s="22"/>
      <c r="AE78" s="22"/>
      <c r="AF78" s="22"/>
      <c r="AG78" s="22"/>
      <c r="AH78" s="22"/>
      <c r="AI78" s="22"/>
      <c r="AJ78" s="22"/>
      <c r="AK78" s="22"/>
      <c r="AL78" s="22"/>
      <c r="AM78" s="20"/>
    </row>
    <row r="79" spans="1:39" ht="12.5">
      <c r="A79" s="801" t="s">
        <v>628</v>
      </c>
      <c r="B79" s="479"/>
      <c r="C79" s="801"/>
      <c r="D79" s="801"/>
      <c r="E79" s="801"/>
      <c r="F79" s="801"/>
      <c r="G79" s="801"/>
      <c r="H79" s="801"/>
      <c r="I79" s="801"/>
      <c r="J79" s="801"/>
      <c r="K79" s="801"/>
      <c r="L79" s="801"/>
      <c r="M79" s="801"/>
      <c r="N79" s="801"/>
      <c r="O79" s="801"/>
      <c r="P79" s="801"/>
      <c r="Q79" s="801"/>
      <c r="R79" s="801"/>
      <c r="S79" s="801"/>
      <c r="T79" s="801"/>
      <c r="U79" s="801"/>
      <c r="V79" s="801"/>
      <c r="W79" s="801"/>
      <c r="X79" s="801"/>
      <c r="Y79" s="801"/>
      <c r="Z79" s="801"/>
      <c r="AA79" s="22"/>
      <c r="AB79" s="22"/>
      <c r="AC79" s="22"/>
      <c r="AD79" s="22"/>
      <c r="AE79" s="22"/>
      <c r="AF79" s="22"/>
      <c r="AG79" s="22"/>
      <c r="AH79" s="22"/>
      <c r="AI79" s="22"/>
      <c r="AJ79" s="22"/>
      <c r="AK79" s="22"/>
      <c r="AL79" s="22"/>
      <c r="AM79" s="22"/>
    </row>
    <row r="80" spans="1:39" ht="12.75" customHeight="1">
      <c r="A80" s="801" t="s">
        <v>629</v>
      </c>
      <c r="B80" s="479"/>
      <c r="C80" s="801"/>
      <c r="D80" s="801"/>
      <c r="E80" s="801"/>
      <c r="F80" s="801"/>
      <c r="G80" s="801"/>
      <c r="H80" s="801"/>
      <c r="I80" s="801"/>
      <c r="J80" s="801"/>
      <c r="K80" s="801"/>
      <c r="L80" s="801"/>
      <c r="M80" s="801"/>
      <c r="N80" s="801"/>
      <c r="O80" s="801"/>
      <c r="P80" s="801"/>
      <c r="Q80" s="801"/>
      <c r="R80" s="801"/>
      <c r="S80" s="801"/>
      <c r="T80" s="801"/>
      <c r="U80" s="801"/>
      <c r="V80" s="801"/>
      <c r="W80" s="801"/>
      <c r="X80" s="801"/>
      <c r="Y80" s="801"/>
      <c r="Z80" s="801"/>
      <c r="AA80" s="22"/>
      <c r="AB80" s="22"/>
      <c r="AC80" s="22"/>
      <c r="AD80" s="22"/>
      <c r="AE80" s="22"/>
      <c r="AF80" s="22"/>
      <c r="AG80" s="22"/>
      <c r="AH80" s="22"/>
      <c r="AI80" s="22"/>
      <c r="AJ80" s="22"/>
      <c r="AK80" s="22"/>
      <c r="AL80" s="22"/>
      <c r="AM80" s="22"/>
    </row>
    <row r="81" spans="1:39" ht="12.5">
      <c r="A81" s="479"/>
      <c r="B81" s="479"/>
      <c r="C81" s="801"/>
      <c r="D81" s="801"/>
      <c r="E81" s="801"/>
      <c r="F81" s="801"/>
      <c r="G81" s="801"/>
      <c r="H81" s="801"/>
      <c r="I81" s="801"/>
      <c r="J81" s="801"/>
      <c r="K81" s="801"/>
      <c r="L81" s="801"/>
      <c r="M81" s="801"/>
      <c r="N81" s="801"/>
      <c r="O81" s="801"/>
      <c r="P81" s="801"/>
      <c r="Q81" s="801"/>
      <c r="R81" s="801"/>
      <c r="S81" s="801"/>
      <c r="T81" s="801"/>
      <c r="U81" s="801"/>
      <c r="V81" s="801"/>
      <c r="W81" s="801"/>
      <c r="X81" s="801"/>
      <c r="Y81" s="801"/>
      <c r="Z81" s="801"/>
      <c r="AA81" s="22"/>
      <c r="AB81" s="22"/>
      <c r="AC81" s="22"/>
      <c r="AD81" s="22"/>
      <c r="AE81" s="22"/>
      <c r="AF81" s="22"/>
      <c r="AG81" s="22"/>
      <c r="AH81" s="22"/>
      <c r="AI81" s="22"/>
      <c r="AJ81" s="22"/>
      <c r="AK81" s="22"/>
      <c r="AL81" s="22"/>
      <c r="AM81" s="22"/>
    </row>
    <row r="82" spans="1:39" ht="12.5">
      <c r="A82" s="629" t="s">
        <v>630</v>
      </c>
      <c r="B82" s="479"/>
      <c r="C82" s="801"/>
      <c r="D82" s="801"/>
      <c r="E82" s="801"/>
      <c r="F82" s="801"/>
      <c r="G82" s="801"/>
      <c r="H82" s="801"/>
      <c r="I82" s="801"/>
      <c r="J82" s="801"/>
      <c r="K82" s="801"/>
      <c r="L82" s="801"/>
      <c r="M82" s="801"/>
      <c r="N82" s="801"/>
      <c r="O82" s="801"/>
      <c r="P82" s="801"/>
      <c r="Q82" s="801"/>
      <c r="R82" s="801"/>
      <c r="S82" s="801"/>
      <c r="T82" s="801"/>
      <c r="U82" s="801"/>
      <c r="V82" s="801"/>
      <c r="W82" s="801"/>
      <c r="X82" s="801"/>
      <c r="Y82" s="801"/>
      <c r="Z82" s="801"/>
      <c r="AA82" s="22"/>
      <c r="AB82" s="22"/>
      <c r="AC82" s="22"/>
      <c r="AD82" s="22"/>
      <c r="AE82" s="22"/>
      <c r="AF82" s="22"/>
      <c r="AG82" s="22"/>
      <c r="AH82" s="22"/>
      <c r="AI82" s="22"/>
      <c r="AJ82" s="22"/>
      <c r="AK82" s="22"/>
      <c r="AL82" s="22"/>
      <c r="AM82" s="22"/>
    </row>
    <row r="83" spans="1:39" ht="12.5">
      <c r="A83" s="801" t="s">
        <v>631</v>
      </c>
      <c r="B83" s="479"/>
      <c r="C83" s="801"/>
      <c r="D83" s="801"/>
      <c r="E83" s="801"/>
      <c r="F83" s="801"/>
      <c r="G83" s="801"/>
      <c r="H83" s="801"/>
      <c r="I83" s="801"/>
      <c r="J83" s="801"/>
      <c r="K83" s="801"/>
      <c r="L83" s="801"/>
      <c r="M83" s="801"/>
      <c r="N83" s="801"/>
      <c r="O83" s="801"/>
      <c r="P83" s="801"/>
      <c r="Q83" s="801"/>
      <c r="R83" s="801"/>
      <c r="S83" s="801"/>
      <c r="T83" s="801"/>
      <c r="U83" s="801"/>
      <c r="V83" s="801"/>
      <c r="W83" s="801"/>
      <c r="X83" s="801"/>
      <c r="Y83" s="801"/>
      <c r="Z83" s="801"/>
      <c r="AA83" s="22"/>
      <c r="AB83" s="22"/>
      <c r="AC83" s="22"/>
      <c r="AD83" s="22"/>
      <c r="AE83" s="22"/>
      <c r="AF83" s="22"/>
      <c r="AG83" s="22"/>
      <c r="AH83" s="22"/>
      <c r="AI83" s="22"/>
      <c r="AJ83" s="22"/>
      <c r="AK83" s="22"/>
      <c r="AL83" s="22"/>
      <c r="AM83" s="22"/>
    </row>
    <row r="84" spans="1:39" ht="12.75" customHeight="1">
      <c r="A84" s="801" t="s">
        <v>632</v>
      </c>
      <c r="B84" s="479"/>
      <c r="C84" s="801"/>
      <c r="D84" s="801"/>
      <c r="E84" s="801"/>
      <c r="F84" s="801"/>
      <c r="G84" s="801"/>
      <c r="H84" s="801"/>
      <c r="I84" s="801"/>
      <c r="J84" s="801"/>
      <c r="K84" s="801"/>
      <c r="L84" s="801"/>
      <c r="M84" s="801"/>
      <c r="N84" s="801"/>
      <c r="O84" s="801"/>
      <c r="P84" s="801"/>
      <c r="Q84" s="801"/>
      <c r="R84" s="801"/>
      <c r="S84" s="801"/>
      <c r="T84" s="801"/>
      <c r="U84" s="801"/>
      <c r="V84" s="801"/>
      <c r="W84" s="801"/>
      <c r="X84" s="801"/>
      <c r="Y84" s="801"/>
      <c r="Z84" s="801"/>
      <c r="AA84" s="22"/>
      <c r="AB84" s="22"/>
      <c r="AC84" s="22"/>
      <c r="AD84" s="22"/>
      <c r="AE84" s="22"/>
      <c r="AF84" s="22"/>
      <c r="AG84" s="22"/>
      <c r="AH84" s="22"/>
      <c r="AI84" s="22"/>
      <c r="AJ84" s="22"/>
      <c r="AK84" s="22"/>
      <c r="AL84" s="22"/>
      <c r="AM84" s="22"/>
    </row>
    <row r="85" spans="1:39" ht="12.5">
      <c r="A85" s="479"/>
      <c r="B85" s="479"/>
      <c r="C85" s="801"/>
      <c r="D85" s="801"/>
      <c r="E85" s="801"/>
      <c r="F85" s="801"/>
      <c r="G85" s="801"/>
      <c r="H85" s="801"/>
      <c r="I85" s="801"/>
      <c r="J85" s="801"/>
      <c r="K85" s="801"/>
      <c r="L85" s="801"/>
      <c r="M85" s="801"/>
      <c r="N85" s="801"/>
      <c r="O85" s="801"/>
      <c r="P85" s="801"/>
      <c r="Q85" s="801"/>
      <c r="R85" s="801"/>
      <c r="S85" s="801"/>
      <c r="T85" s="801"/>
      <c r="U85" s="801"/>
      <c r="V85" s="801"/>
      <c r="W85" s="801"/>
      <c r="X85" s="801"/>
      <c r="Y85" s="801"/>
      <c r="Z85" s="801"/>
      <c r="AA85" s="22"/>
      <c r="AB85" s="22"/>
      <c r="AC85" s="22"/>
      <c r="AD85" s="22"/>
      <c r="AE85" s="22"/>
      <c r="AF85" s="22"/>
      <c r="AG85" s="22"/>
      <c r="AH85" s="22"/>
      <c r="AI85" s="22"/>
      <c r="AJ85" s="22"/>
      <c r="AK85" s="22"/>
      <c r="AL85" s="22"/>
      <c r="AM85" s="22"/>
    </row>
    <row r="86" spans="1:39" ht="12.5">
      <c r="A86" s="629" t="s">
        <v>633</v>
      </c>
      <c r="B86" s="479"/>
      <c r="C86" s="801"/>
      <c r="D86" s="801"/>
      <c r="E86" s="801"/>
      <c r="F86" s="801"/>
      <c r="G86" s="801"/>
      <c r="H86" s="801"/>
      <c r="I86" s="801"/>
      <c r="J86" s="801"/>
      <c r="K86" s="801"/>
      <c r="L86" s="801"/>
      <c r="M86" s="801"/>
      <c r="N86" s="801"/>
      <c r="O86" s="801"/>
      <c r="P86" s="801"/>
      <c r="Q86" s="801"/>
      <c r="R86" s="801"/>
      <c r="S86" s="801"/>
      <c r="T86" s="801"/>
      <c r="U86" s="801"/>
      <c r="V86" s="801"/>
      <c r="W86" s="801"/>
      <c r="X86" s="801"/>
      <c r="Y86" s="801"/>
      <c r="Z86" s="801"/>
      <c r="AA86" s="22"/>
      <c r="AB86" s="22"/>
      <c r="AC86" s="22"/>
      <c r="AD86" s="22"/>
      <c r="AE86" s="22"/>
      <c r="AF86" s="22"/>
      <c r="AG86" s="22"/>
      <c r="AH86" s="22"/>
      <c r="AI86" s="22"/>
      <c r="AJ86" s="22"/>
      <c r="AK86" s="22"/>
      <c r="AL86" s="22"/>
      <c r="AM86" s="22"/>
    </row>
    <row r="87" spans="1:39" ht="12.5">
      <c r="A87" s="801" t="s">
        <v>634</v>
      </c>
      <c r="B87" s="479"/>
      <c r="C87" s="801"/>
      <c r="D87" s="801"/>
      <c r="E87" s="801"/>
      <c r="F87" s="801"/>
      <c r="G87" s="801"/>
      <c r="H87" s="801"/>
      <c r="I87" s="801"/>
      <c r="J87" s="801"/>
      <c r="K87" s="801"/>
      <c r="L87" s="801"/>
      <c r="M87" s="801"/>
      <c r="N87" s="801"/>
      <c r="O87" s="801"/>
      <c r="P87" s="801"/>
      <c r="Q87" s="801"/>
      <c r="R87" s="801"/>
      <c r="S87" s="801"/>
      <c r="T87" s="801"/>
      <c r="U87" s="801"/>
      <c r="V87" s="801"/>
      <c r="W87" s="801"/>
      <c r="X87" s="801"/>
      <c r="Y87" s="801"/>
      <c r="Z87" s="801"/>
      <c r="AA87" s="22"/>
      <c r="AB87" s="22"/>
      <c r="AC87" s="22"/>
      <c r="AD87" s="22"/>
      <c r="AE87" s="22"/>
      <c r="AF87" s="22"/>
      <c r="AG87" s="22"/>
      <c r="AH87" s="22"/>
      <c r="AI87" s="22"/>
      <c r="AJ87" s="22"/>
      <c r="AK87" s="22"/>
      <c r="AL87" s="22"/>
      <c r="AM87" s="22"/>
    </row>
    <row r="88" spans="1:39" ht="12.75" customHeight="1">
      <c r="A88" s="801" t="s">
        <v>635</v>
      </c>
      <c r="B88" s="479"/>
      <c r="C88" s="801"/>
      <c r="D88" s="801"/>
      <c r="E88" s="801"/>
      <c r="F88" s="801"/>
      <c r="G88" s="801"/>
      <c r="H88" s="801"/>
      <c r="I88" s="801"/>
      <c r="J88" s="801"/>
      <c r="K88" s="801"/>
      <c r="L88" s="801"/>
      <c r="M88" s="801"/>
      <c r="N88" s="801"/>
      <c r="O88" s="801"/>
      <c r="P88" s="801"/>
      <c r="Q88" s="801"/>
      <c r="R88" s="801"/>
      <c r="S88" s="801"/>
      <c r="T88" s="801"/>
      <c r="U88" s="801"/>
      <c r="V88" s="801"/>
      <c r="W88" s="801"/>
      <c r="X88" s="801"/>
      <c r="Y88" s="801"/>
      <c r="Z88" s="801"/>
      <c r="AA88" s="22"/>
      <c r="AB88" s="22"/>
      <c r="AC88" s="22"/>
      <c r="AD88" s="22"/>
      <c r="AE88" s="22"/>
      <c r="AF88" s="22"/>
      <c r="AG88" s="22"/>
      <c r="AH88" s="22"/>
      <c r="AI88" s="22"/>
      <c r="AJ88" s="22"/>
      <c r="AK88" s="22"/>
      <c r="AL88" s="22"/>
      <c r="AM88" s="22"/>
    </row>
    <row r="89" spans="1:39" s="29" customFormat="1" ht="12.5">
      <c r="B89" s="479"/>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20"/>
      <c r="AB89" s="20"/>
      <c r="AC89" s="20"/>
      <c r="AD89" s="20"/>
      <c r="AE89" s="20"/>
      <c r="AF89" s="20"/>
      <c r="AG89" s="20"/>
      <c r="AH89" s="20"/>
      <c r="AI89" s="20"/>
      <c r="AJ89" s="20"/>
      <c r="AK89" s="20"/>
      <c r="AL89" s="20"/>
      <c r="AM89" s="183"/>
    </row>
    <row r="90" spans="1:39" s="29" customFormat="1" ht="12.5">
      <c r="A90" s="801" t="s">
        <v>636</v>
      </c>
      <c r="B90" s="479"/>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20"/>
      <c r="AB90" s="20"/>
      <c r="AC90" s="20"/>
      <c r="AD90" s="20"/>
      <c r="AE90" s="20"/>
      <c r="AF90" s="20"/>
      <c r="AG90" s="20"/>
      <c r="AH90" s="20"/>
      <c r="AI90" s="20"/>
      <c r="AJ90" s="20"/>
      <c r="AK90" s="20"/>
      <c r="AL90" s="20"/>
      <c r="AM90" s="183"/>
    </row>
    <row r="91" spans="1:39" s="29" customFormat="1" ht="12.75" customHeight="1">
      <c r="A91" s="801" t="s">
        <v>637</v>
      </c>
      <c r="B91" s="479"/>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20"/>
      <c r="AB91" s="20"/>
      <c r="AC91" s="20"/>
      <c r="AD91" s="20"/>
      <c r="AE91" s="20"/>
      <c r="AF91" s="20"/>
      <c r="AG91" s="20"/>
      <c r="AH91" s="20"/>
      <c r="AI91" s="20"/>
      <c r="AJ91" s="20"/>
      <c r="AK91" s="20"/>
      <c r="AL91" s="20"/>
      <c r="AM91" s="183"/>
    </row>
    <row r="92" spans="1:39" s="29" customFormat="1" ht="12.5">
      <c r="B92" s="479"/>
      <c r="C92" s="801"/>
      <c r="D92" s="801"/>
      <c r="E92" s="801"/>
      <c r="F92" s="801"/>
      <c r="G92" s="801"/>
      <c r="H92" s="801"/>
      <c r="I92" s="801"/>
      <c r="J92" s="801"/>
      <c r="K92" s="801"/>
      <c r="L92" s="801"/>
      <c r="M92" s="801"/>
      <c r="N92" s="801"/>
      <c r="O92" s="801"/>
      <c r="P92" s="801"/>
      <c r="Q92" s="801"/>
      <c r="R92" s="801"/>
      <c r="S92" s="801"/>
      <c r="T92" s="801"/>
      <c r="U92" s="801"/>
      <c r="V92" s="801"/>
      <c r="W92" s="801"/>
      <c r="X92" s="801"/>
      <c r="Y92" s="801"/>
      <c r="Z92" s="801"/>
      <c r="AA92" s="22"/>
      <c r="AB92" s="22"/>
      <c r="AC92" s="22"/>
      <c r="AD92" s="22"/>
      <c r="AE92" s="22"/>
      <c r="AF92" s="22"/>
      <c r="AG92" s="22"/>
      <c r="AH92" s="22"/>
      <c r="AI92" s="22"/>
      <c r="AJ92" s="22"/>
      <c r="AK92" s="22"/>
      <c r="AL92" s="22"/>
      <c r="AM92" s="183"/>
    </row>
    <row r="93" spans="1:39" s="29" customFormat="1" ht="12.5">
      <c r="A93" s="666" t="s">
        <v>638</v>
      </c>
      <c r="B93" s="479"/>
      <c r="C93" s="801"/>
      <c r="D93" s="801"/>
      <c r="E93" s="801"/>
      <c r="F93" s="801"/>
      <c r="G93" s="801"/>
      <c r="H93" s="801"/>
      <c r="I93" s="801"/>
      <c r="J93" s="801"/>
      <c r="K93" s="801"/>
      <c r="L93" s="801"/>
      <c r="M93" s="801"/>
      <c r="N93" s="801"/>
      <c r="O93" s="801"/>
      <c r="P93" s="801"/>
      <c r="Q93" s="801"/>
      <c r="R93" s="801"/>
      <c r="S93" s="801"/>
      <c r="T93" s="801"/>
      <c r="U93" s="801"/>
      <c r="V93" s="801"/>
      <c r="W93" s="801"/>
      <c r="X93" s="801"/>
      <c r="Y93" s="801"/>
      <c r="Z93" s="801"/>
      <c r="AA93" s="22"/>
      <c r="AB93" s="22"/>
      <c r="AC93" s="22"/>
      <c r="AD93" s="22"/>
      <c r="AE93" s="22"/>
      <c r="AF93" s="22"/>
      <c r="AG93" s="22"/>
      <c r="AH93" s="22"/>
      <c r="AI93" s="22"/>
      <c r="AJ93" s="22"/>
      <c r="AK93" s="22"/>
      <c r="AL93" s="22"/>
      <c r="AM93" s="183"/>
    </row>
    <row r="94" spans="1:39" s="29" customFormat="1" ht="12.5">
      <c r="A94" s="122" t="s">
        <v>639</v>
      </c>
      <c r="B94" s="479"/>
      <c r="C94" s="801"/>
      <c r="D94" s="801"/>
      <c r="E94" s="801"/>
      <c r="F94" s="801"/>
      <c r="G94" s="801"/>
      <c r="H94" s="801"/>
      <c r="I94" s="801"/>
      <c r="J94" s="801"/>
      <c r="K94" s="801"/>
      <c r="L94" s="801"/>
      <c r="M94" s="801"/>
      <c r="N94" s="801"/>
      <c r="O94" s="801"/>
      <c r="P94" s="801"/>
      <c r="Q94" s="801"/>
      <c r="R94" s="801"/>
      <c r="S94" s="801"/>
      <c r="T94" s="801"/>
      <c r="U94" s="801"/>
      <c r="V94" s="801"/>
      <c r="W94" s="801"/>
      <c r="X94" s="801"/>
      <c r="Y94" s="801"/>
      <c r="Z94" s="801"/>
      <c r="AA94" s="22"/>
      <c r="AB94" s="22"/>
      <c r="AC94" s="22"/>
      <c r="AD94" s="22"/>
      <c r="AE94" s="22"/>
      <c r="AF94" s="22"/>
      <c r="AG94" s="22"/>
      <c r="AH94" s="22"/>
      <c r="AI94" s="22"/>
      <c r="AJ94" s="22"/>
      <c r="AK94" s="22"/>
      <c r="AL94" s="22"/>
      <c r="AM94" s="183"/>
    </row>
    <row r="95" spans="1:39" s="29" customFormat="1" ht="12.5">
      <c r="A95" s="801" t="s">
        <v>640</v>
      </c>
      <c r="B95" s="479"/>
      <c r="C95" s="801"/>
      <c r="D95" s="801"/>
      <c r="E95" s="801"/>
      <c r="F95" s="801"/>
      <c r="G95" s="801"/>
      <c r="H95" s="801"/>
      <c r="I95" s="801"/>
      <c r="J95" s="801"/>
      <c r="K95" s="801"/>
      <c r="L95" s="801"/>
      <c r="M95" s="801"/>
      <c r="N95" s="801"/>
      <c r="O95" s="801"/>
      <c r="P95" s="801"/>
      <c r="Q95" s="801"/>
      <c r="R95" s="801"/>
      <c r="S95" s="801"/>
      <c r="T95" s="801"/>
      <c r="U95" s="801"/>
      <c r="V95" s="801"/>
      <c r="W95" s="801"/>
      <c r="X95" s="801"/>
      <c r="Y95" s="801"/>
      <c r="Z95" s="801"/>
      <c r="AA95" s="22"/>
      <c r="AB95" s="22"/>
      <c r="AC95" s="22"/>
      <c r="AD95" s="22"/>
      <c r="AE95" s="22"/>
      <c r="AF95" s="22"/>
      <c r="AG95" s="22"/>
      <c r="AH95" s="22"/>
      <c r="AI95" s="22"/>
      <c r="AJ95" s="22"/>
      <c r="AK95" s="22"/>
      <c r="AL95" s="22"/>
      <c r="AM95" s="183"/>
    </row>
    <row r="96" spans="1:39" s="29" customFormat="1" ht="12.5">
      <c r="C96" s="622"/>
      <c r="D96" s="622"/>
      <c r="E96" s="622"/>
      <c r="F96" s="622"/>
      <c r="G96" s="622"/>
      <c r="H96" s="622"/>
      <c r="I96" s="622"/>
      <c r="J96" s="622"/>
      <c r="K96" s="622"/>
      <c r="L96" s="622"/>
      <c r="M96" s="622"/>
      <c r="N96" s="622"/>
      <c r="O96" s="622"/>
      <c r="P96" s="622"/>
      <c r="Q96" s="622"/>
      <c r="R96" s="622"/>
      <c r="S96" s="622"/>
      <c r="T96" s="622"/>
      <c r="U96" s="622"/>
      <c r="V96" s="622"/>
      <c r="W96" s="622"/>
      <c r="X96" s="622"/>
      <c r="Y96" s="622"/>
      <c r="Z96" s="622"/>
      <c r="AA96" s="183"/>
      <c r="AB96" s="183"/>
      <c r="AC96" s="183"/>
      <c r="AD96" s="183"/>
      <c r="AE96" s="183"/>
      <c r="AF96" s="183"/>
      <c r="AG96" s="183"/>
      <c r="AH96" s="183"/>
      <c r="AI96" s="183"/>
      <c r="AJ96" s="183"/>
      <c r="AK96" s="183"/>
      <c r="AL96" s="183"/>
      <c r="AM96" s="183"/>
    </row>
    <row r="97" spans="1:39" s="29" customFormat="1" ht="12.5">
      <c r="A97" s="629" t="s">
        <v>641</v>
      </c>
      <c r="C97" s="622"/>
      <c r="D97" s="622"/>
      <c r="E97" s="622"/>
      <c r="F97" s="622"/>
      <c r="G97" s="622"/>
      <c r="H97" s="622"/>
      <c r="I97" s="622"/>
      <c r="J97" s="622"/>
      <c r="K97" s="622"/>
      <c r="L97" s="622"/>
      <c r="M97" s="622"/>
      <c r="N97" s="622"/>
      <c r="O97" s="622"/>
      <c r="P97" s="622"/>
      <c r="Q97" s="622"/>
      <c r="R97" s="622"/>
      <c r="S97" s="622"/>
      <c r="T97" s="622"/>
      <c r="U97" s="622"/>
      <c r="V97" s="622"/>
      <c r="W97" s="622"/>
      <c r="X97" s="622"/>
      <c r="Y97" s="622"/>
      <c r="Z97" s="622"/>
      <c r="AA97" s="183"/>
      <c r="AB97" s="183"/>
      <c r="AC97" s="183"/>
      <c r="AD97" s="183"/>
      <c r="AE97" s="183"/>
      <c r="AF97" s="183"/>
      <c r="AG97" s="183"/>
      <c r="AH97" s="183"/>
      <c r="AI97" s="183"/>
      <c r="AJ97" s="183"/>
      <c r="AK97" s="183"/>
      <c r="AL97" s="183"/>
      <c r="AM97" s="183"/>
    </row>
    <row r="98" spans="1:39" s="29" customFormat="1" ht="12.5">
      <c r="A98" s="629" t="s">
        <v>642</v>
      </c>
      <c r="C98" s="622"/>
      <c r="D98" s="622"/>
      <c r="E98" s="622"/>
      <c r="F98" s="622"/>
      <c r="G98" s="622"/>
      <c r="H98" s="622"/>
      <c r="I98" s="622"/>
      <c r="J98" s="622"/>
      <c r="K98" s="622"/>
      <c r="L98" s="622"/>
      <c r="M98" s="622"/>
      <c r="N98" s="622"/>
      <c r="O98" s="622"/>
      <c r="P98" s="622"/>
      <c r="Q98" s="622"/>
      <c r="R98" s="622"/>
      <c r="S98" s="622"/>
      <c r="T98" s="622"/>
      <c r="U98" s="622"/>
      <c r="V98" s="622"/>
      <c r="W98" s="622"/>
      <c r="X98" s="622"/>
      <c r="Y98" s="622"/>
      <c r="Z98" s="622"/>
      <c r="AA98" s="183"/>
      <c r="AB98" s="183"/>
      <c r="AC98" s="183"/>
      <c r="AD98" s="183"/>
      <c r="AE98" s="183"/>
      <c r="AF98" s="183"/>
      <c r="AG98" s="183"/>
      <c r="AH98" s="183"/>
      <c r="AI98" s="183"/>
      <c r="AJ98" s="183"/>
      <c r="AK98" s="183"/>
      <c r="AL98" s="183"/>
      <c r="AM98" s="183"/>
    </row>
    <row r="99" spans="1:39" s="29" customFormat="1" ht="12.5">
      <c r="C99" s="622"/>
      <c r="D99" s="622"/>
      <c r="E99" s="622"/>
      <c r="F99" s="622"/>
      <c r="G99" s="622"/>
      <c r="H99" s="622"/>
      <c r="I99" s="622"/>
      <c r="J99" s="622"/>
      <c r="K99" s="622"/>
      <c r="L99" s="622"/>
      <c r="M99" s="622"/>
      <c r="N99" s="622"/>
      <c r="O99" s="622"/>
      <c r="P99" s="622"/>
      <c r="Q99" s="622"/>
      <c r="R99" s="622"/>
      <c r="S99" s="622"/>
      <c r="T99" s="622"/>
      <c r="U99" s="622"/>
      <c r="V99" s="622"/>
      <c r="W99" s="622"/>
      <c r="X99" s="622"/>
      <c r="Y99" s="622"/>
      <c r="Z99" s="622"/>
      <c r="AA99" s="183"/>
      <c r="AB99" s="183"/>
      <c r="AC99" s="183"/>
      <c r="AD99" s="183"/>
      <c r="AE99" s="183"/>
      <c r="AF99" s="183"/>
      <c r="AG99" s="183"/>
      <c r="AH99" s="183"/>
      <c r="AI99" s="183"/>
      <c r="AJ99" s="183"/>
      <c r="AK99" s="183"/>
      <c r="AL99" s="183"/>
      <c r="AM99" s="183"/>
    </row>
    <row r="100" spans="1:39" s="29" customFormat="1" ht="12.5">
      <c r="A100" s="607" t="s">
        <v>643</v>
      </c>
      <c r="C100" s="622"/>
      <c r="D100" s="622"/>
      <c r="E100" s="622"/>
      <c r="F100" s="622"/>
      <c r="G100" s="622"/>
      <c r="H100" s="622"/>
      <c r="I100" s="622"/>
      <c r="J100" s="622"/>
      <c r="K100" s="622"/>
      <c r="L100" s="622"/>
      <c r="M100" s="622"/>
      <c r="N100" s="622"/>
      <c r="O100" s="622"/>
      <c r="P100" s="622"/>
      <c r="Q100" s="622"/>
      <c r="R100" s="622"/>
      <c r="S100" s="622"/>
      <c r="T100" s="622"/>
      <c r="U100" s="622"/>
      <c r="V100" s="622"/>
      <c r="W100" s="622"/>
      <c r="X100" s="622"/>
      <c r="Y100" s="622"/>
      <c r="Z100" s="622"/>
      <c r="AA100" s="183"/>
      <c r="AB100" s="183"/>
      <c r="AC100" s="183"/>
      <c r="AD100" s="183"/>
      <c r="AE100" s="183"/>
      <c r="AF100" s="183"/>
      <c r="AG100" s="183"/>
      <c r="AH100" s="183"/>
      <c r="AI100" s="183"/>
      <c r="AJ100" s="183"/>
      <c r="AK100" s="183"/>
      <c r="AL100" s="183"/>
      <c r="AM100" s="183"/>
    </row>
    <row r="101" spans="1:39" s="29" customFormat="1" ht="12.5">
      <c r="A101" s="29" t="s">
        <v>644</v>
      </c>
      <c r="C101" s="622"/>
      <c r="D101" s="622"/>
      <c r="E101" s="622"/>
      <c r="F101" s="622"/>
      <c r="G101" s="622"/>
      <c r="H101" s="622"/>
      <c r="I101" s="622"/>
      <c r="J101" s="622"/>
      <c r="K101" s="622"/>
      <c r="L101" s="622"/>
      <c r="M101" s="622"/>
      <c r="N101" s="622"/>
      <c r="O101" s="622"/>
      <c r="P101" s="622"/>
      <c r="Q101" s="622"/>
      <c r="R101" s="622"/>
      <c r="S101" s="622"/>
      <c r="T101" s="622"/>
      <c r="U101" s="622"/>
      <c r="V101" s="622"/>
      <c r="W101" s="622"/>
      <c r="X101" s="622"/>
      <c r="Y101" s="622"/>
      <c r="Z101" s="622"/>
      <c r="AA101" s="183"/>
      <c r="AB101" s="183"/>
      <c r="AC101" s="183"/>
      <c r="AD101" s="183"/>
      <c r="AE101" s="183"/>
      <c r="AF101" s="183"/>
      <c r="AG101" s="183"/>
      <c r="AH101" s="183"/>
      <c r="AI101" s="183"/>
      <c r="AJ101" s="183"/>
      <c r="AK101" s="183"/>
      <c r="AL101" s="183"/>
      <c r="AM101" s="183"/>
    </row>
    <row r="102" spans="1:39" s="29" customFormat="1" ht="12.5">
      <c r="A102" s="463" t="s">
        <v>645</v>
      </c>
      <c r="C102" s="622"/>
      <c r="D102" s="622"/>
      <c r="E102" s="622"/>
      <c r="F102" s="622"/>
      <c r="G102" s="622"/>
      <c r="H102" s="622"/>
      <c r="I102" s="622"/>
      <c r="J102" s="622"/>
      <c r="K102" s="622"/>
      <c r="L102" s="622"/>
      <c r="M102" s="622"/>
      <c r="N102" s="622"/>
      <c r="O102" s="622"/>
      <c r="P102" s="622"/>
      <c r="Q102" s="622"/>
      <c r="R102" s="622"/>
      <c r="S102" s="622"/>
      <c r="T102" s="622"/>
      <c r="U102" s="622"/>
      <c r="V102" s="622"/>
      <c r="W102" s="622"/>
      <c r="X102" s="622"/>
      <c r="Y102" s="622"/>
      <c r="Z102" s="622"/>
      <c r="AA102" s="183"/>
      <c r="AB102" s="183"/>
      <c r="AC102" s="183"/>
      <c r="AD102" s="183"/>
      <c r="AE102" s="183"/>
      <c r="AF102" s="183"/>
      <c r="AG102" s="183"/>
      <c r="AH102" s="183"/>
      <c r="AI102" s="183"/>
      <c r="AJ102" s="183"/>
      <c r="AK102" s="183"/>
      <c r="AL102" s="183"/>
      <c r="AM102" s="183"/>
    </row>
    <row r="103" spans="1:39" ht="12.5">
      <c r="A103" s="608" t="s">
        <v>646</v>
      </c>
      <c r="B103" s="29"/>
      <c r="C103" s="622"/>
      <c r="D103" s="622"/>
      <c r="E103" s="622"/>
      <c r="F103" s="622"/>
      <c r="G103" s="622"/>
      <c r="H103" s="622"/>
      <c r="I103" s="622"/>
      <c r="J103" s="622"/>
      <c r="K103" s="622"/>
      <c r="L103" s="622"/>
      <c r="M103" s="622"/>
      <c r="N103" s="622"/>
      <c r="O103" s="622"/>
      <c r="P103" s="622"/>
      <c r="Q103" s="622"/>
      <c r="R103" s="622"/>
      <c r="S103" s="622"/>
      <c r="T103" s="622"/>
      <c r="U103" s="622"/>
      <c r="V103" s="622"/>
      <c r="W103" s="622"/>
      <c r="X103" s="622"/>
      <c r="Y103" s="622"/>
      <c r="Z103" s="622"/>
      <c r="AA103" s="183"/>
      <c r="AB103" s="183"/>
      <c r="AC103" s="183"/>
      <c r="AD103" s="183"/>
      <c r="AE103" s="183"/>
      <c r="AF103" s="183"/>
      <c r="AG103" s="183"/>
      <c r="AH103" s="183"/>
      <c r="AI103" s="183"/>
      <c r="AJ103" s="183"/>
      <c r="AK103" s="183"/>
      <c r="AL103" s="183"/>
      <c r="AM103" s="479"/>
    </row>
    <row r="104" spans="1:39" ht="12.5">
      <c r="A104" s="1" t="s">
        <v>647</v>
      </c>
      <c r="B104" s="29"/>
      <c r="C104" s="622"/>
      <c r="D104" s="622"/>
      <c r="E104" s="622"/>
      <c r="F104" s="622"/>
      <c r="G104" s="622"/>
      <c r="H104" s="622"/>
      <c r="I104" s="622"/>
      <c r="J104" s="622"/>
      <c r="K104" s="622"/>
      <c r="L104" s="622"/>
      <c r="M104" s="622"/>
      <c r="N104" s="622"/>
      <c r="O104" s="622"/>
      <c r="P104" s="622"/>
      <c r="Q104" s="622"/>
      <c r="R104" s="622"/>
      <c r="S104" s="622"/>
      <c r="T104" s="622"/>
      <c r="U104" s="622"/>
      <c r="V104" s="622"/>
      <c r="W104" s="622"/>
      <c r="X104" s="622"/>
      <c r="Y104" s="622"/>
      <c r="Z104" s="622"/>
      <c r="AA104" s="183"/>
      <c r="AB104" s="183"/>
      <c r="AC104" s="183"/>
      <c r="AD104" s="183"/>
      <c r="AE104" s="183"/>
      <c r="AF104" s="183"/>
      <c r="AG104" s="183"/>
      <c r="AH104" s="183"/>
      <c r="AI104" s="183"/>
      <c r="AJ104" s="183"/>
      <c r="AK104" s="183"/>
      <c r="AL104" s="183"/>
      <c r="AM104" s="479"/>
    </row>
    <row r="105" spans="1:39" ht="12.5">
      <c r="A105" s="608" t="s">
        <v>648</v>
      </c>
      <c r="B105" s="29"/>
      <c r="C105" s="622"/>
      <c r="D105" s="622"/>
      <c r="E105" s="622"/>
      <c r="F105" s="622"/>
      <c r="G105" s="622"/>
      <c r="H105" s="622"/>
      <c r="I105" s="622"/>
      <c r="J105" s="622"/>
      <c r="K105" s="622"/>
      <c r="L105" s="622"/>
      <c r="M105" s="622"/>
      <c r="N105" s="622"/>
      <c r="O105" s="622"/>
      <c r="P105" s="622"/>
      <c r="Q105" s="622"/>
      <c r="R105" s="622"/>
      <c r="S105" s="622"/>
      <c r="T105" s="622"/>
      <c r="U105" s="622"/>
      <c r="V105" s="622"/>
      <c r="W105" s="622"/>
      <c r="X105" s="622"/>
      <c r="Y105" s="622"/>
      <c r="Z105" s="622"/>
      <c r="AA105" s="183"/>
      <c r="AB105" s="183"/>
      <c r="AC105" s="183"/>
      <c r="AD105" s="183"/>
      <c r="AE105" s="183"/>
      <c r="AF105" s="183"/>
      <c r="AG105" s="183"/>
      <c r="AH105" s="183"/>
      <c r="AI105" s="183"/>
      <c r="AJ105" s="183"/>
      <c r="AK105" s="183"/>
      <c r="AL105" s="183"/>
      <c r="AM105" s="479"/>
    </row>
    <row r="106" spans="1:39" ht="12.5">
      <c r="A106" s="608" t="s">
        <v>649</v>
      </c>
      <c r="B106" s="29"/>
      <c r="C106" s="622"/>
      <c r="D106" s="622"/>
      <c r="E106" s="622"/>
      <c r="F106" s="622"/>
      <c r="G106" s="622"/>
      <c r="H106" s="622"/>
      <c r="I106" s="622"/>
      <c r="J106" s="622"/>
      <c r="K106" s="622"/>
      <c r="L106" s="622"/>
      <c r="M106" s="622"/>
      <c r="N106" s="622"/>
      <c r="O106" s="622"/>
      <c r="P106" s="622"/>
      <c r="Q106" s="622"/>
      <c r="R106" s="622"/>
      <c r="S106" s="622"/>
      <c r="T106" s="622"/>
      <c r="U106" s="622"/>
      <c r="V106" s="622"/>
      <c r="W106" s="622"/>
      <c r="X106" s="622"/>
      <c r="Y106" s="622"/>
      <c r="Z106" s="622"/>
      <c r="AA106" s="183"/>
      <c r="AB106" s="183"/>
      <c r="AC106" s="183"/>
      <c r="AD106" s="183"/>
      <c r="AE106" s="183"/>
      <c r="AF106" s="183"/>
      <c r="AG106" s="183"/>
      <c r="AH106" s="183"/>
      <c r="AI106" s="183"/>
      <c r="AJ106" s="183"/>
      <c r="AK106" s="183"/>
      <c r="AL106" s="183"/>
      <c r="AM106" s="479"/>
    </row>
    <row r="107" spans="1:39" ht="12.5">
      <c r="A107" s="608" t="s">
        <v>650</v>
      </c>
      <c r="B107" s="29"/>
      <c r="C107" s="622"/>
      <c r="D107" s="622"/>
      <c r="E107" s="622"/>
      <c r="F107" s="622"/>
      <c r="G107" s="622"/>
      <c r="H107" s="622"/>
      <c r="I107" s="622"/>
      <c r="J107" s="622"/>
      <c r="K107" s="622"/>
      <c r="L107" s="622"/>
      <c r="M107" s="622"/>
      <c r="N107" s="622"/>
      <c r="O107" s="622"/>
      <c r="P107" s="622"/>
      <c r="Q107" s="622"/>
      <c r="R107" s="622"/>
      <c r="S107" s="622"/>
      <c r="T107" s="622"/>
      <c r="U107" s="622"/>
      <c r="V107" s="622"/>
      <c r="W107" s="622"/>
      <c r="X107" s="622"/>
      <c r="Y107" s="622"/>
      <c r="Z107" s="622"/>
      <c r="AA107" s="183"/>
      <c r="AB107" s="183"/>
      <c r="AC107" s="183"/>
      <c r="AD107" s="183"/>
      <c r="AE107" s="183"/>
      <c r="AF107" s="183"/>
      <c r="AG107" s="183"/>
      <c r="AH107" s="183"/>
      <c r="AI107" s="183"/>
      <c r="AJ107" s="183"/>
      <c r="AK107" s="183"/>
      <c r="AL107" s="183"/>
      <c r="AM107" s="479"/>
    </row>
    <row r="108" spans="1:39" ht="12.5">
      <c r="A108" s="608" t="s">
        <v>651</v>
      </c>
      <c r="B108" s="29"/>
      <c r="C108" s="622"/>
      <c r="D108" s="622"/>
      <c r="E108" s="622"/>
      <c r="F108" s="622"/>
      <c r="G108" s="622"/>
      <c r="H108" s="622"/>
      <c r="I108" s="622"/>
      <c r="J108" s="622"/>
      <c r="K108" s="622"/>
      <c r="L108" s="622"/>
      <c r="M108" s="622"/>
      <c r="N108" s="622"/>
      <c r="O108" s="622"/>
      <c r="P108" s="622"/>
      <c r="Q108" s="622"/>
      <c r="R108" s="622"/>
      <c r="S108" s="622"/>
      <c r="T108" s="622"/>
      <c r="U108" s="622"/>
      <c r="V108" s="622"/>
      <c r="W108" s="622"/>
      <c r="X108" s="622"/>
      <c r="Y108" s="622"/>
      <c r="Z108" s="622"/>
      <c r="AA108" s="183"/>
      <c r="AB108" s="183"/>
      <c r="AC108" s="183"/>
      <c r="AD108" s="183"/>
      <c r="AE108" s="183"/>
      <c r="AF108" s="183"/>
      <c r="AG108" s="183"/>
      <c r="AH108" s="183"/>
      <c r="AI108" s="183"/>
      <c r="AJ108" s="183"/>
      <c r="AK108" s="183"/>
      <c r="AL108" s="183"/>
      <c r="AM108" s="479"/>
    </row>
    <row r="109" spans="1:39" ht="12.5">
      <c r="A109" s="479"/>
      <c r="B109" s="29"/>
      <c r="C109" s="622"/>
      <c r="D109" s="622"/>
      <c r="E109" s="622"/>
      <c r="F109" s="622"/>
      <c r="G109" s="622"/>
      <c r="H109" s="622"/>
      <c r="I109" s="622"/>
      <c r="J109" s="622"/>
      <c r="K109" s="622"/>
      <c r="L109" s="622"/>
      <c r="M109" s="622"/>
      <c r="N109" s="622"/>
      <c r="O109" s="622"/>
      <c r="P109" s="622"/>
      <c r="Q109" s="622"/>
      <c r="R109" s="622"/>
      <c r="S109" s="622"/>
      <c r="T109" s="622"/>
      <c r="U109" s="622"/>
      <c r="V109" s="622"/>
      <c r="W109" s="622"/>
      <c r="X109" s="622"/>
      <c r="Y109" s="622"/>
      <c r="Z109" s="622"/>
      <c r="AA109" s="183"/>
      <c r="AB109" s="183"/>
      <c r="AC109" s="183"/>
      <c r="AD109" s="183"/>
      <c r="AE109" s="183"/>
      <c r="AF109" s="183"/>
      <c r="AG109" s="183"/>
      <c r="AH109" s="183"/>
      <c r="AI109" s="183"/>
      <c r="AJ109" s="183"/>
      <c r="AK109" s="183"/>
      <c r="AL109" s="183"/>
      <c r="AM109" s="479"/>
    </row>
    <row r="110" spans="1:39" ht="12.5">
      <c r="A110" s="608" t="s">
        <v>652</v>
      </c>
      <c r="B110" s="479"/>
      <c r="C110" s="801"/>
      <c r="D110" s="801"/>
      <c r="E110" s="801"/>
      <c r="F110" s="801"/>
      <c r="G110" s="801"/>
      <c r="H110" s="801"/>
      <c r="I110" s="801"/>
      <c r="J110" s="801"/>
      <c r="K110" s="801"/>
      <c r="L110" s="801"/>
      <c r="M110" s="801"/>
      <c r="N110" s="801"/>
      <c r="O110" s="801"/>
      <c r="P110" s="801"/>
      <c r="Q110" s="801"/>
      <c r="R110" s="801"/>
      <c r="S110" s="801"/>
      <c r="T110" s="801"/>
      <c r="U110" s="801"/>
      <c r="V110" s="801"/>
      <c r="W110" s="801"/>
      <c r="X110" s="801"/>
      <c r="Y110" s="801"/>
      <c r="Z110" s="801"/>
      <c r="AA110" s="22"/>
      <c r="AB110" s="22"/>
      <c r="AC110" s="22"/>
      <c r="AD110" s="22"/>
      <c r="AE110" s="22"/>
      <c r="AF110" s="22"/>
      <c r="AG110" s="22"/>
      <c r="AH110" s="22"/>
      <c r="AI110" s="22"/>
      <c r="AJ110" s="22"/>
      <c r="AK110" s="22"/>
      <c r="AL110" s="22"/>
      <c r="AM110" s="479"/>
    </row>
    <row r="111" spans="1:39" s="29" customFormat="1" ht="12.5">
      <c r="A111" s="607" t="s">
        <v>653</v>
      </c>
      <c r="B111" s="479"/>
      <c r="C111" s="801"/>
      <c r="D111" s="801"/>
      <c r="E111" s="801"/>
      <c r="F111" s="801"/>
      <c r="G111" s="801"/>
      <c r="H111" s="801"/>
      <c r="I111" s="801"/>
      <c r="J111" s="801"/>
      <c r="K111" s="801"/>
      <c r="L111" s="801"/>
      <c r="M111" s="801"/>
      <c r="N111" s="801"/>
      <c r="O111" s="801"/>
      <c r="P111" s="801"/>
      <c r="Q111" s="801"/>
      <c r="R111" s="801"/>
      <c r="S111" s="801"/>
      <c r="T111" s="801"/>
      <c r="U111" s="801"/>
      <c r="V111" s="801"/>
      <c r="W111" s="801"/>
      <c r="X111" s="801"/>
      <c r="Y111" s="801"/>
      <c r="Z111" s="801"/>
      <c r="AA111" s="22"/>
      <c r="AB111" s="22"/>
      <c r="AC111" s="22"/>
      <c r="AD111" s="22"/>
      <c r="AE111" s="22"/>
      <c r="AF111" s="22"/>
      <c r="AG111" s="22"/>
      <c r="AH111" s="22"/>
      <c r="AI111" s="22"/>
      <c r="AJ111" s="22"/>
      <c r="AK111" s="22"/>
      <c r="AL111" s="22"/>
    </row>
    <row r="112" spans="1:39" ht="12.5">
      <c r="A112" s="667" t="s">
        <v>654</v>
      </c>
      <c r="B112" s="479"/>
      <c r="C112" s="801"/>
      <c r="D112" s="801"/>
      <c r="E112" s="801"/>
      <c r="F112" s="801"/>
      <c r="G112" s="801"/>
      <c r="H112" s="801"/>
      <c r="I112" s="801"/>
      <c r="J112" s="801"/>
      <c r="K112" s="801"/>
      <c r="L112" s="801"/>
      <c r="M112" s="801"/>
      <c r="N112" s="801"/>
      <c r="O112" s="801"/>
      <c r="P112" s="801"/>
      <c r="Q112" s="801"/>
      <c r="R112" s="801"/>
      <c r="S112" s="801"/>
      <c r="T112" s="801"/>
      <c r="U112" s="801"/>
      <c r="V112" s="801"/>
      <c r="W112" s="801"/>
      <c r="X112" s="801"/>
      <c r="Y112" s="801"/>
      <c r="Z112" s="801"/>
      <c r="AA112" s="22"/>
      <c r="AB112" s="22"/>
      <c r="AC112" s="22"/>
      <c r="AD112" s="22"/>
      <c r="AE112" s="22"/>
      <c r="AF112" s="22"/>
      <c r="AG112" s="22"/>
      <c r="AH112" s="22"/>
      <c r="AI112" s="22"/>
      <c r="AJ112" s="22"/>
      <c r="AK112" s="22"/>
      <c r="AL112" s="22"/>
      <c r="AM112" s="479"/>
    </row>
    <row r="113" spans="1:38" ht="12.5">
      <c r="A113" s="667" t="s">
        <v>655</v>
      </c>
      <c r="B113" s="479"/>
      <c r="C113" s="801"/>
      <c r="D113" s="801"/>
      <c r="E113" s="801"/>
      <c r="F113" s="801"/>
      <c r="G113" s="801"/>
      <c r="H113" s="801"/>
      <c r="I113" s="801"/>
      <c r="J113" s="801"/>
      <c r="K113" s="801"/>
      <c r="L113" s="801"/>
      <c r="M113" s="801"/>
      <c r="N113" s="801"/>
      <c r="O113" s="801"/>
      <c r="P113" s="801"/>
      <c r="Q113" s="801"/>
      <c r="R113" s="801"/>
      <c r="S113" s="801"/>
      <c r="T113" s="801"/>
      <c r="U113" s="801"/>
      <c r="V113" s="801"/>
      <c r="W113" s="801"/>
      <c r="X113" s="801"/>
      <c r="Y113" s="801"/>
      <c r="Z113" s="801"/>
      <c r="AA113" s="22"/>
      <c r="AB113" s="22"/>
      <c r="AC113" s="22"/>
      <c r="AD113" s="22"/>
      <c r="AE113" s="22"/>
      <c r="AF113" s="22"/>
      <c r="AG113" s="22"/>
      <c r="AH113" s="22"/>
      <c r="AI113" s="22"/>
      <c r="AJ113" s="22"/>
      <c r="AK113" s="22"/>
      <c r="AL113" s="22"/>
    </row>
    <row r="114" spans="1:38" ht="12.5">
      <c r="A114" s="479"/>
      <c r="B114" s="479"/>
      <c r="C114" s="801"/>
      <c r="D114" s="801"/>
      <c r="E114" s="801"/>
      <c r="F114" s="801"/>
      <c r="G114" s="801"/>
      <c r="H114" s="801"/>
      <c r="I114" s="801"/>
      <c r="J114" s="801"/>
      <c r="K114" s="801"/>
      <c r="L114" s="801"/>
      <c r="M114" s="801"/>
      <c r="N114" s="801"/>
      <c r="O114" s="801"/>
      <c r="P114" s="801"/>
      <c r="Q114" s="801"/>
      <c r="R114" s="801"/>
      <c r="S114" s="801"/>
      <c r="T114" s="801"/>
      <c r="U114" s="801"/>
      <c r="V114" s="801"/>
      <c r="W114" s="801"/>
      <c r="X114" s="801"/>
      <c r="Y114" s="801"/>
      <c r="Z114" s="801"/>
      <c r="AA114" s="22"/>
      <c r="AB114" s="22"/>
      <c r="AC114" s="22"/>
      <c r="AD114" s="22"/>
      <c r="AE114" s="22"/>
      <c r="AF114" s="22"/>
      <c r="AG114" s="22"/>
      <c r="AH114" s="22"/>
      <c r="AI114" s="22"/>
      <c r="AJ114" s="22"/>
      <c r="AK114" s="22"/>
      <c r="AL114" s="22"/>
    </row>
    <row r="115" spans="1:38" ht="12.5">
      <c r="A115" s="629" t="s">
        <v>656</v>
      </c>
      <c r="B115" s="479"/>
      <c r="C115" s="801"/>
      <c r="D115" s="801"/>
      <c r="E115" s="801"/>
      <c r="F115" s="801"/>
      <c r="G115" s="801"/>
      <c r="H115" s="801"/>
      <c r="I115" s="801"/>
      <c r="J115" s="801"/>
      <c r="K115" s="801"/>
      <c r="L115" s="801"/>
      <c r="M115" s="801"/>
      <c r="N115" s="801"/>
      <c r="O115" s="801"/>
      <c r="P115" s="801"/>
      <c r="Q115" s="801"/>
      <c r="R115" s="801"/>
      <c r="S115" s="801"/>
      <c r="T115" s="801"/>
      <c r="U115" s="801"/>
      <c r="V115" s="801"/>
      <c r="W115" s="801"/>
      <c r="X115" s="801"/>
      <c r="Y115" s="801"/>
      <c r="Z115" s="801"/>
      <c r="AA115" s="22"/>
      <c r="AB115" s="22"/>
      <c r="AC115" s="22"/>
      <c r="AD115" s="22"/>
      <c r="AE115" s="22"/>
      <c r="AF115" s="22"/>
      <c r="AG115" s="22"/>
      <c r="AH115" s="22"/>
      <c r="AI115" s="22"/>
      <c r="AJ115" s="22"/>
      <c r="AK115" s="22"/>
      <c r="AL115" s="22"/>
    </row>
    <row r="116" spans="1:38" ht="12.5">
      <c r="A116" s="801" t="s">
        <v>657</v>
      </c>
      <c r="B116" s="479"/>
      <c r="C116" s="801"/>
      <c r="D116" s="801"/>
      <c r="E116" s="801"/>
      <c r="F116" s="801"/>
      <c r="G116" s="801"/>
      <c r="H116" s="801"/>
      <c r="I116" s="801"/>
      <c r="J116" s="801"/>
      <c r="K116" s="801"/>
      <c r="L116" s="801"/>
      <c r="M116" s="801"/>
      <c r="N116" s="801"/>
      <c r="O116" s="801"/>
      <c r="P116" s="801"/>
      <c r="Q116" s="801"/>
      <c r="R116" s="801"/>
      <c r="S116" s="801"/>
      <c r="T116" s="801"/>
      <c r="U116" s="801"/>
      <c r="V116" s="801"/>
      <c r="W116" s="801"/>
      <c r="X116" s="801"/>
      <c r="Y116" s="801"/>
      <c r="Z116" s="801"/>
      <c r="AA116" s="22"/>
      <c r="AB116" s="22"/>
      <c r="AC116" s="22"/>
      <c r="AD116" s="22"/>
      <c r="AE116" s="22"/>
      <c r="AF116" s="22"/>
      <c r="AG116" s="22"/>
      <c r="AH116" s="22"/>
      <c r="AI116" s="22"/>
      <c r="AJ116" s="22"/>
      <c r="AK116" s="22"/>
      <c r="AL116" s="22"/>
    </row>
    <row r="117" spans="1:38" ht="12.5">
      <c r="A117" s="801" t="s">
        <v>658</v>
      </c>
      <c r="B117" s="26"/>
      <c r="C117" s="26"/>
      <c r="D117" s="479"/>
      <c r="E117" s="479"/>
      <c r="F117" s="479"/>
      <c r="G117" s="479"/>
      <c r="H117" s="479"/>
      <c r="I117" s="479"/>
      <c r="J117" s="479"/>
      <c r="K117" s="479"/>
      <c r="L117" s="479"/>
      <c r="M117" s="479"/>
      <c r="N117" s="479"/>
      <c r="O117" s="479"/>
      <c r="P117" s="479"/>
      <c r="Q117" s="479"/>
      <c r="R117" s="479"/>
      <c r="S117" s="479"/>
      <c r="T117" s="479"/>
      <c r="U117" s="479"/>
      <c r="V117" s="479"/>
      <c r="W117" s="479"/>
      <c r="X117" s="479"/>
      <c r="Y117" s="479"/>
      <c r="Z117" s="479"/>
      <c r="AA117" s="479"/>
      <c r="AB117" s="479"/>
      <c r="AC117" s="479"/>
      <c r="AD117" s="479"/>
      <c r="AE117" s="479"/>
      <c r="AF117" s="479"/>
      <c r="AG117" s="479"/>
      <c r="AH117" s="479"/>
      <c r="AI117" s="479"/>
      <c r="AJ117" s="479"/>
      <c r="AK117" s="479"/>
      <c r="AL117" s="479"/>
    </row>
    <row r="118" spans="1:38" ht="12.5">
      <c r="A118" s="479"/>
      <c r="B118" s="479"/>
      <c r="C118" s="479"/>
      <c r="D118" s="479"/>
      <c r="E118" s="479"/>
      <c r="F118" s="479"/>
      <c r="G118" s="479"/>
      <c r="H118" s="479"/>
      <c r="I118" s="479"/>
      <c r="J118" s="479"/>
      <c r="K118" s="479"/>
      <c r="L118" s="479"/>
      <c r="M118" s="479"/>
      <c r="N118" s="479"/>
      <c r="O118" s="479"/>
      <c r="P118" s="479"/>
      <c r="Q118" s="479"/>
      <c r="R118" s="479"/>
      <c r="S118" s="479"/>
      <c r="T118" s="479"/>
      <c r="U118" s="479"/>
      <c r="V118" s="479"/>
      <c r="W118" s="479"/>
      <c r="X118" s="479"/>
      <c r="Y118" s="479"/>
      <c r="Z118" s="479"/>
      <c r="AA118" s="479"/>
      <c r="AB118" s="479"/>
      <c r="AC118" s="479"/>
      <c r="AD118" s="479"/>
      <c r="AE118" s="479"/>
      <c r="AF118" s="479"/>
      <c r="AG118" s="479"/>
      <c r="AH118" s="479"/>
      <c r="AI118" s="479"/>
      <c r="AJ118" s="479"/>
      <c r="AK118" s="479"/>
      <c r="AL118" s="479"/>
    </row>
    <row r="119" spans="1:38" ht="12.75" customHeight="1">
      <c r="A119" s="801" t="s">
        <v>659</v>
      </c>
      <c r="B119" s="46"/>
      <c r="C119" s="479"/>
      <c r="D119" s="29"/>
      <c r="E119" s="163"/>
      <c r="F119" s="163"/>
      <c r="G119" s="479"/>
      <c r="H119" s="479"/>
      <c r="I119" s="479"/>
      <c r="J119" s="163"/>
      <c r="K119" s="29"/>
      <c r="L119" s="479"/>
      <c r="M119" s="479"/>
      <c r="N119" s="479"/>
      <c r="O119" s="479"/>
      <c r="P119" s="163"/>
      <c r="Q119" s="163"/>
      <c r="R119" s="163"/>
      <c r="S119" s="46"/>
      <c r="T119" s="46"/>
      <c r="U119" s="46"/>
      <c r="V119" s="46"/>
      <c r="W119" s="46"/>
      <c r="X119" s="479"/>
      <c r="Y119" s="479"/>
      <c r="Z119" s="479"/>
      <c r="AA119" s="479"/>
      <c r="AB119" s="479"/>
      <c r="AC119" s="479"/>
      <c r="AD119" s="479"/>
      <c r="AE119" s="479"/>
      <c r="AF119" s="479"/>
      <c r="AG119" s="479"/>
      <c r="AH119" s="479"/>
      <c r="AI119" s="479"/>
      <c r="AJ119" s="479"/>
      <c r="AK119" s="479"/>
      <c r="AL119" s="46"/>
    </row>
    <row r="120" spans="1:38" ht="12.5">
      <c r="A120" s="801" t="s">
        <v>660</v>
      </c>
      <c r="B120" s="46"/>
      <c r="C120" s="479"/>
      <c r="D120" s="479"/>
      <c r="E120" s="479"/>
      <c r="F120" s="479"/>
      <c r="G120" s="479"/>
      <c r="H120" s="479"/>
      <c r="I120" s="479"/>
      <c r="J120" s="479"/>
      <c r="K120" s="479"/>
      <c r="L120" s="479"/>
      <c r="M120" s="479"/>
      <c r="N120" s="479"/>
      <c r="O120" s="479"/>
      <c r="P120" s="46"/>
      <c r="Q120" s="46"/>
      <c r="R120" s="46"/>
      <c r="S120" s="46"/>
      <c r="T120" s="46"/>
      <c r="U120" s="46"/>
      <c r="V120" s="46"/>
      <c r="W120" s="46"/>
      <c r="X120" s="479"/>
      <c r="Y120" s="479"/>
      <c r="Z120" s="479"/>
      <c r="AA120" s="479"/>
      <c r="AB120" s="479"/>
      <c r="AC120" s="479"/>
      <c r="AD120" s="479"/>
      <c r="AE120" s="479"/>
      <c r="AF120" s="479"/>
      <c r="AG120" s="479"/>
      <c r="AH120" s="479"/>
      <c r="AI120" s="479"/>
      <c r="AJ120" s="479"/>
      <c r="AK120" s="479"/>
      <c r="AL120" s="46"/>
    </row>
    <row r="121" spans="1:38" ht="12.5">
      <c r="A121" s="46"/>
      <c r="B121" s="46"/>
      <c r="C121" s="479"/>
      <c r="D121" s="479"/>
      <c r="E121" s="479"/>
      <c r="F121" s="479"/>
      <c r="G121" s="479"/>
      <c r="H121" s="479"/>
      <c r="I121" s="479"/>
      <c r="J121" s="479"/>
      <c r="K121" s="479"/>
      <c r="L121" s="479"/>
      <c r="M121" s="479"/>
      <c r="N121" s="479"/>
      <c r="O121" s="479"/>
      <c r="P121" s="46"/>
      <c r="Q121" s="46"/>
      <c r="R121" s="46"/>
      <c r="S121" s="46"/>
      <c r="T121" s="46"/>
      <c r="U121" s="46"/>
      <c r="V121" s="46"/>
      <c r="W121" s="46"/>
      <c r="X121" s="479"/>
      <c r="Y121" s="479"/>
      <c r="Z121" s="479"/>
      <c r="AA121" s="479"/>
      <c r="AB121" s="479"/>
      <c r="AC121" s="479"/>
      <c r="AD121" s="479"/>
      <c r="AE121" s="479"/>
      <c r="AF121" s="479"/>
      <c r="AG121" s="479"/>
      <c r="AH121" s="479"/>
      <c r="AI121" s="479"/>
      <c r="AJ121" s="479"/>
      <c r="AK121" s="479"/>
      <c r="AL121" s="46"/>
    </row>
    <row r="122" spans="1:38" ht="12.5">
      <c r="A122" s="46"/>
      <c r="B122" s="46"/>
      <c r="C122" s="163" t="s">
        <v>661</v>
      </c>
      <c r="D122" s="479"/>
      <c r="E122" s="479"/>
      <c r="F122" s="479"/>
      <c r="G122" s="1382"/>
      <c r="H122" s="1382"/>
      <c r="I122" s="163" t="s">
        <v>662</v>
      </c>
      <c r="J122" s="479"/>
      <c r="K122" s="479"/>
      <c r="L122" s="1382"/>
      <c r="M122" s="1382"/>
      <c r="N122" s="1382"/>
      <c r="O122" s="631" t="s">
        <v>663</v>
      </c>
      <c r="P122" s="479"/>
      <c r="Q122" s="479"/>
      <c r="R122" s="479"/>
      <c r="S122" s="46"/>
      <c r="T122" s="46"/>
      <c r="U122" s="46"/>
      <c r="V122" s="46"/>
      <c r="W122" s="46"/>
      <c r="X122" s="479"/>
      <c r="Y122" s="479"/>
      <c r="Z122" s="479"/>
      <c r="AA122" s="479"/>
      <c r="AB122" s="479"/>
      <c r="AC122" s="479"/>
      <c r="AD122" s="479"/>
      <c r="AE122" s="479"/>
      <c r="AF122" s="479"/>
      <c r="AG122" s="479"/>
      <c r="AH122" s="479"/>
      <c r="AI122" s="479"/>
      <c r="AJ122" s="479"/>
      <c r="AK122" s="479"/>
      <c r="AL122" s="46"/>
    </row>
    <row r="123" spans="1:38" s="29" customFormat="1" ht="12.5">
      <c r="A123" s="163"/>
      <c r="B123" s="163"/>
      <c r="M123" s="200"/>
      <c r="Q123" s="163"/>
      <c r="R123" s="163"/>
      <c r="S123" s="163"/>
      <c r="T123" s="163"/>
      <c r="U123" s="163"/>
      <c r="V123" s="163"/>
      <c r="W123" s="163"/>
      <c r="AL123" s="163"/>
    </row>
    <row r="124" spans="1:38" ht="12.5">
      <c r="A124" s="46"/>
      <c r="B124" s="46"/>
      <c r="C124" s="1397"/>
      <c r="D124" s="1397"/>
      <c r="E124" s="1397"/>
      <c r="F124" s="1397"/>
      <c r="G124" s="1397"/>
      <c r="H124" s="1397"/>
      <c r="I124" s="1397"/>
      <c r="J124" s="1397"/>
      <c r="K124" s="1397"/>
      <c r="L124" s="200" t="s">
        <v>664</v>
      </c>
      <c r="M124" s="479"/>
      <c r="N124" s="479"/>
      <c r="O124" s="479"/>
      <c r="P124" s="479"/>
      <c r="Q124" s="479"/>
      <c r="R124" s="479"/>
      <c r="S124" s="46"/>
      <c r="T124" s="46"/>
      <c r="U124" s="46"/>
      <c r="V124" s="46"/>
      <c r="W124" s="46"/>
      <c r="X124" s="46"/>
      <c r="Y124" s="46"/>
      <c r="Z124" s="479"/>
      <c r="AA124" s="46"/>
      <c r="AB124" s="46"/>
      <c r="AC124" s="46"/>
      <c r="AD124" s="46"/>
      <c r="AE124" s="46"/>
      <c r="AF124" s="46"/>
      <c r="AG124" s="46"/>
      <c r="AH124" s="46"/>
      <c r="AI124" s="46"/>
      <c r="AJ124" s="46"/>
      <c r="AK124" s="46"/>
      <c r="AL124" s="46"/>
    </row>
    <row r="125" spans="1:38" ht="12.5">
      <c r="A125" s="46"/>
      <c r="B125" s="46"/>
      <c r="C125" s="479"/>
      <c r="D125" s="479"/>
      <c r="E125" s="479"/>
      <c r="F125" s="479"/>
      <c r="G125" s="479"/>
      <c r="H125" s="479"/>
      <c r="I125" s="479"/>
      <c r="J125" s="479"/>
      <c r="K125" s="479"/>
      <c r="L125" s="479"/>
      <c r="M125" s="479"/>
      <c r="N125" s="479"/>
      <c r="O125" s="479"/>
      <c r="P125" s="479"/>
      <c r="Q125" s="479"/>
      <c r="R125" s="479"/>
      <c r="S125" s="46"/>
      <c r="T125" s="46"/>
      <c r="U125" s="46"/>
      <c r="V125" s="46"/>
      <c r="W125" s="46"/>
      <c r="X125" s="479"/>
      <c r="Y125" s="479"/>
      <c r="Z125" s="479"/>
      <c r="AA125" s="479"/>
      <c r="AB125" s="479"/>
      <c r="AC125" s="479"/>
      <c r="AD125" s="479"/>
      <c r="AE125" s="479"/>
      <c r="AF125" s="479"/>
      <c r="AG125" s="479"/>
      <c r="AH125" s="479"/>
      <c r="AI125" s="479"/>
      <c r="AJ125" s="479"/>
      <c r="AK125" s="479"/>
      <c r="AL125" s="46"/>
    </row>
    <row r="126" spans="1:38" ht="12.5">
      <c r="A126" s="479"/>
      <c r="B126" s="479"/>
      <c r="C126" s="479"/>
      <c r="D126" s="479"/>
      <c r="E126" s="479"/>
      <c r="F126" s="479"/>
      <c r="G126" s="479"/>
      <c r="H126" s="479"/>
      <c r="I126" s="479"/>
      <c r="J126" s="479"/>
      <c r="K126" s="479"/>
      <c r="L126" s="479"/>
      <c r="M126" s="479"/>
      <c r="N126" s="479"/>
      <c r="O126" s="479"/>
      <c r="P126" s="479"/>
      <c r="Q126" s="479"/>
      <c r="R126" s="479"/>
      <c r="S126" s="479"/>
      <c r="T126" s="479"/>
      <c r="U126" s="479"/>
      <c r="V126" s="479"/>
      <c r="W126" s="479"/>
      <c r="X126" s="163" t="s">
        <v>665</v>
      </c>
      <c r="Y126" s="1382"/>
      <c r="Z126" s="1382"/>
      <c r="AA126" s="1382"/>
      <c r="AB126" s="1382"/>
      <c r="AC126" s="1382"/>
      <c r="AD126" s="1382"/>
      <c r="AE126" s="1382"/>
      <c r="AF126" s="1382"/>
      <c r="AG126" s="1382"/>
      <c r="AH126" s="1382"/>
      <c r="AI126" s="1382"/>
      <c r="AJ126" s="1382"/>
      <c r="AK126" s="1382"/>
      <c r="AL126" s="479"/>
    </row>
    <row r="127" spans="1:38" ht="12.5">
      <c r="A127" s="120"/>
      <c r="B127" s="120"/>
      <c r="C127" s="479"/>
      <c r="D127" s="479"/>
      <c r="E127" s="479"/>
      <c r="F127" s="479"/>
      <c r="G127" s="479"/>
      <c r="H127" s="479"/>
      <c r="I127" s="479"/>
      <c r="J127" s="479"/>
      <c r="K127" s="479"/>
      <c r="L127" s="479"/>
      <c r="M127" s="479"/>
      <c r="N127" s="479"/>
      <c r="O127" s="479"/>
      <c r="P127" s="479"/>
      <c r="Q127" s="479"/>
      <c r="R127" s="120"/>
      <c r="S127" s="120"/>
      <c r="T127" s="120"/>
      <c r="U127" s="120"/>
      <c r="V127" s="120"/>
      <c r="W127" s="120"/>
      <c r="X127" s="46"/>
      <c r="Y127" s="46"/>
      <c r="Z127" s="46" t="s">
        <v>666</v>
      </c>
      <c r="AA127" s="46"/>
      <c r="AB127" s="46"/>
      <c r="AC127" s="46"/>
      <c r="AD127" s="46"/>
      <c r="AE127" s="46"/>
      <c r="AF127" s="46"/>
      <c r="AG127" s="46"/>
      <c r="AH127" s="46"/>
      <c r="AI127" s="46"/>
      <c r="AJ127" s="46"/>
      <c r="AK127" s="46"/>
      <c r="AL127" s="120"/>
    </row>
    <row r="128" spans="1:38" ht="12.5">
      <c r="A128" s="472"/>
      <c r="B128" s="18"/>
      <c r="C128" s="479"/>
      <c r="D128" s="479"/>
      <c r="E128" s="479"/>
      <c r="F128" s="479"/>
      <c r="G128" s="479"/>
      <c r="H128" s="479"/>
      <c r="I128" s="479"/>
      <c r="J128" s="479"/>
      <c r="K128" s="479"/>
      <c r="L128" s="479"/>
      <c r="M128" s="479"/>
      <c r="N128" s="479"/>
      <c r="O128" s="479"/>
      <c r="P128" s="479"/>
      <c r="Q128" s="479"/>
      <c r="R128" s="18"/>
      <c r="S128" s="18"/>
      <c r="T128" s="18"/>
      <c r="U128" s="18"/>
      <c r="V128" s="18"/>
      <c r="W128" s="18"/>
      <c r="X128" s="46"/>
      <c r="Y128" s="479"/>
      <c r="Z128" s="479"/>
      <c r="AA128" s="479"/>
      <c r="AB128" s="479"/>
      <c r="AC128" s="479"/>
      <c r="AD128" s="479"/>
      <c r="AE128" s="479"/>
      <c r="AF128" s="479"/>
      <c r="AG128" s="479"/>
      <c r="AH128" s="479"/>
      <c r="AI128" s="479"/>
      <c r="AJ128" s="479"/>
      <c r="AK128" s="479"/>
      <c r="AL128" s="472"/>
    </row>
    <row r="129" spans="1:38" ht="12.5">
      <c r="A129" s="472"/>
      <c r="B129" s="106"/>
      <c r="C129" s="479"/>
      <c r="D129" s="479"/>
      <c r="E129" s="479"/>
      <c r="F129" s="479"/>
      <c r="G129" s="479"/>
      <c r="H129" s="479"/>
      <c r="I129" s="479"/>
      <c r="J129" s="479"/>
      <c r="K129" s="479"/>
      <c r="L129" s="479"/>
      <c r="M129" s="479"/>
      <c r="N129" s="479"/>
      <c r="O129" s="479"/>
      <c r="P129" s="479"/>
      <c r="Q129" s="479"/>
      <c r="R129" s="472"/>
      <c r="S129" s="472"/>
      <c r="T129" s="472"/>
      <c r="U129" s="472"/>
      <c r="V129" s="472"/>
      <c r="W129" s="472"/>
      <c r="X129" s="46"/>
      <c r="Y129" s="1387"/>
      <c r="Z129" s="1387"/>
      <c r="AA129" s="1387"/>
      <c r="AB129" s="1387"/>
      <c r="AC129" s="1387"/>
      <c r="AD129" s="1387"/>
      <c r="AE129" s="1387"/>
      <c r="AF129" s="1387"/>
      <c r="AG129" s="1387"/>
      <c r="AH129" s="1387"/>
      <c r="AI129" s="1387"/>
      <c r="AJ129" s="1387"/>
      <c r="AK129" s="1387"/>
      <c r="AL129" s="472"/>
    </row>
    <row r="130" spans="1:38" ht="12.5">
      <c r="A130" s="119"/>
      <c r="B130" s="121"/>
      <c r="C130" s="472"/>
      <c r="D130" s="479"/>
      <c r="E130" s="479"/>
      <c r="F130" s="479"/>
      <c r="G130" s="479"/>
      <c r="H130" s="479"/>
      <c r="I130" s="479"/>
      <c r="J130" s="479"/>
      <c r="K130" s="479"/>
      <c r="L130" s="479"/>
      <c r="M130" s="479"/>
      <c r="N130" s="479"/>
      <c r="O130" s="479"/>
      <c r="P130" s="479"/>
      <c r="Q130" s="479"/>
      <c r="R130" s="472"/>
      <c r="S130" s="472"/>
      <c r="T130" s="472"/>
      <c r="U130" s="472"/>
      <c r="V130" s="472"/>
      <c r="W130" s="472"/>
      <c r="X130" s="46"/>
      <c r="Y130" s="46"/>
      <c r="Z130" s="46" t="s">
        <v>667</v>
      </c>
      <c r="AA130" s="46"/>
      <c r="AB130" s="46"/>
      <c r="AC130" s="46"/>
      <c r="AD130" s="46"/>
      <c r="AE130" s="46"/>
      <c r="AF130" s="46"/>
      <c r="AG130" s="46"/>
      <c r="AH130" s="46"/>
      <c r="AI130" s="46"/>
      <c r="AJ130" s="46"/>
      <c r="AK130" s="46"/>
      <c r="AL130" s="119"/>
    </row>
    <row r="131" spans="1:38" ht="12.75" customHeight="1">
      <c r="A131" s="119"/>
      <c r="B131" s="18"/>
      <c r="C131" s="18"/>
      <c r="D131" s="479"/>
      <c r="E131" s="479"/>
      <c r="F131" s="479"/>
      <c r="G131" s="479"/>
      <c r="H131" s="479"/>
      <c r="I131" s="479"/>
      <c r="J131" s="479"/>
      <c r="K131" s="479"/>
      <c r="L131" s="479"/>
      <c r="M131" s="479"/>
      <c r="N131" s="479"/>
      <c r="O131" s="479"/>
      <c r="P131" s="479"/>
      <c r="Q131" s="479"/>
      <c r="R131" s="18"/>
      <c r="S131" s="18"/>
      <c r="T131" s="18"/>
      <c r="U131" s="18"/>
      <c r="V131" s="18"/>
      <c r="W131" s="18"/>
      <c r="X131" s="479"/>
      <c r="Y131" s="479"/>
      <c r="Z131" s="479"/>
      <c r="AA131" s="479"/>
      <c r="AB131" s="479"/>
      <c r="AC131" s="479"/>
      <c r="AD131" s="479"/>
      <c r="AE131" s="479"/>
      <c r="AF131" s="479"/>
      <c r="AG131" s="479"/>
      <c r="AH131" s="479"/>
      <c r="AI131" s="479"/>
      <c r="AJ131" s="479"/>
      <c r="AK131" s="479"/>
      <c r="AL131" s="119"/>
    </row>
    <row r="132" spans="1:38" ht="12.75" customHeight="1">
      <c r="A132" s="119"/>
      <c r="B132" s="119"/>
      <c r="C132" s="119"/>
      <c r="D132" s="119"/>
      <c r="E132" s="18"/>
      <c r="F132" s="621"/>
      <c r="G132" s="621"/>
      <c r="H132" s="621"/>
      <c r="I132" s="621"/>
      <c r="J132" s="621"/>
      <c r="K132" s="621"/>
      <c r="L132" s="621"/>
      <c r="M132" s="621"/>
      <c r="N132" s="119"/>
      <c r="O132" s="18"/>
      <c r="P132" s="119"/>
      <c r="Q132" s="119"/>
      <c r="R132" s="18"/>
      <c r="S132" s="18"/>
      <c r="T132" s="18"/>
      <c r="U132" s="119"/>
      <c r="V132" s="119"/>
      <c r="W132" s="119"/>
      <c r="X132" s="119"/>
      <c r="Y132" s="1387"/>
      <c r="Z132" s="1387"/>
      <c r="AA132" s="1387"/>
      <c r="AB132" s="1387"/>
      <c r="AC132" s="1387"/>
      <c r="AD132" s="1387"/>
      <c r="AE132" s="1387"/>
      <c r="AF132" s="1387"/>
      <c r="AG132" s="1387"/>
      <c r="AH132" s="1387"/>
      <c r="AI132" s="1387"/>
      <c r="AJ132" s="1387"/>
      <c r="AK132" s="1387"/>
      <c r="AL132" s="119"/>
    </row>
    <row r="133" spans="1:38" ht="12.75" customHeight="1">
      <c r="A133" s="119"/>
      <c r="B133" s="18"/>
      <c r="C133" s="18"/>
      <c r="D133" s="18"/>
      <c r="E133" s="18"/>
      <c r="F133" s="18"/>
      <c r="G133" s="18"/>
      <c r="H133" s="18"/>
      <c r="I133" s="18"/>
      <c r="J133" s="18"/>
      <c r="K133" s="18"/>
      <c r="L133" s="18"/>
      <c r="M133" s="18"/>
      <c r="N133" s="18"/>
      <c r="O133" s="18"/>
      <c r="P133" s="18"/>
      <c r="Q133" s="18"/>
      <c r="R133" s="18"/>
      <c r="S133" s="18"/>
      <c r="T133" s="18"/>
      <c r="U133" s="18"/>
      <c r="V133" s="18"/>
      <c r="W133" s="119"/>
      <c r="X133" s="119"/>
      <c r="Y133" s="119"/>
      <c r="Z133" s="46" t="s">
        <v>668</v>
      </c>
      <c r="AA133" s="119"/>
      <c r="AB133" s="119"/>
      <c r="AC133" s="119"/>
      <c r="AD133" s="119"/>
      <c r="AE133" s="119"/>
      <c r="AF133" s="119"/>
      <c r="AG133" s="119"/>
      <c r="AH133" s="119"/>
      <c r="AI133" s="119"/>
      <c r="AJ133" s="119"/>
      <c r="AK133" s="119"/>
      <c r="AL133" s="119"/>
    </row>
    <row r="134" spans="1:38" s="479" customFormat="1" ht="12.75" customHeight="1">
      <c r="A134" s="119"/>
      <c r="B134" s="119"/>
      <c r="C134" s="119"/>
      <c r="D134" s="119"/>
      <c r="E134" s="119"/>
      <c r="F134" s="18"/>
      <c r="G134" s="120"/>
      <c r="H134" s="120"/>
      <c r="I134" s="120"/>
      <c r="J134" s="120"/>
      <c r="K134" s="120"/>
      <c r="L134" s="120"/>
      <c r="M134" s="120"/>
      <c r="N134" s="120"/>
      <c r="O134" s="119"/>
      <c r="P134" s="119"/>
      <c r="Q134" s="18"/>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row>
    <row r="135" spans="1:38" s="479" customFormat="1" ht="12.75" customHeight="1">
      <c r="A135" s="119"/>
      <c r="B135" s="18"/>
      <c r="C135" s="18"/>
      <c r="D135" s="18"/>
      <c r="E135" s="18"/>
      <c r="F135" s="18"/>
      <c r="G135" s="18"/>
      <c r="H135" s="18"/>
      <c r="I135" s="18"/>
      <c r="J135" s="18"/>
      <c r="K135" s="18"/>
      <c r="L135" s="18"/>
      <c r="M135" s="119"/>
      <c r="N135" s="119"/>
      <c r="O135" s="120"/>
      <c r="P135" s="18"/>
      <c r="Q135" s="18"/>
      <c r="R135" s="18"/>
      <c r="S135" s="18"/>
      <c r="T135" s="18"/>
      <c r="U135" s="18"/>
      <c r="V135" s="18"/>
      <c r="W135" s="18"/>
      <c r="X135" s="18"/>
      <c r="Y135" s="18"/>
      <c r="Z135" s="18"/>
      <c r="AA135" s="18"/>
      <c r="AB135" s="18"/>
      <c r="AC135" s="18"/>
      <c r="AD135" s="18"/>
      <c r="AE135" s="18"/>
      <c r="AF135" s="18"/>
      <c r="AG135" s="18"/>
      <c r="AH135" s="18"/>
      <c r="AI135" s="18"/>
      <c r="AJ135" s="18"/>
      <c r="AK135" s="119"/>
      <c r="AL135" s="119"/>
    </row>
    <row r="136" spans="1:38" s="479" customFormat="1" ht="12.75" customHeight="1">
      <c r="A136" s="119"/>
      <c r="B136" s="119"/>
      <c r="C136" s="18"/>
      <c r="D136" s="120"/>
      <c r="E136" s="120"/>
      <c r="F136" s="120"/>
      <c r="G136" s="120"/>
      <c r="H136" s="120"/>
      <c r="I136" s="120"/>
      <c r="J136" s="120"/>
      <c r="K136" s="120"/>
      <c r="L136" s="119"/>
      <c r="M136" s="18"/>
      <c r="N136" s="18"/>
      <c r="O136" s="18"/>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19"/>
      <c r="AL136" s="119"/>
    </row>
    <row r="137" spans="1:38" s="479" customFormat="1" ht="12.75" customHeight="1">
      <c r="A137" s="119"/>
      <c r="B137" s="119"/>
      <c r="C137" s="18"/>
      <c r="D137" s="18"/>
      <c r="E137" s="18"/>
      <c r="F137" s="18"/>
      <c r="G137" s="18"/>
      <c r="H137" s="18"/>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19"/>
      <c r="AL137" s="119"/>
    </row>
    <row r="138" spans="1:38" s="479" customFormat="1" ht="12.75" customHeight="1">
      <c r="A138" s="119"/>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19"/>
      <c r="AL138" s="119"/>
    </row>
    <row r="139" spans="1:38" s="479" customFormat="1" ht="12.75" customHeight="1">
      <c r="A139" s="119"/>
      <c r="B139" s="120"/>
      <c r="C139" s="120"/>
      <c r="D139" s="120"/>
      <c r="E139" s="120"/>
      <c r="F139" s="120"/>
      <c r="G139" s="120"/>
      <c r="H139" s="120"/>
      <c r="I139" s="120"/>
      <c r="J139" s="120"/>
      <c r="K139" s="120"/>
      <c r="L139" s="120"/>
      <c r="M139" s="120"/>
      <c r="N139" s="120"/>
      <c r="O139" s="120"/>
      <c r="P139" s="120"/>
      <c r="Q139" s="120"/>
      <c r="R139" s="120"/>
      <c r="S139" s="121"/>
      <c r="T139" s="863"/>
      <c r="U139" s="863"/>
      <c r="V139" s="863"/>
      <c r="W139" s="863"/>
      <c r="X139" s="863"/>
      <c r="Y139" s="863"/>
      <c r="Z139" s="863"/>
      <c r="AA139" s="863"/>
      <c r="AB139" s="863"/>
      <c r="AC139" s="863"/>
      <c r="AD139" s="863"/>
      <c r="AE139" s="863"/>
      <c r="AF139" s="863"/>
      <c r="AG139" s="863"/>
      <c r="AH139" s="863"/>
      <c r="AI139" s="863"/>
      <c r="AJ139" s="863"/>
      <c r="AK139" s="119"/>
      <c r="AL139" s="119"/>
    </row>
    <row r="140" spans="1:38" s="479" customFormat="1" ht="12.75" customHeight="1">
      <c r="A140" s="119"/>
      <c r="B140" s="613"/>
      <c r="C140" s="863"/>
      <c r="D140" s="863"/>
      <c r="E140" s="863"/>
      <c r="F140" s="863"/>
      <c r="G140" s="863"/>
      <c r="H140" s="863"/>
      <c r="I140" s="863"/>
      <c r="J140" s="863"/>
      <c r="K140" s="863"/>
      <c r="L140" s="863"/>
      <c r="M140" s="863"/>
      <c r="N140" s="863"/>
      <c r="O140" s="863"/>
      <c r="P140" s="863"/>
      <c r="Q140" s="863"/>
      <c r="R140" s="863"/>
      <c r="S140" s="863"/>
      <c r="T140" s="863"/>
      <c r="U140" s="863"/>
      <c r="V140" s="863"/>
      <c r="W140" s="863"/>
      <c r="X140" s="863"/>
      <c r="Y140" s="863"/>
      <c r="Z140" s="863"/>
      <c r="AA140" s="863"/>
      <c r="AB140" s="863"/>
      <c r="AC140" s="863"/>
      <c r="AD140" s="863"/>
      <c r="AE140" s="863"/>
      <c r="AF140" s="863"/>
      <c r="AG140" s="863"/>
      <c r="AH140" s="863"/>
      <c r="AI140" s="863"/>
      <c r="AJ140" s="863"/>
      <c r="AK140" s="119"/>
      <c r="AL140" s="119"/>
    </row>
    <row r="141" spans="1:38" s="479" customFormat="1" ht="12.75" customHeight="1">
      <c r="A141" s="119"/>
      <c r="B141" s="613"/>
      <c r="C141" s="863"/>
      <c r="D141" s="863"/>
      <c r="E141" s="863"/>
      <c r="F141" s="863"/>
      <c r="G141" s="863"/>
      <c r="H141" s="863"/>
      <c r="I141" s="863"/>
      <c r="J141" s="863"/>
      <c r="K141" s="863"/>
      <c r="L141" s="863"/>
      <c r="M141" s="863"/>
      <c r="N141" s="863"/>
      <c r="O141" s="863"/>
      <c r="P141" s="863"/>
      <c r="Q141" s="863"/>
      <c r="R141" s="863"/>
      <c r="S141" s="863"/>
      <c r="T141" s="863"/>
      <c r="U141" s="863"/>
      <c r="V141" s="863"/>
      <c r="W141" s="863"/>
      <c r="X141" s="863"/>
      <c r="Y141" s="863"/>
      <c r="Z141" s="863"/>
      <c r="AA141" s="863"/>
      <c r="AB141" s="863"/>
      <c r="AC141" s="863"/>
      <c r="AD141" s="863"/>
      <c r="AE141" s="863"/>
      <c r="AF141" s="863"/>
      <c r="AG141" s="863"/>
      <c r="AH141" s="863"/>
      <c r="AI141" s="863"/>
      <c r="AJ141" s="863"/>
      <c r="AK141" s="119"/>
      <c r="AL141" s="119"/>
    </row>
    <row r="142" spans="1:38" s="479" customFormat="1" ht="12.75" customHeight="1">
      <c r="A142" s="119"/>
      <c r="B142" s="613"/>
      <c r="C142" s="614"/>
      <c r="D142" s="614"/>
      <c r="E142" s="614"/>
      <c r="F142" s="614"/>
      <c r="G142" s="614"/>
      <c r="H142" s="614"/>
      <c r="I142" s="614"/>
      <c r="J142" s="614"/>
      <c r="K142" s="614"/>
      <c r="L142" s="614"/>
      <c r="M142" s="614"/>
      <c r="N142" s="614"/>
      <c r="O142" s="614"/>
      <c r="P142" s="614"/>
      <c r="Q142" s="614"/>
      <c r="R142" s="614"/>
      <c r="S142" s="614"/>
      <c r="T142" s="614"/>
      <c r="U142" s="614"/>
      <c r="V142" s="614"/>
      <c r="W142" s="614"/>
      <c r="X142" s="614"/>
      <c r="Y142" s="614"/>
      <c r="Z142" s="614"/>
      <c r="AA142" s="614"/>
      <c r="AB142" s="614"/>
      <c r="AC142" s="614"/>
      <c r="AD142" s="614"/>
      <c r="AE142" s="614"/>
      <c r="AF142" s="614"/>
      <c r="AG142" s="614"/>
      <c r="AH142" s="614"/>
      <c r="AI142" s="614"/>
      <c r="AJ142" s="614"/>
      <c r="AK142" s="119"/>
      <c r="AL142" s="119"/>
    </row>
    <row r="143" spans="1:38" s="479" customFormat="1" ht="12.75" customHeight="1">
      <c r="A143" s="119"/>
      <c r="B143" s="18"/>
      <c r="C143" s="18"/>
      <c r="D143" s="614"/>
      <c r="E143" s="614"/>
      <c r="F143" s="61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c r="AJ143" s="614"/>
      <c r="AK143" s="119"/>
      <c r="AL143" s="119"/>
    </row>
    <row r="144" spans="1:38" s="479" customFormat="1" ht="12.75" customHeight="1">
      <c r="A144" s="119"/>
      <c r="B144" s="615"/>
      <c r="C144" s="614"/>
      <c r="D144" s="614"/>
      <c r="E144" s="614"/>
      <c r="F144" s="614"/>
      <c r="G144" s="614"/>
      <c r="H144" s="614"/>
      <c r="I144" s="614"/>
      <c r="J144" s="614"/>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614"/>
      <c r="AJ144" s="614"/>
      <c r="AK144" s="119"/>
      <c r="AL144" s="119"/>
    </row>
    <row r="145" spans="1:59" s="479" customFormat="1" ht="12.75" customHeight="1">
      <c r="A145" s="119"/>
      <c r="B145" s="120"/>
      <c r="C145" s="614"/>
      <c r="D145" s="614"/>
      <c r="E145" s="614"/>
      <c r="F145" s="614"/>
      <c r="G145" s="614"/>
      <c r="H145" s="614"/>
      <c r="I145" s="614"/>
      <c r="J145" s="614"/>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19"/>
      <c r="AG145" s="119"/>
      <c r="AH145" s="119"/>
      <c r="AI145" s="614"/>
      <c r="AJ145" s="614"/>
      <c r="AK145" s="119"/>
      <c r="AL145" s="119"/>
    </row>
    <row r="146" spans="1:59" s="479" customFormat="1" ht="12.75" customHeight="1">
      <c r="A146" s="119"/>
      <c r="B146" s="18"/>
      <c r="C146" s="18"/>
      <c r="D146" s="614"/>
      <c r="E146" s="614"/>
      <c r="F146" s="614"/>
      <c r="G146" s="614"/>
      <c r="H146" s="614"/>
      <c r="I146" s="614"/>
      <c r="J146" s="614"/>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c r="AG146" s="119"/>
      <c r="AH146" s="119"/>
      <c r="AI146" s="614"/>
      <c r="AJ146" s="614"/>
      <c r="AK146" s="119"/>
      <c r="AL146" s="119"/>
    </row>
    <row r="147" spans="1:59" s="479" customFormat="1" ht="12.75" customHeight="1">
      <c r="A147" s="119"/>
      <c r="B147" s="615"/>
      <c r="C147" s="18"/>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c r="AA147" s="119"/>
      <c r="AB147" s="119"/>
      <c r="AC147" s="119"/>
      <c r="AD147" s="119"/>
      <c r="AE147" s="119"/>
      <c r="AF147" s="119"/>
      <c r="AG147" s="119"/>
      <c r="AH147" s="119"/>
      <c r="AI147" s="119"/>
      <c r="AJ147" s="119"/>
      <c r="AK147" s="119"/>
      <c r="AL147" s="119"/>
    </row>
    <row r="148" spans="1:59" s="479" customFormat="1" ht="12.75" customHeight="1">
      <c r="A148" s="119"/>
      <c r="B148" s="119"/>
      <c r="C148" s="18"/>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c r="AG148" s="119"/>
      <c r="AH148" s="119"/>
      <c r="AI148" s="119"/>
      <c r="AJ148" s="119"/>
      <c r="AK148" s="119"/>
      <c r="AL148" s="119"/>
    </row>
    <row r="149" spans="1:59" s="479" customFormat="1" ht="12.75" customHeight="1">
      <c r="A149" s="119"/>
      <c r="B149" s="119"/>
      <c r="C149" s="18"/>
      <c r="D149" s="119"/>
      <c r="E149" s="119"/>
      <c r="F149" s="18"/>
      <c r="G149" s="18"/>
      <c r="H149" s="18"/>
      <c r="I149" s="18"/>
      <c r="J149" s="18"/>
      <c r="K149" s="18"/>
      <c r="L149" s="18"/>
      <c r="M149" s="18"/>
      <c r="N149" s="18"/>
      <c r="O149" s="18"/>
      <c r="P149" s="18"/>
      <c r="Q149" s="18"/>
      <c r="R149" s="18"/>
      <c r="S149" s="18"/>
      <c r="T149" s="18"/>
      <c r="U149" s="119"/>
      <c r="V149" s="119"/>
      <c r="W149" s="119"/>
      <c r="X149" s="119"/>
      <c r="Y149" s="119"/>
      <c r="Z149" s="119"/>
      <c r="AA149" s="119"/>
      <c r="AB149" s="119"/>
      <c r="AC149" s="119"/>
      <c r="AD149" s="119"/>
      <c r="AE149" s="119"/>
      <c r="AF149" s="119"/>
      <c r="AG149" s="119"/>
      <c r="AH149" s="119"/>
      <c r="AI149" s="119"/>
      <c r="AJ149" s="119"/>
      <c r="AK149" s="119"/>
      <c r="AL149" s="119"/>
    </row>
    <row r="150" spans="1:59" s="479" customFormat="1" ht="12.75" customHeight="1">
      <c r="A150" s="119"/>
      <c r="B150" s="119"/>
      <c r="C150" s="18"/>
      <c r="D150" s="119"/>
      <c r="E150" s="119"/>
      <c r="F150" s="1394"/>
      <c r="G150" s="1394"/>
      <c r="H150" s="1394"/>
      <c r="I150" s="1394"/>
      <c r="J150" s="1394"/>
      <c r="K150" s="1394"/>
      <c r="L150" s="1394"/>
      <c r="M150" s="1394"/>
      <c r="N150" s="1394"/>
      <c r="O150" s="1394"/>
      <c r="P150" s="1394"/>
      <c r="Q150" s="1394"/>
      <c r="R150" s="1394"/>
      <c r="S150" s="1394"/>
      <c r="T150" s="1394"/>
      <c r="U150" s="119"/>
      <c r="V150" s="119"/>
      <c r="W150" s="119"/>
      <c r="X150" s="119"/>
      <c r="Y150" s="119"/>
      <c r="Z150" s="119"/>
      <c r="AA150" s="119"/>
      <c r="AB150" s="119"/>
      <c r="AC150" s="119"/>
      <c r="AD150" s="119"/>
      <c r="AE150" s="119"/>
      <c r="AF150" s="119"/>
      <c r="AG150" s="119"/>
      <c r="AH150" s="119"/>
      <c r="AI150" s="119"/>
      <c r="AJ150" s="119"/>
      <c r="AK150" s="119"/>
      <c r="AL150" s="119"/>
    </row>
    <row r="151" spans="1:59" ht="12.75" customHeight="1">
      <c r="A151" s="119"/>
      <c r="B151" s="119"/>
      <c r="C151" s="18"/>
      <c r="D151" s="119"/>
      <c r="E151" s="119"/>
      <c r="F151" s="852"/>
      <c r="G151" s="852"/>
      <c r="H151" s="852"/>
      <c r="I151" s="852"/>
      <c r="J151" s="852"/>
      <c r="K151" s="852"/>
      <c r="L151" s="852"/>
      <c r="M151" s="852"/>
      <c r="N151" s="852"/>
      <c r="O151" s="852"/>
      <c r="P151" s="852"/>
      <c r="Q151" s="852"/>
      <c r="R151" s="852"/>
      <c r="S151" s="852"/>
      <c r="T151" s="852"/>
      <c r="U151" s="119"/>
      <c r="V151" s="119"/>
      <c r="W151" s="119"/>
      <c r="X151" s="119"/>
      <c r="Y151" s="119"/>
      <c r="Z151" s="119"/>
      <c r="AA151" s="119"/>
      <c r="AB151" s="119"/>
      <c r="AC151" s="119"/>
      <c r="AD151" s="119"/>
      <c r="AE151" s="119"/>
      <c r="AF151" s="119"/>
      <c r="AG151" s="119"/>
      <c r="AH151" s="119"/>
      <c r="AI151" s="119"/>
      <c r="AJ151" s="119"/>
      <c r="AK151" s="119"/>
      <c r="AL151" s="119"/>
      <c r="AM151" s="479"/>
      <c r="AN151" s="479"/>
      <c r="AO151" s="479"/>
      <c r="AP151" s="479"/>
      <c r="AQ151" s="479"/>
      <c r="AR151" s="479"/>
      <c r="AS151" s="479"/>
      <c r="AT151" s="479"/>
      <c r="AU151" s="479"/>
      <c r="AV151" s="479"/>
      <c r="AW151" s="479"/>
      <c r="AX151" s="479"/>
      <c r="AY151" s="479"/>
      <c r="AZ151" s="479"/>
      <c r="BA151" s="479"/>
      <c r="BB151" s="479"/>
      <c r="BC151" s="479"/>
      <c r="BD151" s="479"/>
      <c r="BE151" s="479"/>
      <c r="BF151" s="479"/>
      <c r="BG151" s="479"/>
    </row>
    <row r="152" spans="1:59" ht="12.75" customHeight="1">
      <c r="A152" s="479"/>
      <c r="B152" s="479"/>
      <c r="C152" s="479"/>
      <c r="D152" s="479"/>
      <c r="E152" s="479"/>
      <c r="F152" s="479"/>
      <c r="G152" s="479"/>
      <c r="H152" s="479"/>
      <c r="I152" s="479"/>
      <c r="J152" s="479"/>
      <c r="K152" s="463"/>
      <c r="L152" s="463"/>
      <c r="M152" s="463"/>
      <c r="N152" s="463"/>
      <c r="O152" s="463"/>
      <c r="P152" s="463"/>
      <c r="Q152" s="463"/>
      <c r="R152" s="463"/>
      <c r="S152" s="463"/>
      <c r="T152" s="463"/>
      <c r="U152" s="463"/>
      <c r="V152" s="463"/>
      <c r="W152" s="463"/>
      <c r="X152" s="463"/>
      <c r="Y152" s="463"/>
      <c r="Z152" s="463"/>
      <c r="AA152" s="463"/>
      <c r="AB152" s="463"/>
      <c r="AC152" s="479"/>
      <c r="AD152" s="479"/>
      <c r="AE152" s="479"/>
      <c r="AF152" s="479"/>
      <c r="AG152" s="479"/>
      <c r="AH152" s="479"/>
      <c r="AI152" s="479"/>
      <c r="AJ152" s="479"/>
      <c r="AK152" s="479"/>
      <c r="AL152" s="479"/>
      <c r="AM152" s="479"/>
      <c r="AN152" s="479"/>
      <c r="AO152" s="479"/>
      <c r="AP152" s="479"/>
      <c r="AQ152" s="479"/>
      <c r="AR152" s="479"/>
      <c r="AS152" s="479"/>
      <c r="AT152" s="479"/>
      <c r="AU152" s="479"/>
      <c r="AV152" s="479"/>
      <c r="AW152" s="479"/>
      <c r="AX152" s="479"/>
      <c r="AY152" s="479"/>
      <c r="AZ152" s="479"/>
      <c r="BA152" s="479"/>
      <c r="BB152" s="479"/>
      <c r="BC152" s="479"/>
      <c r="BD152" s="479"/>
      <c r="BE152" s="479"/>
      <c r="BF152" s="479"/>
      <c r="BG152" s="479"/>
    </row>
    <row r="153" spans="1:59" ht="12.5">
      <c r="A153" s="479"/>
      <c r="B153" s="479"/>
      <c r="C153" s="479"/>
      <c r="D153" s="813" t="s">
        <v>669</v>
      </c>
      <c r="E153" s="479"/>
      <c r="F153" s="813"/>
      <c r="G153" s="813"/>
      <c r="H153" s="813"/>
      <c r="I153" s="813"/>
      <c r="J153" s="813"/>
      <c r="K153" s="813"/>
      <c r="L153" s="813"/>
      <c r="M153" s="813"/>
      <c r="N153" s="813"/>
      <c r="O153" s="1002" t="s">
        <v>670</v>
      </c>
      <c r="P153" s="1002"/>
      <c r="Q153" s="1002"/>
      <c r="R153" s="1002"/>
      <c r="S153" s="1002"/>
      <c r="T153" s="1002"/>
      <c r="U153" s="1002"/>
      <c r="V153" s="1002"/>
      <c r="W153" s="1002"/>
      <c r="X153" s="1002"/>
      <c r="Y153" s="1002"/>
      <c r="Z153" s="1002"/>
      <c r="AA153" s="1002"/>
      <c r="AB153" s="1002"/>
      <c r="AC153" s="1002"/>
      <c r="AD153" s="1002"/>
      <c r="AE153" s="1002"/>
      <c r="AF153" s="1002"/>
      <c r="AG153" s="1002"/>
      <c r="AH153" s="1002"/>
      <c r="AI153" s="479"/>
      <c r="AJ153" s="479"/>
      <c r="AK153" s="479"/>
      <c r="AL153" s="479"/>
      <c r="AM153" s="479"/>
      <c r="AN153" s="479"/>
      <c r="AO153" s="479"/>
      <c r="AP153" s="479"/>
      <c r="AQ153" s="479"/>
      <c r="AR153" s="479"/>
      <c r="AS153" s="479"/>
      <c r="AT153" s="479"/>
      <c r="AU153" s="479"/>
      <c r="AV153" s="479"/>
      <c r="AW153" s="479"/>
      <c r="AX153" s="479"/>
      <c r="AY153" s="479"/>
      <c r="AZ153" s="479"/>
      <c r="BA153" s="479"/>
      <c r="BB153" s="479"/>
      <c r="BC153" s="479"/>
      <c r="BD153" s="479"/>
      <c r="BE153" s="479"/>
      <c r="BF153" s="479"/>
      <c r="BG153" s="479"/>
    </row>
    <row r="154" spans="1:59" ht="12.75" customHeight="1">
      <c r="A154" s="479"/>
      <c r="B154" s="479"/>
      <c r="C154" s="479"/>
      <c r="D154" s="276" t="s">
        <v>671</v>
      </c>
      <c r="E154" s="479"/>
      <c r="F154" s="813"/>
      <c r="G154" s="813"/>
      <c r="H154" s="813"/>
      <c r="I154" s="813"/>
      <c r="J154" s="813"/>
      <c r="K154" s="813"/>
      <c r="L154" s="813"/>
      <c r="M154" s="813"/>
      <c r="N154" s="813"/>
      <c r="O154" s="1008" t="s">
        <v>672</v>
      </c>
      <c r="P154" s="1008"/>
      <c r="Q154" s="1008"/>
      <c r="R154" s="1008"/>
      <c r="S154" s="1008"/>
      <c r="T154" s="1008"/>
      <c r="U154" s="1008"/>
      <c r="V154" s="1008"/>
      <c r="W154" s="1008"/>
      <c r="X154" s="1008"/>
      <c r="Y154" s="1008"/>
      <c r="Z154" s="1008"/>
      <c r="AA154" s="1008"/>
      <c r="AB154" s="1008"/>
      <c r="AC154" s="1008"/>
      <c r="AD154" s="1008"/>
      <c r="AE154" s="1008"/>
      <c r="AF154" s="1008"/>
      <c r="AG154" s="1008"/>
      <c r="AH154" s="1008"/>
      <c r="AI154" s="479"/>
      <c r="AJ154" s="479"/>
      <c r="AK154" s="479"/>
      <c r="AL154" s="479"/>
      <c r="AM154" s="18"/>
      <c r="AN154" s="479"/>
      <c r="AO154" s="479"/>
      <c r="AP154" s="479"/>
      <c r="AQ154" s="479"/>
      <c r="AR154" s="479"/>
      <c r="AS154" s="479"/>
      <c r="AT154" s="479"/>
      <c r="AU154" s="479"/>
      <c r="AV154" s="479"/>
      <c r="AW154" s="479"/>
      <c r="AX154" s="479"/>
      <c r="AY154" s="479"/>
      <c r="AZ154" s="479"/>
      <c r="BA154" s="479"/>
      <c r="BB154" s="479"/>
      <c r="BC154" s="479"/>
      <c r="BD154" s="479"/>
      <c r="BE154" s="479"/>
      <c r="BF154" s="479"/>
      <c r="BG154" s="479"/>
    </row>
    <row r="155" spans="1:59" ht="12.5">
      <c r="A155" s="479"/>
      <c r="B155" s="479"/>
      <c r="C155" s="479"/>
      <c r="D155" s="10" t="s">
        <v>673</v>
      </c>
      <c r="E155" s="479"/>
      <c r="F155" s="10"/>
      <c r="G155" s="10"/>
      <c r="H155" s="10"/>
      <c r="I155" s="10"/>
      <c r="J155" s="10"/>
      <c r="K155" s="10"/>
      <c r="L155" s="10"/>
      <c r="M155" s="10"/>
      <c r="N155" s="10"/>
      <c r="O155" s="1390" t="s">
        <v>674</v>
      </c>
      <c r="P155" s="1390"/>
      <c r="Q155" s="1390"/>
      <c r="R155" s="1390"/>
      <c r="S155" s="1390"/>
      <c r="T155" s="1390"/>
      <c r="U155" s="1390"/>
      <c r="V155" s="1390"/>
      <c r="W155" s="1390"/>
      <c r="X155" s="1390"/>
      <c r="Y155" s="1390"/>
      <c r="Z155" s="1390"/>
      <c r="AA155" s="1390"/>
      <c r="AB155" s="1390"/>
      <c r="AC155" s="1390"/>
      <c r="AD155" s="1390"/>
      <c r="AE155" s="1390"/>
      <c r="AF155" s="1390"/>
      <c r="AG155" s="1390"/>
      <c r="AH155" s="1390"/>
      <c r="AI155" s="479"/>
      <c r="AJ155" s="479"/>
      <c r="AK155" s="479"/>
      <c r="AL155" s="479"/>
      <c r="AM155" s="18"/>
      <c r="AN155" s="479"/>
      <c r="AO155" s="479"/>
      <c r="AP155" s="479"/>
      <c r="AQ155" s="479"/>
      <c r="AR155" s="479"/>
      <c r="AS155" s="479"/>
      <c r="AT155" s="479"/>
      <c r="AU155" s="479"/>
      <c r="AV155" s="479"/>
      <c r="AW155" s="479"/>
      <c r="AX155" s="479"/>
      <c r="AY155" s="479"/>
      <c r="AZ155" s="479"/>
      <c r="BA155" s="479"/>
      <c r="BB155" s="479"/>
      <c r="BC155" s="479"/>
      <c r="BD155" s="479"/>
      <c r="BE155" s="479"/>
      <c r="BF155" s="479"/>
      <c r="BG155" s="479"/>
    </row>
    <row r="156" spans="1:59" ht="12.5">
      <c r="A156" s="479"/>
      <c r="B156" s="479"/>
      <c r="C156" s="479"/>
      <c r="D156" s="813" t="s">
        <v>675</v>
      </c>
      <c r="E156" s="479"/>
      <c r="F156" s="813"/>
      <c r="G156" s="813"/>
      <c r="H156" s="813"/>
      <c r="I156" s="813"/>
      <c r="J156" s="813"/>
      <c r="K156" s="813"/>
      <c r="L156" s="813"/>
      <c r="M156" s="813"/>
      <c r="N156" s="813"/>
      <c r="O156" s="1004" t="s">
        <v>676</v>
      </c>
      <c r="P156" s="1004"/>
      <c r="Q156" s="1004"/>
      <c r="R156" s="1004"/>
      <c r="S156" s="1004"/>
      <c r="T156" s="1004"/>
      <c r="U156" s="1004"/>
      <c r="V156" s="1004"/>
      <c r="W156" s="1004"/>
      <c r="X156" s="1004"/>
      <c r="Y156" s="1004"/>
      <c r="Z156" s="1004"/>
      <c r="AA156" s="1004"/>
      <c r="AB156" s="1004"/>
      <c r="AC156" s="1004"/>
      <c r="AD156" s="1004"/>
      <c r="AE156" s="1004"/>
      <c r="AF156" s="1004"/>
      <c r="AG156" s="1004"/>
      <c r="AH156" s="1004"/>
      <c r="AI156" s="479"/>
      <c r="AJ156" s="479"/>
      <c r="AK156" s="479"/>
      <c r="AL156" s="479"/>
      <c r="AM156" s="479"/>
      <c r="AN156" s="479"/>
      <c r="AO156" s="479"/>
      <c r="AP156" s="479"/>
      <c r="AQ156" s="479"/>
      <c r="AR156" s="479"/>
      <c r="AS156" s="479"/>
      <c r="AT156" s="479"/>
      <c r="AU156" s="479"/>
      <c r="AV156" s="479"/>
      <c r="AW156" s="479"/>
      <c r="AX156" s="479"/>
      <c r="AY156" s="479"/>
      <c r="AZ156" s="479"/>
      <c r="BA156" s="479"/>
      <c r="BB156" s="479"/>
      <c r="BC156" s="479"/>
      <c r="BD156" s="479"/>
      <c r="BE156" s="479"/>
      <c r="BF156" s="479"/>
      <c r="BG156" s="479" t="s">
        <v>294</v>
      </c>
    </row>
    <row r="157" spans="1:59" ht="13">
      <c r="A157" s="479"/>
      <c r="B157" s="479"/>
      <c r="C157" s="479"/>
      <c r="D157" s="813" t="s">
        <v>677</v>
      </c>
      <c r="E157" s="479"/>
      <c r="F157" s="813"/>
      <c r="G157" s="813"/>
      <c r="H157" s="813"/>
      <c r="I157" s="813"/>
      <c r="J157" s="813"/>
      <c r="K157" s="813"/>
      <c r="L157" s="813"/>
      <c r="M157" s="813"/>
      <c r="N157" s="813"/>
      <c r="O157" s="1002" t="s">
        <v>678</v>
      </c>
      <c r="P157" s="1002"/>
      <c r="Q157" s="1002"/>
      <c r="R157" s="1002"/>
      <c r="S157" s="1002"/>
      <c r="T157" s="1002"/>
      <c r="U157" s="1002"/>
      <c r="V157" s="1002"/>
      <c r="W157" s="1002"/>
      <c r="X157" s="1002"/>
      <c r="Y157" s="11"/>
      <c r="Z157" s="11"/>
      <c r="AA157" s="11"/>
      <c r="AB157" s="11"/>
      <c r="AC157" s="11"/>
      <c r="AD157" s="11"/>
      <c r="AE157" s="11"/>
      <c r="AF157" s="11"/>
      <c r="AG157" s="479"/>
      <c r="AH157" s="479"/>
      <c r="AI157" s="479"/>
      <c r="AJ157" s="479"/>
      <c r="AK157" s="479"/>
      <c r="AL157" s="479"/>
      <c r="AM157" s="479"/>
      <c r="AN157" s="479"/>
      <c r="AO157" s="479"/>
      <c r="AP157" s="479"/>
      <c r="AQ157" s="479"/>
      <c r="AR157" s="479"/>
      <c r="AS157" s="479"/>
      <c r="AT157" s="479"/>
      <c r="AU157" s="479"/>
      <c r="AV157" s="479"/>
      <c r="AW157" s="479"/>
      <c r="AX157" s="479"/>
      <c r="AY157" s="479"/>
      <c r="AZ157" s="479"/>
      <c r="BA157" s="668" t="s">
        <v>679</v>
      </c>
      <c r="BB157" s="479"/>
      <c r="BC157" s="479"/>
      <c r="BD157" s="479"/>
      <c r="BE157" s="479"/>
      <c r="BF157" s="479"/>
      <c r="BG157" s="479" t="s">
        <v>680</v>
      </c>
    </row>
    <row r="158" spans="1:59" ht="13">
      <c r="A158" s="479"/>
      <c r="B158" s="479"/>
      <c r="C158" s="479"/>
      <c r="D158" s="813" t="s">
        <v>681</v>
      </c>
      <c r="E158" s="479"/>
      <c r="F158" s="813"/>
      <c r="G158" s="813"/>
      <c r="H158" s="813"/>
      <c r="I158" s="813"/>
      <c r="J158" s="813"/>
      <c r="K158" s="813"/>
      <c r="L158" s="813"/>
      <c r="M158" s="813"/>
      <c r="N158" s="813"/>
      <c r="O158" s="1208">
        <v>94103</v>
      </c>
      <c r="P158" s="1208"/>
      <c r="Q158" s="1208"/>
      <c r="R158" s="1208"/>
      <c r="S158" s="12"/>
      <c r="T158" s="12"/>
      <c r="U158" s="12"/>
      <c r="V158" s="12"/>
      <c r="W158" s="12"/>
      <c r="X158" s="12"/>
      <c r="Y158" s="12"/>
      <c r="Z158" s="12"/>
      <c r="AA158" s="12"/>
      <c r="AB158" s="12"/>
      <c r="AC158" s="12"/>
      <c r="AD158" s="12"/>
      <c r="AE158" s="12"/>
      <c r="AF158" s="12"/>
      <c r="AG158" s="479"/>
      <c r="AH158" s="479"/>
      <c r="AI158" s="479"/>
      <c r="AJ158" s="479"/>
      <c r="AK158" s="479"/>
      <c r="AL158" s="479"/>
      <c r="AM158" s="479"/>
      <c r="AN158" s="479"/>
      <c r="AO158" s="479"/>
      <c r="AP158" s="479"/>
      <c r="AQ158" s="479"/>
      <c r="AR158" s="479"/>
      <c r="AS158" s="479"/>
      <c r="AT158" s="479"/>
      <c r="AU158" s="479"/>
      <c r="AV158" s="479"/>
      <c r="AW158" s="479"/>
      <c r="AX158" s="479"/>
      <c r="AY158" s="479"/>
      <c r="AZ158" s="479"/>
      <c r="BA158" s="668" t="s">
        <v>682</v>
      </c>
      <c r="BB158" s="479"/>
      <c r="BC158" s="479"/>
      <c r="BD158" s="479"/>
      <c r="BE158" s="479"/>
      <c r="BF158" s="479"/>
      <c r="BG158" s="479" t="s">
        <v>683</v>
      </c>
    </row>
    <row r="159" spans="1:59" ht="13">
      <c r="A159" s="479"/>
      <c r="B159" s="479"/>
      <c r="C159" s="479"/>
      <c r="D159" s="813" t="s">
        <v>684</v>
      </c>
      <c r="E159" s="479"/>
      <c r="F159" s="813"/>
      <c r="G159" s="813"/>
      <c r="H159" s="813"/>
      <c r="I159" s="813"/>
      <c r="J159" s="813"/>
      <c r="K159" s="813"/>
      <c r="L159" s="813"/>
      <c r="M159" s="813"/>
      <c r="N159" s="813"/>
      <c r="O159" s="1207" t="s">
        <v>685</v>
      </c>
      <c r="P159" s="1207"/>
      <c r="Q159" s="1207"/>
      <c r="R159" s="1207"/>
      <c r="S159" s="1207"/>
      <c r="T159" s="1207"/>
      <c r="U159" s="479"/>
      <c r="V159" s="100" t="s">
        <v>686</v>
      </c>
      <c r="W159" s="1209"/>
      <c r="X159" s="1209"/>
      <c r="Y159" s="13"/>
      <c r="Z159" s="13"/>
      <c r="AA159" s="13"/>
      <c r="AB159" s="13"/>
      <c r="AC159" s="13"/>
      <c r="AD159" s="13"/>
      <c r="AE159" s="13"/>
      <c r="AF159" s="13"/>
      <c r="AG159" s="479"/>
      <c r="AH159" s="479"/>
      <c r="AI159" s="479"/>
      <c r="AJ159" s="479"/>
      <c r="AK159" s="479"/>
      <c r="AL159" s="479"/>
      <c r="AM159" s="479"/>
      <c r="AN159" s="479"/>
      <c r="AO159" s="479"/>
      <c r="AP159" s="479"/>
      <c r="AQ159" s="479"/>
      <c r="AR159" s="479"/>
      <c r="AS159" s="479"/>
      <c r="AT159" s="479"/>
      <c r="AU159" s="479"/>
      <c r="AV159" s="479"/>
      <c r="AW159" s="479"/>
      <c r="AX159" s="479"/>
      <c r="AY159" s="479"/>
      <c r="AZ159" s="479"/>
      <c r="BA159" s="668" t="s">
        <v>687</v>
      </c>
      <c r="BB159" s="479"/>
      <c r="BC159" s="479"/>
      <c r="BD159" s="479"/>
      <c r="BE159" s="479"/>
      <c r="BF159" s="479"/>
      <c r="BG159" s="479" t="s">
        <v>688</v>
      </c>
    </row>
    <row r="160" spans="1:59" ht="13">
      <c r="A160" s="479"/>
      <c r="B160" s="479"/>
      <c r="C160" s="479"/>
      <c r="D160" s="813" t="s">
        <v>689</v>
      </c>
      <c r="E160" s="479"/>
      <c r="F160" s="813"/>
      <c r="G160" s="813"/>
      <c r="H160" s="813"/>
      <c r="I160" s="813"/>
      <c r="J160" s="813"/>
      <c r="K160" s="813"/>
      <c r="L160" s="813"/>
      <c r="M160" s="813"/>
      <c r="N160" s="813"/>
      <c r="O160" s="1026" t="s">
        <v>690</v>
      </c>
      <c r="P160" s="1207"/>
      <c r="Q160" s="1207"/>
      <c r="R160" s="1207"/>
      <c r="S160" s="1207"/>
      <c r="T160" s="1207"/>
      <c r="U160" s="13"/>
      <c r="V160" s="13"/>
      <c r="W160" s="13"/>
      <c r="X160" s="13"/>
      <c r="Y160" s="13"/>
      <c r="Z160" s="13"/>
      <c r="AA160" s="13"/>
      <c r="AB160" s="13"/>
      <c r="AC160" s="13"/>
      <c r="AD160" s="13"/>
      <c r="AE160" s="13"/>
      <c r="AF160" s="13"/>
      <c r="AG160" s="479"/>
      <c r="AH160" s="479"/>
      <c r="AI160" s="479"/>
      <c r="AJ160" s="479"/>
      <c r="AK160" s="479"/>
      <c r="AL160" s="479"/>
      <c r="AM160" s="479"/>
      <c r="AN160" s="479"/>
      <c r="AO160" s="479"/>
      <c r="AP160" s="479"/>
      <c r="AQ160" s="479"/>
      <c r="AR160" s="479"/>
      <c r="AS160" s="479"/>
      <c r="AT160" s="479"/>
      <c r="AU160" s="479"/>
      <c r="AV160" s="479"/>
      <c r="AW160" s="479"/>
      <c r="AX160" s="479"/>
      <c r="AY160" s="479"/>
      <c r="AZ160" s="479"/>
      <c r="BA160" s="668" t="s">
        <v>691</v>
      </c>
      <c r="BB160" s="479"/>
      <c r="BC160" s="479"/>
      <c r="BD160" s="479"/>
      <c r="BE160" s="479"/>
      <c r="BF160" s="479"/>
      <c r="BG160" s="479" t="s">
        <v>692</v>
      </c>
    </row>
    <row r="161" spans="1:59" ht="13">
      <c r="A161" s="479"/>
      <c r="B161" s="479"/>
      <c r="C161" s="479"/>
      <c r="D161" s="813" t="s">
        <v>693</v>
      </c>
      <c r="E161" s="479"/>
      <c r="F161" s="813"/>
      <c r="G161" s="813"/>
      <c r="H161" s="813"/>
      <c r="I161" s="813"/>
      <c r="J161" s="813"/>
      <c r="K161" s="813"/>
      <c r="L161" s="813"/>
      <c r="M161" s="813"/>
      <c r="N161" s="813"/>
      <c r="O161" s="1385" t="s">
        <v>694</v>
      </c>
      <c r="P161" s="1385"/>
      <c r="Q161" s="1385"/>
      <c r="R161" s="1385"/>
      <c r="S161" s="1385"/>
      <c r="T161" s="1385"/>
      <c r="U161" s="1385"/>
      <c r="V161" s="1385"/>
      <c r="W161" s="1385"/>
      <c r="X161" s="1385"/>
      <c r="Y161" s="1385"/>
      <c r="Z161" s="1385"/>
      <c r="AA161" s="1385"/>
      <c r="AB161" s="1385"/>
      <c r="AC161" s="1385"/>
      <c r="AD161" s="1385"/>
      <c r="AE161" s="1385"/>
      <c r="AF161" s="1385"/>
      <c r="AG161" s="1385"/>
      <c r="AH161" s="1385"/>
      <c r="AI161" s="479"/>
      <c r="AJ161" s="479"/>
      <c r="AK161" s="479"/>
      <c r="AL161" s="479"/>
      <c r="AM161" s="479"/>
      <c r="AN161" s="479"/>
      <c r="AO161" s="479"/>
      <c r="AP161" s="479"/>
      <c r="AQ161" s="479"/>
      <c r="AR161" s="479"/>
      <c r="AS161" s="479"/>
      <c r="AT161" s="479"/>
      <c r="AU161" s="479"/>
      <c r="AV161" s="479"/>
      <c r="AW161" s="479" t="s">
        <v>590</v>
      </c>
      <c r="AX161" s="479"/>
      <c r="AY161" s="479"/>
      <c r="AZ161" s="479"/>
      <c r="BA161" s="668" t="s">
        <v>695</v>
      </c>
      <c r="BB161" s="479"/>
      <c r="BC161" s="479"/>
      <c r="BD161" s="479"/>
      <c r="BE161" s="479"/>
      <c r="BF161" s="479"/>
      <c r="BG161" s="479" t="s">
        <v>696</v>
      </c>
    </row>
    <row r="162" spans="1:59" ht="13">
      <c r="A162" s="479"/>
      <c r="B162" s="479"/>
      <c r="C162" s="479"/>
      <c r="D162" s="815"/>
      <c r="E162" s="29"/>
      <c r="F162" s="815"/>
      <c r="G162" s="815"/>
      <c r="H162" s="815"/>
      <c r="I162" s="815"/>
      <c r="J162" s="815"/>
      <c r="K162" s="815"/>
      <c r="L162" s="815"/>
      <c r="M162" s="815"/>
      <c r="N162" s="815"/>
      <c r="O162" s="165"/>
      <c r="P162" s="165"/>
      <c r="Q162" s="165"/>
      <c r="R162" s="165"/>
      <c r="S162" s="165"/>
      <c r="T162" s="165"/>
      <c r="U162" s="165"/>
      <c r="V162" s="165"/>
      <c r="W162" s="165"/>
      <c r="X162" s="165"/>
      <c r="Y162" s="165"/>
      <c r="Z162" s="165"/>
      <c r="AA162" s="165"/>
      <c r="AB162" s="165"/>
      <c r="AC162" s="165"/>
      <c r="AD162" s="165"/>
      <c r="AE162" s="165"/>
      <c r="AF162" s="165"/>
      <c r="AG162" s="165"/>
      <c r="AH162" s="165"/>
      <c r="AI162" s="29"/>
      <c r="AJ162" s="29"/>
      <c r="AK162" s="29"/>
      <c r="AL162" s="29"/>
      <c r="AM162" s="479"/>
      <c r="AN162" s="479"/>
      <c r="AO162" s="479"/>
      <c r="AP162" s="479"/>
      <c r="AQ162" s="479"/>
      <c r="AR162" s="479"/>
      <c r="AS162" s="479"/>
      <c r="AT162" s="479"/>
      <c r="AU162" s="479"/>
      <c r="AV162" s="479"/>
      <c r="AW162" s="479" t="s">
        <v>697</v>
      </c>
      <c r="AX162" s="479"/>
      <c r="AY162" s="479"/>
      <c r="AZ162" s="479"/>
      <c r="BA162" s="668" t="s">
        <v>698</v>
      </c>
      <c r="BB162" s="479"/>
      <c r="BC162" s="479"/>
      <c r="BD162" s="479"/>
      <c r="BE162" s="479"/>
      <c r="BF162" s="479"/>
      <c r="BG162" s="479" t="s">
        <v>699</v>
      </c>
    </row>
    <row r="163" spans="1:59" ht="13">
      <c r="A163" s="479"/>
      <c r="B163" s="479"/>
      <c r="C163" s="96" t="s">
        <v>700</v>
      </c>
      <c r="D163" s="815" t="s">
        <v>701</v>
      </c>
      <c r="E163" s="29"/>
      <c r="F163" s="815"/>
      <c r="G163" s="815"/>
      <c r="H163" s="815"/>
      <c r="I163" s="815"/>
      <c r="J163" s="815"/>
      <c r="K163" s="815"/>
      <c r="L163" s="815"/>
      <c r="M163" s="815"/>
      <c r="N163" s="815"/>
      <c r="O163" s="165"/>
      <c r="P163" s="165"/>
      <c r="Q163" s="165"/>
      <c r="R163" s="165"/>
      <c r="S163" s="165"/>
      <c r="T163" s="165"/>
      <c r="U163" s="165"/>
      <c r="V163" s="165"/>
      <c r="W163" s="165"/>
      <c r="X163" s="165"/>
      <c r="Y163" s="165"/>
      <c r="Z163" s="165"/>
      <c r="AA163" s="165"/>
      <c r="AB163" s="165"/>
      <c r="AC163" s="165"/>
      <c r="AD163" s="165"/>
      <c r="AE163" s="165"/>
      <c r="AF163" s="165"/>
      <c r="AG163" s="165"/>
      <c r="AH163" s="165"/>
      <c r="AI163" s="29"/>
      <c r="AJ163" s="29"/>
      <c r="AK163" s="29"/>
      <c r="AL163" s="29"/>
      <c r="AM163" s="479"/>
      <c r="AN163" s="479"/>
      <c r="AO163" s="479"/>
      <c r="AP163" s="479"/>
      <c r="AQ163" s="479"/>
      <c r="AR163" s="479"/>
      <c r="AS163" s="479"/>
      <c r="AT163" s="479"/>
      <c r="AU163" s="479"/>
      <c r="AV163" s="479"/>
      <c r="AW163" s="479"/>
      <c r="AX163" s="479"/>
      <c r="AY163" s="479"/>
      <c r="AZ163" s="479"/>
      <c r="BA163" s="668" t="s">
        <v>702</v>
      </c>
      <c r="BB163" s="479"/>
      <c r="BC163" s="479"/>
      <c r="BD163" s="479"/>
      <c r="BE163" s="479"/>
      <c r="BF163" s="479"/>
      <c r="BG163" s="479" t="s">
        <v>703</v>
      </c>
    </row>
    <row r="164" spans="1:59" ht="13">
      <c r="A164" s="479"/>
      <c r="B164" s="479"/>
      <c r="C164" s="96"/>
      <c r="D164" s="1386" t="s">
        <v>704</v>
      </c>
      <c r="E164" s="1386"/>
      <c r="F164" s="1386"/>
      <c r="G164" s="1386"/>
      <c r="H164" s="1386"/>
      <c r="I164" s="1386"/>
      <c r="J164" s="1386"/>
      <c r="K164" s="1386"/>
      <c r="L164" s="1386"/>
      <c r="M164" s="1386"/>
      <c r="N164" s="1386"/>
      <c r="O164" s="1386"/>
      <c r="P164" s="1386"/>
      <c r="Q164" s="1386"/>
      <c r="R164" s="1386"/>
      <c r="S164" s="1386"/>
      <c r="T164" s="1386"/>
      <c r="U164" s="1386"/>
      <c r="V164" s="1386"/>
      <c r="W164" s="1386"/>
      <c r="X164" s="1386"/>
      <c r="Y164" s="1386"/>
      <c r="Z164" s="1386"/>
      <c r="AA164" s="1386"/>
      <c r="AB164" s="1386"/>
      <c r="AC164" s="1386"/>
      <c r="AD164" s="1386"/>
      <c r="AE164" s="1386"/>
      <c r="AF164" s="1386"/>
      <c r="AG164" s="1386"/>
      <c r="AH164" s="1386"/>
      <c r="AI164" s="29"/>
      <c r="AJ164" s="29"/>
      <c r="AK164" s="29"/>
      <c r="AL164" s="29"/>
      <c r="AM164" s="479"/>
      <c r="AN164" s="479"/>
      <c r="AO164" s="479"/>
      <c r="AP164" s="479"/>
      <c r="AQ164" s="479"/>
      <c r="AR164" s="479"/>
      <c r="AS164" s="479"/>
      <c r="AT164" s="479"/>
      <c r="AU164" s="479"/>
      <c r="AV164" s="479"/>
      <c r="AW164" s="479"/>
      <c r="AX164" s="479"/>
      <c r="AY164" s="479"/>
      <c r="AZ164" s="479"/>
      <c r="BA164" s="668" t="s">
        <v>705</v>
      </c>
      <c r="BB164" s="479"/>
      <c r="BC164" s="479"/>
      <c r="BD164" s="479"/>
      <c r="BE164" s="479"/>
      <c r="BF164" s="479"/>
      <c r="BG164" s="479" t="s">
        <v>706</v>
      </c>
    </row>
    <row r="165" spans="1:59" ht="13">
      <c r="A165" s="479"/>
      <c r="B165" s="479"/>
      <c r="C165" s="96"/>
      <c r="D165" s="669"/>
      <c r="E165" s="670"/>
      <c r="F165" s="669"/>
      <c r="G165" s="669"/>
      <c r="H165" s="669"/>
      <c r="I165" s="669"/>
      <c r="J165" s="669"/>
      <c r="K165" s="669"/>
      <c r="L165" s="669"/>
      <c r="M165" s="669"/>
      <c r="N165" s="669"/>
      <c r="O165" s="671"/>
      <c r="P165" s="671"/>
      <c r="Q165" s="671"/>
      <c r="R165" s="671"/>
      <c r="S165" s="671"/>
      <c r="T165" s="671"/>
      <c r="U165" s="671"/>
      <c r="V165" s="671"/>
      <c r="W165" s="671"/>
      <c r="X165" s="671"/>
      <c r="Y165" s="671"/>
      <c r="Z165" s="671"/>
      <c r="AA165" s="165"/>
      <c r="AB165" s="165"/>
      <c r="AC165" s="165"/>
      <c r="AD165" s="165"/>
      <c r="AE165" s="165"/>
      <c r="AF165" s="165"/>
      <c r="AG165" s="165"/>
      <c r="AH165" s="165"/>
      <c r="AI165" s="29"/>
      <c r="AJ165" s="29"/>
      <c r="AK165" s="29"/>
      <c r="AL165" s="29"/>
      <c r="AM165" s="479"/>
      <c r="AN165" s="479"/>
      <c r="AO165" s="479"/>
      <c r="AP165" s="479"/>
      <c r="AQ165" s="479"/>
      <c r="AR165" s="479"/>
      <c r="AS165" s="479"/>
      <c r="AT165" s="479"/>
      <c r="AU165" s="479"/>
      <c r="AV165" s="479"/>
      <c r="AW165" s="479"/>
      <c r="AX165" s="479"/>
      <c r="AY165" s="479"/>
      <c r="AZ165" s="479"/>
      <c r="BA165" s="668" t="s">
        <v>707</v>
      </c>
      <c r="BB165" s="479"/>
      <c r="BC165" s="479"/>
      <c r="BD165" s="479"/>
      <c r="BE165" s="479"/>
      <c r="BF165" s="479"/>
      <c r="BG165" s="479" t="s">
        <v>708</v>
      </c>
    </row>
    <row r="166" spans="1:59" ht="13">
      <c r="A166" s="479"/>
      <c r="B166" s="39"/>
      <c r="C166" s="96"/>
      <c r="D166" s="669"/>
      <c r="E166" s="670"/>
      <c r="F166" s="669"/>
      <c r="G166" s="669"/>
      <c r="H166" s="669"/>
      <c r="I166" s="669"/>
      <c r="J166" s="669"/>
      <c r="K166" s="669"/>
      <c r="L166" s="669"/>
      <c r="M166" s="669"/>
      <c r="N166" s="669"/>
      <c r="O166" s="671"/>
      <c r="P166" s="671"/>
      <c r="Q166" s="671"/>
      <c r="R166" s="671"/>
      <c r="S166" s="671"/>
      <c r="T166" s="671"/>
      <c r="U166" s="671"/>
      <c r="V166" s="671"/>
      <c r="W166" s="671"/>
      <c r="X166" s="671"/>
      <c r="Y166" s="671"/>
      <c r="Z166" s="671"/>
      <c r="AA166" s="165"/>
      <c r="AB166" s="165"/>
      <c r="AC166" s="165"/>
      <c r="AD166" s="165"/>
      <c r="AE166" s="165"/>
      <c r="AF166" s="165"/>
      <c r="AG166" s="165"/>
      <c r="AH166" s="165"/>
      <c r="AI166" s="29"/>
      <c r="AJ166" s="29"/>
      <c r="AK166" s="29"/>
      <c r="AL166" s="29"/>
      <c r="AM166" s="479"/>
      <c r="AN166" s="479"/>
      <c r="AO166" s="479"/>
      <c r="AP166" s="479"/>
      <c r="AQ166" s="479"/>
      <c r="AR166" s="479"/>
      <c r="AS166" s="479"/>
      <c r="AT166" s="479"/>
      <c r="AU166" s="479"/>
      <c r="AV166" s="479"/>
      <c r="AW166" s="479"/>
      <c r="AX166" s="479"/>
      <c r="AY166" s="479"/>
      <c r="AZ166" s="479"/>
      <c r="BA166" s="668" t="s">
        <v>709</v>
      </c>
      <c r="BB166" s="479"/>
      <c r="BC166" s="479"/>
      <c r="BD166" s="479"/>
      <c r="BE166" s="479"/>
      <c r="BF166" s="479"/>
      <c r="BG166" s="479" t="s">
        <v>710</v>
      </c>
    </row>
    <row r="167" spans="1:59" ht="13">
      <c r="A167" s="479"/>
      <c r="B167" s="39"/>
      <c r="C167" s="96"/>
      <c r="D167" s="669"/>
      <c r="E167" s="670"/>
      <c r="F167" s="669"/>
      <c r="G167" s="669"/>
      <c r="H167" s="669"/>
      <c r="I167" s="669"/>
      <c r="J167" s="669"/>
      <c r="K167" s="669"/>
      <c r="L167" s="669"/>
      <c r="M167" s="669"/>
      <c r="N167" s="669"/>
      <c r="O167" s="671"/>
      <c r="P167" s="671"/>
      <c r="Q167" s="671"/>
      <c r="R167" s="671"/>
      <c r="S167" s="671"/>
      <c r="T167" s="671"/>
      <c r="U167" s="671"/>
      <c r="V167" s="671"/>
      <c r="W167" s="671"/>
      <c r="X167" s="671"/>
      <c r="Y167" s="671"/>
      <c r="Z167" s="671"/>
      <c r="AA167" s="165"/>
      <c r="AB167" s="165"/>
      <c r="AC167" s="165"/>
      <c r="AD167" s="165"/>
      <c r="AE167" s="165"/>
      <c r="AF167" s="165"/>
      <c r="AG167" s="165"/>
      <c r="AH167" s="165"/>
      <c r="AI167" s="29"/>
      <c r="AJ167" s="29"/>
      <c r="AK167" s="29"/>
      <c r="AL167" s="29"/>
      <c r="AM167" s="479"/>
      <c r="AN167" s="479"/>
      <c r="AO167" s="479"/>
      <c r="AP167" s="479"/>
      <c r="AQ167" s="479"/>
      <c r="AR167" s="479"/>
      <c r="AS167" s="479"/>
      <c r="AT167" s="479"/>
      <c r="AU167" s="479"/>
      <c r="AV167" s="479"/>
      <c r="AW167" s="479"/>
      <c r="AX167" s="479"/>
      <c r="AY167" s="479"/>
      <c r="AZ167" s="479"/>
      <c r="BA167" s="668" t="s">
        <v>711</v>
      </c>
      <c r="BB167" s="479"/>
      <c r="BC167" s="479"/>
      <c r="BD167" s="479"/>
      <c r="BE167" s="479"/>
      <c r="BF167" s="479"/>
      <c r="BG167" s="479" t="s">
        <v>712</v>
      </c>
    </row>
    <row r="168" spans="1:59" ht="13">
      <c r="A168" s="479"/>
      <c r="B168" s="479"/>
      <c r="C168" s="479"/>
      <c r="D168" s="815"/>
      <c r="E168" s="29"/>
      <c r="F168" s="815"/>
      <c r="G168" s="815"/>
      <c r="H168" s="815"/>
      <c r="I168" s="815"/>
      <c r="J168" s="815"/>
      <c r="K168" s="815"/>
      <c r="L168" s="815"/>
      <c r="M168" s="815"/>
      <c r="N168" s="815"/>
      <c r="O168" s="165"/>
      <c r="P168" s="165"/>
      <c r="Q168" s="165"/>
      <c r="R168" s="165"/>
      <c r="S168" s="165"/>
      <c r="T168" s="165"/>
      <c r="U168" s="165"/>
      <c r="V168" s="165"/>
      <c r="W168" s="165"/>
      <c r="X168" s="165"/>
      <c r="Y168" s="165"/>
      <c r="Z168" s="165"/>
      <c r="AA168" s="165"/>
      <c r="AB168" s="165"/>
      <c r="AC168" s="165"/>
      <c r="AD168" s="165"/>
      <c r="AE168" s="165"/>
      <c r="AF168" s="165"/>
      <c r="AG168" s="165"/>
      <c r="AH168" s="165"/>
      <c r="AI168" s="29"/>
      <c r="AJ168" s="29"/>
      <c r="AK168" s="29"/>
      <c r="AL168" s="29"/>
      <c r="AM168" s="479"/>
      <c r="AN168" s="479"/>
      <c r="AO168" s="479"/>
      <c r="AP168" s="479"/>
      <c r="AQ168" s="479"/>
      <c r="AR168" s="479"/>
      <c r="AS168" s="479"/>
      <c r="AT168" s="479"/>
      <c r="AU168" s="479"/>
      <c r="AV168" s="479"/>
      <c r="AW168" s="479"/>
      <c r="AX168" s="479"/>
      <c r="AY168" s="479"/>
      <c r="AZ168" s="479"/>
      <c r="BA168" s="668" t="s">
        <v>713</v>
      </c>
      <c r="BB168" s="479"/>
      <c r="BC168" s="479"/>
      <c r="BD168" s="479"/>
      <c r="BE168" s="479"/>
      <c r="BF168" s="479"/>
      <c r="BG168" s="479" t="s">
        <v>714</v>
      </c>
    </row>
    <row r="169" spans="1:59" ht="13">
      <c r="A169" s="1157" t="s">
        <v>715</v>
      </c>
      <c r="B169" s="1157"/>
      <c r="C169" s="1157"/>
      <c r="D169" s="1157"/>
      <c r="E169" s="1157"/>
      <c r="F169" s="1157"/>
      <c r="G169" s="1157"/>
      <c r="H169" s="1157"/>
      <c r="I169" s="1157"/>
      <c r="J169" s="1157"/>
      <c r="K169" s="1157"/>
      <c r="L169" s="1157"/>
      <c r="M169" s="1157"/>
      <c r="N169" s="1157"/>
      <c r="O169" s="1157"/>
      <c r="P169" s="1157"/>
      <c r="Q169" s="1157"/>
      <c r="R169" s="1157"/>
      <c r="S169" s="1157"/>
      <c r="T169" s="1157"/>
      <c r="U169" s="1157"/>
      <c r="V169" s="1157"/>
      <c r="W169" s="1157"/>
      <c r="X169" s="1157"/>
      <c r="Y169" s="1157"/>
      <c r="Z169" s="1157"/>
      <c r="AA169" s="1157"/>
      <c r="AB169" s="1157"/>
      <c r="AC169" s="1157"/>
      <c r="AD169" s="1157"/>
      <c r="AE169" s="1157"/>
      <c r="AF169" s="1157"/>
      <c r="AG169" s="1157"/>
      <c r="AH169" s="1157"/>
      <c r="AI169" s="1157"/>
      <c r="AJ169" s="1157"/>
      <c r="AK169" s="1157"/>
      <c r="AL169" s="1157"/>
      <c r="AM169" s="479"/>
      <c r="AN169" s="479"/>
      <c r="AO169" s="479"/>
      <c r="AP169" s="479"/>
      <c r="AQ169" s="479"/>
      <c r="AR169" s="479"/>
      <c r="AS169" s="479"/>
      <c r="AT169" s="479"/>
      <c r="AU169" s="479"/>
      <c r="AV169" s="479"/>
      <c r="AW169" s="479"/>
      <c r="AX169" s="479"/>
      <c r="AY169" s="479"/>
      <c r="AZ169" s="479"/>
      <c r="BA169" s="668" t="s">
        <v>716</v>
      </c>
      <c r="BB169" s="479"/>
      <c r="BC169" s="479"/>
      <c r="BD169" s="479"/>
      <c r="BE169" s="479"/>
      <c r="BF169" s="479"/>
      <c r="BG169" s="479" t="s">
        <v>717</v>
      </c>
    </row>
    <row r="170" spans="1:59" ht="13.5" thickBot="1">
      <c r="A170" s="1158"/>
      <c r="B170" s="1158"/>
      <c r="C170" s="1158"/>
      <c r="D170" s="1158"/>
      <c r="E170" s="1158"/>
      <c r="F170" s="1158"/>
      <c r="G170" s="1158"/>
      <c r="H170" s="1158"/>
      <c r="I170" s="1158"/>
      <c r="J170" s="1158"/>
      <c r="K170" s="1158"/>
      <c r="L170" s="1158"/>
      <c r="M170" s="1158"/>
      <c r="N170" s="1158"/>
      <c r="O170" s="1158"/>
      <c r="P170" s="1158"/>
      <c r="Q170" s="1158"/>
      <c r="R170" s="1158"/>
      <c r="S170" s="1158"/>
      <c r="T170" s="1158"/>
      <c r="U170" s="1158"/>
      <c r="V170" s="1158"/>
      <c r="W170" s="1158"/>
      <c r="X170" s="1158"/>
      <c r="Y170" s="1158"/>
      <c r="Z170" s="1158"/>
      <c r="AA170" s="1158"/>
      <c r="AB170" s="1158"/>
      <c r="AC170" s="1158"/>
      <c r="AD170" s="1158"/>
      <c r="AE170" s="1158"/>
      <c r="AF170" s="1158"/>
      <c r="AG170" s="1158"/>
      <c r="AH170" s="1158"/>
      <c r="AI170" s="1158"/>
      <c r="AJ170" s="1158"/>
      <c r="AK170" s="1158"/>
      <c r="AL170" s="1158"/>
      <c r="AM170" s="479"/>
      <c r="AN170" s="479"/>
      <c r="AO170" s="479"/>
      <c r="AP170" s="479"/>
      <c r="AQ170" s="479"/>
      <c r="AR170" s="479"/>
      <c r="AS170" s="479"/>
      <c r="AT170" s="479"/>
      <c r="AU170" s="479"/>
      <c r="AV170" s="479"/>
      <c r="AW170" s="479"/>
      <c r="AX170" s="479"/>
      <c r="AY170" s="479"/>
      <c r="AZ170" s="479"/>
      <c r="BA170" s="668" t="s">
        <v>718</v>
      </c>
      <c r="BB170" s="479"/>
      <c r="BC170" s="479"/>
      <c r="BD170" s="479"/>
      <c r="BE170" s="479"/>
      <c r="BF170" s="479"/>
      <c r="BG170" s="479" t="s">
        <v>719</v>
      </c>
    </row>
    <row r="171" spans="1:59" ht="12.75" customHeight="1" thickTop="1">
      <c r="A171" s="18"/>
      <c r="B171" s="18"/>
      <c r="C171" s="18"/>
      <c r="D171" s="18"/>
      <c r="E171" s="18"/>
      <c r="F171" s="18"/>
      <c r="G171" s="463"/>
      <c r="H171" s="18"/>
      <c r="I171" s="479"/>
      <c r="J171" s="479"/>
      <c r="K171" s="479"/>
      <c r="L171" s="479"/>
      <c r="M171" s="479"/>
      <c r="N171" s="479"/>
      <c r="O171" s="479"/>
      <c r="P171" s="479"/>
      <c r="Q171" s="479"/>
      <c r="R171" s="479"/>
      <c r="S171" s="479"/>
      <c r="T171" s="479"/>
      <c r="U171" s="479"/>
      <c r="V171" s="479"/>
      <c r="W171" s="479"/>
      <c r="X171" s="479"/>
      <c r="Y171" s="479"/>
      <c r="Z171" s="479"/>
      <c r="AA171" s="479"/>
      <c r="AB171" s="479"/>
      <c r="AC171" s="479"/>
      <c r="AD171" s="479"/>
      <c r="AE171" s="479"/>
      <c r="AF171" s="479"/>
      <c r="AG171" s="479"/>
      <c r="AH171" s="479"/>
      <c r="AI171" s="479"/>
      <c r="AJ171" s="479"/>
      <c r="AK171" s="463"/>
      <c r="AL171" s="463"/>
      <c r="AM171" s="479"/>
      <c r="AN171" s="479"/>
      <c r="AO171" s="479"/>
      <c r="AP171" s="479"/>
      <c r="AQ171" s="479"/>
      <c r="AR171" s="479"/>
      <c r="AS171" s="479"/>
      <c r="AT171" s="479"/>
      <c r="AU171" s="479"/>
      <c r="AV171" s="479"/>
      <c r="AW171" s="479"/>
      <c r="AX171" s="479"/>
      <c r="AY171" s="479"/>
      <c r="AZ171" s="479"/>
      <c r="BA171" s="668" t="s">
        <v>720</v>
      </c>
      <c r="BB171" s="479"/>
      <c r="BC171" s="479"/>
      <c r="BD171" s="479"/>
      <c r="BE171" s="479"/>
      <c r="BF171" s="479"/>
      <c r="BG171" s="479" t="s">
        <v>721</v>
      </c>
    </row>
    <row r="172" spans="1:59" ht="13">
      <c r="A172" s="27" t="s">
        <v>722</v>
      </c>
      <c r="B172" s="479"/>
      <c r="C172" s="27" t="s">
        <v>90</v>
      </c>
      <c r="D172" s="463"/>
      <c r="E172" s="463"/>
      <c r="F172" s="463"/>
      <c r="G172" s="463"/>
      <c r="H172" s="463"/>
      <c r="I172" s="463"/>
      <c r="J172" s="479"/>
      <c r="K172" s="479"/>
      <c r="L172" s="479"/>
      <c r="M172" s="479"/>
      <c r="N172" s="479"/>
      <c r="O172" s="479"/>
      <c r="P172" s="479"/>
      <c r="Q172" s="479"/>
      <c r="R172" s="479"/>
      <c r="S172" s="479"/>
      <c r="T172" s="463"/>
      <c r="U172" s="463"/>
      <c r="V172" s="463"/>
      <c r="W172" s="463"/>
      <c r="X172" s="463"/>
      <c r="Y172" s="463"/>
      <c r="Z172" s="463"/>
      <c r="AA172" s="463"/>
      <c r="AB172" s="463"/>
      <c r="AC172" s="463"/>
      <c r="AD172" s="463"/>
      <c r="AE172" s="463"/>
      <c r="AF172" s="463"/>
      <c r="AG172" s="479"/>
      <c r="AH172" s="463"/>
      <c r="AI172" s="479"/>
      <c r="AJ172" s="463"/>
      <c r="AK172" s="463"/>
      <c r="AL172" s="463"/>
      <c r="AM172" s="479"/>
      <c r="AN172" s="479"/>
      <c r="AO172" s="479"/>
      <c r="AP172" s="479"/>
      <c r="AQ172" s="479"/>
      <c r="AR172" s="479"/>
      <c r="AS172" s="479"/>
      <c r="AT172" s="479"/>
      <c r="AU172" s="479"/>
      <c r="AV172" s="479"/>
      <c r="AW172" s="479"/>
      <c r="AX172" s="479"/>
      <c r="AY172" s="479"/>
      <c r="AZ172" s="479"/>
      <c r="BA172" s="668" t="s">
        <v>723</v>
      </c>
      <c r="BB172" s="479"/>
      <c r="BC172" s="479"/>
      <c r="BD172" s="479"/>
      <c r="BE172" s="479"/>
      <c r="BF172" s="479"/>
      <c r="BG172" s="479" t="s">
        <v>724</v>
      </c>
    </row>
    <row r="173" spans="1:59" ht="13">
      <c r="A173" s="18"/>
      <c r="B173" s="479"/>
      <c r="C173" s="28"/>
      <c r="D173" s="29" t="s">
        <v>725</v>
      </c>
      <c r="E173" s="479"/>
      <c r="F173" s="479"/>
      <c r="G173" s="479"/>
      <c r="H173" s="479"/>
      <c r="I173" s="479"/>
      <c r="J173" s="1384" t="s">
        <v>726</v>
      </c>
      <c r="K173" s="1384"/>
      <c r="L173" s="1384"/>
      <c r="M173" s="1384"/>
      <c r="N173" s="1384"/>
      <c r="O173" s="1384"/>
      <c r="P173" s="1384"/>
      <c r="Q173" s="1384"/>
      <c r="R173" s="1384"/>
      <c r="S173" s="1384"/>
      <c r="T173" s="479"/>
      <c r="U173" s="30"/>
      <c r="V173" s="479"/>
      <c r="W173" s="479"/>
      <c r="X173" s="30"/>
      <c r="Y173" s="479"/>
      <c r="Z173" s="479"/>
      <c r="AA173" s="479"/>
      <c r="AB173" s="479"/>
      <c r="AC173" s="479"/>
      <c r="AD173" s="479"/>
      <c r="AE173" s="479"/>
      <c r="AF173" s="18"/>
      <c r="AG173" s="479"/>
      <c r="AH173" s="18"/>
      <c r="AI173" s="479"/>
      <c r="AJ173" s="463"/>
      <c r="AK173" s="463"/>
      <c r="AL173" s="463"/>
      <c r="AM173" s="479"/>
      <c r="AN173" s="479"/>
      <c r="AO173" s="479"/>
      <c r="AP173" s="479"/>
      <c r="AQ173" s="479"/>
      <c r="AR173" s="479"/>
      <c r="AS173" s="479"/>
      <c r="AT173" s="479"/>
      <c r="AU173" s="479"/>
      <c r="AV173" s="479"/>
      <c r="AW173" s="479"/>
      <c r="AX173" s="479"/>
      <c r="AY173" s="479"/>
      <c r="AZ173" s="479"/>
      <c r="BA173" s="668" t="s">
        <v>727</v>
      </c>
      <c r="BB173" s="479"/>
      <c r="BC173" s="479"/>
      <c r="BD173" s="479"/>
      <c r="BE173" s="479"/>
      <c r="BF173" s="479"/>
      <c r="BG173" s="479" t="s">
        <v>728</v>
      </c>
    </row>
    <row r="174" spans="1:59" ht="13">
      <c r="A174" s="18"/>
      <c r="B174" s="479"/>
      <c r="C174" s="28"/>
      <c r="D174" s="46" t="s">
        <v>729</v>
      </c>
      <c r="E174" s="18"/>
      <c r="F174" s="18"/>
      <c r="G174" s="18"/>
      <c r="H174" s="18"/>
      <c r="I174" s="18"/>
      <c r="J174" s="1004" t="s">
        <v>730</v>
      </c>
      <c r="K174" s="1004"/>
      <c r="L174" s="1004"/>
      <c r="M174" s="1004"/>
      <c r="N174" s="1004"/>
      <c r="O174" s="1004"/>
      <c r="P174" s="1004"/>
      <c r="Q174" s="1004"/>
      <c r="R174" s="1004"/>
      <c r="S174" s="1004"/>
      <c r="T174" s="1004"/>
      <c r="U174" s="1004"/>
      <c r="V174" s="1004"/>
      <c r="W174" s="1004"/>
      <c r="X174" s="1004"/>
      <c r="Y174" s="1004"/>
      <c r="Z174" s="1004"/>
      <c r="AA174" s="463"/>
      <c r="AB174" s="479"/>
      <c r="AC174" s="479"/>
      <c r="AD174" s="479"/>
      <c r="AE174" s="479"/>
      <c r="AF174" s="479"/>
      <c r="AG174" s="479"/>
      <c r="AH174" s="18"/>
      <c r="AI174" s="479"/>
      <c r="AJ174" s="463"/>
      <c r="AK174" s="463"/>
      <c r="AL174" s="463"/>
      <c r="AM174" s="479"/>
      <c r="AN174" s="479"/>
      <c r="AO174" s="479"/>
      <c r="AP174" s="479"/>
      <c r="AQ174" s="479"/>
      <c r="AR174" s="479"/>
      <c r="AS174" s="479"/>
      <c r="AT174" s="479"/>
      <c r="AU174" s="479"/>
      <c r="AV174" s="479"/>
      <c r="AW174" s="479"/>
      <c r="AX174" s="479"/>
      <c r="AY174" s="479"/>
      <c r="AZ174" s="479"/>
      <c r="BA174" s="668" t="s">
        <v>731</v>
      </c>
      <c r="BB174" s="479"/>
      <c r="BC174" s="479"/>
      <c r="BD174" s="479"/>
      <c r="BE174" s="479"/>
      <c r="BF174" s="479"/>
      <c r="BG174" s="479" t="s">
        <v>732</v>
      </c>
    </row>
    <row r="175" spans="1:59" ht="13">
      <c r="A175" s="18"/>
      <c r="B175" s="479"/>
      <c r="C175" s="10"/>
      <c r="D175" s="46" t="s">
        <v>733</v>
      </c>
      <c r="E175" s="479"/>
      <c r="F175" s="479"/>
      <c r="G175" s="479"/>
      <c r="H175" s="479"/>
      <c r="I175" s="479"/>
      <c r="J175" s="479"/>
      <c r="K175" s="479"/>
      <c r="L175" s="479"/>
      <c r="M175" s="479"/>
      <c r="N175" s="479"/>
      <c r="O175" s="32"/>
      <c r="P175" s="479"/>
      <c r="Q175" s="18"/>
      <c r="R175" s="18"/>
      <c r="S175" s="479"/>
      <c r="T175" s="479"/>
      <c r="U175" s="1005" t="s">
        <v>590</v>
      </c>
      <c r="V175" s="1005"/>
      <c r="W175" s="479"/>
      <c r="X175" s="479"/>
      <c r="Y175" s="479"/>
      <c r="Z175" s="18"/>
      <c r="AA175" s="479"/>
      <c r="AB175" s="479"/>
      <c r="AC175" s="18"/>
      <c r="AD175" s="18"/>
      <c r="AE175" s="18"/>
      <c r="AF175" s="18"/>
      <c r="AG175" s="479"/>
      <c r="AH175" s="18"/>
      <c r="AI175" s="479"/>
      <c r="AJ175" s="463"/>
      <c r="AK175" s="463"/>
      <c r="AL175" s="463"/>
      <c r="AM175" s="479"/>
      <c r="AN175" s="479"/>
      <c r="AO175" s="479"/>
      <c r="AP175" s="479"/>
      <c r="AQ175" s="479"/>
      <c r="AR175" s="479"/>
      <c r="AS175" s="479"/>
      <c r="AT175" s="479"/>
      <c r="AU175" s="479"/>
      <c r="AV175" s="479"/>
      <c r="AW175" s="479"/>
      <c r="AX175" s="479"/>
      <c r="AY175" s="479"/>
      <c r="AZ175" s="479"/>
      <c r="BA175" s="668" t="s">
        <v>734</v>
      </c>
      <c r="BB175" s="479"/>
      <c r="BC175" s="479"/>
      <c r="BD175" s="479"/>
      <c r="BE175" s="479"/>
      <c r="BF175" s="479"/>
      <c r="BG175" s="479" t="s">
        <v>735</v>
      </c>
    </row>
    <row r="176" spans="1:59" ht="13">
      <c r="A176" s="18"/>
      <c r="B176" s="479"/>
      <c r="C176" s="10"/>
      <c r="D176" s="31"/>
      <c r="E176" s="479" t="s">
        <v>736</v>
      </c>
      <c r="F176" s="479"/>
      <c r="G176" s="479"/>
      <c r="H176" s="479"/>
      <c r="I176" s="479"/>
      <c r="J176" s="479"/>
      <c r="K176" s="479"/>
      <c r="L176" s="479"/>
      <c r="M176" s="479"/>
      <c r="N176" s="479"/>
      <c r="O176" s="32"/>
      <c r="P176" s="18" t="s">
        <v>737</v>
      </c>
      <c r="Q176" s="18"/>
      <c r="R176" s="18"/>
      <c r="S176" s="18" t="s">
        <v>738</v>
      </c>
      <c r="T176" s="479"/>
      <c r="U176" s="1381"/>
      <c r="V176" s="1381"/>
      <c r="W176" s="852" t="s">
        <v>739</v>
      </c>
      <c r="X176" s="1389"/>
      <c r="Y176" s="1389"/>
      <c r="Z176" s="479"/>
      <c r="AA176" s="479"/>
      <c r="AB176" s="479"/>
      <c r="AC176" s="18"/>
      <c r="AD176" s="18"/>
      <c r="AE176" s="18"/>
      <c r="AF176" s="18"/>
      <c r="AG176" s="479"/>
      <c r="AH176" s="18"/>
      <c r="AI176" s="479"/>
      <c r="AJ176" s="463"/>
      <c r="AK176" s="463"/>
      <c r="AL176" s="463"/>
      <c r="AM176" s="479"/>
      <c r="AN176" s="479"/>
      <c r="AO176" s="479"/>
      <c r="AP176" s="479"/>
      <c r="AQ176" s="479"/>
      <c r="AR176" s="479"/>
      <c r="AS176" s="479"/>
      <c r="AT176" s="479"/>
      <c r="AU176" s="479"/>
      <c r="AV176" s="479"/>
      <c r="AW176" s="479"/>
      <c r="AX176" s="479"/>
      <c r="AY176" s="479"/>
      <c r="AZ176" s="479"/>
      <c r="BA176" s="668" t="s">
        <v>740</v>
      </c>
      <c r="BB176" s="479"/>
      <c r="BC176" s="479"/>
      <c r="BD176" s="479"/>
      <c r="BE176" s="479"/>
      <c r="BF176" s="479"/>
      <c r="BG176" s="479" t="s">
        <v>741</v>
      </c>
    </row>
    <row r="177" spans="1:59" s="479" customFormat="1" ht="13">
      <c r="A177" s="18"/>
      <c r="C177" s="33"/>
      <c r="D177" s="18" t="s">
        <v>742</v>
      </c>
      <c r="M177" s="18"/>
      <c r="R177" s="1005" t="s">
        <v>590</v>
      </c>
      <c r="S177" s="1005"/>
      <c r="T177" s="463"/>
      <c r="W177" s="463"/>
      <c r="X177" s="463"/>
      <c r="Y177" s="463"/>
      <c r="AD177" s="18"/>
      <c r="AF177" s="18"/>
      <c r="AH177" s="18"/>
      <c r="AJ177" s="463"/>
      <c r="AK177" s="463"/>
      <c r="AL177" s="463"/>
      <c r="BA177" s="668" t="s">
        <v>743</v>
      </c>
      <c r="BG177" s="479" t="s">
        <v>744</v>
      </c>
    </row>
    <row r="178" spans="1:59" s="479" customFormat="1" ht="13">
      <c r="A178" s="18"/>
      <c r="C178" s="33"/>
      <c r="D178" s="46" t="s">
        <v>745</v>
      </c>
      <c r="P178" s="18"/>
      <c r="AA178" s="18" t="s">
        <v>737</v>
      </c>
      <c r="AC178" s="18"/>
      <c r="AD178" s="18" t="s">
        <v>738</v>
      </c>
      <c r="AF178" s="1003"/>
      <c r="AG178" s="1003"/>
      <c r="AH178" s="852" t="s">
        <v>739</v>
      </c>
      <c r="AI178" s="1023"/>
      <c r="AJ178" s="1023"/>
      <c r="AK178" s="1023"/>
      <c r="AL178" s="463"/>
      <c r="BA178" s="668" t="s">
        <v>746</v>
      </c>
      <c r="BG178" s="479" t="s">
        <v>747</v>
      </c>
    </row>
    <row r="179" spans="1:59" s="479" customFormat="1" ht="13">
      <c r="A179" s="18"/>
      <c r="C179" s="33"/>
      <c r="AL179" s="463"/>
      <c r="BA179" s="668" t="s">
        <v>748</v>
      </c>
      <c r="BG179" s="479" t="s">
        <v>749</v>
      </c>
    </row>
    <row r="180" spans="1:59" s="479" customFormat="1" ht="13">
      <c r="A180" s="18"/>
      <c r="C180" s="33"/>
      <c r="D180" s="463" t="s">
        <v>750</v>
      </c>
      <c r="E180" s="18"/>
      <c r="X180" s="1005" t="s">
        <v>590</v>
      </c>
      <c r="Y180" s="1005"/>
      <c r="Z180" s="602"/>
      <c r="AK180" s="463"/>
      <c r="AL180" s="463"/>
      <c r="BA180" s="668" t="s">
        <v>751</v>
      </c>
      <c r="BG180" s="479" t="s">
        <v>752</v>
      </c>
    </row>
    <row r="181" spans="1:59" s="479" customFormat="1" ht="13" customHeight="1">
      <c r="A181" s="18"/>
      <c r="C181" s="34"/>
      <c r="E181" s="46" t="s">
        <v>753</v>
      </c>
      <c r="Z181" s="18"/>
      <c r="AA181" s="18"/>
      <c r="AJ181" s="463"/>
      <c r="AK181" s="463"/>
      <c r="AL181" s="463"/>
      <c r="BA181" s="668" t="s">
        <v>754</v>
      </c>
      <c r="BG181" s="479" t="s">
        <v>755</v>
      </c>
    </row>
    <row r="182" spans="1:59" ht="13">
      <c r="A182" s="18"/>
      <c r="B182" s="479"/>
      <c r="C182" s="34"/>
      <c r="D182" s="46"/>
      <c r="E182" s="479"/>
      <c r="F182" s="479"/>
      <c r="G182" s="479"/>
      <c r="H182" s="479"/>
      <c r="I182" s="479"/>
      <c r="J182" s="479"/>
      <c r="K182" s="479"/>
      <c r="L182" s="479"/>
      <c r="M182" s="479"/>
      <c r="N182" s="479"/>
      <c r="O182" s="479"/>
      <c r="P182" s="479"/>
      <c r="Q182" s="479"/>
      <c r="R182" s="479"/>
      <c r="S182" s="479"/>
      <c r="T182" s="479"/>
      <c r="U182" s="479"/>
      <c r="V182" s="479"/>
      <c r="W182" s="479"/>
      <c r="X182" s="479"/>
      <c r="Y182" s="479"/>
      <c r="Z182" s="479"/>
      <c r="AA182" s="479"/>
      <c r="AB182" s="479"/>
      <c r="AC182" s="479"/>
      <c r="AD182" s="479"/>
      <c r="AE182" s="18"/>
      <c r="AF182" s="18"/>
      <c r="AG182" s="479"/>
      <c r="AH182" s="479"/>
      <c r="AI182" s="479"/>
      <c r="AJ182" s="463"/>
      <c r="AK182" s="463"/>
      <c r="AL182" s="463"/>
      <c r="AM182" s="479"/>
      <c r="AN182" s="479"/>
      <c r="AO182" s="479"/>
      <c r="AP182" s="479"/>
      <c r="AQ182" s="479"/>
      <c r="AR182" s="479"/>
      <c r="AS182" s="479"/>
      <c r="AT182" s="479"/>
      <c r="AU182" s="479"/>
      <c r="AV182" s="479"/>
      <c r="AW182" s="479"/>
      <c r="AX182" s="479"/>
      <c r="AY182" s="479"/>
      <c r="AZ182" s="479"/>
      <c r="BA182" s="668" t="s">
        <v>756</v>
      </c>
      <c r="BB182" s="479"/>
      <c r="BC182" s="479"/>
      <c r="BD182" s="479"/>
      <c r="BE182" s="479"/>
      <c r="BF182" s="479"/>
      <c r="BG182" s="479" t="s">
        <v>757</v>
      </c>
    </row>
    <row r="183" spans="1:59" ht="13">
      <c r="A183" s="18"/>
      <c r="B183" s="479"/>
      <c r="C183" s="34"/>
      <c r="D183" s="672"/>
      <c r="E183" s="119"/>
      <c r="F183" s="479"/>
      <c r="G183" s="18"/>
      <c r="H183" s="18"/>
      <c r="I183" s="18"/>
      <c r="J183" s="18"/>
      <c r="K183" s="479"/>
      <c r="L183" s="479"/>
      <c r="M183" s="479"/>
      <c r="N183" s="479"/>
      <c r="O183" s="479"/>
      <c r="P183" s="479"/>
      <c r="Q183" s="479"/>
      <c r="R183" s="479"/>
      <c r="S183" s="18"/>
      <c r="T183" s="479"/>
      <c r="U183" s="479"/>
      <c r="V183" s="479"/>
      <c r="W183" s="18"/>
      <c r="X183" s="479"/>
      <c r="Y183" s="479"/>
      <c r="Z183" s="18"/>
      <c r="AA183" s="18"/>
      <c r="AB183" s="479"/>
      <c r="AC183" s="479"/>
      <c r="AD183" s="479"/>
      <c r="AE183" s="18"/>
      <c r="AF183" s="18"/>
      <c r="AG183" s="479"/>
      <c r="AH183" s="18"/>
      <c r="AI183" s="479"/>
      <c r="AJ183" s="463"/>
      <c r="AK183" s="463"/>
      <c r="AL183" s="463"/>
      <c r="AM183" s="479"/>
      <c r="AN183" s="479"/>
      <c r="AO183" s="479"/>
      <c r="AP183" s="479"/>
      <c r="AQ183" s="479"/>
      <c r="AR183" s="479"/>
      <c r="AS183" s="479"/>
      <c r="AT183" s="479"/>
      <c r="AU183" s="479"/>
      <c r="AV183" s="479"/>
      <c r="AW183" s="479"/>
      <c r="AX183" s="479"/>
      <c r="AY183" s="479"/>
      <c r="AZ183" s="479"/>
      <c r="BA183" s="668" t="s">
        <v>758</v>
      </c>
      <c r="BB183" s="479"/>
      <c r="BC183" s="479"/>
      <c r="BD183" s="479"/>
      <c r="BE183" s="479"/>
      <c r="BF183" s="479"/>
      <c r="BG183" s="479" t="s">
        <v>759</v>
      </c>
    </row>
    <row r="184" spans="1:59" ht="13">
      <c r="A184" s="463"/>
      <c r="B184" s="479"/>
      <c r="C184" s="18"/>
      <c r="D184" s="18"/>
      <c r="E184" s="18"/>
      <c r="F184" s="18"/>
      <c r="G184" s="18"/>
      <c r="H184" s="18"/>
      <c r="I184" s="18"/>
      <c r="J184" s="18"/>
      <c r="K184" s="479"/>
      <c r="L184" s="479"/>
      <c r="M184" s="479"/>
      <c r="N184" s="479"/>
      <c r="O184" s="479"/>
      <c r="P184" s="479"/>
      <c r="Q184" s="479"/>
      <c r="R184" s="479"/>
      <c r="S184" s="18"/>
      <c r="T184" s="18"/>
      <c r="U184" s="479"/>
      <c r="V184" s="479"/>
      <c r="W184" s="479"/>
      <c r="X184" s="479"/>
      <c r="Y184" s="479"/>
      <c r="Z184" s="18"/>
      <c r="AA184" s="18"/>
      <c r="AB184" s="479"/>
      <c r="AC184" s="479"/>
      <c r="AD184" s="18"/>
      <c r="AE184" s="18"/>
      <c r="AF184" s="18"/>
      <c r="AG184" s="479"/>
      <c r="AH184" s="18"/>
      <c r="AI184" s="479"/>
      <c r="AJ184" s="463"/>
      <c r="AK184" s="463"/>
      <c r="AL184" s="463"/>
      <c r="AM184" s="18" t="s">
        <v>760</v>
      </c>
      <c r="AN184" s="479"/>
      <c r="AO184" s="479"/>
      <c r="AP184" s="479"/>
      <c r="AQ184" s="479"/>
      <c r="AR184" s="479"/>
      <c r="AS184" s="479"/>
      <c r="AT184" s="479"/>
      <c r="AU184" s="479"/>
      <c r="AV184" s="479"/>
      <c r="AW184" s="479"/>
      <c r="AX184" s="479"/>
      <c r="AY184" s="479"/>
      <c r="AZ184" s="479"/>
      <c r="BA184" s="668" t="s">
        <v>761</v>
      </c>
      <c r="BB184" s="479"/>
      <c r="BC184" s="479"/>
      <c r="BD184" s="479"/>
      <c r="BE184" s="479"/>
      <c r="BF184" s="479"/>
      <c r="BG184" s="479" t="s">
        <v>762</v>
      </c>
    </row>
    <row r="185" spans="1:59" ht="13">
      <c r="A185" s="27" t="s">
        <v>763</v>
      </c>
      <c r="B185" s="479"/>
      <c r="C185" s="27" t="s">
        <v>92</v>
      </c>
      <c r="D185" s="463"/>
      <c r="E185" s="463"/>
      <c r="F185" s="463"/>
      <c r="G185" s="463"/>
      <c r="H185" s="463"/>
      <c r="I185" s="463"/>
      <c r="J185" s="463"/>
      <c r="K185" s="463"/>
      <c r="L185" s="463"/>
      <c r="M185" s="463"/>
      <c r="N185" s="463"/>
      <c r="O185" s="463"/>
      <c r="P185" s="463"/>
      <c r="Q185" s="479"/>
      <c r="R185" s="479"/>
      <c r="S185" s="479"/>
      <c r="T185" s="479"/>
      <c r="U185" s="479"/>
      <c r="V185" s="479"/>
      <c r="W185" s="18"/>
      <c r="X185" s="18"/>
      <c r="Y185" s="18"/>
      <c r="Z185" s="18"/>
      <c r="AA185" s="479"/>
      <c r="AB185" s="479"/>
      <c r="AC185" s="479"/>
      <c r="AD185" s="463"/>
      <c r="AE185" s="463"/>
      <c r="AF185" s="463"/>
      <c r="AG185" s="479"/>
      <c r="AH185" s="463"/>
      <c r="AI185" s="479"/>
      <c r="AJ185" s="463"/>
      <c r="AK185" s="463"/>
      <c r="AL185" s="463"/>
      <c r="AM185" s="18" t="s">
        <v>764</v>
      </c>
      <c r="AN185" s="479"/>
      <c r="AO185" s="479"/>
      <c r="AP185" s="479"/>
      <c r="AQ185" s="479"/>
      <c r="AR185" s="479"/>
      <c r="AS185" s="479"/>
      <c r="AT185" s="479"/>
      <c r="AU185" s="479"/>
      <c r="AV185" s="479"/>
      <c r="AW185" s="479"/>
      <c r="AX185" s="479"/>
      <c r="AY185" s="479"/>
      <c r="AZ185" s="479"/>
      <c r="BA185" s="668" t="s">
        <v>765</v>
      </c>
      <c r="BB185" s="479"/>
      <c r="BC185" s="479"/>
      <c r="BD185" s="479"/>
      <c r="BE185" s="479"/>
      <c r="BF185" s="479"/>
      <c r="BG185" s="479" t="s">
        <v>766</v>
      </c>
    </row>
    <row r="186" spans="1:59" ht="13">
      <c r="A186" s="18"/>
      <c r="B186" s="479"/>
      <c r="C186" s="35"/>
      <c r="D186" s="18" t="s">
        <v>767</v>
      </c>
      <c r="E186" s="18"/>
      <c r="F186" s="18"/>
      <c r="G186" s="18"/>
      <c r="H186" s="18"/>
      <c r="I186" s="1006" t="str">
        <f>H18</f>
        <v>4840 Mission Street</v>
      </c>
      <c r="J186" s="1006"/>
      <c r="K186" s="1006"/>
      <c r="L186" s="1006"/>
      <c r="M186" s="1006"/>
      <c r="N186" s="1006"/>
      <c r="O186" s="1006"/>
      <c r="P186" s="1006"/>
      <c r="Q186" s="1006"/>
      <c r="R186" s="1006"/>
      <c r="S186" s="1006"/>
      <c r="T186" s="1006"/>
      <c r="U186" s="1006"/>
      <c r="V186" s="1006"/>
      <c r="W186" s="1006"/>
      <c r="X186" s="1006"/>
      <c r="Y186" s="1006"/>
      <c r="Z186" s="1006"/>
      <c r="AA186" s="1006"/>
      <c r="AB186" s="1006"/>
      <c r="AC186" s="1006"/>
      <c r="AD186" s="1006"/>
      <c r="AE186" s="1006"/>
      <c r="AF186" s="18"/>
      <c r="AG186" s="479"/>
      <c r="AH186" s="18"/>
      <c r="AI186" s="479"/>
      <c r="AJ186" s="463"/>
      <c r="AK186" s="463"/>
      <c r="AL186" s="463"/>
      <c r="AM186" s="479"/>
      <c r="AN186" s="479"/>
      <c r="AO186" s="479"/>
      <c r="AP186" s="479"/>
      <c r="AQ186" s="479"/>
      <c r="AR186" s="479"/>
      <c r="AS186" s="479"/>
      <c r="AT186" s="479"/>
      <c r="AU186" s="479"/>
      <c r="AV186" s="479"/>
      <c r="AW186" s="479"/>
      <c r="AX186" s="479"/>
      <c r="AY186" s="479"/>
      <c r="AZ186" s="479"/>
      <c r="BA186" s="668" t="s">
        <v>768</v>
      </c>
      <c r="BB186" s="479"/>
      <c r="BC186" s="479"/>
      <c r="BD186" s="479"/>
      <c r="BE186" s="479"/>
      <c r="BF186" s="479"/>
      <c r="BG186" s="479" t="s">
        <v>769</v>
      </c>
    </row>
    <row r="187" spans="1:59" ht="13">
      <c r="A187" s="18"/>
      <c r="B187" s="479"/>
      <c r="C187" s="35"/>
      <c r="D187" s="18" t="s">
        <v>770</v>
      </c>
      <c r="E187" s="18"/>
      <c r="F187" s="18"/>
      <c r="G187" s="18"/>
      <c r="H187" s="18"/>
      <c r="I187" s="1025" t="str">
        <f>I186</f>
        <v>4840 Mission Street</v>
      </c>
      <c r="J187" s="1025"/>
      <c r="K187" s="1025"/>
      <c r="L187" s="1025"/>
      <c r="M187" s="1025"/>
      <c r="N187" s="1025"/>
      <c r="O187" s="1025"/>
      <c r="P187" s="1025"/>
      <c r="Q187" s="1025"/>
      <c r="R187" s="1025"/>
      <c r="S187" s="1025"/>
      <c r="T187" s="1025"/>
      <c r="U187" s="1025"/>
      <c r="V187" s="1025"/>
      <c r="W187" s="1025"/>
      <c r="X187" s="1025"/>
      <c r="Y187" s="1025"/>
      <c r="Z187" s="1025"/>
      <c r="AA187" s="1025"/>
      <c r="AB187" s="1025"/>
      <c r="AC187" s="1025"/>
      <c r="AD187" s="1025"/>
      <c r="AE187" s="1025"/>
      <c r="AF187" s="18"/>
      <c r="AG187" s="479"/>
      <c r="AH187" s="18"/>
      <c r="AI187" s="479"/>
      <c r="AJ187" s="463"/>
      <c r="AK187" s="463"/>
      <c r="AL187" s="463"/>
      <c r="AM187" s="479"/>
      <c r="AN187" s="479"/>
      <c r="AO187" s="479"/>
      <c r="AP187" s="479"/>
      <c r="AQ187" s="479"/>
      <c r="AR187" s="479"/>
      <c r="AS187" s="479"/>
      <c r="AT187" s="479"/>
      <c r="AU187" s="479"/>
      <c r="AV187" s="479"/>
      <c r="AW187" s="479"/>
      <c r="AX187" s="479"/>
      <c r="AY187" s="479"/>
      <c r="AZ187" s="479"/>
      <c r="BA187" s="668" t="s">
        <v>771</v>
      </c>
      <c r="BB187" s="479"/>
      <c r="BC187" s="479"/>
      <c r="BD187" s="479"/>
      <c r="BE187" s="479"/>
      <c r="BF187" s="479"/>
      <c r="BG187" s="479" t="s">
        <v>772</v>
      </c>
    </row>
    <row r="188" spans="1:59" ht="13">
      <c r="A188" s="18"/>
      <c r="B188" s="479"/>
      <c r="C188" s="35"/>
      <c r="D188" s="18"/>
      <c r="E188" s="18" t="s">
        <v>773</v>
      </c>
      <c r="F188" s="18"/>
      <c r="G188" s="18"/>
      <c r="H188" s="18"/>
      <c r="I188" s="18"/>
      <c r="J188" s="18"/>
      <c r="K188" s="18"/>
      <c r="L188" s="18"/>
      <c r="M188" s="18"/>
      <c r="N188" s="18"/>
      <c r="O188" s="18"/>
      <c r="P188" s="18"/>
      <c r="Q188" s="479"/>
      <c r="R188" s="479"/>
      <c r="S188" s="18"/>
      <c r="T188" s="18"/>
      <c r="U188" s="479"/>
      <c r="V188" s="479"/>
      <c r="W188" s="479"/>
      <c r="X188" s="479"/>
      <c r="Y188" s="479"/>
      <c r="Z188" s="479"/>
      <c r="AA188" s="479"/>
      <c r="AB188" s="479"/>
      <c r="AC188" s="479"/>
      <c r="AD188" s="479"/>
      <c r="AE188" s="479"/>
      <c r="AF188" s="18"/>
      <c r="AG188" s="479"/>
      <c r="AH188" s="18"/>
      <c r="AI188" s="479"/>
      <c r="AJ188" s="463"/>
      <c r="AK188" s="463"/>
      <c r="AL188" s="463"/>
      <c r="AM188" s="479"/>
      <c r="AN188" s="479"/>
      <c r="AO188" s="479"/>
      <c r="AP188" s="479"/>
      <c r="AQ188" s="479"/>
      <c r="AR188" s="479"/>
      <c r="AS188" s="479"/>
      <c r="AT188" s="479"/>
      <c r="AU188" s="479"/>
      <c r="AV188" s="479"/>
      <c r="AW188" s="479"/>
      <c r="AX188" s="479"/>
      <c r="AY188" s="479"/>
      <c r="AZ188" s="479"/>
      <c r="BA188" s="668" t="s">
        <v>774</v>
      </c>
      <c r="BB188" s="479"/>
      <c r="BC188" s="479"/>
      <c r="BD188" s="479"/>
      <c r="BE188" s="479"/>
      <c r="BF188" s="479"/>
      <c r="BG188" s="479" t="s">
        <v>775</v>
      </c>
    </row>
    <row r="189" spans="1:59" ht="13">
      <c r="A189" s="18"/>
      <c r="B189" s="479"/>
      <c r="C189" s="35"/>
      <c r="D189" s="18"/>
      <c r="E189" s="1213" t="s">
        <v>776</v>
      </c>
      <c r="F189" s="1213"/>
      <c r="G189" s="1213"/>
      <c r="H189" s="1213"/>
      <c r="I189" s="1213"/>
      <c r="J189" s="1213"/>
      <c r="K189" s="1213"/>
      <c r="L189" s="1213"/>
      <c r="M189" s="1213"/>
      <c r="N189" s="1213"/>
      <c r="O189" s="1213"/>
      <c r="P189" s="1213"/>
      <c r="Q189" s="1213"/>
      <c r="R189" s="1213"/>
      <c r="S189" s="1213"/>
      <c r="T189" s="1213"/>
      <c r="U189" s="1213"/>
      <c r="V189" s="1213"/>
      <c r="W189" s="1213"/>
      <c r="X189" s="1213"/>
      <c r="Y189" s="1213"/>
      <c r="Z189" s="1213"/>
      <c r="AA189" s="1213"/>
      <c r="AB189" s="1213"/>
      <c r="AC189" s="1213"/>
      <c r="AD189" s="1213"/>
      <c r="AE189" s="1213"/>
      <c r="AF189" s="18"/>
      <c r="AG189" s="479"/>
      <c r="AH189" s="18"/>
      <c r="AI189" s="479"/>
      <c r="AJ189" s="463"/>
      <c r="AK189" s="463"/>
      <c r="AL189" s="463"/>
      <c r="AM189" s="479"/>
      <c r="AN189" s="479"/>
      <c r="AO189" s="479"/>
      <c r="AP189" s="479" t="s">
        <v>294</v>
      </c>
      <c r="AQ189" s="479"/>
      <c r="AR189" s="479"/>
      <c r="AS189" s="479"/>
      <c r="AT189" s="479"/>
      <c r="AU189" s="479"/>
      <c r="AV189" s="479"/>
      <c r="AW189" s="479"/>
      <c r="AX189" s="479"/>
      <c r="AY189" s="479"/>
      <c r="AZ189" s="479"/>
      <c r="BA189" s="668" t="s">
        <v>777</v>
      </c>
      <c r="BB189" s="479"/>
      <c r="BC189" s="479"/>
      <c r="BD189" s="479"/>
      <c r="BE189" s="479"/>
      <c r="BF189" s="479"/>
      <c r="BG189" s="479" t="s">
        <v>778</v>
      </c>
    </row>
    <row r="190" spans="1:59" ht="13">
      <c r="A190" s="18"/>
      <c r="B190" s="479"/>
      <c r="C190" s="35"/>
      <c r="D190" s="18"/>
      <c r="E190" s="1214"/>
      <c r="F190" s="1214"/>
      <c r="G190" s="1214"/>
      <c r="H190" s="1214"/>
      <c r="I190" s="1214"/>
      <c r="J190" s="1214"/>
      <c r="K190" s="1214"/>
      <c r="L190" s="1214"/>
      <c r="M190" s="1214"/>
      <c r="N190" s="1214"/>
      <c r="O190" s="1214"/>
      <c r="P190" s="1214"/>
      <c r="Q190" s="1214"/>
      <c r="R190" s="1214"/>
      <c r="S190" s="1214"/>
      <c r="T190" s="1214"/>
      <c r="U190" s="1214"/>
      <c r="V190" s="1214"/>
      <c r="W190" s="1214"/>
      <c r="X190" s="1214"/>
      <c r="Y190" s="1214"/>
      <c r="Z190" s="1214"/>
      <c r="AA190" s="1214"/>
      <c r="AB190" s="1214"/>
      <c r="AC190" s="1214"/>
      <c r="AD190" s="1214"/>
      <c r="AE190" s="1214"/>
      <c r="AF190" s="18"/>
      <c r="AG190" s="479"/>
      <c r="AH190" s="18"/>
      <c r="AI190" s="479"/>
      <c r="AJ190" s="463"/>
      <c r="AK190" s="463"/>
      <c r="AL190" s="463"/>
      <c r="AM190" s="479"/>
      <c r="AN190" s="479"/>
      <c r="AO190" s="479"/>
      <c r="AP190" s="479" t="s">
        <v>779</v>
      </c>
      <c r="AQ190" s="479"/>
      <c r="AR190" s="479"/>
      <c r="AS190" s="479"/>
      <c r="AT190" s="479"/>
      <c r="AU190" s="479"/>
      <c r="AV190" s="479"/>
      <c r="AW190" s="479"/>
      <c r="AX190" s="479"/>
      <c r="AY190" s="479"/>
      <c r="AZ190" s="479"/>
      <c r="BA190" s="668" t="s">
        <v>780</v>
      </c>
      <c r="BB190" s="479"/>
      <c r="BC190" s="479"/>
      <c r="BD190" s="479"/>
      <c r="BE190" s="479"/>
      <c r="BF190" s="479"/>
      <c r="BG190" s="479" t="s">
        <v>781</v>
      </c>
    </row>
    <row r="191" spans="1:59" ht="13">
      <c r="A191" s="18"/>
      <c r="B191" s="479"/>
      <c r="C191" s="35"/>
      <c r="D191" s="18" t="s">
        <v>782</v>
      </c>
      <c r="E191" s="18"/>
      <c r="F191" s="479"/>
      <c r="G191" s="479"/>
      <c r="H191" s="479"/>
      <c r="I191" s="1004" t="s">
        <v>783</v>
      </c>
      <c r="J191" s="1004"/>
      <c r="K191" s="1004"/>
      <c r="L191" s="1004"/>
      <c r="M191" s="1004"/>
      <c r="N191" s="1004"/>
      <c r="O191" s="1004"/>
      <c r="P191" s="1004"/>
      <c r="Q191" s="18" t="s">
        <v>784</v>
      </c>
      <c r="R191" s="479"/>
      <c r="S191" s="479"/>
      <c r="T191" s="1004" t="s">
        <v>678</v>
      </c>
      <c r="U191" s="1004"/>
      <c r="V191" s="1004"/>
      <c r="W191" s="1004"/>
      <c r="X191" s="1004"/>
      <c r="Y191" s="1004"/>
      <c r="Z191" s="1004"/>
      <c r="AA191" s="1004"/>
      <c r="AB191" s="1004"/>
      <c r="AC191" s="1004"/>
      <c r="AD191" s="1004"/>
      <c r="AE191" s="1004"/>
      <c r="AF191" s="479"/>
      <c r="AG191" s="479"/>
      <c r="AH191" s="18"/>
      <c r="AI191" s="479"/>
      <c r="AJ191" s="463"/>
      <c r="AK191" s="463"/>
      <c r="AL191" s="463"/>
      <c r="AM191" s="479"/>
      <c r="AN191" s="479"/>
      <c r="AO191" s="479"/>
      <c r="AP191" s="479" t="s">
        <v>785</v>
      </c>
      <c r="AQ191" s="479"/>
      <c r="AR191" s="479"/>
      <c r="AS191" s="479"/>
      <c r="AT191" s="479"/>
      <c r="AU191" s="479"/>
      <c r="AV191" s="479"/>
      <c r="AW191" s="479"/>
      <c r="AX191" s="479"/>
      <c r="AY191" s="479"/>
      <c r="AZ191" s="479"/>
      <c r="BA191" s="668" t="s">
        <v>786</v>
      </c>
      <c r="BB191" s="479"/>
      <c r="BC191" s="479"/>
      <c r="BD191" s="479"/>
      <c r="BE191" s="479"/>
      <c r="BF191" s="479"/>
      <c r="BG191" s="479" t="s">
        <v>787</v>
      </c>
    </row>
    <row r="192" spans="1:59" ht="13">
      <c r="A192" s="18"/>
      <c r="B192" s="479"/>
      <c r="C192" s="36"/>
      <c r="D192" s="18" t="s">
        <v>788</v>
      </c>
      <c r="E192" s="18"/>
      <c r="F192" s="18"/>
      <c r="G192" s="18"/>
      <c r="H192" s="479"/>
      <c r="I192" s="1025">
        <v>94112</v>
      </c>
      <c r="J192" s="1025"/>
      <c r="K192" s="1025"/>
      <c r="L192" s="1025"/>
      <c r="M192" s="1025"/>
      <c r="N192" s="1025"/>
      <c r="O192" s="18" t="s">
        <v>789</v>
      </c>
      <c r="P192" s="18"/>
      <c r="Q192" s="18"/>
      <c r="R192" s="18"/>
      <c r="S192" s="18"/>
      <c r="T192" s="1383" t="s">
        <v>790</v>
      </c>
      <c r="U192" s="1383"/>
      <c r="V192" s="1383"/>
      <c r="W192" s="1383"/>
      <c r="X192" s="1383"/>
      <c r="Y192" s="1383"/>
      <c r="Z192" s="1383"/>
      <c r="AA192" s="1383"/>
      <c r="AB192" s="1383"/>
      <c r="AC192" s="1383"/>
      <c r="AD192" s="1383"/>
      <c r="AE192" s="1383"/>
      <c r="AF192" s="18"/>
      <c r="AG192" s="479"/>
      <c r="AH192" s="18"/>
      <c r="AI192" s="479"/>
      <c r="AJ192" s="463"/>
      <c r="AK192" s="463"/>
      <c r="AL192" s="463"/>
      <c r="AM192" s="479"/>
      <c r="AN192" s="479"/>
      <c r="AO192" s="479"/>
      <c r="AP192" s="479" t="s">
        <v>791</v>
      </c>
      <c r="AQ192" s="479"/>
      <c r="AR192" s="479"/>
      <c r="AS192" s="479"/>
      <c r="AT192" s="479"/>
      <c r="AU192" s="479"/>
      <c r="AV192" s="479"/>
      <c r="AW192" s="479"/>
      <c r="AX192" s="479"/>
      <c r="AY192" s="479"/>
      <c r="AZ192" s="479"/>
      <c r="BA192" s="668" t="s">
        <v>792</v>
      </c>
      <c r="BB192" s="479"/>
      <c r="BC192" s="479"/>
      <c r="BD192" s="479"/>
      <c r="BE192" s="479"/>
      <c r="BF192" s="479"/>
      <c r="BG192" s="479" t="s">
        <v>793</v>
      </c>
    </row>
    <row r="193" spans="1:66" ht="13">
      <c r="A193" s="18"/>
      <c r="B193" s="479"/>
      <c r="C193" s="36"/>
      <c r="D193" s="18" t="s">
        <v>794</v>
      </c>
      <c r="E193" s="18"/>
      <c r="F193" s="18"/>
      <c r="G193" s="18"/>
      <c r="H193" s="18"/>
      <c r="I193" s="18"/>
      <c r="J193" s="18"/>
      <c r="K193" s="18"/>
      <c r="L193" s="18"/>
      <c r="M193" s="18"/>
      <c r="N193" s="1212" t="s">
        <v>795</v>
      </c>
      <c r="O193" s="1213"/>
      <c r="P193" s="1213"/>
      <c r="Q193" s="1213"/>
      <c r="R193" s="1213"/>
      <c r="S193" s="1213"/>
      <c r="T193" s="1213"/>
      <c r="U193" s="1213"/>
      <c r="V193" s="1213"/>
      <c r="W193" s="1213"/>
      <c r="X193" s="1213"/>
      <c r="Y193" s="1213"/>
      <c r="Z193" s="1213"/>
      <c r="AA193" s="1213"/>
      <c r="AB193" s="1213"/>
      <c r="AC193" s="1213"/>
      <c r="AD193" s="1213"/>
      <c r="AE193" s="1213"/>
      <c r="AF193" s="18"/>
      <c r="AG193" s="479"/>
      <c r="AH193" s="18"/>
      <c r="AI193" s="479"/>
      <c r="AJ193" s="463"/>
      <c r="AK193" s="463"/>
      <c r="AL193" s="463"/>
      <c r="AM193" s="479"/>
      <c r="AN193" s="479"/>
      <c r="AO193" s="479"/>
      <c r="AP193" s="479" t="s">
        <v>796</v>
      </c>
      <c r="AQ193" s="479"/>
      <c r="AR193" s="479"/>
      <c r="AS193" s="479"/>
      <c r="AT193" s="479"/>
      <c r="AU193" s="479"/>
      <c r="AV193" s="479"/>
      <c r="AW193" s="479"/>
      <c r="AX193" s="479"/>
      <c r="AY193" s="479"/>
      <c r="AZ193" s="479"/>
      <c r="BA193" s="668" t="s">
        <v>797</v>
      </c>
      <c r="BB193" s="479"/>
      <c r="BC193" s="479"/>
      <c r="BD193" s="479"/>
      <c r="BE193" s="479"/>
      <c r="BF193" s="479"/>
      <c r="BG193" s="479" t="s">
        <v>798</v>
      </c>
      <c r="BH193" s="479"/>
      <c r="BI193" s="479"/>
      <c r="BJ193" s="479"/>
      <c r="BK193" s="479"/>
      <c r="BL193" s="479"/>
      <c r="BM193" s="479"/>
      <c r="BN193" s="479"/>
    </row>
    <row r="194" spans="1:66" ht="13">
      <c r="A194" s="18"/>
      <c r="B194" s="479"/>
      <c r="C194" s="36"/>
      <c r="D194" s="18"/>
      <c r="E194" s="18"/>
      <c r="F194" s="18"/>
      <c r="G194" s="18"/>
      <c r="H194" s="18"/>
      <c r="I194" s="18"/>
      <c r="J194" s="18"/>
      <c r="K194" s="18"/>
      <c r="L194" s="18"/>
      <c r="M194" s="115"/>
      <c r="N194" s="1214"/>
      <c r="O194" s="1214"/>
      <c r="P194" s="1214"/>
      <c r="Q194" s="1214"/>
      <c r="R194" s="1214"/>
      <c r="S194" s="1214"/>
      <c r="T194" s="1214"/>
      <c r="U194" s="1214"/>
      <c r="V194" s="1214"/>
      <c r="W194" s="1214"/>
      <c r="X194" s="1214"/>
      <c r="Y194" s="1214"/>
      <c r="Z194" s="1214"/>
      <c r="AA194" s="1214"/>
      <c r="AB194" s="1214"/>
      <c r="AC194" s="1214"/>
      <c r="AD194" s="1214"/>
      <c r="AE194" s="1214"/>
      <c r="AF194" s="18"/>
      <c r="AG194" s="479"/>
      <c r="AH194" s="18"/>
      <c r="AI194" s="479"/>
      <c r="AJ194" s="463"/>
      <c r="AK194" s="463"/>
      <c r="AL194" s="463"/>
      <c r="AM194" s="479"/>
      <c r="AN194" s="479"/>
      <c r="AO194" s="479"/>
      <c r="AP194" s="479" t="s">
        <v>799</v>
      </c>
      <c r="AQ194" s="479"/>
      <c r="AR194" s="479"/>
      <c r="AS194" s="479"/>
      <c r="AT194" s="479"/>
      <c r="AU194" s="479"/>
      <c r="AV194" s="479"/>
      <c r="AW194" s="479"/>
      <c r="AX194" s="479"/>
      <c r="AY194" s="479"/>
      <c r="AZ194" s="479"/>
      <c r="BA194" s="668" t="s">
        <v>800</v>
      </c>
      <c r="BB194" s="479"/>
      <c r="BC194" s="479"/>
      <c r="BD194" s="479"/>
      <c r="BE194" s="479"/>
      <c r="BF194" s="479"/>
      <c r="BG194" s="479" t="s">
        <v>678</v>
      </c>
      <c r="BH194" s="479"/>
      <c r="BI194" s="479"/>
      <c r="BJ194" s="479"/>
      <c r="BK194" s="479"/>
      <c r="BL194" s="479"/>
      <c r="BM194" s="479"/>
      <c r="BN194" s="479"/>
    </row>
    <row r="195" spans="1:66" ht="13">
      <c r="A195" s="18"/>
      <c r="B195" s="479"/>
      <c r="C195" s="36"/>
      <c r="D195" s="18" t="s">
        <v>801</v>
      </c>
      <c r="E195" s="18"/>
      <c r="F195" s="18"/>
      <c r="G195" s="18"/>
      <c r="H195" s="18"/>
      <c r="I195" s="18"/>
      <c r="J195" s="18"/>
      <c r="K195" s="18"/>
      <c r="L195" s="18"/>
      <c r="M195" s="18"/>
      <c r="N195" s="18"/>
      <c r="O195" s="18"/>
      <c r="P195" s="18"/>
      <c r="Q195" s="18"/>
      <c r="R195" s="18"/>
      <c r="S195" s="479"/>
      <c r="T195" s="1005" t="s">
        <v>697</v>
      </c>
      <c r="U195" s="1005"/>
      <c r="V195" s="479"/>
      <c r="W195" s="18" t="s">
        <v>802</v>
      </c>
      <c r="X195" s="18"/>
      <c r="Y195" s="18"/>
      <c r="Z195" s="18"/>
      <c r="AA195" s="18"/>
      <c r="AB195" s="18"/>
      <c r="AC195" s="18"/>
      <c r="AD195" s="18"/>
      <c r="AE195" s="18"/>
      <c r="AF195" s="18"/>
      <c r="AG195" s="18"/>
      <c r="AH195" s="1005">
        <v>12</v>
      </c>
      <c r="AI195" s="1005"/>
      <c r="AJ195" s="463"/>
      <c r="AK195" s="463"/>
      <c r="AL195" s="463"/>
      <c r="AM195" s="479"/>
      <c r="AN195" s="479"/>
      <c r="AO195" s="479"/>
      <c r="AP195" s="479"/>
      <c r="AQ195" s="479"/>
      <c r="AR195" s="479"/>
      <c r="AS195" s="479"/>
      <c r="AT195" s="479"/>
      <c r="AU195" s="479"/>
      <c r="AV195" s="479"/>
      <c r="AW195" s="479"/>
      <c r="AX195" s="479"/>
      <c r="AY195" s="479"/>
      <c r="AZ195" s="479"/>
      <c r="BA195" s="668" t="s">
        <v>803</v>
      </c>
      <c r="BB195" s="479"/>
      <c r="BC195" s="479"/>
      <c r="BD195" s="479"/>
      <c r="BE195" s="479"/>
      <c r="BF195" s="479"/>
      <c r="BG195" s="479" t="s">
        <v>804</v>
      </c>
      <c r="BH195" s="479"/>
      <c r="BI195" s="479"/>
      <c r="BJ195" s="479"/>
      <c r="BK195" s="479"/>
      <c r="BL195" s="479"/>
      <c r="BM195" s="479"/>
      <c r="BN195" s="479"/>
    </row>
    <row r="196" spans="1:66" ht="12.75" customHeight="1">
      <c r="A196" s="18"/>
      <c r="B196" s="479"/>
      <c r="C196" s="36"/>
      <c r="D196" s="18" t="s">
        <v>805</v>
      </c>
      <c r="E196" s="18"/>
      <c r="F196" s="18"/>
      <c r="G196" s="18"/>
      <c r="H196" s="18"/>
      <c r="I196" s="18"/>
      <c r="J196" s="18"/>
      <c r="K196" s="18"/>
      <c r="L196" s="18"/>
      <c r="M196" s="18"/>
      <c r="N196" s="18"/>
      <c r="O196" s="18"/>
      <c r="P196" s="18"/>
      <c r="Q196" s="18"/>
      <c r="R196" s="18"/>
      <c r="S196" s="479"/>
      <c r="T196" s="1122" t="s">
        <v>590</v>
      </c>
      <c r="U196" s="1122"/>
      <c r="V196" s="479"/>
      <c r="W196" s="18" t="s">
        <v>806</v>
      </c>
      <c r="X196" s="18"/>
      <c r="Y196" s="18"/>
      <c r="Z196" s="18"/>
      <c r="AA196" s="18"/>
      <c r="AB196" s="18"/>
      <c r="AC196" s="18"/>
      <c r="AD196" s="18"/>
      <c r="AE196" s="18"/>
      <c r="AF196" s="18"/>
      <c r="AG196" s="18"/>
      <c r="AH196" s="1005">
        <v>17</v>
      </c>
      <c r="AI196" s="1005"/>
      <c r="AJ196" s="463"/>
      <c r="AK196" s="463"/>
      <c r="AL196" s="463"/>
      <c r="AM196" s="479"/>
      <c r="AN196" s="479"/>
      <c r="AO196" s="479"/>
      <c r="AP196" s="479" t="s">
        <v>294</v>
      </c>
      <c r="AQ196" s="478"/>
      <c r="AR196" s="479"/>
      <c r="AS196" s="479"/>
      <c r="AT196" s="479"/>
      <c r="AU196" s="479"/>
      <c r="AV196" s="479"/>
      <c r="AW196" s="479"/>
      <c r="AX196" s="479"/>
      <c r="AY196" s="479"/>
      <c r="AZ196" s="479"/>
      <c r="BA196" s="668" t="s">
        <v>807</v>
      </c>
      <c r="BB196" s="479"/>
      <c r="BC196" s="479"/>
      <c r="BD196" s="479"/>
      <c r="BE196" s="479"/>
      <c r="BF196" s="479"/>
      <c r="BG196" s="479" t="s">
        <v>808</v>
      </c>
      <c r="BH196" s="479"/>
      <c r="BI196" s="479"/>
      <c r="BJ196" s="479"/>
      <c r="BK196" s="479"/>
      <c r="BL196" s="479"/>
      <c r="BM196" s="479"/>
      <c r="BN196" s="479"/>
    </row>
    <row r="197" spans="1:66" s="40" customFormat="1" ht="12.75" customHeight="1">
      <c r="A197" s="18"/>
      <c r="B197" s="479"/>
      <c r="C197" s="36"/>
      <c r="D197" s="119" t="s">
        <v>809</v>
      </c>
      <c r="E197" s="18"/>
      <c r="F197" s="18"/>
      <c r="G197" s="18"/>
      <c r="H197" s="18"/>
      <c r="I197" s="18"/>
      <c r="J197" s="18"/>
      <c r="K197" s="18"/>
      <c r="L197" s="18"/>
      <c r="M197" s="18"/>
      <c r="N197" s="18"/>
      <c r="O197" s="18"/>
      <c r="P197" s="18"/>
      <c r="Q197" s="18"/>
      <c r="R197" s="18"/>
      <c r="S197" s="479"/>
      <c r="T197" s="1122" t="s">
        <v>590</v>
      </c>
      <c r="U197" s="1122"/>
      <c r="V197" s="479"/>
      <c r="W197" s="18" t="s">
        <v>810</v>
      </c>
      <c r="X197" s="18"/>
      <c r="Y197" s="18"/>
      <c r="Z197" s="18"/>
      <c r="AA197" s="18"/>
      <c r="AB197" s="18"/>
      <c r="AC197" s="18"/>
      <c r="AD197" s="18"/>
      <c r="AE197" s="18"/>
      <c r="AF197" s="18"/>
      <c r="AG197" s="18"/>
      <c r="AH197" s="1005">
        <v>11</v>
      </c>
      <c r="AI197" s="1005"/>
      <c r="AJ197" s="463"/>
      <c r="AK197" s="463"/>
      <c r="AL197" s="463"/>
      <c r="AM197" s="41"/>
      <c r="AN197" s="41"/>
      <c r="AO197" s="17"/>
      <c r="AP197" s="468" t="s">
        <v>811</v>
      </c>
      <c r="AQ197" s="478"/>
      <c r="AR197" s="17"/>
      <c r="AS197" s="17"/>
      <c r="BA197" s="668" t="s">
        <v>812</v>
      </c>
      <c r="BB197" s="479"/>
      <c r="BC197" s="479"/>
      <c r="BD197" s="479"/>
      <c r="BE197" s="479"/>
      <c r="BF197" s="479"/>
      <c r="BG197" s="479" t="s">
        <v>813</v>
      </c>
      <c r="BH197" s="479"/>
      <c r="BI197" s="42"/>
    </row>
    <row r="198" spans="1:66" s="40" customFormat="1" ht="12.75" customHeight="1">
      <c r="A198" s="18"/>
      <c r="B198" s="479"/>
      <c r="C198" s="36"/>
      <c r="D198" s="119" t="s">
        <v>814</v>
      </c>
      <c r="E198" s="18"/>
      <c r="F198" s="18"/>
      <c r="G198" s="18"/>
      <c r="H198" s="18"/>
      <c r="I198" s="18"/>
      <c r="J198" s="18"/>
      <c r="K198" s="18"/>
      <c r="L198" s="18"/>
      <c r="M198" s="18"/>
      <c r="N198" s="18"/>
      <c r="O198" s="18"/>
      <c r="P198" s="18"/>
      <c r="Q198" s="18"/>
      <c r="R198" s="18"/>
      <c r="S198" s="479"/>
      <c r="T198" s="479"/>
      <c r="U198" s="479"/>
      <c r="V198" s="479"/>
      <c r="W198" s="18"/>
      <c r="X198" s="18"/>
      <c r="Y198" s="1122" t="s">
        <v>590</v>
      </c>
      <c r="Z198" s="1122"/>
      <c r="AA198" s="18"/>
      <c r="AB198" s="18"/>
      <c r="AC198" s="18"/>
      <c r="AD198" s="18"/>
      <c r="AE198" s="18"/>
      <c r="AF198" s="18"/>
      <c r="AG198" s="18"/>
      <c r="AJ198" s="463"/>
      <c r="AK198" s="463"/>
      <c r="AL198" s="463"/>
      <c r="AM198" s="41"/>
      <c r="AN198" s="41"/>
      <c r="AO198" s="17"/>
      <c r="AP198" s="467" t="s">
        <v>815</v>
      </c>
      <c r="AQ198" s="673"/>
      <c r="AR198" s="17"/>
      <c r="AS198" s="17"/>
      <c r="BA198" s="668" t="s">
        <v>816</v>
      </c>
      <c r="BB198" s="479"/>
      <c r="BC198" s="479"/>
      <c r="BD198" s="479"/>
      <c r="BE198" s="479"/>
      <c r="BF198" s="479"/>
      <c r="BG198" s="479" t="s">
        <v>817</v>
      </c>
      <c r="BH198" s="479"/>
    </row>
    <row r="199" spans="1:66" s="40" customFormat="1" ht="13">
      <c r="A199" s="18"/>
      <c r="B199" s="479"/>
      <c r="C199" s="36"/>
      <c r="D199" s="463" t="s">
        <v>818</v>
      </c>
      <c r="E199" s="18"/>
      <c r="F199" s="18"/>
      <c r="G199" s="18"/>
      <c r="H199" s="18"/>
      <c r="I199" s="18"/>
      <c r="J199" s="18"/>
      <c r="K199" s="18"/>
      <c r="L199" s="18"/>
      <c r="M199" s="18"/>
      <c r="N199" s="18"/>
      <c r="O199" s="18"/>
      <c r="P199" s="18"/>
      <c r="Q199" s="18"/>
      <c r="R199" s="18"/>
      <c r="S199" s="29"/>
      <c r="T199" s="161"/>
      <c r="U199" s="161"/>
      <c r="V199" s="29"/>
      <c r="W199" s="18"/>
      <c r="X199" s="18"/>
      <c r="Y199" s="18"/>
      <c r="Z199" s="18"/>
      <c r="AA199" s="18"/>
      <c r="AB199" s="18"/>
      <c r="AC199" s="18"/>
      <c r="AD199" s="18"/>
      <c r="AE199" s="18"/>
      <c r="AF199" s="18"/>
      <c r="AG199" s="463"/>
      <c r="AH199" s="161"/>
      <c r="AI199" s="161"/>
      <c r="AJ199" s="463"/>
      <c r="AK199" s="463"/>
      <c r="AL199" s="463"/>
      <c r="AM199" s="41"/>
      <c r="AN199" s="41"/>
      <c r="AO199" s="17"/>
      <c r="AP199" s="467" t="s">
        <v>819</v>
      </c>
      <c r="AQ199" s="673"/>
      <c r="AR199" s="17"/>
      <c r="AS199" s="17"/>
      <c r="BA199" s="668" t="s">
        <v>820</v>
      </c>
      <c r="BB199" s="42"/>
      <c r="BC199" s="43"/>
      <c r="BD199" s="43"/>
      <c r="BE199" s="43"/>
      <c r="BF199" s="43"/>
      <c r="BG199" s="43" t="s">
        <v>821</v>
      </c>
      <c r="BH199" s="479"/>
      <c r="BI199" s="45"/>
      <c r="BJ199" s="45"/>
      <c r="BK199" s="45"/>
      <c r="BL199" s="45"/>
      <c r="BM199" s="45"/>
      <c r="BN199" s="45"/>
    </row>
    <row r="200" spans="1:66" ht="12.75" customHeight="1">
      <c r="A200" s="18"/>
      <c r="B200" s="479"/>
      <c r="C200" s="36"/>
      <c r="D200" s="208" t="s">
        <v>822</v>
      </c>
      <c r="E200" s="18"/>
      <c r="F200" s="18"/>
      <c r="G200" s="18"/>
      <c r="H200" s="18"/>
      <c r="I200" s="18"/>
      <c r="J200" s="18"/>
      <c r="K200" s="18"/>
      <c r="L200" s="18"/>
      <c r="M200" s="18"/>
      <c r="N200" s="18"/>
      <c r="O200" s="18"/>
      <c r="P200" s="18"/>
      <c r="Q200" s="18"/>
      <c r="R200" s="18"/>
      <c r="S200" s="29"/>
      <c r="T200" s="161"/>
      <c r="U200" s="161"/>
      <c r="V200" s="29"/>
      <c r="W200" s="208" t="s">
        <v>823</v>
      </c>
      <c r="X200" s="18"/>
      <c r="Y200" s="18"/>
      <c r="Z200" s="18"/>
      <c r="AA200" s="18"/>
      <c r="AB200" s="18"/>
      <c r="AC200" s="18"/>
      <c r="AD200" s="18"/>
      <c r="AE200" s="18"/>
      <c r="AF200" s="18"/>
      <c r="AG200" s="463"/>
      <c r="AH200" s="161"/>
      <c r="AI200" s="161"/>
      <c r="AJ200" s="463"/>
      <c r="AK200" s="463"/>
      <c r="AL200" s="463"/>
      <c r="AM200" s="479"/>
      <c r="AN200" s="479"/>
      <c r="AO200" s="479"/>
      <c r="AP200" s="465" t="s">
        <v>824</v>
      </c>
      <c r="AQ200" s="673"/>
      <c r="AR200" s="479"/>
      <c r="AS200" s="479"/>
      <c r="AT200" s="479"/>
      <c r="AU200" s="479"/>
      <c r="AV200" s="479"/>
      <c r="AW200" s="479"/>
      <c r="AX200" s="479"/>
      <c r="AY200" s="479"/>
      <c r="AZ200" s="479"/>
      <c r="BA200" s="668" t="s">
        <v>825</v>
      </c>
      <c r="BB200" s="40"/>
      <c r="BC200" s="43"/>
      <c r="BD200" s="43"/>
      <c r="BE200" s="43"/>
      <c r="BF200" s="43"/>
      <c r="BG200" s="43" t="s">
        <v>826</v>
      </c>
      <c r="BH200" s="479"/>
      <c r="BI200" s="479"/>
      <c r="BJ200" s="479"/>
      <c r="BK200" s="479"/>
      <c r="BL200" s="479"/>
      <c r="BM200" s="479"/>
      <c r="BN200" s="479"/>
    </row>
    <row r="201" spans="1:66" ht="12.75" customHeight="1">
      <c r="A201" s="18"/>
      <c r="B201" s="479"/>
      <c r="C201" s="36"/>
      <c r="D201" s="479"/>
      <c r="E201" s="479"/>
      <c r="F201" s="479"/>
      <c r="G201" s="479"/>
      <c r="H201" s="479"/>
      <c r="I201" s="479"/>
      <c r="J201" s="479"/>
      <c r="K201" s="479"/>
      <c r="L201" s="479"/>
      <c r="M201" s="479"/>
      <c r="N201" s="479"/>
      <c r="O201" s="479"/>
      <c r="P201" s="479"/>
      <c r="Q201" s="18"/>
      <c r="R201" s="18"/>
      <c r="S201" s="29"/>
      <c r="T201" s="463"/>
      <c r="U201" s="463"/>
      <c r="V201" s="463"/>
      <c r="W201" s="18"/>
      <c r="X201" s="479"/>
      <c r="Y201" s="18"/>
      <c r="Z201" s="479"/>
      <c r="AA201" s="463"/>
      <c r="AB201" s="18"/>
      <c r="AC201" s="18"/>
      <c r="AD201" s="18"/>
      <c r="AE201" s="18"/>
      <c r="AF201" s="18"/>
      <c r="AG201" s="18"/>
      <c r="AH201" s="479"/>
      <c r="AI201" s="18"/>
      <c r="AJ201" s="463"/>
      <c r="AK201" s="463"/>
      <c r="AL201" s="463"/>
      <c r="AM201" s="479"/>
      <c r="AN201" s="479"/>
      <c r="AO201" s="479"/>
      <c r="AP201" s="465" t="s">
        <v>827</v>
      </c>
      <c r="AQ201" s="478"/>
      <c r="AR201" s="479"/>
      <c r="AS201" s="479"/>
      <c r="AT201" s="479"/>
      <c r="AU201" s="479"/>
      <c r="AV201" s="479"/>
      <c r="AW201" s="479"/>
      <c r="AX201" s="479"/>
      <c r="AY201" s="479"/>
      <c r="AZ201" s="479"/>
      <c r="BA201" s="668" t="s">
        <v>828</v>
      </c>
      <c r="BB201" s="40"/>
      <c r="BC201" s="43"/>
      <c r="BD201" s="43"/>
      <c r="BE201" s="43"/>
      <c r="BF201" s="44"/>
      <c r="BG201" s="44" t="s">
        <v>829</v>
      </c>
      <c r="BH201" s="479"/>
      <c r="BI201" s="479"/>
      <c r="BJ201" s="479"/>
      <c r="BK201" s="479"/>
      <c r="BL201" s="479"/>
      <c r="BM201" s="479"/>
      <c r="BN201" s="479"/>
    </row>
    <row r="202" spans="1:66" ht="12.75" customHeight="1">
      <c r="A202" s="27" t="s">
        <v>830</v>
      </c>
      <c r="B202" s="479"/>
      <c r="C202" s="27" t="s">
        <v>831</v>
      </c>
      <c r="D202" s="463"/>
      <c r="E202" s="463"/>
      <c r="F202" s="463"/>
      <c r="G202" s="463"/>
      <c r="H202" s="463"/>
      <c r="I202" s="463"/>
      <c r="J202" s="463"/>
      <c r="K202" s="463"/>
      <c r="L202" s="463"/>
      <c r="M202" s="463"/>
      <c r="N202" s="463"/>
      <c r="O202" s="463"/>
      <c r="P202" s="463"/>
      <c r="Q202" s="463"/>
      <c r="R202" s="463"/>
      <c r="S202" s="463"/>
      <c r="T202" s="463"/>
      <c r="U202" s="463"/>
      <c r="V202" s="463"/>
      <c r="W202" s="463"/>
      <c r="X202" s="463"/>
      <c r="Y202" s="463"/>
      <c r="Z202" s="463"/>
      <c r="AA202" s="463"/>
      <c r="AB202" s="463"/>
      <c r="AC202" s="463"/>
      <c r="AD202" s="463"/>
      <c r="AE202" s="463"/>
      <c r="AF202" s="463"/>
      <c r="AG202" s="479"/>
      <c r="AH202" s="463"/>
      <c r="AI202" s="479"/>
      <c r="AJ202" s="463"/>
      <c r="AK202" s="463"/>
      <c r="AL202" s="463"/>
      <c r="AM202" s="479"/>
      <c r="AN202" s="479"/>
      <c r="AO202" s="479"/>
      <c r="AP202" s="463" t="s">
        <v>832</v>
      </c>
      <c r="AQ202" s="478"/>
      <c r="AR202" s="479"/>
      <c r="AS202" s="479"/>
      <c r="AT202" s="479"/>
      <c r="AU202" s="479"/>
      <c r="AV202" s="479"/>
      <c r="AW202" s="479"/>
      <c r="AX202" s="479"/>
      <c r="AY202" s="479"/>
      <c r="AZ202" s="479"/>
      <c r="BA202" s="668" t="s">
        <v>833</v>
      </c>
      <c r="BB202" s="479"/>
      <c r="BC202" s="479"/>
      <c r="BD202" s="479"/>
      <c r="BE202" s="479"/>
      <c r="BF202" s="479"/>
      <c r="BG202" s="44" t="s">
        <v>834</v>
      </c>
      <c r="BH202" s="40"/>
      <c r="BI202" s="479"/>
      <c r="BJ202" s="479"/>
      <c r="BK202" s="479"/>
      <c r="BL202" s="479"/>
      <c r="BM202" s="479"/>
      <c r="BN202" s="479"/>
    </row>
    <row r="203" spans="1:66" ht="12.75" customHeight="1">
      <c r="A203" s="18"/>
      <c r="B203" s="479"/>
      <c r="C203" s="18"/>
      <c r="D203" s="1006" t="s">
        <v>835</v>
      </c>
      <c r="E203" s="1006"/>
      <c r="F203" s="1006"/>
      <c r="G203" s="1006"/>
      <c r="H203" s="1006"/>
      <c r="I203" s="1006"/>
      <c r="J203" s="1006"/>
      <c r="K203" s="1006"/>
      <c r="L203" s="1006"/>
      <c r="M203" s="1006"/>
      <c r="N203" s="479"/>
      <c r="O203" s="479"/>
      <c r="P203" s="1379">
        <f>M26</f>
        <v>3985951</v>
      </c>
      <c r="Q203" s="1210"/>
      <c r="R203" s="1210"/>
      <c r="S203" s="1210"/>
      <c r="T203" s="1210"/>
      <c r="U203" s="1210"/>
      <c r="V203" s="18"/>
      <c r="W203" s="18"/>
      <c r="X203" s="18"/>
      <c r="Y203" s="18"/>
      <c r="Z203" s="18"/>
      <c r="AA203" s="18"/>
      <c r="AB203" s="18"/>
      <c r="AC203" s="18"/>
      <c r="AD203" s="18"/>
      <c r="AE203" s="18"/>
      <c r="AF203" s="18"/>
      <c r="AG203" s="18"/>
      <c r="AH203" s="18"/>
      <c r="AI203" s="18"/>
      <c r="AJ203" s="463"/>
      <c r="AK203" s="463"/>
      <c r="AL203" s="463"/>
      <c r="AM203" s="479"/>
      <c r="AN203" s="479"/>
      <c r="AO203" s="479"/>
      <c r="AP203" s="465" t="s">
        <v>836</v>
      </c>
      <c r="AQ203" s="478"/>
      <c r="AR203" s="479"/>
      <c r="AS203" s="479"/>
      <c r="AT203" s="479"/>
      <c r="AU203" s="479"/>
      <c r="AV203" s="479"/>
      <c r="AW203" s="479"/>
      <c r="AX203" s="479"/>
      <c r="AY203" s="479"/>
      <c r="AZ203" s="479"/>
      <c r="BA203" s="668" t="s">
        <v>837</v>
      </c>
      <c r="BB203" s="479"/>
      <c r="BC203" s="479"/>
      <c r="BD203" s="479"/>
      <c r="BE203" s="479"/>
      <c r="BF203" s="479"/>
      <c r="BG203" s="44" t="s">
        <v>838</v>
      </c>
      <c r="BH203" s="40"/>
      <c r="BI203" s="479"/>
      <c r="BJ203" s="479"/>
      <c r="BK203" s="479"/>
      <c r="BL203" s="479"/>
      <c r="BM203" s="479"/>
      <c r="BN203" s="479"/>
    </row>
    <row r="204" spans="1:66" ht="13">
      <c r="A204" s="18"/>
      <c r="B204" s="479"/>
      <c r="C204" s="35"/>
      <c r="D204" s="1211" t="s">
        <v>839</v>
      </c>
      <c r="E204" s="1006"/>
      <c r="F204" s="1006"/>
      <c r="G204" s="1006"/>
      <c r="H204" s="1006"/>
      <c r="I204" s="1006"/>
      <c r="J204" s="1006"/>
      <c r="K204" s="1006"/>
      <c r="L204" s="1006"/>
      <c r="M204" s="1006"/>
      <c r="N204" s="479"/>
      <c r="O204" s="479"/>
      <c r="P204" s="1210">
        <f>M27</f>
        <v>0</v>
      </c>
      <c r="Q204" s="1210"/>
      <c r="R204" s="1210"/>
      <c r="S204" s="1210"/>
      <c r="T204" s="1210"/>
      <c r="U204" s="1210"/>
      <c r="V204" s="674"/>
      <c r="W204" s="18" t="s">
        <v>840</v>
      </c>
      <c r="X204" s="18"/>
      <c r="Y204" s="18"/>
      <c r="Z204" s="18"/>
      <c r="AA204" s="18"/>
      <c r="AB204" s="18"/>
      <c r="AC204" s="18"/>
      <c r="AD204" s="18"/>
      <c r="AE204" s="18"/>
      <c r="AF204" s="1005" t="s">
        <v>590</v>
      </c>
      <c r="AG204" s="1005"/>
      <c r="AH204" s="18"/>
      <c r="AI204" s="18"/>
      <c r="AJ204" s="463"/>
      <c r="AK204" s="463"/>
      <c r="AL204" s="463"/>
      <c r="AM204" s="479"/>
      <c r="AN204" s="479"/>
      <c r="AO204" s="479"/>
      <c r="AP204" s="465" t="s">
        <v>841</v>
      </c>
      <c r="AQ204" s="478"/>
      <c r="AR204" s="479"/>
      <c r="AS204" s="479"/>
      <c r="AT204" s="479"/>
      <c r="AU204" s="479"/>
      <c r="AV204" s="479"/>
      <c r="AW204" s="479"/>
      <c r="AX204" s="479"/>
      <c r="AY204" s="479"/>
      <c r="AZ204" s="479"/>
      <c r="BA204" s="668" t="s">
        <v>842</v>
      </c>
      <c r="BB204" s="479"/>
      <c r="BC204" s="479"/>
      <c r="BD204" s="479"/>
      <c r="BE204" s="479"/>
      <c r="BF204" s="479"/>
      <c r="BG204" s="44" t="s">
        <v>843</v>
      </c>
      <c r="BH204" s="45"/>
      <c r="BI204" s="479"/>
      <c r="BJ204" s="479"/>
      <c r="BK204" s="479"/>
      <c r="BL204" s="479"/>
      <c r="BM204" s="479"/>
      <c r="BN204" s="479"/>
    </row>
    <row r="205" spans="1:66" ht="13">
      <c r="A205" s="18"/>
      <c r="B205" s="479"/>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18"/>
      <c r="AA205" s="18"/>
      <c r="AB205" s="18"/>
      <c r="AC205" s="479"/>
      <c r="AD205" s="18"/>
      <c r="AE205" s="18"/>
      <c r="AF205" s="18"/>
      <c r="AG205" s="479"/>
      <c r="AH205" s="18"/>
      <c r="AI205" s="479"/>
      <c r="AJ205" s="463"/>
      <c r="AK205" s="463"/>
      <c r="AL205" s="463"/>
      <c r="AM205" s="479"/>
      <c r="AN205" s="479"/>
      <c r="AO205" s="479"/>
      <c r="AP205" s="466" t="s">
        <v>844</v>
      </c>
      <c r="AQ205" s="478"/>
      <c r="AR205" s="479"/>
      <c r="AS205" s="479"/>
      <c r="AT205" s="479"/>
      <c r="AU205" s="479"/>
      <c r="AV205" s="479"/>
      <c r="AW205" s="479"/>
      <c r="AX205" s="479"/>
      <c r="AY205" s="479"/>
      <c r="AZ205" s="479"/>
      <c r="BA205" s="668" t="s">
        <v>845</v>
      </c>
      <c r="BB205" s="479"/>
      <c r="BC205" s="479"/>
      <c r="BD205" s="479"/>
      <c r="BE205" s="479"/>
      <c r="BF205" s="479"/>
      <c r="BG205" s="44" t="s">
        <v>846</v>
      </c>
      <c r="BH205" s="479"/>
      <c r="BI205" s="479"/>
      <c r="BJ205" s="479"/>
      <c r="BK205" s="479"/>
      <c r="BL205" s="479"/>
      <c r="BM205" s="479"/>
      <c r="BN205" s="479"/>
    </row>
    <row r="206" spans="1:66" ht="13">
      <c r="A206" s="38" t="s">
        <v>847</v>
      </c>
      <c r="B206" s="479"/>
      <c r="C206" s="38" t="s">
        <v>848</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79"/>
      <c r="AH206" s="18"/>
      <c r="AI206" s="479"/>
      <c r="AJ206" s="463"/>
      <c r="AK206" s="463"/>
      <c r="AL206" s="463"/>
      <c r="AM206" s="479"/>
      <c r="AN206" s="479"/>
      <c r="AO206" s="479"/>
      <c r="AP206" s="467" t="s">
        <v>849</v>
      </c>
      <c r="AQ206" s="478"/>
      <c r="AR206" s="479"/>
      <c r="AS206" s="479"/>
      <c r="AT206" s="479"/>
      <c r="AU206" s="479"/>
      <c r="AV206" s="479"/>
      <c r="AW206" s="479"/>
      <c r="AX206" s="479"/>
      <c r="AY206" s="479"/>
      <c r="AZ206" s="479"/>
      <c r="BA206" s="668" t="s">
        <v>850</v>
      </c>
      <c r="BB206" s="479"/>
      <c r="BC206" s="479"/>
      <c r="BD206" s="479"/>
      <c r="BE206" s="479"/>
      <c r="BF206" s="479"/>
      <c r="BG206" s="44" t="s">
        <v>851</v>
      </c>
      <c r="BH206" s="479"/>
      <c r="BI206" s="479"/>
      <c r="BJ206" s="479"/>
      <c r="BK206" s="479"/>
      <c r="BL206" s="479"/>
      <c r="BM206" s="479"/>
      <c r="BN206" s="479"/>
    </row>
    <row r="207" spans="1:66" ht="13">
      <c r="A207" s="18"/>
      <c r="B207" s="479"/>
      <c r="C207" s="35"/>
      <c r="D207" s="1002" t="s">
        <v>852</v>
      </c>
      <c r="E207" s="1002"/>
      <c r="F207" s="1002"/>
      <c r="G207" s="1002"/>
      <c r="H207" s="1002"/>
      <c r="I207" s="1002"/>
      <c r="J207" s="1002"/>
      <c r="K207" s="1002"/>
      <c r="L207" s="1002"/>
      <c r="M207" s="1002"/>
      <c r="N207" s="18"/>
      <c r="O207" s="18"/>
      <c r="P207" s="18"/>
      <c r="Q207" s="18"/>
      <c r="R207" s="18"/>
      <c r="S207" s="18"/>
      <c r="T207" s="18"/>
      <c r="U207" s="18"/>
      <c r="V207" s="18"/>
      <c r="W207" s="18"/>
      <c r="X207" s="18"/>
      <c r="Y207" s="18"/>
      <c r="Z207" s="18"/>
      <c r="AA207" s="18"/>
      <c r="AB207" s="18"/>
      <c r="AC207" s="18"/>
      <c r="AD207" s="18"/>
      <c r="AE207" s="18"/>
      <c r="AF207" s="18"/>
      <c r="AG207" s="479"/>
      <c r="AH207" s="18"/>
      <c r="AI207" s="479"/>
      <c r="AJ207" s="463"/>
      <c r="AK207" s="463"/>
      <c r="AL207" s="463"/>
      <c r="AM207" s="479"/>
      <c r="AN207" s="479"/>
      <c r="AO207" s="479"/>
      <c r="AP207" s="463" t="s">
        <v>853</v>
      </c>
      <c r="AQ207" s="478"/>
      <c r="AR207" s="479"/>
      <c r="AS207" s="479"/>
      <c r="AT207" s="479"/>
      <c r="AU207" s="479"/>
      <c r="AV207" s="479"/>
      <c r="AW207" s="479"/>
      <c r="AX207" s="479"/>
      <c r="AY207" s="479"/>
      <c r="AZ207" s="479"/>
      <c r="BA207" s="668" t="s">
        <v>854</v>
      </c>
      <c r="BB207" s="479"/>
      <c r="BC207" s="479"/>
      <c r="BD207" s="479"/>
      <c r="BE207" s="479"/>
      <c r="BF207" s="479"/>
      <c r="BG207" s="44" t="s">
        <v>855</v>
      </c>
      <c r="BH207" s="479"/>
      <c r="BI207" s="479"/>
      <c r="BJ207" s="479"/>
      <c r="BK207" s="479"/>
      <c r="BL207" s="479"/>
      <c r="BM207" s="479"/>
      <c r="BN207" s="479"/>
    </row>
    <row r="208" spans="1:66" ht="13">
      <c r="A208" s="479"/>
      <c r="B208" s="479"/>
      <c r="C208" s="479"/>
      <c r="D208" s="479"/>
      <c r="E208" s="479"/>
      <c r="F208" s="479"/>
      <c r="G208" s="479"/>
      <c r="H208" s="479"/>
      <c r="I208" s="479"/>
      <c r="J208" s="479"/>
      <c r="K208" s="479"/>
      <c r="L208" s="479"/>
      <c r="M208" s="479"/>
      <c r="N208" s="479"/>
      <c r="O208" s="479"/>
      <c r="P208" s="479"/>
      <c r="Q208" s="479"/>
      <c r="R208" s="479"/>
      <c r="S208" s="479"/>
      <c r="T208" s="18"/>
      <c r="U208" s="18"/>
      <c r="V208" s="18"/>
      <c r="W208" s="18"/>
      <c r="X208" s="18"/>
      <c r="Y208" s="18"/>
      <c r="Z208" s="18"/>
      <c r="AA208" s="18"/>
      <c r="AB208" s="18"/>
      <c r="AC208" s="18"/>
      <c r="AD208" s="18"/>
      <c r="AE208" s="18"/>
      <c r="AF208" s="18"/>
      <c r="AG208" s="479"/>
      <c r="AH208" s="18"/>
      <c r="AI208" s="479"/>
      <c r="AJ208" s="463"/>
      <c r="AK208" s="463"/>
      <c r="AL208" s="463"/>
      <c r="AM208" s="479"/>
      <c r="AN208" s="479"/>
      <c r="AO208" s="479"/>
      <c r="AP208" s="465" t="s">
        <v>856</v>
      </c>
      <c r="AQ208" s="478"/>
      <c r="AR208" s="479"/>
      <c r="AS208" s="479"/>
      <c r="AT208" s="479"/>
      <c r="AU208" s="479"/>
      <c r="AV208" s="479"/>
      <c r="AW208" s="479"/>
      <c r="AX208" s="479"/>
      <c r="AY208" s="479"/>
      <c r="AZ208" s="479"/>
      <c r="BA208" s="668" t="s">
        <v>857</v>
      </c>
      <c r="BB208" s="479"/>
      <c r="BC208" s="479"/>
      <c r="BD208" s="479"/>
      <c r="BE208" s="479"/>
      <c r="BF208" s="479"/>
      <c r="BG208" s="44" t="s">
        <v>858</v>
      </c>
      <c r="BH208" s="479"/>
      <c r="BI208" s="479"/>
      <c r="BJ208" s="479"/>
      <c r="BK208" s="479"/>
      <c r="BL208" s="479"/>
      <c r="BM208" s="479"/>
      <c r="BN208" s="479"/>
    </row>
    <row r="209" spans="1:59" ht="13">
      <c r="A209" s="39" t="s">
        <v>859</v>
      </c>
      <c r="B209" s="479"/>
      <c r="C209" s="39" t="s">
        <v>860</v>
      </c>
      <c r="D209" s="479"/>
      <c r="E209" s="479"/>
      <c r="F209" s="479"/>
      <c r="G209" s="479"/>
      <c r="H209" s="479"/>
      <c r="I209" s="479"/>
      <c r="J209" s="479"/>
      <c r="K209" s="479"/>
      <c r="L209" s="479"/>
      <c r="M209" s="479"/>
      <c r="N209" s="479"/>
      <c r="O209" s="479"/>
      <c r="P209" s="479"/>
      <c r="Q209" s="479"/>
      <c r="R209" s="479"/>
      <c r="S209" s="479"/>
      <c r="T209" s="479"/>
      <c r="U209" s="479"/>
      <c r="V209" s="479"/>
      <c r="W209" s="479"/>
      <c r="X209" s="479"/>
      <c r="Y209" s="479"/>
      <c r="Z209" s="479"/>
      <c r="AA209" s="18"/>
      <c r="AB209" s="18"/>
      <c r="AC209" s="18"/>
      <c r="AD209" s="18"/>
      <c r="AE209" s="18"/>
      <c r="AF209" s="18"/>
      <c r="AG209" s="479"/>
      <c r="AH209" s="479"/>
      <c r="AI209" s="479"/>
      <c r="AJ209" s="463"/>
      <c r="AK209" s="463"/>
      <c r="AL209" s="463"/>
      <c r="AM209" s="479"/>
      <c r="AN209" s="479"/>
      <c r="AO209" s="479"/>
      <c r="AP209" s="479"/>
      <c r="AQ209" s="479"/>
      <c r="AR209" s="479"/>
      <c r="AS209" s="479"/>
      <c r="AT209" s="479"/>
      <c r="AU209" s="479"/>
      <c r="AV209" s="479"/>
      <c r="AW209" s="479"/>
      <c r="AX209" s="479"/>
      <c r="AY209" s="479"/>
      <c r="AZ209" s="479"/>
      <c r="BA209" s="668" t="s">
        <v>861</v>
      </c>
      <c r="BB209" s="479"/>
      <c r="BC209" s="479"/>
      <c r="BD209" s="479"/>
      <c r="BE209" s="479"/>
      <c r="BF209" s="479"/>
      <c r="BG209" s="44" t="s">
        <v>862</v>
      </c>
    </row>
    <row r="210" spans="1:59" ht="13">
      <c r="A210" s="479"/>
      <c r="B210" s="479"/>
      <c r="C210" s="35"/>
      <c r="D210" s="1002" t="s">
        <v>799</v>
      </c>
      <c r="E210" s="1002"/>
      <c r="F210" s="1002"/>
      <c r="G210" s="1002"/>
      <c r="H210" s="1002"/>
      <c r="I210" s="1002"/>
      <c r="J210" s="1002"/>
      <c r="K210" s="1002"/>
      <c r="L210" s="1002"/>
      <c r="M210" s="1002"/>
      <c r="N210" s="479" t="s">
        <v>863</v>
      </c>
      <c r="O210" s="479"/>
      <c r="P210" s="479"/>
      <c r="Q210" s="479"/>
      <c r="R210" s="479"/>
      <c r="S210" s="479"/>
      <c r="T210" s="479"/>
      <c r="U210" s="479"/>
      <c r="V210" s="479"/>
      <c r="W210" s="479"/>
      <c r="X210" s="479"/>
      <c r="Y210" s="479"/>
      <c r="Z210" s="479"/>
      <c r="AA210" s="479"/>
      <c r="AB210" s="479"/>
      <c r="AC210" s="479"/>
      <c r="AD210" s="479"/>
      <c r="AE210" s="479"/>
      <c r="AF210" s="479"/>
      <c r="AG210" s="479"/>
      <c r="AH210" s="1005">
        <v>0</v>
      </c>
      <c r="AI210" s="1005"/>
      <c r="AJ210" s="463"/>
      <c r="AK210" s="463"/>
      <c r="AL210" s="463"/>
      <c r="AM210" s="479"/>
      <c r="AN210" s="479"/>
      <c r="AO210" s="479"/>
      <c r="AP210" s="284" t="s">
        <v>294</v>
      </c>
      <c r="AQ210" s="479"/>
      <c r="AR210" s="479"/>
      <c r="AS210" s="479"/>
      <c r="AT210" s="479"/>
      <c r="AU210" s="479"/>
      <c r="AV210" s="479"/>
      <c r="AW210" s="479"/>
      <c r="AX210" s="479"/>
      <c r="AY210" s="479"/>
      <c r="AZ210" s="479"/>
      <c r="BA210" s="668" t="s">
        <v>864</v>
      </c>
      <c r="BB210" s="479"/>
      <c r="BC210" s="479"/>
      <c r="BD210" s="479"/>
      <c r="BE210" s="479"/>
      <c r="BF210" s="479"/>
      <c r="BG210" s="44" t="s">
        <v>865</v>
      </c>
    </row>
    <row r="211" spans="1:59" ht="13">
      <c r="A211" s="479"/>
      <c r="B211" s="479"/>
      <c r="C211" s="479"/>
      <c r="D211" s="26" t="s">
        <v>866</v>
      </c>
      <c r="E211" s="479"/>
      <c r="F211" s="479"/>
      <c r="G211" s="479"/>
      <c r="H211" s="479"/>
      <c r="I211" s="479"/>
      <c r="J211" s="479"/>
      <c r="K211" s="479"/>
      <c r="L211" s="479"/>
      <c r="M211" s="479"/>
      <c r="N211" s="479"/>
      <c r="O211" s="479"/>
      <c r="P211" s="479"/>
      <c r="Q211" s="479"/>
      <c r="R211" s="479"/>
      <c r="S211" s="479"/>
      <c r="T211" s="479"/>
      <c r="U211" s="479"/>
      <c r="V211" s="479"/>
      <c r="W211" s="479"/>
      <c r="X211" s="479"/>
      <c r="Y211" s="479"/>
      <c r="Z211" s="479"/>
      <c r="AA211" s="479"/>
      <c r="AB211" s="479"/>
      <c r="AC211" s="479"/>
      <c r="AD211" s="479"/>
      <c r="AE211" s="479"/>
      <c r="AF211" s="479"/>
      <c r="AG211" s="463"/>
      <c r="AH211" s="479"/>
      <c r="AI211" s="479"/>
      <c r="AJ211" s="463"/>
      <c r="AK211" s="463"/>
      <c r="AL211" s="463"/>
      <c r="AM211" s="479"/>
      <c r="AN211" s="479"/>
      <c r="AO211" s="479"/>
      <c r="AP211" s="479" t="s">
        <v>867</v>
      </c>
      <c r="AQ211" s="479"/>
      <c r="AR211" s="479"/>
      <c r="AS211" s="479"/>
      <c r="AT211" s="479"/>
      <c r="AU211" s="479"/>
      <c r="AV211" s="479"/>
      <c r="AW211" s="479"/>
      <c r="AX211" s="479"/>
      <c r="AY211" s="479"/>
      <c r="AZ211" s="479"/>
      <c r="BA211" s="668" t="s">
        <v>868</v>
      </c>
      <c r="BB211" s="479"/>
      <c r="BC211" s="479"/>
      <c r="BD211" s="479"/>
      <c r="BE211" s="479"/>
      <c r="BF211" s="479"/>
      <c r="BG211" s="44" t="s">
        <v>869</v>
      </c>
    </row>
    <row r="212" spans="1:59" ht="13">
      <c r="A212" s="479"/>
      <c r="B212" s="479"/>
      <c r="C212" s="479"/>
      <c r="D212" s="26"/>
      <c r="E212" s="479"/>
      <c r="F212" s="479"/>
      <c r="G212" s="479"/>
      <c r="H212" s="479"/>
      <c r="I212" s="479"/>
      <c r="J212" s="479"/>
      <c r="K212" s="479"/>
      <c r="L212" s="479"/>
      <c r="M212" s="479"/>
      <c r="N212" s="479"/>
      <c r="O212" s="479"/>
      <c r="P212" s="479"/>
      <c r="Q212" s="479"/>
      <c r="R212" s="479"/>
      <c r="S212" s="479"/>
      <c r="T212" s="479"/>
      <c r="U212" s="479"/>
      <c r="V212" s="479"/>
      <c r="W212" s="479"/>
      <c r="X212" s="479"/>
      <c r="Y212" s="479"/>
      <c r="Z212" s="479"/>
      <c r="AA212" s="479"/>
      <c r="AB212" s="479"/>
      <c r="AC212" s="479"/>
      <c r="AD212" s="479"/>
      <c r="AE212" s="479"/>
      <c r="AF212" s="479"/>
      <c r="AG212" s="463"/>
      <c r="AH212" s="479"/>
      <c r="AI212" s="479"/>
      <c r="AJ212" s="463"/>
      <c r="AK212" s="463"/>
      <c r="AL212" s="463"/>
      <c r="AM212" s="479"/>
      <c r="AN212" s="479"/>
      <c r="AO212" s="479"/>
      <c r="AP212" s="479" t="s">
        <v>870</v>
      </c>
      <c r="AQ212" s="479"/>
      <c r="AR212" s="479"/>
      <c r="AS212" s="479"/>
      <c r="AT212" s="479"/>
      <c r="AU212" s="479"/>
      <c r="AV212" s="479"/>
      <c r="AW212" s="479"/>
      <c r="AX212" s="479"/>
      <c r="AY212" s="479"/>
      <c r="AZ212" s="479"/>
      <c r="BA212" s="668" t="s">
        <v>871</v>
      </c>
      <c r="BB212" s="479"/>
      <c r="BC212" s="479"/>
      <c r="BD212" s="479"/>
      <c r="BE212" s="479"/>
      <c r="BF212" s="479"/>
      <c r="BG212" s="44" t="s">
        <v>872</v>
      </c>
    </row>
    <row r="213" spans="1:59" s="29" customFormat="1" ht="12.75" customHeight="1">
      <c r="A213" s="306" t="s">
        <v>873</v>
      </c>
      <c r="C213" s="306" t="s">
        <v>874</v>
      </c>
      <c r="D213" s="675"/>
      <c r="AG213" s="463"/>
      <c r="AJ213" s="463"/>
      <c r="AK213" s="463"/>
      <c r="AL213" s="463"/>
      <c r="AM213" s="163"/>
      <c r="AN213" s="163"/>
      <c r="AP213" s="29" t="s">
        <v>875</v>
      </c>
      <c r="BA213" s="668" t="s">
        <v>876</v>
      </c>
      <c r="BG213" s="44" t="s">
        <v>877</v>
      </c>
    </row>
    <row r="214" spans="1:59" ht="13">
      <c r="A214" s="39"/>
      <c r="B214" s="479"/>
      <c r="C214" s="39"/>
      <c r="D214" s="46" t="s">
        <v>878</v>
      </c>
      <c r="E214" s="479"/>
      <c r="F214" s="479"/>
      <c r="G214" s="479"/>
      <c r="H214" s="479"/>
      <c r="I214" s="479"/>
      <c r="J214" s="479"/>
      <c r="K214" s="479"/>
      <c r="L214" s="479"/>
      <c r="M214" s="479"/>
      <c r="N214" s="479"/>
      <c r="O214" s="479"/>
      <c r="P214" s="479"/>
      <c r="Q214" s="479"/>
      <c r="R214" s="479"/>
      <c r="S214" s="479"/>
      <c r="T214" s="479"/>
      <c r="U214" s="479"/>
      <c r="V214" s="479"/>
      <c r="W214" s="479"/>
      <c r="X214" s="479"/>
      <c r="Y214" s="479"/>
      <c r="Z214" s="479"/>
      <c r="AA214" s="479"/>
      <c r="AB214" s="479"/>
      <c r="AC214" s="479"/>
      <c r="AD214" s="479"/>
      <c r="AE214" s="479"/>
      <c r="AF214" s="479"/>
      <c r="AG214" s="463"/>
      <c r="AH214" s="479"/>
      <c r="AI214" s="479"/>
      <c r="AJ214" s="463"/>
      <c r="AK214" s="463"/>
      <c r="AL214" s="463"/>
      <c r="AM214" s="479"/>
      <c r="AN214" s="46"/>
      <c r="AO214" s="479"/>
      <c r="AP214" s="479" t="s">
        <v>879</v>
      </c>
      <c r="AQ214" s="479"/>
      <c r="AR214" s="479"/>
      <c r="AS214" s="479"/>
      <c r="AT214" s="479"/>
      <c r="AU214" s="479"/>
      <c r="AV214" s="479"/>
      <c r="AW214" s="479"/>
      <c r="AX214" s="479"/>
      <c r="AY214" s="479"/>
      <c r="AZ214" s="479"/>
      <c r="BA214" s="668" t="s">
        <v>880</v>
      </c>
      <c r="BB214" s="479"/>
      <c r="BC214" s="479"/>
      <c r="BD214" s="479"/>
      <c r="BE214" s="479"/>
      <c r="BF214" s="479"/>
      <c r="BG214" s="44" t="s">
        <v>881</v>
      </c>
    </row>
    <row r="215" spans="1:59" ht="13">
      <c r="A215" s="39"/>
      <c r="B215" s="479"/>
      <c r="C215" s="39"/>
      <c r="D215" s="1002" t="s">
        <v>856</v>
      </c>
      <c r="E215" s="1002"/>
      <c r="F215" s="1002"/>
      <c r="G215" s="1002"/>
      <c r="H215" s="1002"/>
      <c r="I215" s="1002"/>
      <c r="J215" s="1002"/>
      <c r="K215" s="1002"/>
      <c r="L215" s="1002"/>
      <c r="M215" s="1002"/>
      <c r="N215" s="1002"/>
      <c r="O215" s="1002"/>
      <c r="P215" s="1002"/>
      <c r="Q215" s="1002"/>
      <c r="R215" s="1002"/>
      <c r="S215" s="1002"/>
      <c r="T215" s="1002"/>
      <c r="U215" s="1002"/>
      <c r="V215" s="1002"/>
      <c r="W215" s="1002"/>
      <c r="X215" s="1002"/>
      <c r="Y215" s="1002"/>
      <c r="Z215" s="1002"/>
      <c r="AA215" s="479"/>
      <c r="AB215" s="479"/>
      <c r="AC215" s="479"/>
      <c r="AD215" s="479"/>
      <c r="AE215" s="479"/>
      <c r="AF215" s="479"/>
      <c r="AG215" s="463"/>
      <c r="AH215" s="479"/>
      <c r="AI215" s="479"/>
      <c r="AJ215" s="463"/>
      <c r="AK215" s="463"/>
      <c r="AL215" s="463"/>
      <c r="AM215" s="479"/>
      <c r="AN215" s="46"/>
      <c r="AO215" s="479"/>
      <c r="AP215" s="479" t="s">
        <v>882</v>
      </c>
      <c r="AQ215" s="479"/>
      <c r="AR215" s="479"/>
      <c r="AS215" s="479"/>
      <c r="AT215" s="479"/>
      <c r="AU215" s="479"/>
      <c r="AV215" s="479"/>
      <c r="AW215" s="479"/>
      <c r="AX215" s="479"/>
      <c r="AY215" s="479"/>
      <c r="AZ215" s="479"/>
      <c r="BA215" s="479"/>
      <c r="BB215" s="479"/>
      <c r="BC215" s="479"/>
      <c r="BD215" s="479"/>
      <c r="BE215" s="479"/>
      <c r="BF215" s="479"/>
      <c r="BG215" s="479"/>
    </row>
    <row r="216" spans="1:59" ht="13">
      <c r="A216" s="39"/>
      <c r="B216" s="40"/>
      <c r="C216" s="39"/>
      <c r="D216" s="479"/>
      <c r="E216" s="479"/>
      <c r="F216" s="479"/>
      <c r="G216" s="479"/>
      <c r="H216" s="479"/>
      <c r="I216" s="479"/>
      <c r="J216" s="479"/>
      <c r="K216" s="479"/>
      <c r="L216" s="479"/>
      <c r="M216" s="479"/>
      <c r="N216" s="479"/>
      <c r="O216" s="479"/>
      <c r="P216" s="479"/>
      <c r="Q216" s="479"/>
      <c r="R216" s="479"/>
      <c r="S216" s="479"/>
      <c r="T216" s="479"/>
      <c r="U216" s="479"/>
      <c r="V216" s="479"/>
      <c r="W216" s="479"/>
      <c r="X216" s="479"/>
      <c r="Y216" s="479"/>
      <c r="Z216" s="479"/>
      <c r="AA216" s="479"/>
      <c r="AB216" s="479"/>
      <c r="AC216" s="479"/>
      <c r="AD216" s="479"/>
      <c r="AE216" s="479"/>
      <c r="AF216" s="479"/>
      <c r="AG216" s="463"/>
      <c r="AH216" s="479"/>
      <c r="AI216" s="479"/>
      <c r="AJ216" s="463"/>
      <c r="AK216" s="463"/>
      <c r="AL216" s="463"/>
      <c r="AM216" s="46"/>
      <c r="AN216" s="46"/>
      <c r="AO216" s="479"/>
      <c r="AP216" s="479" t="s">
        <v>883</v>
      </c>
      <c r="AQ216" s="479"/>
      <c r="AR216" s="479"/>
      <c r="AS216" s="479"/>
      <c r="AT216" s="479"/>
      <c r="AU216" s="479"/>
      <c r="AV216" s="479"/>
      <c r="AW216" s="479"/>
      <c r="AX216" s="479"/>
      <c r="AY216" s="479"/>
      <c r="AZ216" s="479"/>
      <c r="BA216" s="479"/>
      <c r="BB216" s="479"/>
      <c r="BC216" s="46"/>
      <c r="BD216" s="479"/>
      <c r="BE216" s="479"/>
      <c r="BF216" s="479"/>
      <c r="BG216" s="479"/>
    </row>
    <row r="217" spans="1:59" ht="12.5">
      <c r="A217" s="1157" t="s">
        <v>884</v>
      </c>
      <c r="B217" s="1157"/>
      <c r="C217" s="1157"/>
      <c r="D217" s="1157"/>
      <c r="E217" s="1157"/>
      <c r="F217" s="1157"/>
      <c r="G217" s="1157"/>
      <c r="H217" s="1157"/>
      <c r="I217" s="1157"/>
      <c r="J217" s="1157"/>
      <c r="K217" s="1157"/>
      <c r="L217" s="1157"/>
      <c r="M217" s="1157"/>
      <c r="N217" s="1157"/>
      <c r="O217" s="1157"/>
      <c r="P217" s="1157"/>
      <c r="Q217" s="1157"/>
      <c r="R217" s="1157"/>
      <c r="S217" s="1157"/>
      <c r="T217" s="1157"/>
      <c r="U217" s="1157"/>
      <c r="V217" s="1157"/>
      <c r="W217" s="1157"/>
      <c r="X217" s="1157"/>
      <c r="Y217" s="1157"/>
      <c r="Z217" s="1157"/>
      <c r="AA217" s="1157"/>
      <c r="AB217" s="1157"/>
      <c r="AC217" s="1157"/>
      <c r="AD217" s="1157"/>
      <c r="AE217" s="1157"/>
      <c r="AF217" s="1157"/>
      <c r="AG217" s="1157"/>
      <c r="AH217" s="1157"/>
      <c r="AI217" s="1157"/>
      <c r="AJ217" s="1157"/>
      <c r="AK217" s="1157"/>
      <c r="AL217" s="1157"/>
      <c r="AM217" s="479"/>
      <c r="AN217" s="46"/>
      <c r="AO217" s="46"/>
      <c r="AP217" s="479" t="s">
        <v>885</v>
      </c>
      <c r="AQ217" s="479"/>
      <c r="AR217" s="479"/>
      <c r="AS217" s="479"/>
      <c r="AT217" s="479"/>
      <c r="AU217" s="479"/>
      <c r="AV217" s="479"/>
      <c r="AW217" s="479"/>
      <c r="AX217" s="479"/>
      <c r="AY217" s="479"/>
      <c r="AZ217" s="479"/>
      <c r="BA217" s="479"/>
      <c r="BB217" s="479"/>
      <c r="BC217" s="479"/>
      <c r="BD217" s="46"/>
      <c r="BE217" s="479"/>
      <c r="BF217" s="479"/>
      <c r="BG217" s="479"/>
    </row>
    <row r="218" spans="1:59" ht="13" thickBot="1">
      <c r="A218" s="1158"/>
      <c r="B218" s="1158"/>
      <c r="C218" s="1158"/>
      <c r="D218" s="1158"/>
      <c r="E218" s="1158"/>
      <c r="F218" s="1158"/>
      <c r="G218" s="1158"/>
      <c r="H218" s="1158"/>
      <c r="I218" s="1158"/>
      <c r="J218" s="1158"/>
      <c r="K218" s="1158"/>
      <c r="L218" s="1158"/>
      <c r="M218" s="1158"/>
      <c r="N218" s="1158"/>
      <c r="O218" s="1158"/>
      <c r="P218" s="1158"/>
      <c r="Q218" s="1158"/>
      <c r="R218" s="1158"/>
      <c r="S218" s="1158"/>
      <c r="T218" s="1158"/>
      <c r="U218" s="1158"/>
      <c r="V218" s="1158"/>
      <c r="W218" s="1158"/>
      <c r="X218" s="1158"/>
      <c r="Y218" s="1158"/>
      <c r="Z218" s="1158"/>
      <c r="AA218" s="1158"/>
      <c r="AB218" s="1158"/>
      <c r="AC218" s="1158"/>
      <c r="AD218" s="1158"/>
      <c r="AE218" s="1158"/>
      <c r="AF218" s="1158"/>
      <c r="AG218" s="1158"/>
      <c r="AH218" s="1158"/>
      <c r="AI218" s="1158"/>
      <c r="AJ218" s="1158"/>
      <c r="AK218" s="1158"/>
      <c r="AL218" s="1158"/>
      <c r="AM218" s="46"/>
      <c r="AN218" s="46"/>
      <c r="AO218" s="46"/>
      <c r="AP218" s="479" t="s">
        <v>886</v>
      </c>
      <c r="AQ218" s="479"/>
      <c r="AR218" s="479"/>
      <c r="AS218" s="479"/>
      <c r="AT218" s="479"/>
      <c r="AU218" s="479"/>
      <c r="AV218" s="479"/>
      <c r="AW218" s="479"/>
      <c r="AX218" s="479"/>
      <c r="AY218" s="479"/>
      <c r="AZ218" s="479"/>
      <c r="BA218" s="479"/>
      <c r="BB218" s="479"/>
      <c r="BC218" s="479"/>
      <c r="BD218" s="46"/>
      <c r="BE218" s="479"/>
      <c r="BF218" s="479"/>
      <c r="BG218" s="479"/>
    </row>
    <row r="219" spans="1:59" ht="13" thickTop="1">
      <c r="A219" s="18"/>
      <c r="B219" s="18"/>
      <c r="C219" s="18"/>
      <c r="D219" s="18"/>
      <c r="E219" s="18"/>
      <c r="F219" s="18"/>
      <c r="G219" s="463"/>
      <c r="H219" s="18"/>
      <c r="I219" s="479"/>
      <c r="J219" s="479"/>
      <c r="K219" s="479"/>
      <c r="L219" s="479"/>
      <c r="M219" s="479"/>
      <c r="N219" s="479"/>
      <c r="O219" s="479"/>
      <c r="P219" s="479"/>
      <c r="Q219" s="479"/>
      <c r="R219" s="479"/>
      <c r="S219" s="479"/>
      <c r="T219" s="479"/>
      <c r="U219" s="479"/>
      <c r="V219" s="479"/>
      <c r="W219" s="479"/>
      <c r="X219" s="479"/>
      <c r="Y219" s="479"/>
      <c r="Z219" s="479"/>
      <c r="AA219" s="479"/>
      <c r="AB219" s="479"/>
      <c r="AC219" s="479"/>
      <c r="AD219" s="479"/>
      <c r="AE219" s="479"/>
      <c r="AF219" s="479"/>
      <c r="AG219" s="479"/>
      <c r="AH219" s="479"/>
      <c r="AI219" s="479"/>
      <c r="AJ219" s="479"/>
      <c r="AK219" s="479"/>
      <c r="AL219" s="479"/>
      <c r="AM219" s="479"/>
      <c r="AN219" s="479"/>
      <c r="AO219" s="479"/>
      <c r="AP219" s="479"/>
      <c r="AQ219" s="479"/>
      <c r="AR219" s="479"/>
      <c r="AS219" s="479"/>
      <c r="AT219" s="479"/>
      <c r="AU219" s="479"/>
      <c r="AV219" s="479"/>
      <c r="AW219" s="479"/>
      <c r="AX219" s="479"/>
      <c r="AY219" s="479"/>
      <c r="AZ219" s="479"/>
      <c r="BA219" s="479"/>
      <c r="BB219" s="46"/>
      <c r="BC219" s="479"/>
      <c r="BD219" s="479"/>
      <c r="BE219" s="479"/>
      <c r="BF219" s="479"/>
      <c r="BG219" s="479"/>
    </row>
    <row r="220" spans="1:59" ht="13">
      <c r="A220" s="39" t="s">
        <v>722</v>
      </c>
      <c r="B220" s="39"/>
      <c r="C220" s="39" t="s">
        <v>887</v>
      </c>
      <c r="D220" s="39"/>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119"/>
      <c r="AJ220" s="119"/>
      <c r="AK220" s="479"/>
      <c r="AL220" s="479"/>
      <c r="AM220" s="46"/>
      <c r="AN220" s="479"/>
      <c r="AO220" s="676" t="s">
        <v>888</v>
      </c>
      <c r="AP220" s="479"/>
      <c r="AQ220" s="479"/>
      <c r="AR220" s="479"/>
      <c r="AS220" s="479"/>
      <c r="AT220" s="677">
        <f>IF(AND(AND($M$244="for profit",$M$252="for profit",$M$260="nonprofit")),2,0)</f>
        <v>0</v>
      </c>
      <c r="AU220" s="479"/>
      <c r="AV220" s="479"/>
      <c r="AW220" s="479"/>
      <c r="AX220" s="479"/>
      <c r="AY220" s="479"/>
      <c r="AZ220" s="479"/>
      <c r="BA220" s="479"/>
      <c r="BB220" s="46"/>
      <c r="BC220" s="479"/>
      <c r="BD220" s="479"/>
      <c r="BE220" s="479"/>
      <c r="BF220" s="479"/>
      <c r="BG220" s="479"/>
    </row>
    <row r="221" spans="1:59" ht="12.75" customHeight="1">
      <c r="A221" s="479"/>
      <c r="B221" s="123"/>
      <c r="C221" s="479"/>
      <c r="D221" s="46" t="s">
        <v>889</v>
      </c>
      <c r="E221" s="123"/>
      <c r="F221" s="123"/>
      <c r="G221" s="123"/>
      <c r="H221" s="123"/>
      <c r="I221" s="123"/>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1005" t="s">
        <v>697</v>
      </c>
      <c r="AJ221" s="1005"/>
      <c r="AK221" s="479"/>
      <c r="AL221" s="46"/>
      <c r="AM221" s="479"/>
      <c r="AN221" s="46"/>
      <c r="AO221" s="676" t="s">
        <v>888</v>
      </c>
      <c r="AP221" s="479"/>
      <c r="AQ221" s="479"/>
      <c r="AR221" s="479"/>
      <c r="AS221" s="479"/>
      <c r="AT221" s="677">
        <f>IF(AND(AND($M$244="for profit",$M$252="nonprofit",$M$260="for profit")),2,0)</f>
        <v>0</v>
      </c>
      <c r="AU221" s="479"/>
      <c r="AV221" s="479"/>
      <c r="AW221" s="479"/>
      <c r="AX221" s="479"/>
      <c r="AY221" s="479"/>
      <c r="AZ221" s="479"/>
      <c r="BA221" s="479"/>
      <c r="BB221" s="479"/>
      <c r="BC221" s="479"/>
      <c r="BD221" s="46"/>
      <c r="BE221" s="479"/>
      <c r="BF221" s="479"/>
      <c r="BG221" s="479"/>
    </row>
    <row r="222" spans="1:59" ht="12.5">
      <c r="A222" s="479"/>
      <c r="B222" s="123"/>
      <c r="C222" s="479"/>
      <c r="D222" s="46" t="s">
        <v>890</v>
      </c>
      <c r="E222" s="123"/>
      <c r="F222" s="123"/>
      <c r="G222" s="123"/>
      <c r="H222" s="123"/>
      <c r="I222" s="123"/>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1005" t="s">
        <v>299</v>
      </c>
      <c r="AJ222" s="1005"/>
      <c r="AK222" s="479"/>
      <c r="AL222" s="46"/>
      <c r="AM222" s="46"/>
      <c r="AN222" s="46"/>
      <c r="AO222" s="244" t="s">
        <v>888</v>
      </c>
      <c r="AP222" s="479"/>
      <c r="AQ222" s="479"/>
      <c r="AR222" s="479"/>
      <c r="AS222" s="479"/>
      <c r="AT222" s="677">
        <f>IF(AND(AND($M$244="nonprofit",$M$252="for profit",$M$260="for profit")),2,0)</f>
        <v>0</v>
      </c>
      <c r="AU222" s="479"/>
      <c r="AV222" s="479"/>
      <c r="AW222" s="479"/>
      <c r="AX222" s="479"/>
      <c r="AY222" s="479"/>
      <c r="AZ222" s="479"/>
      <c r="BA222" s="479"/>
      <c r="BB222" s="479"/>
      <c r="BC222" s="479"/>
      <c r="BD222" s="46"/>
      <c r="BE222" s="479"/>
      <c r="BF222" s="479"/>
      <c r="BG222" s="479"/>
    </row>
    <row r="223" spans="1:59" ht="12.5">
      <c r="A223" s="479"/>
      <c r="B223" s="123"/>
      <c r="C223" s="479"/>
      <c r="D223" s="46" t="s">
        <v>891</v>
      </c>
      <c r="E223" s="123"/>
      <c r="F223" s="123"/>
      <c r="G223" s="123"/>
      <c r="H223" s="123"/>
      <c r="I223" s="123"/>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1005" t="s">
        <v>697</v>
      </c>
      <c r="AJ223" s="1005"/>
      <c r="AK223" s="479"/>
      <c r="AL223" s="46"/>
      <c r="AM223" s="479"/>
      <c r="AN223" s="46"/>
      <c r="AO223" s="244" t="s">
        <v>888</v>
      </c>
      <c r="AP223" s="479"/>
      <c r="AQ223" s="479"/>
      <c r="AR223" s="479"/>
      <c r="AS223" s="479"/>
      <c r="AT223" s="677">
        <f>IF(AND(AND($M$244="for profit",$M$252="nonprofit",$M$260="(select one)")),2,0)</f>
        <v>0</v>
      </c>
      <c r="AU223" s="479"/>
      <c r="AV223" s="479"/>
      <c r="AW223" s="479"/>
      <c r="AX223" s="479"/>
      <c r="AY223" s="479"/>
      <c r="AZ223" s="479"/>
      <c r="BA223" s="479"/>
      <c r="BB223" s="46"/>
      <c r="BC223" s="479"/>
      <c r="BD223" s="479"/>
      <c r="BE223" s="479"/>
      <c r="BF223" s="479"/>
      <c r="BG223" s="479"/>
    </row>
    <row r="224" spans="1:59" ht="12.5">
      <c r="A224" s="479"/>
      <c r="B224" s="123"/>
      <c r="C224" s="479"/>
      <c r="D224" s="46" t="s">
        <v>892</v>
      </c>
      <c r="E224" s="123"/>
      <c r="F224" s="123"/>
      <c r="G224" s="123"/>
      <c r="H224" s="123"/>
      <c r="I224" s="123"/>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005" t="s">
        <v>299</v>
      </c>
      <c r="AJ224" s="1005"/>
      <c r="AK224" s="479"/>
      <c r="AL224" s="46"/>
      <c r="AM224" s="479"/>
      <c r="AN224" s="46"/>
      <c r="AO224" s="244" t="s">
        <v>888</v>
      </c>
      <c r="AP224" s="479"/>
      <c r="AQ224" s="479"/>
      <c r="AR224" s="479"/>
      <c r="AS224" s="479"/>
      <c r="AT224" s="678">
        <f>IF(AND(AND($M$244="nonprofit",$M$252="for profit",$M$260="(select one)")),2,0)</f>
        <v>0</v>
      </c>
      <c r="AU224" s="479"/>
      <c r="AV224" s="479"/>
      <c r="AW224" s="479"/>
      <c r="AX224" s="479"/>
      <c r="AY224" s="479"/>
      <c r="AZ224" s="479"/>
      <c r="BA224" s="479"/>
      <c r="BB224" s="46"/>
      <c r="BC224" s="479"/>
      <c r="BD224" s="479"/>
      <c r="BE224" s="479"/>
      <c r="BF224" s="479"/>
      <c r="BG224" s="479"/>
    </row>
    <row r="225" spans="1:59" ht="12.5">
      <c r="A225" s="479"/>
      <c r="B225" s="123"/>
      <c r="C225" s="479"/>
      <c r="D225" s="46"/>
      <c r="E225" s="123"/>
      <c r="F225" s="123"/>
      <c r="G225" s="123"/>
      <c r="H225" s="123"/>
      <c r="I225" s="123"/>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79"/>
      <c r="AL225" s="46"/>
      <c r="AM225" s="479"/>
      <c r="AN225" s="46"/>
      <c r="AO225" s="245"/>
      <c r="AP225" s="479"/>
      <c r="AQ225" s="479"/>
      <c r="AR225" s="479"/>
      <c r="AS225" s="479"/>
      <c r="AT225" s="679"/>
      <c r="AU225" s="479"/>
      <c r="AV225" s="479"/>
      <c r="AW225" s="479"/>
      <c r="AX225" s="479"/>
      <c r="AY225" s="479"/>
      <c r="AZ225" s="479"/>
      <c r="BA225" s="479"/>
      <c r="BB225" s="479"/>
      <c r="BC225" s="479"/>
      <c r="BD225" s="46"/>
      <c r="BE225" s="479"/>
      <c r="BF225" s="479"/>
      <c r="BG225" s="479"/>
    </row>
    <row r="226" spans="1:59" ht="13">
      <c r="A226" s="39" t="s">
        <v>763</v>
      </c>
      <c r="B226" s="123"/>
      <c r="C226" s="39" t="s">
        <v>893</v>
      </c>
      <c r="D226" s="46"/>
      <c r="E226" s="123"/>
      <c r="F226" s="123"/>
      <c r="G226" s="123"/>
      <c r="H226" s="123"/>
      <c r="I226" s="123"/>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79"/>
      <c r="AL226" s="46"/>
      <c r="AM226" s="46"/>
      <c r="AN226" s="46"/>
      <c r="AO226" s="209" t="s">
        <v>888</v>
      </c>
      <c r="AP226" s="479"/>
      <c r="AQ226" s="479"/>
      <c r="AR226" s="479"/>
      <c r="AS226" s="479"/>
      <c r="AT226" s="677">
        <f>IF(AND(AND($M$244="nonprofit",$M$252="nonprofit",$M$260="for profit")),2,0)</f>
        <v>0</v>
      </c>
      <c r="AU226" s="479"/>
      <c r="AV226" s="479"/>
      <c r="AW226" s="479"/>
      <c r="AX226" s="479"/>
      <c r="AY226" s="479"/>
      <c r="AZ226" s="479"/>
      <c r="BA226" s="479"/>
      <c r="BB226" s="479"/>
      <c r="BC226" s="479"/>
      <c r="BD226" s="46"/>
      <c r="BE226" s="479"/>
      <c r="BF226" s="479"/>
      <c r="BG226" s="479"/>
    </row>
    <row r="227" spans="1:59" ht="13">
      <c r="A227" s="479"/>
      <c r="B227" s="479"/>
      <c r="C227" s="479"/>
      <c r="D227" s="119" t="s">
        <v>894</v>
      </c>
      <c r="E227" s="119"/>
      <c r="F227" s="119"/>
      <c r="G227" s="119"/>
      <c r="H227" s="119"/>
      <c r="I227" s="119"/>
      <c r="J227" s="119"/>
      <c r="K227" s="46"/>
      <c r="L227" s="479"/>
      <c r="M227" s="1391" t="str">
        <f>H16</f>
        <v>4840 Mission Housing Associates LP</v>
      </c>
      <c r="N227" s="1391"/>
      <c r="O227" s="1391"/>
      <c r="P227" s="1391"/>
      <c r="Q227" s="1391"/>
      <c r="R227" s="1391"/>
      <c r="S227" s="1391"/>
      <c r="T227" s="1391"/>
      <c r="U227" s="1391"/>
      <c r="V227" s="1391"/>
      <c r="W227" s="1391"/>
      <c r="X227" s="1391"/>
      <c r="Y227" s="1391"/>
      <c r="Z227" s="1391"/>
      <c r="AA227" s="1391"/>
      <c r="AB227" s="1391"/>
      <c r="AC227" s="1391"/>
      <c r="AD227" s="1391"/>
      <c r="AE227" s="1391"/>
      <c r="AF227" s="1391"/>
      <c r="AG227" s="1391"/>
      <c r="AH227" s="1391"/>
      <c r="AI227" s="1391"/>
      <c r="AJ227" s="1391"/>
      <c r="AK227" s="1391"/>
      <c r="AL227" s="479"/>
      <c r="AM227" s="479"/>
      <c r="AN227" s="479"/>
      <c r="AO227" s="209" t="s">
        <v>888</v>
      </c>
      <c r="AP227" s="479"/>
      <c r="AQ227" s="479"/>
      <c r="AR227" s="479"/>
      <c r="AS227" s="479"/>
      <c r="AT227" s="677">
        <f>IF(AND(AND($M$244="nonprofit",$M$252="for profit",$M$260="nonprofit")),2,0)</f>
        <v>0</v>
      </c>
      <c r="AU227" s="479"/>
      <c r="AV227" s="479"/>
      <c r="AW227" s="479"/>
      <c r="AX227" s="479"/>
      <c r="AY227" s="479"/>
      <c r="AZ227" s="479"/>
      <c r="BA227" s="479"/>
      <c r="BB227" s="479"/>
      <c r="BC227" s="479"/>
      <c r="BD227" s="479"/>
      <c r="BE227" s="479"/>
      <c r="BF227" s="479"/>
      <c r="BG227" s="479"/>
    </row>
    <row r="228" spans="1:59" ht="13">
      <c r="A228" s="479"/>
      <c r="B228" s="479"/>
      <c r="C228" s="479"/>
      <c r="D228" s="119" t="s">
        <v>895</v>
      </c>
      <c r="E228" s="119"/>
      <c r="F228" s="119"/>
      <c r="G228" s="119"/>
      <c r="H228" s="119"/>
      <c r="I228" s="119"/>
      <c r="J228" s="119"/>
      <c r="K228" s="46"/>
      <c r="L228" s="479"/>
      <c r="M228" s="1002" t="s">
        <v>896</v>
      </c>
      <c r="N228" s="1002"/>
      <c r="O228" s="1002"/>
      <c r="P228" s="1002"/>
      <c r="Q228" s="1002"/>
      <c r="R228" s="1002"/>
      <c r="S228" s="1002"/>
      <c r="T228" s="1002"/>
      <c r="U228" s="1002"/>
      <c r="V228" s="1002"/>
      <c r="W228" s="1002"/>
      <c r="X228" s="1002"/>
      <c r="Y228" s="1002"/>
      <c r="Z228" s="1002"/>
      <c r="AA228" s="1002"/>
      <c r="AB228" s="1002"/>
      <c r="AC228" s="1002"/>
      <c r="AD228" s="1002"/>
      <c r="AE228" s="1002"/>
      <c r="AF228" s="479"/>
      <c r="AG228" s="479"/>
      <c r="AH228" s="479"/>
      <c r="AI228" s="479"/>
      <c r="AJ228" s="479"/>
      <c r="AK228" s="479"/>
      <c r="AL228" s="479"/>
      <c r="AM228" s="46"/>
      <c r="AN228" s="479"/>
      <c r="AO228" s="209" t="s">
        <v>888</v>
      </c>
      <c r="AP228" s="479"/>
      <c r="AQ228" s="479"/>
      <c r="AR228" s="479"/>
      <c r="AS228" s="479"/>
      <c r="AT228" s="678">
        <f>IF(AND(AND($M$244="for profit",$M$252="nonprofit",$M$260="nonprofit")),2,0)</f>
        <v>0</v>
      </c>
      <c r="AU228" s="479"/>
      <c r="AV228" s="479"/>
      <c r="AW228" s="479"/>
      <c r="AX228" s="479"/>
      <c r="AY228" s="479"/>
      <c r="AZ228" s="479"/>
      <c r="BA228" s="479"/>
      <c r="BB228" s="46"/>
      <c r="BC228" s="479"/>
      <c r="BD228" s="479"/>
      <c r="BE228" s="479"/>
      <c r="BF228" s="479"/>
      <c r="BG228" s="479"/>
    </row>
    <row r="229" spans="1:59" ht="13">
      <c r="A229" s="479"/>
      <c r="B229" s="479"/>
      <c r="C229" s="479"/>
      <c r="D229" s="119" t="s">
        <v>782</v>
      </c>
      <c r="E229" s="119"/>
      <c r="F229" s="479"/>
      <c r="G229" s="479"/>
      <c r="H229" s="479"/>
      <c r="I229" s="479"/>
      <c r="J229" s="479"/>
      <c r="K229" s="479"/>
      <c r="L229" s="479"/>
      <c r="M229" s="1002" t="s">
        <v>783</v>
      </c>
      <c r="N229" s="1002"/>
      <c r="O229" s="1002"/>
      <c r="P229" s="1002"/>
      <c r="Q229" s="1002"/>
      <c r="R229" s="1002"/>
      <c r="S229" s="1002"/>
      <c r="T229" s="1002"/>
      <c r="U229" s="479"/>
      <c r="V229" s="680" t="s">
        <v>897</v>
      </c>
      <c r="W229" s="1008" t="s">
        <v>898</v>
      </c>
      <c r="X229" s="1008"/>
      <c r="Y229" s="119" t="s">
        <v>788</v>
      </c>
      <c r="Z229" s="479"/>
      <c r="AA229" s="479"/>
      <c r="AB229" s="479"/>
      <c r="AC229" s="1002">
        <v>94108</v>
      </c>
      <c r="AD229" s="1002"/>
      <c r="AE229" s="1002"/>
      <c r="AF229" s="479"/>
      <c r="AG229" s="479"/>
      <c r="AH229" s="479"/>
      <c r="AI229" s="479"/>
      <c r="AJ229" s="479"/>
      <c r="AK229" s="479"/>
      <c r="AL229" s="479"/>
      <c r="AM229" s="479"/>
      <c r="AN229" s="479"/>
      <c r="AO229" s="246"/>
      <c r="AP229" s="479"/>
      <c r="AQ229" s="479"/>
      <c r="AR229" s="479"/>
      <c r="AS229" s="479"/>
      <c r="AT229" s="681"/>
      <c r="AU229" s="479"/>
      <c r="AV229" s="479"/>
      <c r="AW229" s="479"/>
      <c r="AX229" s="479"/>
      <c r="AY229" s="479"/>
      <c r="AZ229" s="479"/>
      <c r="BA229" s="479"/>
      <c r="BB229" s="479"/>
      <c r="BC229" s="479"/>
      <c r="BD229" s="479"/>
      <c r="BE229" s="479"/>
      <c r="BF229" s="479"/>
      <c r="BG229" s="479"/>
    </row>
    <row r="230" spans="1:59" ht="12.5">
      <c r="A230" s="479"/>
      <c r="B230" s="479"/>
      <c r="C230" s="479"/>
      <c r="D230" s="164" t="s">
        <v>899</v>
      </c>
      <c r="E230" s="46"/>
      <c r="F230" s="46"/>
      <c r="G230" s="46"/>
      <c r="H230" s="46"/>
      <c r="I230" s="46"/>
      <c r="J230" s="46"/>
      <c r="K230" s="649"/>
      <c r="L230" s="479"/>
      <c r="M230" s="1002" t="s">
        <v>900</v>
      </c>
      <c r="N230" s="1002"/>
      <c r="O230" s="1002"/>
      <c r="P230" s="1002"/>
      <c r="Q230" s="1002"/>
      <c r="R230" s="1002"/>
      <c r="S230" s="1002"/>
      <c r="T230" s="1002"/>
      <c r="U230" s="1002"/>
      <c r="V230" s="1002"/>
      <c r="W230" s="1002"/>
      <c r="X230" s="1002"/>
      <c r="Y230" s="1002"/>
      <c r="Z230" s="1002"/>
      <c r="AA230" s="1002"/>
      <c r="AB230" s="1002"/>
      <c r="AC230" s="1002"/>
      <c r="AD230" s="1002"/>
      <c r="AE230" s="1002"/>
      <c r="AF230" s="479"/>
      <c r="AG230" s="479"/>
      <c r="AH230" s="479"/>
      <c r="AI230" s="46"/>
      <c r="AJ230" s="46"/>
      <c r="AK230" s="46"/>
      <c r="AL230" s="46"/>
      <c r="AM230" s="46"/>
      <c r="AN230" s="479"/>
      <c r="AO230" s="244" t="s">
        <v>901</v>
      </c>
      <c r="AP230" s="479"/>
      <c r="AQ230" s="479"/>
      <c r="AR230" s="479"/>
      <c r="AS230" s="479"/>
      <c r="AT230" s="677">
        <f>IF(AND(AND($M$244="nonprofit",$M$252="nonprofit",$M$260="(select one)")),1,0)</f>
        <v>0</v>
      </c>
      <c r="AU230" s="479"/>
      <c r="AV230" s="479"/>
      <c r="AW230" s="479"/>
      <c r="AX230" s="479"/>
      <c r="AY230" s="479"/>
      <c r="AZ230" s="479"/>
      <c r="BA230" s="479"/>
      <c r="BB230" s="479"/>
      <c r="BC230" s="479"/>
      <c r="BD230" s="479"/>
      <c r="BE230" s="479"/>
      <c r="BF230" s="479"/>
      <c r="BG230" s="479"/>
    </row>
    <row r="231" spans="1:59" ht="12.5">
      <c r="A231" s="479"/>
      <c r="B231" s="479"/>
      <c r="C231" s="479"/>
      <c r="D231" s="164" t="s">
        <v>902</v>
      </c>
      <c r="E231" s="46"/>
      <c r="F231" s="46"/>
      <c r="G231" s="479"/>
      <c r="H231" s="479"/>
      <c r="I231" s="479"/>
      <c r="J231" s="479"/>
      <c r="K231" s="479"/>
      <c r="L231" s="479"/>
      <c r="M231" s="1007" t="s">
        <v>903</v>
      </c>
      <c r="N231" s="1007"/>
      <c r="O231" s="1007"/>
      <c r="P231" s="1007"/>
      <c r="Q231" s="1007"/>
      <c r="R231" s="1007"/>
      <c r="S231" s="46" t="s">
        <v>904</v>
      </c>
      <c r="T231" s="46"/>
      <c r="U231" s="1008"/>
      <c r="V231" s="1008"/>
      <c r="W231" s="1008"/>
      <c r="X231" s="46" t="s">
        <v>905</v>
      </c>
      <c r="Y231" s="479"/>
      <c r="Z231" s="1007" t="s">
        <v>906</v>
      </c>
      <c r="AA231" s="1007"/>
      <c r="AB231" s="1007"/>
      <c r="AC231" s="1007"/>
      <c r="AD231" s="1007"/>
      <c r="AE231" s="1007"/>
      <c r="AF231" s="479"/>
      <c r="AG231" s="479"/>
      <c r="AH231" s="479"/>
      <c r="AI231" s="479"/>
      <c r="AJ231" s="479"/>
      <c r="AK231" s="479"/>
      <c r="AL231" s="479"/>
      <c r="AM231" s="479"/>
      <c r="AN231" s="479"/>
      <c r="AO231" s="244" t="s">
        <v>901</v>
      </c>
      <c r="AP231" s="479"/>
      <c r="AQ231" s="479"/>
      <c r="AR231" s="479"/>
      <c r="AS231" s="479"/>
      <c r="AT231" s="677">
        <f>IF(AND(AND($M$244="nonprofit",$M$252="nonprofit",$M$260="nonprofit")),1,0)</f>
        <v>0</v>
      </c>
      <c r="AU231" s="479"/>
      <c r="AV231" s="479"/>
      <c r="AW231" s="479"/>
      <c r="AX231" s="479"/>
      <c r="AY231" s="479"/>
      <c r="AZ231" s="479"/>
      <c r="BA231" s="479"/>
      <c r="BB231" s="479"/>
      <c r="BC231" s="479"/>
      <c r="BD231" s="479"/>
      <c r="BE231" s="479"/>
      <c r="BF231" s="479"/>
      <c r="BG231" s="479"/>
    </row>
    <row r="232" spans="1:59" ht="12.5">
      <c r="A232" s="479"/>
      <c r="B232" s="479"/>
      <c r="C232" s="479"/>
      <c r="D232" s="164" t="s">
        <v>907</v>
      </c>
      <c r="E232" s="46"/>
      <c r="F232" s="46"/>
      <c r="G232" s="479"/>
      <c r="H232" s="479"/>
      <c r="I232" s="479"/>
      <c r="J232" s="479"/>
      <c r="K232" s="479"/>
      <c r="L232" s="479"/>
      <c r="M232" s="1385" t="s">
        <v>908</v>
      </c>
      <c r="N232" s="1385"/>
      <c r="O232" s="1385"/>
      <c r="P232" s="1385"/>
      <c r="Q232" s="1385"/>
      <c r="R232" s="1385"/>
      <c r="S232" s="1385"/>
      <c r="T232" s="1385"/>
      <c r="U232" s="1385"/>
      <c r="V232" s="1385"/>
      <c r="W232" s="1385"/>
      <c r="X232" s="1385"/>
      <c r="Y232" s="1385"/>
      <c r="Z232" s="1385"/>
      <c r="AA232" s="1385"/>
      <c r="AB232" s="1385"/>
      <c r="AC232" s="1385"/>
      <c r="AD232" s="1385"/>
      <c r="AE232" s="1385"/>
      <c r="AF232" s="46"/>
      <c r="AG232" s="46"/>
      <c r="AH232" s="46"/>
      <c r="AI232" s="46"/>
      <c r="AJ232" s="46"/>
      <c r="AK232" s="46"/>
      <c r="AL232" s="46"/>
      <c r="AM232" s="479"/>
      <c r="AN232" s="479"/>
      <c r="AO232" s="244" t="s">
        <v>901</v>
      </c>
      <c r="AP232" s="479"/>
      <c r="AQ232" s="479"/>
      <c r="AR232" s="479"/>
      <c r="AS232" s="479"/>
      <c r="AT232" s="677">
        <f>IF(AND(AND($M$244="nonprofit",$M$252="(select one)",$M$260="(select one)")),1,0)</f>
        <v>1</v>
      </c>
      <c r="AU232" s="479"/>
      <c r="AV232" s="479"/>
      <c r="AW232" s="479"/>
      <c r="AX232" s="479"/>
      <c r="AY232" s="479"/>
      <c r="AZ232" s="479"/>
      <c r="BA232" s="46"/>
      <c r="BB232" s="479"/>
      <c r="BC232" s="479"/>
      <c r="BD232" s="479"/>
      <c r="BE232" s="479"/>
      <c r="BF232" s="479"/>
      <c r="BG232" s="479"/>
    </row>
    <row r="233" spans="1:59" ht="13">
      <c r="A233" s="39" t="s">
        <v>830</v>
      </c>
      <c r="B233" s="479"/>
      <c r="C233" s="27" t="s">
        <v>909</v>
      </c>
      <c r="D233" s="479"/>
      <c r="E233" s="479"/>
      <c r="F233" s="479"/>
      <c r="G233" s="479"/>
      <c r="H233" s="479"/>
      <c r="I233" s="479"/>
      <c r="J233" s="479"/>
      <c r="K233" s="479"/>
      <c r="L233" s="479"/>
      <c r="M233" s="1025" t="s">
        <v>882</v>
      </c>
      <c r="N233" s="1025"/>
      <c r="O233" s="1025"/>
      <c r="P233" s="1025"/>
      <c r="Q233" s="1025"/>
      <c r="R233" s="1025"/>
      <c r="S233" s="1025"/>
      <c r="T233" s="1025"/>
      <c r="U233" s="679" t="s">
        <v>910</v>
      </c>
      <c r="V233" s="202"/>
      <c r="W233" s="202"/>
      <c r="X233" s="202"/>
      <c r="Y233" s="202"/>
      <c r="Z233" s="202"/>
      <c r="AA233" s="1159" t="s">
        <v>911</v>
      </c>
      <c r="AB233" s="1159"/>
      <c r="AC233" s="1159"/>
      <c r="AD233" s="1159"/>
      <c r="AE233" s="1159"/>
      <c r="AF233" s="1159"/>
      <c r="AG233" s="1159"/>
      <c r="AH233" s="1159"/>
      <c r="AI233" s="1159"/>
      <c r="AJ233" s="1159"/>
      <c r="AK233" s="1159"/>
      <c r="AL233" s="46"/>
      <c r="AM233" s="479"/>
      <c r="AN233" s="479"/>
      <c r="AO233" s="244" t="s">
        <v>912</v>
      </c>
      <c r="AP233" s="479"/>
      <c r="AQ233" s="479"/>
      <c r="AR233" s="479"/>
      <c r="AS233" s="479"/>
      <c r="AT233" s="677">
        <f>IF(AND(AND($M$244="for profit",$M$252="for profit",$M$260="(select one)")),3,0)</f>
        <v>0</v>
      </c>
      <c r="AU233" s="479"/>
      <c r="AV233" s="479"/>
      <c r="AW233" s="479"/>
      <c r="AX233" s="479"/>
      <c r="AY233" s="479"/>
      <c r="AZ233" s="479"/>
      <c r="BA233" s="479"/>
      <c r="BB233" s="479"/>
      <c r="BC233" s="479"/>
      <c r="BD233" s="479"/>
      <c r="BE233" s="479"/>
      <c r="BF233" s="479"/>
      <c r="BG233" s="479"/>
    </row>
    <row r="234" spans="1:59" ht="12.5">
      <c r="A234" s="479"/>
      <c r="B234" s="479"/>
      <c r="C234" s="479"/>
      <c r="D234" s="479" t="s">
        <v>913</v>
      </c>
      <c r="E234" s="479"/>
      <c r="F234" s="479"/>
      <c r="G234" s="479"/>
      <c r="H234" s="479"/>
      <c r="I234" s="479"/>
      <c r="J234" s="479"/>
      <c r="K234" s="479"/>
      <c r="L234" s="479"/>
      <c r="M234" s="1004"/>
      <c r="N234" s="1004"/>
      <c r="O234" s="1004"/>
      <c r="P234" s="1004"/>
      <c r="Q234" s="1004"/>
      <c r="R234" s="1004"/>
      <c r="S234" s="1004"/>
      <c r="T234" s="1004"/>
      <c r="U234" s="1004"/>
      <c r="V234" s="1004"/>
      <c r="W234" s="1004"/>
      <c r="X234" s="1004"/>
      <c r="Y234" s="1004"/>
      <c r="Z234" s="1004"/>
      <c r="AA234" s="1004"/>
      <c r="AB234" s="1004"/>
      <c r="AC234" s="1004"/>
      <c r="AD234" s="1004"/>
      <c r="AE234" s="1004"/>
      <c r="AF234" s="46"/>
      <c r="AG234" s="46"/>
      <c r="AH234" s="46"/>
      <c r="AI234" s="46"/>
      <c r="AJ234" s="46"/>
      <c r="AK234" s="46"/>
      <c r="AL234" s="46"/>
      <c r="AM234" s="479"/>
      <c r="AN234" s="479"/>
      <c r="AO234" s="244" t="s">
        <v>912</v>
      </c>
      <c r="AP234" s="479"/>
      <c r="AQ234" s="479"/>
      <c r="AR234" s="479"/>
      <c r="AS234" s="479"/>
      <c r="AT234" s="677">
        <f>IF(AND(AND($M$244="for profit",$M$252="for profit",$M$260="for profit")),3,0)</f>
        <v>0</v>
      </c>
      <c r="AU234" s="479"/>
      <c r="AV234" s="479"/>
      <c r="AW234" s="479"/>
      <c r="AX234" s="479"/>
      <c r="AY234" s="479"/>
      <c r="AZ234" s="479"/>
      <c r="BA234" s="479"/>
      <c r="BB234" s="479"/>
      <c r="BC234" s="479"/>
      <c r="BD234" s="479"/>
      <c r="BE234" s="479"/>
      <c r="BF234" s="479"/>
      <c r="BG234" s="479"/>
    </row>
    <row r="235" spans="1:59" ht="12.5">
      <c r="A235" s="479"/>
      <c r="B235" s="479"/>
      <c r="C235" s="479"/>
      <c r="D235" s="164"/>
      <c r="E235" s="479"/>
      <c r="F235" s="479"/>
      <c r="G235" s="479"/>
      <c r="H235" s="479"/>
      <c r="I235" s="479"/>
      <c r="J235" s="479"/>
      <c r="K235" s="463"/>
      <c r="L235" s="479"/>
      <c r="M235" s="479"/>
      <c r="N235" s="479"/>
      <c r="O235" s="479"/>
      <c r="P235" s="479"/>
      <c r="Q235" s="479"/>
      <c r="R235" s="479"/>
      <c r="S235" s="479"/>
      <c r="T235" s="479"/>
      <c r="U235" s="479"/>
      <c r="V235" s="479"/>
      <c r="W235" s="479"/>
      <c r="X235" s="479"/>
      <c r="Y235" s="479"/>
      <c r="Z235" s="479"/>
      <c r="AA235" s="479"/>
      <c r="AB235" s="479"/>
      <c r="AC235" s="479"/>
      <c r="AD235" s="479"/>
      <c r="AE235" s="479"/>
      <c r="AF235" s="479"/>
      <c r="AG235" s="479"/>
      <c r="AH235" s="479"/>
      <c r="AI235" s="479"/>
      <c r="AJ235" s="479"/>
      <c r="AK235" s="479"/>
      <c r="AL235" s="479"/>
      <c r="AM235" s="479"/>
      <c r="AN235" s="479"/>
      <c r="AO235" s="244" t="s">
        <v>912</v>
      </c>
      <c r="AP235" s="479"/>
      <c r="AQ235" s="479"/>
      <c r="AR235" s="479"/>
      <c r="AS235" s="479"/>
      <c r="AT235" s="677">
        <f>IF(AND(AND($M$244="for profit",$M$252="(select one)",$M$260="(select one)")),3,0)</f>
        <v>0</v>
      </c>
      <c r="AU235" s="479"/>
      <c r="AV235" s="479"/>
      <c r="AW235" s="479"/>
      <c r="AX235" s="479"/>
      <c r="AY235" s="479"/>
      <c r="AZ235" s="479"/>
      <c r="BA235" s="479"/>
      <c r="BB235" s="479"/>
      <c r="BC235" s="479"/>
      <c r="BD235" s="479"/>
      <c r="BE235" s="479"/>
      <c r="BF235" s="479"/>
      <c r="BG235" s="479"/>
    </row>
    <row r="236" spans="1:59" ht="13">
      <c r="A236" s="39" t="s">
        <v>847</v>
      </c>
      <c r="B236" s="479"/>
      <c r="C236" s="39" t="s">
        <v>914</v>
      </c>
      <c r="D236" s="164"/>
      <c r="E236" s="479"/>
      <c r="F236" s="479"/>
      <c r="G236" s="479"/>
      <c r="H236" s="479"/>
      <c r="I236" s="479"/>
      <c r="J236" s="479"/>
      <c r="K236" s="463"/>
      <c r="L236" s="11"/>
      <c r="M236" s="11"/>
      <c r="N236" s="11"/>
      <c r="O236" s="479"/>
      <c r="P236" s="479"/>
      <c r="Q236" s="479"/>
      <c r="R236" s="479"/>
      <c r="S236" s="479"/>
      <c r="T236" s="479"/>
      <c r="U236" s="479"/>
      <c r="V236" s="479"/>
      <c r="W236" s="479"/>
      <c r="X236" s="479"/>
      <c r="Y236" s="479"/>
      <c r="Z236" s="479"/>
      <c r="AA236" s="479"/>
      <c r="AB236" s="479"/>
      <c r="AC236" s="479"/>
      <c r="AD236" s="479"/>
      <c r="AE236" s="479"/>
      <c r="AF236" s="479"/>
      <c r="AG236" s="479"/>
      <c r="AH236" s="479"/>
      <c r="AI236" s="479"/>
      <c r="AJ236" s="479"/>
      <c r="AK236" s="479"/>
      <c r="AL236" s="479"/>
      <c r="AM236" s="479"/>
      <c r="AN236" s="479"/>
      <c r="AO236" s="479"/>
      <c r="AP236" s="479"/>
      <c r="AQ236" s="479"/>
      <c r="AR236" s="479"/>
      <c r="AS236" s="479"/>
      <c r="AT236" s="479"/>
      <c r="AU236" s="479"/>
      <c r="AV236" s="479"/>
      <c r="AW236" s="479"/>
      <c r="AX236" s="479"/>
      <c r="AY236" s="479"/>
      <c r="AZ236" s="18"/>
      <c r="BA236" s="463"/>
      <c r="BB236" s="164"/>
      <c r="BC236" s="120"/>
      <c r="BD236" s="120"/>
      <c r="BE236" s="120"/>
      <c r="BF236" s="120"/>
      <c r="BG236" s="18"/>
    </row>
    <row r="237" spans="1:59" ht="12.5">
      <c r="A237" s="479"/>
      <c r="B237" s="479"/>
      <c r="C237" s="479"/>
      <c r="D237" s="164"/>
      <c r="E237" s="479"/>
      <c r="F237" s="479"/>
      <c r="G237" s="479"/>
      <c r="H237" s="479"/>
      <c r="I237" s="479"/>
      <c r="J237" s="479"/>
      <c r="K237" s="463"/>
      <c r="L237" s="11"/>
      <c r="M237" s="11"/>
      <c r="N237" s="11"/>
      <c r="O237" s="11"/>
      <c r="P237" s="11"/>
      <c r="Q237" s="11"/>
      <c r="R237" s="11"/>
      <c r="S237" s="11"/>
      <c r="T237" s="11"/>
      <c r="U237" s="11"/>
      <c r="V237" s="11"/>
      <c r="W237" s="11"/>
      <c r="X237" s="11"/>
      <c r="Y237" s="11"/>
      <c r="Z237" s="11"/>
      <c r="AA237" s="11"/>
      <c r="AB237" s="11"/>
      <c r="AC237" s="11"/>
      <c r="AD237" s="11"/>
      <c r="AE237" s="46"/>
      <c r="AF237" s="46"/>
      <c r="AG237" s="46"/>
      <c r="AH237" s="46"/>
      <c r="AI237" s="46"/>
      <c r="AJ237" s="46"/>
      <c r="AK237" s="46"/>
      <c r="AL237" s="46"/>
      <c r="AM237" s="479"/>
      <c r="AN237" s="479"/>
      <c r="AO237" s="479"/>
      <c r="AP237" s="479"/>
      <c r="AQ237" s="479"/>
      <c r="AR237" s="479"/>
      <c r="AS237" s="479"/>
      <c r="AT237" s="479">
        <f>SUM(AT220:AT235)</f>
        <v>1</v>
      </c>
      <c r="AU237" s="479"/>
      <c r="AV237" s="479"/>
      <c r="AW237" s="479"/>
      <c r="AX237" s="479"/>
      <c r="AY237" s="479"/>
      <c r="AZ237" s="18"/>
      <c r="BA237" s="463"/>
      <c r="BB237" s="463"/>
      <c r="BC237" s="479"/>
      <c r="BD237" s="479"/>
      <c r="BE237" s="479"/>
      <c r="BF237" s="479"/>
      <c r="BG237" s="479"/>
    </row>
    <row r="238" spans="1:59" ht="13">
      <c r="A238" s="649"/>
      <c r="B238" s="46"/>
      <c r="C238" s="93" t="s">
        <v>915</v>
      </c>
      <c r="D238" s="119" t="s">
        <v>916</v>
      </c>
      <c r="E238" s="119"/>
      <c r="F238" s="119"/>
      <c r="G238" s="119"/>
      <c r="H238" s="119"/>
      <c r="I238" s="119"/>
      <c r="J238" s="119"/>
      <c r="K238" s="119"/>
      <c r="L238" s="46"/>
      <c r="M238" s="1152" t="s">
        <v>917</v>
      </c>
      <c r="N238" s="1152"/>
      <c r="O238" s="1152"/>
      <c r="P238" s="1152"/>
      <c r="Q238" s="1152"/>
      <c r="R238" s="1152"/>
      <c r="S238" s="1152"/>
      <c r="T238" s="1152"/>
      <c r="U238" s="1152"/>
      <c r="V238" s="1152"/>
      <c r="W238" s="1152"/>
      <c r="X238" s="1152"/>
      <c r="Y238" s="1152"/>
      <c r="Z238" s="1152"/>
      <c r="AA238" s="1152"/>
      <c r="AB238" s="1152"/>
      <c r="AC238" s="1152"/>
      <c r="AD238" s="1152"/>
      <c r="AE238" s="1152"/>
      <c r="AF238" s="1152" t="s">
        <v>918</v>
      </c>
      <c r="AG238" s="1152"/>
      <c r="AH238" s="1152"/>
      <c r="AI238" s="1152"/>
      <c r="AJ238" s="1152"/>
      <c r="AK238" s="1152"/>
      <c r="AL238" s="479"/>
      <c r="AM238" s="479"/>
      <c r="AN238" s="479"/>
      <c r="AO238" s="479"/>
      <c r="AP238" s="479"/>
      <c r="AQ238" s="479"/>
      <c r="AR238" s="479"/>
      <c r="AS238" s="479"/>
      <c r="AT238" s="479">
        <v>1</v>
      </c>
      <c r="AU238" s="479" t="s">
        <v>919</v>
      </c>
      <c r="AV238" s="479"/>
      <c r="AW238" s="479"/>
      <c r="AX238" s="479"/>
      <c r="AY238" s="479"/>
      <c r="AZ238" s="18"/>
      <c r="BA238" s="463"/>
      <c r="BB238" s="463"/>
      <c r="BC238" s="479"/>
      <c r="BD238" s="479"/>
      <c r="BE238" s="479"/>
      <c r="BF238" s="479"/>
      <c r="BG238" s="479"/>
    </row>
    <row r="239" spans="1:59" ht="12.5">
      <c r="A239" s="649"/>
      <c r="B239" s="46"/>
      <c r="C239" s="46"/>
      <c r="D239" s="119" t="s">
        <v>895</v>
      </c>
      <c r="E239" s="119"/>
      <c r="F239" s="119"/>
      <c r="G239" s="119"/>
      <c r="H239" s="119"/>
      <c r="I239" s="119"/>
      <c r="J239" s="119"/>
      <c r="K239" s="119"/>
      <c r="L239" s="46"/>
      <c r="M239" s="1002" t="str">
        <f t="shared" ref="M239:M243" si="0">M228</f>
        <v>600 California Street, #900</v>
      </c>
      <c r="N239" s="1002"/>
      <c r="O239" s="1002"/>
      <c r="P239" s="1002"/>
      <c r="Q239" s="1002"/>
      <c r="R239" s="1002"/>
      <c r="S239" s="1002"/>
      <c r="T239" s="1002"/>
      <c r="U239" s="1002"/>
      <c r="V239" s="1002"/>
      <c r="W239" s="1002"/>
      <c r="X239" s="1002"/>
      <c r="Y239" s="1002"/>
      <c r="Z239" s="1002"/>
      <c r="AA239" s="1002"/>
      <c r="AB239" s="1002"/>
      <c r="AC239" s="1002"/>
      <c r="AD239" s="1002"/>
      <c r="AE239" s="1002"/>
      <c r="AF239" s="46" t="s">
        <v>920</v>
      </c>
      <c r="AG239" s="479"/>
      <c r="AH239" s="479"/>
      <c r="AI239" s="479"/>
      <c r="AJ239" s="479"/>
      <c r="AK239" s="479"/>
      <c r="AL239" s="46"/>
      <c r="AM239" s="479"/>
      <c r="AN239" s="479"/>
      <c r="AO239" s="479"/>
      <c r="AP239" s="479"/>
      <c r="AQ239" s="479"/>
      <c r="AR239" s="479"/>
      <c r="AS239" s="479"/>
      <c r="AT239" s="479">
        <v>2</v>
      </c>
      <c r="AU239" s="479" t="s">
        <v>879</v>
      </c>
      <c r="AV239" s="479"/>
      <c r="AW239" s="479"/>
      <c r="AX239" s="479"/>
      <c r="AY239" s="479"/>
      <c r="AZ239" s="479"/>
      <c r="BA239" s="463"/>
      <c r="BB239" s="682" t="str">
        <f>VLOOKUP(AT237,AT238:AU240,2,FALSE)</f>
        <v>Nonprofit</v>
      </c>
      <c r="BC239" s="479"/>
      <c r="BD239" s="479"/>
      <c r="BE239" s="479"/>
      <c r="BF239" s="479"/>
      <c r="BG239" s="479"/>
    </row>
    <row r="240" spans="1:59" ht="12.5">
      <c r="A240" s="649"/>
      <c r="B240" s="46"/>
      <c r="C240" s="46"/>
      <c r="D240" s="119" t="s">
        <v>782</v>
      </c>
      <c r="E240" s="119"/>
      <c r="F240" s="479"/>
      <c r="G240" s="479"/>
      <c r="H240" s="479"/>
      <c r="I240" s="479"/>
      <c r="J240" s="479"/>
      <c r="K240" s="479"/>
      <c r="L240" s="479"/>
      <c r="M240" s="1002" t="str">
        <f t="shared" si="0"/>
        <v>San Francsico</v>
      </c>
      <c r="N240" s="1002"/>
      <c r="O240" s="1002"/>
      <c r="P240" s="1002"/>
      <c r="Q240" s="1002"/>
      <c r="R240" s="1002"/>
      <c r="S240" s="1002"/>
      <c r="T240" s="1002"/>
      <c r="U240" s="479"/>
      <c r="V240" s="680" t="s">
        <v>897</v>
      </c>
      <c r="W240" s="1008" t="str">
        <f>W229</f>
        <v>CA</v>
      </c>
      <c r="X240" s="1008"/>
      <c r="Y240" s="119" t="s">
        <v>788</v>
      </c>
      <c r="Z240" s="479"/>
      <c r="AA240" s="479"/>
      <c r="AB240" s="479"/>
      <c r="AC240" s="1002">
        <f>AC229</f>
        <v>94108</v>
      </c>
      <c r="AD240" s="1002"/>
      <c r="AE240" s="1002"/>
      <c r="AF240" s="46" t="s">
        <v>921</v>
      </c>
      <c r="AG240" s="479"/>
      <c r="AH240" s="479"/>
      <c r="AI240" s="479"/>
      <c r="AJ240" s="479"/>
      <c r="AK240" s="479"/>
      <c r="AL240" s="479"/>
      <c r="AM240" s="479"/>
      <c r="AN240" s="479" t="s">
        <v>294</v>
      </c>
      <c r="AO240" s="479"/>
      <c r="AP240" s="479"/>
      <c r="AQ240" s="479"/>
      <c r="AR240" s="479"/>
      <c r="AS240" s="479"/>
      <c r="AT240" s="479">
        <v>3</v>
      </c>
      <c r="AU240" s="479" t="s">
        <v>922</v>
      </c>
      <c r="AV240" s="479"/>
      <c r="AW240" s="479"/>
      <c r="AX240" s="479"/>
      <c r="AY240" s="479"/>
      <c r="AZ240" s="479"/>
      <c r="BA240" s="164"/>
      <c r="BB240" s="29"/>
      <c r="BC240" s="479"/>
      <c r="BD240" s="479"/>
      <c r="BE240" s="479"/>
      <c r="BF240" s="479"/>
      <c r="BG240" s="479"/>
    </row>
    <row r="241" spans="1:53" ht="12.5">
      <c r="A241" s="649"/>
      <c r="B241" s="46"/>
      <c r="C241" s="46"/>
      <c r="D241" s="164" t="s">
        <v>899</v>
      </c>
      <c r="E241" s="46"/>
      <c r="F241" s="46"/>
      <c r="G241" s="46"/>
      <c r="H241" s="46"/>
      <c r="I241" s="46"/>
      <c r="J241" s="46"/>
      <c r="K241" s="46"/>
      <c r="L241" s="649"/>
      <c r="M241" s="1002" t="str">
        <f t="shared" si="0"/>
        <v>Sarah White</v>
      </c>
      <c r="N241" s="1002"/>
      <c r="O241" s="1002"/>
      <c r="P241" s="1002"/>
      <c r="Q241" s="1002"/>
      <c r="R241" s="1002"/>
      <c r="S241" s="1002"/>
      <c r="T241" s="1002"/>
      <c r="U241" s="1002"/>
      <c r="V241" s="1002"/>
      <c r="W241" s="1002"/>
      <c r="X241" s="1002"/>
      <c r="Y241" s="1002"/>
      <c r="Z241" s="1002"/>
      <c r="AA241" s="1002"/>
      <c r="AB241" s="1002"/>
      <c r="AC241" s="1002"/>
      <c r="AD241" s="1002"/>
      <c r="AE241" s="1002"/>
      <c r="AF241" s="479"/>
      <c r="AG241" s="479"/>
      <c r="AH241" s="1461">
        <v>0.01</v>
      </c>
      <c r="AI241" s="1461"/>
      <c r="AJ241" s="1461"/>
      <c r="AK241" s="1461"/>
      <c r="AL241" s="46"/>
      <c r="AM241" s="479"/>
      <c r="AN241" s="46" t="s">
        <v>923</v>
      </c>
      <c r="AO241" s="479"/>
      <c r="AP241" s="479"/>
      <c r="AQ241" s="479"/>
      <c r="AR241" s="479"/>
      <c r="AS241" s="479"/>
      <c r="AT241" s="479"/>
      <c r="AU241" s="479"/>
      <c r="AV241" s="479"/>
      <c r="AW241" s="479"/>
      <c r="AX241" s="479"/>
      <c r="AY241" s="479"/>
      <c r="AZ241" s="479"/>
      <c r="BA241" s="46"/>
    </row>
    <row r="242" spans="1:53" ht="12.5">
      <c r="A242" s="649"/>
      <c r="B242" s="46"/>
      <c r="C242" s="46"/>
      <c r="D242" s="164" t="s">
        <v>902</v>
      </c>
      <c r="E242" s="46"/>
      <c r="F242" s="46"/>
      <c r="G242" s="479"/>
      <c r="H242" s="479"/>
      <c r="I242" s="479"/>
      <c r="J242" s="479"/>
      <c r="K242" s="479"/>
      <c r="L242" s="479"/>
      <c r="M242" s="1007" t="str">
        <f t="shared" si="0"/>
        <v xml:space="preserve">415.321.4074  </v>
      </c>
      <c r="N242" s="1007"/>
      <c r="O242" s="1007"/>
      <c r="P242" s="1007"/>
      <c r="Q242" s="1007"/>
      <c r="R242" s="1007"/>
      <c r="S242" s="46" t="s">
        <v>904</v>
      </c>
      <c r="T242" s="46"/>
      <c r="U242" s="1008"/>
      <c r="V242" s="1008"/>
      <c r="W242" s="1008"/>
      <c r="X242" s="46" t="s">
        <v>905</v>
      </c>
      <c r="Y242" s="479"/>
      <c r="Z242" s="1007" t="s">
        <v>906</v>
      </c>
      <c r="AA242" s="1007"/>
      <c r="AB242" s="1007"/>
      <c r="AC242" s="1007"/>
      <c r="AD242" s="1007"/>
      <c r="AE242" s="1007"/>
      <c r="AF242" s="479"/>
      <c r="AG242" s="479"/>
      <c r="AH242" s="479"/>
      <c r="AI242" s="479"/>
      <c r="AJ242" s="479"/>
      <c r="AK242" s="479"/>
      <c r="AL242" s="479"/>
      <c r="AM242" s="479"/>
      <c r="AN242" s="46" t="s">
        <v>924</v>
      </c>
      <c r="AO242" s="479"/>
      <c r="AP242" s="479"/>
      <c r="AQ242" s="479"/>
      <c r="AR242" s="479"/>
      <c r="AS242" s="479"/>
      <c r="AT242" s="479"/>
      <c r="AU242" s="479"/>
      <c r="AV242" s="479"/>
      <c r="AW242" s="479"/>
      <c r="AX242" s="479"/>
      <c r="AY242" s="479"/>
      <c r="AZ242" s="479"/>
      <c r="BA242" s="46"/>
    </row>
    <row r="243" spans="1:53" ht="12.5">
      <c r="A243" s="649"/>
      <c r="B243" s="46"/>
      <c r="C243" s="46"/>
      <c r="D243" s="164" t="s">
        <v>907</v>
      </c>
      <c r="E243" s="46"/>
      <c r="F243" s="46"/>
      <c r="G243" s="479"/>
      <c r="H243" s="479"/>
      <c r="I243" s="479"/>
      <c r="J243" s="479"/>
      <c r="K243" s="479"/>
      <c r="L243" s="479"/>
      <c r="M243" s="1385" t="str">
        <f t="shared" si="0"/>
        <v>Swhite@bridgehousing.com</v>
      </c>
      <c r="N243" s="1385"/>
      <c r="O243" s="1385"/>
      <c r="P243" s="1385"/>
      <c r="Q243" s="1385"/>
      <c r="R243" s="1385"/>
      <c r="S243" s="1385"/>
      <c r="T243" s="1385"/>
      <c r="U243" s="1385"/>
      <c r="V243" s="1385"/>
      <c r="W243" s="1385"/>
      <c r="X243" s="1385"/>
      <c r="Y243" s="1385"/>
      <c r="Z243" s="1385"/>
      <c r="AA243" s="1385"/>
      <c r="AB243" s="1385"/>
      <c r="AC243" s="1385"/>
      <c r="AD243" s="1385"/>
      <c r="AE243" s="1385"/>
      <c r="AF243" s="479"/>
      <c r="AG243" s="46"/>
      <c r="AH243" s="46"/>
      <c r="AI243" s="46"/>
      <c r="AJ243" s="46"/>
      <c r="AK243" s="46"/>
      <c r="AL243" s="46"/>
      <c r="AM243" s="479"/>
      <c r="AN243" s="479"/>
      <c r="AO243" s="479"/>
      <c r="AP243" s="479"/>
      <c r="AQ243" s="479"/>
      <c r="AR243" s="479"/>
      <c r="AS243" s="479"/>
      <c r="AT243" s="479"/>
      <c r="AU243" s="479"/>
      <c r="AV243" s="479"/>
      <c r="AW243" s="479"/>
      <c r="AX243" s="479"/>
      <c r="AY243" s="479"/>
      <c r="AZ243" s="479"/>
      <c r="BA243" s="46"/>
    </row>
    <row r="244" spans="1:53" ht="13">
      <c r="A244" s="861"/>
      <c r="B244" s="46"/>
      <c r="C244" s="93"/>
      <c r="D244" s="164" t="s">
        <v>925</v>
      </c>
      <c r="E244" s="46"/>
      <c r="F244" s="46"/>
      <c r="G244" s="46"/>
      <c r="H244" s="46"/>
      <c r="I244" s="46"/>
      <c r="J244" s="46"/>
      <c r="K244" s="46"/>
      <c r="L244" s="46"/>
      <c r="M244" s="1025" t="s">
        <v>919</v>
      </c>
      <c r="N244" s="1025"/>
      <c r="O244" s="1025"/>
      <c r="P244" s="1025"/>
      <c r="Q244" s="1025"/>
      <c r="R244" s="1025"/>
      <c r="S244" s="1025"/>
      <c r="T244" s="1025"/>
      <c r="U244" s="679" t="s">
        <v>910</v>
      </c>
      <c r="V244" s="202"/>
      <c r="W244" s="202"/>
      <c r="X244" s="202"/>
      <c r="Y244" s="202"/>
      <c r="Z244" s="202"/>
      <c r="AA244" s="1159" t="str">
        <f>AA233</f>
        <v>BRIDGE Housing</v>
      </c>
      <c r="AB244" s="1159"/>
      <c r="AC244" s="1159"/>
      <c r="AD244" s="1159"/>
      <c r="AE244" s="1159"/>
      <c r="AF244" s="1159"/>
      <c r="AG244" s="1159"/>
      <c r="AH244" s="1159"/>
      <c r="AI244" s="1159"/>
      <c r="AJ244" s="1159"/>
      <c r="AK244" s="1159"/>
      <c r="AL244" s="479"/>
      <c r="AM244" s="479"/>
      <c r="AN244" s="479"/>
      <c r="AO244" s="479"/>
      <c r="AP244" s="479"/>
      <c r="AQ244" s="479"/>
      <c r="AR244" s="479"/>
      <c r="AS244" s="479"/>
      <c r="AT244" s="479"/>
      <c r="AU244" s="479"/>
      <c r="AV244" s="479"/>
      <c r="AW244" s="479"/>
      <c r="AX244" s="479"/>
      <c r="AY244" s="479"/>
      <c r="AZ244" s="479"/>
      <c r="BA244" s="46"/>
    </row>
    <row r="245" spans="1:53" ht="12.5">
      <c r="A245" s="649"/>
      <c r="B245" s="46"/>
      <c r="C245" s="46"/>
      <c r="D245" s="46"/>
      <c r="E245" s="46"/>
      <c r="F245" s="46"/>
      <c r="G245" s="46"/>
      <c r="H245" s="46"/>
      <c r="I245" s="46"/>
      <c r="J245" s="46"/>
      <c r="K245" s="46"/>
      <c r="L245" s="46"/>
      <c r="M245" s="479"/>
      <c r="N245" s="479"/>
      <c r="O245" s="479"/>
      <c r="P245" s="479"/>
      <c r="Q245" s="479"/>
      <c r="R245" s="479"/>
      <c r="S245" s="479"/>
      <c r="T245" s="479"/>
      <c r="U245" s="479"/>
      <c r="V245" s="479"/>
      <c r="W245" s="479"/>
      <c r="X245" s="479"/>
      <c r="Y245" s="479"/>
      <c r="Z245" s="479"/>
      <c r="AA245" s="479"/>
      <c r="AB245" s="479"/>
      <c r="AC245" s="479"/>
      <c r="AD245" s="479"/>
      <c r="AE245" s="479"/>
      <c r="AF245" s="479"/>
      <c r="AG245" s="46"/>
      <c r="AH245" s="46"/>
      <c r="AI245" s="46"/>
      <c r="AJ245" s="119"/>
      <c r="AK245" s="479"/>
      <c r="AL245" s="479"/>
      <c r="AM245" s="479"/>
      <c r="AN245" s="479"/>
      <c r="AO245" s="479"/>
      <c r="AP245" s="479"/>
      <c r="AQ245" s="479"/>
      <c r="AR245" s="479"/>
      <c r="AS245" s="479"/>
      <c r="AT245" s="479"/>
      <c r="AU245" s="479"/>
      <c r="AV245" s="479"/>
      <c r="AW245" s="479"/>
      <c r="AX245" s="479"/>
      <c r="AY245" s="479"/>
      <c r="AZ245" s="479"/>
      <c r="BA245" s="46"/>
    </row>
    <row r="246" spans="1:53" ht="13">
      <c r="A246" s="75"/>
      <c r="B246" s="46"/>
      <c r="C246" s="93" t="s">
        <v>926</v>
      </c>
      <c r="D246" s="119" t="s">
        <v>927</v>
      </c>
      <c r="E246" s="119"/>
      <c r="F246" s="119"/>
      <c r="G246" s="119"/>
      <c r="H246" s="119"/>
      <c r="I246" s="119"/>
      <c r="J246" s="119"/>
      <c r="K246" s="119"/>
      <c r="L246" s="46"/>
      <c r="M246" s="1152"/>
      <c r="N246" s="1152"/>
      <c r="O246" s="1152"/>
      <c r="P246" s="1152"/>
      <c r="Q246" s="1152"/>
      <c r="R246" s="1152"/>
      <c r="S246" s="1152"/>
      <c r="T246" s="1152"/>
      <c r="U246" s="1152"/>
      <c r="V246" s="1152"/>
      <c r="W246" s="1152"/>
      <c r="X246" s="1152"/>
      <c r="Y246" s="1152"/>
      <c r="Z246" s="1152"/>
      <c r="AA246" s="1152"/>
      <c r="AB246" s="1152"/>
      <c r="AC246" s="1152"/>
      <c r="AD246" s="1152"/>
      <c r="AE246" s="1152"/>
      <c r="AF246" s="1152" t="s">
        <v>294</v>
      </c>
      <c r="AG246" s="1152"/>
      <c r="AH246" s="1152"/>
      <c r="AI246" s="1152"/>
      <c r="AJ246" s="1152"/>
      <c r="AK246" s="1152"/>
      <c r="AL246" s="479"/>
      <c r="AM246" s="479"/>
      <c r="AN246" s="479"/>
      <c r="AO246" s="479"/>
      <c r="AP246" s="479"/>
      <c r="AQ246" s="479"/>
      <c r="AR246" s="479"/>
      <c r="AS246" s="479"/>
      <c r="AT246" s="479"/>
      <c r="AU246" s="479"/>
      <c r="AV246" s="479"/>
      <c r="AW246" s="479"/>
      <c r="AX246" s="479"/>
      <c r="AY246" s="479"/>
      <c r="AZ246" s="479"/>
      <c r="BA246" s="46"/>
    </row>
    <row r="247" spans="1:53" ht="12.5">
      <c r="A247" s="649"/>
      <c r="B247" s="46"/>
      <c r="C247" s="46"/>
      <c r="D247" s="119" t="s">
        <v>895</v>
      </c>
      <c r="E247" s="119"/>
      <c r="F247" s="119"/>
      <c r="G247" s="119"/>
      <c r="H247" s="119"/>
      <c r="I247" s="119"/>
      <c r="J247" s="119"/>
      <c r="K247" s="119"/>
      <c r="L247" s="46"/>
      <c r="M247" s="1002"/>
      <c r="N247" s="1002"/>
      <c r="O247" s="1002"/>
      <c r="P247" s="1002"/>
      <c r="Q247" s="1002"/>
      <c r="R247" s="1002"/>
      <c r="S247" s="1002"/>
      <c r="T247" s="1002"/>
      <c r="U247" s="1002"/>
      <c r="V247" s="1002"/>
      <c r="W247" s="1002"/>
      <c r="X247" s="1002"/>
      <c r="Y247" s="1002"/>
      <c r="Z247" s="1002"/>
      <c r="AA247" s="1002"/>
      <c r="AB247" s="1002"/>
      <c r="AC247" s="1002"/>
      <c r="AD247" s="1002"/>
      <c r="AE247" s="1002"/>
      <c r="AF247" s="46" t="s">
        <v>920</v>
      </c>
      <c r="AG247" s="479"/>
      <c r="AH247" s="479"/>
      <c r="AI247" s="479"/>
      <c r="AJ247" s="479"/>
      <c r="AK247" s="479"/>
      <c r="AL247" s="46"/>
      <c r="AM247" s="479"/>
      <c r="AN247" s="479"/>
      <c r="AO247" s="479"/>
      <c r="AP247" s="479"/>
      <c r="AQ247" s="479"/>
      <c r="AR247" s="479"/>
      <c r="AS247" s="479"/>
      <c r="AT247" s="479"/>
      <c r="AU247" s="479"/>
      <c r="AV247" s="479"/>
      <c r="AW247" s="479"/>
      <c r="AX247" s="479"/>
      <c r="AY247" s="479"/>
      <c r="AZ247" s="479"/>
      <c r="BA247" s="46"/>
    </row>
    <row r="248" spans="1:53" ht="12.5">
      <c r="A248" s="649"/>
      <c r="B248" s="46"/>
      <c r="C248" s="46"/>
      <c r="D248" s="119" t="s">
        <v>782</v>
      </c>
      <c r="E248" s="119"/>
      <c r="F248" s="479"/>
      <c r="G248" s="479"/>
      <c r="H248" s="479"/>
      <c r="I248" s="479"/>
      <c r="J248" s="479"/>
      <c r="K248" s="479"/>
      <c r="L248" s="479"/>
      <c r="M248" s="1002"/>
      <c r="N248" s="1002"/>
      <c r="O248" s="1002"/>
      <c r="P248" s="1002"/>
      <c r="Q248" s="1002"/>
      <c r="R248" s="1002"/>
      <c r="S248" s="1002"/>
      <c r="T248" s="1002"/>
      <c r="U248" s="479"/>
      <c r="V248" s="680" t="s">
        <v>897</v>
      </c>
      <c r="W248" s="1008"/>
      <c r="X248" s="1008"/>
      <c r="Y248" s="119" t="s">
        <v>788</v>
      </c>
      <c r="Z248" s="479"/>
      <c r="AA248" s="479"/>
      <c r="AB248" s="479"/>
      <c r="AC248" s="1002"/>
      <c r="AD248" s="1002"/>
      <c r="AE248" s="1002"/>
      <c r="AF248" s="46" t="s">
        <v>921</v>
      </c>
      <c r="AG248" s="479"/>
      <c r="AH248" s="479"/>
      <c r="AI248" s="479"/>
      <c r="AJ248" s="479"/>
      <c r="AK248" s="479"/>
      <c r="AL248" s="479"/>
      <c r="AM248" s="479"/>
      <c r="AN248" s="479"/>
      <c r="AO248" s="479"/>
      <c r="AP248" s="479"/>
      <c r="AQ248" s="479"/>
      <c r="AR248" s="479"/>
      <c r="AS248" s="479"/>
      <c r="AT248" s="479"/>
      <c r="AU248" s="479"/>
      <c r="AV248" s="479"/>
      <c r="AW248" s="479"/>
      <c r="AX248" s="479"/>
      <c r="AY248" s="479"/>
      <c r="AZ248" s="479"/>
      <c r="BA248" s="479"/>
    </row>
    <row r="249" spans="1:53" ht="12.5">
      <c r="A249" s="649"/>
      <c r="B249" s="46"/>
      <c r="C249" s="46"/>
      <c r="D249" s="164" t="s">
        <v>899</v>
      </c>
      <c r="E249" s="46"/>
      <c r="F249" s="46"/>
      <c r="G249" s="46"/>
      <c r="H249" s="46"/>
      <c r="I249" s="46"/>
      <c r="J249" s="46"/>
      <c r="K249" s="46"/>
      <c r="L249" s="649"/>
      <c r="M249" s="1002"/>
      <c r="N249" s="1002"/>
      <c r="O249" s="1002"/>
      <c r="P249" s="1002"/>
      <c r="Q249" s="1002"/>
      <c r="R249" s="1002"/>
      <c r="S249" s="1002"/>
      <c r="T249" s="1002"/>
      <c r="U249" s="1002"/>
      <c r="V249" s="1002"/>
      <c r="W249" s="1002"/>
      <c r="X249" s="1002"/>
      <c r="Y249" s="1002"/>
      <c r="Z249" s="1002"/>
      <c r="AA249" s="1002"/>
      <c r="AB249" s="1002"/>
      <c r="AC249" s="1002"/>
      <c r="AD249" s="1002"/>
      <c r="AE249" s="1002"/>
      <c r="AF249" s="479"/>
      <c r="AG249" s="479"/>
      <c r="AH249" s="1461"/>
      <c r="AI249" s="1461"/>
      <c r="AJ249" s="1461"/>
      <c r="AK249" s="1461"/>
      <c r="AL249" s="46"/>
      <c r="AM249" s="479"/>
      <c r="AN249" s="479"/>
      <c r="AO249" s="479"/>
      <c r="AP249" s="479"/>
      <c r="AQ249" s="479"/>
      <c r="AR249" s="479"/>
      <c r="AS249" s="479"/>
      <c r="AT249" s="479"/>
      <c r="AU249" s="479"/>
      <c r="AV249" s="479"/>
      <c r="AW249" s="479"/>
      <c r="AX249" s="479"/>
      <c r="AY249" s="479"/>
      <c r="AZ249" s="479"/>
      <c r="BA249" s="46"/>
    </row>
    <row r="250" spans="1:53" ht="12.5">
      <c r="A250" s="649"/>
      <c r="B250" s="46"/>
      <c r="C250" s="46"/>
      <c r="D250" s="164" t="s">
        <v>902</v>
      </c>
      <c r="E250" s="46"/>
      <c r="F250" s="46"/>
      <c r="G250" s="479"/>
      <c r="H250" s="479"/>
      <c r="I250" s="479"/>
      <c r="J250" s="479"/>
      <c r="K250" s="479"/>
      <c r="L250" s="479"/>
      <c r="M250" s="1007"/>
      <c r="N250" s="1007"/>
      <c r="O250" s="1007"/>
      <c r="P250" s="1007"/>
      <c r="Q250" s="1007"/>
      <c r="R250" s="1007"/>
      <c r="S250" s="46" t="s">
        <v>904</v>
      </c>
      <c r="T250" s="46"/>
      <c r="U250" s="1008"/>
      <c r="V250" s="1008"/>
      <c r="W250" s="1008"/>
      <c r="X250" s="46" t="s">
        <v>905</v>
      </c>
      <c r="Y250" s="479"/>
      <c r="Z250" s="1007"/>
      <c r="AA250" s="1007"/>
      <c r="AB250" s="1007"/>
      <c r="AC250" s="1007"/>
      <c r="AD250" s="1007"/>
      <c r="AE250" s="1007"/>
      <c r="AF250" s="479"/>
      <c r="AG250" s="479"/>
      <c r="AH250" s="479"/>
      <c r="AI250" s="479"/>
      <c r="AJ250" s="479"/>
      <c r="AK250" s="479"/>
      <c r="AL250" s="479"/>
      <c r="AM250" s="479"/>
      <c r="AN250" s="479"/>
      <c r="AO250" s="479"/>
      <c r="AP250" s="479"/>
      <c r="AQ250" s="479"/>
      <c r="AR250" s="479"/>
      <c r="AS250" s="479"/>
      <c r="AT250" s="479"/>
      <c r="AU250" s="479"/>
      <c r="AV250" s="479"/>
      <c r="AW250" s="479"/>
      <c r="AX250" s="479"/>
      <c r="AY250" s="479"/>
      <c r="AZ250" s="479"/>
      <c r="BA250" s="46"/>
    </row>
    <row r="251" spans="1:53" ht="12.75" customHeight="1">
      <c r="A251" s="649"/>
      <c r="B251" s="46"/>
      <c r="C251" s="46"/>
      <c r="D251" s="164" t="s">
        <v>907</v>
      </c>
      <c r="E251" s="46"/>
      <c r="F251" s="46"/>
      <c r="G251" s="479"/>
      <c r="H251" s="479"/>
      <c r="I251" s="479"/>
      <c r="J251" s="479"/>
      <c r="K251" s="479"/>
      <c r="L251" s="479"/>
      <c r="M251" s="1385"/>
      <c r="N251" s="1385"/>
      <c r="O251" s="1385"/>
      <c r="P251" s="1385"/>
      <c r="Q251" s="1385"/>
      <c r="R251" s="1385"/>
      <c r="S251" s="1385"/>
      <c r="T251" s="1385"/>
      <c r="U251" s="1385"/>
      <c r="V251" s="1385"/>
      <c r="W251" s="1385"/>
      <c r="X251" s="1385"/>
      <c r="Y251" s="1385"/>
      <c r="Z251" s="1385"/>
      <c r="AA251" s="1385"/>
      <c r="AB251" s="1385"/>
      <c r="AC251" s="1385"/>
      <c r="AD251" s="1385"/>
      <c r="AE251" s="1385"/>
      <c r="AF251" s="479"/>
      <c r="AG251" s="46"/>
      <c r="AH251" s="46"/>
      <c r="AI251" s="46"/>
      <c r="AJ251" s="46"/>
      <c r="AK251" s="46"/>
      <c r="AL251" s="46"/>
      <c r="AM251" s="479"/>
      <c r="AN251" s="479"/>
      <c r="AO251" s="479"/>
      <c r="AP251" s="479"/>
      <c r="AQ251" s="479"/>
      <c r="AR251" s="479"/>
      <c r="AS251" s="479"/>
      <c r="AT251" s="479"/>
      <c r="AU251" s="479"/>
      <c r="AV251" s="479"/>
      <c r="AW251" s="479"/>
      <c r="AX251" s="479"/>
      <c r="AY251" s="479"/>
      <c r="AZ251" s="479"/>
      <c r="BA251" s="46"/>
    </row>
    <row r="252" spans="1:53" ht="12.75" customHeight="1">
      <c r="A252" s="861"/>
      <c r="B252" s="46"/>
      <c r="C252" s="93"/>
      <c r="D252" s="164" t="s">
        <v>925</v>
      </c>
      <c r="E252" s="46"/>
      <c r="F252" s="46"/>
      <c r="G252" s="46"/>
      <c r="H252" s="46"/>
      <c r="I252" s="46"/>
      <c r="J252" s="46"/>
      <c r="K252" s="46"/>
      <c r="L252" s="46"/>
      <c r="M252" s="1025" t="s">
        <v>294</v>
      </c>
      <c r="N252" s="1025"/>
      <c r="O252" s="1025"/>
      <c r="P252" s="1025"/>
      <c r="Q252" s="1025"/>
      <c r="R252" s="1025"/>
      <c r="S252" s="1025"/>
      <c r="T252" s="1025"/>
      <c r="U252" s="679" t="s">
        <v>910</v>
      </c>
      <c r="V252" s="202"/>
      <c r="W252" s="202"/>
      <c r="X252" s="202"/>
      <c r="Y252" s="202"/>
      <c r="Z252" s="202"/>
      <c r="AA252" s="1159"/>
      <c r="AB252" s="1159"/>
      <c r="AC252" s="1159"/>
      <c r="AD252" s="1159"/>
      <c r="AE252" s="1159"/>
      <c r="AF252" s="1159"/>
      <c r="AG252" s="1159"/>
      <c r="AH252" s="1159"/>
      <c r="AI252" s="1159"/>
      <c r="AJ252" s="1159"/>
      <c r="AK252" s="1159"/>
      <c r="AL252" s="46"/>
      <c r="AM252" s="479"/>
      <c r="AN252" s="479"/>
      <c r="AO252" s="479"/>
      <c r="AP252" s="479"/>
      <c r="AQ252" s="479"/>
      <c r="AR252" s="479"/>
      <c r="AS252" s="479"/>
      <c r="AT252" s="479"/>
      <c r="AU252" s="479"/>
      <c r="AV252" s="479"/>
      <c r="AW252" s="479"/>
      <c r="AX252" s="479"/>
      <c r="AY252" s="479"/>
      <c r="AZ252" s="479"/>
      <c r="BA252" s="46"/>
    </row>
    <row r="253" spans="1:53" ht="12.75" customHeight="1">
      <c r="A253" s="861"/>
      <c r="B253" s="46"/>
      <c r="C253" s="93"/>
      <c r="D253" s="164"/>
      <c r="E253" s="46"/>
      <c r="F253" s="46"/>
      <c r="G253" s="46"/>
      <c r="H253" s="46"/>
      <c r="I253" s="46"/>
      <c r="J253" s="46"/>
      <c r="K253" s="46"/>
      <c r="L253" s="163"/>
      <c r="M253" s="11"/>
      <c r="N253" s="11"/>
      <c r="O253" s="11"/>
      <c r="P253" s="11"/>
      <c r="Q253" s="11"/>
      <c r="R253" s="11"/>
      <c r="S253" s="11"/>
      <c r="T253" s="11"/>
      <c r="U253" s="173"/>
      <c r="V253" s="173"/>
      <c r="W253" s="173"/>
      <c r="X253" s="173"/>
      <c r="Y253" s="173"/>
      <c r="Z253" s="173"/>
      <c r="AA253" s="173"/>
      <c r="AB253" s="173"/>
      <c r="AC253" s="173"/>
      <c r="AD253" s="173"/>
      <c r="AE253" s="46"/>
      <c r="AF253" s="46"/>
      <c r="AG253" s="46"/>
      <c r="AH253" s="46"/>
      <c r="AI253" s="46"/>
      <c r="AJ253" s="46"/>
      <c r="AK253" s="46"/>
      <c r="AL253" s="46"/>
      <c r="AM253" s="479"/>
      <c r="AN253" s="479"/>
      <c r="AO253" s="479"/>
      <c r="AP253" s="479"/>
      <c r="AQ253" s="479"/>
      <c r="AR253" s="479"/>
      <c r="AS253" s="479"/>
      <c r="AT253" s="479"/>
      <c r="AU253" s="479"/>
      <c r="AV253" s="479"/>
      <c r="AW253" s="479"/>
      <c r="AX253" s="479"/>
      <c r="AY253" s="479"/>
      <c r="AZ253" s="479"/>
      <c r="BA253" s="46"/>
    </row>
    <row r="254" spans="1:53" ht="12.75" customHeight="1">
      <c r="A254" s="861"/>
      <c r="B254" s="46"/>
      <c r="C254" s="93" t="s">
        <v>928</v>
      </c>
      <c r="D254" s="119" t="s">
        <v>916</v>
      </c>
      <c r="E254" s="119"/>
      <c r="F254" s="119"/>
      <c r="G254" s="119"/>
      <c r="H254" s="119"/>
      <c r="I254" s="119"/>
      <c r="J254" s="119"/>
      <c r="K254" s="119"/>
      <c r="L254" s="46"/>
      <c r="M254" s="1152"/>
      <c r="N254" s="1152"/>
      <c r="O254" s="1152"/>
      <c r="P254" s="1152"/>
      <c r="Q254" s="1152"/>
      <c r="R254" s="1152"/>
      <c r="S254" s="1152"/>
      <c r="T254" s="1152"/>
      <c r="U254" s="1152"/>
      <c r="V254" s="1152"/>
      <c r="W254" s="1152"/>
      <c r="X254" s="1152"/>
      <c r="Y254" s="1152"/>
      <c r="Z254" s="1152"/>
      <c r="AA254" s="1152"/>
      <c r="AB254" s="1152"/>
      <c r="AC254" s="1152"/>
      <c r="AD254" s="1152"/>
      <c r="AE254" s="1152"/>
      <c r="AF254" s="1152" t="s">
        <v>294</v>
      </c>
      <c r="AG254" s="1152"/>
      <c r="AH254" s="1152"/>
      <c r="AI254" s="1152"/>
      <c r="AJ254" s="1152"/>
      <c r="AK254" s="1152"/>
      <c r="AL254" s="46"/>
      <c r="AM254" s="479"/>
      <c r="AN254" s="479"/>
      <c r="AO254" s="479"/>
      <c r="AP254" s="479"/>
      <c r="AQ254" s="479"/>
      <c r="AR254" s="479"/>
      <c r="AS254" s="479"/>
      <c r="AT254" s="479"/>
      <c r="AU254" s="479"/>
      <c r="AV254" s="479"/>
      <c r="AW254" s="479"/>
      <c r="AX254" s="479"/>
      <c r="AY254" s="479"/>
      <c r="AZ254" s="479"/>
      <c r="BA254" s="46"/>
    </row>
    <row r="255" spans="1:53" ht="13">
      <c r="A255" s="861"/>
      <c r="B255" s="46"/>
      <c r="C255" s="46"/>
      <c r="D255" s="119" t="s">
        <v>895</v>
      </c>
      <c r="E255" s="119"/>
      <c r="F255" s="119"/>
      <c r="G255" s="119"/>
      <c r="H255" s="119"/>
      <c r="I255" s="119"/>
      <c r="J255" s="119"/>
      <c r="K255" s="119"/>
      <c r="L255" s="46"/>
      <c r="M255" s="1002"/>
      <c r="N255" s="1002"/>
      <c r="O255" s="1002"/>
      <c r="P255" s="1002"/>
      <c r="Q255" s="1002"/>
      <c r="R255" s="1002"/>
      <c r="S255" s="1002"/>
      <c r="T255" s="1002"/>
      <c r="U255" s="1002"/>
      <c r="V255" s="1002"/>
      <c r="W255" s="1002"/>
      <c r="X255" s="1002"/>
      <c r="Y255" s="1002"/>
      <c r="Z255" s="1002"/>
      <c r="AA255" s="1002"/>
      <c r="AB255" s="1002"/>
      <c r="AC255" s="1002"/>
      <c r="AD255" s="1002"/>
      <c r="AE255" s="1002"/>
      <c r="AF255" s="46" t="s">
        <v>920</v>
      </c>
      <c r="AG255" s="479"/>
      <c r="AH255" s="479"/>
      <c r="AI255" s="479"/>
      <c r="AJ255" s="479"/>
      <c r="AK255" s="479"/>
      <c r="AL255" s="46"/>
      <c r="AM255" s="479"/>
      <c r="AN255" s="479"/>
      <c r="AO255" s="479"/>
      <c r="AP255" s="479"/>
      <c r="AQ255" s="479"/>
      <c r="AR255" s="479"/>
      <c r="AS255" s="479"/>
      <c r="AT255" s="479"/>
      <c r="AU255" s="479"/>
      <c r="AV255" s="479"/>
      <c r="AW255" s="479"/>
      <c r="AX255" s="479"/>
      <c r="AY255" s="479"/>
      <c r="AZ255" s="479"/>
      <c r="BA255" s="46"/>
    </row>
    <row r="256" spans="1:53" ht="13">
      <c r="A256" s="861"/>
      <c r="B256" s="46"/>
      <c r="C256" s="46"/>
      <c r="D256" s="119" t="s">
        <v>782</v>
      </c>
      <c r="E256" s="119"/>
      <c r="F256" s="479"/>
      <c r="G256" s="479"/>
      <c r="H256" s="479"/>
      <c r="I256" s="479"/>
      <c r="J256" s="479"/>
      <c r="K256" s="479"/>
      <c r="L256" s="479"/>
      <c r="M256" s="1002"/>
      <c r="N256" s="1002"/>
      <c r="O256" s="1002"/>
      <c r="P256" s="1002"/>
      <c r="Q256" s="1002"/>
      <c r="R256" s="1002"/>
      <c r="S256" s="1002"/>
      <c r="T256" s="1002"/>
      <c r="U256" s="479"/>
      <c r="V256" s="680" t="s">
        <v>897</v>
      </c>
      <c r="W256" s="1008"/>
      <c r="X256" s="1008"/>
      <c r="Y256" s="119" t="s">
        <v>788</v>
      </c>
      <c r="Z256" s="479"/>
      <c r="AA256" s="479"/>
      <c r="AB256" s="479"/>
      <c r="AC256" s="1002"/>
      <c r="AD256" s="1002"/>
      <c r="AE256" s="1002"/>
      <c r="AF256" s="46" t="s">
        <v>921</v>
      </c>
      <c r="AG256" s="479"/>
      <c r="AH256" s="479"/>
      <c r="AI256" s="479"/>
      <c r="AJ256" s="479"/>
      <c r="AK256" s="479"/>
      <c r="AL256" s="46"/>
      <c r="AM256" s="479"/>
      <c r="AN256" s="479"/>
      <c r="AO256" s="479"/>
      <c r="AP256" s="479"/>
      <c r="AQ256" s="479"/>
      <c r="AR256" s="479"/>
      <c r="AS256" s="479"/>
      <c r="AT256" s="479"/>
      <c r="AU256" s="479"/>
      <c r="AV256" s="479"/>
      <c r="AW256" s="479"/>
      <c r="AX256" s="479"/>
      <c r="AY256" s="479"/>
      <c r="AZ256" s="479"/>
      <c r="BA256" s="46"/>
    </row>
    <row r="257" spans="1:53" ht="13">
      <c r="A257" s="861"/>
      <c r="B257" s="46"/>
      <c r="C257" s="46"/>
      <c r="D257" s="164" t="s">
        <v>899</v>
      </c>
      <c r="E257" s="46"/>
      <c r="F257" s="46"/>
      <c r="G257" s="46"/>
      <c r="H257" s="46"/>
      <c r="I257" s="46"/>
      <c r="J257" s="46"/>
      <c r="K257" s="46"/>
      <c r="L257" s="649"/>
      <c r="M257" s="1002"/>
      <c r="N257" s="1002"/>
      <c r="O257" s="1002"/>
      <c r="P257" s="1002"/>
      <c r="Q257" s="1002"/>
      <c r="R257" s="1002"/>
      <c r="S257" s="1002"/>
      <c r="T257" s="1002"/>
      <c r="U257" s="1002"/>
      <c r="V257" s="1002"/>
      <c r="W257" s="1002"/>
      <c r="X257" s="1002"/>
      <c r="Y257" s="1002"/>
      <c r="Z257" s="1002"/>
      <c r="AA257" s="1002"/>
      <c r="AB257" s="1002"/>
      <c r="AC257" s="1002"/>
      <c r="AD257" s="1002"/>
      <c r="AE257" s="1002"/>
      <c r="AF257" s="479"/>
      <c r="AG257" s="479"/>
      <c r="AH257" s="1461"/>
      <c r="AI257" s="1461"/>
      <c r="AJ257" s="1461"/>
      <c r="AK257" s="1461"/>
      <c r="AL257" s="46"/>
      <c r="AM257" s="479"/>
      <c r="AN257" s="479"/>
      <c r="AO257" s="479"/>
      <c r="AP257" s="479"/>
      <c r="AQ257" s="479"/>
      <c r="AR257" s="479"/>
      <c r="AS257" s="479"/>
      <c r="AT257" s="479"/>
      <c r="AU257" s="479"/>
      <c r="AV257" s="479"/>
      <c r="AW257" s="479"/>
      <c r="AX257" s="479"/>
      <c r="AY257" s="479"/>
      <c r="AZ257" s="479"/>
      <c r="BA257" s="46"/>
    </row>
    <row r="258" spans="1:53" ht="13">
      <c r="A258" s="861"/>
      <c r="B258" s="46"/>
      <c r="C258" s="46"/>
      <c r="D258" s="164" t="s">
        <v>902</v>
      </c>
      <c r="E258" s="46"/>
      <c r="F258" s="46"/>
      <c r="G258" s="479"/>
      <c r="H258" s="479"/>
      <c r="I258" s="479"/>
      <c r="J258" s="479"/>
      <c r="K258" s="479"/>
      <c r="L258" s="479"/>
      <c r="M258" s="1007"/>
      <c r="N258" s="1007"/>
      <c r="O258" s="1007"/>
      <c r="P258" s="1007"/>
      <c r="Q258" s="1007"/>
      <c r="R258" s="1007"/>
      <c r="S258" s="46" t="s">
        <v>904</v>
      </c>
      <c r="T258" s="46"/>
      <c r="U258" s="1008"/>
      <c r="V258" s="1008"/>
      <c r="W258" s="1008"/>
      <c r="X258" s="46" t="s">
        <v>905</v>
      </c>
      <c r="Y258" s="479"/>
      <c r="Z258" s="1007"/>
      <c r="AA258" s="1007"/>
      <c r="AB258" s="1007"/>
      <c r="AC258" s="1007"/>
      <c r="AD258" s="1007"/>
      <c r="AE258" s="1007"/>
      <c r="AF258" s="479"/>
      <c r="AG258" s="479"/>
      <c r="AH258" s="479"/>
      <c r="AI258" s="479"/>
      <c r="AJ258" s="479"/>
      <c r="AK258" s="479"/>
      <c r="AL258" s="46"/>
      <c r="AM258" s="479"/>
      <c r="AN258" s="479"/>
      <c r="AO258" s="479"/>
      <c r="AP258" s="479"/>
      <c r="AQ258" s="479"/>
      <c r="AR258" s="479"/>
      <c r="AS258" s="479"/>
      <c r="AT258" s="479"/>
      <c r="AU258" s="479"/>
      <c r="AV258" s="479"/>
      <c r="AW258" s="479"/>
      <c r="AX258" s="479"/>
      <c r="AY258" s="479"/>
      <c r="AZ258" s="479"/>
      <c r="BA258" s="46"/>
    </row>
    <row r="259" spans="1:53" ht="13">
      <c r="A259" s="861"/>
      <c r="B259" s="46"/>
      <c r="C259" s="46"/>
      <c r="D259" s="164" t="s">
        <v>907</v>
      </c>
      <c r="E259" s="46"/>
      <c r="F259" s="46"/>
      <c r="G259" s="479"/>
      <c r="H259" s="479"/>
      <c r="I259" s="479"/>
      <c r="J259" s="479"/>
      <c r="K259" s="479"/>
      <c r="L259" s="479"/>
      <c r="M259" s="1385"/>
      <c r="N259" s="1385"/>
      <c r="O259" s="1385"/>
      <c r="P259" s="1385"/>
      <c r="Q259" s="1385"/>
      <c r="R259" s="1385"/>
      <c r="S259" s="1385"/>
      <c r="T259" s="1385"/>
      <c r="U259" s="1385"/>
      <c r="V259" s="1385"/>
      <c r="W259" s="1385"/>
      <c r="X259" s="1385"/>
      <c r="Y259" s="1385"/>
      <c r="Z259" s="1385"/>
      <c r="AA259" s="1392"/>
      <c r="AB259" s="1392"/>
      <c r="AC259" s="1392"/>
      <c r="AD259" s="1392"/>
      <c r="AE259" s="1392"/>
      <c r="AF259" s="479"/>
      <c r="AG259" s="46"/>
      <c r="AH259" s="46"/>
      <c r="AI259" s="46"/>
      <c r="AJ259" s="46"/>
      <c r="AK259" s="46"/>
      <c r="AL259" s="46"/>
      <c r="AM259" s="479"/>
      <c r="AN259" s="479"/>
      <c r="AO259" s="479"/>
      <c r="AP259" s="479"/>
      <c r="AQ259" s="479"/>
      <c r="AR259" s="479"/>
      <c r="AS259" s="479"/>
      <c r="AT259" s="479"/>
      <c r="AU259" s="479"/>
      <c r="AV259" s="479"/>
      <c r="AW259" s="479"/>
      <c r="AX259" s="479"/>
      <c r="AY259" s="479"/>
      <c r="AZ259" s="479"/>
      <c r="BA259" s="46"/>
    </row>
    <row r="260" spans="1:53" ht="13">
      <c r="A260" s="861"/>
      <c r="B260" s="46"/>
      <c r="C260" s="93"/>
      <c r="D260" s="164" t="s">
        <v>925</v>
      </c>
      <c r="E260" s="46"/>
      <c r="F260" s="46"/>
      <c r="G260" s="46"/>
      <c r="H260" s="46"/>
      <c r="I260" s="46"/>
      <c r="J260" s="46"/>
      <c r="K260" s="46"/>
      <c r="L260" s="46"/>
      <c r="M260" s="1025" t="s">
        <v>294</v>
      </c>
      <c r="N260" s="1025"/>
      <c r="O260" s="1025"/>
      <c r="P260" s="1025"/>
      <c r="Q260" s="1025"/>
      <c r="R260" s="1025"/>
      <c r="S260" s="1025"/>
      <c r="T260" s="1025"/>
      <c r="U260" s="679" t="s">
        <v>910</v>
      </c>
      <c r="V260" s="202"/>
      <c r="W260" s="202"/>
      <c r="X260" s="202"/>
      <c r="Y260" s="202"/>
      <c r="Z260" s="202"/>
      <c r="AA260" s="1393"/>
      <c r="AB260" s="1393"/>
      <c r="AC260" s="1393"/>
      <c r="AD260" s="1393"/>
      <c r="AE260" s="1393"/>
      <c r="AF260" s="1393"/>
      <c r="AG260" s="1393"/>
      <c r="AH260" s="1393"/>
      <c r="AI260" s="1393"/>
      <c r="AJ260" s="1393"/>
      <c r="AK260" s="1393"/>
      <c r="AL260" s="46"/>
      <c r="AM260" s="479"/>
      <c r="AN260" s="479"/>
      <c r="AO260" s="479"/>
      <c r="AP260" s="479"/>
      <c r="AQ260" s="479"/>
      <c r="AR260" s="479"/>
      <c r="AS260" s="479"/>
      <c r="AT260" s="479"/>
      <c r="AU260" s="479"/>
      <c r="AV260" s="479"/>
      <c r="AW260" s="479"/>
      <c r="AX260" s="479"/>
      <c r="AY260" s="479"/>
      <c r="AZ260" s="479"/>
      <c r="BA260" s="46"/>
    </row>
    <row r="261" spans="1:53" ht="12.5">
      <c r="A261" s="649"/>
      <c r="B261" s="46"/>
      <c r="C261" s="46"/>
      <c r="D261" s="164"/>
      <c r="E261" s="46"/>
      <c r="F261" s="46"/>
      <c r="G261" s="479"/>
      <c r="H261" s="479"/>
      <c r="I261" s="479"/>
      <c r="J261" s="165"/>
      <c r="K261" s="173"/>
      <c r="L261" s="173"/>
      <c r="M261" s="173"/>
      <c r="N261" s="173"/>
      <c r="O261" s="173"/>
      <c r="P261" s="173"/>
      <c r="Q261" s="173"/>
      <c r="R261" s="173"/>
      <c r="S261" s="173"/>
      <c r="T261" s="173"/>
      <c r="U261" s="173"/>
      <c r="V261" s="173"/>
      <c r="W261" s="173"/>
      <c r="X261" s="173"/>
      <c r="Y261" s="173"/>
      <c r="Z261" s="479"/>
      <c r="AA261" s="479"/>
      <c r="AB261" s="479"/>
      <c r="AC261" s="479"/>
      <c r="AD261" s="60"/>
      <c r="AE261" s="60"/>
      <c r="AF261" s="479"/>
      <c r="AG261" s="479"/>
      <c r="AH261" s="479"/>
      <c r="AI261" s="479"/>
      <c r="AJ261" s="479"/>
      <c r="AK261" s="479"/>
      <c r="AL261" s="479"/>
      <c r="AM261" s="479"/>
      <c r="AN261" s="479"/>
      <c r="AO261" s="479"/>
      <c r="AP261" s="479"/>
      <c r="AQ261" s="479"/>
      <c r="AR261" s="479"/>
      <c r="AS261" s="479"/>
      <c r="AT261" s="479"/>
      <c r="AU261" s="479"/>
      <c r="AV261" s="479"/>
      <c r="AW261" s="479"/>
      <c r="AX261" s="479"/>
      <c r="AY261" s="479"/>
      <c r="AZ261" s="479"/>
      <c r="BA261" s="46"/>
    </row>
    <row r="262" spans="1:53" ht="13">
      <c r="A262" s="92" t="s">
        <v>859</v>
      </c>
      <c r="B262" s="46"/>
      <c r="C262" s="39" t="s">
        <v>929</v>
      </c>
      <c r="D262" s="46"/>
      <c r="E262" s="46"/>
      <c r="F262" s="46"/>
      <c r="G262" s="46"/>
      <c r="H262" s="46"/>
      <c r="I262" s="46"/>
      <c r="J262" s="46"/>
      <c r="K262" s="46"/>
      <c r="L262" s="46"/>
      <c r="M262" s="121"/>
      <c r="N262" s="121"/>
      <c r="O262" s="121"/>
      <c r="P262" s="121"/>
      <c r="Q262" s="121"/>
      <c r="R262" s="479"/>
      <c r="S262" s="479"/>
      <c r="T262" s="1388" t="str">
        <f>BB239</f>
        <v>Nonprofit</v>
      </c>
      <c r="U262" s="1388"/>
      <c r="V262" s="1388"/>
      <c r="W262" s="1388"/>
      <c r="X262" s="1388"/>
      <c r="Y262" s="479"/>
      <c r="Z262" s="285" t="s">
        <v>930</v>
      </c>
      <c r="AA262" s="286"/>
      <c r="AB262" s="286"/>
      <c r="AC262" s="286"/>
      <c r="AD262" s="287"/>
      <c r="AE262" s="287"/>
      <c r="AF262" s="287"/>
      <c r="AG262" s="287"/>
      <c r="AH262" s="287"/>
      <c r="AI262" s="287"/>
      <c r="AJ262" s="287"/>
      <c r="AK262" s="287"/>
      <c r="AL262" s="71"/>
      <c r="AM262" s="479"/>
      <c r="AN262" s="479"/>
      <c r="AO262" s="479"/>
      <c r="AP262" s="479"/>
      <c r="AQ262" s="479"/>
      <c r="AR262" s="479"/>
      <c r="AS262" s="479"/>
      <c r="AT262" s="479"/>
      <c r="AU262" s="479"/>
      <c r="AV262" s="479"/>
      <c r="AW262" s="479"/>
      <c r="AX262" s="479"/>
      <c r="AY262" s="479"/>
      <c r="AZ262" s="479"/>
      <c r="BA262" s="46"/>
    </row>
    <row r="263" spans="1:53" ht="13">
      <c r="A263" s="39"/>
      <c r="B263" s="46"/>
      <c r="C263" s="39"/>
      <c r="D263" s="479"/>
      <c r="E263" s="479"/>
      <c r="F263" s="479"/>
      <c r="G263" s="479"/>
      <c r="H263" s="479"/>
      <c r="I263" s="46"/>
      <c r="J263" s="46"/>
      <c r="K263" s="46"/>
      <c r="L263" s="46"/>
      <c r="M263" s="121"/>
      <c r="N263" s="121"/>
      <c r="O263" s="121"/>
      <c r="P263" s="121"/>
      <c r="Q263" s="121"/>
      <c r="R263" s="479"/>
      <c r="S263" s="479"/>
      <c r="T263" s="46"/>
      <c r="U263" s="46"/>
      <c r="V263" s="46"/>
      <c r="W263" s="173"/>
      <c r="X263" s="479"/>
      <c r="Y263" s="479"/>
      <c r="Z263" s="288" t="s">
        <v>931</v>
      </c>
      <c r="AA263" s="18"/>
      <c r="AB263" s="18"/>
      <c r="AC263" s="18"/>
      <c r="AD263" s="18"/>
      <c r="AE263" s="18"/>
      <c r="AF263" s="119"/>
      <c r="AG263" s="119"/>
      <c r="AH263" s="119"/>
      <c r="AI263" s="119"/>
      <c r="AJ263" s="119"/>
      <c r="AK263" s="18"/>
      <c r="AL263" s="74"/>
      <c r="AM263" s="479"/>
      <c r="AN263" s="479"/>
      <c r="AO263" s="479"/>
      <c r="AP263" s="479"/>
      <c r="AQ263" s="479"/>
      <c r="AR263" s="479"/>
      <c r="AS263" s="479"/>
      <c r="AT263" s="479"/>
      <c r="AU263" s="479"/>
      <c r="AV263" s="479"/>
      <c r="AW263" s="479"/>
      <c r="AX263" s="479"/>
      <c r="AY263" s="479"/>
      <c r="AZ263" s="479"/>
      <c r="BA263" s="46"/>
    </row>
    <row r="264" spans="1:53" ht="13">
      <c r="A264" s="39" t="s">
        <v>873</v>
      </c>
      <c r="B264" s="46"/>
      <c r="C264" s="39" t="s">
        <v>123</v>
      </c>
      <c r="D264" s="46"/>
      <c r="E264" s="46"/>
      <c r="F264" s="46"/>
      <c r="G264" s="46"/>
      <c r="H264" s="46"/>
      <c r="I264" s="46"/>
      <c r="J264" s="46"/>
      <c r="K264" s="46"/>
      <c r="L264" s="46"/>
      <c r="M264" s="46"/>
      <c r="N264" s="46"/>
      <c r="O264" s="46"/>
      <c r="P264" s="46"/>
      <c r="Q264" s="46"/>
      <c r="R264" s="46"/>
      <c r="S264" s="46"/>
      <c r="T264" s="46"/>
      <c r="U264" s="46"/>
      <c r="V264" s="46"/>
      <c r="W264" s="46"/>
      <c r="X264" s="479"/>
      <c r="Y264" s="479"/>
      <c r="Z264" s="289" t="s">
        <v>932</v>
      </c>
      <c r="AA264" s="60"/>
      <c r="AB264" s="60"/>
      <c r="AC264" s="60"/>
      <c r="AD264" s="60"/>
      <c r="AE264" s="60"/>
      <c r="AF264" s="683"/>
      <c r="AG264" s="683"/>
      <c r="AH264" s="683"/>
      <c r="AI264" s="683"/>
      <c r="AJ264" s="683"/>
      <c r="AK264" s="60"/>
      <c r="AL264" s="61"/>
      <c r="AM264" s="479"/>
      <c r="AN264" s="479"/>
      <c r="AO264" s="479"/>
      <c r="AP264" s="479"/>
      <c r="AQ264" s="479"/>
      <c r="AR264" s="479"/>
      <c r="AS264" s="479"/>
      <c r="AT264" s="479"/>
      <c r="AU264" s="479"/>
      <c r="AV264" s="479"/>
      <c r="AW264" s="479"/>
      <c r="AX264" s="479"/>
      <c r="AY264" s="479"/>
      <c r="AZ264" s="479"/>
      <c r="BA264" s="46"/>
    </row>
    <row r="265" spans="1:53" ht="12.5">
      <c r="A265" s="119"/>
      <c r="B265" s="47">
        <v>0</v>
      </c>
      <c r="C265" s="479"/>
      <c r="D265" s="1002" t="s">
        <v>923</v>
      </c>
      <c r="E265" s="1002"/>
      <c r="F265" s="1002"/>
      <c r="G265" s="1002"/>
      <c r="H265" s="1002"/>
      <c r="I265" s="479"/>
      <c r="J265" s="479" t="s">
        <v>933</v>
      </c>
      <c r="K265" s="479"/>
      <c r="L265" s="479"/>
      <c r="M265" s="479"/>
      <c r="N265" s="479"/>
      <c r="O265" s="479"/>
      <c r="P265" s="479"/>
      <c r="Q265" s="479"/>
      <c r="R265" s="479"/>
      <c r="S265" s="479"/>
      <c r="T265" s="479"/>
      <c r="U265" s="479"/>
      <c r="V265" s="479"/>
      <c r="W265" s="479"/>
      <c r="X265" s="1314"/>
      <c r="Y265" s="1314"/>
      <c r="Z265" s="1314"/>
      <c r="AA265" s="1314"/>
      <c r="AB265" s="1314"/>
      <c r="AC265" s="1314"/>
      <c r="AD265" s="479"/>
      <c r="AE265" s="479"/>
      <c r="AF265" s="479"/>
      <c r="AG265" s="479"/>
      <c r="AH265" s="479"/>
      <c r="AI265" s="479"/>
      <c r="AJ265" s="479"/>
      <c r="AK265" s="479"/>
      <c r="AL265" s="479"/>
      <c r="AM265" s="479"/>
      <c r="AN265" s="479"/>
      <c r="AO265" s="479"/>
      <c r="AP265" s="479"/>
      <c r="AQ265" s="479"/>
      <c r="AR265" s="479"/>
      <c r="AS265" s="479"/>
      <c r="AT265" s="479"/>
      <c r="AU265" s="479"/>
      <c r="AV265" s="479"/>
      <c r="AW265" s="479"/>
      <c r="AX265" s="479"/>
      <c r="AY265" s="479"/>
      <c r="AZ265" s="479"/>
      <c r="BA265" s="46"/>
    </row>
    <row r="266" spans="1:53" ht="12.75" customHeight="1">
      <c r="A266" s="46"/>
      <c r="B266" s="649"/>
      <c r="C266" s="479"/>
      <c r="D266" s="48" t="s">
        <v>934</v>
      </c>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79"/>
      <c r="AC266" s="479"/>
      <c r="AD266" s="479"/>
      <c r="AE266" s="479"/>
      <c r="AF266" s="479"/>
      <c r="AG266" s="479"/>
      <c r="AH266" s="46"/>
      <c r="AI266" s="46"/>
      <c r="AJ266" s="46"/>
      <c r="AK266" s="46"/>
      <c r="AL266" s="46"/>
      <c r="AM266" s="479"/>
      <c r="AN266" s="479"/>
      <c r="AO266" s="479"/>
      <c r="AP266" s="479"/>
      <c r="AQ266" s="479"/>
      <c r="AR266" s="479"/>
      <c r="AS266" s="479"/>
      <c r="AT266" s="479"/>
      <c r="AU266" s="479"/>
      <c r="AV266" s="479"/>
      <c r="AW266" s="479"/>
      <c r="AX266" s="479"/>
      <c r="AY266" s="479"/>
      <c r="AZ266" s="479"/>
      <c r="BA266" s="46"/>
    </row>
    <row r="267" spans="1:53" ht="12.5">
      <c r="A267" s="173"/>
      <c r="B267" s="173"/>
      <c r="C267" s="173"/>
      <c r="D267" s="173"/>
      <c r="E267" s="173"/>
      <c r="F267" s="173"/>
      <c r="G267" s="173"/>
      <c r="H267" s="173"/>
      <c r="I267" s="173"/>
      <c r="J267" s="173"/>
      <c r="K267" s="173"/>
      <c r="L267" s="173"/>
      <c r="M267" s="173"/>
      <c r="N267" s="173"/>
      <c r="O267" s="173"/>
      <c r="P267" s="173"/>
      <c r="Q267" s="173"/>
      <c r="R267" s="173"/>
      <c r="S267" s="173"/>
      <c r="T267" s="173"/>
      <c r="U267" s="164"/>
      <c r="V267" s="164"/>
      <c r="W267" s="47"/>
      <c r="X267" s="164"/>
      <c r="Y267" s="164"/>
      <c r="Z267" s="684"/>
      <c r="AA267" s="684"/>
      <c r="AB267" s="684"/>
      <c r="AC267" s="684"/>
      <c r="AD267" s="684"/>
      <c r="AE267" s="164"/>
      <c r="AF267" s="479"/>
      <c r="AG267" s="479"/>
      <c r="AH267" s="479"/>
      <c r="AI267" s="479"/>
      <c r="AJ267" s="479"/>
      <c r="AK267" s="46"/>
      <c r="AL267" s="46"/>
      <c r="AM267" s="479"/>
      <c r="AN267" s="479"/>
      <c r="AO267" s="479"/>
      <c r="AP267" s="479"/>
      <c r="AQ267" s="479"/>
      <c r="AR267" s="479"/>
      <c r="AS267" s="479"/>
      <c r="AT267" s="479"/>
      <c r="AU267" s="479"/>
      <c r="AV267" s="479"/>
      <c r="AW267" s="479"/>
      <c r="AX267" s="479"/>
      <c r="AY267" s="479"/>
      <c r="AZ267" s="479"/>
      <c r="BA267" s="46"/>
    </row>
    <row r="268" spans="1:53" ht="13">
      <c r="A268" s="39" t="s">
        <v>935</v>
      </c>
      <c r="B268" s="39"/>
      <c r="C268" s="39" t="s">
        <v>127</v>
      </c>
      <c r="D268" s="46"/>
      <c r="E268" s="46"/>
      <c r="F268" s="46"/>
      <c r="G268" s="46"/>
      <c r="H268" s="46"/>
      <c r="I268" s="46"/>
      <c r="J268" s="46"/>
      <c r="K268" s="46"/>
      <c r="L268" s="46"/>
      <c r="M268" s="46"/>
      <c r="N268" s="46"/>
      <c r="O268" s="46"/>
      <c r="P268" s="46"/>
      <c r="Q268" s="46"/>
      <c r="R268" s="46"/>
      <c r="S268" s="46"/>
      <c r="T268" s="46"/>
      <c r="U268" s="479"/>
      <c r="V268" s="479"/>
      <c r="W268" s="479"/>
      <c r="X268" s="479"/>
      <c r="Y268" s="479"/>
      <c r="Z268" s="479"/>
      <c r="AA268" s="479"/>
      <c r="AB268" s="479"/>
      <c r="AC268" s="479"/>
      <c r="AD268" s="479"/>
      <c r="AE268" s="479"/>
      <c r="AF268" s="479"/>
      <c r="AG268" s="479"/>
      <c r="AH268" s="479"/>
      <c r="AI268" s="479"/>
      <c r="AJ268" s="479"/>
      <c r="AK268" s="479"/>
      <c r="AL268" s="479"/>
      <c r="AM268" s="479"/>
      <c r="AN268" s="479"/>
      <c r="AO268" s="479"/>
      <c r="AP268" s="479"/>
      <c r="AQ268" s="479"/>
      <c r="AR268" s="479"/>
      <c r="AS268" s="479"/>
      <c r="AT268" s="479"/>
      <c r="AU268" s="479"/>
      <c r="AV268" s="479"/>
      <c r="AW268" s="479"/>
      <c r="AX268" s="479"/>
      <c r="AY268" s="479"/>
      <c r="AZ268" s="479"/>
      <c r="BA268" s="46"/>
    </row>
    <row r="269" spans="1:53" ht="12.5">
      <c r="A269" s="479"/>
      <c r="B269" s="479"/>
      <c r="C269" s="479"/>
      <c r="D269" s="119" t="s">
        <v>936</v>
      </c>
      <c r="E269" s="119"/>
      <c r="F269" s="119"/>
      <c r="G269" s="119"/>
      <c r="H269" s="119"/>
      <c r="I269" s="119"/>
      <c r="J269" s="119"/>
      <c r="K269" s="46"/>
      <c r="L269" s="1152" t="s">
        <v>911</v>
      </c>
      <c r="M269" s="1152"/>
      <c r="N269" s="1152"/>
      <c r="O269" s="1152"/>
      <c r="P269" s="1152"/>
      <c r="Q269" s="1152"/>
      <c r="R269" s="1152"/>
      <c r="S269" s="1152"/>
      <c r="T269" s="1152"/>
      <c r="U269" s="1152"/>
      <c r="V269" s="1152"/>
      <c r="W269" s="1152"/>
      <c r="X269" s="1152"/>
      <c r="Y269" s="1152"/>
      <c r="Z269" s="1152"/>
      <c r="AA269" s="1152"/>
      <c r="AB269" s="1152"/>
      <c r="AC269" s="1152"/>
      <c r="AD269" s="1152"/>
      <c r="AE269" s="1152"/>
      <c r="AF269" s="1152"/>
      <c r="AG269" s="1152"/>
      <c r="AH269" s="1152"/>
      <c r="AI269" s="1152"/>
      <c r="AJ269" s="1152"/>
      <c r="AK269" s="46"/>
      <c r="AL269" s="46"/>
      <c r="AM269" s="479"/>
      <c r="AN269" s="479"/>
      <c r="AO269" s="479"/>
      <c r="AP269" s="479"/>
      <c r="AQ269" s="479"/>
      <c r="AR269" s="479"/>
      <c r="AS269" s="479"/>
      <c r="AT269" s="479"/>
      <c r="AU269" s="479"/>
      <c r="AV269" s="479"/>
      <c r="AW269" s="479"/>
      <c r="AX269" s="479"/>
      <c r="AY269" s="479"/>
      <c r="AZ269" s="479"/>
      <c r="BA269" s="46"/>
    </row>
    <row r="270" spans="1:53" ht="12.75" customHeight="1">
      <c r="A270" s="479"/>
      <c r="B270" s="479"/>
      <c r="C270" s="479"/>
      <c r="D270" s="119" t="s">
        <v>895</v>
      </c>
      <c r="E270" s="119"/>
      <c r="F270" s="119"/>
      <c r="G270" s="119"/>
      <c r="H270" s="119"/>
      <c r="I270" s="119"/>
      <c r="J270" s="119"/>
      <c r="K270" s="46"/>
      <c r="L270" s="1002" t="str">
        <f>M228</f>
        <v>600 California Street, #900</v>
      </c>
      <c r="M270" s="1002"/>
      <c r="N270" s="1002"/>
      <c r="O270" s="1002"/>
      <c r="P270" s="1002"/>
      <c r="Q270" s="1002"/>
      <c r="R270" s="1002"/>
      <c r="S270" s="1002"/>
      <c r="T270" s="1002"/>
      <c r="U270" s="1002"/>
      <c r="V270" s="1002"/>
      <c r="W270" s="1002"/>
      <c r="X270" s="1002"/>
      <c r="Y270" s="1002"/>
      <c r="Z270" s="1002"/>
      <c r="AA270" s="1002"/>
      <c r="AB270" s="1002"/>
      <c r="AC270" s="1002"/>
      <c r="AD270" s="1002"/>
      <c r="AE270" s="479"/>
      <c r="AF270" s="479"/>
      <c r="AG270" s="479"/>
      <c r="AH270" s="479"/>
      <c r="AI270" s="479"/>
      <c r="AJ270" s="479"/>
      <c r="AK270" s="46"/>
      <c r="AL270" s="46"/>
      <c r="AM270" s="479"/>
      <c r="AN270" s="479"/>
      <c r="AO270" s="479"/>
      <c r="AP270" s="479"/>
      <c r="AQ270" s="479"/>
      <c r="AR270" s="479"/>
      <c r="AS270" s="479"/>
      <c r="AT270" s="479"/>
      <c r="AU270" s="479"/>
      <c r="AV270" s="479"/>
      <c r="AW270" s="479"/>
      <c r="AX270" s="479"/>
      <c r="AY270" s="479"/>
      <c r="AZ270" s="479"/>
      <c r="BA270" s="46"/>
    </row>
    <row r="271" spans="1:53" ht="12.5">
      <c r="A271" s="479"/>
      <c r="B271" s="479"/>
      <c r="C271" s="479"/>
      <c r="D271" s="119" t="s">
        <v>782</v>
      </c>
      <c r="E271" s="119"/>
      <c r="F271" s="479"/>
      <c r="G271" s="479"/>
      <c r="H271" s="479"/>
      <c r="I271" s="479"/>
      <c r="J271" s="479"/>
      <c r="K271" s="479"/>
      <c r="L271" s="1002" t="str">
        <f>M240</f>
        <v>San Francsico</v>
      </c>
      <c r="M271" s="1002"/>
      <c r="N271" s="1002"/>
      <c r="O271" s="1002"/>
      <c r="P271" s="1002"/>
      <c r="Q271" s="1002"/>
      <c r="R271" s="1002"/>
      <c r="S271" s="1002"/>
      <c r="T271" s="479"/>
      <c r="U271" s="680" t="s">
        <v>897</v>
      </c>
      <c r="V271" s="1008"/>
      <c r="W271" s="1008"/>
      <c r="X271" s="119" t="s">
        <v>788</v>
      </c>
      <c r="Y271" s="479"/>
      <c r="Z271" s="479"/>
      <c r="AA271" s="479"/>
      <c r="AB271" s="1002"/>
      <c r="AC271" s="1002"/>
      <c r="AD271" s="1002"/>
      <c r="AE271" s="479"/>
      <c r="AF271" s="479"/>
      <c r="AG271" s="479"/>
      <c r="AH271" s="479"/>
      <c r="AI271" s="479"/>
      <c r="AJ271" s="479"/>
      <c r="AK271" s="46"/>
      <c r="AL271" s="46"/>
      <c r="AM271" s="479"/>
      <c r="AN271" s="479"/>
      <c r="AO271" s="479"/>
      <c r="AP271" s="479"/>
      <c r="AQ271" s="479"/>
      <c r="AR271" s="479"/>
      <c r="AS271" s="479"/>
      <c r="AT271" s="479"/>
      <c r="AU271" s="479"/>
      <c r="AV271" s="479"/>
      <c r="AW271" s="479"/>
      <c r="AX271" s="479"/>
      <c r="AY271" s="479"/>
      <c r="AZ271" s="479"/>
      <c r="BA271" s="46"/>
    </row>
    <row r="272" spans="1:53" ht="12.5">
      <c r="A272" s="479"/>
      <c r="B272" s="479"/>
      <c r="C272" s="479"/>
      <c r="D272" s="164" t="s">
        <v>899</v>
      </c>
      <c r="E272" s="46"/>
      <c r="F272" s="46"/>
      <c r="G272" s="46"/>
      <c r="H272" s="46"/>
      <c r="I272" s="46"/>
      <c r="J272" s="46"/>
      <c r="K272" s="649"/>
      <c r="L272" s="1002" t="str">
        <f>M241</f>
        <v>Sarah White</v>
      </c>
      <c r="M272" s="1002"/>
      <c r="N272" s="1002"/>
      <c r="O272" s="1002"/>
      <c r="P272" s="1002"/>
      <c r="Q272" s="1002"/>
      <c r="R272" s="1002"/>
      <c r="S272" s="1002"/>
      <c r="T272" s="1002"/>
      <c r="U272" s="1002"/>
      <c r="V272" s="1002"/>
      <c r="W272" s="1002"/>
      <c r="X272" s="1002"/>
      <c r="Y272" s="1002"/>
      <c r="Z272" s="1002"/>
      <c r="AA272" s="1002"/>
      <c r="AB272" s="1002"/>
      <c r="AC272" s="1002"/>
      <c r="AD272" s="1002"/>
      <c r="AE272" s="479"/>
      <c r="AF272" s="479"/>
      <c r="AG272" s="479"/>
      <c r="AH272" s="479"/>
      <c r="AI272" s="46"/>
      <c r="AJ272" s="46"/>
      <c r="AK272" s="46"/>
      <c r="AL272" s="46"/>
      <c r="AM272" s="479"/>
      <c r="AN272" s="479"/>
      <c r="AO272" s="479"/>
      <c r="AP272" s="479"/>
      <c r="AQ272" s="479"/>
      <c r="AR272" s="479"/>
      <c r="AS272" s="479"/>
      <c r="AT272" s="479"/>
      <c r="AU272" s="479"/>
      <c r="AV272" s="479"/>
      <c r="AW272" s="479"/>
      <c r="AX272" s="479"/>
      <c r="AY272" s="479"/>
      <c r="AZ272" s="479"/>
      <c r="BA272" s="46"/>
    </row>
    <row r="273" spans="1:53" ht="12.5">
      <c r="A273" s="479"/>
      <c r="B273" s="479"/>
      <c r="C273" s="479"/>
      <c r="D273" s="164" t="s">
        <v>902</v>
      </c>
      <c r="E273" s="46"/>
      <c r="F273" s="46"/>
      <c r="G273" s="479"/>
      <c r="H273" s="479"/>
      <c r="I273" s="479"/>
      <c r="J273" s="479"/>
      <c r="K273" s="479"/>
      <c r="L273" s="1007" t="str">
        <f>M242</f>
        <v xml:space="preserve">415.321.4074  </v>
      </c>
      <c r="M273" s="1007"/>
      <c r="N273" s="1007"/>
      <c r="O273" s="1007"/>
      <c r="P273" s="1007"/>
      <c r="Q273" s="1007"/>
      <c r="R273" s="46" t="s">
        <v>904</v>
      </c>
      <c r="S273" s="46"/>
      <c r="T273" s="1008"/>
      <c r="U273" s="1008"/>
      <c r="V273" s="1008"/>
      <c r="W273" s="46" t="s">
        <v>905</v>
      </c>
      <c r="X273" s="479"/>
      <c r="Y273" s="1007"/>
      <c r="Z273" s="1007"/>
      <c r="AA273" s="1007"/>
      <c r="AB273" s="1007"/>
      <c r="AC273" s="1007"/>
      <c r="AD273" s="1007"/>
      <c r="AE273" s="479"/>
      <c r="AF273" s="479"/>
      <c r="AG273" s="479"/>
      <c r="AH273" s="479"/>
      <c r="AI273" s="479"/>
      <c r="AJ273" s="479"/>
      <c r="AK273" s="479"/>
      <c r="AL273" s="479"/>
      <c r="AM273" s="479"/>
      <c r="AN273" s="479"/>
      <c r="AO273" s="479"/>
      <c r="AP273" s="479"/>
      <c r="AQ273" s="479"/>
      <c r="AR273" s="479"/>
      <c r="AS273" s="479"/>
      <c r="AT273" s="479"/>
      <c r="AU273" s="479"/>
      <c r="AV273" s="479"/>
      <c r="AW273" s="479"/>
      <c r="AX273" s="479"/>
      <c r="AY273" s="479"/>
      <c r="AZ273" s="479"/>
      <c r="BA273" s="46"/>
    </row>
    <row r="274" spans="1:53" ht="12.5">
      <c r="A274" s="479"/>
      <c r="B274" s="479"/>
      <c r="C274" s="479"/>
      <c r="D274" s="164" t="s">
        <v>907</v>
      </c>
      <c r="E274" s="46"/>
      <c r="F274" s="46"/>
      <c r="G274" s="479"/>
      <c r="H274" s="479"/>
      <c r="I274" s="479"/>
      <c r="J274" s="479"/>
      <c r="K274" s="479"/>
      <c r="L274" s="1385" t="str">
        <f>M232</f>
        <v>Swhite@bridgehousing.com</v>
      </c>
      <c r="M274" s="1385"/>
      <c r="N274" s="1385"/>
      <c r="O274" s="1385"/>
      <c r="P274" s="1385"/>
      <c r="Q274" s="1385"/>
      <c r="R274" s="1385"/>
      <c r="S274" s="1385"/>
      <c r="T274" s="1385"/>
      <c r="U274" s="1385"/>
      <c r="V274" s="1385"/>
      <c r="W274" s="1385"/>
      <c r="X274" s="1385"/>
      <c r="Y274" s="1385"/>
      <c r="Z274" s="1385"/>
      <c r="AA274" s="1385"/>
      <c r="AB274" s="1385"/>
      <c r="AC274" s="1385"/>
      <c r="AD274" s="1385"/>
      <c r="AE274" s="479"/>
      <c r="AF274" s="46"/>
      <c r="AG274" s="46"/>
      <c r="AH274" s="46"/>
      <c r="AI274" s="46"/>
      <c r="AJ274" s="46"/>
      <c r="AK274" s="479"/>
      <c r="AL274" s="479"/>
      <c r="AM274" s="479"/>
      <c r="AN274" s="479"/>
      <c r="AO274" s="479"/>
      <c r="AP274" s="479"/>
      <c r="AQ274" s="479"/>
      <c r="AR274" s="479"/>
      <c r="AS274" s="479"/>
      <c r="AT274" s="479"/>
      <c r="AU274" s="479"/>
      <c r="AV274" s="479"/>
      <c r="AW274" s="479"/>
      <c r="AX274" s="479"/>
      <c r="AY274" s="479"/>
      <c r="AZ274" s="479"/>
      <c r="BA274" s="46"/>
    </row>
    <row r="275" spans="1:53" ht="12.5">
      <c r="A275" s="479"/>
      <c r="B275" s="479"/>
      <c r="C275" s="479"/>
      <c r="D275" s="46" t="s">
        <v>937</v>
      </c>
      <c r="E275" s="46"/>
      <c r="F275" s="46"/>
      <c r="G275" s="46"/>
      <c r="H275" s="46"/>
      <c r="I275" s="46"/>
      <c r="J275" s="479"/>
      <c r="K275" s="479"/>
      <c r="L275" s="1008" t="s">
        <v>938</v>
      </c>
      <c r="M275" s="1008"/>
      <c r="N275" s="1008"/>
      <c r="O275" s="1008"/>
      <c r="P275" s="1008"/>
      <c r="Q275" s="1008"/>
      <c r="R275" s="1008"/>
      <c r="S275" s="1008"/>
      <c r="T275" s="1008"/>
      <c r="U275" s="1008"/>
      <c r="V275" s="1008"/>
      <c r="W275" s="1008"/>
      <c r="X275" s="1008"/>
      <c r="Y275" s="1008"/>
      <c r="Z275" s="1008"/>
      <c r="AA275" s="1008"/>
      <c r="AB275" s="1008"/>
      <c r="AC275" s="1008"/>
      <c r="AD275" s="1008"/>
      <c r="AE275" s="479"/>
      <c r="AF275" s="479"/>
      <c r="AG275" s="479"/>
      <c r="AH275" s="479"/>
      <c r="AI275" s="479"/>
      <c r="AJ275" s="479"/>
      <c r="AK275" s="46"/>
      <c r="AL275" s="46"/>
      <c r="AM275" s="479"/>
      <c r="AN275" s="479"/>
      <c r="AO275" s="479"/>
      <c r="AP275" s="479"/>
      <c r="AQ275" s="479"/>
      <c r="AR275" s="479"/>
      <c r="AS275" s="479"/>
      <c r="AT275" s="479"/>
      <c r="AU275" s="479"/>
      <c r="AV275" s="479"/>
      <c r="AW275" s="479"/>
      <c r="AX275" s="479"/>
      <c r="AY275" s="479"/>
      <c r="AZ275" s="479"/>
      <c r="BA275" s="46"/>
    </row>
    <row r="276" spans="1:53" ht="12.5">
      <c r="A276" s="479"/>
      <c r="B276" s="479"/>
      <c r="C276" s="479"/>
      <c r="D276" s="479"/>
      <c r="E276" s="479"/>
      <c r="F276" s="479"/>
      <c r="G276" s="479"/>
      <c r="H276" s="479"/>
      <c r="I276" s="479"/>
      <c r="J276" s="479"/>
      <c r="K276" s="479"/>
      <c r="L276" s="26" t="s">
        <v>939</v>
      </c>
      <c r="M276" s="479"/>
      <c r="N276" s="479"/>
      <c r="O276" s="479"/>
      <c r="P276" s="479"/>
      <c r="Q276" s="479"/>
      <c r="R276" s="479"/>
      <c r="S276" s="479"/>
      <c r="T276" s="479"/>
      <c r="U276" s="479"/>
      <c r="V276" s="479"/>
      <c r="W276" s="479"/>
      <c r="X276" s="479"/>
      <c r="Y276" s="479"/>
      <c r="Z276" s="479"/>
      <c r="AA276" s="479"/>
      <c r="AB276" s="479"/>
      <c r="AC276" s="479"/>
      <c r="AD276" s="479"/>
      <c r="AE276" s="479"/>
      <c r="AF276" s="479"/>
      <c r="AG276" s="479"/>
      <c r="AH276" s="479"/>
      <c r="AI276" s="479"/>
      <c r="AJ276" s="479"/>
      <c r="AK276" s="479"/>
      <c r="AL276" s="479"/>
      <c r="AM276" s="479"/>
      <c r="AN276" s="479"/>
      <c r="AO276" s="479"/>
      <c r="AP276" s="479"/>
      <c r="AQ276" s="479"/>
      <c r="AR276" s="479"/>
      <c r="AS276" s="479"/>
      <c r="AT276" s="479"/>
      <c r="AU276" s="479"/>
      <c r="AV276" s="479"/>
      <c r="AW276" s="479"/>
      <c r="AX276" s="479"/>
      <c r="AY276" s="479"/>
      <c r="AZ276" s="479"/>
      <c r="BA276" s="46"/>
    </row>
    <row r="277" spans="1:53" ht="12.5">
      <c r="A277" s="1157" t="s">
        <v>940</v>
      </c>
      <c r="B277" s="1157"/>
      <c r="C277" s="1157"/>
      <c r="D277" s="1157"/>
      <c r="E277" s="1157"/>
      <c r="F277" s="1157"/>
      <c r="G277" s="1157"/>
      <c r="H277" s="1157"/>
      <c r="I277" s="1157"/>
      <c r="J277" s="1157"/>
      <c r="K277" s="1157"/>
      <c r="L277" s="1157"/>
      <c r="M277" s="1157"/>
      <c r="N277" s="1157"/>
      <c r="O277" s="1157"/>
      <c r="P277" s="1157"/>
      <c r="Q277" s="1157"/>
      <c r="R277" s="1157"/>
      <c r="S277" s="1157"/>
      <c r="T277" s="1157"/>
      <c r="U277" s="1157"/>
      <c r="V277" s="1157"/>
      <c r="W277" s="1157"/>
      <c r="X277" s="1157"/>
      <c r="Y277" s="1157"/>
      <c r="Z277" s="1157"/>
      <c r="AA277" s="1157"/>
      <c r="AB277" s="1157"/>
      <c r="AC277" s="1157"/>
      <c r="AD277" s="1157"/>
      <c r="AE277" s="1157"/>
      <c r="AF277" s="1157"/>
      <c r="AG277" s="1157"/>
      <c r="AH277" s="1157"/>
      <c r="AI277" s="1157"/>
      <c r="AJ277" s="1157"/>
      <c r="AK277" s="1157"/>
      <c r="AL277" s="1157"/>
      <c r="AM277" s="479"/>
      <c r="AN277" s="479"/>
      <c r="AO277" s="479"/>
      <c r="AP277" s="479"/>
      <c r="AQ277" s="479"/>
      <c r="AR277" s="479"/>
      <c r="AS277" s="479"/>
      <c r="AT277" s="479"/>
      <c r="AU277" s="479"/>
      <c r="AV277" s="479"/>
      <c r="AW277" s="479"/>
      <c r="AX277" s="479"/>
      <c r="AY277" s="479"/>
      <c r="AZ277" s="479"/>
      <c r="BA277" s="46"/>
    </row>
    <row r="278" spans="1:53" ht="13" thickBot="1">
      <c r="A278" s="1158"/>
      <c r="B278" s="1158"/>
      <c r="C278" s="1158"/>
      <c r="D278" s="1158"/>
      <c r="E278" s="1158"/>
      <c r="F278" s="1158"/>
      <c r="G278" s="1158"/>
      <c r="H278" s="1158"/>
      <c r="I278" s="1158"/>
      <c r="J278" s="1158"/>
      <c r="K278" s="1158"/>
      <c r="L278" s="1158"/>
      <c r="M278" s="1158"/>
      <c r="N278" s="1158"/>
      <c r="O278" s="1158"/>
      <c r="P278" s="1158"/>
      <c r="Q278" s="1158"/>
      <c r="R278" s="1158"/>
      <c r="S278" s="1158"/>
      <c r="T278" s="1158"/>
      <c r="U278" s="1158"/>
      <c r="V278" s="1158"/>
      <c r="W278" s="1158"/>
      <c r="X278" s="1158"/>
      <c r="Y278" s="1158"/>
      <c r="Z278" s="1158"/>
      <c r="AA278" s="1158"/>
      <c r="AB278" s="1158"/>
      <c r="AC278" s="1158"/>
      <c r="AD278" s="1158"/>
      <c r="AE278" s="1158"/>
      <c r="AF278" s="1158"/>
      <c r="AG278" s="1158"/>
      <c r="AH278" s="1158"/>
      <c r="AI278" s="1158"/>
      <c r="AJ278" s="1158"/>
      <c r="AK278" s="1158"/>
      <c r="AL278" s="1158"/>
      <c r="AM278" s="479"/>
      <c r="AN278" s="479"/>
      <c r="AO278" s="479"/>
      <c r="AP278" s="479"/>
      <c r="AQ278" s="479"/>
      <c r="AR278" s="479"/>
      <c r="AS278" s="479"/>
      <c r="AT278" s="479"/>
      <c r="AU278" s="479"/>
      <c r="AV278" s="479"/>
      <c r="AW278" s="479"/>
      <c r="AX278" s="479"/>
      <c r="AY278" s="479"/>
      <c r="AZ278" s="479"/>
      <c r="BA278" s="46"/>
    </row>
    <row r="279" spans="1:53" ht="12.75" customHeight="1" thickTop="1">
      <c r="A279" s="18"/>
      <c r="B279" s="18"/>
      <c r="C279" s="18"/>
      <c r="D279" s="18"/>
      <c r="E279" s="18"/>
      <c r="F279" s="18"/>
      <c r="G279" s="463"/>
      <c r="H279" s="18"/>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164"/>
      <c r="AL279" s="49"/>
      <c r="AM279" s="479"/>
      <c r="AN279" s="479"/>
      <c r="AO279" s="479"/>
      <c r="AP279" s="479"/>
      <c r="AQ279" s="479"/>
      <c r="AR279" s="479"/>
      <c r="AS279" s="479"/>
      <c r="AT279" s="479"/>
      <c r="AU279" s="479"/>
      <c r="AV279" s="479"/>
      <c r="AW279" s="479"/>
      <c r="AX279" s="479"/>
      <c r="AY279" s="479"/>
      <c r="AZ279" s="479"/>
      <c r="BA279" s="46"/>
    </row>
    <row r="280" spans="1:53" ht="13">
      <c r="A280" s="39" t="s">
        <v>722</v>
      </c>
      <c r="B280" s="479"/>
      <c r="C280" s="39" t="s">
        <v>941</v>
      </c>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79"/>
      <c r="AM280" s="479"/>
      <c r="AN280" s="479"/>
      <c r="AO280" s="479"/>
      <c r="AP280" s="479"/>
      <c r="AQ280" s="479"/>
      <c r="AR280" s="479"/>
      <c r="AS280" s="479"/>
      <c r="AT280" s="479"/>
      <c r="AU280" s="479"/>
      <c r="AV280" s="479"/>
      <c r="AW280" s="479"/>
      <c r="AX280" s="479"/>
      <c r="AY280" s="479"/>
      <c r="AZ280" s="479"/>
      <c r="BA280" s="46"/>
    </row>
    <row r="281" spans="1:53" ht="12.5">
      <c r="A281" s="479"/>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79"/>
      <c r="AM281" s="479"/>
      <c r="AN281" s="479"/>
      <c r="AO281" s="479"/>
      <c r="AP281" s="479"/>
      <c r="AQ281" s="479"/>
      <c r="AR281" s="479"/>
      <c r="AS281" s="479"/>
      <c r="AT281" s="479"/>
      <c r="AU281" s="479"/>
      <c r="AV281" s="479"/>
      <c r="AW281" s="479"/>
      <c r="AX281" s="479"/>
      <c r="AY281" s="479"/>
      <c r="AZ281" s="479"/>
      <c r="BA281" s="46"/>
    </row>
    <row r="282" spans="1:53" ht="12.5">
      <c r="A282" s="479"/>
      <c r="B282" s="46" t="s">
        <v>942</v>
      </c>
      <c r="C282" s="46"/>
      <c r="D282" s="46"/>
      <c r="E282" s="46"/>
      <c r="F282" s="46"/>
      <c r="G282" s="479"/>
      <c r="H282" s="1002" t="s">
        <v>911</v>
      </c>
      <c r="I282" s="1004"/>
      <c r="J282" s="1004"/>
      <c r="K282" s="1004"/>
      <c r="L282" s="1004"/>
      <c r="M282" s="1004"/>
      <c r="N282" s="1004"/>
      <c r="O282" s="1004"/>
      <c r="P282" s="1004"/>
      <c r="Q282" s="1004"/>
      <c r="R282" s="1004"/>
      <c r="S282" s="479"/>
      <c r="T282" s="46" t="s">
        <v>943</v>
      </c>
      <c r="U282" s="479"/>
      <c r="V282" s="46"/>
      <c r="W282" s="46"/>
      <c r="X282" s="46"/>
      <c r="Y282" s="46"/>
      <c r="Z282" s="479"/>
      <c r="AA282" s="1002" t="s">
        <v>944</v>
      </c>
      <c r="AB282" s="1004"/>
      <c r="AC282" s="1004"/>
      <c r="AD282" s="1004"/>
      <c r="AE282" s="1004"/>
      <c r="AF282" s="1004"/>
      <c r="AG282" s="1004"/>
      <c r="AH282" s="1004"/>
      <c r="AI282" s="1004"/>
      <c r="AJ282" s="1004"/>
      <c r="AK282" s="1004"/>
      <c r="AL282" s="479"/>
      <c r="AM282" s="479"/>
      <c r="AN282" s="479"/>
      <c r="AO282" s="479"/>
      <c r="AP282" s="479"/>
      <c r="AQ282" s="479"/>
      <c r="AR282" s="479"/>
      <c r="AS282" s="479"/>
      <c r="AT282" s="479"/>
      <c r="AU282" s="479"/>
      <c r="AV282" s="479"/>
      <c r="AW282" s="479"/>
      <c r="AX282" s="479"/>
      <c r="AY282" s="479"/>
      <c r="AZ282" s="479"/>
      <c r="BA282" s="46"/>
    </row>
    <row r="283" spans="1:53" ht="12.75" customHeight="1">
      <c r="A283" s="479"/>
      <c r="B283" s="46" t="s">
        <v>945</v>
      </c>
      <c r="C283" s="46"/>
      <c r="D283" s="46"/>
      <c r="E283" s="46"/>
      <c r="F283" s="46"/>
      <c r="G283" s="479"/>
      <c r="H283" s="1008" t="s">
        <v>946</v>
      </c>
      <c r="I283" s="1025"/>
      <c r="J283" s="1025"/>
      <c r="K283" s="1025"/>
      <c r="L283" s="1025"/>
      <c r="M283" s="1025"/>
      <c r="N283" s="1025"/>
      <c r="O283" s="1025"/>
      <c r="P283" s="1025"/>
      <c r="Q283" s="1025"/>
      <c r="R283" s="1025"/>
      <c r="S283" s="479"/>
      <c r="T283" s="46" t="s">
        <v>945</v>
      </c>
      <c r="U283" s="479"/>
      <c r="V283" s="46"/>
      <c r="W283" s="46"/>
      <c r="X283" s="46"/>
      <c r="Y283" s="46"/>
      <c r="Z283" s="479"/>
      <c r="AA283" s="1008" t="s">
        <v>947</v>
      </c>
      <c r="AB283" s="1025"/>
      <c r="AC283" s="1025"/>
      <c r="AD283" s="1025"/>
      <c r="AE283" s="1025"/>
      <c r="AF283" s="1025"/>
      <c r="AG283" s="1025"/>
      <c r="AH283" s="1025"/>
      <c r="AI283" s="1025"/>
      <c r="AJ283" s="1025"/>
      <c r="AK283" s="1025"/>
      <c r="AL283" s="479"/>
      <c r="AM283" s="479"/>
      <c r="AN283" s="479"/>
      <c r="AO283" s="479"/>
      <c r="AP283" s="479"/>
      <c r="AQ283" s="479"/>
      <c r="AR283" s="479"/>
      <c r="AS283" s="479"/>
      <c r="AT283" s="479"/>
      <c r="AU283" s="479"/>
      <c r="AV283" s="479"/>
      <c r="AW283" s="479"/>
      <c r="AX283" s="479"/>
      <c r="AY283" s="479"/>
      <c r="AZ283" s="479"/>
      <c r="BA283" s="46"/>
    </row>
    <row r="284" spans="1:53" ht="12.75" customHeight="1">
      <c r="A284" s="479"/>
      <c r="B284" s="46" t="s">
        <v>948</v>
      </c>
      <c r="C284" s="46"/>
      <c r="D284" s="46"/>
      <c r="E284" s="46"/>
      <c r="F284" s="46"/>
      <c r="G284" s="479"/>
      <c r="H284" s="1008" t="s">
        <v>949</v>
      </c>
      <c r="I284" s="1025"/>
      <c r="J284" s="1025"/>
      <c r="K284" s="1025"/>
      <c r="L284" s="1025"/>
      <c r="M284" s="1025"/>
      <c r="N284" s="1025"/>
      <c r="O284" s="1025"/>
      <c r="P284" s="1025"/>
      <c r="Q284" s="1025"/>
      <c r="R284" s="1025"/>
      <c r="S284" s="479"/>
      <c r="T284" s="46" t="s">
        <v>950</v>
      </c>
      <c r="U284" s="479"/>
      <c r="V284" s="46"/>
      <c r="W284" s="46"/>
      <c r="X284" s="46"/>
      <c r="Y284" s="46"/>
      <c r="Z284" s="479"/>
      <c r="AA284" s="1008" t="s">
        <v>951</v>
      </c>
      <c r="AB284" s="1025"/>
      <c r="AC284" s="1025"/>
      <c r="AD284" s="1025"/>
      <c r="AE284" s="1025"/>
      <c r="AF284" s="1025"/>
      <c r="AG284" s="1025"/>
      <c r="AH284" s="1025"/>
      <c r="AI284" s="1025"/>
      <c r="AJ284" s="1025"/>
      <c r="AK284" s="1025"/>
      <c r="AL284" s="479"/>
      <c r="AM284" s="479"/>
      <c r="AN284" s="479"/>
      <c r="AO284" s="479"/>
      <c r="AP284" s="479"/>
      <c r="AQ284" s="479"/>
      <c r="AR284" s="479"/>
      <c r="AS284" s="479"/>
      <c r="AT284" s="479"/>
      <c r="AU284" s="479"/>
      <c r="AV284" s="479"/>
      <c r="AW284" s="479"/>
      <c r="AX284" s="479"/>
      <c r="AY284" s="479"/>
      <c r="AZ284" s="479"/>
      <c r="BA284" s="46"/>
    </row>
    <row r="285" spans="1:53" ht="12.75" customHeight="1">
      <c r="A285" s="479"/>
      <c r="B285" s="46" t="s">
        <v>899</v>
      </c>
      <c r="C285" s="46"/>
      <c r="D285" s="46"/>
      <c r="E285" s="46"/>
      <c r="F285" s="46"/>
      <c r="G285" s="479"/>
      <c r="H285" s="1008" t="s">
        <v>900</v>
      </c>
      <c r="I285" s="1025"/>
      <c r="J285" s="1025"/>
      <c r="K285" s="1025"/>
      <c r="L285" s="1025"/>
      <c r="M285" s="1025"/>
      <c r="N285" s="1025"/>
      <c r="O285" s="1025"/>
      <c r="P285" s="1025"/>
      <c r="Q285" s="1025"/>
      <c r="R285" s="1025"/>
      <c r="S285" s="479"/>
      <c r="T285" s="46" t="s">
        <v>899</v>
      </c>
      <c r="U285" s="479"/>
      <c r="V285" s="46"/>
      <c r="W285" s="46"/>
      <c r="X285" s="46"/>
      <c r="Y285" s="46"/>
      <c r="Z285" s="479"/>
      <c r="AA285" s="1008" t="s">
        <v>952</v>
      </c>
      <c r="AB285" s="1025"/>
      <c r="AC285" s="1025"/>
      <c r="AD285" s="1025"/>
      <c r="AE285" s="1025"/>
      <c r="AF285" s="1025"/>
      <c r="AG285" s="1025"/>
      <c r="AH285" s="1025"/>
      <c r="AI285" s="1025"/>
      <c r="AJ285" s="1025"/>
      <c r="AK285" s="1025"/>
      <c r="AL285" s="479"/>
      <c r="AM285" s="479"/>
      <c r="AN285" s="479"/>
      <c r="AO285" s="479"/>
      <c r="AP285" s="479"/>
      <c r="AQ285" s="479"/>
      <c r="AR285" s="479"/>
      <c r="AS285" s="479"/>
      <c r="AT285" s="479"/>
      <c r="AU285" s="479"/>
      <c r="AV285" s="479"/>
      <c r="AW285" s="479"/>
      <c r="AX285" s="479"/>
      <c r="AY285" s="479"/>
      <c r="AZ285" s="479"/>
      <c r="BA285" s="46"/>
    </row>
    <row r="286" spans="1:53" ht="12.75" customHeight="1">
      <c r="A286" s="479"/>
      <c r="B286" s="46" t="s">
        <v>902</v>
      </c>
      <c r="C286" s="46"/>
      <c r="D286" s="46"/>
      <c r="E286" s="46"/>
      <c r="F286" s="46"/>
      <c r="G286" s="46"/>
      <c r="H286" s="1026" t="str">
        <f>M231</f>
        <v xml:space="preserve">415.321.4074  </v>
      </c>
      <c r="I286" s="1026"/>
      <c r="J286" s="1026"/>
      <c r="K286" s="1026"/>
      <c r="L286" s="1026"/>
      <c r="M286" s="1026"/>
      <c r="N286" s="46" t="s">
        <v>904</v>
      </c>
      <c r="O286" s="46"/>
      <c r="P286" s="1002"/>
      <c r="Q286" s="1002"/>
      <c r="R286" s="1002"/>
      <c r="S286" s="46"/>
      <c r="T286" s="46" t="s">
        <v>902</v>
      </c>
      <c r="U286" s="479"/>
      <c r="V286" s="46"/>
      <c r="W286" s="46"/>
      <c r="X286" s="46"/>
      <c r="Y286" s="46"/>
      <c r="Z286" s="479"/>
      <c r="AA286" s="1026" t="s">
        <v>953</v>
      </c>
      <c r="AB286" s="1026"/>
      <c r="AC286" s="1026"/>
      <c r="AD286" s="1026"/>
      <c r="AE286" s="1026"/>
      <c r="AF286" s="1026"/>
      <c r="AG286" s="46" t="s">
        <v>904</v>
      </c>
      <c r="AH286" s="46"/>
      <c r="AI286" s="1002">
        <v>203</v>
      </c>
      <c r="AJ286" s="1002"/>
      <c r="AK286" s="1002"/>
      <c r="AL286" s="479"/>
      <c r="AM286" s="479"/>
      <c r="AN286" s="479"/>
      <c r="AO286" s="479"/>
      <c r="AP286" s="479"/>
      <c r="AQ286" s="479"/>
      <c r="AR286" s="479"/>
      <c r="AS286" s="479"/>
      <c r="AT286" s="479"/>
      <c r="AU286" s="479"/>
      <c r="AV286" s="479"/>
      <c r="AW286" s="479"/>
      <c r="AX286" s="479"/>
      <c r="AY286" s="479"/>
      <c r="AZ286" s="479"/>
      <c r="BA286" s="46"/>
    </row>
    <row r="287" spans="1:53" ht="12.5">
      <c r="A287" s="479"/>
      <c r="B287" s="46" t="s">
        <v>905</v>
      </c>
      <c r="C287" s="46"/>
      <c r="D287" s="46"/>
      <c r="E287" s="46"/>
      <c r="F287" s="46"/>
      <c r="G287" s="46"/>
      <c r="H287" s="1007" t="s">
        <v>906</v>
      </c>
      <c r="I287" s="1007"/>
      <c r="J287" s="1007"/>
      <c r="K287" s="1007"/>
      <c r="L287" s="1007"/>
      <c r="M287" s="1007"/>
      <c r="N287" s="164"/>
      <c r="O287" s="164"/>
      <c r="P287" s="173"/>
      <c r="Q287" s="173"/>
      <c r="R287" s="173"/>
      <c r="S287" s="46"/>
      <c r="T287" s="46" t="s">
        <v>905</v>
      </c>
      <c r="U287" s="479"/>
      <c r="V287" s="46"/>
      <c r="W287" s="46"/>
      <c r="X287" s="46"/>
      <c r="Y287" s="46"/>
      <c r="Z287" s="479"/>
      <c r="AA287" s="1007" t="s">
        <v>954</v>
      </c>
      <c r="AB287" s="1007"/>
      <c r="AC287" s="1007"/>
      <c r="AD287" s="1007"/>
      <c r="AE287" s="1007"/>
      <c r="AF287" s="1007"/>
      <c r="AG287" s="164"/>
      <c r="AH287" s="164"/>
      <c r="AI287" s="173"/>
      <c r="AJ287" s="173"/>
      <c r="AK287" s="173"/>
      <c r="AL287" s="479"/>
      <c r="AM287" s="479"/>
      <c r="AN287" s="479"/>
      <c r="AO287" s="479"/>
      <c r="AP287" s="479"/>
      <c r="AQ287" s="479"/>
      <c r="AR287" s="479"/>
      <c r="AS287" s="479"/>
      <c r="AT287" s="479"/>
      <c r="AU287" s="479"/>
      <c r="AV287" s="479"/>
      <c r="AW287" s="479"/>
      <c r="AX287" s="479"/>
      <c r="AY287" s="479"/>
      <c r="AZ287" s="479"/>
      <c r="BA287" s="46"/>
    </row>
    <row r="288" spans="1:53" ht="12.5">
      <c r="A288" s="479"/>
      <c r="B288" s="46" t="s">
        <v>955</v>
      </c>
      <c r="C288" s="46"/>
      <c r="D288" s="46"/>
      <c r="E288" s="46"/>
      <c r="F288" s="46"/>
      <c r="G288" s="46"/>
      <c r="H288" s="1025" t="str">
        <f>M232</f>
        <v>Swhite@bridgehousing.com</v>
      </c>
      <c r="I288" s="1025"/>
      <c r="J288" s="1025"/>
      <c r="K288" s="1025"/>
      <c r="L288" s="1025"/>
      <c r="M288" s="1025"/>
      <c r="N288" s="1004"/>
      <c r="O288" s="1004"/>
      <c r="P288" s="1004"/>
      <c r="Q288" s="1004"/>
      <c r="R288" s="1004"/>
      <c r="S288" s="46"/>
      <c r="T288" s="46" t="s">
        <v>955</v>
      </c>
      <c r="U288" s="479"/>
      <c r="V288" s="46"/>
      <c r="W288" s="46"/>
      <c r="X288" s="46"/>
      <c r="Y288" s="46"/>
      <c r="Z288" s="479"/>
      <c r="AA288" s="1008" t="s">
        <v>956</v>
      </c>
      <c r="AB288" s="1025"/>
      <c r="AC288" s="1025"/>
      <c r="AD288" s="1025"/>
      <c r="AE288" s="1025"/>
      <c r="AF288" s="1025"/>
      <c r="AG288" s="1004"/>
      <c r="AH288" s="1004"/>
      <c r="AI288" s="1004"/>
      <c r="AJ288" s="1004"/>
      <c r="AK288" s="1004"/>
      <c r="AL288" s="479"/>
      <c r="AM288" s="479"/>
      <c r="AN288" s="479"/>
      <c r="AO288" s="479"/>
      <c r="AP288" s="479"/>
      <c r="AQ288" s="479"/>
      <c r="AR288" s="479"/>
      <c r="AS288" s="479"/>
      <c r="AT288" s="479"/>
      <c r="AU288" s="479"/>
      <c r="AV288" s="479"/>
      <c r="AW288" s="479"/>
      <c r="AX288" s="479"/>
      <c r="AY288" s="479"/>
      <c r="AZ288" s="479"/>
      <c r="BA288" s="46"/>
    </row>
    <row r="289" spans="2:53" ht="12.5">
      <c r="B289" s="46"/>
      <c r="C289" s="46"/>
      <c r="D289" s="46"/>
      <c r="E289" s="46"/>
      <c r="F289" s="46"/>
      <c r="G289" s="46"/>
      <c r="H289" s="46"/>
      <c r="I289" s="46"/>
      <c r="J289" s="46"/>
      <c r="K289" s="46"/>
      <c r="L289" s="46"/>
      <c r="M289" s="46"/>
      <c r="N289" s="46"/>
      <c r="O289" s="46"/>
      <c r="P289" s="46"/>
      <c r="Q289" s="46"/>
      <c r="R289" s="46"/>
      <c r="S289" s="46"/>
      <c r="T289" s="46"/>
      <c r="U289" s="479"/>
      <c r="V289" s="46"/>
      <c r="W289" s="46"/>
      <c r="X289" s="46"/>
      <c r="Y289" s="46"/>
      <c r="Z289" s="479"/>
      <c r="AA289" s="46"/>
      <c r="AB289" s="46"/>
      <c r="AC289" s="46"/>
      <c r="AD289" s="46"/>
      <c r="AE289" s="46"/>
      <c r="AF289" s="46"/>
      <c r="AG289" s="46"/>
      <c r="AH289" s="46"/>
      <c r="AI289" s="46"/>
      <c r="AJ289" s="46"/>
      <c r="AK289" s="46"/>
      <c r="AL289" s="479"/>
      <c r="AM289" s="479"/>
      <c r="AN289" s="479"/>
      <c r="AO289" s="479"/>
      <c r="AP289" s="479"/>
      <c r="AQ289" s="479"/>
      <c r="AR289" s="479"/>
      <c r="AS289" s="479"/>
      <c r="AT289" s="479"/>
      <c r="AU289" s="479"/>
      <c r="AV289" s="479"/>
      <c r="AW289" s="479"/>
      <c r="AX289" s="479"/>
      <c r="AY289" s="479"/>
      <c r="AZ289" s="479"/>
      <c r="BA289" s="46"/>
    </row>
    <row r="290" spans="2:53" ht="12.5">
      <c r="B290" s="46" t="s">
        <v>957</v>
      </c>
      <c r="C290" s="46"/>
      <c r="D290" s="46"/>
      <c r="E290" s="46"/>
      <c r="F290" s="46"/>
      <c r="G290" s="479"/>
      <c r="H290" s="1004" t="s">
        <v>958</v>
      </c>
      <c r="I290" s="1004"/>
      <c r="J290" s="1004"/>
      <c r="K290" s="1004"/>
      <c r="L290" s="1004"/>
      <c r="M290" s="1004"/>
      <c r="N290" s="1004"/>
      <c r="O290" s="1004"/>
      <c r="P290" s="1004"/>
      <c r="Q290" s="1004"/>
      <c r="R290" s="1004"/>
      <c r="S290" s="479"/>
      <c r="T290" s="46" t="s">
        <v>959</v>
      </c>
      <c r="U290" s="479"/>
      <c r="V290" s="46"/>
      <c r="W290" s="46"/>
      <c r="X290" s="46"/>
      <c r="Y290" s="46"/>
      <c r="Z290" s="479"/>
      <c r="AA290" s="1002" t="s">
        <v>960</v>
      </c>
      <c r="AB290" s="1004"/>
      <c r="AC290" s="1004"/>
      <c r="AD290" s="1004"/>
      <c r="AE290" s="1004"/>
      <c r="AF290" s="1004"/>
      <c r="AG290" s="1004"/>
      <c r="AH290" s="1004"/>
      <c r="AI290" s="1004"/>
      <c r="AJ290" s="1004"/>
      <c r="AK290" s="1004"/>
      <c r="AL290" s="479"/>
      <c r="AM290" s="479"/>
      <c r="AN290" s="479"/>
      <c r="AO290" s="479"/>
      <c r="AP290" s="479"/>
      <c r="AQ290" s="479"/>
      <c r="AR290" s="479"/>
      <c r="AS290" s="479"/>
      <c r="AT290" s="479"/>
      <c r="AU290" s="479"/>
      <c r="AV290" s="479"/>
      <c r="AW290" s="479"/>
      <c r="AX290" s="479"/>
      <c r="AY290" s="479"/>
      <c r="AZ290" s="479"/>
      <c r="BA290" s="46"/>
    </row>
    <row r="291" spans="2:53" ht="12.5">
      <c r="B291" s="46" t="s">
        <v>945</v>
      </c>
      <c r="C291" s="46"/>
      <c r="D291" s="46"/>
      <c r="E291" s="46"/>
      <c r="F291" s="46"/>
      <c r="G291" s="479"/>
      <c r="H291" s="1008" t="s">
        <v>961</v>
      </c>
      <c r="I291" s="1025"/>
      <c r="J291" s="1025"/>
      <c r="K291" s="1025"/>
      <c r="L291" s="1025"/>
      <c r="M291" s="1025"/>
      <c r="N291" s="1025"/>
      <c r="O291" s="1025"/>
      <c r="P291" s="1025"/>
      <c r="Q291" s="1025"/>
      <c r="R291" s="1025"/>
      <c r="S291" s="479"/>
      <c r="T291" s="46" t="s">
        <v>945</v>
      </c>
      <c r="U291" s="479"/>
      <c r="V291" s="46"/>
      <c r="W291" s="46"/>
      <c r="X291" s="46"/>
      <c r="Y291" s="46"/>
      <c r="Z291" s="479"/>
      <c r="AA291" s="1008" t="s">
        <v>962</v>
      </c>
      <c r="AB291" s="1025"/>
      <c r="AC291" s="1025"/>
      <c r="AD291" s="1025"/>
      <c r="AE291" s="1025"/>
      <c r="AF291" s="1025"/>
      <c r="AG291" s="1025"/>
      <c r="AH291" s="1025"/>
      <c r="AI291" s="1025"/>
      <c r="AJ291" s="1025"/>
      <c r="AK291" s="1025"/>
      <c r="AL291" s="479"/>
      <c r="AM291" s="479"/>
      <c r="AN291" s="479"/>
      <c r="AO291" s="479"/>
      <c r="AP291" s="479"/>
      <c r="AQ291" s="479"/>
      <c r="AR291" s="479"/>
      <c r="AS291" s="479"/>
      <c r="AT291" s="479"/>
      <c r="AU291" s="479"/>
      <c r="AV291" s="479"/>
      <c r="AW291" s="479"/>
      <c r="AX291" s="479"/>
      <c r="AY291" s="479"/>
      <c r="AZ291" s="479"/>
      <c r="BA291" s="46"/>
    </row>
    <row r="292" spans="2:53" ht="12.5">
      <c r="B292" s="46" t="s">
        <v>948</v>
      </c>
      <c r="C292" s="46"/>
      <c r="D292" s="46"/>
      <c r="E292" s="46"/>
      <c r="F292" s="46"/>
      <c r="G292" s="479"/>
      <c r="H292" s="1008" t="s">
        <v>963</v>
      </c>
      <c r="I292" s="1025"/>
      <c r="J292" s="1025"/>
      <c r="K292" s="1025"/>
      <c r="L292" s="1025"/>
      <c r="M292" s="1025"/>
      <c r="N292" s="1025"/>
      <c r="O292" s="1025"/>
      <c r="P292" s="1025"/>
      <c r="Q292" s="1025"/>
      <c r="R292" s="1025"/>
      <c r="S292" s="479"/>
      <c r="T292" s="46" t="s">
        <v>950</v>
      </c>
      <c r="U292" s="479"/>
      <c r="V292" s="46"/>
      <c r="W292" s="46"/>
      <c r="X292" s="46"/>
      <c r="Y292" s="46"/>
      <c r="Z292" s="479"/>
      <c r="AA292" s="1008" t="s">
        <v>964</v>
      </c>
      <c r="AB292" s="1025"/>
      <c r="AC292" s="1025"/>
      <c r="AD292" s="1025"/>
      <c r="AE292" s="1025"/>
      <c r="AF292" s="1025"/>
      <c r="AG292" s="1025"/>
      <c r="AH292" s="1025"/>
      <c r="AI292" s="1025"/>
      <c r="AJ292" s="1025"/>
      <c r="AK292" s="1025"/>
      <c r="AL292" s="479"/>
      <c r="AM292" s="479"/>
      <c r="AN292" s="479"/>
      <c r="AO292" s="479"/>
      <c r="AP292" s="479"/>
      <c r="AQ292" s="479"/>
      <c r="AR292" s="479"/>
      <c r="AS292" s="479"/>
      <c r="AT292" s="479"/>
      <c r="AU292" s="479"/>
      <c r="AV292" s="479"/>
      <c r="AW292" s="479"/>
      <c r="AX292" s="479"/>
      <c r="AY292" s="479"/>
      <c r="AZ292" s="479"/>
      <c r="BA292" s="46"/>
    </row>
    <row r="293" spans="2:53" ht="12.75" customHeight="1">
      <c r="B293" s="46" t="s">
        <v>899</v>
      </c>
      <c r="C293" s="46"/>
      <c r="D293" s="46"/>
      <c r="E293" s="46"/>
      <c r="F293" s="46"/>
      <c r="G293" s="479"/>
      <c r="H293" s="1025" t="s">
        <v>965</v>
      </c>
      <c r="I293" s="1025"/>
      <c r="J293" s="1025"/>
      <c r="K293" s="1025"/>
      <c r="L293" s="1025"/>
      <c r="M293" s="1025"/>
      <c r="N293" s="1025"/>
      <c r="O293" s="1025"/>
      <c r="P293" s="1025"/>
      <c r="Q293" s="1025"/>
      <c r="R293" s="1025"/>
      <c r="S293" s="479"/>
      <c r="T293" s="46" t="s">
        <v>899</v>
      </c>
      <c r="U293" s="479"/>
      <c r="V293" s="46"/>
      <c r="W293" s="46"/>
      <c r="X293" s="46"/>
      <c r="Y293" s="46"/>
      <c r="Z293" s="479"/>
      <c r="AA293" s="1025" t="s">
        <v>966</v>
      </c>
      <c r="AB293" s="1025"/>
      <c r="AC293" s="1025"/>
      <c r="AD293" s="1025"/>
      <c r="AE293" s="1025"/>
      <c r="AF293" s="1025"/>
      <c r="AG293" s="1025"/>
      <c r="AH293" s="1025"/>
      <c r="AI293" s="1025"/>
      <c r="AJ293" s="1025"/>
      <c r="AK293" s="1025"/>
      <c r="AL293" s="479"/>
      <c r="AM293" s="479"/>
      <c r="AN293" s="479"/>
      <c r="AO293" s="479"/>
      <c r="AP293" s="479"/>
      <c r="AQ293" s="479"/>
      <c r="AR293" s="479"/>
      <c r="AS293" s="479"/>
      <c r="AT293" s="479"/>
      <c r="AU293" s="479"/>
      <c r="AV293" s="479"/>
      <c r="AW293" s="479"/>
      <c r="AX293" s="479"/>
      <c r="AY293" s="479"/>
      <c r="AZ293" s="479"/>
      <c r="BA293" s="46"/>
    </row>
    <row r="294" spans="2:53" ht="12.75" customHeight="1">
      <c r="B294" s="46" t="s">
        <v>902</v>
      </c>
      <c r="C294" s="46"/>
      <c r="D294" s="46"/>
      <c r="E294" s="46"/>
      <c r="F294" s="46"/>
      <c r="G294" s="46"/>
      <c r="H294" s="1026" t="s">
        <v>967</v>
      </c>
      <c r="I294" s="1026"/>
      <c r="J294" s="1026"/>
      <c r="K294" s="1026"/>
      <c r="L294" s="1026"/>
      <c r="M294" s="1026"/>
      <c r="N294" s="46" t="s">
        <v>904</v>
      </c>
      <c r="O294" s="46"/>
      <c r="P294" s="1002"/>
      <c r="Q294" s="1002"/>
      <c r="R294" s="1002"/>
      <c r="S294" s="46"/>
      <c r="T294" s="46" t="s">
        <v>902</v>
      </c>
      <c r="U294" s="479"/>
      <c r="V294" s="46"/>
      <c r="W294" s="46"/>
      <c r="X294" s="46"/>
      <c r="Y294" s="46"/>
      <c r="Z294" s="479"/>
      <c r="AA294" s="1026" t="s">
        <v>968</v>
      </c>
      <c r="AB294" s="1026"/>
      <c r="AC294" s="1026"/>
      <c r="AD294" s="1026"/>
      <c r="AE294" s="1026"/>
      <c r="AF294" s="1026"/>
      <c r="AG294" s="46" t="s">
        <v>904</v>
      </c>
      <c r="AH294" s="46"/>
      <c r="AI294" s="1002"/>
      <c r="AJ294" s="1002"/>
      <c r="AK294" s="1002"/>
      <c r="AL294" s="479"/>
      <c r="AM294" s="479"/>
      <c r="AN294" s="479"/>
      <c r="AO294" s="479"/>
      <c r="AP294" s="479"/>
      <c r="AQ294" s="479"/>
      <c r="AR294" s="479"/>
      <c r="AS294" s="479"/>
      <c r="AT294" s="479"/>
      <c r="AU294" s="479"/>
      <c r="AV294" s="479"/>
      <c r="AW294" s="479"/>
      <c r="AX294" s="479"/>
      <c r="AY294" s="479"/>
      <c r="AZ294" s="479"/>
      <c r="BA294" s="46"/>
    </row>
    <row r="295" spans="2:53" ht="12.75" customHeight="1">
      <c r="B295" s="46" t="s">
        <v>905</v>
      </c>
      <c r="C295" s="46"/>
      <c r="D295" s="46"/>
      <c r="E295" s="46"/>
      <c r="F295" s="46"/>
      <c r="G295" s="46"/>
      <c r="H295" s="1007" t="s">
        <v>969</v>
      </c>
      <c r="I295" s="1007"/>
      <c r="J295" s="1007"/>
      <c r="K295" s="1007"/>
      <c r="L295" s="1007"/>
      <c r="M295" s="1007"/>
      <c r="N295" s="164"/>
      <c r="O295" s="164"/>
      <c r="P295" s="173"/>
      <c r="Q295" s="173"/>
      <c r="R295" s="173"/>
      <c r="S295" s="46"/>
      <c r="T295" s="46" t="s">
        <v>905</v>
      </c>
      <c r="U295" s="479"/>
      <c r="V295" s="46"/>
      <c r="W295" s="46"/>
      <c r="X295" s="46"/>
      <c r="Y295" s="46"/>
      <c r="Z295" s="479"/>
      <c r="AA295" s="1007" t="s">
        <v>970</v>
      </c>
      <c r="AB295" s="1007"/>
      <c r="AC295" s="1007"/>
      <c r="AD295" s="1007"/>
      <c r="AE295" s="1007"/>
      <c r="AF295" s="1007"/>
      <c r="AG295" s="164"/>
      <c r="AH295" s="164"/>
      <c r="AI295" s="173"/>
      <c r="AJ295" s="173"/>
      <c r="AK295" s="173"/>
      <c r="AL295" s="479"/>
      <c r="AM295" s="479"/>
      <c r="AN295" s="479"/>
      <c r="AO295" s="479"/>
      <c r="AP295" s="479"/>
      <c r="AQ295" s="479"/>
      <c r="AR295" s="479"/>
      <c r="AS295" s="479"/>
      <c r="AT295" s="479"/>
      <c r="AU295" s="479"/>
      <c r="AV295" s="479"/>
      <c r="AW295" s="479"/>
      <c r="AX295" s="479"/>
      <c r="AY295" s="479"/>
      <c r="AZ295" s="479"/>
      <c r="BA295" s="46"/>
    </row>
    <row r="296" spans="2:53" ht="12.75" customHeight="1">
      <c r="B296" s="46" t="s">
        <v>955</v>
      </c>
      <c r="C296" s="46"/>
      <c r="D296" s="46"/>
      <c r="E296" s="46"/>
      <c r="F296" s="46"/>
      <c r="G296" s="46"/>
      <c r="H296" s="1008" t="s">
        <v>971</v>
      </c>
      <c r="I296" s="1025"/>
      <c r="J296" s="1025"/>
      <c r="K296" s="1025"/>
      <c r="L296" s="1025"/>
      <c r="M296" s="1025"/>
      <c r="N296" s="1004"/>
      <c r="O296" s="1004"/>
      <c r="P296" s="1004"/>
      <c r="Q296" s="1004"/>
      <c r="R296" s="1004"/>
      <c r="S296" s="46"/>
      <c r="T296" s="46" t="s">
        <v>955</v>
      </c>
      <c r="U296" s="479"/>
      <c r="V296" s="46"/>
      <c r="W296" s="46"/>
      <c r="X296" s="46"/>
      <c r="Y296" s="46"/>
      <c r="Z296" s="479"/>
      <c r="AA296" s="1008" t="s">
        <v>972</v>
      </c>
      <c r="AB296" s="1025"/>
      <c r="AC296" s="1025"/>
      <c r="AD296" s="1025"/>
      <c r="AE296" s="1025"/>
      <c r="AF296" s="1025"/>
      <c r="AG296" s="1004"/>
      <c r="AH296" s="1004"/>
      <c r="AI296" s="1004"/>
      <c r="AJ296" s="1004"/>
      <c r="AK296" s="1004"/>
      <c r="AL296" s="479"/>
      <c r="AM296" s="479"/>
      <c r="AN296" s="479"/>
      <c r="AO296" s="479"/>
      <c r="AP296" s="479"/>
      <c r="AQ296" s="479"/>
      <c r="AR296" s="479"/>
      <c r="AS296" s="479"/>
      <c r="AT296" s="479"/>
      <c r="AU296" s="479"/>
      <c r="AV296" s="479"/>
      <c r="AW296" s="479"/>
      <c r="AX296" s="479"/>
      <c r="AY296" s="479"/>
      <c r="AZ296" s="479"/>
      <c r="BA296" s="46"/>
    </row>
    <row r="297" spans="2:53" ht="12.5">
      <c r="B297" s="479"/>
      <c r="C297" s="479"/>
      <c r="D297" s="479"/>
      <c r="E297" s="479"/>
      <c r="F297" s="479"/>
      <c r="G297" s="479"/>
      <c r="H297" s="479"/>
      <c r="I297" s="479"/>
      <c r="J297" s="479"/>
      <c r="K297" s="479"/>
      <c r="L297" s="479"/>
      <c r="M297" s="479"/>
      <c r="N297" s="479"/>
      <c r="O297" s="479"/>
      <c r="P297" s="479"/>
      <c r="Q297" s="479"/>
      <c r="R297" s="479"/>
      <c r="S297" s="479"/>
      <c r="T297" s="479"/>
      <c r="U297" s="479"/>
      <c r="V297" s="479"/>
      <c r="W297" s="479"/>
      <c r="X297" s="479"/>
      <c r="Y297" s="479"/>
      <c r="Z297" s="479"/>
      <c r="AA297" s="479"/>
      <c r="AB297" s="479"/>
      <c r="AC297" s="479"/>
      <c r="AD297" s="479"/>
      <c r="AE297" s="479"/>
      <c r="AF297" s="479"/>
      <c r="AG297" s="479"/>
      <c r="AH297" s="479"/>
      <c r="AI297" s="479"/>
      <c r="AJ297" s="479"/>
      <c r="AK297" s="479"/>
      <c r="AL297" s="479"/>
      <c r="AM297" s="479"/>
      <c r="AN297" s="479"/>
      <c r="AO297" s="479"/>
      <c r="AP297" s="479"/>
      <c r="AQ297" s="479"/>
      <c r="AR297" s="479"/>
      <c r="AS297" s="479"/>
      <c r="AT297" s="479"/>
      <c r="AU297" s="479"/>
      <c r="AV297" s="479"/>
      <c r="AW297" s="479"/>
      <c r="AX297" s="479"/>
      <c r="AY297" s="479"/>
      <c r="AZ297" s="479"/>
      <c r="BA297" s="46"/>
    </row>
    <row r="298" spans="2:53" ht="12.5">
      <c r="B298" s="46" t="s">
        <v>973</v>
      </c>
      <c r="C298" s="46"/>
      <c r="D298" s="46"/>
      <c r="E298" s="46"/>
      <c r="F298" s="46"/>
      <c r="G298" s="479"/>
      <c r="H298" s="1004" t="str">
        <f t="shared" ref="H298:H304" si="1">H290</f>
        <v>Goldfarb and Lipman</v>
      </c>
      <c r="I298" s="1004"/>
      <c r="J298" s="1004"/>
      <c r="K298" s="1004"/>
      <c r="L298" s="1004"/>
      <c r="M298" s="1004"/>
      <c r="N298" s="1004"/>
      <c r="O298" s="1004"/>
      <c r="P298" s="1004"/>
      <c r="Q298" s="1004"/>
      <c r="R298" s="1004"/>
      <c r="S298" s="479"/>
      <c r="T298" s="46" t="s">
        <v>974</v>
      </c>
      <c r="U298" s="479"/>
      <c r="V298" s="46"/>
      <c r="W298" s="46"/>
      <c r="X298" s="46"/>
      <c r="Y298" s="46"/>
      <c r="Z298" s="479"/>
      <c r="AA298" s="1002" t="s">
        <v>975</v>
      </c>
      <c r="AB298" s="1004"/>
      <c r="AC298" s="1004"/>
      <c r="AD298" s="1004"/>
      <c r="AE298" s="1004"/>
      <c r="AF298" s="1004"/>
      <c r="AG298" s="1004"/>
      <c r="AH298" s="1004"/>
      <c r="AI298" s="1004"/>
      <c r="AJ298" s="1004"/>
      <c r="AK298" s="1004"/>
      <c r="AL298" s="479"/>
      <c r="AM298" s="479"/>
      <c r="AN298" s="479"/>
      <c r="AO298" s="479"/>
      <c r="AP298" s="479"/>
      <c r="AQ298" s="479"/>
      <c r="AR298" s="479"/>
      <c r="AS298" s="479"/>
      <c r="AT298" s="479"/>
      <c r="AU298" s="479"/>
      <c r="AV298" s="479"/>
      <c r="AW298" s="479"/>
      <c r="AX298" s="479"/>
      <c r="AY298" s="479"/>
      <c r="AZ298" s="479"/>
      <c r="BA298" s="46"/>
    </row>
    <row r="299" spans="2:53" ht="12.5">
      <c r="B299" s="46" t="s">
        <v>945</v>
      </c>
      <c r="C299" s="46"/>
      <c r="D299" s="46"/>
      <c r="E299" s="46"/>
      <c r="F299" s="46"/>
      <c r="G299" s="479"/>
      <c r="H299" s="1025" t="str">
        <f t="shared" si="1"/>
        <v>1300 Clay Street | Eleventh Floor |</v>
      </c>
      <c r="I299" s="1025"/>
      <c r="J299" s="1025"/>
      <c r="K299" s="1025"/>
      <c r="L299" s="1025"/>
      <c r="M299" s="1025"/>
      <c r="N299" s="1025"/>
      <c r="O299" s="1025"/>
      <c r="P299" s="1025"/>
      <c r="Q299" s="1025"/>
      <c r="R299" s="1025"/>
      <c r="S299" s="479"/>
      <c r="T299" s="46" t="s">
        <v>945</v>
      </c>
      <c r="U299" s="479"/>
      <c r="V299" s="46"/>
      <c r="W299" s="46"/>
      <c r="X299" s="46"/>
      <c r="Y299" s="46"/>
      <c r="Z299" s="479"/>
      <c r="AA299" s="1008" t="s">
        <v>976</v>
      </c>
      <c r="AB299" s="1025"/>
      <c r="AC299" s="1025"/>
      <c r="AD299" s="1025"/>
      <c r="AE299" s="1025"/>
      <c r="AF299" s="1025"/>
      <c r="AG299" s="1025"/>
      <c r="AH299" s="1025"/>
      <c r="AI299" s="1025"/>
      <c r="AJ299" s="1025"/>
      <c r="AK299" s="1025"/>
      <c r="AL299" s="479"/>
      <c r="AM299" s="479"/>
      <c r="AN299" s="479"/>
      <c r="AO299" s="479"/>
      <c r="AP299" s="479"/>
      <c r="AQ299" s="479"/>
      <c r="AR299" s="479"/>
      <c r="AS299" s="479"/>
      <c r="AT299" s="479"/>
      <c r="AU299" s="479"/>
      <c r="AV299" s="479"/>
      <c r="AW299" s="479"/>
      <c r="AX299" s="479"/>
      <c r="AY299" s="479"/>
      <c r="AZ299" s="479"/>
      <c r="BA299" s="46"/>
    </row>
    <row r="300" spans="2:53" ht="12.5">
      <c r="B300" s="46" t="s">
        <v>948</v>
      </c>
      <c r="C300" s="46"/>
      <c r="D300" s="46"/>
      <c r="E300" s="46"/>
      <c r="F300" s="46"/>
      <c r="G300" s="479"/>
      <c r="H300" s="1025" t="str">
        <f t="shared" si="1"/>
        <v xml:space="preserve"> Oakland CA 94612</v>
      </c>
      <c r="I300" s="1025"/>
      <c r="J300" s="1025"/>
      <c r="K300" s="1025"/>
      <c r="L300" s="1025"/>
      <c r="M300" s="1025"/>
      <c r="N300" s="1025"/>
      <c r="O300" s="1025"/>
      <c r="P300" s="1025"/>
      <c r="Q300" s="1025"/>
      <c r="R300" s="1025"/>
      <c r="S300" s="479"/>
      <c r="T300" s="46" t="s">
        <v>950</v>
      </c>
      <c r="U300" s="479"/>
      <c r="V300" s="46"/>
      <c r="W300" s="46"/>
      <c r="X300" s="46"/>
      <c r="Y300" s="46"/>
      <c r="Z300" s="479"/>
      <c r="AA300" s="1008" t="s">
        <v>977</v>
      </c>
      <c r="AB300" s="1025"/>
      <c r="AC300" s="1025"/>
      <c r="AD300" s="1025"/>
      <c r="AE300" s="1025"/>
      <c r="AF300" s="1025"/>
      <c r="AG300" s="1025"/>
      <c r="AH300" s="1025"/>
      <c r="AI300" s="1025"/>
      <c r="AJ300" s="1025"/>
      <c r="AK300" s="1025"/>
      <c r="AL300" s="479"/>
      <c r="AM300" s="479"/>
      <c r="AN300" s="479"/>
      <c r="AO300" s="479"/>
      <c r="AP300" s="479"/>
      <c r="AQ300" s="479"/>
      <c r="AR300" s="479"/>
      <c r="AS300" s="479"/>
      <c r="AT300" s="479"/>
      <c r="AU300" s="479"/>
      <c r="AV300" s="479"/>
      <c r="AW300" s="479"/>
      <c r="AX300" s="479"/>
      <c r="AY300" s="479"/>
      <c r="AZ300" s="479"/>
      <c r="BA300" s="46"/>
    </row>
    <row r="301" spans="2:53" ht="12.5">
      <c r="B301" s="46" t="s">
        <v>899</v>
      </c>
      <c r="C301" s="46"/>
      <c r="D301" s="46"/>
      <c r="E301" s="46"/>
      <c r="F301" s="46"/>
      <c r="G301" s="479"/>
      <c r="H301" s="1025" t="str">
        <f t="shared" si="1"/>
        <v>Heather Gould</v>
      </c>
      <c r="I301" s="1025"/>
      <c r="J301" s="1025"/>
      <c r="K301" s="1025"/>
      <c r="L301" s="1025"/>
      <c r="M301" s="1025"/>
      <c r="N301" s="1025"/>
      <c r="O301" s="1025"/>
      <c r="P301" s="1025"/>
      <c r="Q301" s="1025"/>
      <c r="R301" s="1025"/>
      <c r="S301" s="479"/>
      <c r="T301" s="46" t="s">
        <v>899</v>
      </c>
      <c r="U301" s="479"/>
      <c r="V301" s="46"/>
      <c r="W301" s="46"/>
      <c r="X301" s="46"/>
      <c r="Y301" s="46"/>
      <c r="Z301" s="479"/>
      <c r="AA301" s="1008" t="s">
        <v>978</v>
      </c>
      <c r="AB301" s="1025"/>
      <c r="AC301" s="1025"/>
      <c r="AD301" s="1025"/>
      <c r="AE301" s="1025"/>
      <c r="AF301" s="1025"/>
      <c r="AG301" s="1025"/>
      <c r="AH301" s="1025"/>
      <c r="AI301" s="1025"/>
      <c r="AJ301" s="1025"/>
      <c r="AK301" s="1025"/>
      <c r="AL301" s="479"/>
      <c r="AM301" s="479"/>
      <c r="AN301" s="479"/>
      <c r="AO301" s="479"/>
      <c r="AP301" s="479"/>
      <c r="AQ301" s="479"/>
      <c r="AR301" s="479"/>
      <c r="AS301" s="479"/>
      <c r="AT301" s="479"/>
      <c r="AU301" s="479"/>
      <c r="AV301" s="479"/>
      <c r="AW301" s="479"/>
      <c r="AX301" s="479"/>
      <c r="AY301" s="479"/>
      <c r="AZ301" s="479"/>
      <c r="BA301" s="46"/>
    </row>
    <row r="302" spans="2:53" ht="12.5">
      <c r="B302" s="46" t="s">
        <v>902</v>
      </c>
      <c r="C302" s="46"/>
      <c r="D302" s="46"/>
      <c r="E302" s="46"/>
      <c r="F302" s="46"/>
      <c r="G302" s="46"/>
      <c r="H302" s="1026" t="str">
        <f t="shared" si="1"/>
        <v xml:space="preserve">510.433.6633 </v>
      </c>
      <c r="I302" s="1026"/>
      <c r="J302" s="1026"/>
      <c r="K302" s="1026"/>
      <c r="L302" s="1026"/>
      <c r="M302" s="1026"/>
      <c r="N302" s="46" t="s">
        <v>904</v>
      </c>
      <c r="O302" s="46"/>
      <c r="P302" s="1002"/>
      <c r="Q302" s="1002"/>
      <c r="R302" s="1002"/>
      <c r="S302" s="46"/>
      <c r="T302" s="46" t="s">
        <v>902</v>
      </c>
      <c r="U302" s="479"/>
      <c r="V302" s="46"/>
      <c r="W302" s="46"/>
      <c r="X302" s="46"/>
      <c r="Y302" s="46"/>
      <c r="Z302" s="479"/>
      <c r="AA302" s="1026" t="s">
        <v>979</v>
      </c>
      <c r="AB302" s="1026"/>
      <c r="AC302" s="1026"/>
      <c r="AD302" s="1026"/>
      <c r="AE302" s="1026"/>
      <c r="AF302" s="1026"/>
      <c r="AG302" s="46" t="s">
        <v>904</v>
      </c>
      <c r="AH302" s="46"/>
      <c r="AI302" s="1002">
        <v>1011</v>
      </c>
      <c r="AJ302" s="1002"/>
      <c r="AK302" s="1002"/>
      <c r="AL302" s="479"/>
      <c r="AM302" s="479"/>
      <c r="AN302" s="479"/>
      <c r="AO302" s="479"/>
      <c r="AP302" s="479"/>
      <c r="AQ302" s="479"/>
      <c r="AR302" s="479"/>
      <c r="AS302" s="479"/>
      <c r="AT302" s="479"/>
      <c r="AU302" s="479"/>
      <c r="AV302" s="479"/>
      <c r="AW302" s="479"/>
      <c r="AX302" s="479"/>
      <c r="AY302" s="479"/>
      <c r="AZ302" s="479"/>
      <c r="BA302" s="46"/>
    </row>
    <row r="303" spans="2:53" ht="12.5">
      <c r="B303" s="46" t="s">
        <v>905</v>
      </c>
      <c r="C303" s="46"/>
      <c r="D303" s="46"/>
      <c r="E303" s="46"/>
      <c r="F303" s="46"/>
      <c r="G303" s="46"/>
      <c r="H303" s="1007" t="str">
        <f t="shared" si="1"/>
        <v>510-836-1035</v>
      </c>
      <c r="I303" s="1007"/>
      <c r="J303" s="1007"/>
      <c r="K303" s="1007"/>
      <c r="L303" s="1007"/>
      <c r="M303" s="1007"/>
      <c r="N303" s="164"/>
      <c r="O303" s="164"/>
      <c r="P303" s="173"/>
      <c r="Q303" s="173"/>
      <c r="R303" s="173"/>
      <c r="S303" s="46"/>
      <c r="T303" s="46" t="s">
        <v>905</v>
      </c>
      <c r="U303" s="479"/>
      <c r="V303" s="46"/>
      <c r="W303" s="46"/>
      <c r="X303" s="46"/>
      <c r="Y303" s="46"/>
      <c r="Z303" s="479"/>
      <c r="AA303" s="1007" t="s">
        <v>980</v>
      </c>
      <c r="AB303" s="1007"/>
      <c r="AC303" s="1007"/>
      <c r="AD303" s="1007"/>
      <c r="AE303" s="1007"/>
      <c r="AF303" s="1007"/>
      <c r="AG303" s="164"/>
      <c r="AH303" s="164"/>
      <c r="AI303" s="173"/>
      <c r="AJ303" s="173"/>
      <c r="AK303" s="173"/>
      <c r="AL303" s="479"/>
      <c r="AM303" s="479"/>
      <c r="AN303" s="479"/>
      <c r="AO303" s="479"/>
      <c r="AP303" s="479"/>
      <c r="AQ303" s="479"/>
      <c r="AR303" s="479"/>
      <c r="AS303" s="479"/>
      <c r="AT303" s="479"/>
      <c r="AU303" s="479"/>
      <c r="AV303" s="479"/>
      <c r="AW303" s="479"/>
      <c r="AX303" s="479"/>
      <c r="AY303" s="479"/>
      <c r="AZ303" s="479"/>
      <c r="BA303" s="46"/>
    </row>
    <row r="304" spans="2:53" ht="12.5">
      <c r="B304" s="46" t="s">
        <v>955</v>
      </c>
      <c r="C304" s="46"/>
      <c r="D304" s="46"/>
      <c r="E304" s="46"/>
      <c r="F304" s="46"/>
      <c r="G304" s="46"/>
      <c r="H304" s="1025" t="str">
        <f t="shared" si="1"/>
        <v>hgould@goldfarblipman.com</v>
      </c>
      <c r="I304" s="1025"/>
      <c r="J304" s="1025"/>
      <c r="K304" s="1025"/>
      <c r="L304" s="1025"/>
      <c r="M304" s="1025"/>
      <c r="N304" s="1004"/>
      <c r="O304" s="1004"/>
      <c r="P304" s="1004"/>
      <c r="Q304" s="1004"/>
      <c r="R304" s="1004"/>
      <c r="S304" s="46"/>
      <c r="T304" s="46" t="s">
        <v>955</v>
      </c>
      <c r="U304" s="479"/>
      <c r="V304" s="46"/>
      <c r="W304" s="46"/>
      <c r="X304" s="46"/>
      <c r="Y304" s="46"/>
      <c r="Z304" s="479"/>
      <c r="AA304" s="1008" t="s">
        <v>981</v>
      </c>
      <c r="AB304" s="1025"/>
      <c r="AC304" s="1025"/>
      <c r="AD304" s="1025"/>
      <c r="AE304" s="1025"/>
      <c r="AF304" s="1025"/>
      <c r="AG304" s="1004"/>
      <c r="AH304" s="1004"/>
      <c r="AI304" s="1004"/>
      <c r="AJ304" s="1004"/>
      <c r="AK304" s="1004"/>
      <c r="AL304" s="479"/>
      <c r="AM304" s="479"/>
      <c r="AN304" s="479"/>
      <c r="AO304" s="479"/>
      <c r="AP304" s="479"/>
      <c r="AQ304" s="479"/>
      <c r="AR304" s="479"/>
      <c r="AS304" s="479"/>
      <c r="AT304" s="479"/>
      <c r="AU304" s="479"/>
      <c r="AV304" s="479"/>
      <c r="AW304" s="479"/>
      <c r="AX304" s="479"/>
      <c r="AY304" s="479"/>
      <c r="AZ304" s="479"/>
      <c r="BA304" s="46"/>
    </row>
    <row r="305" spans="1:53" ht="12.5">
      <c r="A305" s="479"/>
      <c r="B305" s="46"/>
      <c r="C305" s="46"/>
      <c r="D305" s="46"/>
      <c r="E305" s="46"/>
      <c r="F305" s="46"/>
      <c r="G305" s="163"/>
      <c r="H305" s="11"/>
      <c r="I305" s="11"/>
      <c r="J305" s="11"/>
      <c r="K305" s="11"/>
      <c r="L305" s="11"/>
      <c r="M305" s="11"/>
      <c r="N305" s="11"/>
      <c r="O305" s="11"/>
      <c r="P305" s="11"/>
      <c r="Q305" s="11"/>
      <c r="R305" s="11"/>
      <c r="S305" s="163"/>
      <c r="T305" s="46"/>
      <c r="U305" s="479"/>
      <c r="V305" s="46"/>
      <c r="W305" s="46"/>
      <c r="X305" s="46"/>
      <c r="Y305" s="46"/>
      <c r="Z305" s="479"/>
      <c r="AA305" s="11"/>
      <c r="AB305" s="11"/>
      <c r="AC305" s="11"/>
      <c r="AD305" s="11"/>
      <c r="AE305" s="11"/>
      <c r="AF305" s="11"/>
      <c r="AG305" s="11"/>
      <c r="AH305" s="11"/>
      <c r="AI305" s="11"/>
      <c r="AJ305" s="11"/>
      <c r="AK305" s="11"/>
      <c r="AL305" s="479"/>
      <c r="AM305" s="479"/>
      <c r="AN305" s="479"/>
      <c r="AO305" s="479"/>
      <c r="AP305" s="479"/>
      <c r="AQ305" s="479"/>
      <c r="AR305" s="479"/>
      <c r="AS305" s="479"/>
      <c r="AT305" s="479"/>
      <c r="AU305" s="479"/>
      <c r="AV305" s="479"/>
      <c r="AW305" s="479"/>
      <c r="AX305" s="479"/>
      <c r="AY305" s="479"/>
      <c r="AZ305" s="479"/>
      <c r="BA305" s="46"/>
    </row>
    <row r="306" spans="1:53" ht="12.75" customHeight="1">
      <c r="A306" s="479"/>
      <c r="B306" s="46" t="s">
        <v>982</v>
      </c>
      <c r="C306" s="46"/>
      <c r="D306" s="46"/>
      <c r="E306" s="46"/>
      <c r="F306" s="46"/>
      <c r="G306" s="479"/>
      <c r="H306" s="1002" t="s">
        <v>983</v>
      </c>
      <c r="I306" s="1004"/>
      <c r="J306" s="1004"/>
      <c r="K306" s="1004"/>
      <c r="L306" s="1004"/>
      <c r="M306" s="1004"/>
      <c r="N306" s="1004"/>
      <c r="O306" s="1004"/>
      <c r="P306" s="1004"/>
      <c r="Q306" s="1004"/>
      <c r="R306" s="1004"/>
      <c r="S306" s="46"/>
      <c r="T306" s="46" t="s">
        <v>984</v>
      </c>
      <c r="U306" s="479"/>
      <c r="V306" s="46"/>
      <c r="W306" s="46"/>
      <c r="X306" s="46"/>
      <c r="Y306" s="46"/>
      <c r="Z306" s="479"/>
      <c r="AA306" s="1002" t="s">
        <v>985</v>
      </c>
      <c r="AB306" s="1004"/>
      <c r="AC306" s="1004"/>
      <c r="AD306" s="1004"/>
      <c r="AE306" s="1004"/>
      <c r="AF306" s="1004"/>
      <c r="AG306" s="1004"/>
      <c r="AH306" s="1004"/>
      <c r="AI306" s="1004"/>
      <c r="AJ306" s="1004"/>
      <c r="AK306" s="1004"/>
      <c r="AL306" s="479"/>
      <c r="AM306" s="479"/>
      <c r="AN306" s="479"/>
      <c r="AO306" s="479"/>
      <c r="AP306" s="479"/>
      <c r="AQ306" s="479"/>
      <c r="AR306" s="479"/>
      <c r="AS306" s="479"/>
      <c r="AT306" s="479"/>
      <c r="AU306" s="479"/>
      <c r="AV306" s="479"/>
      <c r="AW306" s="479"/>
      <c r="AX306" s="479"/>
      <c r="AY306" s="479"/>
      <c r="AZ306" s="479"/>
      <c r="BA306" s="46"/>
    </row>
    <row r="307" spans="1:53" ht="12.5">
      <c r="A307" s="479"/>
      <c r="B307" s="46" t="s">
        <v>945</v>
      </c>
      <c r="C307" s="46"/>
      <c r="D307" s="46"/>
      <c r="E307" s="46"/>
      <c r="F307" s="46"/>
      <c r="G307" s="479"/>
      <c r="H307" s="1008" t="s">
        <v>986</v>
      </c>
      <c r="I307" s="1025"/>
      <c r="J307" s="1025"/>
      <c r="K307" s="1025"/>
      <c r="L307" s="1025"/>
      <c r="M307" s="1025"/>
      <c r="N307" s="1025"/>
      <c r="O307" s="1025"/>
      <c r="P307" s="1025"/>
      <c r="Q307" s="1025"/>
      <c r="R307" s="1025"/>
      <c r="S307" s="46"/>
      <c r="T307" s="46" t="s">
        <v>945</v>
      </c>
      <c r="U307" s="479"/>
      <c r="V307" s="46"/>
      <c r="W307" s="46"/>
      <c r="X307" s="46"/>
      <c r="Y307" s="46"/>
      <c r="Z307" s="479"/>
      <c r="AA307" s="1025"/>
      <c r="AB307" s="1025"/>
      <c r="AC307" s="1025"/>
      <c r="AD307" s="1025"/>
      <c r="AE307" s="1025"/>
      <c r="AF307" s="1025"/>
      <c r="AG307" s="1025"/>
      <c r="AH307" s="1025"/>
      <c r="AI307" s="1025"/>
      <c r="AJ307" s="1025"/>
      <c r="AK307" s="1025"/>
      <c r="AL307" s="479"/>
      <c r="AM307" s="479"/>
      <c r="AN307" s="479"/>
      <c r="AO307" s="479"/>
      <c r="AP307" s="479"/>
      <c r="AQ307" s="479"/>
      <c r="AR307" s="479"/>
      <c r="AS307" s="479"/>
      <c r="AT307" s="479"/>
      <c r="AU307" s="479"/>
      <c r="AV307" s="479"/>
      <c r="AW307" s="479"/>
      <c r="AX307" s="479"/>
      <c r="AY307" s="479"/>
      <c r="AZ307" s="479"/>
      <c r="BA307" s="46"/>
    </row>
    <row r="308" spans="1:53" ht="12.5">
      <c r="A308" s="479"/>
      <c r="B308" s="46" t="s">
        <v>948</v>
      </c>
      <c r="C308" s="46"/>
      <c r="D308" s="46"/>
      <c r="E308" s="46"/>
      <c r="F308" s="46"/>
      <c r="G308" s="479"/>
      <c r="H308" s="1008" t="s">
        <v>987</v>
      </c>
      <c r="I308" s="1025"/>
      <c r="J308" s="1025"/>
      <c r="K308" s="1025"/>
      <c r="L308" s="1025"/>
      <c r="M308" s="1025"/>
      <c r="N308" s="1025"/>
      <c r="O308" s="1025"/>
      <c r="P308" s="1025"/>
      <c r="Q308" s="1025"/>
      <c r="R308" s="1025"/>
      <c r="S308" s="46"/>
      <c r="T308" s="46" t="s">
        <v>950</v>
      </c>
      <c r="U308" s="479"/>
      <c r="V308" s="46"/>
      <c r="W308" s="46"/>
      <c r="X308" s="46"/>
      <c r="Y308" s="46"/>
      <c r="Z308" s="479"/>
      <c r="AA308" s="1025"/>
      <c r="AB308" s="1025"/>
      <c r="AC308" s="1025"/>
      <c r="AD308" s="1025"/>
      <c r="AE308" s="1025"/>
      <c r="AF308" s="1025"/>
      <c r="AG308" s="1025"/>
      <c r="AH308" s="1025"/>
      <c r="AI308" s="1025"/>
      <c r="AJ308" s="1025"/>
      <c r="AK308" s="1025"/>
      <c r="AL308" s="479"/>
      <c r="AM308" s="479"/>
      <c r="AN308" s="479"/>
      <c r="AO308" s="479"/>
      <c r="AP308" s="479"/>
      <c r="AQ308" s="479"/>
      <c r="AR308" s="479"/>
      <c r="AS308" s="479"/>
      <c r="AT308" s="479"/>
      <c r="AU308" s="479"/>
      <c r="AV308" s="479"/>
      <c r="AW308" s="479"/>
      <c r="AX308" s="479"/>
      <c r="AY308" s="479"/>
      <c r="AZ308" s="479"/>
      <c r="BA308" s="46"/>
    </row>
    <row r="309" spans="1:53" ht="12.5">
      <c r="A309" s="479"/>
      <c r="B309" s="46" t="s">
        <v>899</v>
      </c>
      <c r="C309" s="46"/>
      <c r="D309" s="46"/>
      <c r="E309" s="46"/>
      <c r="F309" s="46"/>
      <c r="G309" s="479"/>
      <c r="H309" s="1008" t="s">
        <v>988</v>
      </c>
      <c r="I309" s="1025"/>
      <c r="J309" s="1025"/>
      <c r="K309" s="1025"/>
      <c r="L309" s="1025"/>
      <c r="M309" s="1025"/>
      <c r="N309" s="1025"/>
      <c r="O309" s="1025"/>
      <c r="P309" s="1025"/>
      <c r="Q309" s="1025"/>
      <c r="R309" s="1025"/>
      <c r="S309" s="46"/>
      <c r="T309" s="46" t="s">
        <v>899</v>
      </c>
      <c r="U309" s="479"/>
      <c r="V309" s="46"/>
      <c r="W309" s="46"/>
      <c r="X309" s="46"/>
      <c r="Y309" s="46"/>
      <c r="Z309" s="479"/>
      <c r="AA309" s="1025"/>
      <c r="AB309" s="1025"/>
      <c r="AC309" s="1025"/>
      <c r="AD309" s="1025"/>
      <c r="AE309" s="1025"/>
      <c r="AF309" s="1025"/>
      <c r="AG309" s="1025"/>
      <c r="AH309" s="1025"/>
      <c r="AI309" s="1025"/>
      <c r="AJ309" s="1025"/>
      <c r="AK309" s="1025"/>
      <c r="AL309" s="479"/>
      <c r="AM309" s="479"/>
      <c r="AN309" s="479"/>
      <c r="AO309" s="479"/>
      <c r="AP309" s="479"/>
      <c r="AQ309" s="479"/>
      <c r="AR309" s="479"/>
      <c r="AS309" s="479"/>
      <c r="AT309" s="479"/>
      <c r="AU309" s="479"/>
      <c r="AV309" s="479"/>
      <c r="AW309" s="479"/>
      <c r="AX309" s="479"/>
      <c r="AY309" s="479"/>
      <c r="AZ309" s="479"/>
      <c r="BA309" s="46"/>
    </row>
    <row r="310" spans="1:53" ht="12.5">
      <c r="A310" s="479"/>
      <c r="B310" s="46" t="s">
        <v>902</v>
      </c>
      <c r="C310" s="46"/>
      <c r="D310" s="46"/>
      <c r="E310" s="46"/>
      <c r="F310" s="46"/>
      <c r="G310" s="46"/>
      <c r="H310" s="1026" t="s">
        <v>989</v>
      </c>
      <c r="I310" s="1026"/>
      <c r="J310" s="1026"/>
      <c r="K310" s="1026"/>
      <c r="L310" s="1026"/>
      <c r="M310" s="1026"/>
      <c r="N310" s="46" t="s">
        <v>904</v>
      </c>
      <c r="O310" s="46"/>
      <c r="P310" s="1002"/>
      <c r="Q310" s="1002"/>
      <c r="R310" s="1002"/>
      <c r="S310" s="46"/>
      <c r="T310" s="46" t="s">
        <v>902</v>
      </c>
      <c r="U310" s="479"/>
      <c r="V310" s="46"/>
      <c r="W310" s="46"/>
      <c r="X310" s="46"/>
      <c r="Y310" s="46"/>
      <c r="Z310" s="479"/>
      <c r="AA310" s="1026"/>
      <c r="AB310" s="1026"/>
      <c r="AC310" s="1026"/>
      <c r="AD310" s="1026"/>
      <c r="AE310" s="1026"/>
      <c r="AF310" s="1026"/>
      <c r="AG310" s="46" t="s">
        <v>904</v>
      </c>
      <c r="AH310" s="46"/>
      <c r="AI310" s="1002"/>
      <c r="AJ310" s="1002"/>
      <c r="AK310" s="1002"/>
      <c r="AL310" s="479"/>
      <c r="AM310" s="479"/>
      <c r="AN310" s="479"/>
      <c r="AO310" s="479"/>
      <c r="AP310" s="479"/>
      <c r="AQ310" s="479"/>
      <c r="AR310" s="479"/>
      <c r="AS310" s="479"/>
      <c r="AT310" s="479"/>
      <c r="AU310" s="479"/>
      <c r="AV310" s="479"/>
      <c r="AW310" s="479"/>
      <c r="AX310" s="479"/>
      <c r="AY310" s="479"/>
      <c r="AZ310" s="479"/>
      <c r="BA310" s="46"/>
    </row>
    <row r="311" spans="1:53" ht="12.5">
      <c r="A311" s="479"/>
      <c r="B311" s="46" t="s">
        <v>905</v>
      </c>
      <c r="C311" s="46"/>
      <c r="D311" s="46"/>
      <c r="E311" s="46"/>
      <c r="F311" s="46"/>
      <c r="G311" s="46"/>
      <c r="H311" s="1007" t="s">
        <v>990</v>
      </c>
      <c r="I311" s="1007"/>
      <c r="J311" s="1007"/>
      <c r="K311" s="1007"/>
      <c r="L311" s="1007"/>
      <c r="M311" s="1007"/>
      <c r="N311" s="164"/>
      <c r="O311" s="164"/>
      <c r="P311" s="173"/>
      <c r="Q311" s="173"/>
      <c r="R311" s="173"/>
      <c r="S311" s="46"/>
      <c r="T311" s="46" t="s">
        <v>905</v>
      </c>
      <c r="U311" s="479"/>
      <c r="V311" s="46"/>
      <c r="W311" s="46"/>
      <c r="X311" s="46"/>
      <c r="Y311" s="46"/>
      <c r="Z311" s="479"/>
      <c r="AA311" s="1007"/>
      <c r="AB311" s="1007"/>
      <c r="AC311" s="1007"/>
      <c r="AD311" s="1007"/>
      <c r="AE311" s="1007"/>
      <c r="AF311" s="1007"/>
      <c r="AG311" s="164"/>
      <c r="AH311" s="164"/>
      <c r="AI311" s="173"/>
      <c r="AJ311" s="173"/>
      <c r="AK311" s="173"/>
      <c r="AL311" s="479"/>
      <c r="AM311" s="479"/>
      <c r="AN311" s="479"/>
      <c r="AO311" s="479"/>
      <c r="AP311" s="479"/>
      <c r="AQ311" s="479"/>
      <c r="AR311" s="479"/>
      <c r="AS311" s="479"/>
      <c r="AT311" s="479"/>
      <c r="AU311" s="479"/>
      <c r="AV311" s="479"/>
      <c r="AW311" s="479"/>
      <c r="AX311" s="479"/>
      <c r="AY311" s="479"/>
      <c r="AZ311" s="479"/>
      <c r="BA311" s="46"/>
    </row>
    <row r="312" spans="1:53" ht="12.5">
      <c r="A312" s="479"/>
      <c r="B312" s="46" t="s">
        <v>955</v>
      </c>
      <c r="C312" s="46"/>
      <c r="D312" s="46"/>
      <c r="E312" s="46"/>
      <c r="F312" s="46"/>
      <c r="G312" s="46"/>
      <c r="H312" s="1008" t="s">
        <v>991</v>
      </c>
      <c r="I312" s="1025"/>
      <c r="J312" s="1025"/>
      <c r="K312" s="1025"/>
      <c r="L312" s="1025"/>
      <c r="M312" s="1025"/>
      <c r="N312" s="1004"/>
      <c r="O312" s="1004"/>
      <c r="P312" s="1004"/>
      <c r="Q312" s="1004"/>
      <c r="R312" s="1004"/>
      <c r="S312" s="46"/>
      <c r="T312" s="46" t="s">
        <v>955</v>
      </c>
      <c r="U312" s="479"/>
      <c r="V312" s="46"/>
      <c r="W312" s="46"/>
      <c r="X312" s="46"/>
      <c r="Y312" s="46"/>
      <c r="Z312" s="479"/>
      <c r="AA312" s="1025"/>
      <c r="AB312" s="1025"/>
      <c r="AC312" s="1025"/>
      <c r="AD312" s="1025"/>
      <c r="AE312" s="1025"/>
      <c r="AF312" s="1025"/>
      <c r="AG312" s="1004"/>
      <c r="AH312" s="1004"/>
      <c r="AI312" s="1004"/>
      <c r="AJ312" s="1004"/>
      <c r="AK312" s="1004"/>
      <c r="AL312" s="479"/>
      <c r="AM312" s="479"/>
      <c r="AN312" s="479"/>
      <c r="AO312" s="479"/>
      <c r="AP312" s="479"/>
      <c r="AQ312" s="479"/>
      <c r="AR312" s="479"/>
      <c r="AS312" s="479"/>
      <c r="AT312" s="479"/>
      <c r="AU312" s="479"/>
      <c r="AV312" s="479"/>
      <c r="AW312" s="479"/>
      <c r="AX312" s="479"/>
      <c r="AY312" s="479"/>
      <c r="AZ312" s="479"/>
      <c r="BA312" s="46"/>
    </row>
    <row r="313" spans="1:53" ht="12.5">
      <c r="A313" s="479"/>
      <c r="B313" s="479"/>
      <c r="C313" s="479"/>
      <c r="D313" s="479"/>
      <c r="E313" s="479"/>
      <c r="F313" s="479"/>
      <c r="G313" s="479"/>
      <c r="H313" s="479"/>
      <c r="I313" s="479"/>
      <c r="J313" s="479"/>
      <c r="K313" s="479"/>
      <c r="L313" s="479"/>
      <c r="M313" s="479"/>
      <c r="N313" s="479"/>
      <c r="O313" s="479"/>
      <c r="P313" s="479"/>
      <c r="Q313" s="479"/>
      <c r="R313" s="479"/>
      <c r="S313" s="479"/>
      <c r="T313" s="479"/>
      <c r="U313" s="479"/>
      <c r="V313" s="479"/>
      <c r="W313" s="479"/>
      <c r="X313" s="479"/>
      <c r="Y313" s="479"/>
      <c r="Z313" s="479"/>
      <c r="AA313" s="479"/>
      <c r="AB313" s="479"/>
      <c r="AC313" s="479"/>
      <c r="AD313" s="479"/>
      <c r="AE313" s="479"/>
      <c r="AF313" s="479"/>
      <c r="AG313" s="479"/>
      <c r="AH313" s="479"/>
      <c r="AI313" s="479"/>
      <c r="AJ313" s="479"/>
      <c r="AK313" s="479"/>
      <c r="AL313" s="479"/>
      <c r="AM313" s="479"/>
      <c r="AN313" s="479"/>
      <c r="AO313" s="479"/>
      <c r="AP313" s="479"/>
      <c r="AQ313" s="479"/>
      <c r="AR313" s="479"/>
      <c r="AS313" s="479"/>
      <c r="AT313" s="479"/>
      <c r="AU313" s="479"/>
      <c r="AV313" s="479"/>
      <c r="AW313" s="479"/>
      <c r="AX313" s="479"/>
      <c r="AY313" s="479"/>
      <c r="AZ313" s="479"/>
      <c r="BA313" s="46"/>
    </row>
    <row r="314" spans="1:53" ht="12.5">
      <c r="A314" s="479"/>
      <c r="B314" s="46" t="s">
        <v>992</v>
      </c>
      <c r="C314" s="46"/>
      <c r="D314" s="46"/>
      <c r="E314" s="46"/>
      <c r="F314" s="46"/>
      <c r="G314" s="479"/>
      <c r="H314" s="1002" t="s">
        <v>993</v>
      </c>
      <c r="I314" s="1004"/>
      <c r="J314" s="1004"/>
      <c r="K314" s="1004"/>
      <c r="L314" s="1004"/>
      <c r="M314" s="1004"/>
      <c r="N314" s="1004"/>
      <c r="O314" s="1004"/>
      <c r="P314" s="1004"/>
      <c r="Q314" s="1004"/>
      <c r="R314" s="1004"/>
      <c r="S314" s="479"/>
      <c r="T314" s="46" t="s">
        <v>994</v>
      </c>
      <c r="U314" s="479"/>
      <c r="V314" s="46"/>
      <c r="W314" s="46"/>
      <c r="X314" s="46"/>
      <c r="Y314" s="46"/>
      <c r="Z314" s="479"/>
      <c r="AA314" s="1002" t="s">
        <v>995</v>
      </c>
      <c r="AB314" s="1004"/>
      <c r="AC314" s="1004"/>
      <c r="AD314" s="1004"/>
      <c r="AE314" s="1004"/>
      <c r="AF314" s="1004"/>
      <c r="AG314" s="1004"/>
      <c r="AH314" s="1004"/>
      <c r="AI314" s="1004"/>
      <c r="AJ314" s="1004"/>
      <c r="AK314" s="1004"/>
      <c r="AL314" s="479"/>
      <c r="AM314" s="479"/>
      <c r="AN314" s="479"/>
      <c r="AO314" s="479"/>
      <c r="AP314" s="479"/>
      <c r="AQ314" s="479"/>
      <c r="AR314" s="479"/>
      <c r="AS314" s="479"/>
      <c r="AT314" s="479"/>
      <c r="AU314" s="479"/>
      <c r="AV314" s="479"/>
      <c r="AW314" s="479"/>
      <c r="AX314" s="479"/>
      <c r="AY314" s="479"/>
      <c r="AZ314" s="479"/>
      <c r="BA314" s="46"/>
    </row>
    <row r="315" spans="1:53" ht="12.75" customHeight="1">
      <c r="A315" s="479"/>
      <c r="B315" s="46" t="s">
        <v>945</v>
      </c>
      <c r="C315" s="46"/>
      <c r="D315" s="46"/>
      <c r="E315" s="46"/>
      <c r="F315" s="46"/>
      <c r="G315" s="479"/>
      <c r="H315" s="1008" t="s">
        <v>996</v>
      </c>
      <c r="I315" s="1025"/>
      <c r="J315" s="1025"/>
      <c r="K315" s="1025"/>
      <c r="L315" s="1025"/>
      <c r="M315" s="1025"/>
      <c r="N315" s="1025"/>
      <c r="O315" s="1025"/>
      <c r="P315" s="1025"/>
      <c r="Q315" s="1025"/>
      <c r="R315" s="1025"/>
      <c r="S315" s="479"/>
      <c r="T315" s="46" t="s">
        <v>945</v>
      </c>
      <c r="U315" s="479"/>
      <c r="V315" s="46"/>
      <c r="W315" s="46"/>
      <c r="X315" s="46"/>
      <c r="Y315" s="46"/>
      <c r="Z315" s="479"/>
      <c r="AA315" s="1008" t="s">
        <v>997</v>
      </c>
      <c r="AB315" s="1025"/>
      <c r="AC315" s="1025"/>
      <c r="AD315" s="1025"/>
      <c r="AE315" s="1025"/>
      <c r="AF315" s="1025"/>
      <c r="AG315" s="1025"/>
      <c r="AH315" s="1025"/>
      <c r="AI315" s="1025"/>
      <c r="AJ315" s="1025"/>
      <c r="AK315" s="1025"/>
      <c r="AL315" s="479"/>
      <c r="AM315" s="479"/>
      <c r="AN315" s="479"/>
      <c r="AO315" s="479"/>
      <c r="AP315" s="479"/>
      <c r="AQ315" s="479"/>
      <c r="AR315" s="479"/>
      <c r="AS315" s="479"/>
      <c r="AT315" s="479"/>
      <c r="AU315" s="479"/>
      <c r="AV315" s="479"/>
      <c r="AW315" s="479"/>
      <c r="AX315" s="479"/>
      <c r="AY315" s="479"/>
      <c r="AZ315" s="479"/>
      <c r="BA315" s="46"/>
    </row>
    <row r="316" spans="1:53" ht="12.5">
      <c r="A316" s="479"/>
      <c r="B316" s="46" t="s">
        <v>948</v>
      </c>
      <c r="C316" s="46"/>
      <c r="D316" s="46"/>
      <c r="E316" s="46"/>
      <c r="F316" s="46"/>
      <c r="G316" s="479"/>
      <c r="H316" s="1008" t="s">
        <v>998</v>
      </c>
      <c r="I316" s="1025"/>
      <c r="J316" s="1025"/>
      <c r="K316" s="1025"/>
      <c r="L316" s="1025"/>
      <c r="M316" s="1025"/>
      <c r="N316" s="1025"/>
      <c r="O316" s="1025"/>
      <c r="P316" s="1025"/>
      <c r="Q316" s="1025"/>
      <c r="R316" s="1025"/>
      <c r="S316" s="479"/>
      <c r="T316" s="46" t="s">
        <v>950</v>
      </c>
      <c r="U316" s="479"/>
      <c r="V316" s="46"/>
      <c r="W316" s="46"/>
      <c r="X316" s="46"/>
      <c r="Y316" s="46"/>
      <c r="Z316" s="479"/>
      <c r="AA316" s="1008" t="s">
        <v>999</v>
      </c>
      <c r="AB316" s="1025"/>
      <c r="AC316" s="1025"/>
      <c r="AD316" s="1025"/>
      <c r="AE316" s="1025"/>
      <c r="AF316" s="1025"/>
      <c r="AG316" s="1025"/>
      <c r="AH316" s="1025"/>
      <c r="AI316" s="1025"/>
      <c r="AJ316" s="1025"/>
      <c r="AK316" s="1025"/>
      <c r="AL316" s="479"/>
      <c r="AM316" s="479"/>
      <c r="AN316" s="479"/>
      <c r="AO316" s="479"/>
      <c r="AP316" s="479"/>
      <c r="AQ316" s="479"/>
      <c r="AR316" s="479"/>
      <c r="AS316" s="479"/>
      <c r="AT316" s="479"/>
      <c r="AU316" s="479"/>
      <c r="AV316" s="479"/>
      <c r="AW316" s="479"/>
      <c r="AX316" s="479"/>
      <c r="AY316" s="479"/>
      <c r="AZ316" s="479"/>
      <c r="BA316" s="46"/>
    </row>
    <row r="317" spans="1:53" ht="12.75" customHeight="1">
      <c r="A317" s="29"/>
      <c r="B317" s="46" t="s">
        <v>899</v>
      </c>
      <c r="C317" s="46"/>
      <c r="D317" s="46"/>
      <c r="E317" s="46"/>
      <c r="F317" s="46"/>
      <c r="G317" s="479"/>
      <c r="H317" s="1008" t="s">
        <v>1000</v>
      </c>
      <c r="I317" s="1025"/>
      <c r="J317" s="1025"/>
      <c r="K317" s="1025"/>
      <c r="L317" s="1025"/>
      <c r="M317" s="1025"/>
      <c r="N317" s="1025"/>
      <c r="O317" s="1025"/>
      <c r="P317" s="1025"/>
      <c r="Q317" s="1025"/>
      <c r="R317" s="1025"/>
      <c r="S317" s="479"/>
      <c r="T317" s="46" t="s">
        <v>899</v>
      </c>
      <c r="U317" s="479"/>
      <c r="V317" s="46"/>
      <c r="W317" s="46"/>
      <c r="X317" s="46"/>
      <c r="Y317" s="46"/>
      <c r="Z317" s="479"/>
      <c r="AA317" s="1008" t="s">
        <v>1001</v>
      </c>
      <c r="AB317" s="1025"/>
      <c r="AC317" s="1025"/>
      <c r="AD317" s="1025"/>
      <c r="AE317" s="1025"/>
      <c r="AF317" s="1025"/>
      <c r="AG317" s="1025"/>
      <c r="AH317" s="1025"/>
      <c r="AI317" s="1025"/>
      <c r="AJ317" s="1025"/>
      <c r="AK317" s="1025"/>
      <c r="AL317" s="29"/>
      <c r="AM317" s="479"/>
      <c r="AN317" s="479"/>
      <c r="AO317" s="479"/>
      <c r="AP317" s="479"/>
      <c r="AQ317" s="479"/>
      <c r="AR317" s="479"/>
      <c r="AS317" s="479"/>
      <c r="AT317" s="479"/>
      <c r="AU317" s="479"/>
      <c r="AV317" s="479"/>
      <c r="AW317" s="479"/>
      <c r="AX317" s="479"/>
      <c r="AY317" s="479"/>
      <c r="AZ317" s="479"/>
      <c r="BA317" s="479"/>
    </row>
    <row r="318" spans="1:53" ht="12.5">
      <c r="A318" s="29"/>
      <c r="B318" s="46" t="s">
        <v>902</v>
      </c>
      <c r="C318" s="46"/>
      <c r="D318" s="46"/>
      <c r="E318" s="46"/>
      <c r="F318" s="46"/>
      <c r="G318" s="46"/>
      <c r="H318" s="1026" t="s">
        <v>1002</v>
      </c>
      <c r="I318" s="1026"/>
      <c r="J318" s="1026"/>
      <c r="K318" s="1026"/>
      <c r="L318" s="1026"/>
      <c r="M318" s="1026"/>
      <c r="N318" s="46" t="s">
        <v>904</v>
      </c>
      <c r="O318" s="46"/>
      <c r="P318" s="1002">
        <v>324</v>
      </c>
      <c r="Q318" s="1002"/>
      <c r="R318" s="1002"/>
      <c r="S318" s="46"/>
      <c r="T318" s="46" t="s">
        <v>902</v>
      </c>
      <c r="U318" s="479"/>
      <c r="V318" s="46"/>
      <c r="W318" s="46"/>
      <c r="X318" s="46"/>
      <c r="Y318" s="46"/>
      <c r="Z318" s="479"/>
      <c r="AA318" s="1026" t="s">
        <v>1003</v>
      </c>
      <c r="AB318" s="1026"/>
      <c r="AC318" s="1026"/>
      <c r="AD318" s="1026"/>
      <c r="AE318" s="1026"/>
      <c r="AF318" s="1026"/>
      <c r="AG318" s="46" t="s">
        <v>904</v>
      </c>
      <c r="AH318" s="46"/>
      <c r="AI318" s="1002"/>
      <c r="AJ318" s="1002"/>
      <c r="AK318" s="1002"/>
      <c r="AL318" s="29"/>
      <c r="AM318" s="479"/>
      <c r="AN318" s="479"/>
      <c r="AO318" s="479"/>
      <c r="AP318" s="479"/>
      <c r="AQ318" s="479"/>
      <c r="AR318" s="479"/>
      <c r="AS318" s="479"/>
      <c r="AT318" s="479"/>
      <c r="AU318" s="479"/>
      <c r="AV318" s="479"/>
      <c r="AW318" s="479"/>
      <c r="AX318" s="479"/>
      <c r="AY318" s="479"/>
      <c r="AZ318" s="479"/>
      <c r="BA318" s="479"/>
    </row>
    <row r="319" spans="1:53" ht="12.5">
      <c r="A319" s="29"/>
      <c r="B319" s="46" t="s">
        <v>905</v>
      </c>
      <c r="C319" s="46"/>
      <c r="D319" s="46"/>
      <c r="E319" s="46"/>
      <c r="F319" s="46"/>
      <c r="G319" s="46"/>
      <c r="H319" s="1007" t="s">
        <v>1004</v>
      </c>
      <c r="I319" s="1007"/>
      <c r="J319" s="1007"/>
      <c r="K319" s="1007"/>
      <c r="L319" s="1007"/>
      <c r="M319" s="1007"/>
      <c r="N319" s="164"/>
      <c r="O319" s="164"/>
      <c r="P319" s="173"/>
      <c r="Q319" s="173"/>
      <c r="R319" s="173"/>
      <c r="S319" s="46"/>
      <c r="T319" s="46" t="s">
        <v>905</v>
      </c>
      <c r="U319" s="479"/>
      <c r="V319" s="46"/>
      <c r="W319" s="46"/>
      <c r="X319" s="46"/>
      <c r="Y319" s="46"/>
      <c r="Z319" s="479"/>
      <c r="AA319" s="1007" t="s">
        <v>1005</v>
      </c>
      <c r="AB319" s="1007"/>
      <c r="AC319" s="1007"/>
      <c r="AD319" s="1007"/>
      <c r="AE319" s="1007"/>
      <c r="AF319" s="1007"/>
      <c r="AG319" s="164"/>
      <c r="AH319" s="164"/>
      <c r="AI319" s="173"/>
      <c r="AJ319" s="173"/>
      <c r="AK319" s="173"/>
      <c r="AL319" s="29"/>
      <c r="AM319" s="479"/>
      <c r="AN319" s="479"/>
      <c r="AO319" s="479"/>
      <c r="AP319" s="479"/>
      <c r="AQ319" s="479"/>
      <c r="AR319" s="479"/>
      <c r="AS319" s="479"/>
      <c r="AT319" s="479"/>
      <c r="AU319" s="479"/>
      <c r="AV319" s="479"/>
      <c r="AW319" s="479"/>
      <c r="AX319" s="479"/>
      <c r="AY319" s="479"/>
      <c r="AZ319" s="479"/>
      <c r="BA319" s="479"/>
    </row>
    <row r="320" spans="1:53" ht="12.5">
      <c r="A320" s="29"/>
      <c r="B320" s="46" t="s">
        <v>955</v>
      </c>
      <c r="C320" s="46"/>
      <c r="D320" s="46"/>
      <c r="E320" s="46"/>
      <c r="F320" s="46"/>
      <c r="G320" s="46"/>
      <c r="H320" s="1008" t="s">
        <v>1006</v>
      </c>
      <c r="I320" s="1025"/>
      <c r="J320" s="1025"/>
      <c r="K320" s="1025"/>
      <c r="L320" s="1025"/>
      <c r="M320" s="1025"/>
      <c r="N320" s="1004"/>
      <c r="O320" s="1004"/>
      <c r="P320" s="1004"/>
      <c r="Q320" s="1004"/>
      <c r="R320" s="1004"/>
      <c r="S320" s="46"/>
      <c r="T320" s="46" t="s">
        <v>955</v>
      </c>
      <c r="U320" s="479"/>
      <c r="V320" s="46"/>
      <c r="W320" s="46"/>
      <c r="X320" s="46"/>
      <c r="Y320" s="46"/>
      <c r="Z320" s="479"/>
      <c r="AA320" s="1008" t="s">
        <v>1007</v>
      </c>
      <c r="AB320" s="1025"/>
      <c r="AC320" s="1025"/>
      <c r="AD320" s="1025"/>
      <c r="AE320" s="1025"/>
      <c r="AF320" s="1025"/>
      <c r="AG320" s="1004"/>
      <c r="AH320" s="1004"/>
      <c r="AI320" s="1004"/>
      <c r="AJ320" s="1004"/>
      <c r="AK320" s="1004"/>
      <c r="AL320" s="29"/>
      <c r="AM320" s="479"/>
      <c r="AN320" s="479"/>
      <c r="AO320" s="479"/>
      <c r="AP320" s="479"/>
      <c r="AQ320" s="479"/>
      <c r="AR320" s="479"/>
      <c r="AS320" s="479"/>
      <c r="AT320" s="479"/>
      <c r="AU320" s="479"/>
      <c r="AV320" s="479"/>
      <c r="AW320" s="479"/>
      <c r="AX320" s="479"/>
      <c r="AY320" s="479"/>
      <c r="AZ320" s="479"/>
      <c r="BA320" s="479"/>
    </row>
    <row r="321" spans="1:53" ht="12.5">
      <c r="A321" s="29"/>
      <c r="B321" s="163"/>
      <c r="C321" s="163"/>
      <c r="D321" s="163"/>
      <c r="E321" s="163"/>
      <c r="F321" s="163"/>
      <c r="G321" s="163"/>
      <c r="H321" s="29"/>
      <c r="I321" s="29"/>
      <c r="J321" s="29"/>
      <c r="K321" s="29"/>
      <c r="L321" s="29"/>
      <c r="M321" s="29"/>
      <c r="N321" s="29"/>
      <c r="O321" s="29"/>
      <c r="P321" s="685"/>
      <c r="Q321" s="685"/>
      <c r="R321" s="685"/>
      <c r="S321" s="685"/>
      <c r="T321" s="685"/>
      <c r="U321" s="685"/>
      <c r="V321" s="163"/>
      <c r="W321" s="163"/>
      <c r="X321" s="173"/>
      <c r="Y321" s="173"/>
      <c r="Z321" s="173"/>
      <c r="AA321" s="29"/>
      <c r="AB321" s="29"/>
      <c r="AC321" s="29"/>
      <c r="AD321" s="29"/>
      <c r="AE321" s="29"/>
      <c r="AF321" s="29"/>
      <c r="AG321" s="29"/>
      <c r="AH321" s="29"/>
      <c r="AI321" s="29"/>
      <c r="AJ321" s="29"/>
      <c r="AK321" s="29"/>
      <c r="AL321" s="29"/>
      <c r="AM321" s="479"/>
      <c r="AN321" s="479"/>
      <c r="AO321" s="479"/>
      <c r="AP321" s="479"/>
      <c r="AQ321" s="479"/>
      <c r="AR321" s="479"/>
      <c r="AS321" s="479"/>
      <c r="AT321" s="479"/>
      <c r="AU321" s="479"/>
      <c r="AV321" s="479"/>
      <c r="AW321" s="479"/>
      <c r="AX321" s="479"/>
      <c r="AY321" s="479"/>
      <c r="AZ321" s="479"/>
      <c r="BA321" s="479"/>
    </row>
    <row r="322" spans="1:53" ht="12.5">
      <c r="A322" s="29"/>
      <c r="B322" s="46" t="s">
        <v>1008</v>
      </c>
      <c r="C322" s="46"/>
      <c r="D322" s="46"/>
      <c r="E322" s="46"/>
      <c r="F322" s="46"/>
      <c r="G322" s="479"/>
      <c r="H322" s="1002" t="s">
        <v>980</v>
      </c>
      <c r="I322" s="1004"/>
      <c r="J322" s="1004"/>
      <c r="K322" s="1004"/>
      <c r="L322" s="1004"/>
      <c r="M322" s="1004"/>
      <c r="N322" s="1004"/>
      <c r="O322" s="1004"/>
      <c r="P322" s="1004"/>
      <c r="Q322" s="1004"/>
      <c r="R322" s="1004"/>
      <c r="S322" s="479"/>
      <c r="T322" s="46" t="s">
        <v>1009</v>
      </c>
      <c r="U322" s="479"/>
      <c r="V322" s="46"/>
      <c r="W322" s="46"/>
      <c r="X322" s="46"/>
      <c r="Y322" s="46"/>
      <c r="Z322" s="479"/>
      <c r="AA322" s="1002" t="s">
        <v>980</v>
      </c>
      <c r="AB322" s="1004"/>
      <c r="AC322" s="1004"/>
      <c r="AD322" s="1004"/>
      <c r="AE322" s="1004"/>
      <c r="AF322" s="1004"/>
      <c r="AG322" s="1004"/>
      <c r="AH322" s="1004"/>
      <c r="AI322" s="1004"/>
      <c r="AJ322" s="1004"/>
      <c r="AK322" s="1004"/>
      <c r="AL322" s="29"/>
      <c r="AM322" s="479"/>
      <c r="AN322" s="479"/>
      <c r="AO322" s="479"/>
      <c r="AP322" s="479"/>
      <c r="AQ322" s="479"/>
      <c r="AR322" s="479"/>
      <c r="AS322" s="479"/>
      <c r="AT322" s="479"/>
      <c r="AU322" s="479"/>
      <c r="AV322" s="479"/>
      <c r="AW322" s="479"/>
      <c r="AX322" s="479"/>
      <c r="AY322" s="479"/>
      <c r="AZ322" s="479"/>
      <c r="BA322" s="479"/>
    </row>
    <row r="323" spans="1:53" ht="12.5">
      <c r="A323" s="29"/>
      <c r="B323" s="46" t="s">
        <v>945</v>
      </c>
      <c r="C323" s="46"/>
      <c r="D323" s="46"/>
      <c r="E323" s="46"/>
      <c r="F323" s="46"/>
      <c r="G323" s="479"/>
      <c r="H323" s="1025"/>
      <c r="I323" s="1025"/>
      <c r="J323" s="1025"/>
      <c r="K323" s="1025"/>
      <c r="L323" s="1025"/>
      <c r="M323" s="1025"/>
      <c r="N323" s="1025"/>
      <c r="O323" s="1025"/>
      <c r="P323" s="1025"/>
      <c r="Q323" s="1025"/>
      <c r="R323" s="1025"/>
      <c r="S323" s="479"/>
      <c r="T323" s="46" t="s">
        <v>945</v>
      </c>
      <c r="U323" s="479"/>
      <c r="V323" s="46"/>
      <c r="W323" s="46"/>
      <c r="X323" s="46"/>
      <c r="Y323" s="46"/>
      <c r="Z323" s="479"/>
      <c r="AA323" s="1025"/>
      <c r="AB323" s="1025"/>
      <c r="AC323" s="1025"/>
      <c r="AD323" s="1025"/>
      <c r="AE323" s="1025"/>
      <c r="AF323" s="1025"/>
      <c r="AG323" s="1025"/>
      <c r="AH323" s="1025"/>
      <c r="AI323" s="1025"/>
      <c r="AJ323" s="1025"/>
      <c r="AK323" s="1025"/>
      <c r="AL323" s="29"/>
      <c r="AM323" s="479"/>
      <c r="AN323" s="479"/>
      <c r="AO323" s="479"/>
      <c r="AP323" s="479"/>
      <c r="AQ323" s="479"/>
      <c r="AR323" s="479"/>
      <c r="AS323" s="479"/>
      <c r="AT323" s="479"/>
      <c r="AU323" s="479"/>
      <c r="AV323" s="479"/>
      <c r="AW323" s="479"/>
      <c r="AX323" s="479"/>
      <c r="AY323" s="479"/>
      <c r="AZ323" s="479"/>
      <c r="BA323" s="479"/>
    </row>
    <row r="324" spans="1:53" ht="12.75" customHeight="1">
      <c r="A324" s="29"/>
      <c r="B324" s="46" t="s">
        <v>948</v>
      </c>
      <c r="C324" s="46"/>
      <c r="D324" s="46"/>
      <c r="E324" s="46"/>
      <c r="F324" s="46"/>
      <c r="G324" s="479"/>
      <c r="H324" s="1025"/>
      <c r="I324" s="1025"/>
      <c r="J324" s="1025"/>
      <c r="K324" s="1025"/>
      <c r="L324" s="1025"/>
      <c r="M324" s="1025"/>
      <c r="N324" s="1025"/>
      <c r="O324" s="1025"/>
      <c r="P324" s="1025"/>
      <c r="Q324" s="1025"/>
      <c r="R324" s="1025"/>
      <c r="S324" s="479"/>
      <c r="T324" s="46" t="s">
        <v>950</v>
      </c>
      <c r="U324" s="479"/>
      <c r="V324" s="46"/>
      <c r="W324" s="46"/>
      <c r="X324" s="46"/>
      <c r="Y324" s="46"/>
      <c r="Z324" s="479"/>
      <c r="AA324" s="1025"/>
      <c r="AB324" s="1025"/>
      <c r="AC324" s="1025"/>
      <c r="AD324" s="1025"/>
      <c r="AE324" s="1025"/>
      <c r="AF324" s="1025"/>
      <c r="AG324" s="1025"/>
      <c r="AH324" s="1025"/>
      <c r="AI324" s="1025"/>
      <c r="AJ324" s="1025"/>
      <c r="AK324" s="1025"/>
      <c r="AL324" s="29"/>
      <c r="AM324" s="479"/>
      <c r="AN324" s="479"/>
      <c r="AO324" s="479"/>
      <c r="AP324" s="479"/>
      <c r="AQ324" s="479"/>
      <c r="AR324" s="479"/>
      <c r="AS324" s="479"/>
      <c r="AT324" s="479"/>
      <c r="AU324" s="479"/>
      <c r="AV324" s="479"/>
      <c r="AW324" s="479"/>
      <c r="AX324" s="479"/>
      <c r="AY324" s="479"/>
      <c r="AZ324" s="479"/>
      <c r="BA324" s="479"/>
    </row>
    <row r="325" spans="1:53" ht="12.5">
      <c r="A325" s="29"/>
      <c r="B325" s="46" t="s">
        <v>899</v>
      </c>
      <c r="C325" s="46"/>
      <c r="D325" s="46"/>
      <c r="E325" s="46"/>
      <c r="F325" s="46"/>
      <c r="G325" s="479"/>
      <c r="H325" s="1025"/>
      <c r="I325" s="1025"/>
      <c r="J325" s="1025"/>
      <c r="K325" s="1025"/>
      <c r="L325" s="1025"/>
      <c r="M325" s="1025"/>
      <c r="N325" s="1025"/>
      <c r="O325" s="1025"/>
      <c r="P325" s="1025"/>
      <c r="Q325" s="1025"/>
      <c r="R325" s="1025"/>
      <c r="S325" s="479"/>
      <c r="T325" s="46" t="s">
        <v>899</v>
      </c>
      <c r="U325" s="479"/>
      <c r="V325" s="46"/>
      <c r="W325" s="46"/>
      <c r="X325" s="46"/>
      <c r="Y325" s="46"/>
      <c r="Z325" s="479"/>
      <c r="AA325" s="1025"/>
      <c r="AB325" s="1025"/>
      <c r="AC325" s="1025"/>
      <c r="AD325" s="1025"/>
      <c r="AE325" s="1025"/>
      <c r="AF325" s="1025"/>
      <c r="AG325" s="1025"/>
      <c r="AH325" s="1025"/>
      <c r="AI325" s="1025"/>
      <c r="AJ325" s="1025"/>
      <c r="AK325" s="1025"/>
      <c r="AL325" s="29"/>
      <c r="AM325" s="479"/>
      <c r="AN325" s="479"/>
      <c r="AO325" s="479"/>
      <c r="AP325" s="479"/>
      <c r="AQ325" s="479"/>
      <c r="AR325" s="479"/>
      <c r="AS325" s="479"/>
      <c r="AT325" s="479"/>
      <c r="AU325" s="479"/>
      <c r="AV325" s="479"/>
      <c r="AW325" s="479"/>
      <c r="AX325" s="479"/>
      <c r="AY325" s="479"/>
      <c r="AZ325" s="479"/>
      <c r="BA325" s="479"/>
    </row>
    <row r="326" spans="1:53" ht="12.5">
      <c r="A326" s="29"/>
      <c r="B326" s="46" t="s">
        <v>902</v>
      </c>
      <c r="C326" s="46"/>
      <c r="D326" s="46"/>
      <c r="E326" s="46"/>
      <c r="F326" s="46"/>
      <c r="G326" s="46"/>
      <c r="H326" s="1026"/>
      <c r="I326" s="1026"/>
      <c r="J326" s="1026"/>
      <c r="K326" s="1026"/>
      <c r="L326" s="1026"/>
      <c r="M326" s="1026"/>
      <c r="N326" s="46" t="s">
        <v>904</v>
      </c>
      <c r="O326" s="46"/>
      <c r="P326" s="1002"/>
      <c r="Q326" s="1002"/>
      <c r="R326" s="1002"/>
      <c r="S326" s="46"/>
      <c r="T326" s="46" t="s">
        <v>902</v>
      </c>
      <c r="U326" s="479"/>
      <c r="V326" s="46"/>
      <c r="W326" s="46"/>
      <c r="X326" s="46"/>
      <c r="Y326" s="46"/>
      <c r="Z326" s="479"/>
      <c r="AA326" s="1026"/>
      <c r="AB326" s="1026"/>
      <c r="AC326" s="1026"/>
      <c r="AD326" s="1026"/>
      <c r="AE326" s="1026"/>
      <c r="AF326" s="1026"/>
      <c r="AG326" s="46" t="s">
        <v>904</v>
      </c>
      <c r="AH326" s="46"/>
      <c r="AI326" s="1002"/>
      <c r="AJ326" s="1002"/>
      <c r="AK326" s="1002"/>
      <c r="AL326" s="29"/>
      <c r="AM326" s="479"/>
      <c r="AN326" s="479"/>
      <c r="AO326" s="479"/>
      <c r="AP326" s="479"/>
      <c r="AQ326" s="479"/>
      <c r="AR326" s="479"/>
      <c r="AS326" s="479"/>
      <c r="AT326" s="479"/>
      <c r="AU326" s="479"/>
      <c r="AV326" s="479"/>
      <c r="AW326" s="479"/>
      <c r="AX326" s="479"/>
      <c r="AY326" s="479"/>
      <c r="AZ326" s="479"/>
      <c r="BA326" s="479"/>
    </row>
    <row r="327" spans="1:53" ht="12.75" customHeight="1">
      <c r="A327" s="29"/>
      <c r="B327" s="46" t="s">
        <v>905</v>
      </c>
      <c r="C327" s="46"/>
      <c r="D327" s="46"/>
      <c r="E327" s="46"/>
      <c r="F327" s="46"/>
      <c r="G327" s="46"/>
      <c r="H327" s="1007"/>
      <c r="I327" s="1007"/>
      <c r="J327" s="1007"/>
      <c r="K327" s="1007"/>
      <c r="L327" s="1007"/>
      <c r="M327" s="1007"/>
      <c r="N327" s="164"/>
      <c r="O327" s="164"/>
      <c r="P327" s="173"/>
      <c r="Q327" s="173"/>
      <c r="R327" s="173"/>
      <c r="S327" s="46"/>
      <c r="T327" s="46" t="s">
        <v>905</v>
      </c>
      <c r="U327" s="479"/>
      <c r="V327" s="46"/>
      <c r="W327" s="46"/>
      <c r="X327" s="46"/>
      <c r="Y327" s="46"/>
      <c r="Z327" s="479"/>
      <c r="AA327" s="1007"/>
      <c r="AB327" s="1007"/>
      <c r="AC327" s="1007"/>
      <c r="AD327" s="1007"/>
      <c r="AE327" s="1007"/>
      <c r="AF327" s="1007"/>
      <c r="AG327" s="164"/>
      <c r="AH327" s="164"/>
      <c r="AI327" s="173"/>
      <c r="AJ327" s="173"/>
      <c r="AK327" s="173"/>
      <c r="AL327" s="29"/>
      <c r="AM327" s="479"/>
      <c r="AN327" s="479"/>
      <c r="AO327" s="479"/>
      <c r="AP327" s="479"/>
      <c r="AQ327" s="479"/>
      <c r="AR327" s="479"/>
      <c r="AS327" s="479"/>
      <c r="AT327" s="479"/>
      <c r="AU327" s="479"/>
      <c r="AV327" s="479"/>
      <c r="AW327" s="479"/>
      <c r="AX327" s="479"/>
      <c r="AY327" s="479"/>
      <c r="AZ327" s="479"/>
      <c r="BA327" s="479"/>
    </row>
    <row r="328" spans="1:53" ht="12.75" customHeight="1">
      <c r="A328" s="29"/>
      <c r="B328" s="46" t="s">
        <v>955</v>
      </c>
      <c r="C328" s="46"/>
      <c r="D328" s="46"/>
      <c r="E328" s="46"/>
      <c r="F328" s="46"/>
      <c r="G328" s="46"/>
      <c r="H328" s="1025"/>
      <c r="I328" s="1025"/>
      <c r="J328" s="1025"/>
      <c r="K328" s="1025"/>
      <c r="L328" s="1025"/>
      <c r="M328" s="1025"/>
      <c r="N328" s="1004"/>
      <c r="O328" s="1004"/>
      <c r="P328" s="1004"/>
      <c r="Q328" s="1004"/>
      <c r="R328" s="1004"/>
      <c r="S328" s="46"/>
      <c r="T328" s="46" t="s">
        <v>955</v>
      </c>
      <c r="U328" s="479"/>
      <c r="V328" s="46"/>
      <c r="W328" s="46"/>
      <c r="X328" s="46"/>
      <c r="Y328" s="46"/>
      <c r="Z328" s="479"/>
      <c r="AA328" s="1025"/>
      <c r="AB328" s="1025"/>
      <c r="AC328" s="1025"/>
      <c r="AD328" s="1025"/>
      <c r="AE328" s="1025"/>
      <c r="AF328" s="1025"/>
      <c r="AG328" s="1004"/>
      <c r="AH328" s="1004"/>
      <c r="AI328" s="1004"/>
      <c r="AJ328" s="1004"/>
      <c r="AK328" s="1004"/>
      <c r="AL328" s="29"/>
      <c r="AM328" s="479"/>
      <c r="AN328" s="479"/>
      <c r="AO328" s="479"/>
      <c r="AP328" s="479"/>
      <c r="AQ328" s="479"/>
      <c r="AR328" s="479"/>
      <c r="AS328" s="479"/>
      <c r="AT328" s="479"/>
      <c r="AU328" s="479"/>
      <c r="AV328" s="479"/>
      <c r="AW328" s="479"/>
      <c r="AX328" s="479"/>
      <c r="AY328" s="479"/>
      <c r="AZ328" s="479"/>
      <c r="BA328" s="479"/>
    </row>
    <row r="329" spans="1:53" ht="12.75" customHeight="1">
      <c r="A329" s="29"/>
      <c r="B329" s="163"/>
      <c r="C329" s="163"/>
      <c r="D329" s="163"/>
      <c r="E329" s="163"/>
      <c r="F329" s="163"/>
      <c r="G329" s="163"/>
      <c r="H329" s="29"/>
      <c r="I329" s="29"/>
      <c r="J329" s="29"/>
      <c r="K329" s="29"/>
      <c r="L329" s="29"/>
      <c r="M329" s="29"/>
      <c r="N329" s="29"/>
      <c r="O329" s="29"/>
      <c r="P329" s="685"/>
      <c r="Q329" s="685"/>
      <c r="R329" s="685"/>
      <c r="S329" s="685"/>
      <c r="T329" s="685"/>
      <c r="U329" s="685"/>
      <c r="V329" s="163"/>
      <c r="W329" s="163"/>
      <c r="X329" s="173"/>
      <c r="Y329" s="173"/>
      <c r="Z329" s="173"/>
      <c r="AA329" s="29"/>
      <c r="AB329" s="29"/>
      <c r="AC329" s="29"/>
      <c r="AD329" s="29"/>
      <c r="AE329" s="29"/>
      <c r="AF329" s="29"/>
      <c r="AG329" s="29"/>
      <c r="AH329" s="29"/>
      <c r="AI329" s="29"/>
      <c r="AJ329" s="29"/>
      <c r="AK329" s="29"/>
      <c r="AL329" s="29"/>
      <c r="AM329" s="479"/>
      <c r="AN329" s="479"/>
      <c r="AO329" s="479"/>
      <c r="AP329" s="479"/>
      <c r="AQ329" s="479"/>
      <c r="AR329" s="479"/>
      <c r="AS329" s="479"/>
      <c r="AT329" s="479"/>
      <c r="AU329" s="479"/>
      <c r="AV329" s="479"/>
      <c r="AW329" s="479"/>
      <c r="AX329" s="479"/>
      <c r="AY329" s="479"/>
      <c r="AZ329" s="479"/>
      <c r="BA329" s="479"/>
    </row>
    <row r="330" spans="1:53" ht="12.75" customHeight="1">
      <c r="A330" s="479"/>
      <c r="B330" s="46" t="s">
        <v>1010</v>
      </c>
      <c r="C330" s="123"/>
      <c r="D330" s="123"/>
      <c r="E330" s="123"/>
      <c r="F330" s="123"/>
      <c r="G330" s="813"/>
      <c r="H330" s="1002" t="s">
        <v>1011</v>
      </c>
      <c r="I330" s="1004"/>
      <c r="J330" s="1004"/>
      <c r="K330" s="1004"/>
      <c r="L330" s="1004"/>
      <c r="M330" s="1004"/>
      <c r="N330" s="1004"/>
      <c r="O330" s="1004"/>
      <c r="P330" s="1004"/>
      <c r="Q330" s="1004"/>
      <c r="R330" s="1004"/>
      <c r="S330" s="479"/>
      <c r="T330" s="686" t="s">
        <v>1012</v>
      </c>
      <c r="U330" s="479"/>
      <c r="V330" s="46"/>
      <c r="W330" s="46"/>
      <c r="X330" s="46"/>
      <c r="Y330" s="46"/>
      <c r="Z330" s="479"/>
      <c r="AA330" s="1002" t="s">
        <v>1013</v>
      </c>
      <c r="AB330" s="1004"/>
      <c r="AC330" s="1004"/>
      <c r="AD330" s="1004"/>
      <c r="AE330" s="1004"/>
      <c r="AF330" s="1004"/>
      <c r="AG330" s="1004"/>
      <c r="AH330" s="1004"/>
      <c r="AI330" s="1004"/>
      <c r="AJ330" s="1004"/>
      <c r="AK330" s="1004"/>
      <c r="AL330" s="29"/>
      <c r="AM330" s="479"/>
      <c r="AN330" s="479"/>
      <c r="AO330" s="479"/>
      <c r="AP330" s="479"/>
      <c r="AQ330" s="479"/>
      <c r="AR330" s="479"/>
      <c r="AS330" s="479"/>
      <c r="AT330" s="479"/>
      <c r="AU330" s="479"/>
      <c r="AV330" s="479"/>
      <c r="AW330" s="479"/>
      <c r="AX330" s="479"/>
      <c r="AY330" s="479"/>
      <c r="AZ330" s="479"/>
      <c r="BA330" s="479"/>
    </row>
    <row r="331" spans="1:53" ht="12.75" customHeight="1">
      <c r="A331" s="479"/>
      <c r="B331" s="46" t="s">
        <v>945</v>
      </c>
      <c r="C331" s="164"/>
      <c r="D331" s="164"/>
      <c r="E331" s="164"/>
      <c r="F331" s="164"/>
      <c r="G331" s="463"/>
      <c r="H331" s="1008" t="s">
        <v>676</v>
      </c>
      <c r="I331" s="1025"/>
      <c r="J331" s="1025"/>
      <c r="K331" s="1025"/>
      <c r="L331" s="1025"/>
      <c r="M331" s="1025"/>
      <c r="N331" s="1025"/>
      <c r="O331" s="1025"/>
      <c r="P331" s="1025"/>
      <c r="Q331" s="1025"/>
      <c r="R331" s="1025"/>
      <c r="S331" s="479"/>
      <c r="T331" s="46" t="s">
        <v>945</v>
      </c>
      <c r="U331" s="479"/>
      <c r="V331" s="46"/>
      <c r="W331" s="46"/>
      <c r="X331" s="46"/>
      <c r="Y331" s="46"/>
      <c r="Z331" s="479"/>
      <c r="AA331" s="1025" t="str">
        <f>H283</f>
        <v>600 California, Suite 900</v>
      </c>
      <c r="AB331" s="1025"/>
      <c r="AC331" s="1025"/>
      <c r="AD331" s="1025"/>
      <c r="AE331" s="1025"/>
      <c r="AF331" s="1025"/>
      <c r="AG331" s="1025"/>
      <c r="AH331" s="1025"/>
      <c r="AI331" s="1025"/>
      <c r="AJ331" s="1025"/>
      <c r="AK331" s="1025"/>
      <c r="AL331" s="29"/>
      <c r="AM331" s="479"/>
      <c r="AN331" s="479"/>
      <c r="AO331" s="479"/>
      <c r="AP331" s="479"/>
      <c r="AQ331" s="479"/>
      <c r="AR331" s="479"/>
      <c r="AS331" s="479"/>
      <c r="AT331" s="479"/>
      <c r="AU331" s="479"/>
      <c r="AV331" s="479"/>
      <c r="AW331" s="479"/>
      <c r="AX331" s="479"/>
      <c r="AY331" s="479"/>
      <c r="AZ331" s="479"/>
      <c r="BA331" s="479"/>
    </row>
    <row r="332" spans="1:53" ht="12.75" customHeight="1">
      <c r="A332" s="479"/>
      <c r="B332" s="46" t="s">
        <v>950</v>
      </c>
      <c r="C332" s="164"/>
      <c r="D332" s="164"/>
      <c r="E332" s="164"/>
      <c r="F332" s="164"/>
      <c r="G332" s="463"/>
      <c r="H332" s="1008" t="s">
        <v>964</v>
      </c>
      <c r="I332" s="1025"/>
      <c r="J332" s="1025"/>
      <c r="K332" s="1025"/>
      <c r="L332" s="1025"/>
      <c r="M332" s="1025"/>
      <c r="N332" s="1025"/>
      <c r="O332" s="1025"/>
      <c r="P332" s="1025"/>
      <c r="Q332" s="1025"/>
      <c r="R332" s="1025"/>
      <c r="S332" s="479"/>
      <c r="T332" s="46" t="s">
        <v>950</v>
      </c>
      <c r="U332" s="479"/>
      <c r="V332" s="46"/>
      <c r="W332" s="46"/>
      <c r="X332" s="46"/>
      <c r="Y332" s="46"/>
      <c r="Z332" s="479"/>
      <c r="AA332" s="1025" t="str">
        <f>H284</f>
        <v xml:space="preserve">San Francisco, CA 94108 </v>
      </c>
      <c r="AB332" s="1025"/>
      <c r="AC332" s="1025"/>
      <c r="AD332" s="1025"/>
      <c r="AE332" s="1025"/>
      <c r="AF332" s="1025"/>
      <c r="AG332" s="1025"/>
      <c r="AH332" s="1025"/>
      <c r="AI332" s="1025"/>
      <c r="AJ332" s="1025"/>
      <c r="AK332" s="1025"/>
      <c r="AL332" s="29"/>
      <c r="AM332" s="479"/>
      <c r="AN332" s="479"/>
      <c r="AO332" s="479"/>
      <c r="AP332" s="479"/>
      <c r="AQ332" s="479"/>
      <c r="AR332" s="479"/>
      <c r="AS332" s="479"/>
      <c r="AT332" s="479"/>
      <c r="AU332" s="479"/>
      <c r="AV332" s="479"/>
      <c r="AW332" s="479"/>
      <c r="AX332" s="479"/>
      <c r="AY332" s="479"/>
      <c r="AZ332" s="479"/>
      <c r="BA332" s="479"/>
    </row>
    <row r="333" spans="1:53" ht="12.5">
      <c r="A333" s="29"/>
      <c r="B333" s="46" t="s">
        <v>899</v>
      </c>
      <c r="C333" s="164"/>
      <c r="D333" s="164"/>
      <c r="E333" s="164"/>
      <c r="F333" s="164"/>
      <c r="G333" s="164"/>
      <c r="H333" s="1025" t="str">
        <f>O154</f>
        <v>Eric Shaw</v>
      </c>
      <c r="I333" s="1025"/>
      <c r="J333" s="1025"/>
      <c r="K333" s="1025"/>
      <c r="L333" s="1025"/>
      <c r="M333" s="1025"/>
      <c r="N333" s="1025"/>
      <c r="O333" s="1025"/>
      <c r="P333" s="1025"/>
      <c r="Q333" s="1025"/>
      <c r="R333" s="1025"/>
      <c r="S333" s="479"/>
      <c r="T333" s="46" t="s">
        <v>899</v>
      </c>
      <c r="U333" s="479"/>
      <c r="V333" s="46"/>
      <c r="W333" s="46"/>
      <c r="X333" s="46"/>
      <c r="Y333" s="46"/>
      <c r="Z333" s="479"/>
      <c r="AA333" s="1008" t="s">
        <v>1014</v>
      </c>
      <c r="AB333" s="1025"/>
      <c r="AC333" s="1025"/>
      <c r="AD333" s="1025"/>
      <c r="AE333" s="1025"/>
      <c r="AF333" s="1025"/>
      <c r="AG333" s="1025"/>
      <c r="AH333" s="1025"/>
      <c r="AI333" s="1025"/>
      <c r="AJ333" s="1025"/>
      <c r="AK333" s="1025"/>
      <c r="AL333" s="29"/>
      <c r="AM333" s="479"/>
      <c r="AN333" s="479"/>
      <c r="AO333" s="479"/>
      <c r="AP333" s="479"/>
      <c r="AQ333" s="479"/>
      <c r="AR333" s="479"/>
      <c r="AS333" s="479"/>
      <c r="AT333" s="479"/>
      <c r="AU333" s="479"/>
      <c r="AV333" s="479"/>
      <c r="AW333" s="479"/>
      <c r="AX333" s="479"/>
      <c r="AY333" s="479"/>
      <c r="AZ333" s="479"/>
      <c r="BA333" s="479"/>
    </row>
    <row r="334" spans="1:53" ht="12.5">
      <c r="A334" s="29"/>
      <c r="B334" s="46" t="s">
        <v>902</v>
      </c>
      <c r="C334" s="164"/>
      <c r="D334" s="164"/>
      <c r="E334" s="164"/>
      <c r="F334" s="164"/>
      <c r="G334" s="164"/>
      <c r="H334" s="1026" t="str">
        <f>O159</f>
        <v>(415) 701-5528</v>
      </c>
      <c r="I334" s="1026"/>
      <c r="J334" s="1026"/>
      <c r="K334" s="1026"/>
      <c r="L334" s="1026"/>
      <c r="M334" s="1026"/>
      <c r="N334" s="46" t="s">
        <v>904</v>
      </c>
      <c r="O334" s="46"/>
      <c r="P334" s="1002"/>
      <c r="Q334" s="1002"/>
      <c r="R334" s="1002"/>
      <c r="S334" s="46"/>
      <c r="T334" s="46" t="s">
        <v>902</v>
      </c>
      <c r="U334" s="479"/>
      <c r="V334" s="46"/>
      <c r="W334" s="46"/>
      <c r="X334" s="46"/>
      <c r="Y334" s="46"/>
      <c r="Z334" s="479"/>
      <c r="AA334" s="1026" t="s">
        <v>1015</v>
      </c>
      <c r="AB334" s="1026"/>
      <c r="AC334" s="1026"/>
      <c r="AD334" s="1026"/>
      <c r="AE334" s="1026"/>
      <c r="AF334" s="1026"/>
      <c r="AG334" s="46" t="s">
        <v>904</v>
      </c>
      <c r="AH334" s="46"/>
      <c r="AI334" s="1002"/>
      <c r="AJ334" s="1002"/>
      <c r="AK334" s="1002"/>
      <c r="AL334" s="29"/>
      <c r="AM334" s="479"/>
      <c r="AN334" s="479"/>
      <c r="AO334" s="479"/>
      <c r="AP334" s="479"/>
      <c r="AQ334" s="479"/>
      <c r="AR334" s="479"/>
      <c r="AS334" s="479"/>
      <c r="AT334" s="479"/>
      <c r="AU334" s="479"/>
      <c r="AV334" s="479"/>
      <c r="AW334" s="479"/>
      <c r="AX334" s="479"/>
      <c r="AY334" s="479"/>
      <c r="AZ334" s="479"/>
      <c r="BA334" s="479"/>
    </row>
    <row r="335" spans="1:53" ht="12.75" customHeight="1">
      <c r="A335" s="29"/>
      <c r="B335" s="46" t="s">
        <v>905</v>
      </c>
      <c r="C335" s="164"/>
      <c r="D335" s="164"/>
      <c r="E335" s="164"/>
      <c r="F335" s="164"/>
      <c r="G335" s="164"/>
      <c r="H335" s="1007" t="str">
        <f>O160</f>
        <v>415-701-5501</v>
      </c>
      <c r="I335" s="1007"/>
      <c r="J335" s="1007"/>
      <c r="K335" s="1007"/>
      <c r="L335" s="1007"/>
      <c r="M335" s="1007"/>
      <c r="N335" s="164"/>
      <c r="O335" s="164"/>
      <c r="P335" s="173"/>
      <c r="Q335" s="173"/>
      <c r="R335" s="173"/>
      <c r="S335" s="46"/>
      <c r="T335" s="46" t="s">
        <v>905</v>
      </c>
      <c r="U335" s="479"/>
      <c r="V335" s="46"/>
      <c r="W335" s="46"/>
      <c r="X335" s="46"/>
      <c r="Y335" s="46"/>
      <c r="Z335" s="479"/>
      <c r="AA335" s="1007" t="s">
        <v>906</v>
      </c>
      <c r="AB335" s="1007"/>
      <c r="AC335" s="1007"/>
      <c r="AD335" s="1007"/>
      <c r="AE335" s="1007"/>
      <c r="AF335" s="1007"/>
      <c r="AG335" s="164"/>
      <c r="AH335" s="164"/>
      <c r="AI335" s="173"/>
      <c r="AJ335" s="173"/>
      <c r="AK335" s="173"/>
      <c r="AL335" s="29"/>
      <c r="AM335" s="479"/>
      <c r="AN335" s="479"/>
      <c r="AO335" s="479"/>
      <c r="AP335" s="479"/>
      <c r="AQ335" s="479"/>
      <c r="AR335" s="479"/>
      <c r="AS335" s="479"/>
      <c r="AT335" s="479"/>
      <c r="AU335" s="479"/>
      <c r="AV335" s="479"/>
      <c r="AW335" s="479"/>
      <c r="AX335" s="479"/>
      <c r="AY335" s="479"/>
      <c r="AZ335" s="479"/>
      <c r="BA335" s="479"/>
    </row>
    <row r="336" spans="1:53" ht="12.5">
      <c r="A336" s="29"/>
      <c r="B336" s="46" t="s">
        <v>955</v>
      </c>
      <c r="C336" s="162"/>
      <c r="D336" s="162"/>
      <c r="E336" s="162"/>
      <c r="F336" s="162"/>
      <c r="G336" s="162"/>
      <c r="H336" s="1025" t="str">
        <f>O161</f>
        <v>Eric.shaw@sfgov.org</v>
      </c>
      <c r="I336" s="1025"/>
      <c r="J336" s="1025"/>
      <c r="K336" s="1025"/>
      <c r="L336" s="1025"/>
      <c r="M336" s="1025"/>
      <c r="N336" s="1004"/>
      <c r="O336" s="1004"/>
      <c r="P336" s="1004"/>
      <c r="Q336" s="1004"/>
      <c r="R336" s="1004"/>
      <c r="S336" s="46"/>
      <c r="T336" s="46" t="s">
        <v>955</v>
      </c>
      <c r="U336" s="479"/>
      <c r="V336" s="46"/>
      <c r="W336" s="46"/>
      <c r="X336" s="46"/>
      <c r="Y336" s="46"/>
      <c r="Z336" s="479"/>
      <c r="AA336" s="1008" t="s">
        <v>1016</v>
      </c>
      <c r="AB336" s="1025"/>
      <c r="AC336" s="1025"/>
      <c r="AD336" s="1025"/>
      <c r="AE336" s="1025"/>
      <c r="AF336" s="1025"/>
      <c r="AG336" s="1004"/>
      <c r="AH336" s="1004"/>
      <c r="AI336" s="1004"/>
      <c r="AJ336" s="1004"/>
      <c r="AK336" s="1004"/>
      <c r="AL336" s="29"/>
      <c r="AM336" s="479"/>
      <c r="AN336" s="479"/>
      <c r="AO336" s="479"/>
      <c r="AP336" s="479"/>
      <c r="AQ336" s="479"/>
      <c r="AR336" s="479"/>
      <c r="AS336" s="479"/>
      <c r="AT336" s="479"/>
      <c r="AU336" s="479"/>
      <c r="AV336" s="479"/>
      <c r="AW336" s="479"/>
      <c r="AX336" s="479"/>
      <c r="AY336" s="479"/>
      <c r="AZ336" s="479"/>
      <c r="BA336" s="479" t="s">
        <v>299</v>
      </c>
    </row>
    <row r="337" spans="1:53" ht="12.5">
      <c r="A337" s="29"/>
      <c r="B337" s="163"/>
      <c r="C337" s="162"/>
      <c r="D337" s="162"/>
      <c r="E337" s="162"/>
      <c r="F337" s="162"/>
      <c r="G337" s="162"/>
      <c r="H337" s="11"/>
      <c r="I337" s="11"/>
      <c r="J337" s="11"/>
      <c r="K337" s="11"/>
      <c r="L337" s="11"/>
      <c r="M337" s="11"/>
      <c r="N337" s="11"/>
      <c r="O337" s="11"/>
      <c r="P337" s="11"/>
      <c r="Q337" s="11"/>
      <c r="R337" s="11"/>
      <c r="S337" s="163"/>
      <c r="T337" s="163"/>
      <c r="U337" s="29"/>
      <c r="V337" s="163"/>
      <c r="W337" s="163"/>
      <c r="X337" s="163"/>
      <c r="Y337" s="163"/>
      <c r="Z337" s="29"/>
      <c r="AA337" s="11"/>
      <c r="AB337" s="11"/>
      <c r="AC337" s="11"/>
      <c r="AD337" s="11"/>
      <c r="AE337" s="11"/>
      <c r="AF337" s="11"/>
      <c r="AG337" s="11"/>
      <c r="AH337" s="11"/>
      <c r="AI337" s="11"/>
      <c r="AJ337" s="11"/>
      <c r="AK337" s="11"/>
      <c r="AL337" s="29"/>
      <c r="AM337" s="479"/>
      <c r="AN337" s="479"/>
      <c r="AO337" s="479"/>
      <c r="AP337" s="479"/>
      <c r="AQ337" s="479"/>
      <c r="AR337" s="479"/>
      <c r="AS337" s="479"/>
      <c r="AT337" s="479"/>
      <c r="AU337" s="479"/>
      <c r="AV337" s="479"/>
      <c r="AW337" s="479"/>
      <c r="AX337" s="479"/>
      <c r="AY337" s="479"/>
      <c r="AZ337" s="479"/>
      <c r="BA337" s="479" t="s">
        <v>590</v>
      </c>
    </row>
    <row r="338" spans="1:53" ht="12.5">
      <c r="A338" s="463"/>
      <c r="B338" s="164"/>
      <c r="C338" s="162"/>
      <c r="D338" s="162"/>
      <c r="E338" s="162"/>
      <c r="F338" s="162"/>
      <c r="G338" s="65"/>
      <c r="H338" s="65"/>
      <c r="I338" s="686" t="s">
        <v>1017</v>
      </c>
      <c r="J338" s="479"/>
      <c r="K338" s="479"/>
      <c r="L338" s="479"/>
      <c r="M338" s="479"/>
      <c r="N338" s="479"/>
      <c r="O338" s="479"/>
      <c r="P338" s="1002" t="s">
        <v>980</v>
      </c>
      <c r="Q338" s="1004"/>
      <c r="R338" s="1004"/>
      <c r="S338" s="1004"/>
      <c r="T338" s="1004"/>
      <c r="U338" s="1004"/>
      <c r="V338" s="1004"/>
      <c r="W338" s="1004"/>
      <c r="X338" s="1004"/>
      <c r="Y338" s="1004"/>
      <c r="Z338" s="1004"/>
      <c r="AA338" s="1004"/>
      <c r="AB338" s="1004"/>
      <c r="AC338" s="1004"/>
      <c r="AD338" s="1004"/>
      <c r="AE338" s="1004"/>
      <c r="AF338" s="65"/>
      <c r="AG338" s="65"/>
      <c r="AH338" s="65"/>
      <c r="AI338" s="65"/>
      <c r="AJ338" s="65"/>
      <c r="AK338" s="65"/>
      <c r="AL338" s="29"/>
      <c r="AM338" s="479"/>
      <c r="AN338" s="479"/>
      <c r="AO338" s="479"/>
      <c r="AP338" s="479"/>
      <c r="AQ338" s="479"/>
      <c r="AR338" s="479"/>
      <c r="AS338" s="479"/>
      <c r="AT338" s="479"/>
      <c r="AU338" s="479"/>
      <c r="AV338" s="479"/>
      <c r="AW338" s="479"/>
      <c r="AX338" s="479"/>
      <c r="AY338" s="479"/>
      <c r="AZ338" s="479"/>
      <c r="BA338" s="479" t="s">
        <v>697</v>
      </c>
    </row>
    <row r="339" spans="1:53" ht="12.5">
      <c r="A339" s="463"/>
      <c r="B339" s="164"/>
      <c r="C339" s="164"/>
      <c r="D339" s="164"/>
      <c r="E339" s="164"/>
      <c r="F339" s="164"/>
      <c r="G339" s="463"/>
      <c r="H339" s="65"/>
      <c r="I339" s="46" t="s">
        <v>945</v>
      </c>
      <c r="J339" s="479"/>
      <c r="K339" s="479"/>
      <c r="L339" s="479"/>
      <c r="M339" s="479"/>
      <c r="N339" s="479"/>
      <c r="O339" s="479"/>
      <c r="P339" s="1025"/>
      <c r="Q339" s="1025"/>
      <c r="R339" s="1025"/>
      <c r="S339" s="1025"/>
      <c r="T339" s="1025"/>
      <c r="U339" s="1025"/>
      <c r="V339" s="1025"/>
      <c r="W339" s="1025"/>
      <c r="X339" s="1025"/>
      <c r="Y339" s="1025"/>
      <c r="Z339" s="1025"/>
      <c r="AA339" s="1025"/>
      <c r="AB339" s="1025"/>
      <c r="AC339" s="1025"/>
      <c r="AD339" s="1025"/>
      <c r="AE339" s="1025"/>
      <c r="AF339" s="65"/>
      <c r="AG339" s="65"/>
      <c r="AH339" s="65"/>
      <c r="AI339" s="65"/>
      <c r="AJ339" s="65"/>
      <c r="AK339" s="65"/>
      <c r="AL339" s="29"/>
      <c r="AM339" s="479"/>
      <c r="AN339" s="479"/>
      <c r="AO339" s="479"/>
      <c r="AP339" s="479"/>
      <c r="AQ339" s="479"/>
      <c r="AR339" s="479"/>
      <c r="AS339" s="479"/>
      <c r="AT339" s="479"/>
      <c r="AU339" s="479"/>
      <c r="AV339" s="479"/>
      <c r="AW339" s="479"/>
      <c r="AX339" s="479"/>
      <c r="AY339" s="479"/>
      <c r="AZ339" s="479"/>
      <c r="BA339" s="479"/>
    </row>
    <row r="340" spans="1:53" ht="12.5">
      <c r="A340" s="463"/>
      <c r="B340" s="164"/>
      <c r="C340" s="164"/>
      <c r="D340" s="164"/>
      <c r="E340" s="164"/>
      <c r="F340" s="164"/>
      <c r="G340" s="463"/>
      <c r="H340" s="65"/>
      <c r="I340" s="46" t="s">
        <v>950</v>
      </c>
      <c r="J340" s="479"/>
      <c r="K340" s="479"/>
      <c r="L340" s="479"/>
      <c r="M340" s="479"/>
      <c r="N340" s="479"/>
      <c r="O340" s="479"/>
      <c r="P340" s="1025"/>
      <c r="Q340" s="1025"/>
      <c r="R340" s="1025"/>
      <c r="S340" s="1025"/>
      <c r="T340" s="1025"/>
      <c r="U340" s="1025"/>
      <c r="V340" s="1025"/>
      <c r="W340" s="1025"/>
      <c r="X340" s="1025"/>
      <c r="Y340" s="1025"/>
      <c r="Z340" s="1025"/>
      <c r="AA340" s="1025"/>
      <c r="AB340" s="1025"/>
      <c r="AC340" s="1025"/>
      <c r="AD340" s="1025"/>
      <c r="AE340" s="1025"/>
      <c r="AF340" s="65"/>
      <c r="AG340" s="65"/>
      <c r="AH340" s="65"/>
      <c r="AI340" s="65"/>
      <c r="AJ340" s="65"/>
      <c r="AK340" s="65"/>
      <c r="AL340" s="29"/>
      <c r="AM340" s="479"/>
      <c r="AN340" s="479"/>
      <c r="AO340" s="479"/>
      <c r="AP340" s="479"/>
      <c r="AQ340" s="479"/>
      <c r="AR340" s="479"/>
      <c r="AS340" s="479"/>
      <c r="AT340" s="479"/>
      <c r="AU340" s="479"/>
      <c r="AV340" s="479"/>
      <c r="AW340" s="479"/>
      <c r="AX340" s="479"/>
      <c r="AY340" s="479"/>
      <c r="AZ340" s="479"/>
      <c r="BA340" s="479"/>
    </row>
    <row r="341" spans="1:53" ht="12.75" customHeight="1">
      <c r="A341" s="463"/>
      <c r="B341" s="164"/>
      <c r="C341" s="164"/>
      <c r="D341" s="164"/>
      <c r="E341" s="164"/>
      <c r="F341" s="164"/>
      <c r="G341" s="164"/>
      <c r="H341" s="65"/>
      <c r="I341" s="46" t="s">
        <v>899</v>
      </c>
      <c r="J341" s="479"/>
      <c r="K341" s="479"/>
      <c r="L341" s="479"/>
      <c r="M341" s="479"/>
      <c r="N341" s="479"/>
      <c r="O341" s="479"/>
      <c r="P341" s="1025"/>
      <c r="Q341" s="1025"/>
      <c r="R341" s="1025"/>
      <c r="S341" s="1025"/>
      <c r="T341" s="1025"/>
      <c r="U341" s="1025"/>
      <c r="V341" s="1025"/>
      <c r="W341" s="1025"/>
      <c r="X341" s="1025"/>
      <c r="Y341" s="1025"/>
      <c r="Z341" s="1025"/>
      <c r="AA341" s="1025"/>
      <c r="AB341" s="1025"/>
      <c r="AC341" s="1025"/>
      <c r="AD341" s="1025"/>
      <c r="AE341" s="1025"/>
      <c r="AF341" s="65"/>
      <c r="AG341" s="65"/>
      <c r="AH341" s="65"/>
      <c r="AI341" s="65"/>
      <c r="AJ341" s="65"/>
      <c r="AK341" s="65"/>
      <c r="AL341" s="29"/>
      <c r="AM341" s="479"/>
      <c r="AN341" s="479"/>
      <c r="AO341" s="479"/>
      <c r="AP341" s="479"/>
      <c r="AQ341" s="479"/>
      <c r="AR341" s="479"/>
      <c r="AS341" s="479"/>
      <c r="AT341" s="479"/>
      <c r="AU341" s="479"/>
      <c r="AV341" s="479"/>
      <c r="AW341" s="479"/>
      <c r="AX341" s="479"/>
      <c r="AY341" s="479"/>
      <c r="AZ341" s="479"/>
      <c r="BA341" s="479"/>
    </row>
    <row r="342" spans="1:53" ht="12.5">
      <c r="A342" s="463"/>
      <c r="B342" s="164"/>
      <c r="C342" s="164"/>
      <c r="D342" s="164"/>
      <c r="E342" s="164"/>
      <c r="F342" s="164"/>
      <c r="G342" s="164"/>
      <c r="H342" s="687"/>
      <c r="I342" s="46" t="s">
        <v>902</v>
      </c>
      <c r="J342" s="479"/>
      <c r="K342" s="479"/>
      <c r="L342" s="479"/>
      <c r="M342" s="479"/>
      <c r="N342" s="479"/>
      <c r="O342" s="479"/>
      <c r="P342" s="1007"/>
      <c r="Q342" s="1007"/>
      <c r="R342" s="1007"/>
      <c r="S342" s="1007"/>
      <c r="T342" s="1007"/>
      <c r="U342" s="1007"/>
      <c r="V342" s="1007"/>
      <c r="W342" s="1007"/>
      <c r="X342" s="1007"/>
      <c r="Y342" s="1007"/>
      <c r="Z342" s="1007"/>
      <c r="AA342" s="46" t="s">
        <v>904</v>
      </c>
      <c r="AB342" s="46"/>
      <c r="AC342" s="1008"/>
      <c r="AD342" s="1008"/>
      <c r="AE342" s="1008"/>
      <c r="AF342" s="687"/>
      <c r="AG342" s="164"/>
      <c r="AH342" s="164"/>
      <c r="AI342" s="162"/>
      <c r="AJ342" s="162"/>
      <c r="AK342" s="162"/>
      <c r="AL342" s="29"/>
      <c r="AM342" s="479"/>
      <c r="AN342" s="479"/>
      <c r="AO342" s="479"/>
      <c r="AP342" s="479"/>
      <c r="AQ342" s="479"/>
      <c r="AR342" s="479"/>
      <c r="AS342" s="479"/>
      <c r="AT342" s="479"/>
      <c r="AU342" s="479"/>
      <c r="AV342" s="479"/>
      <c r="AW342" s="479"/>
      <c r="AX342" s="479"/>
      <c r="AY342" s="479"/>
      <c r="AZ342" s="479"/>
      <c r="BA342" s="479"/>
    </row>
    <row r="343" spans="1:53" ht="12.75" customHeight="1">
      <c r="A343" s="463"/>
      <c r="B343" s="164"/>
      <c r="C343" s="164"/>
      <c r="D343" s="164"/>
      <c r="E343" s="164"/>
      <c r="F343" s="164"/>
      <c r="G343" s="164"/>
      <c r="H343" s="687"/>
      <c r="I343" s="46" t="s">
        <v>905</v>
      </c>
      <c r="J343" s="479"/>
      <c r="K343" s="479"/>
      <c r="L343" s="479"/>
      <c r="M343" s="479"/>
      <c r="N343" s="479"/>
      <c r="O343" s="479"/>
      <c r="P343" s="1007"/>
      <c r="Q343" s="1007"/>
      <c r="R343" s="1007"/>
      <c r="S343" s="1007"/>
      <c r="T343" s="1007"/>
      <c r="U343" s="1007"/>
      <c r="V343" s="1007"/>
      <c r="W343" s="1007"/>
      <c r="X343" s="1007"/>
      <c r="Y343" s="1007"/>
      <c r="Z343" s="1007"/>
      <c r="AA343" s="479"/>
      <c r="AB343" s="479"/>
      <c r="AC343" s="479"/>
      <c r="AD343" s="479"/>
      <c r="AE343" s="479"/>
      <c r="AF343" s="687"/>
      <c r="AG343" s="164"/>
      <c r="AH343" s="164"/>
      <c r="AI343" s="173"/>
      <c r="AJ343" s="173"/>
      <c r="AK343" s="173"/>
      <c r="AL343" s="29"/>
      <c r="AM343" s="479"/>
      <c r="AN343" s="479"/>
      <c r="AO343" s="479"/>
      <c r="AP343" s="479"/>
      <c r="AQ343" s="479"/>
      <c r="AR343" s="479"/>
      <c r="AS343" s="479"/>
      <c r="AT343" s="479"/>
      <c r="AU343" s="479"/>
      <c r="AV343" s="479"/>
      <c r="AW343" s="479"/>
      <c r="AX343" s="479"/>
      <c r="AY343" s="479"/>
      <c r="AZ343" s="479"/>
      <c r="BA343" s="479"/>
    </row>
    <row r="344" spans="1:53" ht="12.5">
      <c r="A344" s="463"/>
      <c r="B344" s="164"/>
      <c r="C344" s="162"/>
      <c r="D344" s="162"/>
      <c r="E344" s="162"/>
      <c r="F344" s="162"/>
      <c r="G344" s="162"/>
      <c r="H344" s="65"/>
      <c r="I344" s="46" t="s">
        <v>955</v>
      </c>
      <c r="J344" s="479"/>
      <c r="K344" s="479"/>
      <c r="L344" s="479"/>
      <c r="M344" s="479"/>
      <c r="N344" s="479"/>
      <c r="O344" s="479"/>
      <c r="P344" s="1004"/>
      <c r="Q344" s="1004"/>
      <c r="R344" s="1004"/>
      <c r="S344" s="1004"/>
      <c r="T344" s="1004"/>
      <c r="U344" s="1004"/>
      <c r="V344" s="1004"/>
      <c r="W344" s="1004"/>
      <c r="X344" s="1004"/>
      <c r="Y344" s="1004"/>
      <c r="Z344" s="1004"/>
      <c r="AA344" s="1004"/>
      <c r="AB344" s="1004"/>
      <c r="AC344" s="1004"/>
      <c r="AD344" s="1004"/>
      <c r="AE344" s="1004"/>
      <c r="AF344" s="65"/>
      <c r="AG344" s="65"/>
      <c r="AH344" s="65"/>
      <c r="AI344" s="65"/>
      <c r="AJ344" s="65"/>
      <c r="AK344" s="65"/>
      <c r="AL344" s="29"/>
      <c r="AM344" s="479"/>
      <c r="AN344" s="479"/>
      <c r="AO344" s="479"/>
      <c r="AP344" s="479"/>
      <c r="AQ344" s="479"/>
      <c r="AR344" s="479"/>
      <c r="AS344" s="479"/>
      <c r="AT344" s="479"/>
      <c r="AU344" s="479"/>
      <c r="AV344" s="479"/>
      <c r="AW344" s="479"/>
      <c r="AX344" s="479"/>
      <c r="AY344" s="479"/>
      <c r="AZ344" s="479"/>
      <c r="BA344" s="479"/>
    </row>
    <row r="345" spans="1:53" ht="12.5">
      <c r="A345" s="463"/>
      <c r="B345" s="463"/>
      <c r="C345" s="463"/>
      <c r="D345" s="463"/>
      <c r="E345" s="463"/>
      <c r="F345" s="463"/>
      <c r="G345" s="463"/>
      <c r="H345" s="463"/>
      <c r="I345" s="463"/>
      <c r="J345" s="463"/>
      <c r="K345" s="463"/>
      <c r="L345" s="463"/>
      <c r="M345" s="463"/>
      <c r="N345" s="463"/>
      <c r="O345" s="463"/>
      <c r="P345" s="463"/>
      <c r="Q345" s="463"/>
      <c r="R345" s="463"/>
      <c r="S345" s="463"/>
      <c r="T345" s="11"/>
      <c r="U345" s="11"/>
      <c r="V345" s="11"/>
      <c r="W345" s="11"/>
      <c r="X345" s="11"/>
      <c r="Y345" s="11"/>
      <c r="Z345" s="11"/>
      <c r="AA345" s="479"/>
      <c r="AB345" s="479"/>
      <c r="AC345" s="479"/>
      <c r="AD345" s="479"/>
      <c r="AE345" s="479"/>
      <c r="AF345" s="479"/>
      <c r="AG345" s="479"/>
      <c r="AH345" s="479"/>
      <c r="AI345" s="479"/>
      <c r="AJ345" s="479"/>
      <c r="AK345" s="479"/>
      <c r="AL345" s="479"/>
      <c r="AM345" s="479"/>
      <c r="AN345" s="479"/>
      <c r="AO345" s="479"/>
      <c r="AP345" s="479"/>
      <c r="AQ345" s="479"/>
      <c r="AR345" s="479"/>
      <c r="AS345" s="479"/>
      <c r="AT345" s="479"/>
      <c r="AU345" s="479"/>
      <c r="AV345" s="479"/>
      <c r="AW345" s="479"/>
      <c r="AX345" s="479"/>
      <c r="AY345" s="479"/>
      <c r="AZ345" s="479"/>
      <c r="BA345" s="479"/>
    </row>
    <row r="346" spans="1:53" ht="12.5">
      <c r="A346" s="1157" t="s">
        <v>1018</v>
      </c>
      <c r="B346" s="1157"/>
      <c r="C346" s="1157"/>
      <c r="D346" s="1157"/>
      <c r="E346" s="1157"/>
      <c r="F346" s="1157"/>
      <c r="G346" s="1157"/>
      <c r="H346" s="1157"/>
      <c r="I346" s="1157"/>
      <c r="J346" s="1157"/>
      <c r="K346" s="1157"/>
      <c r="L346" s="1157"/>
      <c r="M346" s="1157"/>
      <c r="N346" s="1157"/>
      <c r="O346" s="1157"/>
      <c r="P346" s="1157"/>
      <c r="Q346" s="1157"/>
      <c r="R346" s="1157"/>
      <c r="S346" s="1157"/>
      <c r="T346" s="1157"/>
      <c r="U346" s="1157"/>
      <c r="V346" s="1157"/>
      <c r="W346" s="1157"/>
      <c r="X346" s="1157"/>
      <c r="Y346" s="1157"/>
      <c r="Z346" s="1157"/>
      <c r="AA346" s="1157"/>
      <c r="AB346" s="1157"/>
      <c r="AC346" s="1157"/>
      <c r="AD346" s="1157"/>
      <c r="AE346" s="1157"/>
      <c r="AF346" s="1157"/>
      <c r="AG346" s="1157"/>
      <c r="AH346" s="1157"/>
      <c r="AI346" s="1157"/>
      <c r="AJ346" s="1157"/>
      <c r="AK346" s="1157"/>
      <c r="AL346" s="1157"/>
      <c r="AM346" s="479"/>
      <c r="AN346" s="479"/>
      <c r="AO346" s="479"/>
      <c r="AP346" s="479"/>
      <c r="AQ346" s="479"/>
      <c r="AR346" s="479"/>
      <c r="AS346" s="479"/>
      <c r="AT346" s="479"/>
      <c r="AU346" s="479"/>
      <c r="AV346" s="479"/>
      <c r="AW346" s="479"/>
      <c r="AX346" s="479"/>
      <c r="AY346" s="479"/>
      <c r="AZ346" s="479"/>
      <c r="BA346" s="479"/>
    </row>
    <row r="347" spans="1:53" ht="12.75" customHeight="1" thickBot="1">
      <c r="A347" s="1158"/>
      <c r="B347" s="1158"/>
      <c r="C347" s="1158"/>
      <c r="D347" s="1158"/>
      <c r="E347" s="1158"/>
      <c r="F347" s="1158"/>
      <c r="G347" s="1158"/>
      <c r="H347" s="1158"/>
      <c r="I347" s="1158"/>
      <c r="J347" s="1158"/>
      <c r="K347" s="1158"/>
      <c r="L347" s="1158"/>
      <c r="M347" s="1158"/>
      <c r="N347" s="1158"/>
      <c r="O347" s="1158"/>
      <c r="P347" s="1158"/>
      <c r="Q347" s="1158"/>
      <c r="R347" s="1158"/>
      <c r="S347" s="1158"/>
      <c r="T347" s="1158"/>
      <c r="U347" s="1158"/>
      <c r="V347" s="1158"/>
      <c r="W347" s="1158"/>
      <c r="X347" s="1158"/>
      <c r="Y347" s="1158"/>
      <c r="Z347" s="1158"/>
      <c r="AA347" s="1158"/>
      <c r="AB347" s="1158"/>
      <c r="AC347" s="1158"/>
      <c r="AD347" s="1158"/>
      <c r="AE347" s="1158"/>
      <c r="AF347" s="1158"/>
      <c r="AG347" s="1158"/>
      <c r="AH347" s="1158"/>
      <c r="AI347" s="1158"/>
      <c r="AJ347" s="1158"/>
      <c r="AK347" s="1158"/>
      <c r="AL347" s="1158"/>
      <c r="AM347" s="479"/>
      <c r="AN347" s="479"/>
      <c r="AO347" s="479"/>
      <c r="AP347" s="479"/>
      <c r="AQ347" s="479"/>
      <c r="AR347" s="479"/>
      <c r="AS347" s="479"/>
      <c r="AT347" s="479"/>
      <c r="AU347" s="479"/>
      <c r="AV347" s="479"/>
      <c r="AW347" s="479"/>
      <c r="AX347" s="479"/>
      <c r="AY347" s="479"/>
      <c r="AZ347" s="479"/>
      <c r="BA347" s="479"/>
    </row>
    <row r="348" spans="1:53" ht="12.75" customHeight="1" thickTop="1">
      <c r="A348" s="18"/>
      <c r="B348" s="18"/>
      <c r="C348" s="18"/>
      <c r="D348" s="18"/>
      <c r="E348" s="18"/>
      <c r="F348" s="18"/>
      <c r="G348" s="463"/>
      <c r="H348" s="18"/>
      <c r="I348" s="164"/>
      <c r="J348" s="164"/>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164"/>
      <c r="AL348" s="49"/>
      <c r="AM348" s="479"/>
      <c r="AN348" s="479"/>
      <c r="AO348" s="479"/>
      <c r="AP348" s="479"/>
      <c r="AQ348" s="479"/>
      <c r="AR348" s="479"/>
      <c r="AS348" s="479"/>
      <c r="AT348" s="479"/>
      <c r="AU348" s="479"/>
      <c r="AV348" s="479"/>
      <c r="AW348" s="479"/>
      <c r="AX348" s="479"/>
      <c r="AY348" s="479"/>
      <c r="AZ348" s="479"/>
      <c r="BA348" s="479"/>
    </row>
    <row r="349" spans="1:53" ht="12.75" customHeight="1">
      <c r="A349" s="39" t="s">
        <v>722</v>
      </c>
      <c r="B349" s="39"/>
      <c r="C349" s="39" t="s">
        <v>1019</v>
      </c>
      <c r="D349" s="479"/>
      <c r="E349" s="479"/>
      <c r="F349" s="479"/>
      <c r="G349" s="479"/>
      <c r="H349" s="479"/>
      <c r="I349" s="479"/>
      <c r="J349" s="479"/>
      <c r="K349" s="18"/>
      <c r="L349" s="18"/>
      <c r="M349" s="479"/>
      <c r="N349" s="479"/>
      <c r="O349" s="479"/>
      <c r="P349" s="479"/>
      <c r="Q349" s="479"/>
      <c r="R349" s="479"/>
      <c r="S349" s="479"/>
      <c r="T349" s="479"/>
      <c r="U349" s="479"/>
      <c r="V349" s="479"/>
      <c r="W349" s="479"/>
      <c r="X349" s="479"/>
      <c r="Y349" s="479"/>
      <c r="Z349" s="479"/>
      <c r="AA349" s="479"/>
      <c r="AB349" s="479"/>
      <c r="AC349" s="479"/>
      <c r="AD349" s="479"/>
      <c r="AE349" s="479"/>
      <c r="AF349" s="479"/>
      <c r="AG349" s="479"/>
      <c r="AH349" s="479"/>
      <c r="AI349" s="479"/>
      <c r="AJ349" s="479"/>
      <c r="AK349" s="479"/>
      <c r="AL349" s="479"/>
      <c r="AM349" s="479"/>
      <c r="AN349" s="479"/>
      <c r="AO349" s="479"/>
      <c r="AP349" s="479"/>
      <c r="AQ349" s="479"/>
      <c r="AR349" s="479"/>
      <c r="AS349" s="479"/>
      <c r="AT349" s="479"/>
      <c r="AU349" s="479"/>
      <c r="AV349" s="479"/>
      <c r="AW349" s="479"/>
      <c r="AX349" s="479"/>
      <c r="AY349" s="479"/>
      <c r="AZ349" s="479"/>
      <c r="BA349" s="479"/>
    </row>
    <row r="350" spans="1:53" ht="12.75" customHeight="1">
      <c r="A350" s="479"/>
      <c r="B350" s="479"/>
      <c r="C350" s="479"/>
      <c r="D350" s="479" t="s">
        <v>1020</v>
      </c>
      <c r="E350" s="479"/>
      <c r="F350" s="479"/>
      <c r="G350" s="479"/>
      <c r="H350" s="479"/>
      <c r="I350" s="479"/>
      <c r="J350" s="479"/>
      <c r="K350" s="479"/>
      <c r="L350" s="479"/>
      <c r="M350" s="1005" t="s">
        <v>697</v>
      </c>
      <c r="N350" s="1005"/>
      <c r="O350" s="479"/>
      <c r="P350" s="479" t="s">
        <v>1021</v>
      </c>
      <c r="Q350" s="479"/>
      <c r="R350" s="479"/>
      <c r="S350" s="479"/>
      <c r="T350" s="479"/>
      <c r="U350" s="479"/>
      <c r="V350" s="479"/>
      <c r="W350" s="479"/>
      <c r="X350" s="479"/>
      <c r="Y350" s="479"/>
      <c r="Z350" s="479"/>
      <c r="AA350" s="479"/>
      <c r="AB350" s="479"/>
      <c r="AC350" s="479"/>
      <c r="AD350" s="479"/>
      <c r="AE350" s="479"/>
      <c r="AF350" s="479"/>
      <c r="AG350" s="479"/>
      <c r="AH350" s="479"/>
      <c r="AI350" s="479"/>
      <c r="AJ350" s="1005" t="s">
        <v>697</v>
      </c>
      <c r="AK350" s="1005"/>
      <c r="AL350" s="479"/>
      <c r="AM350" s="479"/>
      <c r="AN350" s="479"/>
      <c r="AO350" s="479"/>
      <c r="AP350" s="479"/>
      <c r="AQ350" s="479"/>
      <c r="AR350" s="479"/>
      <c r="AS350" s="479"/>
      <c r="AT350" s="479"/>
      <c r="AU350" s="479"/>
      <c r="AV350" s="479"/>
      <c r="AW350" s="479"/>
      <c r="AX350" s="479"/>
      <c r="AY350" s="479"/>
      <c r="AZ350" s="479"/>
      <c r="BA350" s="479"/>
    </row>
    <row r="351" spans="1:53" ht="12.75" customHeight="1">
      <c r="A351" s="479"/>
      <c r="B351" s="479"/>
      <c r="C351" s="479"/>
      <c r="D351" s="46" t="s">
        <v>1022</v>
      </c>
      <c r="E351" s="479"/>
      <c r="F351" s="479"/>
      <c r="G351" s="479"/>
      <c r="H351" s="479"/>
      <c r="I351" s="479"/>
      <c r="J351" s="479"/>
      <c r="K351" s="479"/>
      <c r="L351" s="479"/>
      <c r="M351" s="479"/>
      <c r="N351" s="479"/>
      <c r="O351" s="479"/>
      <c r="P351" s="479"/>
      <c r="Q351" s="479"/>
      <c r="R351" s="479" t="s">
        <v>1023</v>
      </c>
      <c r="S351" s="479"/>
      <c r="T351" s="479"/>
      <c r="U351" s="479"/>
      <c r="V351" s="479"/>
      <c r="W351" s="479"/>
      <c r="X351" s="479"/>
      <c r="Y351" s="479"/>
      <c r="Z351" s="479"/>
      <c r="AA351" s="479"/>
      <c r="AB351" s="479"/>
      <c r="AC351" s="479"/>
      <c r="AD351" s="479"/>
      <c r="AE351" s="479"/>
      <c r="AF351" s="479"/>
      <c r="AG351" s="479"/>
      <c r="AH351" s="479"/>
      <c r="AI351" s="479"/>
      <c r="AJ351" s="1005" t="s">
        <v>590</v>
      </c>
      <c r="AK351" s="1005"/>
      <c r="AL351" s="479"/>
      <c r="AM351" s="479"/>
      <c r="AN351" s="479"/>
      <c r="AO351" s="479"/>
      <c r="AP351" s="479"/>
      <c r="AQ351" s="479"/>
      <c r="AR351" s="479"/>
      <c r="AS351" s="479"/>
      <c r="AT351" s="479"/>
      <c r="AU351" s="479"/>
      <c r="AV351" s="479"/>
      <c r="AW351" s="479"/>
      <c r="AX351" s="479"/>
      <c r="AY351" s="479"/>
      <c r="AZ351" s="479"/>
      <c r="BA351" s="479"/>
    </row>
    <row r="352" spans="1:53" ht="12.75" customHeight="1">
      <c r="A352" s="479"/>
      <c r="B352" s="479"/>
      <c r="C352" s="479"/>
      <c r="D352" s="479" t="s">
        <v>1024</v>
      </c>
      <c r="E352" s="479"/>
      <c r="F352" s="479"/>
      <c r="G352" s="479"/>
      <c r="H352" s="479"/>
      <c r="I352" s="479"/>
      <c r="J352" s="479"/>
      <c r="K352" s="479"/>
      <c r="L352" s="479"/>
      <c r="M352" s="1005" t="s">
        <v>299</v>
      </c>
      <c r="N352" s="1005"/>
      <c r="O352" s="479"/>
      <c r="P352" s="46" t="s">
        <v>1025</v>
      </c>
      <c r="Q352" s="479"/>
      <c r="R352" s="479"/>
      <c r="S352" s="479"/>
      <c r="T352" s="479"/>
      <c r="U352" s="479"/>
      <c r="V352" s="479"/>
      <c r="W352" s="479"/>
      <c r="X352" s="479"/>
      <c r="Y352" s="479"/>
      <c r="Z352" s="479"/>
      <c r="AA352" s="479"/>
      <c r="AB352" s="479"/>
      <c r="AC352" s="479"/>
      <c r="AD352" s="479"/>
      <c r="AE352" s="479"/>
      <c r="AF352" s="479"/>
      <c r="AG352" s="479"/>
      <c r="AH352" s="479"/>
      <c r="AI352" s="479"/>
      <c r="AJ352" s="1005" t="s">
        <v>590</v>
      </c>
      <c r="AK352" s="1005"/>
      <c r="AL352" s="479"/>
      <c r="AM352" s="479"/>
      <c r="AN352" s="479"/>
      <c r="AO352" s="479"/>
      <c r="AP352" s="479"/>
      <c r="AQ352" s="479"/>
      <c r="AR352" s="479"/>
      <c r="AS352" s="479"/>
      <c r="AT352" s="479"/>
      <c r="AU352" s="479"/>
      <c r="AV352" s="479"/>
      <c r="AW352" s="479"/>
      <c r="AX352" s="479"/>
      <c r="AY352" s="479"/>
      <c r="AZ352" s="479"/>
      <c r="BA352" s="479"/>
    </row>
    <row r="353" spans="1:34" ht="12.75" customHeight="1">
      <c r="A353" s="479"/>
      <c r="B353" s="479"/>
      <c r="C353" s="479"/>
      <c r="D353" s="479" t="s">
        <v>1026</v>
      </c>
      <c r="E353" s="479"/>
      <c r="F353" s="479"/>
      <c r="G353" s="479"/>
      <c r="H353" s="479"/>
      <c r="I353" s="479"/>
      <c r="J353" s="479"/>
      <c r="K353" s="479"/>
      <c r="L353" s="479"/>
      <c r="M353" s="1005" t="s">
        <v>299</v>
      </c>
      <c r="N353" s="1005"/>
      <c r="O353" s="479"/>
      <c r="P353" s="479"/>
      <c r="Q353" s="46" t="s">
        <v>1027</v>
      </c>
      <c r="R353" s="479"/>
      <c r="S353" s="479"/>
      <c r="T353" s="479"/>
      <c r="U353" s="479"/>
      <c r="V353" s="479"/>
      <c r="W353" s="479"/>
      <c r="X353" s="479"/>
      <c r="Y353" s="479"/>
      <c r="Z353" s="479"/>
      <c r="AA353" s="479"/>
      <c r="AB353" s="479"/>
      <c r="AC353" s="479"/>
      <c r="AD353" s="479"/>
      <c r="AE353" s="479"/>
      <c r="AF353" s="479"/>
      <c r="AG353" s="479"/>
      <c r="AH353" s="479"/>
    </row>
    <row r="354" spans="1:34" ht="12.75" customHeight="1">
      <c r="A354" s="479"/>
      <c r="B354" s="479"/>
      <c r="C354" s="479"/>
      <c r="D354" s="479"/>
      <c r="E354" s="479"/>
      <c r="F354" s="479"/>
      <c r="G354" s="479"/>
      <c r="H354" s="479"/>
      <c r="I354" s="479"/>
      <c r="J354" s="479"/>
      <c r="K354" s="479"/>
      <c r="L354" s="479"/>
      <c r="M354" s="479"/>
      <c r="N354" s="479"/>
      <c r="O354" s="479"/>
      <c r="P354" s="479"/>
      <c r="Q354" s="46" t="s">
        <v>1028</v>
      </c>
      <c r="R354" s="479"/>
      <c r="S354" s="479"/>
      <c r="T354" s="479"/>
      <c r="U354" s="479"/>
      <c r="V354" s="479"/>
      <c r="W354" s="479"/>
      <c r="X354" s="479"/>
      <c r="Y354" s="479"/>
      <c r="Z354" s="479"/>
      <c r="AA354" s="479"/>
      <c r="AB354" s="479"/>
      <c r="AC354" s="479"/>
      <c r="AD354" s="479"/>
      <c r="AE354" s="479"/>
      <c r="AF354" s="479"/>
      <c r="AG354" s="479"/>
      <c r="AH354" s="479"/>
    </row>
    <row r="355" spans="1:34" ht="12.75" customHeight="1">
      <c r="A355" s="479"/>
      <c r="B355" s="479"/>
      <c r="C355" s="479"/>
      <c r="D355" s="479"/>
      <c r="E355" s="479"/>
      <c r="F355" s="479"/>
      <c r="G355" s="479"/>
      <c r="H355" s="479"/>
      <c r="I355" s="479"/>
      <c r="J355" s="479"/>
      <c r="K355" s="479"/>
      <c r="L355" s="479"/>
      <c r="M355" s="479"/>
      <c r="N355" s="479"/>
      <c r="O355" s="479"/>
      <c r="P355" s="479"/>
      <c r="Q355" s="46"/>
      <c r="R355" s="479"/>
      <c r="S355" s="479"/>
      <c r="T355" s="479"/>
      <c r="U355" s="479"/>
      <c r="V355" s="479"/>
      <c r="W355" s="479"/>
      <c r="X355" s="479"/>
      <c r="Y355" s="479"/>
      <c r="Z355" s="479"/>
      <c r="AA355" s="479"/>
      <c r="AB355" s="479"/>
      <c r="AC355" s="479"/>
      <c r="AD355" s="479"/>
      <c r="AE355" s="479"/>
      <c r="AF355" s="479"/>
      <c r="AG355" s="479"/>
      <c r="AH355" s="479"/>
    </row>
    <row r="356" spans="1:34" ht="12.75" customHeight="1">
      <c r="A356" s="39" t="s">
        <v>763</v>
      </c>
      <c r="B356" s="39"/>
      <c r="C356" s="39" t="s">
        <v>1029</v>
      </c>
      <c r="D356" s="39"/>
      <c r="E356" s="479"/>
      <c r="F356" s="479"/>
      <c r="G356" s="479"/>
      <c r="H356" s="479"/>
      <c r="I356" s="479"/>
      <c r="J356" s="479"/>
      <c r="K356" s="479"/>
      <c r="L356" s="479"/>
      <c r="M356" s="479"/>
      <c r="N356" s="479"/>
      <c r="O356" s="479"/>
      <c r="P356" s="479"/>
      <c r="Q356" s="479"/>
      <c r="R356" s="479"/>
      <c r="S356" s="479"/>
      <c r="T356" s="479"/>
      <c r="U356" s="479"/>
      <c r="V356" s="479"/>
      <c r="W356" s="479"/>
      <c r="X356" s="479"/>
      <c r="Y356" s="479"/>
      <c r="Z356" s="479"/>
      <c r="AA356" s="479"/>
      <c r="AB356" s="479"/>
      <c r="AC356" s="479"/>
      <c r="AD356" s="479"/>
      <c r="AE356" s="479"/>
      <c r="AF356" s="479"/>
      <c r="AG356" s="479"/>
      <c r="AH356" s="479"/>
    </row>
    <row r="357" spans="1:34" ht="12.75" customHeight="1">
      <c r="A357" s="479"/>
      <c r="B357" s="479"/>
      <c r="C357" s="479"/>
      <c r="D357" s="50" t="s">
        <v>1030</v>
      </c>
      <c r="E357" s="51"/>
      <c r="F357" s="51"/>
      <c r="G357" s="51"/>
      <c r="H357" s="51"/>
      <c r="I357" s="51"/>
      <c r="J357" s="51"/>
      <c r="K357" s="51"/>
      <c r="L357" s="51"/>
      <c r="M357" s="51"/>
      <c r="N357" s="52"/>
      <c r="O357" s="52"/>
      <c r="P357" s="51"/>
      <c r="Q357" s="51"/>
      <c r="R357" s="51"/>
      <c r="S357" s="51"/>
      <c r="T357" s="51"/>
      <c r="U357" s="51"/>
      <c r="V357" s="51"/>
      <c r="W357" s="51"/>
      <c r="X357" s="51"/>
      <c r="Y357" s="51"/>
      <c r="Z357" s="51"/>
      <c r="AA357" s="51"/>
      <c r="AB357" s="51"/>
      <c r="AC357" s="51"/>
      <c r="AD357" s="51"/>
      <c r="AE357" s="51"/>
      <c r="AF357" s="479"/>
      <c r="AG357" s="479"/>
      <c r="AH357" s="479"/>
    </row>
    <row r="358" spans="1:34" ht="12.75" customHeight="1">
      <c r="A358" s="479"/>
      <c r="B358" s="479"/>
      <c r="C358" s="479"/>
      <c r="D358" s="50" t="s">
        <v>1031</v>
      </c>
      <c r="E358" s="51"/>
      <c r="F358" s="51"/>
      <c r="G358" s="51"/>
      <c r="H358" s="51"/>
      <c r="I358" s="51"/>
      <c r="J358" s="51"/>
      <c r="K358" s="51"/>
      <c r="L358" s="51"/>
      <c r="M358" s="51"/>
      <c r="N358" s="1005" t="s">
        <v>299</v>
      </c>
      <c r="O358" s="1005"/>
      <c r="P358" s="51"/>
      <c r="Q358" s="51"/>
      <c r="R358" s="51"/>
      <c r="S358" s="51"/>
      <c r="T358" s="51"/>
      <c r="U358" s="51"/>
      <c r="V358" s="51"/>
      <c r="W358" s="51"/>
      <c r="X358" s="51"/>
      <c r="Y358" s="52"/>
      <c r="Z358" s="52"/>
      <c r="AA358" s="479"/>
      <c r="AB358" s="479"/>
      <c r="AC358" s="51"/>
      <c r="AD358" s="51"/>
      <c r="AE358" s="51"/>
      <c r="AF358" s="479"/>
      <c r="AG358" s="479"/>
      <c r="AH358" s="479"/>
    </row>
    <row r="359" spans="1:34" ht="12.75" customHeight="1">
      <c r="A359" s="479"/>
      <c r="B359" s="479"/>
      <c r="C359" s="479"/>
      <c r="D359" s="479"/>
      <c r="E359" s="479" t="s">
        <v>1032</v>
      </c>
      <c r="F359" s="479"/>
      <c r="G359" s="479"/>
      <c r="H359" s="479"/>
      <c r="I359" s="479"/>
      <c r="J359" s="479"/>
      <c r="K359" s="479"/>
      <c r="L359" s="479"/>
      <c r="M359" s="479"/>
      <c r="N359" s="479"/>
      <c r="O359" s="479"/>
      <c r="P359" s="479"/>
      <c r="Q359" s="479"/>
      <c r="R359" s="479"/>
      <c r="S359" s="479"/>
      <c r="T359" s="479"/>
      <c r="U359" s="479"/>
      <c r="V359" s="479"/>
      <c r="W359" s="479"/>
      <c r="X359" s="479"/>
      <c r="Y359" s="1005" t="s">
        <v>299</v>
      </c>
      <c r="Z359" s="1005"/>
      <c r="AA359" s="479"/>
      <c r="AB359" s="479"/>
      <c r="AC359" s="479"/>
      <c r="AD359" s="479"/>
      <c r="AE359" s="479"/>
      <c r="AF359" s="479"/>
      <c r="AG359" s="479"/>
      <c r="AH359" s="479"/>
    </row>
    <row r="360" spans="1:34" ht="12.75" customHeight="1">
      <c r="A360" s="479"/>
      <c r="B360" s="479"/>
      <c r="C360" s="479"/>
      <c r="D360" s="46" t="s">
        <v>1033</v>
      </c>
      <c r="E360" s="479"/>
      <c r="F360" s="479"/>
      <c r="G360" s="479"/>
      <c r="H360" s="479"/>
      <c r="I360" s="479"/>
      <c r="J360" s="479"/>
      <c r="K360" s="479"/>
      <c r="L360" s="479"/>
      <c r="M360" s="479"/>
      <c r="N360" s="479"/>
      <c r="O360" s="479"/>
      <c r="P360" s="479"/>
      <c r="Q360" s="1004" t="s">
        <v>299</v>
      </c>
      <c r="R360" s="1004"/>
      <c r="S360" s="1004"/>
      <c r="T360" s="1004"/>
      <c r="U360" s="1004"/>
      <c r="V360" s="1004"/>
      <c r="W360" s="1004"/>
      <c r="X360" s="1004"/>
      <c r="Y360" s="1004"/>
      <c r="Z360" s="1004"/>
      <c r="AA360" s="1004"/>
      <c r="AB360" s="1004"/>
      <c r="AC360" s="1004"/>
      <c r="AD360" s="1004"/>
      <c r="AE360" s="1004"/>
      <c r="AF360" s="1004"/>
      <c r="AG360" s="1004"/>
      <c r="AH360" s="479"/>
    </row>
    <row r="361" spans="1:34" ht="12.75" customHeight="1">
      <c r="A361" s="479"/>
      <c r="B361" s="479"/>
      <c r="C361" s="479"/>
      <c r="D361" s="479" t="s">
        <v>1034</v>
      </c>
      <c r="E361" s="51"/>
      <c r="F361" s="51"/>
      <c r="G361" s="51"/>
      <c r="H361" s="51"/>
      <c r="I361" s="51"/>
      <c r="J361" s="52"/>
      <c r="K361" s="52"/>
      <c r="L361" s="51"/>
      <c r="M361" s="51"/>
      <c r="N361" s="51"/>
      <c r="O361" s="51"/>
      <c r="P361" s="51"/>
      <c r="Q361" s="51"/>
      <c r="R361" s="51"/>
      <c r="S361" s="51"/>
      <c r="T361" s="51"/>
      <c r="U361" s="51"/>
      <c r="V361" s="51"/>
      <c r="W361" s="51"/>
      <c r="X361" s="51"/>
      <c r="Y361" s="51"/>
      <c r="Z361" s="51"/>
      <c r="AA361" s="51"/>
      <c r="AB361" s="51"/>
      <c r="AC361" s="51"/>
      <c r="AD361" s="51"/>
      <c r="AE361" s="51"/>
      <c r="AF361" s="479"/>
      <c r="AG361" s="479"/>
      <c r="AH361" s="479"/>
    </row>
    <row r="362" spans="1:34" ht="12.75" customHeight="1">
      <c r="A362" s="479"/>
      <c r="B362" s="479"/>
      <c r="C362" s="479"/>
      <c r="D362" s="479" t="s">
        <v>1035</v>
      </c>
      <c r="E362" s="51"/>
      <c r="F362" s="51"/>
      <c r="G362" s="51"/>
      <c r="H362" s="51"/>
      <c r="I362" s="51"/>
      <c r="J362" s="1005" t="s">
        <v>590</v>
      </c>
      <c r="K362" s="1005"/>
      <c r="L362" s="51"/>
      <c r="M362" s="51"/>
      <c r="N362" s="51"/>
      <c r="O362" s="51"/>
      <c r="P362" s="51"/>
      <c r="Q362" s="51"/>
      <c r="R362" s="51"/>
      <c r="S362" s="51"/>
      <c r="T362" s="51"/>
      <c r="U362" s="51"/>
      <c r="V362" s="51"/>
      <c r="W362" s="51"/>
      <c r="X362" s="51"/>
      <c r="Y362" s="51"/>
      <c r="Z362" s="51"/>
      <c r="AA362" s="479"/>
      <c r="AB362" s="479"/>
      <c r="AC362" s="51"/>
      <c r="AD362" s="51"/>
      <c r="AE362" s="51"/>
      <c r="AF362" s="479"/>
      <c r="AG362" s="479"/>
      <c r="AH362" s="479"/>
    </row>
    <row r="363" spans="1:34" ht="12.75" customHeight="1">
      <c r="A363" s="479"/>
      <c r="B363" s="479"/>
      <c r="C363" s="479"/>
      <c r="D363" s="479"/>
      <c r="E363" s="885" t="s">
        <v>1036</v>
      </c>
      <c r="F363" s="885"/>
      <c r="G363" s="885"/>
      <c r="H363" s="885"/>
      <c r="I363" s="885"/>
      <c r="J363" s="885"/>
      <c r="K363" s="885"/>
      <c r="L363" s="885"/>
      <c r="M363" s="885"/>
      <c r="N363" s="885"/>
      <c r="O363" s="885"/>
      <c r="P363" s="885"/>
      <c r="Q363" s="885"/>
      <c r="R363" s="885"/>
      <c r="S363" s="885"/>
      <c r="T363" s="885"/>
      <c r="U363" s="885"/>
      <c r="V363" s="885"/>
      <c r="W363" s="885"/>
      <c r="X363" s="885"/>
      <c r="Y363" s="885"/>
      <c r="Z363" s="885"/>
      <c r="AA363" s="885"/>
      <c r="AB363" s="885"/>
      <c r="AC363" s="885"/>
      <c r="AD363" s="885"/>
      <c r="AE363" s="885"/>
      <c r="AF363" s="885"/>
      <c r="AG363" s="885"/>
      <c r="AH363" s="885"/>
    </row>
    <row r="364" spans="1:34" ht="12.75" customHeight="1">
      <c r="A364" s="479"/>
      <c r="B364" s="479"/>
      <c r="C364" s="479"/>
      <c r="D364" s="479"/>
      <c r="E364" s="885"/>
      <c r="F364" s="885"/>
      <c r="G364" s="885"/>
      <c r="H364" s="885"/>
      <c r="I364" s="885"/>
      <c r="J364" s="885"/>
      <c r="K364" s="885"/>
      <c r="L364" s="885"/>
      <c r="M364" s="885"/>
      <c r="N364" s="885"/>
      <c r="O364" s="885"/>
      <c r="P364" s="885"/>
      <c r="Q364" s="885"/>
      <c r="R364" s="885"/>
      <c r="S364" s="885"/>
      <c r="T364" s="885"/>
      <c r="U364" s="885"/>
      <c r="V364" s="885"/>
      <c r="W364" s="885"/>
      <c r="X364" s="885"/>
      <c r="Y364" s="885"/>
      <c r="Z364" s="885"/>
      <c r="AA364" s="885"/>
      <c r="AB364" s="885"/>
      <c r="AC364" s="885"/>
      <c r="AD364" s="885"/>
      <c r="AE364" s="885"/>
      <c r="AF364" s="885"/>
      <c r="AG364" s="885"/>
      <c r="AH364" s="885"/>
    </row>
    <row r="365" spans="1:34" ht="12.75" customHeight="1">
      <c r="A365" s="479"/>
      <c r="B365" s="479"/>
      <c r="C365" s="479"/>
      <c r="D365" s="479"/>
      <c r="E365" s="46" t="s">
        <v>1037</v>
      </c>
      <c r="F365" s="46"/>
      <c r="G365" s="46"/>
      <c r="H365" s="46"/>
      <c r="I365" s="46"/>
      <c r="J365" s="46"/>
      <c r="K365" s="46"/>
      <c r="L365" s="46"/>
      <c r="M365" s="479"/>
      <c r="N365" s="1308"/>
      <c r="O365" s="1308"/>
      <c r="P365" s="1308"/>
      <c r="Q365" s="1308"/>
      <c r="R365" s="46"/>
      <c r="S365" s="479"/>
      <c r="T365" s="479"/>
      <c r="U365" s="46" t="s">
        <v>1038</v>
      </c>
      <c r="V365" s="46"/>
      <c r="W365" s="46"/>
      <c r="X365" s="46"/>
      <c r="Y365" s="46"/>
      <c r="Z365" s="46"/>
      <c r="AA365" s="46"/>
      <c r="AB365" s="46"/>
      <c r="AC365" s="1308"/>
      <c r="AD365" s="1308"/>
      <c r="AE365" s="1308"/>
      <c r="AF365" s="1308"/>
      <c r="AG365" s="479"/>
      <c r="AH365" s="479"/>
    </row>
    <row r="366" spans="1:34" ht="12.75" customHeight="1">
      <c r="A366" s="479"/>
      <c r="B366" s="479"/>
      <c r="C366" s="479"/>
      <c r="D366" s="479"/>
      <c r="E366" s="46" t="s">
        <v>1039</v>
      </c>
      <c r="F366" s="46"/>
      <c r="G366" s="46"/>
      <c r="H366" s="46"/>
      <c r="I366" s="46"/>
      <c r="J366" s="46"/>
      <c r="K366" s="46"/>
      <c r="L366" s="46"/>
      <c r="M366" s="479"/>
      <c r="N366" s="1308"/>
      <c r="O366" s="1308"/>
      <c r="P366" s="1308"/>
      <c r="Q366" s="1308"/>
      <c r="R366" s="46"/>
      <c r="S366" s="479"/>
      <c r="T366" s="479"/>
      <c r="U366" s="46" t="s">
        <v>1040</v>
      </c>
      <c r="V366" s="46"/>
      <c r="W366" s="46"/>
      <c r="X366" s="46"/>
      <c r="Y366" s="46"/>
      <c r="Z366" s="46"/>
      <c r="AA366" s="46"/>
      <c r="AB366" s="46"/>
      <c r="AC366" s="1308"/>
      <c r="AD366" s="1308"/>
      <c r="AE366" s="1308"/>
      <c r="AF366" s="1308"/>
      <c r="AG366" s="479"/>
      <c r="AH366" s="479"/>
    </row>
    <row r="367" spans="1:34" ht="12.75" customHeight="1">
      <c r="A367" s="479"/>
      <c r="B367" s="479"/>
      <c r="C367" s="479"/>
      <c r="D367" s="479"/>
      <c r="E367" s="46" t="s">
        <v>1041</v>
      </c>
      <c r="F367" s="46"/>
      <c r="G367" s="46"/>
      <c r="H367" s="46"/>
      <c r="I367" s="46"/>
      <c r="J367" s="46"/>
      <c r="K367" s="46"/>
      <c r="L367" s="46"/>
      <c r="M367" s="479"/>
      <c r="N367" s="1308"/>
      <c r="O367" s="1308"/>
      <c r="P367" s="1308"/>
      <c r="Q367" s="1308"/>
      <c r="R367" s="46"/>
      <c r="S367" s="479"/>
      <c r="T367" s="479"/>
      <c r="U367" s="479"/>
      <c r="V367" s="46"/>
      <c r="W367" s="46"/>
      <c r="X367" s="46"/>
      <c r="Y367" s="46"/>
      <c r="Z367" s="46"/>
      <c r="AA367" s="46"/>
      <c r="AB367" s="46"/>
      <c r="AC367" s="479"/>
      <c r="AD367" s="479"/>
      <c r="AE367" s="479"/>
      <c r="AF367" s="479"/>
      <c r="AG367" s="479"/>
      <c r="AH367" s="479"/>
    </row>
    <row r="368" spans="1:34" ht="12.75" customHeight="1">
      <c r="A368" s="479"/>
      <c r="B368" s="479"/>
      <c r="C368" s="479"/>
      <c r="D368" s="479"/>
      <c r="E368" s="46" t="s">
        <v>1042</v>
      </c>
      <c r="F368" s="46"/>
      <c r="G368" s="46"/>
      <c r="H368" s="46"/>
      <c r="I368" s="46"/>
      <c r="J368" s="46"/>
      <c r="K368" s="46"/>
      <c r="L368" s="46"/>
      <c r="M368" s="479"/>
      <c r="N368" s="1212"/>
      <c r="O368" s="1212"/>
      <c r="P368" s="1212"/>
      <c r="Q368" s="1212"/>
      <c r="R368" s="1212"/>
      <c r="S368" s="1212"/>
      <c r="T368" s="1212"/>
      <c r="U368" s="1212"/>
      <c r="V368" s="1212"/>
      <c r="W368" s="1212"/>
      <c r="X368" s="1212"/>
      <c r="Y368" s="1212"/>
      <c r="Z368" s="1212"/>
      <c r="AA368" s="1212"/>
      <c r="AB368" s="1212"/>
      <c r="AC368" s="1212"/>
      <c r="AD368" s="1212"/>
      <c r="AE368" s="1212"/>
      <c r="AF368" s="1212"/>
      <c r="AG368" s="479"/>
      <c r="AH368" s="479"/>
    </row>
    <row r="369" spans="1:38" ht="12.75" customHeight="1">
      <c r="A369" s="479"/>
      <c r="B369" s="479"/>
      <c r="C369" s="479"/>
      <c r="D369" s="479"/>
      <c r="E369" s="46"/>
      <c r="F369" s="46"/>
      <c r="G369" s="46"/>
      <c r="H369" s="46"/>
      <c r="I369" s="46"/>
      <c r="J369" s="46"/>
      <c r="K369" s="46"/>
      <c r="L369" s="46"/>
      <c r="M369" s="479"/>
      <c r="N369" s="1456"/>
      <c r="O369" s="1456"/>
      <c r="P369" s="1456"/>
      <c r="Q369" s="1456"/>
      <c r="R369" s="1456"/>
      <c r="S369" s="1456"/>
      <c r="T369" s="1456"/>
      <c r="U369" s="1456"/>
      <c r="V369" s="1456"/>
      <c r="W369" s="1456"/>
      <c r="X369" s="1456"/>
      <c r="Y369" s="1456"/>
      <c r="Z369" s="1456"/>
      <c r="AA369" s="1456"/>
      <c r="AB369" s="1456"/>
      <c r="AC369" s="1456"/>
      <c r="AD369" s="1456"/>
      <c r="AE369" s="1456"/>
      <c r="AF369" s="1456"/>
      <c r="AG369" s="479"/>
      <c r="AH369" s="479"/>
      <c r="AI369" s="479"/>
      <c r="AJ369" s="479"/>
      <c r="AK369" s="479"/>
      <c r="AL369" s="479"/>
    </row>
    <row r="370" spans="1:38" ht="12.75" customHeight="1">
      <c r="A370" s="479"/>
      <c r="B370" s="479"/>
      <c r="C370" s="479"/>
      <c r="D370" s="479"/>
      <c r="E370" s="46"/>
      <c r="F370" s="46"/>
      <c r="G370" s="46"/>
      <c r="H370" s="46"/>
      <c r="I370" s="46"/>
      <c r="J370" s="46"/>
      <c r="K370" s="46"/>
      <c r="L370" s="46"/>
      <c r="M370" s="479"/>
      <c r="N370" s="479"/>
      <c r="O370" s="479"/>
      <c r="P370" s="479"/>
      <c r="Q370" s="479"/>
      <c r="R370" s="479"/>
      <c r="S370" s="479"/>
      <c r="T370" s="479"/>
      <c r="U370" s="479"/>
      <c r="V370" s="479"/>
      <c r="W370" s="479"/>
      <c r="X370" s="479"/>
      <c r="Y370" s="479"/>
      <c r="Z370" s="479"/>
      <c r="AA370" s="479"/>
      <c r="AB370" s="479"/>
      <c r="AC370" s="479"/>
      <c r="AD370" s="479"/>
      <c r="AE370" s="479"/>
      <c r="AF370" s="479"/>
      <c r="AG370" s="479"/>
      <c r="AH370" s="479"/>
      <c r="AI370" s="479"/>
      <c r="AJ370" s="479"/>
      <c r="AK370" s="479"/>
      <c r="AL370" s="479"/>
    </row>
    <row r="371" spans="1:38" ht="12.75" customHeight="1">
      <c r="A371" s="479"/>
      <c r="B371" s="479"/>
      <c r="C371" s="479"/>
      <c r="D371" s="39" t="s">
        <v>1043</v>
      </c>
      <c r="E371" s="39"/>
      <c r="F371" s="46"/>
      <c r="G371" s="46"/>
      <c r="H371" s="46"/>
      <c r="I371" s="46"/>
      <c r="J371" s="46"/>
      <c r="K371" s="46"/>
      <c r="L371" s="46"/>
      <c r="M371" s="479"/>
      <c r="N371" s="479"/>
      <c r="O371" s="479"/>
      <c r="P371" s="479"/>
      <c r="Q371" s="479"/>
      <c r="R371" s="479"/>
      <c r="S371" s="479"/>
      <c r="T371" s="479"/>
      <c r="U371" s="479"/>
      <c r="V371" s="479"/>
      <c r="W371" s="479"/>
      <c r="X371" s="479"/>
      <c r="Y371" s="479"/>
      <c r="Z371" s="479"/>
      <c r="AA371" s="479"/>
      <c r="AB371" s="479"/>
      <c r="AC371" s="479"/>
      <c r="AD371" s="479"/>
      <c r="AE371" s="479"/>
      <c r="AF371" s="479"/>
      <c r="AG371" s="479"/>
      <c r="AH371" s="479"/>
      <c r="AI371" s="479"/>
      <c r="AJ371" s="479"/>
      <c r="AK371" s="479"/>
      <c r="AL371" s="479"/>
    </row>
    <row r="372" spans="1:38" ht="12.75" customHeight="1">
      <c r="A372" s="479"/>
      <c r="B372" s="479"/>
      <c r="C372" s="479"/>
      <c r="D372" s="479"/>
      <c r="E372" s="46" t="s">
        <v>1044</v>
      </c>
      <c r="F372" s="46"/>
      <c r="G372" s="46"/>
      <c r="H372" s="46"/>
      <c r="I372" s="46"/>
      <c r="J372" s="46"/>
      <c r="K372" s="46"/>
      <c r="L372" s="46"/>
      <c r="M372" s="479"/>
      <c r="N372" s="18" t="s">
        <v>737</v>
      </c>
      <c r="O372" s="479"/>
      <c r="P372" s="18"/>
      <c r="Q372" s="18" t="s">
        <v>738</v>
      </c>
      <c r="R372" s="479"/>
      <c r="S372" s="1027"/>
      <c r="T372" s="1027"/>
      <c r="U372" s="852" t="s">
        <v>739</v>
      </c>
      <c r="V372" s="1027"/>
      <c r="W372" s="1027"/>
      <c r="X372" s="479"/>
      <c r="Y372" s="18" t="s">
        <v>737</v>
      </c>
      <c r="Z372" s="479"/>
      <c r="AA372" s="18"/>
      <c r="AB372" s="18" t="s">
        <v>738</v>
      </c>
      <c r="AC372" s="479"/>
      <c r="AD372" s="1027"/>
      <c r="AE372" s="1027"/>
      <c r="AF372" s="852" t="s">
        <v>739</v>
      </c>
      <c r="AG372" s="1027"/>
      <c r="AH372" s="1027"/>
      <c r="AI372" s="479"/>
      <c r="AJ372" s="479"/>
      <c r="AK372" s="479"/>
      <c r="AL372" s="479"/>
    </row>
    <row r="373" spans="1:38" ht="12.75" customHeight="1">
      <c r="A373" s="479"/>
      <c r="B373" s="479"/>
      <c r="C373" s="479"/>
      <c r="D373" s="479"/>
      <c r="E373" s="46" t="s">
        <v>1045</v>
      </c>
      <c r="F373" s="46"/>
      <c r="G373" s="46"/>
      <c r="H373" s="46"/>
      <c r="I373" s="46"/>
      <c r="J373" s="46"/>
      <c r="K373" s="46"/>
      <c r="L373" s="46"/>
      <c r="M373" s="479"/>
      <c r="N373" s="1027"/>
      <c r="O373" s="1027"/>
      <c r="P373" s="1027"/>
      <c r="Q373" s="479"/>
      <c r="R373" s="479"/>
      <c r="S373" s="479"/>
      <c r="T373" s="479"/>
      <c r="U373" s="479"/>
      <c r="V373" s="479"/>
      <c r="W373" s="479"/>
      <c r="X373" s="479"/>
      <c r="Y373" s="479"/>
      <c r="Z373" s="479"/>
      <c r="AA373" s="479"/>
      <c r="AB373" s="479"/>
      <c r="AC373" s="479"/>
      <c r="AD373" s="479"/>
      <c r="AE373" s="479"/>
      <c r="AF373" s="479"/>
      <c r="AG373" s="479"/>
      <c r="AH373" s="479"/>
      <c r="AI373" s="479"/>
      <c r="AJ373" s="479"/>
      <c r="AK373" s="479"/>
      <c r="AL373" s="479"/>
    </row>
    <row r="374" spans="1:38" ht="12.75" customHeight="1">
      <c r="A374" s="479"/>
      <c r="B374" s="479"/>
      <c r="C374" s="479"/>
      <c r="D374" s="479"/>
      <c r="E374" s="676" t="s">
        <v>1046</v>
      </c>
      <c r="F374" s="46"/>
      <c r="G374" s="46"/>
      <c r="H374" s="46"/>
      <c r="I374" s="46"/>
      <c r="J374" s="46"/>
      <c r="K374" s="46"/>
      <c r="L374" s="46"/>
      <c r="M374" s="479"/>
      <c r="N374" s="479"/>
      <c r="O374" s="479"/>
      <c r="P374" s="479"/>
      <c r="Q374" s="479"/>
      <c r="R374" s="479"/>
      <c r="S374" s="479"/>
      <c r="T374" s="479"/>
      <c r="U374" s="479"/>
      <c r="V374" s="479"/>
      <c r="W374" s="479"/>
      <c r="X374" s="479"/>
      <c r="Y374" s="479"/>
      <c r="Z374" s="479"/>
      <c r="AA374" s="479"/>
      <c r="AB374" s="479"/>
      <c r="AC374" s="479"/>
      <c r="AD374" s="479"/>
      <c r="AE374" s="479"/>
      <c r="AF374" s="479"/>
      <c r="AG374" s="1023" t="s">
        <v>299</v>
      </c>
      <c r="AH374" s="1023"/>
      <c r="AI374" s="479"/>
      <c r="AJ374" s="479"/>
      <c r="AK374" s="479"/>
      <c r="AL374" s="479"/>
    </row>
    <row r="375" spans="1:38" ht="12.75" customHeight="1">
      <c r="A375" s="479"/>
      <c r="B375" s="479"/>
      <c r="C375" s="479"/>
      <c r="D375" s="479"/>
      <c r="E375" s="46"/>
      <c r="F375" s="46"/>
      <c r="G375" s="46" t="s">
        <v>1047</v>
      </c>
      <c r="H375" s="46"/>
      <c r="I375" s="46"/>
      <c r="J375" s="46"/>
      <c r="K375" s="46"/>
      <c r="L375" s="46"/>
      <c r="M375" s="479"/>
      <c r="N375" s="479"/>
      <c r="O375" s="479"/>
      <c r="P375" s="479"/>
      <c r="Q375" s="479"/>
      <c r="R375" s="479"/>
      <c r="S375" s="479"/>
      <c r="T375" s="479"/>
      <c r="U375" s="479"/>
      <c r="V375" s="479"/>
      <c r="W375" s="479"/>
      <c r="X375" s="479"/>
      <c r="Y375" s="479"/>
      <c r="Z375" s="479"/>
      <c r="AA375" s="479"/>
      <c r="AB375" s="479"/>
      <c r="AC375" s="479"/>
      <c r="AD375" s="479"/>
      <c r="AE375" s="479"/>
      <c r="AF375" s="479"/>
      <c r="AG375" s="1023" t="s">
        <v>590</v>
      </c>
      <c r="AH375" s="1023"/>
      <c r="AI375" s="479"/>
      <c r="AJ375" s="479"/>
      <c r="AK375" s="479"/>
      <c r="AL375" s="479"/>
    </row>
    <row r="376" spans="1:38" ht="12.75" customHeight="1">
      <c r="A376" s="479"/>
      <c r="B376" s="479"/>
      <c r="C376" s="479"/>
      <c r="D376" s="479"/>
      <c r="E376" s="46"/>
      <c r="F376" s="46"/>
      <c r="G376" s="310" t="s">
        <v>1048</v>
      </c>
      <c r="H376" s="46"/>
      <c r="I376" s="46"/>
      <c r="J376" s="46"/>
      <c r="K376" s="46"/>
      <c r="L376" s="46"/>
      <c r="M376" s="479"/>
      <c r="N376" s="479"/>
      <c r="O376" s="479"/>
      <c r="P376" s="479"/>
      <c r="Q376" s="479"/>
      <c r="R376" s="479"/>
      <c r="S376" s="479"/>
      <c r="T376" s="479"/>
      <c r="U376" s="479"/>
      <c r="V376" s="1005" t="s">
        <v>299</v>
      </c>
      <c r="W376" s="1005"/>
      <c r="X376" s="479"/>
      <c r="Y376" s="26" t="s">
        <v>1049</v>
      </c>
      <c r="Z376" s="479"/>
      <c r="AA376" s="479"/>
      <c r="AB376" s="479"/>
      <c r="AC376" s="479"/>
      <c r="AD376" s="479"/>
      <c r="AE376" s="479"/>
      <c r="AF376" s="479"/>
      <c r="AG376" s="479"/>
      <c r="AH376" s="479"/>
      <c r="AI376" s="479"/>
      <c r="AJ376" s="479"/>
      <c r="AK376" s="479"/>
      <c r="AL376" s="479"/>
    </row>
    <row r="377" spans="1:38" ht="12.75" customHeight="1">
      <c r="A377" s="479"/>
      <c r="B377" s="479"/>
      <c r="C377" s="479"/>
      <c r="D377" s="479"/>
      <c r="E377" s="46" t="s">
        <v>1050</v>
      </c>
      <c r="F377" s="46"/>
      <c r="G377" s="46"/>
      <c r="H377" s="46"/>
      <c r="I377" s="46"/>
      <c r="J377" s="46"/>
      <c r="K377" s="46"/>
      <c r="L377" s="46"/>
      <c r="M377" s="479"/>
      <c r="N377" s="479"/>
      <c r="O377" s="479"/>
      <c r="P377" s="479"/>
      <c r="Q377" s="479"/>
      <c r="R377" s="479"/>
      <c r="S377" s="479"/>
      <c r="T377" s="479"/>
      <c r="U377" s="479"/>
      <c r="V377" s="1005" t="s">
        <v>299</v>
      </c>
      <c r="W377" s="1005"/>
      <c r="X377" s="479"/>
      <c r="Y377" s="46" t="s">
        <v>1051</v>
      </c>
      <c r="Z377" s="479"/>
      <c r="AA377" s="479"/>
      <c r="AB377" s="479"/>
      <c r="AC377" s="479"/>
      <c r="AD377" s="479"/>
      <c r="AE377" s="479"/>
      <c r="AF377" s="479"/>
      <c r="AG377" s="479"/>
      <c r="AH377" s="479"/>
      <c r="AI377" s="479"/>
      <c r="AJ377" s="479"/>
      <c r="AK377" s="479"/>
      <c r="AL377" s="479"/>
    </row>
    <row r="378" spans="1:38" ht="12.75" customHeight="1">
      <c r="A378" s="479"/>
      <c r="B378" s="479"/>
      <c r="C378" s="479"/>
      <c r="D378" s="479"/>
      <c r="E378" s="479"/>
      <c r="F378" s="479"/>
      <c r="G378" s="479"/>
      <c r="H378" s="479"/>
      <c r="I378" s="479"/>
      <c r="J378" s="479"/>
      <c r="K378" s="479"/>
      <c r="L378" s="479"/>
      <c r="M378" s="479"/>
      <c r="N378" s="479"/>
      <c r="O378" s="479"/>
      <c r="P378" s="479"/>
      <c r="Q378" s="479"/>
      <c r="R378" s="479"/>
      <c r="S378" s="479"/>
      <c r="T378" s="479"/>
      <c r="U378" s="479"/>
      <c r="V378" s="479"/>
      <c r="W378" s="479"/>
      <c r="X378" s="479"/>
      <c r="Y378" s="479"/>
      <c r="Z378" s="479"/>
      <c r="AA378" s="479"/>
      <c r="AB378" s="479"/>
      <c r="AC378" s="479"/>
      <c r="AD378" s="479"/>
      <c r="AE378" s="479"/>
      <c r="AF378" s="479"/>
      <c r="AG378" s="479"/>
      <c r="AH378" s="479"/>
      <c r="AI378" s="479"/>
      <c r="AJ378" s="479"/>
      <c r="AK378" s="479"/>
      <c r="AL378" s="479"/>
    </row>
    <row r="379" spans="1:38" ht="12.75" customHeight="1">
      <c r="A379" s="39" t="s">
        <v>1052</v>
      </c>
      <c r="B379" s="39"/>
      <c r="C379" s="479"/>
      <c r="D379" s="479"/>
      <c r="E379" s="479"/>
      <c r="F379" s="479"/>
      <c r="G379" s="479"/>
      <c r="H379" s="479"/>
      <c r="I379" s="479"/>
      <c r="J379" s="479"/>
      <c r="K379" s="479"/>
      <c r="L379" s="479"/>
      <c r="M379" s="479"/>
      <c r="N379" s="479"/>
      <c r="O379" s="479"/>
      <c r="P379" s="479"/>
      <c r="Q379" s="479"/>
      <c r="R379" s="479"/>
      <c r="S379" s="479"/>
      <c r="T379" s="479"/>
      <c r="U379" s="479"/>
      <c r="V379" s="479"/>
      <c r="W379" s="479"/>
      <c r="X379" s="479"/>
      <c r="Y379" s="479"/>
      <c r="Z379" s="479"/>
      <c r="AA379" s="479"/>
      <c r="AB379" s="479"/>
      <c r="AC379" s="479"/>
      <c r="AD379" s="479"/>
      <c r="AE379" s="479"/>
      <c r="AF379" s="479"/>
      <c r="AG379" s="479"/>
      <c r="AH379" s="479"/>
      <c r="AI379" s="479"/>
      <c r="AJ379" s="479"/>
      <c r="AK379" s="479"/>
      <c r="AL379" s="479"/>
    </row>
    <row r="380" spans="1:38" ht="12.75" customHeight="1">
      <c r="A380" s="479"/>
      <c r="B380" s="479"/>
      <c r="C380" s="479"/>
      <c r="D380" s="479" t="s">
        <v>1053</v>
      </c>
      <c r="E380" s="479"/>
      <c r="F380" s="479"/>
      <c r="G380" s="479"/>
      <c r="H380" s="479"/>
      <c r="I380" s="479"/>
      <c r="J380" s="1002" t="s">
        <v>1054</v>
      </c>
      <c r="K380" s="1004"/>
      <c r="L380" s="1004"/>
      <c r="M380" s="1004"/>
      <c r="N380" s="1004"/>
      <c r="O380" s="1004"/>
      <c r="P380" s="1004"/>
      <c r="Q380" s="1004"/>
      <c r="R380" s="1004"/>
      <c r="S380" s="1004"/>
      <c r="T380" s="1004"/>
      <c r="U380" s="1004"/>
      <c r="V380" s="11" t="s">
        <v>1055</v>
      </c>
      <c r="W380" s="11"/>
      <c r="X380" s="11"/>
      <c r="Y380" s="11"/>
      <c r="Z380" s="11"/>
      <c r="AA380" s="11"/>
      <c r="AB380" s="11"/>
      <c r="AC380" s="1002" t="s">
        <v>1056</v>
      </c>
      <c r="AD380" s="1004"/>
      <c r="AE380" s="1004"/>
      <c r="AF380" s="1004"/>
      <c r="AG380" s="1004"/>
      <c r="AH380" s="1004"/>
      <c r="AI380" s="1004"/>
      <c r="AJ380" s="1004"/>
      <c r="AK380" s="479"/>
      <c r="AL380" s="479"/>
    </row>
    <row r="381" spans="1:38" ht="12.75" customHeight="1">
      <c r="A381" s="479"/>
      <c r="B381" s="479"/>
      <c r="C381" s="479"/>
      <c r="D381" s="46" t="s">
        <v>1057</v>
      </c>
      <c r="E381" s="479"/>
      <c r="F381" s="479"/>
      <c r="G381" s="479"/>
      <c r="H381" s="479"/>
      <c r="I381" s="479"/>
      <c r="J381" s="1008" t="s">
        <v>1058</v>
      </c>
      <c r="K381" s="1025"/>
      <c r="L381" s="1025"/>
      <c r="M381" s="1025"/>
      <c r="N381" s="1025"/>
      <c r="O381" s="1025"/>
      <c r="P381" s="1025"/>
      <c r="Q381" s="1025"/>
      <c r="R381" s="1025"/>
      <c r="S381" s="1025"/>
      <c r="T381" s="1025"/>
      <c r="U381" s="1025"/>
      <c r="V381" s="46" t="s">
        <v>1057</v>
      </c>
      <c r="W381" s="11"/>
      <c r="X381" s="11"/>
      <c r="Y381" s="11"/>
      <c r="Z381" s="11"/>
      <c r="AA381" s="11"/>
      <c r="AB381" s="11"/>
      <c r="AC381" s="1002" t="s">
        <v>1056</v>
      </c>
      <c r="AD381" s="1004"/>
      <c r="AE381" s="1004"/>
      <c r="AF381" s="1004"/>
      <c r="AG381" s="1004"/>
      <c r="AH381" s="1004"/>
      <c r="AI381" s="1004"/>
      <c r="AJ381" s="1004"/>
      <c r="AK381" s="479"/>
      <c r="AL381" s="479"/>
    </row>
    <row r="382" spans="1:38" ht="12.75" customHeight="1">
      <c r="A382" s="479"/>
      <c r="B382" s="479"/>
      <c r="C382" s="479"/>
      <c r="D382" s="46" t="s">
        <v>673</v>
      </c>
      <c r="E382" s="479"/>
      <c r="F382" s="479"/>
      <c r="G382" s="479"/>
      <c r="H382" s="479"/>
      <c r="I382" s="479"/>
      <c r="J382" s="1008" t="s">
        <v>1059</v>
      </c>
      <c r="K382" s="1025"/>
      <c r="L382" s="1025"/>
      <c r="M382" s="1025"/>
      <c r="N382" s="1025"/>
      <c r="O382" s="1025"/>
      <c r="P382" s="1025"/>
      <c r="Q382" s="1025"/>
      <c r="R382" s="1025"/>
      <c r="S382" s="1025"/>
      <c r="T382" s="1025"/>
      <c r="U382" s="1025"/>
      <c r="V382" s="46" t="s">
        <v>673</v>
      </c>
      <c r="W382" s="11"/>
      <c r="X382" s="11"/>
      <c r="Y382" s="11"/>
      <c r="Z382" s="11"/>
      <c r="AA382" s="11"/>
      <c r="AB382" s="11"/>
      <c r="AC382" s="1002" t="s">
        <v>1060</v>
      </c>
      <c r="AD382" s="1004"/>
      <c r="AE382" s="1004"/>
      <c r="AF382" s="1004"/>
      <c r="AG382" s="1004"/>
      <c r="AH382" s="1004"/>
      <c r="AI382" s="1004"/>
      <c r="AJ382" s="1004"/>
      <c r="AK382" s="479"/>
      <c r="AL382" s="479"/>
    </row>
    <row r="383" spans="1:38" ht="12.75" customHeight="1">
      <c r="A383" s="479"/>
      <c r="B383" s="479"/>
      <c r="C383" s="479"/>
      <c r="D383" s="284" t="s">
        <v>1061</v>
      </c>
      <c r="E383" s="479"/>
      <c r="F383" s="479"/>
      <c r="G383" s="479"/>
      <c r="H383" s="479"/>
      <c r="I383" s="65"/>
      <c r="J383" s="1071" t="s">
        <v>579</v>
      </c>
      <c r="K383" s="1122"/>
      <c r="L383" s="1122"/>
      <c r="M383" s="1122"/>
      <c r="N383" s="1122"/>
      <c r="O383" s="1122"/>
      <c r="P383" s="1122"/>
      <c r="Q383" s="1122"/>
      <c r="R383" s="1122"/>
      <c r="S383" s="1122"/>
      <c r="T383" s="1122"/>
      <c r="U383" s="1122"/>
      <c r="V383" s="1004"/>
      <c r="W383" s="1004"/>
      <c r="X383" s="1004"/>
      <c r="Y383" s="1004"/>
      <c r="Z383" s="1004"/>
      <c r="AA383" s="1004"/>
      <c r="AB383" s="1004"/>
      <c r="AC383" s="1004"/>
      <c r="AD383" s="1004"/>
      <c r="AE383" s="1004"/>
      <c r="AF383" s="1004"/>
      <c r="AG383" s="1004"/>
      <c r="AH383" s="1004"/>
      <c r="AI383" s="1004"/>
      <c r="AJ383" s="1004"/>
      <c r="AK383" s="479"/>
      <c r="AL383" s="479"/>
    </row>
    <row r="384" spans="1:38" ht="12.75" customHeight="1">
      <c r="A384" s="479"/>
      <c r="B384" s="479"/>
      <c r="C384" s="479"/>
      <c r="D384" s="479" t="s">
        <v>1062</v>
      </c>
      <c r="E384" s="479"/>
      <c r="F384" s="479"/>
      <c r="G384" s="479"/>
      <c r="H384" s="479"/>
      <c r="I384" s="479"/>
      <c r="J384" s="479"/>
      <c r="K384" s="479"/>
      <c r="L384" s="479"/>
      <c r="M384" s="479"/>
      <c r="N384" s="479"/>
      <c r="O384" s="479"/>
      <c r="P384" s="479"/>
      <c r="Q384" s="1113">
        <v>42893</v>
      </c>
      <c r="R384" s="1113"/>
      <c r="S384" s="1113"/>
      <c r="T384" s="1113"/>
      <c r="U384" s="1113"/>
      <c r="V384" s="479" t="s">
        <v>1063</v>
      </c>
      <c r="W384" s="479"/>
      <c r="X384" s="479"/>
      <c r="Y384" s="479"/>
      <c r="Z384" s="479"/>
      <c r="AA384" s="479"/>
      <c r="AB384" s="479"/>
      <c r="AC384" s="479"/>
      <c r="AD384" s="479"/>
      <c r="AE384" s="479"/>
      <c r="AF384" s="479"/>
      <c r="AG384" s="479"/>
      <c r="AH384" s="479"/>
      <c r="AI384" s="1005" t="s">
        <v>590</v>
      </c>
      <c r="AJ384" s="1005"/>
      <c r="AK384" s="479"/>
      <c r="AL384" s="479"/>
    </row>
    <row r="385" spans="1:38" ht="12.75" customHeight="1">
      <c r="A385" s="479"/>
      <c r="B385" s="479"/>
      <c r="C385" s="479"/>
      <c r="D385" s="479" t="s">
        <v>1064</v>
      </c>
      <c r="E385" s="479"/>
      <c r="F385" s="479"/>
      <c r="G385" s="479"/>
      <c r="H385" s="479"/>
      <c r="I385" s="479"/>
      <c r="J385" s="479"/>
      <c r="K385" s="479"/>
      <c r="L385" s="479"/>
      <c r="M385" s="479"/>
      <c r="N385" s="479"/>
      <c r="O385" s="479"/>
      <c r="P385" s="479"/>
      <c r="Q385" s="1113" t="s">
        <v>980</v>
      </c>
      <c r="R385" s="1114"/>
      <c r="S385" s="1114"/>
      <c r="T385" s="1114"/>
      <c r="U385" s="1114"/>
      <c r="V385" s="479"/>
      <c r="W385" s="24" t="s">
        <v>1065</v>
      </c>
      <c r="X385" s="479"/>
      <c r="Y385" s="479"/>
      <c r="Z385" s="479"/>
      <c r="AA385" s="479"/>
      <c r="AB385" s="479"/>
      <c r="AC385" s="479"/>
      <c r="AD385" s="479"/>
      <c r="AE385" s="479"/>
      <c r="AF385" s="479"/>
      <c r="AG385" s="1427"/>
      <c r="AH385" s="1427"/>
      <c r="AI385" s="1427"/>
      <c r="AJ385" s="1427"/>
      <c r="AK385" s="479"/>
      <c r="AL385" s="479"/>
    </row>
    <row r="386" spans="1:38" ht="12.75" customHeight="1">
      <c r="A386" s="479"/>
      <c r="B386" s="479"/>
      <c r="C386" s="479"/>
      <c r="D386" s="479" t="s">
        <v>1066</v>
      </c>
      <c r="E386" s="479"/>
      <c r="F386" s="479"/>
      <c r="G386" s="479"/>
      <c r="H386" s="479"/>
      <c r="I386" s="479"/>
      <c r="J386" s="479"/>
      <c r="K386" s="479"/>
      <c r="L386" s="479"/>
      <c r="M386" s="479"/>
      <c r="N386" s="479"/>
      <c r="O386" s="479"/>
      <c r="P386" s="479"/>
      <c r="Q386" s="1106">
        <v>12000000</v>
      </c>
      <c r="R386" s="1106"/>
      <c r="S386" s="1106"/>
      <c r="T386" s="1106"/>
      <c r="U386" s="1106"/>
      <c r="V386" s="46" t="s">
        <v>1067</v>
      </c>
      <c r="W386" s="479"/>
      <c r="X386" s="479"/>
      <c r="Y386" s="479"/>
      <c r="Z386" s="479"/>
      <c r="AA386" s="479"/>
      <c r="AB386" s="479"/>
      <c r="AC386" s="479"/>
      <c r="AD386" s="479"/>
      <c r="AE386" s="479"/>
      <c r="AF386" s="479"/>
      <c r="AG386" s="1428">
        <v>42893</v>
      </c>
      <c r="AH386" s="1428"/>
      <c r="AI386" s="1428"/>
      <c r="AJ386" s="1428"/>
      <c r="AK386" s="479"/>
      <c r="AL386" s="479"/>
    </row>
    <row r="387" spans="1:38" ht="12.75" customHeight="1">
      <c r="A387" s="479"/>
      <c r="B387" s="479"/>
      <c r="C387" s="479"/>
      <c r="D387" s="479" t="s">
        <v>902</v>
      </c>
      <c r="E387" s="479"/>
      <c r="F387" s="479"/>
      <c r="G387" s="479"/>
      <c r="H387" s="479"/>
      <c r="I387" s="1026"/>
      <c r="J387" s="1026"/>
      <c r="K387" s="1026"/>
      <c r="L387" s="1026"/>
      <c r="M387" s="1026"/>
      <c r="N387" s="1026"/>
      <c r="O387" s="479"/>
      <c r="P387" s="479"/>
      <c r="Q387" s="119" t="s">
        <v>904</v>
      </c>
      <c r="R387" s="479"/>
      <c r="S387" s="1453"/>
      <c r="T387" s="1453"/>
      <c r="U387" s="1453"/>
      <c r="V387" s="479" t="s">
        <v>1068</v>
      </c>
      <c r="W387" s="479"/>
      <c r="X387" s="479"/>
      <c r="Y387" s="479"/>
      <c r="Z387" s="479"/>
      <c r="AA387" s="479"/>
      <c r="AB387" s="479"/>
      <c r="AC387" s="479"/>
      <c r="AD387" s="479"/>
      <c r="AE387" s="479"/>
      <c r="AF387" s="479"/>
      <c r="AG387" s="479"/>
      <c r="AH387" s="479"/>
      <c r="AI387" s="1005" t="s">
        <v>590</v>
      </c>
      <c r="AJ387" s="1005"/>
      <c r="AK387" s="479"/>
      <c r="AL387" s="479"/>
    </row>
    <row r="388" spans="1:38" ht="12.5">
      <c r="A388" s="479"/>
      <c r="B388" s="479"/>
      <c r="C388" s="479"/>
      <c r="D388" s="479" t="s">
        <v>1069</v>
      </c>
      <c r="E388" s="479"/>
      <c r="F388" s="479"/>
      <c r="G388" s="479"/>
      <c r="H388" s="479"/>
      <c r="I388" s="479"/>
      <c r="J388" s="479"/>
      <c r="K388" s="479"/>
      <c r="L388" s="479"/>
      <c r="M388" s="479"/>
      <c r="N388" s="479"/>
      <c r="O388" s="479"/>
      <c r="P388" s="479"/>
      <c r="Q388" s="1089" t="s">
        <v>1070</v>
      </c>
      <c r="R388" s="1089"/>
      <c r="S388" s="1089"/>
      <c r="T388" s="1089"/>
      <c r="U388" s="1089"/>
      <c r="V388" s="479" t="s">
        <v>1071</v>
      </c>
      <c r="W388" s="479"/>
      <c r="X388" s="479"/>
      <c r="Y388" s="479"/>
      <c r="Z388" s="479"/>
      <c r="AA388" s="479"/>
      <c r="AB388" s="479"/>
      <c r="AC388" s="479"/>
      <c r="AD388" s="479"/>
      <c r="AE388" s="479"/>
      <c r="AF388" s="479"/>
      <c r="AG388" s="1427" t="s">
        <v>1072</v>
      </c>
      <c r="AH388" s="1427"/>
      <c r="AI388" s="1427"/>
      <c r="AJ388" s="1427"/>
      <c r="AK388" s="479"/>
      <c r="AL388" s="479"/>
    </row>
    <row r="389" spans="1:38" ht="12.5">
      <c r="A389" s="479"/>
      <c r="B389" s="479"/>
      <c r="C389" s="479"/>
      <c r="D389" s="479" t="s">
        <v>1073</v>
      </c>
      <c r="E389" s="479"/>
      <c r="F389" s="479"/>
      <c r="G389" s="479"/>
      <c r="H389" s="479"/>
      <c r="I389" s="479"/>
      <c r="J389" s="479"/>
      <c r="K389" s="479"/>
      <c r="L389" s="479"/>
      <c r="M389" s="479"/>
      <c r="N389" s="479"/>
      <c r="O389" s="479"/>
      <c r="P389" s="479"/>
      <c r="Q389" s="1426">
        <f>34414.56/2916241</f>
        <v>1.1800999985940804E-2</v>
      </c>
      <c r="R389" s="1426"/>
      <c r="S389" s="1426"/>
      <c r="T389" s="1426"/>
      <c r="U389" s="1426"/>
      <c r="V389" s="479" t="s">
        <v>1074</v>
      </c>
      <c r="W389" s="479"/>
      <c r="X389" s="479"/>
      <c r="Y389" s="479"/>
      <c r="Z389" s="479"/>
      <c r="AA389" s="479"/>
      <c r="AB389" s="479"/>
      <c r="AC389" s="479"/>
      <c r="AD389" s="479"/>
      <c r="AE389" s="479"/>
      <c r="AF389" s="479"/>
      <c r="AG389" s="1427"/>
      <c r="AH389" s="1427"/>
      <c r="AI389" s="1427"/>
      <c r="AJ389" s="1427"/>
      <c r="AK389" s="479"/>
      <c r="AL389" s="479"/>
    </row>
    <row r="390" spans="1:38" ht="12.5">
      <c r="A390" s="479"/>
      <c r="B390" s="479"/>
      <c r="C390" s="479"/>
      <c r="D390" s="479" t="s">
        <v>1075</v>
      </c>
      <c r="E390" s="479"/>
      <c r="F390" s="479"/>
      <c r="G390" s="479"/>
      <c r="H390" s="479"/>
      <c r="I390" s="479"/>
      <c r="J390" s="479"/>
      <c r="K390" s="479"/>
      <c r="L390" s="479"/>
      <c r="M390" s="479"/>
      <c r="N390" s="479"/>
      <c r="O390" s="479"/>
      <c r="P390" s="479"/>
      <c r="Q390" s="479"/>
      <c r="R390" s="479"/>
      <c r="S390" s="479"/>
      <c r="T390" s="479"/>
      <c r="U390" s="479"/>
      <c r="V390" s="479"/>
      <c r="W390" s="479"/>
      <c r="X390" s="479"/>
      <c r="Y390" s="479"/>
      <c r="Z390" s="479"/>
      <c r="AA390" s="479"/>
      <c r="AB390" s="479"/>
      <c r="AC390" s="479"/>
      <c r="AD390" s="479"/>
      <c r="AE390" s="479"/>
      <c r="AF390" s="479"/>
      <c r="AG390" s="1427">
        <v>0</v>
      </c>
      <c r="AH390" s="1427"/>
      <c r="AI390" s="1427"/>
      <c r="AJ390" s="1427"/>
      <c r="AK390" s="479"/>
      <c r="AL390" s="479"/>
    </row>
    <row r="391" spans="1:38" ht="12.7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688"/>
      <c r="AH391" s="688"/>
      <c r="AI391" s="688"/>
      <c r="AJ391" s="688"/>
      <c r="AK391" s="29"/>
      <c r="AL391" s="29"/>
    </row>
    <row r="392" spans="1:38" ht="12.75" customHeight="1">
      <c r="A392" s="39" t="s">
        <v>847</v>
      </c>
      <c r="B392" s="39"/>
      <c r="C392" s="39" t="s">
        <v>144</v>
      </c>
      <c r="D392" s="479"/>
      <c r="E392" s="479"/>
      <c r="F392" s="479"/>
      <c r="G392" s="479"/>
      <c r="H392" s="479"/>
      <c r="I392" s="479"/>
      <c r="J392" s="479"/>
      <c r="K392" s="479"/>
      <c r="L392" s="479"/>
      <c r="M392" s="479"/>
      <c r="N392" s="479"/>
      <c r="O392" s="479"/>
      <c r="P392" s="479"/>
      <c r="Q392" s="479"/>
      <c r="R392" s="479"/>
      <c r="S392" s="479"/>
      <c r="T392" s="479"/>
      <c r="U392" s="479"/>
      <c r="V392" s="479"/>
      <c r="W392" s="479"/>
      <c r="X392" s="479"/>
      <c r="Y392" s="479"/>
      <c r="Z392" s="479"/>
      <c r="AA392" s="479"/>
      <c r="AB392" s="479"/>
      <c r="AC392" s="479"/>
      <c r="AD392" s="479"/>
      <c r="AE392" s="479"/>
      <c r="AF392" s="479"/>
      <c r="AG392" s="479"/>
      <c r="AH392" s="479"/>
      <c r="AI392" s="479"/>
      <c r="AJ392" s="479"/>
      <c r="AK392" s="479"/>
      <c r="AL392" s="479"/>
    </row>
    <row r="393" spans="1:38" ht="13">
      <c r="A393" s="479"/>
      <c r="B393" s="39"/>
      <c r="C393" s="39"/>
      <c r="D393" s="39" t="s">
        <v>1076</v>
      </c>
      <c r="E393" s="479"/>
      <c r="F393" s="479"/>
      <c r="G393" s="479"/>
      <c r="H393" s="479"/>
      <c r="I393" s="1002" t="s">
        <v>1077</v>
      </c>
      <c r="J393" s="1002"/>
      <c r="K393" s="1002"/>
      <c r="L393" s="1002"/>
      <c r="M393" s="1002"/>
      <c r="N393" s="1002"/>
      <c r="O393" s="1002"/>
      <c r="P393" s="1002"/>
      <c r="Q393" s="1002"/>
      <c r="R393" s="1002"/>
      <c r="S393" s="1002"/>
      <c r="T393" s="1002"/>
      <c r="U393" s="1002"/>
      <c r="V393" s="1002"/>
      <c r="W393" s="1002"/>
      <c r="X393" s="1002"/>
      <c r="Y393" s="1002"/>
      <c r="Z393" s="1002"/>
      <c r="AA393" s="1002"/>
      <c r="AB393" s="1002"/>
      <c r="AC393" s="1002"/>
      <c r="AD393" s="1002"/>
      <c r="AE393" s="1002"/>
      <c r="AF393" s="479"/>
      <c r="AG393" s="479"/>
      <c r="AH393" s="479"/>
      <c r="AI393" s="479"/>
      <c r="AJ393" s="479"/>
      <c r="AK393" s="479"/>
      <c r="AL393" s="479"/>
    </row>
    <row r="394" spans="1:38" ht="12.75" customHeight="1">
      <c r="A394" s="479"/>
      <c r="B394" s="479"/>
      <c r="C394" s="18"/>
      <c r="D394" s="18"/>
      <c r="E394" s="479" t="s">
        <v>1078</v>
      </c>
      <c r="F394" s="18"/>
      <c r="G394" s="18"/>
      <c r="H394" s="18"/>
      <c r="I394" s="18"/>
      <c r="J394" s="18"/>
      <c r="K394" s="18"/>
      <c r="L394" s="18"/>
      <c r="M394" s="18"/>
      <c r="N394" s="18"/>
      <c r="O394" s="18"/>
      <c r="P394" s="479"/>
      <c r="Q394" s="479"/>
      <c r="R394" s="1005" t="s">
        <v>697</v>
      </c>
      <c r="S394" s="1005"/>
      <c r="T394" s="479" t="s">
        <v>1079</v>
      </c>
      <c r="U394" s="479"/>
      <c r="V394" s="479"/>
      <c r="W394" s="479"/>
      <c r="X394" s="479"/>
      <c r="Y394" s="479"/>
      <c r="Z394" s="479"/>
      <c r="AA394" s="479"/>
      <c r="AB394" s="479"/>
      <c r="AC394" s="479"/>
      <c r="AD394" s="1308">
        <v>5</v>
      </c>
      <c r="AE394" s="1308"/>
      <c r="AF394" s="479"/>
      <c r="AG394" s="479"/>
      <c r="AH394" s="479"/>
      <c r="AI394" s="479"/>
      <c r="AJ394" s="479"/>
      <c r="AK394" s="479"/>
      <c r="AL394" s="479"/>
    </row>
    <row r="395" spans="1:38" ht="12.75" customHeight="1">
      <c r="A395" s="479"/>
      <c r="B395" s="479"/>
      <c r="C395" s="18"/>
      <c r="D395" s="479"/>
      <c r="E395" s="479" t="s">
        <v>1080</v>
      </c>
      <c r="F395" s="479"/>
      <c r="G395" s="479"/>
      <c r="H395" s="479"/>
      <c r="I395" s="479"/>
      <c r="J395" s="479"/>
      <c r="K395" s="479"/>
      <c r="L395" s="479"/>
      <c r="M395" s="479"/>
      <c r="N395" s="18"/>
      <c r="O395" s="18"/>
      <c r="P395" s="479"/>
      <c r="Q395" s="479"/>
      <c r="R395" s="1005" t="s">
        <v>299</v>
      </c>
      <c r="S395" s="1005"/>
      <c r="T395" s="479" t="s">
        <v>1079</v>
      </c>
      <c r="U395" s="479"/>
      <c r="V395" s="479"/>
      <c r="W395" s="479"/>
      <c r="X395" s="479"/>
      <c r="Y395" s="479"/>
      <c r="Z395" s="479"/>
      <c r="AA395" s="479"/>
      <c r="AB395" s="479"/>
      <c r="AC395" s="479"/>
      <c r="AD395" s="1308">
        <v>0</v>
      </c>
      <c r="AE395" s="1308"/>
      <c r="AF395" s="479"/>
      <c r="AG395" s="479"/>
      <c r="AH395" s="479"/>
      <c r="AI395" s="479"/>
      <c r="AJ395" s="479"/>
      <c r="AK395" s="479"/>
      <c r="AL395" s="479"/>
    </row>
    <row r="396" spans="1:38" ht="12.75" customHeight="1">
      <c r="A396" s="479"/>
      <c r="B396" s="479"/>
      <c r="C396" s="18"/>
      <c r="D396" s="479"/>
      <c r="E396" s="479" t="s">
        <v>1081</v>
      </c>
      <c r="F396" s="479"/>
      <c r="G396" s="479"/>
      <c r="H396" s="479"/>
      <c r="I396" s="479"/>
      <c r="J396" s="479"/>
      <c r="K396" s="479"/>
      <c r="L396" s="479"/>
      <c r="M396" s="479"/>
      <c r="N396" s="18"/>
      <c r="O396" s="18"/>
      <c r="P396" s="479"/>
      <c r="Q396" s="479"/>
      <c r="R396" s="479"/>
      <c r="S396" s="1005" t="s">
        <v>697</v>
      </c>
      <c r="T396" s="1005"/>
      <c r="U396" s="479"/>
      <c r="V396" s="479"/>
      <c r="W396" s="479"/>
      <c r="X396" s="479"/>
      <c r="Y396" s="479"/>
      <c r="Z396" s="479"/>
      <c r="AA396" s="479"/>
      <c r="AB396" s="479"/>
      <c r="AC396" s="479"/>
      <c r="AD396" s="479"/>
      <c r="AE396" s="479"/>
      <c r="AF396" s="479"/>
      <c r="AG396" s="479"/>
      <c r="AH396" s="479"/>
      <c r="AI396" s="479"/>
      <c r="AJ396" s="479"/>
      <c r="AK396" s="479"/>
      <c r="AL396" s="479"/>
    </row>
    <row r="397" spans="1:38" ht="12.75" customHeight="1">
      <c r="A397" s="479"/>
      <c r="B397" s="479"/>
      <c r="C397" s="479"/>
      <c r="D397" s="479"/>
      <c r="E397" s="479" t="s">
        <v>232</v>
      </c>
      <c r="F397" s="479"/>
      <c r="G397" s="479"/>
      <c r="H397" s="1451" t="s">
        <v>1082</v>
      </c>
      <c r="I397" s="1451"/>
      <c r="J397" s="1451"/>
      <c r="K397" s="1451"/>
      <c r="L397" s="1451"/>
      <c r="M397" s="1451"/>
      <c r="N397" s="1451"/>
      <c r="O397" s="1451"/>
      <c r="P397" s="1451"/>
      <c r="Q397" s="1451"/>
      <c r="R397" s="1451"/>
      <c r="S397" s="1451"/>
      <c r="T397" s="1451"/>
      <c r="U397" s="1451"/>
      <c r="V397" s="1451"/>
      <c r="W397" s="1451"/>
      <c r="X397" s="1451"/>
      <c r="Y397" s="1451"/>
      <c r="Z397" s="1451"/>
      <c r="AA397" s="1451"/>
      <c r="AB397" s="1451"/>
      <c r="AC397" s="1451"/>
      <c r="AD397" s="1451"/>
      <c r="AE397" s="1451"/>
      <c r="AF397" s="479"/>
      <c r="AG397" s="479"/>
      <c r="AH397" s="479"/>
      <c r="AI397" s="479"/>
      <c r="AJ397" s="479"/>
      <c r="AK397" s="479"/>
      <c r="AL397" s="479"/>
    </row>
    <row r="398" spans="1:38" ht="12.75" customHeight="1">
      <c r="A398" s="479"/>
      <c r="B398" s="479"/>
      <c r="C398" s="479"/>
      <c r="D398" s="479"/>
      <c r="E398" s="18"/>
      <c r="F398" s="479"/>
      <c r="G398" s="479"/>
      <c r="H398" s="1452"/>
      <c r="I398" s="1452"/>
      <c r="J398" s="1452"/>
      <c r="K398" s="1452"/>
      <c r="L398" s="1452"/>
      <c r="M398" s="1452"/>
      <c r="N398" s="1452"/>
      <c r="O398" s="1452"/>
      <c r="P398" s="1452"/>
      <c r="Q398" s="1452"/>
      <c r="R398" s="1452"/>
      <c r="S398" s="1452"/>
      <c r="T398" s="1452"/>
      <c r="U398" s="1452"/>
      <c r="V398" s="1452"/>
      <c r="W398" s="1452"/>
      <c r="X398" s="1452"/>
      <c r="Y398" s="1452"/>
      <c r="Z398" s="1452"/>
      <c r="AA398" s="1452"/>
      <c r="AB398" s="1452"/>
      <c r="AC398" s="1452"/>
      <c r="AD398" s="1452"/>
      <c r="AE398" s="1452"/>
      <c r="AF398" s="479"/>
      <c r="AG398" s="479"/>
      <c r="AH398" s="479"/>
      <c r="AI398" s="479"/>
      <c r="AJ398" s="479"/>
      <c r="AK398" s="479"/>
      <c r="AL398" s="479"/>
    </row>
    <row r="399" spans="1:38" ht="12.75" customHeight="1">
      <c r="A399" s="479"/>
      <c r="B399" s="479"/>
      <c r="C399" s="479"/>
      <c r="D399" s="479"/>
      <c r="E399" s="479"/>
      <c r="F399" s="479"/>
      <c r="G399" s="479"/>
      <c r="H399" s="479"/>
      <c r="I399" s="479"/>
      <c r="J399" s="479"/>
      <c r="K399" s="479"/>
      <c r="L399" s="479"/>
      <c r="M399" s="479"/>
      <c r="N399" s="479"/>
      <c r="O399" s="479"/>
      <c r="P399" s="479"/>
      <c r="Q399" s="479"/>
      <c r="R399" s="479"/>
      <c r="S399" s="479"/>
      <c r="T399" s="479"/>
      <c r="U399" s="479"/>
      <c r="V399" s="479"/>
      <c r="W399" s="479"/>
      <c r="X399" s="479"/>
      <c r="Y399" s="479"/>
      <c r="Z399" s="479"/>
      <c r="AA399" s="479"/>
      <c r="AB399" s="479"/>
      <c r="AC399" s="479"/>
      <c r="AD399" s="479"/>
      <c r="AE399" s="479"/>
      <c r="AF399" s="479"/>
      <c r="AG399" s="479"/>
      <c r="AH399" s="479"/>
      <c r="AI399" s="479"/>
      <c r="AJ399" s="479"/>
      <c r="AK399" s="479"/>
      <c r="AL399" s="479"/>
    </row>
    <row r="400" spans="1:38" ht="12.75" customHeight="1">
      <c r="A400" s="479"/>
      <c r="B400" s="479"/>
      <c r="C400" s="479"/>
      <c r="D400" s="479"/>
      <c r="E400" s="479"/>
      <c r="F400" s="479"/>
      <c r="G400" s="479"/>
      <c r="H400" s="479"/>
      <c r="I400" s="479"/>
      <c r="J400" s="479"/>
      <c r="K400" s="479"/>
      <c r="L400" s="479"/>
      <c r="M400" s="479"/>
      <c r="N400" s="479"/>
      <c r="O400" s="479"/>
      <c r="P400" s="479"/>
      <c r="Q400" s="479"/>
      <c r="R400" s="479"/>
      <c r="S400" s="479"/>
      <c r="T400" s="479"/>
      <c r="U400" s="479"/>
      <c r="V400" s="479"/>
      <c r="W400" s="479"/>
      <c r="X400" s="479"/>
      <c r="Y400" s="479"/>
      <c r="Z400" s="479"/>
      <c r="AA400" s="479"/>
      <c r="AB400" s="479"/>
      <c r="AC400" s="479"/>
      <c r="AD400" s="479"/>
      <c r="AE400" s="479"/>
      <c r="AF400" s="479"/>
      <c r="AG400" s="479"/>
      <c r="AH400" s="479"/>
      <c r="AI400" s="479"/>
      <c r="AJ400" s="479"/>
      <c r="AK400" s="479"/>
      <c r="AL400" s="479"/>
    </row>
    <row r="401" spans="1:36" ht="12.75" customHeight="1">
      <c r="A401" s="479"/>
      <c r="B401" s="479"/>
      <c r="C401" s="479"/>
      <c r="D401" s="479"/>
      <c r="E401" s="479"/>
      <c r="F401" s="479"/>
      <c r="G401" s="479"/>
      <c r="H401" s="479"/>
      <c r="I401" s="479"/>
      <c r="J401" s="479"/>
      <c r="K401" s="479"/>
      <c r="L401" s="479"/>
      <c r="M401" s="479"/>
      <c r="N401" s="479"/>
      <c r="O401" s="479"/>
      <c r="P401" s="479"/>
      <c r="Q401" s="479"/>
      <c r="R401" s="479"/>
      <c r="S401" s="479"/>
      <c r="T401" s="479"/>
      <c r="U401" s="479"/>
      <c r="V401" s="479"/>
      <c r="W401" s="479"/>
      <c r="X401" s="479"/>
      <c r="Y401" s="479"/>
      <c r="Z401" s="479"/>
      <c r="AA401" s="479"/>
      <c r="AB401" s="479"/>
      <c r="AC401" s="479"/>
      <c r="AD401" s="479"/>
      <c r="AE401" s="479"/>
      <c r="AF401" s="479"/>
      <c r="AG401" s="479"/>
      <c r="AH401" s="479"/>
      <c r="AI401" s="479"/>
      <c r="AJ401" s="479"/>
    </row>
    <row r="402" spans="1:36" ht="12.75" customHeight="1">
      <c r="A402" s="479"/>
      <c r="B402" s="479"/>
      <c r="C402" s="479"/>
      <c r="D402" s="479"/>
      <c r="E402" s="479"/>
      <c r="F402" s="479"/>
      <c r="G402" s="479"/>
      <c r="H402" s="479"/>
      <c r="I402" s="479"/>
      <c r="J402" s="479"/>
      <c r="K402" s="479"/>
      <c r="L402" s="479"/>
      <c r="M402" s="479"/>
      <c r="N402" s="479"/>
      <c r="O402" s="479"/>
      <c r="P402" s="479"/>
      <c r="Q402" s="479"/>
      <c r="R402" s="479"/>
      <c r="S402" s="479"/>
      <c r="T402" s="479"/>
      <c r="U402" s="479"/>
      <c r="V402" s="479"/>
      <c r="W402" s="479"/>
      <c r="X402" s="479"/>
      <c r="Y402" s="479"/>
      <c r="Z402" s="479"/>
      <c r="AA402" s="479"/>
      <c r="AB402" s="479"/>
      <c r="AC402" s="479"/>
      <c r="AD402" s="479"/>
      <c r="AE402" s="479"/>
      <c r="AF402" s="479"/>
      <c r="AG402" s="479"/>
      <c r="AH402" s="479"/>
      <c r="AI402" s="479"/>
      <c r="AJ402" s="479"/>
    </row>
    <row r="403" spans="1:36" ht="12.75" customHeight="1">
      <c r="A403" s="479"/>
      <c r="B403" s="479"/>
      <c r="C403" s="479"/>
      <c r="D403" s="479"/>
      <c r="E403" s="479"/>
      <c r="F403" s="479"/>
      <c r="G403" s="479"/>
      <c r="H403" s="479"/>
      <c r="I403" s="479"/>
      <c r="J403" s="479"/>
      <c r="K403" s="479"/>
      <c r="L403" s="479"/>
      <c r="M403" s="479"/>
      <c r="N403" s="479"/>
      <c r="O403" s="479"/>
      <c r="P403" s="479"/>
      <c r="Q403" s="479"/>
      <c r="R403" s="479"/>
      <c r="S403" s="479"/>
      <c r="T403" s="479"/>
      <c r="U403" s="479"/>
      <c r="V403" s="479"/>
      <c r="W403" s="479"/>
      <c r="X403" s="479"/>
      <c r="Y403" s="479"/>
      <c r="Z403" s="479"/>
      <c r="AA403" s="479"/>
      <c r="AB403" s="479"/>
      <c r="AC403" s="479"/>
      <c r="AD403" s="479"/>
      <c r="AE403" s="479"/>
      <c r="AF403" s="479"/>
      <c r="AG403" s="479"/>
      <c r="AH403" s="479"/>
      <c r="AI403" s="479"/>
      <c r="AJ403" s="479"/>
    </row>
    <row r="404" spans="1:36" ht="12.75" customHeight="1">
      <c r="A404" s="479"/>
      <c r="B404" s="479"/>
      <c r="C404" s="479"/>
      <c r="D404" s="479"/>
      <c r="E404" s="479"/>
      <c r="F404" s="479"/>
      <c r="G404" s="479"/>
      <c r="H404" s="479"/>
      <c r="I404" s="479"/>
      <c r="J404" s="479"/>
      <c r="K404" s="479"/>
      <c r="L404" s="479"/>
      <c r="M404" s="479"/>
      <c r="N404" s="479"/>
      <c r="O404" s="479"/>
      <c r="P404" s="479"/>
      <c r="Q404" s="479"/>
      <c r="R404" s="479"/>
      <c r="S404" s="479"/>
      <c r="T404" s="479"/>
      <c r="U404" s="479"/>
      <c r="V404" s="479"/>
      <c r="W404" s="479"/>
      <c r="X404" s="479"/>
      <c r="Y404" s="479"/>
      <c r="Z404" s="479"/>
      <c r="AA404" s="479"/>
      <c r="AB404" s="479"/>
      <c r="AC404" s="479"/>
      <c r="AD404" s="479"/>
      <c r="AE404" s="479"/>
      <c r="AF404" s="479"/>
      <c r="AG404" s="479"/>
      <c r="AH404" s="479"/>
      <c r="AI404" s="479"/>
      <c r="AJ404" s="479"/>
    </row>
    <row r="405" spans="1:36" ht="13">
      <c r="A405" s="39" t="s">
        <v>859</v>
      </c>
      <c r="B405" s="39"/>
      <c r="C405" s="39"/>
      <c r="D405" s="39" t="s">
        <v>149</v>
      </c>
      <c r="E405" s="479"/>
      <c r="F405" s="479"/>
      <c r="G405" s="479"/>
      <c r="H405" s="479"/>
      <c r="I405" s="479"/>
      <c r="J405" s="479"/>
      <c r="K405" s="479"/>
      <c r="L405" s="479"/>
      <c r="M405" s="479"/>
      <c r="N405" s="479"/>
      <c r="O405" s="479"/>
      <c r="P405" s="479"/>
      <c r="Q405" s="479"/>
      <c r="R405" s="479"/>
      <c r="S405" s="479"/>
      <c r="T405" s="479"/>
      <c r="U405" s="479"/>
      <c r="V405" s="479"/>
      <c r="W405" s="479"/>
      <c r="X405" s="479"/>
      <c r="Y405" s="479"/>
      <c r="Z405" s="479"/>
      <c r="AA405" s="479"/>
      <c r="AB405" s="479"/>
      <c r="AC405" s="479"/>
      <c r="AD405" s="479"/>
      <c r="AE405" s="479"/>
      <c r="AF405" s="39" t="s">
        <v>1083</v>
      </c>
      <c r="AG405" s="479"/>
      <c r="AH405" s="479"/>
      <c r="AI405" s="479"/>
      <c r="AJ405" s="479"/>
    </row>
    <row r="406" spans="1:36" ht="12.75" customHeight="1">
      <c r="A406" s="479"/>
      <c r="B406" s="479"/>
      <c r="C406" s="479"/>
      <c r="D406" s="479"/>
      <c r="E406" s="1027"/>
      <c r="F406" s="1027"/>
      <c r="G406" s="1027"/>
      <c r="H406" s="861" t="s">
        <v>1084</v>
      </c>
      <c r="I406" s="1027"/>
      <c r="J406" s="1027"/>
      <c r="K406" s="1027"/>
      <c r="L406" s="479" t="s">
        <v>1085</v>
      </c>
      <c r="M406" s="479"/>
      <c r="N406" s="96" t="s">
        <v>35</v>
      </c>
      <c r="O406" s="479"/>
      <c r="P406" s="1024">
        <v>1.4790000000000001</v>
      </c>
      <c r="Q406" s="1024"/>
      <c r="R406" s="1024"/>
      <c r="S406" s="479" t="s">
        <v>1086</v>
      </c>
      <c r="T406" s="479"/>
      <c r="U406" s="479"/>
      <c r="V406" s="479"/>
      <c r="W406" s="1455">
        <f>IF(E406&gt;0,(E406*I406),(P406*43560))</f>
        <v>64425.240000000005</v>
      </c>
      <c r="X406" s="1455"/>
      <c r="Y406" s="1455"/>
      <c r="Z406" s="479" t="s">
        <v>1087</v>
      </c>
      <c r="AA406" s="479"/>
      <c r="AB406" s="479"/>
      <c r="AC406" s="479"/>
      <c r="AD406" s="479"/>
      <c r="AE406" s="479"/>
      <c r="AF406" s="1024">
        <f>AG424/P406</f>
        <v>92.630155510480051</v>
      </c>
      <c r="AG406" s="1024"/>
      <c r="AH406" s="1024"/>
      <c r="AI406" s="479"/>
      <c r="AJ406" s="479"/>
    </row>
    <row r="407" spans="1:36" ht="12.5">
      <c r="A407" s="479"/>
      <c r="B407" s="479"/>
      <c r="C407" s="479"/>
      <c r="D407" s="479"/>
      <c r="E407" s="479" t="s">
        <v>1088</v>
      </c>
      <c r="F407" s="479"/>
      <c r="G407" s="479"/>
      <c r="H407" s="479"/>
      <c r="I407" s="479"/>
      <c r="J407" s="479"/>
      <c r="K407" s="479"/>
      <c r="L407" s="479"/>
      <c r="M407" s="479"/>
      <c r="N407" s="479"/>
      <c r="O407" s="479"/>
      <c r="P407" s="479"/>
      <c r="Q407" s="479"/>
      <c r="R407" s="479"/>
      <c r="S407" s="479"/>
      <c r="T407" s="479"/>
      <c r="U407" s="479"/>
      <c r="V407" s="479"/>
      <c r="W407" s="479"/>
      <c r="X407" s="479"/>
      <c r="Y407" s="479"/>
      <c r="Z407" s="479"/>
      <c r="AA407" s="479"/>
      <c r="AB407" s="479"/>
      <c r="AC407" s="479"/>
      <c r="AD407" s="479"/>
      <c r="AE407" s="479"/>
      <c r="AF407" s="479"/>
      <c r="AG407" s="479"/>
      <c r="AH407" s="479"/>
      <c r="AI407" s="479"/>
      <c r="AJ407" s="479"/>
    </row>
    <row r="408" spans="1:36" ht="12.5">
      <c r="A408" s="479"/>
      <c r="B408" s="479"/>
      <c r="C408" s="479"/>
      <c r="D408" s="479"/>
      <c r="E408" s="1457" t="s">
        <v>1089</v>
      </c>
      <c r="F408" s="1457"/>
      <c r="G408" s="1457"/>
      <c r="H408" s="1457"/>
      <c r="I408" s="1457"/>
      <c r="J408" s="1457"/>
      <c r="K408" s="1457"/>
      <c r="L408" s="1457"/>
      <c r="M408" s="1457"/>
      <c r="N408" s="1457"/>
      <c r="O408" s="1457"/>
      <c r="P408" s="1457"/>
      <c r="Q408" s="1457"/>
      <c r="R408" s="1457"/>
      <c r="S408" s="1457"/>
      <c r="T408" s="1457"/>
      <c r="U408" s="1457"/>
      <c r="V408" s="1457"/>
      <c r="W408" s="1457"/>
      <c r="X408" s="1457"/>
      <c r="Y408" s="1457"/>
      <c r="Z408" s="1457"/>
      <c r="AA408" s="1457"/>
      <c r="AB408" s="1457"/>
      <c r="AC408" s="1457"/>
      <c r="AD408" s="1457"/>
      <c r="AE408" s="1457"/>
      <c r="AF408" s="1457"/>
      <c r="AG408" s="1457"/>
      <c r="AH408" s="1457"/>
      <c r="AI408" s="1457"/>
      <c r="AJ408" s="1457"/>
    </row>
    <row r="409" spans="1:36" ht="12.5">
      <c r="A409" s="479"/>
      <c r="B409" s="479"/>
      <c r="C409" s="479"/>
      <c r="D409" s="479"/>
      <c r="E409" s="479"/>
      <c r="F409" s="479"/>
      <c r="G409" s="479"/>
      <c r="H409" s="479"/>
      <c r="I409" s="479"/>
      <c r="J409" s="479"/>
      <c r="K409" s="479"/>
      <c r="L409" s="479"/>
      <c r="M409" s="479"/>
      <c r="N409" s="479"/>
      <c r="O409" s="479"/>
      <c r="P409" s="479"/>
      <c r="Q409" s="479"/>
      <c r="R409" s="479"/>
      <c r="S409" s="479"/>
      <c r="T409" s="479"/>
      <c r="U409" s="479"/>
      <c r="V409" s="479"/>
      <c r="W409" s="479"/>
      <c r="X409" s="479"/>
      <c r="Y409" s="479"/>
      <c r="Z409" s="479"/>
      <c r="AA409" s="479"/>
      <c r="AB409" s="479"/>
      <c r="AC409" s="479"/>
      <c r="AD409" s="479"/>
      <c r="AE409" s="479"/>
      <c r="AF409" s="479"/>
      <c r="AG409" s="479"/>
      <c r="AH409" s="479"/>
      <c r="AI409" s="479"/>
      <c r="AJ409" s="479"/>
    </row>
    <row r="410" spans="1:36" ht="13">
      <c r="A410" s="39" t="s">
        <v>873</v>
      </c>
      <c r="B410" s="39"/>
      <c r="C410" s="39"/>
      <c r="D410" s="39" t="s">
        <v>151</v>
      </c>
      <c r="E410" s="479"/>
      <c r="F410" s="479"/>
      <c r="G410" s="479"/>
      <c r="H410" s="479"/>
      <c r="I410" s="479"/>
      <c r="J410" s="479"/>
      <c r="K410" s="479"/>
      <c r="L410" s="479"/>
      <c r="M410" s="479"/>
      <c r="N410" s="479"/>
      <c r="O410" s="479"/>
      <c r="P410" s="479"/>
      <c r="Q410" s="479"/>
      <c r="R410" s="479"/>
      <c r="S410" s="479"/>
      <c r="T410" s="479"/>
      <c r="U410" s="479"/>
      <c r="V410" s="479"/>
      <c r="W410" s="479"/>
      <c r="X410" s="479"/>
      <c r="Y410" s="479"/>
      <c r="Z410" s="479"/>
      <c r="AA410" s="479"/>
      <c r="AB410" s="479"/>
      <c r="AC410" s="479"/>
      <c r="AD410" s="479"/>
      <c r="AE410" s="479"/>
      <c r="AF410" s="479"/>
      <c r="AG410" s="479"/>
      <c r="AH410" s="479"/>
      <c r="AI410" s="479"/>
      <c r="AJ410" s="479"/>
    </row>
    <row r="411" spans="1:36" ht="12.5">
      <c r="A411" s="479"/>
      <c r="B411" s="479"/>
      <c r="C411" s="479"/>
      <c r="D411" s="479"/>
      <c r="E411" s="479" t="s">
        <v>1090</v>
      </c>
      <c r="F411" s="479"/>
      <c r="G411" s="479"/>
      <c r="H411" s="479"/>
      <c r="I411" s="479"/>
      <c r="J411" s="479"/>
      <c r="K411" s="479"/>
      <c r="L411" s="479"/>
      <c r="M411" s="479"/>
      <c r="N411" s="479"/>
      <c r="O411" s="479"/>
      <c r="P411" s="1005">
        <v>1</v>
      </c>
      <c r="Q411" s="1005"/>
      <c r="R411" s="479"/>
      <c r="S411" s="479" t="s">
        <v>1091</v>
      </c>
      <c r="T411" s="479"/>
      <c r="U411" s="479"/>
      <c r="V411" s="479"/>
      <c r="W411" s="479"/>
      <c r="X411" s="479"/>
      <c r="Y411" s="479"/>
      <c r="Z411" s="479"/>
      <c r="AA411" s="479"/>
      <c r="AB411" s="479"/>
      <c r="AC411" s="479"/>
      <c r="AD411" s="479"/>
      <c r="AE411" s="1005">
        <v>1</v>
      </c>
      <c r="AF411" s="1005"/>
      <c r="AG411" s="479"/>
      <c r="AH411" s="479"/>
      <c r="AI411" s="479"/>
      <c r="AJ411" s="479"/>
    </row>
    <row r="412" spans="1:36" ht="12.5">
      <c r="A412" s="479"/>
      <c r="B412" s="479"/>
      <c r="C412" s="479"/>
      <c r="D412" s="479"/>
      <c r="E412" s="479" t="s">
        <v>1092</v>
      </c>
      <c r="F412" s="479"/>
      <c r="G412" s="479"/>
      <c r="H412" s="479"/>
      <c r="I412" s="479"/>
      <c r="J412" s="479"/>
      <c r="K412" s="479"/>
      <c r="L412" s="479"/>
      <c r="M412" s="479"/>
      <c r="N412" s="479"/>
      <c r="O412" s="479"/>
      <c r="P412" s="1005">
        <v>0</v>
      </c>
      <c r="Q412" s="1005"/>
      <c r="R412" s="479"/>
      <c r="S412" s="479" t="s">
        <v>1093</v>
      </c>
      <c r="T412" s="479"/>
      <c r="U412" s="479"/>
      <c r="V412" s="479"/>
      <c r="W412" s="479"/>
      <c r="X412" s="479"/>
      <c r="Y412" s="479"/>
      <c r="Z412" s="479"/>
      <c r="AA412" s="479"/>
      <c r="AB412" s="479"/>
      <c r="AC412" s="479"/>
      <c r="AD412" s="479"/>
      <c r="AE412" s="1005" t="s">
        <v>697</v>
      </c>
      <c r="AF412" s="1005"/>
      <c r="AG412" s="479"/>
      <c r="AH412" s="479"/>
      <c r="AI412" s="479"/>
      <c r="AJ412" s="479"/>
    </row>
    <row r="413" spans="1:36" ht="12.75" customHeight="1">
      <c r="A413" s="479"/>
      <c r="B413" s="479"/>
      <c r="C413" s="479"/>
      <c r="D413" s="479"/>
      <c r="E413" s="479"/>
      <c r="F413" s="26" t="s">
        <v>1094</v>
      </c>
      <c r="G413" s="479"/>
      <c r="H413" s="479"/>
      <c r="I413" s="479"/>
      <c r="J413" s="479"/>
      <c r="K413" s="479"/>
      <c r="L413" s="479"/>
      <c r="M413" s="479"/>
      <c r="N413" s="479"/>
      <c r="O413" s="479"/>
      <c r="P413" s="479"/>
      <c r="Q413" s="479"/>
      <c r="R413" s="479"/>
      <c r="S413" s="479"/>
      <c r="T413" s="479"/>
      <c r="U413" s="479"/>
      <c r="V413" s="479"/>
      <c r="W413" s="479"/>
      <c r="X413" s="479"/>
      <c r="Y413" s="479"/>
      <c r="Z413" s="479"/>
      <c r="AA413" s="479"/>
      <c r="AB413" s="479"/>
      <c r="AC413" s="479"/>
      <c r="AD413" s="479"/>
      <c r="AE413" s="479"/>
      <c r="AF413" s="479"/>
      <c r="AG413" s="479"/>
      <c r="AH413" s="479"/>
      <c r="AI413" s="479"/>
      <c r="AJ413" s="479"/>
    </row>
    <row r="414" spans="1:36" ht="12.75" customHeight="1">
      <c r="A414" s="479"/>
      <c r="B414" s="479"/>
      <c r="C414" s="479"/>
      <c r="D414" s="479"/>
      <c r="E414" s="479"/>
      <c r="F414" s="1212" t="s">
        <v>1095</v>
      </c>
      <c r="G414" s="1213"/>
      <c r="H414" s="1213"/>
      <c r="I414" s="1213"/>
      <c r="J414" s="1213"/>
      <c r="K414" s="1213"/>
      <c r="L414" s="1213"/>
      <c r="M414" s="1213"/>
      <c r="N414" s="1213"/>
      <c r="O414" s="1213"/>
      <c r="P414" s="1213"/>
      <c r="Q414" s="1213"/>
      <c r="R414" s="1213"/>
      <c r="S414" s="1213"/>
      <c r="T414" s="1213"/>
      <c r="U414" s="1213"/>
      <c r="V414" s="1213"/>
      <c r="W414" s="1213"/>
      <c r="X414" s="1213"/>
      <c r="Y414" s="1213"/>
      <c r="Z414" s="1213"/>
      <c r="AA414" s="1213"/>
      <c r="AB414" s="1213"/>
      <c r="AC414" s="1213"/>
      <c r="AD414" s="1213"/>
      <c r="AE414" s="1213"/>
      <c r="AF414" s="1213"/>
      <c r="AG414" s="1213"/>
      <c r="AH414" s="1213"/>
      <c r="AI414" s="479"/>
      <c r="AJ414" s="479"/>
    </row>
    <row r="415" spans="1:36" ht="12.75" customHeight="1">
      <c r="A415" s="479"/>
      <c r="B415" s="479"/>
      <c r="C415" s="479"/>
      <c r="D415" s="479"/>
      <c r="E415" s="479"/>
      <c r="F415" s="1214"/>
      <c r="G415" s="1214"/>
      <c r="H415" s="1214"/>
      <c r="I415" s="1214"/>
      <c r="J415" s="1214"/>
      <c r="K415" s="1214"/>
      <c r="L415" s="1214"/>
      <c r="M415" s="1214"/>
      <c r="N415" s="1214"/>
      <c r="O415" s="1214"/>
      <c r="P415" s="1214"/>
      <c r="Q415" s="1214"/>
      <c r="R415" s="1214"/>
      <c r="S415" s="1214"/>
      <c r="T415" s="1214"/>
      <c r="U415" s="1214"/>
      <c r="V415" s="1214"/>
      <c r="W415" s="1214"/>
      <c r="X415" s="1214"/>
      <c r="Y415" s="1214"/>
      <c r="Z415" s="1214"/>
      <c r="AA415" s="1214"/>
      <c r="AB415" s="1214"/>
      <c r="AC415" s="1214"/>
      <c r="AD415" s="1214"/>
      <c r="AE415" s="1214"/>
      <c r="AF415" s="1214"/>
      <c r="AG415" s="1214"/>
      <c r="AH415" s="1214"/>
      <c r="AI415" s="479"/>
      <c r="AJ415" s="479"/>
    </row>
    <row r="416" spans="1:36" ht="12.75" customHeight="1">
      <c r="A416" s="479"/>
      <c r="B416" s="479"/>
      <c r="C416" s="479"/>
      <c r="D416" s="479"/>
      <c r="E416" s="479" t="s">
        <v>1096</v>
      </c>
      <c r="F416" s="479"/>
      <c r="G416" s="479"/>
      <c r="H416" s="479"/>
      <c r="I416" s="479"/>
      <c r="J416" s="479"/>
      <c r="K416" s="479"/>
      <c r="L416" s="479"/>
      <c r="M416" s="479"/>
      <c r="N416" s="29"/>
      <c r="O416" s="29"/>
      <c r="P416" s="161"/>
      <c r="Q416" s="1005" t="s">
        <v>697</v>
      </c>
      <c r="R416" s="1005"/>
      <c r="S416" s="29"/>
      <c r="T416" s="29"/>
      <c r="U416" s="29"/>
      <c r="V416" s="29"/>
      <c r="W416" s="29"/>
      <c r="X416" s="29"/>
      <c r="Y416" s="29"/>
      <c r="Z416" s="29"/>
      <c r="AA416" s="29"/>
      <c r="AB416" s="29"/>
      <c r="AC416" s="29"/>
      <c r="AD416" s="29"/>
      <c r="AE416" s="479"/>
      <c r="AF416" s="479"/>
      <c r="AG416" s="18"/>
      <c r="AH416" s="479"/>
      <c r="AI416" s="479"/>
      <c r="AJ416" s="479"/>
    </row>
    <row r="417" spans="1:96" ht="12.75" customHeight="1">
      <c r="A417" s="479"/>
      <c r="B417" s="479"/>
      <c r="C417" s="479"/>
      <c r="D417" s="479"/>
      <c r="E417" s="479"/>
      <c r="F417" s="479" t="s">
        <v>1097</v>
      </c>
      <c r="G417" s="479"/>
      <c r="H417" s="479"/>
      <c r="I417" s="479"/>
      <c r="J417" s="479"/>
      <c r="K417" s="479"/>
      <c r="L417" s="479"/>
      <c r="M417" s="479"/>
      <c r="N417" s="29"/>
      <c r="O417" s="29"/>
      <c r="P417" s="161"/>
      <c r="Q417" s="161"/>
      <c r="R417" s="29"/>
      <c r="S417" s="29"/>
      <c r="T417" s="29"/>
      <c r="U417" s="29"/>
      <c r="V417" s="29"/>
      <c r="W417" s="29"/>
      <c r="X417" s="29"/>
      <c r="Y417" s="29"/>
      <c r="Z417" s="29"/>
      <c r="AA417" s="29"/>
      <c r="AB417" s="29"/>
      <c r="AC417" s="29"/>
      <c r="AD417" s="29"/>
      <c r="AE417" s="479"/>
      <c r="AF417" s="1005" t="s">
        <v>299</v>
      </c>
      <c r="AG417" s="1462"/>
      <c r="AH417" s="479"/>
      <c r="AI417" s="479"/>
      <c r="AJ417" s="479"/>
      <c r="AK417" s="479"/>
      <c r="AL417" s="479"/>
      <c r="AM417" s="479"/>
      <c r="AN417" s="479"/>
      <c r="AO417" s="479"/>
      <c r="AP417" s="479"/>
      <c r="AQ417" s="479"/>
      <c r="AR417" s="479"/>
      <c r="AS417" s="479"/>
      <c r="AT417" s="479"/>
      <c r="AU417" s="479"/>
      <c r="AV417" s="479"/>
      <c r="AW417" s="479"/>
      <c r="AX417" s="479"/>
      <c r="AY417" s="479"/>
      <c r="AZ417" s="479"/>
      <c r="BA417" s="479"/>
      <c r="BB417" s="479"/>
      <c r="BC417" s="479"/>
      <c r="BD417" s="479"/>
      <c r="BE417" s="479"/>
      <c r="BF417" s="479"/>
      <c r="BG417" s="479"/>
      <c r="BH417" s="479"/>
      <c r="BI417" s="479"/>
      <c r="BJ417" s="479"/>
      <c r="BK417" s="479"/>
      <c r="BL417" s="479"/>
      <c r="BM417" s="479"/>
      <c r="BN417" s="479"/>
      <c r="BO417" s="479"/>
      <c r="BP417" s="479"/>
      <c r="BQ417" s="479"/>
      <c r="BR417" s="479"/>
      <c r="BS417" s="479"/>
      <c r="BT417" s="479"/>
      <c r="BU417" s="479"/>
      <c r="BV417" s="479"/>
      <c r="BW417" s="479"/>
      <c r="BX417" s="479"/>
      <c r="BY417" s="479"/>
      <c r="BZ417" s="479"/>
      <c r="CA417" s="479"/>
      <c r="CB417" s="479"/>
      <c r="CC417" s="479"/>
      <c r="CD417" s="479"/>
      <c r="CE417" s="479"/>
      <c r="CF417" s="479"/>
      <c r="CG417" s="479"/>
      <c r="CH417" s="479"/>
      <c r="CI417" s="479"/>
      <c r="CJ417" s="479"/>
      <c r="CK417" s="479"/>
      <c r="CL417" s="479"/>
      <c r="CM417" s="479"/>
      <c r="CN417" s="479"/>
      <c r="CO417" s="479"/>
      <c r="CP417" s="479"/>
      <c r="CQ417" s="479"/>
      <c r="CR417" s="479"/>
    </row>
    <row r="418" spans="1:96" ht="12.75" customHeight="1">
      <c r="A418" s="479"/>
      <c r="B418" s="479"/>
      <c r="C418" s="479"/>
      <c r="D418" s="479"/>
      <c r="E418" s="479"/>
      <c r="F418" s="479"/>
      <c r="G418" s="479"/>
      <c r="H418" s="479"/>
      <c r="I418" s="479"/>
      <c r="J418" s="479"/>
      <c r="K418" s="479"/>
      <c r="L418" s="479"/>
      <c r="M418" s="479"/>
      <c r="N418" s="479"/>
      <c r="O418" s="479"/>
      <c r="P418" s="479"/>
      <c r="Q418" s="479"/>
      <c r="R418" s="479"/>
      <c r="S418" s="18"/>
      <c r="T418" s="18"/>
      <c r="U418" s="479"/>
      <c r="V418" s="479"/>
      <c r="W418" s="479"/>
      <c r="X418" s="479"/>
      <c r="Y418" s="479"/>
      <c r="Z418" s="479"/>
      <c r="AA418" s="479"/>
      <c r="AB418" s="479"/>
      <c r="AC418" s="479"/>
      <c r="AD418" s="479"/>
      <c r="AE418" s="479"/>
      <c r="AF418" s="479"/>
      <c r="AG418" s="479"/>
      <c r="AH418" s="479"/>
      <c r="AI418" s="479"/>
      <c r="AJ418" s="479"/>
      <c r="AK418" s="479"/>
      <c r="AL418" s="479"/>
      <c r="AM418" s="479"/>
      <c r="AN418" s="479"/>
      <c r="AO418" s="479"/>
      <c r="AP418" s="479"/>
      <c r="AQ418" s="479"/>
      <c r="AR418" s="479"/>
      <c r="AS418" s="479"/>
      <c r="AT418" s="479"/>
      <c r="AU418" s="479"/>
      <c r="AV418" s="479"/>
      <c r="AW418" s="479"/>
      <c r="AX418" s="479"/>
      <c r="AY418" s="479"/>
      <c r="AZ418" s="479"/>
      <c r="BA418" s="479"/>
      <c r="BB418" s="479"/>
      <c r="BC418" s="479"/>
      <c r="BD418" s="479"/>
      <c r="BE418" s="479"/>
      <c r="BF418" s="479"/>
      <c r="BG418" s="479"/>
      <c r="BH418" s="479"/>
      <c r="BI418" s="479"/>
      <c r="BJ418" s="479"/>
      <c r="BK418" s="479"/>
      <c r="BL418" s="479"/>
      <c r="BM418" s="479"/>
      <c r="BN418" s="479"/>
      <c r="BO418" s="479"/>
      <c r="BP418" s="479"/>
      <c r="BQ418" s="479"/>
      <c r="BR418" s="479"/>
      <c r="BS418" s="479"/>
      <c r="BT418" s="479"/>
      <c r="BU418" s="479"/>
      <c r="BV418" s="479"/>
      <c r="BW418" s="479"/>
      <c r="BX418" s="479"/>
      <c r="BY418" s="479"/>
      <c r="BZ418" s="479"/>
      <c r="CA418" s="479"/>
      <c r="CB418" s="479"/>
      <c r="CC418" s="479"/>
      <c r="CD418" s="479"/>
      <c r="CE418" s="479"/>
      <c r="CF418" s="479"/>
      <c r="CG418" s="479"/>
      <c r="CH418" s="479"/>
      <c r="CI418" s="479"/>
      <c r="CJ418" s="479"/>
      <c r="CK418" s="479"/>
      <c r="CL418" s="479"/>
      <c r="CM418" s="479"/>
      <c r="CN418" s="479"/>
      <c r="CO418" s="479"/>
      <c r="CP418" s="479"/>
      <c r="CQ418" s="479"/>
      <c r="CR418" s="479"/>
    </row>
    <row r="419" spans="1:96" ht="12.75" customHeight="1">
      <c r="A419" s="39"/>
      <c r="B419" s="39"/>
      <c r="C419" s="39"/>
      <c r="D419" s="479"/>
      <c r="E419" s="46" t="s">
        <v>1098</v>
      </c>
      <c r="F419" s="479"/>
      <c r="G419" s="479"/>
      <c r="H419" s="479"/>
      <c r="I419" s="479"/>
      <c r="J419" s="479"/>
      <c r="K419" s="479"/>
      <c r="L419" s="479"/>
      <c r="M419" s="479"/>
      <c r="N419" s="479"/>
      <c r="O419" s="479"/>
      <c r="P419" s="479"/>
      <c r="Q419" s="479"/>
      <c r="R419" s="479"/>
      <c r="S419" s="479"/>
      <c r="T419" s="479"/>
      <c r="U419" s="479"/>
      <c r="V419" s="479"/>
      <c r="W419" s="479"/>
      <c r="X419" s="479"/>
      <c r="Y419" s="479"/>
      <c r="Z419" s="1005" t="s">
        <v>590</v>
      </c>
      <c r="AA419" s="1005"/>
      <c r="AB419" s="479"/>
      <c r="AC419" s="479"/>
      <c r="AD419" s="479"/>
      <c r="AE419" s="479"/>
      <c r="AF419" s="479"/>
      <c r="AG419" s="479"/>
      <c r="AH419" s="18"/>
      <c r="AI419" s="18"/>
      <c r="AJ419" s="479"/>
      <c r="AK419" s="479"/>
      <c r="AL419" s="479"/>
      <c r="AM419" s="479"/>
      <c r="AN419" s="479"/>
      <c r="AO419" s="479"/>
      <c r="AP419" s="479"/>
      <c r="AQ419" s="479"/>
      <c r="AR419" s="479"/>
      <c r="AS419" s="479"/>
      <c r="AT419" s="479"/>
      <c r="AU419" s="479"/>
      <c r="AV419" s="479"/>
      <c r="AW419" s="479"/>
      <c r="AX419" s="479"/>
      <c r="AY419" s="479"/>
      <c r="AZ419" s="479"/>
      <c r="BA419" s="479"/>
      <c r="BB419" s="479"/>
      <c r="BC419" s="479"/>
      <c r="BD419" s="479"/>
      <c r="BE419" s="479"/>
      <c r="BF419" s="479"/>
      <c r="BG419" s="479"/>
      <c r="BH419" s="479"/>
      <c r="BI419" s="479"/>
      <c r="BJ419" s="479"/>
      <c r="BK419" s="479"/>
      <c r="BL419" s="479"/>
      <c r="BM419" s="479"/>
      <c r="BN419" s="479"/>
      <c r="BO419" s="479"/>
      <c r="BP419" s="479"/>
      <c r="BQ419" s="479"/>
      <c r="BR419" s="479"/>
      <c r="BS419" s="479"/>
      <c r="BT419" s="479"/>
      <c r="BU419" s="479"/>
      <c r="BV419" s="479"/>
      <c r="BW419" s="479"/>
      <c r="BX419" s="479"/>
      <c r="BY419" s="479"/>
      <c r="BZ419" s="479"/>
      <c r="CA419" s="479"/>
      <c r="CB419" s="479"/>
      <c r="CC419" s="479"/>
      <c r="CD419" s="479"/>
      <c r="CE419" s="479"/>
      <c r="CF419" s="479"/>
      <c r="CG419" s="479"/>
      <c r="CH419" s="479"/>
      <c r="CI419" s="479"/>
      <c r="CJ419" s="479"/>
      <c r="CK419" s="479"/>
      <c r="CL419" s="479"/>
      <c r="CM419" s="479"/>
      <c r="CN419" s="479"/>
      <c r="CO419" s="479"/>
      <c r="CP419" s="479"/>
      <c r="CQ419" s="479"/>
      <c r="CR419" s="479"/>
    </row>
    <row r="420" spans="1:96" ht="12.75" customHeight="1">
      <c r="A420" s="479"/>
      <c r="B420" s="479"/>
      <c r="C420" s="479"/>
      <c r="D420" s="479"/>
      <c r="E420" s="479"/>
      <c r="F420" s="50" t="s">
        <v>1099</v>
      </c>
      <c r="G420" s="51"/>
      <c r="H420" s="51"/>
      <c r="I420" s="51"/>
      <c r="J420" s="51"/>
      <c r="K420" s="51"/>
      <c r="L420" s="51"/>
      <c r="M420" s="51"/>
      <c r="N420" s="51"/>
      <c r="O420" s="51"/>
      <c r="P420" s="51"/>
      <c r="Q420" s="51"/>
      <c r="R420" s="51"/>
      <c r="S420" s="51"/>
      <c r="T420" s="51"/>
      <c r="U420" s="51"/>
      <c r="V420" s="51"/>
      <c r="W420" s="51"/>
      <c r="X420" s="479"/>
      <c r="Y420" s="479"/>
      <c r="Z420" s="479"/>
      <c r="AA420" s="479"/>
      <c r="AB420" s="51"/>
      <c r="AC420" s="479"/>
      <c r="AD420" s="479"/>
      <c r="AE420" s="479"/>
      <c r="AF420" s="479"/>
      <c r="AG420" s="479"/>
      <c r="AH420" s="479"/>
      <c r="AI420" s="479"/>
      <c r="AJ420" s="479"/>
      <c r="AK420" s="479"/>
      <c r="AL420" s="479"/>
      <c r="AM420" s="479"/>
      <c r="AN420" s="479"/>
      <c r="AO420" s="479"/>
      <c r="AP420" s="479"/>
      <c r="AQ420" s="479"/>
      <c r="AR420" s="479"/>
      <c r="AS420" s="479"/>
      <c r="AT420" s="479"/>
      <c r="AU420" s="479"/>
      <c r="AV420" s="479"/>
      <c r="AW420" s="479"/>
      <c r="AX420" s="479"/>
      <c r="AY420" s="479"/>
      <c r="AZ420" s="479"/>
      <c r="BA420" s="479"/>
      <c r="BB420" s="479"/>
      <c r="BC420" s="479"/>
      <c r="BD420" s="479"/>
      <c r="BE420" s="479"/>
      <c r="BF420" s="479"/>
      <c r="BG420" s="479"/>
      <c r="BH420" s="479"/>
      <c r="BI420" s="479"/>
      <c r="BJ420" s="479"/>
      <c r="BK420" s="479"/>
      <c r="BL420" s="479"/>
      <c r="BM420" s="479"/>
      <c r="BN420" s="479"/>
      <c r="BO420" s="479"/>
      <c r="BP420" s="479"/>
      <c r="BQ420" s="479"/>
      <c r="BR420" s="479"/>
      <c r="BS420" s="479"/>
      <c r="BT420" s="479"/>
      <c r="BU420" s="479"/>
      <c r="BV420" s="479"/>
      <c r="BW420" s="479"/>
      <c r="BX420" s="479"/>
      <c r="BY420" s="479"/>
      <c r="BZ420" s="479"/>
      <c r="CA420" s="479"/>
      <c r="CB420" s="479"/>
      <c r="CC420" s="479"/>
      <c r="CD420" s="479"/>
      <c r="CE420" s="479"/>
      <c r="CF420" s="479"/>
      <c r="CG420" s="479"/>
      <c r="CH420" s="479"/>
      <c r="CI420" s="479"/>
      <c r="CJ420" s="479"/>
      <c r="CK420" s="479"/>
      <c r="CL420" s="479"/>
      <c r="CM420" s="479"/>
      <c r="CN420" s="479"/>
      <c r="CO420" s="479"/>
      <c r="CP420" s="479"/>
      <c r="CQ420" s="479"/>
      <c r="CR420" s="479"/>
    </row>
    <row r="421" spans="1:96" ht="12.75" customHeight="1">
      <c r="A421" s="479"/>
      <c r="B421" s="479"/>
      <c r="C421" s="479"/>
      <c r="D421" s="479"/>
      <c r="E421" s="479"/>
      <c r="F421" s="479" t="s">
        <v>1100</v>
      </c>
      <c r="G421" s="51"/>
      <c r="H421" s="479"/>
      <c r="I421" s="51"/>
      <c r="J421" s="51"/>
      <c r="K421" s="51"/>
      <c r="L421" s="51"/>
      <c r="M421" s="51"/>
      <c r="N421" s="51"/>
      <c r="O421" s="26"/>
      <c r="P421" s="51"/>
      <c r="Q421" s="51"/>
      <c r="R421" s="51"/>
      <c r="S421" s="51"/>
      <c r="T421" s="51"/>
      <c r="U421" s="51"/>
      <c r="V421" s="51"/>
      <c r="W421" s="51"/>
      <c r="X421" s="479"/>
      <c r="Y421" s="479"/>
      <c r="Z421" s="1005" t="s">
        <v>299</v>
      </c>
      <c r="AA421" s="1005"/>
      <c r="AB421" s="479"/>
      <c r="AC421" s="479"/>
      <c r="AD421" s="479"/>
      <c r="AE421" s="479"/>
      <c r="AF421" s="479"/>
      <c r="AG421" s="479"/>
      <c r="AH421" s="479"/>
      <c r="AI421" s="479"/>
      <c r="AJ421" s="479"/>
      <c r="AK421" s="479"/>
      <c r="AL421" s="479"/>
      <c r="AM421" s="479"/>
      <c r="AN421" s="479"/>
      <c r="AO421" s="479"/>
      <c r="AP421" s="479"/>
      <c r="AQ421" s="479"/>
      <c r="AR421" s="479"/>
      <c r="AS421" s="479"/>
      <c r="AT421" s="479"/>
      <c r="AU421" s="479"/>
      <c r="AV421" s="479"/>
      <c r="AW421" s="479"/>
      <c r="AX421" s="479"/>
      <c r="AY421" s="479"/>
      <c r="AZ421" s="479"/>
      <c r="BA421" s="479"/>
      <c r="BB421" s="479"/>
      <c r="BC421" s="479"/>
      <c r="BD421" s="479"/>
      <c r="BE421" s="479"/>
      <c r="BF421" s="479"/>
      <c r="BG421" s="479"/>
      <c r="BH421" s="479"/>
      <c r="BI421" s="479"/>
      <c r="BJ421" s="479"/>
      <c r="BK421" s="479"/>
      <c r="BL421" s="479"/>
      <c r="BM421" s="479"/>
      <c r="BN421" s="479"/>
      <c r="BO421" s="479"/>
      <c r="BP421" s="479"/>
      <c r="BQ421" s="479"/>
      <c r="BR421" s="479"/>
      <c r="BS421" s="479"/>
      <c r="BT421" s="479"/>
      <c r="BU421" s="479"/>
      <c r="BV421" s="479"/>
      <c r="BW421" s="479"/>
      <c r="BX421" s="479"/>
      <c r="BY421" s="479"/>
      <c r="BZ421" s="479"/>
      <c r="CA421" s="479"/>
      <c r="CB421" s="479"/>
      <c r="CC421" s="479"/>
      <c r="CD421" s="479"/>
      <c r="CE421" s="479"/>
      <c r="CF421" s="479"/>
      <c r="CG421" s="479"/>
      <c r="CH421" s="479"/>
      <c r="CI421" s="479"/>
      <c r="CJ421" s="479"/>
      <c r="CK421" s="479"/>
      <c r="CL421" s="479"/>
      <c r="CM421" s="479"/>
      <c r="CN421" s="479"/>
      <c r="CO421" s="479"/>
      <c r="CP421" s="479"/>
      <c r="CQ421" s="479"/>
      <c r="CR421" s="479"/>
    </row>
    <row r="422" spans="1:96" ht="12.75" customHeight="1">
      <c r="A422" s="479"/>
      <c r="B422" s="479"/>
      <c r="C422" s="479"/>
      <c r="D422" s="479"/>
      <c r="E422" s="479"/>
      <c r="F422" s="479"/>
      <c r="G422" s="479"/>
      <c r="H422" s="479"/>
      <c r="I422" s="479"/>
      <c r="J422" s="479"/>
      <c r="K422" s="479"/>
      <c r="L422" s="479"/>
      <c r="M422" s="479"/>
      <c r="N422" s="479"/>
      <c r="O422" s="479"/>
      <c r="P422" s="479"/>
      <c r="Q422" s="479"/>
      <c r="R422" s="479"/>
      <c r="S422" s="479"/>
      <c r="T422" s="479"/>
      <c r="U422" s="479"/>
      <c r="V422" s="479"/>
      <c r="W422" s="479"/>
      <c r="X422" s="479"/>
      <c r="Y422" s="479"/>
      <c r="Z422" s="479"/>
      <c r="AA422" s="479"/>
      <c r="AB422" s="479"/>
      <c r="AC422" s="479"/>
      <c r="AD422" s="479"/>
      <c r="AE422" s="479"/>
      <c r="AF422" s="479"/>
      <c r="AG422" s="479"/>
      <c r="AH422" s="479"/>
      <c r="AI422" s="479"/>
      <c r="AJ422" s="479"/>
      <c r="AK422" s="479"/>
      <c r="AL422" s="479"/>
      <c r="AM422" s="479"/>
      <c r="AN422" s="479"/>
      <c r="AO422" s="479"/>
      <c r="AP422" s="479"/>
      <c r="AQ422" s="479"/>
      <c r="AR422" s="479"/>
      <c r="AS422" s="479"/>
      <c r="AT422" s="479"/>
      <c r="AU422" s="479"/>
      <c r="AV422" s="479"/>
      <c r="AW422" s="479"/>
      <c r="AX422" s="479"/>
      <c r="AY422" s="479"/>
      <c r="AZ422" s="479"/>
      <c r="BA422" s="479"/>
      <c r="BB422" s="479"/>
      <c r="BC422" s="479"/>
      <c r="BD422" s="479"/>
      <c r="BE422" s="479"/>
      <c r="BF422" s="479"/>
      <c r="BG422" s="479"/>
      <c r="BH422" s="479"/>
      <c r="BI422" s="479"/>
      <c r="BJ422" s="479"/>
      <c r="BK422" s="479"/>
      <c r="BL422" s="479"/>
      <c r="BM422" s="479"/>
      <c r="BN422" s="479"/>
      <c r="BO422" s="479"/>
      <c r="BP422" s="479"/>
      <c r="BQ422" s="479"/>
      <c r="BR422" s="479"/>
      <c r="BS422" s="479"/>
      <c r="BT422" s="479"/>
      <c r="BU422" s="479"/>
      <c r="BV422" s="479"/>
      <c r="BW422" s="479"/>
      <c r="BX422" s="479"/>
      <c r="BY422" s="479"/>
      <c r="BZ422" s="479"/>
      <c r="CA422" s="479"/>
      <c r="CB422" s="479"/>
      <c r="CC422" s="479"/>
      <c r="CD422" s="479"/>
      <c r="CE422" s="479"/>
      <c r="CF422" s="479"/>
      <c r="CG422" s="479"/>
      <c r="CH422" s="479"/>
      <c r="CI422" s="479"/>
      <c r="CJ422" s="479"/>
      <c r="CK422" s="479"/>
      <c r="CL422" s="479"/>
      <c r="CM422" s="479"/>
      <c r="CN422" s="479"/>
      <c r="CO422" s="479"/>
      <c r="CP422" s="479"/>
      <c r="CQ422" s="479"/>
      <c r="CR422" s="479"/>
    </row>
    <row r="423" spans="1:96" ht="12.75" customHeight="1">
      <c r="A423" s="39" t="s">
        <v>935</v>
      </c>
      <c r="B423" s="39"/>
      <c r="C423" s="39"/>
      <c r="D423" s="39" t="s">
        <v>158</v>
      </c>
      <c r="E423" s="479"/>
      <c r="F423" s="479"/>
      <c r="G423" s="479"/>
      <c r="H423" s="479"/>
      <c r="I423" s="479"/>
      <c r="J423" s="479"/>
      <c r="K423" s="479"/>
      <c r="L423" s="479"/>
      <c r="M423" s="479"/>
      <c r="N423" s="479"/>
      <c r="O423" s="479"/>
      <c r="P423" s="479"/>
      <c r="Q423" s="479"/>
      <c r="R423" s="479"/>
      <c r="S423" s="479"/>
      <c r="T423" s="479"/>
      <c r="U423" s="479"/>
      <c r="V423" s="479"/>
      <c r="W423" s="479"/>
      <c r="X423" s="479"/>
      <c r="Y423" s="479"/>
      <c r="Z423" s="479"/>
      <c r="AA423" s="479"/>
      <c r="AB423" s="479"/>
      <c r="AC423" s="479"/>
      <c r="AD423" s="479"/>
      <c r="AE423" s="479"/>
      <c r="AF423" s="60"/>
      <c r="AG423" s="479"/>
      <c r="AH423" s="479"/>
      <c r="AI423" s="479"/>
      <c r="AJ423" s="479"/>
      <c r="AK423" s="479"/>
      <c r="AL423" s="479"/>
      <c r="AM423" s="479"/>
      <c r="AN423" s="479"/>
      <c r="AO423" s="479"/>
      <c r="AP423" s="479"/>
      <c r="AQ423" s="479"/>
      <c r="AR423" s="479"/>
      <c r="AS423" s="479"/>
      <c r="AT423" s="479"/>
      <c r="AU423" s="479"/>
      <c r="AV423" s="479"/>
      <c r="AW423" s="479"/>
      <c r="AX423" s="479"/>
      <c r="AY423" s="479"/>
      <c r="AZ423" s="479"/>
      <c r="BA423" s="479"/>
      <c r="BB423" s="479"/>
      <c r="BC423" s="479"/>
      <c r="BD423" s="479"/>
      <c r="BE423" s="479"/>
      <c r="BF423" s="479"/>
      <c r="BG423" s="479"/>
      <c r="BH423" s="479"/>
      <c r="BI423" s="479"/>
      <c r="BJ423" s="479"/>
      <c r="BK423" s="479"/>
      <c r="BL423" s="479"/>
      <c r="BM423" s="479"/>
      <c r="BN423" s="479"/>
      <c r="BO423" s="479"/>
      <c r="BP423" s="479"/>
      <c r="BQ423" s="479"/>
      <c r="BR423" s="479"/>
      <c r="BS423" s="479"/>
      <c r="BT423" s="479"/>
      <c r="BU423" s="479"/>
      <c r="BV423" s="479"/>
      <c r="BW423" s="479"/>
      <c r="BX423" s="479"/>
      <c r="BY423" s="479"/>
      <c r="BZ423" s="479"/>
      <c r="CA423" s="479"/>
      <c r="CB423" s="479"/>
      <c r="CC423" s="479"/>
      <c r="CD423" s="479"/>
      <c r="CE423" s="479"/>
      <c r="CF423" s="479"/>
      <c r="CG423" s="479"/>
      <c r="CH423" s="479"/>
      <c r="CI423" s="479"/>
      <c r="CJ423" s="479"/>
      <c r="CK423" s="479"/>
      <c r="CL423" s="479"/>
      <c r="CM423" s="479"/>
      <c r="CN423" s="479"/>
      <c r="CO423" s="479"/>
      <c r="CP423" s="479"/>
      <c r="CQ423" s="479"/>
      <c r="CR423" s="479"/>
    </row>
    <row r="424" spans="1:96" ht="12.75" customHeight="1">
      <c r="A424" s="479"/>
      <c r="B424" s="479"/>
      <c r="C424" s="479"/>
      <c r="D424" s="1062" t="s">
        <v>1101</v>
      </c>
      <c r="E424" s="1063"/>
      <c r="F424" s="1063"/>
      <c r="G424" s="1063"/>
      <c r="H424" s="1063"/>
      <c r="I424" s="1063"/>
      <c r="J424" s="1063"/>
      <c r="K424" s="1063"/>
      <c r="L424" s="1063"/>
      <c r="M424" s="1063"/>
      <c r="N424" s="1063"/>
      <c r="O424" s="1063"/>
      <c r="P424" s="1063"/>
      <c r="Q424" s="1063"/>
      <c r="R424" s="1063"/>
      <c r="S424" s="1063"/>
      <c r="T424" s="1063"/>
      <c r="U424" s="1063"/>
      <c r="V424" s="1063"/>
      <c r="W424" s="1063"/>
      <c r="X424" s="1063"/>
      <c r="Y424" s="1063"/>
      <c r="Z424" s="1063"/>
      <c r="AA424" s="1063"/>
      <c r="AB424" s="1063"/>
      <c r="AC424" s="1063"/>
      <c r="AD424" s="1063"/>
      <c r="AE424" s="1063"/>
      <c r="AF424" s="1412"/>
      <c r="AG424" s="1410">
        <v>137</v>
      </c>
      <c r="AH424" s="1410"/>
      <c r="AI424" s="1410"/>
      <c r="AJ424" s="1410"/>
      <c r="AK424" s="479"/>
      <c r="AL424" s="479"/>
      <c r="AM424" s="479"/>
      <c r="AN424" s="479"/>
      <c r="AO424" s="479"/>
      <c r="AP424" s="479"/>
      <c r="AQ424" s="479"/>
      <c r="AR424" s="479"/>
      <c r="AS424" s="479"/>
      <c r="AT424" s="479"/>
      <c r="AU424" s="479"/>
      <c r="AV424" s="479"/>
      <c r="AW424" s="479"/>
      <c r="AX424" s="479"/>
      <c r="AY424" s="479"/>
      <c r="AZ424" s="479"/>
      <c r="BA424" s="479"/>
      <c r="BB424" s="479"/>
      <c r="BC424" s="479"/>
      <c r="BD424" s="479"/>
      <c r="BE424" s="479"/>
      <c r="BF424" s="479"/>
      <c r="BG424" s="479"/>
      <c r="BH424" s="479"/>
      <c r="BI424" s="479"/>
      <c r="BJ424" s="479"/>
      <c r="BK424" s="479"/>
      <c r="BL424" s="479"/>
      <c r="BM424" s="479"/>
      <c r="BN424" s="479"/>
      <c r="BO424" s="479"/>
      <c r="BP424" s="479"/>
      <c r="BQ424" s="479"/>
      <c r="BR424" s="479"/>
      <c r="BS424" s="479"/>
      <c r="BT424" s="479"/>
      <c r="BU424" s="479"/>
      <c r="BV424" s="479"/>
      <c r="BW424" s="479"/>
      <c r="BX424" s="479"/>
      <c r="BY424" s="479"/>
      <c r="BZ424" s="479"/>
      <c r="CA424" s="479"/>
      <c r="CB424" s="479"/>
      <c r="CC424" s="479"/>
      <c r="CD424" s="479"/>
      <c r="CE424" s="479"/>
      <c r="CF424" s="479"/>
      <c r="CG424" s="479"/>
      <c r="CH424" s="479"/>
      <c r="CI424" s="479"/>
      <c r="CJ424" s="479"/>
      <c r="CK424" s="479"/>
      <c r="CL424" s="479"/>
      <c r="CM424" s="479"/>
      <c r="CN424" s="479"/>
      <c r="CO424" s="479"/>
      <c r="CP424" s="479"/>
      <c r="CQ424" s="479"/>
      <c r="CR424" s="479"/>
    </row>
    <row r="425" spans="1:96" ht="12.75" customHeight="1">
      <c r="A425" s="479"/>
      <c r="B425" s="479"/>
      <c r="C425" s="479"/>
      <c r="D425" s="1307" t="s">
        <v>1102</v>
      </c>
      <c r="E425" s="1395"/>
      <c r="F425" s="1395"/>
      <c r="G425" s="1395"/>
      <c r="H425" s="1395"/>
      <c r="I425" s="1395"/>
      <c r="J425" s="1395"/>
      <c r="K425" s="1395"/>
      <c r="L425" s="1395"/>
      <c r="M425" s="1395"/>
      <c r="N425" s="1395"/>
      <c r="O425" s="1395"/>
      <c r="P425" s="1395"/>
      <c r="Q425" s="1395"/>
      <c r="R425" s="1395"/>
      <c r="S425" s="1395"/>
      <c r="T425" s="1395"/>
      <c r="U425" s="1395"/>
      <c r="V425" s="1395"/>
      <c r="W425" s="1395"/>
      <c r="X425" s="1395"/>
      <c r="Y425" s="1395"/>
      <c r="Z425" s="1395"/>
      <c r="AA425" s="1395"/>
      <c r="AB425" s="1395"/>
      <c r="AC425" s="1395"/>
      <c r="AD425" s="1395"/>
      <c r="AE425" s="1395"/>
      <c r="AF425" s="1396"/>
      <c r="AG425" s="1416">
        <v>0</v>
      </c>
      <c r="AH425" s="1073"/>
      <c r="AI425" s="1073"/>
      <c r="AJ425" s="1073"/>
      <c r="AK425" s="479"/>
      <c r="AL425" s="479"/>
      <c r="AM425" s="479"/>
      <c r="AN425" s="479"/>
      <c r="AO425" s="479"/>
      <c r="AP425" s="479"/>
      <c r="AQ425" s="479"/>
      <c r="AR425" s="479"/>
      <c r="AS425" s="479"/>
      <c r="AT425" s="479"/>
      <c r="AU425" s="479"/>
      <c r="AV425" s="479"/>
      <c r="AW425" s="479"/>
      <c r="AX425" s="479"/>
      <c r="AY425" s="479"/>
      <c r="AZ425" s="479"/>
      <c r="BA425" s="479"/>
      <c r="BB425" s="479"/>
      <c r="BC425" s="479"/>
      <c r="BD425" s="479"/>
      <c r="BE425" s="479"/>
      <c r="BF425" s="479"/>
      <c r="BG425" s="479"/>
      <c r="BH425" s="479"/>
      <c r="BI425" s="479"/>
      <c r="BJ425" s="479"/>
      <c r="BK425" s="479"/>
      <c r="BL425" s="479"/>
      <c r="BM425" s="479"/>
      <c r="BN425" s="479"/>
      <c r="BO425" s="479"/>
      <c r="BP425" s="479"/>
      <c r="BQ425" s="479"/>
      <c r="BR425" s="479"/>
      <c r="BS425" s="479"/>
      <c r="BT425" s="479"/>
      <c r="BU425" s="479"/>
      <c r="BV425" s="479"/>
      <c r="BW425" s="479"/>
      <c r="BX425" s="479"/>
      <c r="BY425" s="479"/>
      <c r="BZ425" s="479"/>
      <c r="CA425" s="479"/>
      <c r="CB425" s="479"/>
      <c r="CC425" s="479"/>
      <c r="CD425" s="479"/>
      <c r="CE425" s="479"/>
      <c r="CF425" s="479"/>
      <c r="CG425" s="479"/>
      <c r="CH425" s="479"/>
      <c r="CI425" s="479"/>
      <c r="CJ425" s="479"/>
      <c r="CK425" s="479"/>
      <c r="CL425" s="479"/>
      <c r="CM425" s="479"/>
      <c r="CN425" s="479"/>
      <c r="CO425" s="479"/>
      <c r="CP425" s="479"/>
      <c r="CQ425" s="479"/>
      <c r="CR425" s="479"/>
    </row>
    <row r="426" spans="1:96" ht="12.75" customHeight="1">
      <c r="A426" s="479"/>
      <c r="B426" s="479"/>
      <c r="C426" s="479"/>
      <c r="D426" s="1307" t="s">
        <v>1103</v>
      </c>
      <c r="E426" s="1395"/>
      <c r="F426" s="1395"/>
      <c r="G426" s="1395"/>
      <c r="H426" s="1395"/>
      <c r="I426" s="1395"/>
      <c r="J426" s="1395"/>
      <c r="K426" s="1395"/>
      <c r="L426" s="1395"/>
      <c r="M426" s="1395"/>
      <c r="N426" s="1395"/>
      <c r="O426" s="1395"/>
      <c r="P426" s="1395"/>
      <c r="Q426" s="1395"/>
      <c r="R426" s="1395"/>
      <c r="S426" s="1395"/>
      <c r="T426" s="1395"/>
      <c r="U426" s="1395"/>
      <c r="V426" s="1395"/>
      <c r="W426" s="1395"/>
      <c r="X426" s="1395"/>
      <c r="Y426" s="1395"/>
      <c r="Z426" s="1395"/>
      <c r="AA426" s="1395"/>
      <c r="AB426" s="1395"/>
      <c r="AC426" s="1395"/>
      <c r="AD426" s="1395"/>
      <c r="AE426" s="1395"/>
      <c r="AF426" s="1396"/>
      <c r="AG426" s="1410">
        <v>135</v>
      </c>
      <c r="AH426" s="1410"/>
      <c r="AI426" s="1410"/>
      <c r="AJ426" s="1410"/>
      <c r="AK426" s="479"/>
      <c r="AL426" s="479"/>
      <c r="AM426" s="479"/>
      <c r="AN426" s="479"/>
      <c r="AO426" s="479"/>
      <c r="AP426" s="479"/>
      <c r="AQ426" s="479"/>
      <c r="AR426" s="479"/>
      <c r="AS426" s="479"/>
      <c r="AT426" s="479"/>
      <c r="AU426" s="479"/>
      <c r="AV426" s="479"/>
      <c r="AW426" s="479"/>
      <c r="AX426" s="479"/>
      <c r="AY426" s="479"/>
      <c r="AZ426" s="479"/>
      <c r="BA426" s="479"/>
      <c r="BB426" s="479"/>
      <c r="BC426" s="479"/>
      <c r="BD426" s="479"/>
      <c r="BE426" s="479"/>
      <c r="BF426" s="479"/>
      <c r="BG426" s="479"/>
      <c r="BH426" s="479"/>
      <c r="BI426" s="479"/>
      <c r="BJ426" s="479"/>
      <c r="BK426" s="479"/>
      <c r="BL426" s="479"/>
      <c r="BM426" s="479"/>
      <c r="BN426" s="479"/>
      <c r="BO426" s="479"/>
      <c r="BP426" s="479"/>
      <c r="BQ426" s="479"/>
      <c r="BR426" s="479"/>
      <c r="BS426" s="479"/>
      <c r="BT426" s="479"/>
      <c r="BU426" s="479"/>
      <c r="BV426" s="479"/>
      <c r="BW426" s="479"/>
      <c r="BX426" s="479"/>
      <c r="BY426" s="479"/>
      <c r="BZ426" s="479"/>
      <c r="CA426" s="479"/>
      <c r="CB426" s="479"/>
      <c r="CC426" s="479"/>
      <c r="CD426" s="479"/>
      <c r="CE426" s="479"/>
      <c r="CF426" s="479"/>
      <c r="CG426" s="479"/>
      <c r="CH426" s="479"/>
      <c r="CI426" s="479"/>
      <c r="CJ426" s="479"/>
      <c r="CK426" s="479"/>
      <c r="CL426" s="479"/>
      <c r="CM426" s="479"/>
      <c r="CN426" s="479"/>
      <c r="CO426" s="479"/>
      <c r="CP426" s="479"/>
      <c r="CQ426" s="479"/>
      <c r="CR426" s="479"/>
    </row>
    <row r="427" spans="1:96" ht="12.75" customHeight="1">
      <c r="A427" s="479"/>
      <c r="B427" s="479"/>
      <c r="C427" s="479"/>
      <c r="D427" s="1307" t="s">
        <v>1104</v>
      </c>
      <c r="E427" s="1395"/>
      <c r="F427" s="1395"/>
      <c r="G427" s="1395"/>
      <c r="H427" s="1395"/>
      <c r="I427" s="1395"/>
      <c r="J427" s="1395"/>
      <c r="K427" s="1395"/>
      <c r="L427" s="1395"/>
      <c r="M427" s="1395"/>
      <c r="N427" s="1395"/>
      <c r="O427" s="1395"/>
      <c r="P427" s="1395"/>
      <c r="Q427" s="1395"/>
      <c r="R427" s="1395"/>
      <c r="S427" s="1395"/>
      <c r="T427" s="1395"/>
      <c r="U427" s="1395"/>
      <c r="V427" s="1395"/>
      <c r="W427" s="1395"/>
      <c r="X427" s="1395"/>
      <c r="Y427" s="1395"/>
      <c r="Z427" s="1395"/>
      <c r="AA427" s="1395"/>
      <c r="AB427" s="1395"/>
      <c r="AC427" s="1395"/>
      <c r="AD427" s="1395"/>
      <c r="AE427" s="1395"/>
      <c r="AF427" s="1396"/>
      <c r="AG427" s="1410">
        <v>135</v>
      </c>
      <c r="AH427" s="1410"/>
      <c r="AI427" s="1410"/>
      <c r="AJ427" s="1410"/>
      <c r="AK427" s="479"/>
      <c r="AL427" s="479"/>
      <c r="AM427" s="479"/>
      <c r="AN427" s="479"/>
      <c r="AO427" s="479"/>
      <c r="AP427" s="479"/>
      <c r="AQ427" s="479"/>
      <c r="AR427" s="479"/>
      <c r="AS427" s="479"/>
      <c r="AT427" s="479"/>
      <c r="AU427" s="479"/>
      <c r="AV427" s="479"/>
      <c r="AW427" s="479"/>
      <c r="AX427" s="479"/>
      <c r="AY427" s="479"/>
      <c r="AZ427" s="479"/>
      <c r="BA427" s="479"/>
      <c r="BB427" s="479"/>
      <c r="BC427" s="479"/>
      <c r="BD427" s="479"/>
      <c r="BE427" s="479"/>
      <c r="BF427" s="479"/>
      <c r="BG427" s="479"/>
      <c r="BH427" s="479"/>
      <c r="BI427" s="479"/>
      <c r="BJ427" s="479"/>
      <c r="BK427" s="479"/>
      <c r="BL427" s="479"/>
      <c r="BM427" s="479"/>
      <c r="BN427" s="479"/>
      <c r="BO427" s="479"/>
      <c r="BP427" s="479"/>
      <c r="BQ427" s="479"/>
      <c r="BR427" s="479"/>
      <c r="BS427" s="479"/>
      <c r="BT427" s="479"/>
      <c r="BU427" s="479"/>
      <c r="BV427" s="479"/>
      <c r="BW427" s="479"/>
      <c r="BX427" s="479"/>
      <c r="BY427" s="479"/>
      <c r="BZ427" s="479"/>
      <c r="CA427" s="479"/>
      <c r="CB427" s="479"/>
      <c r="CC427" s="479"/>
      <c r="CD427" s="479"/>
      <c r="CE427" s="479"/>
      <c r="CF427" s="479"/>
      <c r="CG427" s="479"/>
      <c r="CH427" s="479"/>
      <c r="CI427" s="479"/>
      <c r="CJ427" s="479"/>
      <c r="CK427" s="479"/>
      <c r="CL427" s="479"/>
      <c r="CM427" s="479"/>
      <c r="CN427" s="479"/>
      <c r="CO427" s="479"/>
      <c r="CP427" s="479"/>
      <c r="CQ427" s="479"/>
      <c r="CR427" s="479"/>
    </row>
    <row r="428" spans="1:96" ht="12.75" customHeight="1">
      <c r="A428" s="479"/>
      <c r="B428" s="479"/>
      <c r="C428" s="479"/>
      <c r="D428" s="1307" t="s">
        <v>1105</v>
      </c>
      <c r="E428" s="1395"/>
      <c r="F428" s="1395"/>
      <c r="G428" s="1395"/>
      <c r="H428" s="1395"/>
      <c r="I428" s="1395"/>
      <c r="J428" s="1395"/>
      <c r="K428" s="1395"/>
      <c r="L428" s="1395"/>
      <c r="M428" s="1395"/>
      <c r="N428" s="1395"/>
      <c r="O428" s="1395"/>
      <c r="P428" s="1395"/>
      <c r="Q428" s="1395"/>
      <c r="R428" s="1395"/>
      <c r="S428" s="1395"/>
      <c r="T428" s="1395"/>
      <c r="U428" s="1395"/>
      <c r="V428" s="1395"/>
      <c r="W428" s="1395"/>
      <c r="X428" s="1395"/>
      <c r="Y428" s="1395"/>
      <c r="Z428" s="1395"/>
      <c r="AA428" s="1395"/>
      <c r="AB428" s="1395"/>
      <c r="AC428" s="1395"/>
      <c r="AD428" s="1395"/>
      <c r="AE428" s="1395"/>
      <c r="AF428" s="1396"/>
      <c r="AG428" s="1454">
        <f>IF(ISERROR(AG427/AG426),"",AG427/AG426)</f>
        <v>1</v>
      </c>
      <c r="AH428" s="1454"/>
      <c r="AI428" s="1454"/>
      <c r="AJ428" s="1454"/>
      <c r="AK428" s="479"/>
      <c r="AL428" s="479"/>
      <c r="AM428" s="479"/>
      <c r="AN428" s="479"/>
      <c r="AO428" s="479"/>
      <c r="AP428" s="479"/>
      <c r="AQ428" s="479"/>
      <c r="AR428" s="479"/>
      <c r="AS428" s="479"/>
      <c r="AT428" s="479"/>
      <c r="AU428" s="479"/>
      <c r="AV428" s="479"/>
      <c r="AW428" s="479"/>
      <c r="AX428" s="479"/>
      <c r="AY428" s="479"/>
      <c r="AZ428" s="479"/>
      <c r="BA428" s="479"/>
      <c r="BB428" s="479"/>
      <c r="BC428" s="479"/>
      <c r="BD428" s="479"/>
      <c r="BE428" s="479"/>
      <c r="BF428" s="479"/>
      <c r="BG428" s="479"/>
      <c r="BH428" s="479"/>
      <c r="BI428" s="479"/>
      <c r="BJ428" s="479"/>
      <c r="BK428" s="479"/>
      <c r="BL428" s="479"/>
      <c r="BM428" s="479"/>
      <c r="BN428" s="479"/>
      <c r="BO428" s="479"/>
      <c r="BP428" s="479"/>
      <c r="BQ428" s="479"/>
      <c r="BR428" s="479"/>
      <c r="BS428" s="479"/>
      <c r="BT428" s="479"/>
      <c r="BU428" s="479"/>
      <c r="BV428" s="479"/>
      <c r="BW428" s="479"/>
      <c r="BX428" s="479"/>
      <c r="BY428" s="479"/>
      <c r="BZ428" s="479"/>
      <c r="CA428" s="479"/>
      <c r="CB428" s="479"/>
      <c r="CC428" s="479"/>
      <c r="CD428" s="479"/>
      <c r="CE428" s="479"/>
      <c r="CF428" s="479"/>
      <c r="CG428" s="479"/>
      <c r="CH428" s="479"/>
      <c r="CI428" s="479"/>
      <c r="CJ428" s="479"/>
      <c r="CK428" s="479"/>
      <c r="CL428" s="479"/>
      <c r="CM428" s="479"/>
      <c r="CN428" s="479"/>
      <c r="CO428" s="479"/>
      <c r="CP428" s="479"/>
      <c r="CQ428" s="479"/>
      <c r="CR428" s="479"/>
    </row>
    <row r="429" spans="1:96" ht="12.75" customHeight="1">
      <c r="A429" s="479"/>
      <c r="B429" s="479"/>
      <c r="C429" s="479"/>
      <c r="D429" s="1307" t="s">
        <v>1106</v>
      </c>
      <c r="E429" s="1395"/>
      <c r="F429" s="1395"/>
      <c r="G429" s="1395"/>
      <c r="H429" s="1395"/>
      <c r="I429" s="1395"/>
      <c r="J429" s="1395"/>
      <c r="K429" s="1395"/>
      <c r="L429" s="1395"/>
      <c r="M429" s="1395"/>
      <c r="N429" s="1395"/>
      <c r="O429" s="1395"/>
      <c r="P429" s="1395"/>
      <c r="Q429" s="1395"/>
      <c r="R429" s="1395"/>
      <c r="S429" s="1395"/>
      <c r="T429" s="1395"/>
      <c r="U429" s="1395"/>
      <c r="V429" s="1395"/>
      <c r="W429" s="1395"/>
      <c r="X429" s="1395"/>
      <c r="Y429" s="1395"/>
      <c r="Z429" s="1395"/>
      <c r="AA429" s="1395"/>
      <c r="AB429" s="1395"/>
      <c r="AC429" s="1395"/>
      <c r="AD429" s="1395"/>
      <c r="AE429" s="1395"/>
      <c r="AF429" s="1396"/>
      <c r="AG429" s="1341">
        <v>122213</v>
      </c>
      <c r="AH429" s="1341"/>
      <c r="AI429" s="1341"/>
      <c r="AJ429" s="1341"/>
      <c r="AK429" s="479"/>
      <c r="AL429" s="479"/>
      <c r="AM429" s="479"/>
      <c r="AN429" s="479"/>
      <c r="AO429" s="479"/>
      <c r="AP429" s="479"/>
      <c r="AQ429" s="479"/>
      <c r="AR429" s="479"/>
      <c r="AS429" s="479"/>
      <c r="AT429" s="479"/>
      <c r="AU429" s="479"/>
      <c r="AV429" s="479"/>
      <c r="AW429" s="479"/>
      <c r="AX429" s="479"/>
      <c r="AY429" s="479"/>
      <c r="AZ429" s="479"/>
      <c r="BA429" s="479"/>
      <c r="BB429" s="479"/>
      <c r="BC429" s="479"/>
      <c r="BD429" s="479"/>
      <c r="BE429" s="479"/>
      <c r="BF429" s="479"/>
      <c r="BG429" s="479"/>
      <c r="BH429" s="479"/>
      <c r="BI429" s="479"/>
      <c r="BJ429" s="479"/>
      <c r="BK429" s="479"/>
      <c r="BL429" s="479"/>
      <c r="BM429" s="479"/>
      <c r="BN429" s="479"/>
      <c r="BO429" s="479"/>
      <c r="BP429" s="479"/>
      <c r="BQ429" s="479"/>
      <c r="BR429" s="479"/>
      <c r="BS429" s="479"/>
      <c r="BT429" s="479"/>
      <c r="BU429" s="479"/>
      <c r="BV429" s="479"/>
      <c r="BW429" s="479"/>
      <c r="BX429" s="479"/>
      <c r="BY429" s="479"/>
      <c r="BZ429" s="479"/>
      <c r="CA429" s="479"/>
      <c r="CB429" s="479"/>
      <c r="CC429" s="479"/>
      <c r="CD429" s="479"/>
      <c r="CE429" s="479"/>
      <c r="CF429" s="479"/>
      <c r="CG429" s="479"/>
      <c r="CH429" s="479"/>
      <c r="CI429" s="479"/>
      <c r="CJ429" s="479"/>
      <c r="CK429" s="479"/>
      <c r="CL429" s="479"/>
      <c r="CM429" s="479"/>
      <c r="CN429" s="479"/>
      <c r="CO429" s="479"/>
      <c r="CP429" s="479"/>
      <c r="CQ429" s="479"/>
      <c r="CR429" s="479"/>
    </row>
    <row r="430" spans="1:96" ht="12.75" customHeight="1">
      <c r="A430" s="479"/>
      <c r="B430" s="479"/>
      <c r="C430" s="479"/>
      <c r="D430" s="1307" t="s">
        <v>1107</v>
      </c>
      <c r="E430" s="1395"/>
      <c r="F430" s="1395"/>
      <c r="G430" s="1395"/>
      <c r="H430" s="1395"/>
      <c r="I430" s="1395"/>
      <c r="J430" s="1395"/>
      <c r="K430" s="1395"/>
      <c r="L430" s="1395"/>
      <c r="M430" s="1395"/>
      <c r="N430" s="1395"/>
      <c r="O430" s="1395"/>
      <c r="P430" s="1395"/>
      <c r="Q430" s="1395"/>
      <c r="R430" s="1395"/>
      <c r="S430" s="1395"/>
      <c r="T430" s="1395"/>
      <c r="U430" s="1395"/>
      <c r="V430" s="1395"/>
      <c r="W430" s="1395"/>
      <c r="X430" s="1395"/>
      <c r="Y430" s="1395"/>
      <c r="Z430" s="1395"/>
      <c r="AA430" s="1395"/>
      <c r="AB430" s="1395"/>
      <c r="AC430" s="1395"/>
      <c r="AD430" s="1395"/>
      <c r="AE430" s="1395"/>
      <c r="AF430" s="1396"/>
      <c r="AG430" s="1341">
        <f>AG429</f>
        <v>122213</v>
      </c>
      <c r="AH430" s="1341"/>
      <c r="AI430" s="1341"/>
      <c r="AJ430" s="1341"/>
      <c r="AK430" s="479"/>
      <c r="AL430" s="479"/>
      <c r="AM430" s="479"/>
      <c r="AN430" s="479"/>
      <c r="AO430" s="479"/>
      <c r="AP430" s="479"/>
      <c r="AQ430" s="479"/>
      <c r="AR430" s="479"/>
      <c r="AS430" s="479"/>
      <c r="AT430" s="479"/>
      <c r="AU430" s="479"/>
      <c r="AV430" s="479"/>
      <c r="AW430" s="479"/>
      <c r="AX430" s="479"/>
      <c r="AY430" s="479"/>
      <c r="AZ430" s="479"/>
      <c r="BA430" s="479"/>
      <c r="BB430" s="479"/>
      <c r="BC430" s="479"/>
      <c r="BD430" s="479"/>
      <c r="BE430" s="479"/>
      <c r="BF430" s="479"/>
      <c r="BG430" s="479"/>
      <c r="BH430" s="479"/>
      <c r="BI430" s="479"/>
      <c r="BJ430" s="479"/>
      <c r="BK430" s="479"/>
      <c r="BL430" s="479"/>
      <c r="BM430" s="479"/>
      <c r="BN430" s="479"/>
      <c r="BO430" s="479"/>
      <c r="BP430" s="479"/>
      <c r="BQ430" s="479"/>
      <c r="BR430" s="479"/>
      <c r="BS430" s="479"/>
      <c r="BT430" s="479"/>
      <c r="BU430" s="479"/>
      <c r="BV430" s="479"/>
      <c r="BW430" s="479"/>
      <c r="BX430" s="479"/>
      <c r="BY430" s="479"/>
      <c r="BZ430" s="479"/>
      <c r="CA430" s="479"/>
      <c r="CB430" s="479"/>
      <c r="CC430" s="479"/>
      <c r="CD430" s="479"/>
      <c r="CE430" s="479"/>
      <c r="CF430" s="479"/>
      <c r="CG430" s="479"/>
      <c r="CH430" s="479"/>
      <c r="CI430" s="479"/>
      <c r="CJ430" s="479"/>
      <c r="CK430" s="479"/>
      <c r="CL430" s="479"/>
      <c r="CM430" s="479"/>
      <c r="CN430" s="479"/>
      <c r="CO430" s="479"/>
      <c r="CP430" s="479"/>
      <c r="CQ430" s="479"/>
      <c r="CR430" s="479"/>
    </row>
    <row r="431" spans="1:96" ht="12.75" customHeight="1">
      <c r="A431" s="479"/>
      <c r="B431" s="479"/>
      <c r="C431" s="479"/>
      <c r="D431" s="1307" t="s">
        <v>1108</v>
      </c>
      <c r="E431" s="1395"/>
      <c r="F431" s="1395"/>
      <c r="G431" s="1395"/>
      <c r="H431" s="1395"/>
      <c r="I431" s="1395"/>
      <c r="J431" s="1395"/>
      <c r="K431" s="1395"/>
      <c r="L431" s="1395"/>
      <c r="M431" s="1395"/>
      <c r="N431" s="1395"/>
      <c r="O431" s="1395"/>
      <c r="P431" s="1395"/>
      <c r="Q431" s="1395"/>
      <c r="R431" s="1395"/>
      <c r="S431" s="1395"/>
      <c r="T431" s="1395"/>
      <c r="U431" s="1395"/>
      <c r="V431" s="1395"/>
      <c r="W431" s="1395"/>
      <c r="X431" s="1395"/>
      <c r="Y431" s="1395"/>
      <c r="Z431" s="1395"/>
      <c r="AA431" s="1395"/>
      <c r="AB431" s="1395"/>
      <c r="AC431" s="1395"/>
      <c r="AD431" s="1395"/>
      <c r="AE431" s="1395"/>
      <c r="AF431" s="1396"/>
      <c r="AG431" s="1454">
        <f>IF(ISERROR(AG430/AG429),"",AG430/AG429)</f>
        <v>1</v>
      </c>
      <c r="AH431" s="1454"/>
      <c r="AI431" s="1454"/>
      <c r="AJ431" s="1454"/>
      <c r="AK431" s="479"/>
      <c r="AL431" s="479"/>
      <c r="AM431" s="479"/>
      <c r="AN431" s="479"/>
      <c r="AO431" s="479"/>
      <c r="AP431" s="479"/>
      <c r="AQ431" s="479"/>
      <c r="AR431" s="479"/>
      <c r="AS431" s="479"/>
      <c r="AT431" s="479"/>
      <c r="AU431" s="479"/>
      <c r="AV431" s="479"/>
      <c r="AW431" s="479"/>
      <c r="AX431" s="479"/>
      <c r="AY431" s="479"/>
      <c r="AZ431" s="479"/>
      <c r="BA431" s="479"/>
      <c r="BB431" s="479"/>
      <c r="BC431" s="479"/>
      <c r="BD431" s="479"/>
      <c r="BE431" s="479"/>
      <c r="BF431" s="479"/>
      <c r="BG431" s="479"/>
      <c r="BH431" s="479"/>
      <c r="BI431" s="479"/>
      <c r="BJ431" s="479"/>
      <c r="BK431" s="479"/>
      <c r="BL431" s="479"/>
      <c r="BM431" s="479"/>
      <c r="BN431" s="479"/>
      <c r="BO431" s="479"/>
      <c r="BP431" s="479"/>
      <c r="BQ431" s="479"/>
      <c r="BR431" s="479"/>
      <c r="BS431" s="479"/>
      <c r="BT431" s="479"/>
      <c r="BU431" s="479"/>
      <c r="BV431" s="479"/>
      <c r="BW431" s="479"/>
      <c r="BX431" s="479"/>
      <c r="BY431" s="479"/>
      <c r="BZ431" s="479"/>
      <c r="CA431" s="479"/>
      <c r="CB431" s="479"/>
      <c r="CC431" s="479"/>
      <c r="CD431" s="479"/>
      <c r="CE431" s="479"/>
      <c r="CF431" s="479"/>
      <c r="CG431" s="479"/>
      <c r="CH431" s="479"/>
      <c r="CI431" s="479"/>
      <c r="CJ431" s="479"/>
      <c r="CK431" s="479"/>
      <c r="CL431" s="479"/>
      <c r="CM431" s="479"/>
      <c r="CN431" s="479"/>
      <c r="CO431" s="479"/>
      <c r="CP431" s="479"/>
      <c r="CQ431" s="479"/>
      <c r="CR431" s="479"/>
    </row>
    <row r="432" spans="1:96" ht="12.75" customHeight="1">
      <c r="A432" s="479"/>
      <c r="B432" s="479"/>
      <c r="C432" s="479"/>
      <c r="D432" s="1307" t="s">
        <v>1109</v>
      </c>
      <c r="E432" s="1395"/>
      <c r="F432" s="1395"/>
      <c r="G432" s="1395"/>
      <c r="H432" s="1395"/>
      <c r="I432" s="1395"/>
      <c r="J432" s="1395"/>
      <c r="K432" s="1395"/>
      <c r="L432" s="1395"/>
      <c r="M432" s="1395"/>
      <c r="N432" s="1395"/>
      <c r="O432" s="1395"/>
      <c r="P432" s="1395"/>
      <c r="Q432" s="1395"/>
      <c r="R432" s="1395"/>
      <c r="S432" s="1395"/>
      <c r="T432" s="1395"/>
      <c r="U432" s="1395"/>
      <c r="V432" s="1395"/>
      <c r="W432" s="1395"/>
      <c r="X432" s="1395"/>
      <c r="Y432" s="1395"/>
      <c r="Z432" s="1395"/>
      <c r="AA432" s="1395"/>
      <c r="AB432" s="1395"/>
      <c r="AC432" s="1395"/>
      <c r="AD432" s="1395"/>
      <c r="AE432" s="1395"/>
      <c r="AF432" s="1396"/>
      <c r="AG432" s="1454">
        <f>MIN(IF(AG428&gt;AG431,AG431,AG428),1)</f>
        <v>1</v>
      </c>
      <c r="AH432" s="1454"/>
      <c r="AI432" s="1454"/>
      <c r="AJ432" s="1454"/>
      <c r="AK432" s="479"/>
      <c r="AL432" s="479"/>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row>
    <row r="433" spans="1:96" ht="12.5" customHeight="1">
      <c r="A433" s="479"/>
      <c r="B433" s="479"/>
      <c r="C433" s="479"/>
      <c r="D433" s="1307" t="s">
        <v>1110</v>
      </c>
      <c r="E433" s="1063"/>
      <c r="F433" s="1063"/>
      <c r="G433" s="1063"/>
      <c r="H433" s="1063"/>
      <c r="I433" s="1063"/>
      <c r="J433" s="1063"/>
      <c r="K433" s="1063"/>
      <c r="L433" s="1063"/>
      <c r="M433" s="1063"/>
      <c r="N433" s="1063"/>
      <c r="O433" s="1063"/>
      <c r="P433" s="1063"/>
      <c r="Q433" s="1063"/>
      <c r="R433" s="1063"/>
      <c r="S433" s="1063"/>
      <c r="T433" s="1063"/>
      <c r="U433" s="1063"/>
      <c r="V433" s="1063"/>
      <c r="W433" s="1063"/>
      <c r="X433" s="1063"/>
      <c r="Y433" s="1063"/>
      <c r="Z433" s="1063"/>
      <c r="AA433" s="1063"/>
      <c r="AB433" s="1063"/>
      <c r="AC433" s="1063"/>
      <c r="AD433" s="1063"/>
      <c r="AE433" s="1063"/>
      <c r="AF433" s="1412"/>
      <c r="AG433" s="1341">
        <v>5705</v>
      </c>
      <c r="AH433" s="1341"/>
      <c r="AI433" s="1341"/>
      <c r="AJ433" s="1341"/>
      <c r="AK433" s="479"/>
      <c r="AL433" s="479"/>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c r="CE433" s="46"/>
      <c r="CF433" s="46"/>
      <c r="CG433" s="46"/>
      <c r="CH433" s="46"/>
      <c r="CI433" s="46"/>
      <c r="CJ433" s="46"/>
      <c r="CK433" s="46"/>
      <c r="CL433" s="46"/>
      <c r="CM433" s="46"/>
      <c r="CN433" s="46"/>
      <c r="CO433" s="46"/>
      <c r="CP433" s="46"/>
      <c r="CQ433" s="46"/>
      <c r="CR433" s="46"/>
    </row>
    <row r="434" spans="1:96" ht="12.5" customHeight="1">
      <c r="A434" s="479"/>
      <c r="B434" s="479"/>
      <c r="C434" s="479"/>
      <c r="D434" s="1062" t="s">
        <v>1111</v>
      </c>
      <c r="E434" s="1063"/>
      <c r="F434" s="1063"/>
      <c r="G434" s="1063"/>
      <c r="H434" s="1063"/>
      <c r="I434" s="1063"/>
      <c r="J434" s="1063"/>
      <c r="K434" s="1063"/>
      <c r="L434" s="1063"/>
      <c r="M434" s="1063"/>
      <c r="N434" s="1063"/>
      <c r="O434" s="1063"/>
      <c r="P434" s="1063"/>
      <c r="Q434" s="1063"/>
      <c r="R434" s="1063"/>
      <c r="S434" s="1063"/>
      <c r="T434" s="1063"/>
      <c r="U434" s="1063"/>
      <c r="V434" s="1063"/>
      <c r="W434" s="1063"/>
      <c r="X434" s="1063"/>
      <c r="Y434" s="1063"/>
      <c r="Z434" s="1063"/>
      <c r="AA434" s="1063"/>
      <c r="AB434" s="1063"/>
      <c r="AC434" s="1063"/>
      <c r="AD434" s="1063"/>
      <c r="AE434" s="1063"/>
      <c r="AF434" s="1412"/>
      <c r="AG434" s="1341">
        <v>4407</v>
      </c>
      <c r="AH434" s="1341"/>
      <c r="AI434" s="1341"/>
      <c r="AJ434" s="1341"/>
      <c r="AK434" s="479"/>
      <c r="AL434" s="479"/>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c r="BM434" s="46"/>
      <c r="BN434" s="46"/>
      <c r="BO434" s="46"/>
      <c r="BP434" s="46"/>
      <c r="BQ434" s="46"/>
      <c r="BR434" s="46"/>
      <c r="BS434" s="46"/>
      <c r="BT434" s="46"/>
      <c r="BU434" s="46"/>
      <c r="BV434" s="46"/>
      <c r="BW434" s="46"/>
      <c r="BX434" s="46"/>
      <c r="BY434" s="46"/>
      <c r="BZ434" s="46"/>
      <c r="CA434" s="46"/>
      <c r="CB434" s="46"/>
      <c r="CC434" s="46"/>
      <c r="CD434" s="46"/>
      <c r="CE434" s="46"/>
      <c r="CF434" s="46"/>
      <c r="CG434" s="46"/>
      <c r="CH434" s="46"/>
      <c r="CI434" s="46"/>
      <c r="CJ434" s="46"/>
      <c r="CK434" s="46"/>
      <c r="CL434" s="46"/>
      <c r="CM434" s="46"/>
      <c r="CN434" s="46"/>
      <c r="CO434" s="46"/>
      <c r="CP434" s="46"/>
      <c r="CQ434" s="46"/>
      <c r="CR434" s="46"/>
    </row>
    <row r="435" spans="1:96" ht="12.5">
      <c r="A435" s="479"/>
      <c r="B435" s="479"/>
      <c r="C435" s="479"/>
      <c r="D435" s="1307" t="s">
        <v>1112</v>
      </c>
      <c r="E435" s="1063"/>
      <c r="F435" s="1063"/>
      <c r="G435" s="1063"/>
      <c r="H435" s="1063"/>
      <c r="I435" s="1063"/>
      <c r="J435" s="1063"/>
      <c r="K435" s="1063"/>
      <c r="L435" s="1063"/>
      <c r="M435" s="1063"/>
      <c r="N435" s="1063"/>
      <c r="O435" s="1063"/>
      <c r="P435" s="1063"/>
      <c r="Q435" s="1063"/>
      <c r="R435" s="1063"/>
      <c r="S435" s="1063"/>
      <c r="T435" s="1063"/>
      <c r="U435" s="1063"/>
      <c r="V435" s="1063"/>
      <c r="W435" s="1063"/>
      <c r="X435" s="1063"/>
      <c r="Y435" s="1063"/>
      <c r="Z435" s="1063"/>
      <c r="AA435" s="1063"/>
      <c r="AB435" s="1063"/>
      <c r="AC435" s="1063"/>
      <c r="AD435" s="1063"/>
      <c r="AE435" s="1063"/>
      <c r="AF435" s="1412"/>
      <c r="AG435" s="1341">
        <v>4722</v>
      </c>
      <c r="AH435" s="1341"/>
      <c r="AI435" s="1341"/>
      <c r="AJ435" s="1341"/>
      <c r="AK435" s="479"/>
      <c r="AL435" s="479"/>
      <c r="AM435" s="18"/>
      <c r="AN435" s="18"/>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6"/>
      <c r="BY435" s="46"/>
      <c r="BZ435" s="46"/>
      <c r="CA435" s="46"/>
      <c r="CB435" s="46"/>
      <c r="CC435" s="46"/>
      <c r="CD435" s="46"/>
      <c r="CE435" s="46"/>
      <c r="CF435" s="46"/>
      <c r="CG435" s="46"/>
      <c r="CH435" s="46"/>
      <c r="CI435" s="46"/>
      <c r="CJ435" s="46"/>
      <c r="CK435" s="46"/>
      <c r="CL435" s="46"/>
      <c r="CM435" s="46"/>
      <c r="CN435" s="46"/>
      <c r="CO435" s="46"/>
      <c r="CP435" s="46"/>
      <c r="CQ435" s="46"/>
      <c r="CR435" s="46"/>
    </row>
    <row r="436" spans="1:96" ht="12.5">
      <c r="A436" s="479"/>
      <c r="B436" s="479"/>
      <c r="C436" s="479"/>
      <c r="D436" s="1307" t="s">
        <v>1113</v>
      </c>
      <c r="E436" s="1063"/>
      <c r="F436" s="1063"/>
      <c r="G436" s="1063"/>
      <c r="H436" s="1063"/>
      <c r="I436" s="1063"/>
      <c r="J436" s="1063"/>
      <c r="K436" s="1063"/>
      <c r="L436" s="1063"/>
      <c r="M436" s="1063"/>
      <c r="N436" s="1063"/>
      <c r="O436" s="1063"/>
      <c r="P436" s="1063"/>
      <c r="Q436" s="1063"/>
      <c r="R436" s="1063"/>
      <c r="S436" s="1063"/>
      <c r="T436" s="1063"/>
      <c r="U436" s="1063"/>
      <c r="V436" s="1063"/>
      <c r="W436" s="1063"/>
      <c r="X436" s="1063"/>
      <c r="Y436" s="1063"/>
      <c r="Z436" s="1063"/>
      <c r="AA436" s="1063"/>
      <c r="AB436" s="1063"/>
      <c r="AC436" s="1063"/>
      <c r="AD436" s="1063"/>
      <c r="AE436" s="1063"/>
      <c r="AF436" s="1412"/>
      <c r="AG436" s="1341">
        <v>16666</v>
      </c>
      <c r="AH436" s="1341"/>
      <c r="AI436" s="1341"/>
      <c r="AJ436" s="1341"/>
      <c r="AK436" s="479"/>
      <c r="AL436" s="479"/>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c r="CE436" s="46"/>
      <c r="CF436" s="46"/>
      <c r="CG436" s="46"/>
      <c r="CH436" s="46"/>
      <c r="CI436" s="46"/>
      <c r="CJ436" s="46"/>
      <c r="CK436" s="46"/>
      <c r="CL436" s="46"/>
      <c r="CM436" s="46"/>
      <c r="CN436" s="46"/>
      <c r="CO436" s="46"/>
      <c r="CP436" s="46"/>
      <c r="CQ436" s="46"/>
      <c r="CR436" s="46"/>
    </row>
    <row r="437" spans="1:96" ht="13">
      <c r="A437" s="479"/>
      <c r="B437" s="479"/>
      <c r="C437" s="479"/>
      <c r="D437" s="1441" t="s">
        <v>1114</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411">
        <f>AG429+AG433+AG435+AG436</f>
        <v>149306</v>
      </c>
      <c r="AH437" s="1411"/>
      <c r="AI437" s="1411"/>
      <c r="AJ437" s="1411"/>
      <c r="AK437" s="479"/>
      <c r="AL437" s="479"/>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row>
    <row r="438" spans="1:96" ht="12.5">
      <c r="A438" s="479"/>
      <c r="B438" s="479"/>
      <c r="C438" s="479"/>
      <c r="D438" s="1444" t="s">
        <v>1115</v>
      </c>
      <c r="E438" s="1444"/>
      <c r="F438" s="1444"/>
      <c r="G438" s="1444"/>
      <c r="H438" s="1444"/>
      <c r="I438" s="1444"/>
      <c r="J438" s="1444"/>
      <c r="K438" s="1444"/>
      <c r="L438" s="1444"/>
      <c r="M438" s="1444"/>
      <c r="N438" s="1444"/>
      <c r="O438" s="1444"/>
      <c r="P438" s="1444"/>
      <c r="Q438" s="1444"/>
      <c r="R438" s="1444"/>
      <c r="S438" s="1444"/>
      <c r="T438" s="1444"/>
      <c r="U438" s="1444"/>
      <c r="V438" s="1444"/>
      <c r="W438" s="1444"/>
      <c r="X438" s="1444"/>
      <c r="Y438" s="1444"/>
      <c r="Z438" s="1444"/>
      <c r="AA438" s="1444"/>
      <c r="AB438" s="1444"/>
      <c r="AC438" s="1444"/>
      <c r="AD438" s="1444"/>
      <c r="AE438" s="1444"/>
      <c r="AF438" s="1444"/>
      <c r="AG438" s="1444"/>
      <c r="AH438" s="1444"/>
      <c r="AI438" s="1444"/>
      <c r="AJ438" s="1444"/>
      <c r="AK438" s="479"/>
      <c r="AL438" s="479"/>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row>
    <row r="439" spans="1:96" ht="12.5">
      <c r="A439" s="479"/>
      <c r="B439" s="479"/>
      <c r="C439" s="479"/>
      <c r="D439" s="1445"/>
      <c r="E439" s="1445"/>
      <c r="F439" s="1445"/>
      <c r="G439" s="1445"/>
      <c r="H439" s="1445"/>
      <c r="I439" s="1445"/>
      <c r="J439" s="1445"/>
      <c r="K439" s="1445"/>
      <c r="L439" s="1445"/>
      <c r="M439" s="1445"/>
      <c r="N439" s="1445"/>
      <c r="O439" s="1445"/>
      <c r="P439" s="1445"/>
      <c r="Q439" s="1445"/>
      <c r="R439" s="1445"/>
      <c r="S439" s="1445"/>
      <c r="T439" s="1445"/>
      <c r="U439" s="1445"/>
      <c r="V439" s="1445"/>
      <c r="W439" s="1445"/>
      <c r="X439" s="1445"/>
      <c r="Y439" s="1445"/>
      <c r="Z439" s="1445"/>
      <c r="AA439" s="1445"/>
      <c r="AB439" s="1445"/>
      <c r="AC439" s="1445"/>
      <c r="AD439" s="1445"/>
      <c r="AE439" s="1445"/>
      <c r="AF439" s="1445"/>
      <c r="AG439" s="1445"/>
      <c r="AH439" s="1445"/>
      <c r="AI439" s="1445"/>
      <c r="AJ439" s="1445"/>
      <c r="AK439" s="479"/>
      <c r="AL439" s="479"/>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row>
    <row r="440" spans="1:96" ht="12.5">
      <c r="A440" s="479"/>
      <c r="B440" s="479"/>
      <c r="C440" s="479"/>
      <c r="D440" s="593"/>
      <c r="E440" s="593"/>
      <c r="F440" s="593"/>
      <c r="G440" s="593"/>
      <c r="H440" s="593"/>
      <c r="I440" s="593"/>
      <c r="J440" s="593"/>
      <c r="K440" s="593"/>
      <c r="L440" s="593"/>
      <c r="M440" s="593"/>
      <c r="N440" s="593"/>
      <c r="O440" s="593"/>
      <c r="P440" s="593"/>
      <c r="Q440" s="593"/>
      <c r="R440" s="593"/>
      <c r="S440" s="593"/>
      <c r="T440" s="593"/>
      <c r="U440" s="593"/>
      <c r="V440" s="593"/>
      <c r="W440" s="593"/>
      <c r="X440" s="593"/>
      <c r="Y440" s="593"/>
      <c r="Z440" s="593"/>
      <c r="AA440" s="593"/>
      <c r="AB440" s="593"/>
      <c r="AC440" s="593"/>
      <c r="AD440" s="593"/>
      <c r="AE440" s="593"/>
      <c r="AF440" s="593"/>
      <c r="AG440" s="593"/>
      <c r="AH440" s="593"/>
      <c r="AI440" s="593"/>
      <c r="AJ440" s="689"/>
      <c r="AK440" s="479"/>
      <c r="AL440" s="479"/>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row>
    <row r="441" spans="1:96" ht="13">
      <c r="A441" s="479"/>
      <c r="B441" s="479"/>
      <c r="C441" s="479"/>
      <c r="D441" s="209" t="s">
        <v>1116</v>
      </c>
      <c r="E441" s="593"/>
      <c r="F441" s="593"/>
      <c r="G441" s="593"/>
      <c r="H441" s="593"/>
      <c r="I441" s="593"/>
      <c r="J441" s="593"/>
      <c r="K441" s="593"/>
      <c r="L441" s="593"/>
      <c r="M441" s="593"/>
      <c r="N441" s="593"/>
      <c r="O441" s="593"/>
      <c r="P441" s="593"/>
      <c r="Q441" s="593"/>
      <c r="R441" s="593"/>
      <c r="S441" s="593"/>
      <c r="T441" s="593"/>
      <c r="U441" s="593"/>
      <c r="V441" s="593"/>
      <c r="W441" s="593"/>
      <c r="X441" s="593"/>
      <c r="Y441" s="593"/>
      <c r="Z441" s="593"/>
      <c r="AA441" s="593"/>
      <c r="AB441" s="593"/>
      <c r="AC441" s="1028">
        <f>'Sources and Uses Budget'!B105/Application!AG424</f>
        <v>729871.0948905109</v>
      </c>
      <c r="AD441" s="1028"/>
      <c r="AE441" s="1028"/>
      <c r="AF441" s="1028"/>
      <c r="AG441" s="593"/>
      <c r="AH441" s="593"/>
      <c r="AI441" s="593"/>
      <c r="AJ441" s="689"/>
      <c r="AK441" s="479"/>
      <c r="AL441" s="479"/>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row>
    <row r="442" spans="1:96" ht="13">
      <c r="A442" s="479"/>
      <c r="B442" s="479"/>
      <c r="C442" s="479"/>
      <c r="D442" s="209" t="s">
        <v>1117</v>
      </c>
      <c r="E442" s="593"/>
      <c r="F442" s="593"/>
      <c r="G442" s="593"/>
      <c r="H442" s="593"/>
      <c r="I442" s="593"/>
      <c r="J442" s="593"/>
      <c r="K442" s="593"/>
      <c r="L442" s="593"/>
      <c r="M442" s="593"/>
      <c r="N442" s="593"/>
      <c r="O442" s="593"/>
      <c r="P442" s="593"/>
      <c r="Q442" s="593"/>
      <c r="R442" s="593"/>
      <c r="S442" s="593"/>
      <c r="T442" s="593"/>
      <c r="U442" s="593"/>
      <c r="V442" s="593"/>
      <c r="W442" s="593"/>
      <c r="X442" s="593"/>
      <c r="Y442" s="593"/>
      <c r="Z442" s="593"/>
      <c r="AA442" s="593"/>
      <c r="AB442" s="593"/>
      <c r="AC442" s="1028">
        <f>'Sources and Uses Budget'!C105/Application!AG424</f>
        <v>719920.59124087589</v>
      </c>
      <c r="AD442" s="1028"/>
      <c r="AE442" s="1028"/>
      <c r="AF442" s="1028"/>
      <c r="AG442" s="593"/>
      <c r="AH442" s="593"/>
      <c r="AI442" s="593"/>
      <c r="AJ442" s="689"/>
      <c r="AK442" s="479"/>
      <c r="AL442" s="479"/>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row>
    <row r="443" spans="1:96" ht="13">
      <c r="A443" s="479"/>
      <c r="B443" s="479"/>
      <c r="C443" s="479"/>
      <c r="D443" s="209" t="s">
        <v>1118</v>
      </c>
      <c r="E443" s="593"/>
      <c r="F443" s="593"/>
      <c r="G443" s="593"/>
      <c r="H443" s="593"/>
      <c r="I443" s="593"/>
      <c r="J443" s="593"/>
      <c r="K443" s="593"/>
      <c r="L443" s="593"/>
      <c r="M443" s="593"/>
      <c r="N443" s="593"/>
      <c r="O443" s="593"/>
      <c r="P443" s="593"/>
      <c r="Q443" s="593"/>
      <c r="R443" s="593"/>
      <c r="S443" s="593"/>
      <c r="T443" s="593"/>
      <c r="U443" s="593"/>
      <c r="V443" s="593"/>
      <c r="W443" s="593"/>
      <c r="X443" s="593"/>
      <c r="Y443" s="593"/>
      <c r="Z443" s="593"/>
      <c r="AA443" s="593"/>
      <c r="AB443" s="593"/>
      <c r="AC443" s="1028">
        <f>('Sources and Uses Budget'!$S$107+'Sources and Uses Budget'!$T$107)/Application!AG424</f>
        <v>690753.37226277369</v>
      </c>
      <c r="AD443" s="1028"/>
      <c r="AE443" s="1028"/>
      <c r="AF443" s="1028"/>
      <c r="AG443" s="593"/>
      <c r="AH443" s="593"/>
      <c r="AI443" s="593"/>
      <c r="AJ443" s="689"/>
      <c r="AK443" s="479"/>
      <c r="AL443" s="479"/>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row>
    <row r="444" spans="1:96" ht="12.5">
      <c r="A444" s="479"/>
      <c r="B444" s="479"/>
      <c r="C444" s="479"/>
      <c r="D444" s="593"/>
      <c r="E444" s="593"/>
      <c r="F444" s="593"/>
      <c r="G444" s="593"/>
      <c r="H444" s="593"/>
      <c r="I444" s="593"/>
      <c r="J444" s="593"/>
      <c r="K444" s="593"/>
      <c r="L444" s="593"/>
      <c r="M444" s="593"/>
      <c r="N444" s="593"/>
      <c r="O444" s="593"/>
      <c r="P444" s="593"/>
      <c r="Q444" s="593"/>
      <c r="R444" s="593"/>
      <c r="S444" s="593"/>
      <c r="T444" s="593"/>
      <c r="U444" s="593"/>
      <c r="V444" s="593"/>
      <c r="W444" s="593"/>
      <c r="X444" s="593"/>
      <c r="Y444" s="593"/>
      <c r="Z444" s="593"/>
      <c r="AA444" s="593"/>
      <c r="AB444" s="593"/>
      <c r="AC444" s="593"/>
      <c r="AD444" s="593"/>
      <c r="AE444" s="593"/>
      <c r="AF444" s="593"/>
      <c r="AG444" s="593"/>
      <c r="AH444" s="593"/>
      <c r="AI444" s="593"/>
      <c r="AJ444" s="689"/>
      <c r="AK444" s="479"/>
      <c r="AL444" s="479"/>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row>
    <row r="445" spans="1:96" ht="13">
      <c r="A445" s="39" t="s">
        <v>1119</v>
      </c>
      <c r="B445" s="479"/>
      <c r="C445" s="479"/>
      <c r="D445" s="39" t="s">
        <v>161</v>
      </c>
      <c r="E445" s="593"/>
      <c r="F445" s="593"/>
      <c r="G445" s="593"/>
      <c r="H445" s="593"/>
      <c r="I445" s="593"/>
      <c r="J445" s="593"/>
      <c r="K445" s="593"/>
      <c r="L445" s="593"/>
      <c r="M445" s="593"/>
      <c r="N445" s="593"/>
      <c r="O445" s="593"/>
      <c r="P445" s="593"/>
      <c r="Q445" s="593"/>
      <c r="R445" s="593"/>
      <c r="S445" s="593"/>
      <c r="T445" s="593"/>
      <c r="U445" s="593"/>
      <c r="V445" s="593"/>
      <c r="W445" s="593"/>
      <c r="X445" s="593"/>
      <c r="Y445" s="593"/>
      <c r="Z445" s="593"/>
      <c r="AA445" s="593"/>
      <c r="AB445" s="593"/>
      <c r="AC445" s="593"/>
      <c r="AD445" s="593"/>
      <c r="AE445" s="593"/>
      <c r="AF445" s="593"/>
      <c r="AG445" s="593"/>
      <c r="AH445" s="593"/>
      <c r="AI445" s="593"/>
      <c r="AJ445" s="689"/>
      <c r="AK445" s="479"/>
      <c r="AL445" s="479"/>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6"/>
      <c r="CM445" s="46"/>
      <c r="CN445" s="46"/>
      <c r="CO445" s="46"/>
      <c r="CP445" s="46"/>
      <c r="CQ445" s="46"/>
      <c r="CR445" s="46"/>
    </row>
    <row r="446" spans="1:96" ht="13">
      <c r="A446" s="479"/>
      <c r="B446" s="479"/>
      <c r="C446" s="479"/>
      <c r="D446" s="854" t="s">
        <v>1120</v>
      </c>
      <c r="E446" s="593"/>
      <c r="F446" s="593"/>
      <c r="G446" s="593"/>
      <c r="H446" s="593"/>
      <c r="I446" s="593"/>
      <c r="J446" s="593"/>
      <c r="K446" s="593"/>
      <c r="L446" s="593"/>
      <c r="M446" s="593"/>
      <c r="N446" s="593"/>
      <c r="O446" s="593"/>
      <c r="P446" s="593"/>
      <c r="Q446" s="593"/>
      <c r="R446" s="593"/>
      <c r="S446" s="593"/>
      <c r="T446" s="593"/>
      <c r="U446" s="593"/>
      <c r="V446" s="593"/>
      <c r="W446" s="593"/>
      <c r="X446" s="593"/>
      <c r="Y446" s="593"/>
      <c r="Z446" s="593"/>
      <c r="AA446" s="593"/>
      <c r="AB446" s="593"/>
      <c r="AC446" s="593"/>
      <c r="AD446" s="593"/>
      <c r="AE446" s="593"/>
      <c r="AF446" s="593"/>
      <c r="AG446" s="593"/>
      <c r="AH446" s="593"/>
      <c r="AI446" s="593"/>
      <c r="AJ446" s="689"/>
      <c r="AK446" s="479"/>
      <c r="AL446" s="479"/>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46"/>
    </row>
    <row r="447" spans="1:96" ht="13">
      <c r="A447" s="479"/>
      <c r="B447" s="479"/>
      <c r="C447" s="479"/>
      <c r="D447" s="189" t="s">
        <v>1121</v>
      </c>
      <c r="E447" s="593"/>
      <c r="F447" s="593"/>
      <c r="G447" s="593"/>
      <c r="H447" s="593"/>
      <c r="I447" s="593"/>
      <c r="J447" s="593"/>
      <c r="K447" s="593"/>
      <c r="L447" s="593"/>
      <c r="M447" s="593"/>
      <c r="N447" s="593"/>
      <c r="O447" s="593"/>
      <c r="P447" s="593"/>
      <c r="Q447" s="593"/>
      <c r="R447" s="593"/>
      <c r="S447" s="593"/>
      <c r="T447" s="593"/>
      <c r="U447" s="593"/>
      <c r="V447" s="593"/>
      <c r="W447" s="593"/>
      <c r="X447" s="593"/>
      <c r="Y447" s="593"/>
      <c r="Z447" s="593"/>
      <c r="AA447" s="593"/>
      <c r="AB447" s="593"/>
      <c r="AC447" s="593"/>
      <c r="AD447" s="593"/>
      <c r="AE447" s="593"/>
      <c r="AF447" s="593"/>
      <c r="AG447" s="593"/>
      <c r="AH447" s="593"/>
      <c r="AI447" s="593"/>
      <c r="AJ447" s="689"/>
      <c r="AK447" s="479"/>
      <c r="AL447" s="479"/>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46"/>
    </row>
    <row r="448" spans="1:96" ht="12.5">
      <c r="A448" s="479"/>
      <c r="B448" s="479"/>
      <c r="C448" s="479"/>
      <c r="D448" s="854" t="s">
        <v>1122</v>
      </c>
      <c r="E448" s="593"/>
      <c r="F448" s="593"/>
      <c r="G448" s="593"/>
      <c r="H448" s="593"/>
      <c r="I448" s="593"/>
      <c r="J448" s="593"/>
      <c r="K448" s="593"/>
      <c r="L448" s="593"/>
      <c r="M448" s="593"/>
      <c r="N448" s="593"/>
      <c r="O448" s="593"/>
      <c r="P448" s="593"/>
      <c r="Q448" s="593"/>
      <c r="R448" s="593"/>
      <c r="S448" s="593"/>
      <c r="T448" s="593"/>
      <c r="U448" s="593"/>
      <c r="V448" s="593"/>
      <c r="W448" s="593"/>
      <c r="X448" s="593"/>
      <c r="Y448" s="593"/>
      <c r="Z448" s="593"/>
      <c r="AA448" s="593"/>
      <c r="AB448" s="593"/>
      <c r="AC448" s="593"/>
      <c r="AD448" s="593"/>
      <c r="AE448" s="593"/>
      <c r="AF448" s="593"/>
      <c r="AG448" s="593"/>
      <c r="AH448" s="593"/>
      <c r="AI448" s="593"/>
      <c r="AJ448" s="689"/>
      <c r="AK448" s="479"/>
      <c r="AL448" s="479"/>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row>
    <row r="449" spans="1:96" ht="12.5">
      <c r="A449" s="479"/>
      <c r="B449" s="479"/>
      <c r="C449" s="479"/>
      <c r="D449" s="854" t="s">
        <v>1123</v>
      </c>
      <c r="E449" s="593"/>
      <c r="F449" s="593"/>
      <c r="G449" s="593"/>
      <c r="H449" s="593"/>
      <c r="I449" s="593"/>
      <c r="J449" s="593"/>
      <c r="K449" s="593"/>
      <c r="L449" s="593"/>
      <c r="M449" s="593"/>
      <c r="N449" s="593"/>
      <c r="O449" s="593"/>
      <c r="P449" s="593"/>
      <c r="Q449" s="593"/>
      <c r="R449" s="593"/>
      <c r="S449" s="593"/>
      <c r="T449" s="593"/>
      <c r="U449" s="593"/>
      <c r="V449" s="593"/>
      <c r="W449" s="593"/>
      <c r="X449" s="593"/>
      <c r="Y449" s="593"/>
      <c r="Z449" s="593"/>
      <c r="AA449" s="593"/>
      <c r="AB449" s="593"/>
      <c r="AC449" s="593"/>
      <c r="AD449" s="593"/>
      <c r="AE449" s="593"/>
      <c r="AF449" s="593"/>
      <c r="AG449" s="593"/>
      <c r="AH449" s="593"/>
      <c r="AI449" s="593"/>
      <c r="AJ449" s="689"/>
      <c r="AK449" s="479"/>
      <c r="AL449" s="479"/>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46"/>
    </row>
    <row r="450" spans="1:96" ht="12.5">
      <c r="A450" s="479"/>
      <c r="B450" s="479"/>
      <c r="C450" s="479"/>
      <c r="D450" s="593"/>
      <c r="E450" s="593"/>
      <c r="F450" s="593"/>
      <c r="G450" s="593"/>
      <c r="H450" s="593"/>
      <c r="I450" s="593"/>
      <c r="J450" s="593"/>
      <c r="K450" s="593"/>
      <c r="L450" s="593"/>
      <c r="M450" s="593"/>
      <c r="N450" s="593"/>
      <c r="O450" s="593"/>
      <c r="P450" s="593"/>
      <c r="Q450" s="593"/>
      <c r="R450" s="593"/>
      <c r="S450" s="593"/>
      <c r="T450" s="593"/>
      <c r="U450" s="593"/>
      <c r="V450" s="593"/>
      <c r="W450" s="593"/>
      <c r="X450" s="593"/>
      <c r="Y450" s="593"/>
      <c r="Z450" s="593"/>
      <c r="AA450" s="593"/>
      <c r="AB450" s="593"/>
      <c r="AC450" s="593"/>
      <c r="AD450" s="593"/>
      <c r="AE450" s="593"/>
      <c r="AF450" s="593"/>
      <c r="AG450" s="593"/>
      <c r="AH450" s="593"/>
      <c r="AI450" s="593"/>
      <c r="AJ450" s="689"/>
      <c r="AK450" s="479"/>
      <c r="AL450" s="479"/>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46"/>
    </row>
    <row r="451" spans="1:96" ht="12.5">
      <c r="A451" s="123"/>
      <c r="B451" s="123"/>
      <c r="C451" s="123"/>
      <c r="D451" s="854" t="s">
        <v>1124</v>
      </c>
      <c r="E451" s="854"/>
      <c r="F451" s="854"/>
      <c r="G451" s="854"/>
      <c r="H451" s="854"/>
      <c r="I451" s="854"/>
      <c r="J451" s="854"/>
      <c r="K451" s="854"/>
      <c r="L451" s="854"/>
      <c r="M451" s="854"/>
      <c r="N451" s="854"/>
      <c r="O451" s="854"/>
      <c r="P451" s="854"/>
      <c r="Q451" s="854"/>
      <c r="R451" s="854"/>
      <c r="S451" s="854"/>
      <c r="T451" s="854"/>
      <c r="U451" s="854"/>
      <c r="V451" s="854"/>
      <c r="W451" s="854"/>
      <c r="X451" s="854"/>
      <c r="Y451" s="854"/>
      <c r="Z451" s="854"/>
      <c r="AA451" s="854"/>
      <c r="AB451" s="854"/>
      <c r="AC451" s="854"/>
      <c r="AD451" s="593"/>
      <c r="AE451" s="593"/>
      <c r="AF451" s="593"/>
      <c r="AG451" s="593"/>
      <c r="AH451" s="593"/>
      <c r="AI451" s="593"/>
      <c r="AJ451" s="689"/>
      <c r="AK451" s="479"/>
      <c r="AL451" s="479"/>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46"/>
    </row>
    <row r="452" spans="1:96" ht="12.5">
      <c r="A452" s="123"/>
      <c r="B452" s="123"/>
      <c r="C452" s="123"/>
      <c r="D452" s="1342" t="s">
        <v>1125</v>
      </c>
      <c r="E452" s="1343"/>
      <c r="F452" s="1343"/>
      <c r="G452" s="1343"/>
      <c r="H452" s="1343"/>
      <c r="I452" s="1343"/>
      <c r="J452" s="1343"/>
      <c r="K452" s="1343"/>
      <c r="L452" s="1343"/>
      <c r="M452" s="1343"/>
      <c r="N452" s="1343"/>
      <c r="O452" s="1343"/>
      <c r="P452" s="1343"/>
      <c r="Q452" s="1343"/>
      <c r="R452" s="1343"/>
      <c r="S452" s="1343"/>
      <c r="T452" s="1343"/>
      <c r="U452" s="1343"/>
      <c r="V452" s="1344"/>
      <c r="W452" s="1153" t="s">
        <v>299</v>
      </c>
      <c r="X452" s="1154"/>
      <c r="Y452" s="1155"/>
      <c r="Z452" s="854"/>
      <c r="AA452" s="854"/>
      <c r="AB452" s="854"/>
      <c r="AC452" s="854"/>
      <c r="AD452" s="593"/>
      <c r="AE452" s="593"/>
      <c r="AF452" s="593"/>
      <c r="AG452" s="593"/>
      <c r="AH452" s="593"/>
      <c r="AI452" s="593"/>
      <c r="AJ452" s="689"/>
      <c r="AK452" s="479"/>
      <c r="AL452" s="479"/>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46"/>
    </row>
    <row r="453" spans="1:96" ht="12.75" customHeight="1">
      <c r="A453" s="123"/>
      <c r="B453" s="123"/>
      <c r="C453" s="123"/>
      <c r="D453" s="1342" t="s">
        <v>1126</v>
      </c>
      <c r="E453" s="1343"/>
      <c r="F453" s="1343"/>
      <c r="G453" s="1343"/>
      <c r="H453" s="1343"/>
      <c r="I453" s="1343"/>
      <c r="J453" s="1343"/>
      <c r="K453" s="1343"/>
      <c r="L453" s="1343"/>
      <c r="M453" s="1343"/>
      <c r="N453" s="1343"/>
      <c r="O453" s="1343"/>
      <c r="P453" s="1343"/>
      <c r="Q453" s="1343"/>
      <c r="R453" s="1343"/>
      <c r="S453" s="1343"/>
      <c r="T453" s="1343"/>
      <c r="U453" s="1343"/>
      <c r="V453" s="1344"/>
      <c r="W453" s="1153" t="s">
        <v>299</v>
      </c>
      <c r="X453" s="1154"/>
      <c r="Y453" s="1155"/>
      <c r="Z453" s="854"/>
      <c r="AA453" s="854"/>
      <c r="AB453" s="854"/>
      <c r="AC453" s="854"/>
      <c r="AD453" s="593"/>
      <c r="AE453" s="593"/>
      <c r="AF453" s="593"/>
      <c r="AG453" s="593"/>
      <c r="AH453" s="593"/>
      <c r="AI453" s="593"/>
      <c r="AJ453" s="689"/>
      <c r="AK453" s="479"/>
      <c r="AL453" s="479"/>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row>
    <row r="454" spans="1:96" ht="12.75" customHeight="1">
      <c r="A454" s="123"/>
      <c r="B454" s="123"/>
      <c r="C454" s="123"/>
      <c r="D454" s="1342" t="s">
        <v>1127</v>
      </c>
      <c r="E454" s="1343"/>
      <c r="F454" s="1343"/>
      <c r="G454" s="1343"/>
      <c r="H454" s="1343"/>
      <c r="I454" s="1343"/>
      <c r="J454" s="1343"/>
      <c r="K454" s="1343"/>
      <c r="L454" s="1343"/>
      <c r="M454" s="1343"/>
      <c r="N454" s="1343"/>
      <c r="O454" s="1343"/>
      <c r="P454" s="1343"/>
      <c r="Q454" s="1343"/>
      <c r="R454" s="1343"/>
      <c r="S454" s="1343"/>
      <c r="T454" s="1343"/>
      <c r="U454" s="1343"/>
      <c r="V454" s="1344"/>
      <c r="W454" s="1153" t="s">
        <v>299</v>
      </c>
      <c r="X454" s="1154"/>
      <c r="Y454" s="1155"/>
      <c r="Z454" s="854"/>
      <c r="AA454" s="854"/>
      <c r="AB454" s="854"/>
      <c r="AC454" s="854"/>
      <c r="AD454" s="593"/>
      <c r="AE454" s="593"/>
      <c r="AF454" s="593"/>
      <c r="AG454" s="593"/>
      <c r="AH454" s="593"/>
      <c r="AI454" s="593"/>
      <c r="AJ454" s="689"/>
      <c r="AK454" s="479"/>
      <c r="AL454" s="479"/>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row>
    <row r="455" spans="1:96" ht="12.5">
      <c r="A455" s="123"/>
      <c r="B455" s="123"/>
      <c r="C455" s="123"/>
      <c r="D455" s="1342" t="s">
        <v>1128</v>
      </c>
      <c r="E455" s="1343"/>
      <c r="F455" s="1343"/>
      <c r="G455" s="1343"/>
      <c r="H455" s="1343"/>
      <c r="I455" s="1343"/>
      <c r="J455" s="1343"/>
      <c r="K455" s="1343"/>
      <c r="L455" s="1343"/>
      <c r="M455" s="1343"/>
      <c r="N455" s="1343"/>
      <c r="O455" s="1343"/>
      <c r="P455" s="1343"/>
      <c r="Q455" s="1343"/>
      <c r="R455" s="1343"/>
      <c r="S455" s="1343"/>
      <c r="T455" s="1343"/>
      <c r="U455" s="1343"/>
      <c r="V455" s="1344"/>
      <c r="W455" s="1153" t="s">
        <v>299</v>
      </c>
      <c r="X455" s="1154"/>
      <c r="Y455" s="1155"/>
      <c r="Z455" s="854"/>
      <c r="AA455" s="854"/>
      <c r="AB455" s="854"/>
      <c r="AC455" s="854"/>
      <c r="AD455" s="593"/>
      <c r="AE455" s="593"/>
      <c r="AF455" s="593"/>
      <c r="AG455" s="593"/>
      <c r="AH455" s="593"/>
      <c r="AI455" s="593"/>
      <c r="AJ455" s="689"/>
      <c r="AK455" s="479"/>
      <c r="AL455" s="479"/>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row>
    <row r="456" spans="1:96" ht="12.5">
      <c r="A456" s="123"/>
      <c r="B456" s="123"/>
      <c r="C456" s="123"/>
      <c r="D456" s="1342" t="s">
        <v>1129</v>
      </c>
      <c r="E456" s="1343"/>
      <c r="F456" s="1343"/>
      <c r="G456" s="1343"/>
      <c r="H456" s="1343"/>
      <c r="I456" s="1343"/>
      <c r="J456" s="1343"/>
      <c r="K456" s="1343"/>
      <c r="L456" s="1343"/>
      <c r="M456" s="1343"/>
      <c r="N456" s="1343"/>
      <c r="O456" s="1343"/>
      <c r="P456" s="1343"/>
      <c r="Q456" s="1343"/>
      <c r="R456" s="1343"/>
      <c r="S456" s="1343"/>
      <c r="T456" s="1343"/>
      <c r="U456" s="1343"/>
      <c r="V456" s="1344"/>
      <c r="W456" s="1153" t="s">
        <v>299</v>
      </c>
      <c r="X456" s="1154"/>
      <c r="Y456" s="1155"/>
      <c r="Z456" s="854"/>
      <c r="AA456" s="854"/>
      <c r="AB456" s="854"/>
      <c r="AC456" s="854"/>
      <c r="AD456" s="593"/>
      <c r="AE456" s="593"/>
      <c r="AF456" s="593"/>
      <c r="AG456" s="593"/>
      <c r="AH456" s="593"/>
      <c r="AI456" s="593"/>
      <c r="AJ456" s="689"/>
      <c r="AK456" s="479"/>
      <c r="AL456" s="479"/>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row>
    <row r="457" spans="1:96" ht="12.5">
      <c r="A457" s="123"/>
      <c r="B457" s="123"/>
      <c r="C457" s="123"/>
      <c r="D457" s="1342" t="s">
        <v>1130</v>
      </c>
      <c r="E457" s="1343"/>
      <c r="F457" s="1343"/>
      <c r="G457" s="1343"/>
      <c r="H457" s="1343"/>
      <c r="I457" s="1343"/>
      <c r="J457" s="1343"/>
      <c r="K457" s="1343"/>
      <c r="L457" s="1343"/>
      <c r="M457" s="1343"/>
      <c r="N457" s="1343"/>
      <c r="O457" s="1343"/>
      <c r="P457" s="1343"/>
      <c r="Q457" s="1343"/>
      <c r="R457" s="1343"/>
      <c r="S457" s="1343"/>
      <c r="T457" s="1343"/>
      <c r="U457" s="1343"/>
      <c r="V457" s="1344"/>
      <c r="W457" s="1153" t="s">
        <v>299</v>
      </c>
      <c r="X457" s="1154"/>
      <c r="Y457" s="1155"/>
      <c r="Z457" s="854"/>
      <c r="AA457" s="854"/>
      <c r="AB457" s="854"/>
      <c r="AC457" s="854"/>
      <c r="AD457" s="593"/>
      <c r="AE457" s="593"/>
      <c r="AF457" s="593"/>
      <c r="AG457" s="593"/>
      <c r="AH457" s="593"/>
      <c r="AI457" s="593"/>
      <c r="AJ457" s="689"/>
      <c r="AK457" s="479"/>
      <c r="AL457" s="479"/>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row>
    <row r="458" spans="1:96" ht="12.5">
      <c r="A458" s="123"/>
      <c r="B458" s="123"/>
      <c r="C458" s="123"/>
      <c r="D458" s="1342" t="s">
        <v>1131</v>
      </c>
      <c r="E458" s="1343"/>
      <c r="F458" s="1343"/>
      <c r="G458" s="1343"/>
      <c r="H458" s="1343"/>
      <c r="I458" s="1343"/>
      <c r="J458" s="1343"/>
      <c r="K458" s="1343"/>
      <c r="L458" s="1343"/>
      <c r="M458" s="1343"/>
      <c r="N458" s="1343"/>
      <c r="O458" s="1343"/>
      <c r="P458" s="1343"/>
      <c r="Q458" s="1343"/>
      <c r="R458" s="1343"/>
      <c r="S458" s="1343"/>
      <c r="T458" s="1343"/>
      <c r="U458" s="1343"/>
      <c r="V458" s="1344"/>
      <c r="W458" s="1153" t="s">
        <v>299</v>
      </c>
      <c r="X458" s="1154"/>
      <c r="Y458" s="1155"/>
      <c r="Z458" s="854"/>
      <c r="AA458" s="854"/>
      <c r="AB458" s="854"/>
      <c r="AC458" s="854"/>
      <c r="AD458" s="593"/>
      <c r="AE458" s="593"/>
      <c r="AF458" s="593"/>
      <c r="AG458" s="593"/>
      <c r="AH458" s="593"/>
      <c r="AI458" s="593"/>
      <c r="AJ458" s="689"/>
      <c r="AK458" s="479"/>
      <c r="AL458" s="479"/>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46"/>
    </row>
    <row r="459" spans="1:96" ht="12.5">
      <c r="A459" s="123"/>
      <c r="B459" s="123"/>
      <c r="C459" s="123"/>
      <c r="D459" s="690" t="s">
        <v>232</v>
      </c>
      <c r="E459" s="691"/>
      <c r="F459" s="692"/>
      <c r="G459" s="1407" t="s">
        <v>1132</v>
      </c>
      <c r="H459" s="1408"/>
      <c r="I459" s="1408"/>
      <c r="J459" s="1408"/>
      <c r="K459" s="1408"/>
      <c r="L459" s="1408"/>
      <c r="M459" s="1408"/>
      <c r="N459" s="1408"/>
      <c r="O459" s="1408"/>
      <c r="P459" s="1408"/>
      <c r="Q459" s="1408"/>
      <c r="R459" s="1408"/>
      <c r="S459" s="1408"/>
      <c r="T459" s="1408"/>
      <c r="U459" s="1408"/>
      <c r="V459" s="1409"/>
      <c r="W459" s="1153">
        <v>35</v>
      </c>
      <c r="X459" s="1154"/>
      <c r="Y459" s="1155"/>
      <c r="Z459" s="854"/>
      <c r="AA459" s="854"/>
      <c r="AB459" s="854"/>
      <c r="AC459" s="854"/>
      <c r="AD459" s="593"/>
      <c r="AE459" s="593"/>
      <c r="AF459" s="593"/>
      <c r="AG459" s="593"/>
      <c r="AH459" s="593"/>
      <c r="AI459" s="593"/>
      <c r="AJ459" s="689"/>
      <c r="AK459" s="479"/>
      <c r="AL459" s="479"/>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46"/>
    </row>
    <row r="460" spans="1:96" ht="12.5">
      <c r="A460" s="123"/>
      <c r="B460" s="123"/>
      <c r="C460" s="123"/>
      <c r="D460" s="693" t="s">
        <v>1133</v>
      </c>
      <c r="E460" s="694"/>
      <c r="F460" s="694"/>
      <c r="G460" s="854"/>
      <c r="H460" s="854"/>
      <c r="I460" s="854"/>
      <c r="J460" s="854"/>
      <c r="K460" s="854"/>
      <c r="L460" s="854"/>
      <c r="M460" s="854"/>
      <c r="N460" s="854"/>
      <c r="O460" s="854"/>
      <c r="P460" s="854"/>
      <c r="Q460" s="854"/>
      <c r="R460" s="854"/>
      <c r="S460" s="854"/>
      <c r="T460" s="854"/>
      <c r="U460" s="854"/>
      <c r="V460" s="854"/>
      <c r="W460" s="695"/>
      <c r="X460" s="695"/>
      <c r="Y460" s="696"/>
      <c r="Z460" s="854"/>
      <c r="AA460" s="854"/>
      <c r="AB460" s="854"/>
      <c r="AC460" s="854"/>
      <c r="AD460" s="593"/>
      <c r="AE460" s="593"/>
      <c r="AF460" s="593"/>
      <c r="AG460" s="593"/>
      <c r="AH460" s="593"/>
      <c r="AI460" s="593"/>
      <c r="AJ460" s="689"/>
      <c r="AK460" s="479"/>
      <c r="AL460" s="479"/>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46"/>
    </row>
    <row r="461" spans="1:96" ht="12.5">
      <c r="A461" s="123"/>
      <c r="B461" s="123"/>
      <c r="C461" s="123"/>
      <c r="D461" s="859"/>
      <c r="E461" s="840"/>
      <c r="F461" s="840"/>
      <c r="G461" s="840"/>
      <c r="H461" s="840"/>
      <c r="I461" s="840"/>
      <c r="J461" s="840"/>
      <c r="K461" s="840"/>
      <c r="L461" s="840"/>
      <c r="M461" s="840"/>
      <c r="N461" s="840"/>
      <c r="O461" s="840"/>
      <c r="P461" s="840"/>
      <c r="Q461" s="840"/>
      <c r="R461" s="840"/>
      <c r="S461" s="840"/>
      <c r="T461" s="840"/>
      <c r="U461" s="840"/>
      <c r="V461" s="840"/>
      <c r="W461" s="697"/>
      <c r="X461" s="697"/>
      <c r="Y461" s="698"/>
      <c r="Z461" s="854"/>
      <c r="AA461" s="854"/>
      <c r="AB461" s="854"/>
      <c r="AC461" s="854"/>
      <c r="AD461" s="593"/>
      <c r="AE461" s="593"/>
      <c r="AF461" s="593"/>
      <c r="AG461" s="593"/>
      <c r="AH461" s="593"/>
      <c r="AI461" s="593"/>
      <c r="AJ461" s="689"/>
      <c r="AK461" s="479"/>
      <c r="AL461" s="479"/>
      <c r="AM461" s="46"/>
      <c r="AN461" s="46" t="str">
        <f>N566</f>
        <v>Yes</v>
      </c>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46"/>
    </row>
    <row r="462" spans="1:96" ht="12.5">
      <c r="A462" s="123"/>
      <c r="B462" s="123"/>
      <c r="C462" s="123"/>
      <c r="D462" s="859"/>
      <c r="E462" s="840"/>
      <c r="F462" s="840"/>
      <c r="G462" s="840"/>
      <c r="H462" s="840"/>
      <c r="I462" s="840"/>
      <c r="J462" s="840"/>
      <c r="K462" s="840"/>
      <c r="L462" s="840"/>
      <c r="M462" s="840"/>
      <c r="N462" s="840"/>
      <c r="O462" s="840"/>
      <c r="P462" s="840"/>
      <c r="Q462" s="840"/>
      <c r="R462" s="840"/>
      <c r="S462" s="840"/>
      <c r="T462" s="840"/>
      <c r="U462" s="840"/>
      <c r="V462" s="840"/>
      <c r="W462" s="697"/>
      <c r="X462" s="697"/>
      <c r="Y462" s="698"/>
      <c r="Z462" s="854"/>
      <c r="AA462" s="854"/>
      <c r="AB462" s="854"/>
      <c r="AC462" s="854"/>
      <c r="AD462" s="593"/>
      <c r="AE462" s="593"/>
      <c r="AF462" s="593"/>
      <c r="AG462" s="593"/>
      <c r="AH462" s="593"/>
      <c r="AI462" s="593"/>
      <c r="AJ462" s="689"/>
      <c r="AK462" s="479"/>
      <c r="AL462" s="479"/>
      <c r="AM462" s="46"/>
      <c r="AN462" s="46" t="str">
        <f>AG566</f>
        <v>Yes</v>
      </c>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46"/>
    </row>
    <row r="463" spans="1:96" ht="12.5">
      <c r="A463" s="123"/>
      <c r="B463" s="123"/>
      <c r="C463" s="123"/>
      <c r="D463" s="1346" t="s">
        <v>1134</v>
      </c>
      <c r="E463" s="1347"/>
      <c r="F463" s="1347"/>
      <c r="G463" s="1347"/>
      <c r="H463" s="1347"/>
      <c r="I463" s="1347"/>
      <c r="J463" s="1347"/>
      <c r="K463" s="1347"/>
      <c r="L463" s="1347"/>
      <c r="M463" s="1347"/>
      <c r="N463" s="1347"/>
      <c r="O463" s="1347"/>
      <c r="P463" s="1347"/>
      <c r="Q463" s="1347"/>
      <c r="R463" s="1347"/>
      <c r="S463" s="1347"/>
      <c r="T463" s="1347"/>
      <c r="U463" s="1347"/>
      <c r="V463" s="1347"/>
      <c r="W463" s="1446"/>
      <c r="X463" s="1446"/>
      <c r="Y463" s="1447"/>
      <c r="Z463" s="854"/>
      <c r="AA463" s="854"/>
      <c r="AB463" s="854"/>
      <c r="AC463" s="854"/>
      <c r="AD463" s="593"/>
      <c r="AE463" s="593"/>
      <c r="AF463" s="593"/>
      <c r="AG463" s="593"/>
      <c r="AH463" s="593"/>
      <c r="AI463" s="593"/>
      <c r="AJ463" s="689"/>
      <c r="AK463" s="479"/>
      <c r="AL463" s="479"/>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46"/>
    </row>
    <row r="464" spans="1:96" ht="12.5">
      <c r="A464" s="123"/>
      <c r="B464" s="123"/>
      <c r="C464" s="123"/>
      <c r="D464" s="1342" t="s">
        <v>1135</v>
      </c>
      <c r="E464" s="1343"/>
      <c r="F464" s="1343"/>
      <c r="G464" s="1343"/>
      <c r="H464" s="1343"/>
      <c r="I464" s="1343"/>
      <c r="J464" s="1343"/>
      <c r="K464" s="1343"/>
      <c r="L464" s="1343"/>
      <c r="M464" s="1343"/>
      <c r="N464" s="1343"/>
      <c r="O464" s="1343"/>
      <c r="P464" s="1343"/>
      <c r="Q464" s="1343"/>
      <c r="R464" s="1343"/>
      <c r="S464" s="1343"/>
      <c r="T464" s="1343"/>
      <c r="U464" s="1343"/>
      <c r="V464" s="1344"/>
      <c r="W464" s="1153" t="s">
        <v>299</v>
      </c>
      <c r="X464" s="1154"/>
      <c r="Y464" s="1155"/>
      <c r="Z464" s="854"/>
      <c r="AA464" s="854"/>
      <c r="AB464" s="854"/>
      <c r="AC464" s="854"/>
      <c r="AD464" s="593"/>
      <c r="AE464" s="593"/>
      <c r="AF464" s="593"/>
      <c r="AG464" s="593"/>
      <c r="AH464" s="593"/>
      <c r="AI464" s="593"/>
      <c r="AJ464" s="689"/>
      <c r="AK464" s="479"/>
      <c r="AL464" s="479"/>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46"/>
    </row>
    <row r="465" spans="1:96" ht="12.5">
      <c r="A465" s="479"/>
      <c r="B465" s="479"/>
      <c r="C465" s="479"/>
      <c r="D465" s="479"/>
      <c r="E465" s="479"/>
      <c r="F465" s="479"/>
      <c r="G465" s="479"/>
      <c r="H465" s="479"/>
      <c r="I465" s="479"/>
      <c r="J465" s="479"/>
      <c r="K465" s="479"/>
      <c r="L465" s="479"/>
      <c r="M465" s="479"/>
      <c r="N465" s="479"/>
      <c r="O465" s="479"/>
      <c r="P465" s="479"/>
      <c r="Q465" s="479"/>
      <c r="R465" s="479"/>
      <c r="S465" s="479"/>
      <c r="T465" s="479"/>
      <c r="U465" s="479"/>
      <c r="V465" s="479"/>
      <c r="W465" s="479"/>
      <c r="X465" s="479"/>
      <c r="Y465" s="479"/>
      <c r="Z465" s="479"/>
      <c r="AA465" s="479"/>
      <c r="AB465" s="479"/>
      <c r="AC465" s="479"/>
      <c r="AD465" s="479"/>
      <c r="AE465" s="479"/>
      <c r="AF465" s="479"/>
      <c r="AG465" s="479"/>
      <c r="AH465" s="479"/>
      <c r="AI465" s="479"/>
      <c r="AJ465" s="479"/>
      <c r="AK465" s="479"/>
      <c r="AL465" s="479"/>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46"/>
    </row>
    <row r="466" spans="1:96" ht="12.5">
      <c r="A466" s="1157" t="s">
        <v>1136</v>
      </c>
      <c r="B466" s="1157"/>
      <c r="C466" s="1157"/>
      <c r="D466" s="1157"/>
      <c r="E466" s="1157"/>
      <c r="F466" s="1157"/>
      <c r="G466" s="1157"/>
      <c r="H466" s="1157"/>
      <c r="I466" s="1157"/>
      <c r="J466" s="1157"/>
      <c r="K466" s="1157"/>
      <c r="L466" s="1157"/>
      <c r="M466" s="1157"/>
      <c r="N466" s="1157"/>
      <c r="O466" s="1157"/>
      <c r="P466" s="1157"/>
      <c r="Q466" s="1157"/>
      <c r="R466" s="1157"/>
      <c r="S466" s="1157"/>
      <c r="T466" s="1157"/>
      <c r="U466" s="1157"/>
      <c r="V466" s="1157"/>
      <c r="W466" s="1157"/>
      <c r="X466" s="1157"/>
      <c r="Y466" s="1157"/>
      <c r="Z466" s="1157"/>
      <c r="AA466" s="1157"/>
      <c r="AB466" s="1157"/>
      <c r="AC466" s="1157"/>
      <c r="AD466" s="1157"/>
      <c r="AE466" s="1157"/>
      <c r="AF466" s="1157"/>
      <c r="AG466" s="1157"/>
      <c r="AH466" s="1157"/>
      <c r="AI466" s="1157"/>
      <c r="AJ466" s="1157"/>
      <c r="AK466" s="1157"/>
      <c r="AL466" s="1157"/>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46"/>
    </row>
    <row r="467" spans="1:96" ht="13" thickBot="1">
      <c r="A467" s="1158"/>
      <c r="B467" s="1158"/>
      <c r="C467" s="1158"/>
      <c r="D467" s="1158"/>
      <c r="E467" s="1158"/>
      <c r="F467" s="1158"/>
      <c r="G467" s="1158"/>
      <c r="H467" s="1158"/>
      <c r="I467" s="1158"/>
      <c r="J467" s="1158"/>
      <c r="K467" s="1158"/>
      <c r="L467" s="1158"/>
      <c r="M467" s="1158"/>
      <c r="N467" s="1158"/>
      <c r="O467" s="1158"/>
      <c r="P467" s="1158"/>
      <c r="Q467" s="1158"/>
      <c r="R467" s="1158"/>
      <c r="S467" s="1158"/>
      <c r="T467" s="1158"/>
      <c r="U467" s="1158"/>
      <c r="V467" s="1158"/>
      <c r="W467" s="1158"/>
      <c r="X467" s="1158"/>
      <c r="Y467" s="1158"/>
      <c r="Z467" s="1158"/>
      <c r="AA467" s="1158"/>
      <c r="AB467" s="1158"/>
      <c r="AC467" s="1158"/>
      <c r="AD467" s="1158"/>
      <c r="AE467" s="1158"/>
      <c r="AF467" s="1158"/>
      <c r="AG467" s="1158"/>
      <c r="AH467" s="1158"/>
      <c r="AI467" s="1158"/>
      <c r="AJ467" s="1158"/>
      <c r="AK467" s="1158"/>
      <c r="AL467" s="1158"/>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46"/>
    </row>
    <row r="468" spans="1:96" ht="13" thickTop="1">
      <c r="A468" s="18"/>
      <c r="B468" s="18"/>
      <c r="C468" s="18"/>
      <c r="D468" s="18"/>
      <c r="E468" s="18"/>
      <c r="F468" s="18"/>
      <c r="G468" s="463"/>
      <c r="H468" s="18"/>
      <c r="I468" s="479"/>
      <c r="J468" s="479"/>
      <c r="K468" s="479"/>
      <c r="L468" s="479"/>
      <c r="M468" s="479"/>
      <c r="N468" s="479"/>
      <c r="O468" s="479"/>
      <c r="P468" s="479"/>
      <c r="Q468" s="479"/>
      <c r="R468" s="479"/>
      <c r="S468" s="479"/>
      <c r="T468" s="479"/>
      <c r="U468" s="479"/>
      <c r="V468" s="479"/>
      <c r="W468" s="479"/>
      <c r="X468" s="479"/>
      <c r="Y468" s="479"/>
      <c r="Z468" s="479"/>
      <c r="AA468" s="479"/>
      <c r="AB468" s="479"/>
      <c r="AC468" s="479"/>
      <c r="AD468" s="479"/>
      <c r="AE468" s="479"/>
      <c r="AF468" s="479"/>
      <c r="AG468" s="479"/>
      <c r="AH468" s="479"/>
      <c r="AI468" s="479"/>
      <c r="AJ468" s="479"/>
      <c r="AK468" s="479"/>
      <c r="AL468" s="479"/>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46"/>
    </row>
    <row r="469" spans="1:96" ht="13">
      <c r="A469" s="39" t="s">
        <v>722</v>
      </c>
      <c r="B469" s="479"/>
      <c r="C469" s="39" t="s">
        <v>164</v>
      </c>
      <c r="D469" s="479"/>
      <c r="E469" s="479"/>
      <c r="F469" s="479"/>
      <c r="G469" s="479"/>
      <c r="H469" s="479"/>
      <c r="I469" s="479"/>
      <c r="J469" s="479"/>
      <c r="K469" s="479"/>
      <c r="L469" s="479"/>
      <c r="M469" s="479"/>
      <c r="N469" s="479"/>
      <c r="O469" s="479"/>
      <c r="P469" s="479"/>
      <c r="Q469" s="479"/>
      <c r="R469" s="479"/>
      <c r="S469" s="479"/>
      <c r="T469" s="479"/>
      <c r="U469" s="479"/>
      <c r="V469" s="479"/>
      <c r="W469" s="479"/>
      <c r="X469" s="479"/>
      <c r="Y469" s="479"/>
      <c r="Z469" s="479"/>
      <c r="AA469" s="479"/>
      <c r="AB469" s="479"/>
      <c r="AC469" s="479"/>
      <c r="AD469" s="479"/>
      <c r="AE469" s="479"/>
      <c r="AF469" s="479"/>
      <c r="AG469" s="479"/>
      <c r="AH469" s="479"/>
      <c r="AI469" s="479"/>
      <c r="AJ469" s="479"/>
      <c r="AK469" s="479"/>
      <c r="AL469" s="479"/>
      <c r="AM469" s="46"/>
      <c r="AN469" s="46" t="str">
        <f>N574</f>
        <v>Yes</v>
      </c>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row>
    <row r="470" spans="1:96" ht="13">
      <c r="A470" s="479"/>
      <c r="B470" s="39"/>
      <c r="C470" s="39"/>
      <c r="D470" s="39"/>
      <c r="E470" s="479"/>
      <c r="F470" s="479"/>
      <c r="G470" s="479"/>
      <c r="H470" s="479"/>
      <c r="I470" s="479"/>
      <c r="J470" s="479"/>
      <c r="K470" s="479"/>
      <c r="L470" s="479"/>
      <c r="M470" s="479"/>
      <c r="N470" s="479"/>
      <c r="O470" s="479"/>
      <c r="P470" s="479"/>
      <c r="Q470" s="479"/>
      <c r="R470" s="479"/>
      <c r="S470" s="479"/>
      <c r="T470" s="479"/>
      <c r="U470" s="479"/>
      <c r="V470" s="479"/>
      <c r="W470" s="479"/>
      <c r="X470" s="479"/>
      <c r="Y470" s="479"/>
      <c r="Z470" s="479"/>
      <c r="AA470" s="479"/>
      <c r="AB470" s="479"/>
      <c r="AC470" s="479"/>
      <c r="AD470" s="479"/>
      <c r="AE470" s="479"/>
      <c r="AF470" s="479"/>
      <c r="AG470" s="479"/>
      <c r="AH470" s="479"/>
      <c r="AI470" s="479"/>
      <c r="AJ470" s="479"/>
      <c r="AK470" s="479"/>
      <c r="AL470" s="479"/>
      <c r="AM470" s="46"/>
      <c r="AN470" s="46" t="str">
        <f>AG574</f>
        <v>Yes</v>
      </c>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row>
    <row r="471" spans="1:96" ht="13">
      <c r="A471" s="29"/>
      <c r="B471" s="306"/>
      <c r="C471" s="306"/>
      <c r="D471" s="306"/>
      <c r="E471" s="594"/>
      <c r="F471" s="595"/>
      <c r="G471" s="595"/>
      <c r="H471" s="595"/>
      <c r="I471" s="595"/>
      <c r="J471" s="595"/>
      <c r="K471" s="595"/>
      <c r="L471" s="595"/>
      <c r="M471" s="595"/>
      <c r="N471" s="595"/>
      <c r="O471" s="595"/>
      <c r="P471" s="595"/>
      <c r="Q471" s="595"/>
      <c r="R471" s="595"/>
      <c r="S471" s="596"/>
      <c r="T471" s="1353" t="s">
        <v>1137</v>
      </c>
      <c r="U471" s="1354"/>
      <c r="V471" s="1354"/>
      <c r="W471" s="1354"/>
      <c r="X471" s="1354"/>
      <c r="Y471" s="1354"/>
      <c r="Z471" s="1354"/>
      <c r="AA471" s="1354"/>
      <c r="AB471" s="1354"/>
      <c r="AC471" s="1354"/>
      <c r="AD471" s="1354"/>
      <c r="AE471" s="1354"/>
      <c r="AF471" s="1354"/>
      <c r="AG471" s="1354"/>
      <c r="AH471" s="1401"/>
      <c r="AI471" s="29"/>
      <c r="AJ471" s="29"/>
      <c r="AK471" s="29"/>
      <c r="AL471" s="29"/>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row>
    <row r="472" spans="1:96" s="591" customFormat="1" ht="12.5">
      <c r="A472" s="29"/>
      <c r="B472" s="29"/>
      <c r="C472" s="29"/>
      <c r="D472" s="29"/>
      <c r="E472" s="597"/>
      <c r="F472" s="463"/>
      <c r="G472" s="463"/>
      <c r="H472" s="463"/>
      <c r="I472" s="463"/>
      <c r="J472" s="463"/>
      <c r="K472" s="463"/>
      <c r="L472" s="463"/>
      <c r="M472" s="463"/>
      <c r="N472" s="463"/>
      <c r="O472" s="463"/>
      <c r="P472" s="463"/>
      <c r="Q472" s="463"/>
      <c r="R472" s="463"/>
      <c r="S472" s="598"/>
      <c r="T472" s="1348" t="s">
        <v>1138</v>
      </c>
      <c r="U472" s="1348"/>
      <c r="V472" s="1348"/>
      <c r="W472" s="1348"/>
      <c r="X472" s="1348"/>
      <c r="Y472" s="1348" t="s">
        <v>1139</v>
      </c>
      <c r="Z472" s="1348"/>
      <c r="AA472" s="1348"/>
      <c r="AB472" s="1348"/>
      <c r="AC472" s="1348"/>
      <c r="AD472" s="1348" t="s">
        <v>1140</v>
      </c>
      <c r="AE472" s="1348"/>
      <c r="AF472" s="1348"/>
      <c r="AG472" s="1348"/>
      <c r="AH472" s="1348"/>
      <c r="AI472" s="29"/>
      <c r="AJ472" s="29"/>
      <c r="AK472" s="29"/>
      <c r="AL472" s="29"/>
      <c r="AM472" s="592"/>
      <c r="AN472" s="592"/>
      <c r="AO472" s="592"/>
      <c r="AP472" s="592"/>
      <c r="AQ472" s="592"/>
      <c r="AR472" s="592"/>
      <c r="AS472" s="592"/>
      <c r="AT472" s="592"/>
      <c r="AU472" s="592"/>
      <c r="AV472" s="592"/>
      <c r="AW472" s="592"/>
      <c r="AX472" s="592"/>
      <c r="AY472" s="592"/>
      <c r="AZ472" s="592"/>
      <c r="BA472" s="592"/>
      <c r="BB472" s="592"/>
      <c r="BC472" s="592"/>
      <c r="BD472" s="592"/>
      <c r="BE472" s="592"/>
      <c r="BF472" s="592"/>
      <c r="BG472" s="592"/>
      <c r="BH472" s="592"/>
      <c r="BI472" s="592"/>
      <c r="BJ472" s="592"/>
      <c r="BK472" s="592"/>
      <c r="BL472" s="592"/>
      <c r="BM472" s="592"/>
      <c r="BN472" s="592"/>
      <c r="BO472" s="592"/>
      <c r="BP472" s="592"/>
      <c r="BQ472" s="592"/>
      <c r="BR472" s="592"/>
      <c r="BS472" s="592"/>
      <c r="BT472" s="592"/>
      <c r="BU472" s="592"/>
      <c r="BV472" s="592"/>
      <c r="BW472" s="592"/>
      <c r="BX472" s="592"/>
      <c r="BY472" s="592"/>
      <c r="BZ472" s="592"/>
      <c r="CA472" s="592"/>
      <c r="CB472" s="592"/>
      <c r="CC472" s="592"/>
      <c r="CD472" s="592"/>
      <c r="CE472" s="592"/>
      <c r="CF472" s="592"/>
      <c r="CG472" s="592"/>
      <c r="CH472" s="592"/>
      <c r="CI472" s="592"/>
      <c r="CJ472" s="592"/>
      <c r="CK472" s="592"/>
      <c r="CL472" s="592"/>
      <c r="CM472" s="592"/>
      <c r="CN472" s="592"/>
      <c r="CO472" s="592"/>
      <c r="CP472" s="592"/>
      <c r="CQ472" s="592"/>
      <c r="CR472" s="592"/>
    </row>
    <row r="473" spans="1:96" s="591" customFormat="1" ht="12.5">
      <c r="A473" s="29"/>
      <c r="B473" s="29"/>
      <c r="C473" s="29"/>
      <c r="D473" s="29"/>
      <c r="E473" s="599"/>
      <c r="F473" s="600"/>
      <c r="G473" s="600"/>
      <c r="H473" s="600"/>
      <c r="I473" s="600"/>
      <c r="J473" s="600"/>
      <c r="K473" s="600"/>
      <c r="L473" s="600"/>
      <c r="M473" s="600"/>
      <c r="N473" s="600"/>
      <c r="O473" s="600"/>
      <c r="P473" s="600"/>
      <c r="Q473" s="600"/>
      <c r="R473" s="600"/>
      <c r="S473" s="601"/>
      <c r="T473" s="1348"/>
      <c r="U473" s="1348"/>
      <c r="V473" s="1348"/>
      <c r="W473" s="1348"/>
      <c r="X473" s="1348"/>
      <c r="Y473" s="1348"/>
      <c r="Z473" s="1348"/>
      <c r="AA473" s="1348"/>
      <c r="AB473" s="1348"/>
      <c r="AC473" s="1348"/>
      <c r="AD473" s="1348"/>
      <c r="AE473" s="1348"/>
      <c r="AF473" s="1348"/>
      <c r="AG473" s="1348"/>
      <c r="AH473" s="1348"/>
      <c r="AI473" s="29"/>
      <c r="AJ473" s="29"/>
      <c r="AK473" s="29"/>
      <c r="AL473" s="29"/>
      <c r="AM473" s="592"/>
      <c r="AN473" s="592"/>
      <c r="AO473" s="592"/>
      <c r="AP473" s="592"/>
      <c r="AQ473" s="592"/>
      <c r="AR473" s="592"/>
      <c r="AS473" s="592"/>
      <c r="AT473" s="592"/>
      <c r="AU473" s="592"/>
      <c r="AV473" s="592"/>
      <c r="AW473" s="592"/>
      <c r="AX473" s="592"/>
      <c r="AY473" s="592"/>
      <c r="AZ473" s="592"/>
      <c r="BA473" s="592"/>
      <c r="BB473" s="592"/>
      <c r="BC473" s="592"/>
      <c r="BD473" s="592"/>
      <c r="BE473" s="592"/>
      <c r="BF473" s="592"/>
      <c r="BG473" s="592"/>
      <c r="BH473" s="592"/>
      <c r="BI473" s="592"/>
      <c r="BJ473" s="592"/>
      <c r="BK473" s="592"/>
      <c r="BL473" s="592"/>
      <c r="BM473" s="592"/>
      <c r="BN473" s="592"/>
      <c r="BO473" s="592"/>
      <c r="BP473" s="592"/>
      <c r="BQ473" s="592"/>
      <c r="BR473" s="592"/>
      <c r="BS473" s="592"/>
      <c r="BT473" s="592"/>
      <c r="BU473" s="592"/>
      <c r="BV473" s="592"/>
      <c r="BW473" s="592"/>
      <c r="BX473" s="592"/>
      <c r="BY473" s="592"/>
      <c r="BZ473" s="592"/>
      <c r="CA473" s="592"/>
      <c r="CB473" s="592"/>
      <c r="CC473" s="592"/>
      <c r="CD473" s="592"/>
      <c r="CE473" s="592"/>
      <c r="CF473" s="592"/>
      <c r="CG473" s="592"/>
      <c r="CH473" s="592"/>
      <c r="CI473" s="592"/>
      <c r="CJ473" s="592"/>
      <c r="CK473" s="592"/>
      <c r="CL473" s="592"/>
      <c r="CM473" s="592"/>
      <c r="CN473" s="592"/>
      <c r="CO473" s="592"/>
      <c r="CP473" s="592"/>
      <c r="CQ473" s="592"/>
      <c r="CR473" s="592"/>
    </row>
    <row r="474" spans="1:96" ht="12.5">
      <c r="A474" s="479"/>
      <c r="B474" s="479"/>
      <c r="C474" s="479"/>
      <c r="D474" s="479"/>
      <c r="E474" s="56" t="s">
        <v>1141</v>
      </c>
      <c r="F474" s="57"/>
      <c r="G474" s="57"/>
      <c r="H474" s="57"/>
      <c r="I474" s="57"/>
      <c r="J474" s="57"/>
      <c r="K474" s="57"/>
      <c r="L474" s="57"/>
      <c r="M474" s="57"/>
      <c r="N474" s="57"/>
      <c r="O474" s="57"/>
      <c r="P474" s="57"/>
      <c r="Q474" s="57"/>
      <c r="R474" s="57"/>
      <c r="S474" s="58"/>
      <c r="T474" s="1345">
        <v>43525</v>
      </c>
      <c r="U474" s="1345"/>
      <c r="V474" s="1345"/>
      <c r="W474" s="1345"/>
      <c r="X474" s="1345"/>
      <c r="Y474" s="1345" t="s">
        <v>299</v>
      </c>
      <c r="Z474" s="1345"/>
      <c r="AA474" s="1345"/>
      <c r="AB474" s="1345"/>
      <c r="AC474" s="1345"/>
      <c r="AD474" s="1345">
        <v>43647</v>
      </c>
      <c r="AE474" s="1345"/>
      <c r="AF474" s="1345"/>
      <c r="AG474" s="1345"/>
      <c r="AH474" s="1345"/>
      <c r="AI474" s="479"/>
      <c r="AJ474" s="479"/>
      <c r="AK474" s="479"/>
      <c r="AL474" s="479"/>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row>
    <row r="475" spans="1:96" ht="12.5">
      <c r="A475" s="479"/>
      <c r="B475" s="479"/>
      <c r="C475" s="479"/>
      <c r="D475" s="479"/>
      <c r="E475" s="56" t="s">
        <v>1142</v>
      </c>
      <c r="F475" s="57"/>
      <c r="G475" s="57"/>
      <c r="H475" s="57"/>
      <c r="I475" s="57"/>
      <c r="J475" s="57"/>
      <c r="K475" s="57"/>
      <c r="L475" s="57"/>
      <c r="M475" s="57"/>
      <c r="N475" s="57"/>
      <c r="O475" s="57"/>
      <c r="P475" s="57"/>
      <c r="Q475" s="57"/>
      <c r="R475" s="57"/>
      <c r="S475" s="57"/>
      <c r="T475" s="1345">
        <v>43831</v>
      </c>
      <c r="U475" s="1345"/>
      <c r="V475" s="1345"/>
      <c r="W475" s="1345"/>
      <c r="X475" s="1345"/>
      <c r="Y475" s="1345">
        <v>44136</v>
      </c>
      <c r="Z475" s="1345"/>
      <c r="AA475" s="1345"/>
      <c r="AB475" s="1345"/>
      <c r="AC475" s="1345"/>
      <c r="AD475" s="1345">
        <v>0</v>
      </c>
      <c r="AE475" s="1345"/>
      <c r="AF475" s="1345"/>
      <c r="AG475" s="1345"/>
      <c r="AH475" s="1345"/>
      <c r="AI475" s="479"/>
      <c r="AJ475" s="479"/>
      <c r="AK475" s="479"/>
      <c r="AL475" s="479"/>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row>
    <row r="476" spans="1:96" ht="12.5">
      <c r="A476" s="479"/>
      <c r="B476" s="479"/>
      <c r="C476" s="479"/>
      <c r="D476" s="479"/>
      <c r="E476" s="56" t="s">
        <v>1143</v>
      </c>
      <c r="F476" s="57"/>
      <c r="G476" s="57"/>
      <c r="H476" s="57"/>
      <c r="I476" s="57"/>
      <c r="J476" s="57"/>
      <c r="K476" s="57"/>
      <c r="L476" s="57"/>
      <c r="M476" s="57"/>
      <c r="N476" s="57"/>
      <c r="O476" s="57"/>
      <c r="P476" s="57"/>
      <c r="Q476" s="57"/>
      <c r="R476" s="57"/>
      <c r="S476" s="57"/>
      <c r="T476" s="1345" t="s">
        <v>299</v>
      </c>
      <c r="U476" s="1345"/>
      <c r="V476" s="1345"/>
      <c r="W476" s="1345"/>
      <c r="X476" s="1345"/>
      <c r="Y476" s="1345" t="s">
        <v>980</v>
      </c>
      <c r="Z476" s="1345"/>
      <c r="AA476" s="1345"/>
      <c r="AB476" s="1345"/>
      <c r="AC476" s="1345"/>
      <c r="AD476" s="1345" t="s">
        <v>299</v>
      </c>
      <c r="AE476" s="1345"/>
      <c r="AF476" s="1345"/>
      <c r="AG476" s="1345"/>
      <c r="AH476" s="1345"/>
      <c r="AI476" s="479"/>
      <c r="AJ476" s="479"/>
      <c r="AK476" s="479"/>
      <c r="AL476" s="479"/>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row>
    <row r="477" spans="1:96" ht="12.5">
      <c r="A477" s="479"/>
      <c r="B477" s="479"/>
      <c r="C477" s="479"/>
      <c r="D477" s="479"/>
      <c r="E477" s="56" t="s">
        <v>1144</v>
      </c>
      <c r="F477" s="57"/>
      <c r="G477" s="57"/>
      <c r="H477" s="57"/>
      <c r="I477" s="57"/>
      <c r="J477" s="57"/>
      <c r="K477" s="57"/>
      <c r="L477" s="57"/>
      <c r="M477" s="57"/>
      <c r="N477" s="57"/>
      <c r="O477" s="57"/>
      <c r="P477" s="57"/>
      <c r="Q477" s="57"/>
      <c r="R477" s="57"/>
      <c r="S477" s="57"/>
      <c r="T477" s="1345" t="s">
        <v>299</v>
      </c>
      <c r="U477" s="1345"/>
      <c r="V477" s="1345"/>
      <c r="W477" s="1345"/>
      <c r="X477" s="1345"/>
      <c r="Y477" s="1345" t="s">
        <v>299</v>
      </c>
      <c r="Z477" s="1345"/>
      <c r="AA477" s="1345"/>
      <c r="AB477" s="1345"/>
      <c r="AC477" s="1345"/>
      <c r="AD477" s="1345" t="s">
        <v>299</v>
      </c>
      <c r="AE477" s="1345"/>
      <c r="AF477" s="1345"/>
      <c r="AG477" s="1345"/>
      <c r="AH477" s="1345"/>
      <c r="AI477" s="479"/>
      <c r="AJ477" s="479"/>
      <c r="AK477" s="479"/>
      <c r="AL477" s="479"/>
      <c r="AM477" s="46"/>
      <c r="AN477" s="46" t="str">
        <f>N582</f>
        <v>Yes</v>
      </c>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row>
    <row r="478" spans="1:96" ht="12.5">
      <c r="A478" s="479"/>
      <c r="B478" s="479"/>
      <c r="C478" s="479"/>
      <c r="D478" s="479"/>
      <c r="E478" s="56" t="s">
        <v>1145</v>
      </c>
      <c r="F478" s="57"/>
      <c r="G478" s="57"/>
      <c r="H478" s="57"/>
      <c r="I478" s="57"/>
      <c r="J478" s="57"/>
      <c r="K478" s="57"/>
      <c r="L478" s="57"/>
      <c r="M478" s="57"/>
      <c r="N478" s="57"/>
      <c r="O478" s="57"/>
      <c r="P478" s="57"/>
      <c r="Q478" s="57"/>
      <c r="R478" s="57"/>
      <c r="S478" s="57"/>
      <c r="T478" s="1377" t="s">
        <v>980</v>
      </c>
      <c r="U478" s="1345"/>
      <c r="V478" s="1345"/>
      <c r="W478" s="1345"/>
      <c r="X478" s="1345"/>
      <c r="Y478" s="1345" t="s">
        <v>299</v>
      </c>
      <c r="Z478" s="1345"/>
      <c r="AA478" s="1345"/>
      <c r="AB478" s="1345"/>
      <c r="AC478" s="1345"/>
      <c r="AD478" s="1345" t="s">
        <v>299</v>
      </c>
      <c r="AE478" s="1345"/>
      <c r="AF478" s="1345"/>
      <c r="AG478" s="1345"/>
      <c r="AH478" s="1345"/>
      <c r="AI478" s="479"/>
      <c r="AJ478" s="479"/>
      <c r="AK478" s="479"/>
      <c r="AL478" s="479"/>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row>
    <row r="479" spans="1:96" ht="12.5">
      <c r="A479" s="479"/>
      <c r="B479" s="479"/>
      <c r="C479" s="479"/>
      <c r="D479" s="479"/>
      <c r="E479" s="56" t="s">
        <v>1146</v>
      </c>
      <c r="F479" s="57"/>
      <c r="G479" s="57"/>
      <c r="H479" s="57"/>
      <c r="I479" s="57"/>
      <c r="J479" s="57"/>
      <c r="K479" s="57"/>
      <c r="L479" s="57"/>
      <c r="M479" s="57"/>
      <c r="N479" s="57"/>
      <c r="O479" s="57"/>
      <c r="P479" s="57"/>
      <c r="Q479" s="57"/>
      <c r="R479" s="57"/>
      <c r="S479" s="57"/>
      <c r="T479" s="1377" t="s">
        <v>980</v>
      </c>
      <c r="U479" s="1345"/>
      <c r="V479" s="1345"/>
      <c r="W479" s="1345"/>
      <c r="X479" s="1345"/>
      <c r="Y479" s="1345" t="s">
        <v>299</v>
      </c>
      <c r="Z479" s="1345"/>
      <c r="AA479" s="1345"/>
      <c r="AB479" s="1345"/>
      <c r="AC479" s="1345"/>
      <c r="AD479" s="1345" t="s">
        <v>299</v>
      </c>
      <c r="AE479" s="1345"/>
      <c r="AF479" s="1345"/>
      <c r="AG479" s="1345"/>
      <c r="AH479" s="1345"/>
      <c r="AI479" s="479"/>
      <c r="AJ479" s="479"/>
      <c r="AK479" s="479"/>
      <c r="AL479" s="479"/>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row>
    <row r="480" spans="1:96" ht="12.5">
      <c r="A480" s="479"/>
      <c r="B480" s="479"/>
      <c r="C480" s="479"/>
      <c r="D480" s="479"/>
      <c r="E480" s="56" t="s">
        <v>1147</v>
      </c>
      <c r="F480" s="57"/>
      <c r="G480" s="57"/>
      <c r="H480" s="57"/>
      <c r="I480" s="57"/>
      <c r="J480" s="57"/>
      <c r="K480" s="57"/>
      <c r="L480" s="57"/>
      <c r="M480" s="57"/>
      <c r="N480" s="57"/>
      <c r="O480" s="57"/>
      <c r="P480" s="57"/>
      <c r="Q480" s="57"/>
      <c r="R480" s="57"/>
      <c r="S480" s="57"/>
      <c r="T480" s="1345">
        <v>43556</v>
      </c>
      <c r="U480" s="1345"/>
      <c r="V480" s="1345"/>
      <c r="W480" s="1345"/>
      <c r="X480" s="1345"/>
      <c r="Y480" s="1345" t="s">
        <v>299</v>
      </c>
      <c r="Z480" s="1345"/>
      <c r="AA480" s="1345"/>
      <c r="AB480" s="1345"/>
      <c r="AC480" s="1345"/>
      <c r="AD480" s="1345">
        <v>44013</v>
      </c>
      <c r="AE480" s="1345"/>
      <c r="AF480" s="1345"/>
      <c r="AG480" s="1345"/>
      <c r="AH480" s="1345"/>
      <c r="AI480" s="479"/>
      <c r="AJ480" s="479"/>
      <c r="AK480" s="479"/>
      <c r="AL480" s="479"/>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row>
    <row r="481" spans="1:96" ht="12.5">
      <c r="A481" s="479"/>
      <c r="B481" s="479"/>
      <c r="C481" s="479"/>
      <c r="D481" s="479"/>
      <c r="E481" s="56" t="s">
        <v>1148</v>
      </c>
      <c r="F481" s="57"/>
      <c r="G481" s="57"/>
      <c r="H481" s="57"/>
      <c r="I481" s="57"/>
      <c r="J481" s="57"/>
      <c r="K481" s="57"/>
      <c r="L481" s="57"/>
      <c r="M481" s="57"/>
      <c r="N481" s="57"/>
      <c r="O481" s="57"/>
      <c r="P481" s="57"/>
      <c r="Q481" s="57"/>
      <c r="R481" s="57"/>
      <c r="S481" s="57"/>
      <c r="T481" s="1377">
        <f>T474</f>
        <v>43525</v>
      </c>
      <c r="U481" s="1345"/>
      <c r="V481" s="1345"/>
      <c r="W481" s="1345"/>
      <c r="X481" s="1345"/>
      <c r="Y481" s="1377" t="s">
        <v>980</v>
      </c>
      <c r="Z481" s="1345"/>
      <c r="AA481" s="1345"/>
      <c r="AB481" s="1345"/>
      <c r="AC481" s="1345"/>
      <c r="AD481" s="1377">
        <f>AD474</f>
        <v>43647</v>
      </c>
      <c r="AE481" s="1345"/>
      <c r="AF481" s="1345"/>
      <c r="AG481" s="1345"/>
      <c r="AH481" s="1345"/>
      <c r="AI481" s="479"/>
      <c r="AJ481" s="479"/>
      <c r="AK481" s="479"/>
      <c r="AL481" s="479"/>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46"/>
    </row>
    <row r="482" spans="1:96" ht="12.5">
      <c r="A482" s="479"/>
      <c r="B482" s="479"/>
      <c r="C482" s="479"/>
      <c r="D482" s="479"/>
      <c r="E482" s="59" t="s">
        <v>1149</v>
      </c>
      <c r="F482" s="57"/>
      <c r="G482" s="57"/>
      <c r="H482" s="57"/>
      <c r="I482" s="57"/>
      <c r="J482" s="57"/>
      <c r="K482" s="57"/>
      <c r="L482" s="57"/>
      <c r="M482" s="57"/>
      <c r="N482" s="57"/>
      <c r="O482" s="57"/>
      <c r="P482" s="57"/>
      <c r="Q482" s="57"/>
      <c r="R482" s="57"/>
      <c r="S482" s="57"/>
      <c r="T482" s="1377" t="s">
        <v>980</v>
      </c>
      <c r="U482" s="1345"/>
      <c r="V482" s="1345"/>
      <c r="W482" s="1345"/>
      <c r="X482" s="1345"/>
      <c r="Y482" s="1377" t="s">
        <v>980</v>
      </c>
      <c r="Z482" s="1345"/>
      <c r="AA482" s="1345"/>
      <c r="AB482" s="1345"/>
      <c r="AC482" s="1345"/>
      <c r="AD482" s="1377" t="s">
        <v>980</v>
      </c>
      <c r="AE482" s="1345"/>
      <c r="AF482" s="1345"/>
      <c r="AG482" s="1345"/>
      <c r="AH482" s="1345"/>
      <c r="AI482" s="479"/>
      <c r="AJ482" s="479"/>
      <c r="AK482" s="479"/>
      <c r="AL482" s="479"/>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46"/>
    </row>
    <row r="483" spans="1:96" ht="12.5">
      <c r="A483" s="479"/>
      <c r="B483" s="479"/>
      <c r="C483" s="479"/>
      <c r="D483" s="479"/>
      <c r="E483" s="129" t="s">
        <v>1150</v>
      </c>
      <c r="F483" s="60"/>
      <c r="G483" s="60"/>
      <c r="H483" s="60"/>
      <c r="I483" s="60"/>
      <c r="J483" s="60"/>
      <c r="K483" s="60"/>
      <c r="L483" s="60"/>
      <c r="M483" s="60"/>
      <c r="N483" s="60"/>
      <c r="O483" s="60"/>
      <c r="P483" s="60"/>
      <c r="Q483" s="60"/>
      <c r="R483" s="60"/>
      <c r="S483" s="60"/>
      <c r="T483" s="1377" t="s">
        <v>980</v>
      </c>
      <c r="U483" s="1345"/>
      <c r="V483" s="1345"/>
      <c r="W483" s="1345"/>
      <c r="X483" s="1345"/>
      <c r="Y483" s="1377" t="s">
        <v>980</v>
      </c>
      <c r="Z483" s="1345"/>
      <c r="AA483" s="1345"/>
      <c r="AB483" s="1345"/>
      <c r="AC483" s="1345"/>
      <c r="AD483" s="1377" t="s">
        <v>980</v>
      </c>
      <c r="AE483" s="1345"/>
      <c r="AF483" s="1345"/>
      <c r="AG483" s="1345"/>
      <c r="AH483" s="1345"/>
      <c r="AI483" s="479"/>
      <c r="AJ483" s="479"/>
      <c r="AK483" s="479"/>
      <c r="AL483" s="479"/>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46"/>
    </row>
    <row r="484" spans="1:96" ht="12.5">
      <c r="A484" s="479"/>
      <c r="B484" s="479"/>
      <c r="C484" s="479"/>
      <c r="D484" s="479"/>
      <c r="E484" s="479"/>
      <c r="F484" s="479"/>
      <c r="G484" s="479"/>
      <c r="H484" s="479"/>
      <c r="I484" s="479"/>
      <c r="J484" s="479"/>
      <c r="K484" s="479"/>
      <c r="L484" s="479"/>
      <c r="M484" s="479"/>
      <c r="N484" s="479"/>
      <c r="O484" s="479"/>
      <c r="P484" s="479"/>
      <c r="Q484" s="479"/>
      <c r="R484" s="479"/>
      <c r="S484" s="479"/>
      <c r="T484" s="479"/>
      <c r="U484" s="479"/>
      <c r="V484" s="479"/>
      <c r="W484" s="479"/>
      <c r="X484" s="479"/>
      <c r="Y484" s="479"/>
      <c r="Z484" s="479"/>
      <c r="AA484" s="479"/>
      <c r="AB484" s="479"/>
      <c r="AC484" s="479"/>
      <c r="AD484" s="479"/>
      <c r="AE484" s="479"/>
      <c r="AF484" s="479"/>
      <c r="AG484" s="479"/>
      <c r="AH484" s="479"/>
      <c r="AI484" s="479"/>
      <c r="AJ484" s="479"/>
      <c r="AK484" s="479"/>
      <c r="AL484" s="479"/>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46"/>
    </row>
    <row r="485" spans="1:96" ht="13">
      <c r="A485" s="479"/>
      <c r="B485" s="56"/>
      <c r="C485" s="57"/>
      <c r="D485" s="57"/>
      <c r="E485" s="57"/>
      <c r="F485" s="57"/>
      <c r="G485" s="57"/>
      <c r="H485" s="57"/>
      <c r="I485" s="57"/>
      <c r="J485" s="57"/>
      <c r="K485" s="57"/>
      <c r="L485" s="57"/>
      <c r="M485" s="57"/>
      <c r="N485" s="57"/>
      <c r="O485" s="57"/>
      <c r="P485" s="58"/>
      <c r="Q485" s="1350" t="s">
        <v>1151</v>
      </c>
      <c r="R485" s="1351"/>
      <c r="S485" s="1351"/>
      <c r="T485" s="1351"/>
      <c r="U485" s="1351"/>
      <c r="V485" s="1351"/>
      <c r="W485" s="1351"/>
      <c r="X485" s="1351"/>
      <c r="Y485" s="1351"/>
      <c r="Z485" s="1351"/>
      <c r="AA485" s="1351"/>
      <c r="AB485" s="1351"/>
      <c r="AC485" s="1351"/>
      <c r="AD485" s="1351"/>
      <c r="AE485" s="1351"/>
      <c r="AF485" s="1351"/>
      <c r="AG485" s="1351"/>
      <c r="AH485" s="1351"/>
      <c r="AI485" s="1351"/>
      <c r="AJ485" s="1351"/>
      <c r="AK485" s="1352"/>
      <c r="AL485" s="479"/>
      <c r="AM485" s="46"/>
      <c r="AN485" s="46" t="str">
        <f>N590</f>
        <v>Yes</v>
      </c>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row>
    <row r="486" spans="1:96" ht="12.5">
      <c r="A486" s="479"/>
      <c r="B486" s="56" t="s">
        <v>1152</v>
      </c>
      <c r="C486" s="57"/>
      <c r="D486" s="57"/>
      <c r="E486" s="57"/>
      <c r="F486" s="57"/>
      <c r="G486" s="57"/>
      <c r="H486" s="57"/>
      <c r="I486" s="57"/>
      <c r="J486" s="57"/>
      <c r="K486" s="57"/>
      <c r="L486" s="57"/>
      <c r="M486" s="57"/>
      <c r="N486" s="57"/>
      <c r="O486" s="57"/>
      <c r="P486" s="57"/>
      <c r="Q486" s="1400" t="s">
        <v>1153</v>
      </c>
      <c r="R486" s="1025"/>
      <c r="S486" s="1025"/>
      <c r="T486" s="1025"/>
      <c r="U486" s="1025"/>
      <c r="V486" s="1025"/>
      <c r="W486" s="1025"/>
      <c r="X486" s="1025"/>
      <c r="Y486" s="1025"/>
      <c r="Z486" s="1025"/>
      <c r="AA486" s="1025"/>
      <c r="AB486" s="1025"/>
      <c r="AC486" s="1025"/>
      <c r="AD486" s="1025"/>
      <c r="AE486" s="1025"/>
      <c r="AF486" s="1025"/>
      <c r="AG486" s="1025"/>
      <c r="AH486" s="1025"/>
      <c r="AI486" s="1025"/>
      <c r="AJ486" s="1025"/>
      <c r="AK486" s="1194"/>
      <c r="AL486" s="479"/>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row>
    <row r="487" spans="1:96" ht="12.5">
      <c r="A487" s="479"/>
      <c r="B487" s="56" t="s">
        <v>1154</v>
      </c>
      <c r="C487" s="57"/>
      <c r="D487" s="57"/>
      <c r="E487" s="57"/>
      <c r="F487" s="57"/>
      <c r="G487" s="57"/>
      <c r="H487" s="57"/>
      <c r="I487" s="57"/>
      <c r="J487" s="57"/>
      <c r="K487" s="57"/>
      <c r="L487" s="57"/>
      <c r="M487" s="57"/>
      <c r="N487" s="57"/>
      <c r="O487" s="57"/>
      <c r="P487" s="57"/>
      <c r="Q487" s="1400" t="s">
        <v>1155</v>
      </c>
      <c r="R487" s="1025"/>
      <c r="S487" s="1025"/>
      <c r="T487" s="1025"/>
      <c r="U487" s="1025"/>
      <c r="V487" s="1025"/>
      <c r="W487" s="1025"/>
      <c r="X487" s="1025"/>
      <c r="Y487" s="1025"/>
      <c r="Z487" s="1025"/>
      <c r="AA487" s="1025"/>
      <c r="AB487" s="1025"/>
      <c r="AC487" s="1025"/>
      <c r="AD487" s="1025"/>
      <c r="AE487" s="1025"/>
      <c r="AF487" s="1025"/>
      <c r="AG487" s="1025"/>
      <c r="AH487" s="1025"/>
      <c r="AI487" s="1025"/>
      <c r="AJ487" s="1025"/>
      <c r="AK487" s="1194"/>
      <c r="AL487" s="479"/>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row>
    <row r="488" spans="1:96" ht="12.5">
      <c r="A488" s="479"/>
      <c r="B488" s="56" t="s">
        <v>1156</v>
      </c>
      <c r="C488" s="57"/>
      <c r="D488" s="57"/>
      <c r="E488" s="57"/>
      <c r="F488" s="57"/>
      <c r="G488" s="57"/>
      <c r="H488" s="57"/>
      <c r="I488" s="57"/>
      <c r="J488" s="57"/>
      <c r="K488" s="57"/>
      <c r="L488" s="57"/>
      <c r="M488" s="57"/>
      <c r="N488" s="57"/>
      <c r="O488" s="57"/>
      <c r="P488" s="57"/>
      <c r="Q488" s="1400" t="s">
        <v>1157</v>
      </c>
      <c r="R488" s="1025"/>
      <c r="S488" s="1025"/>
      <c r="T488" s="1025"/>
      <c r="U488" s="1025"/>
      <c r="V488" s="1025"/>
      <c r="W488" s="1025"/>
      <c r="X488" s="1025"/>
      <c r="Y488" s="1025"/>
      <c r="Z488" s="1025"/>
      <c r="AA488" s="1025"/>
      <c r="AB488" s="1025"/>
      <c r="AC488" s="1025"/>
      <c r="AD488" s="1025"/>
      <c r="AE488" s="1025"/>
      <c r="AF488" s="1025"/>
      <c r="AG488" s="1025"/>
      <c r="AH488" s="1025"/>
      <c r="AI488" s="1025"/>
      <c r="AJ488" s="1025"/>
      <c r="AK488" s="1194"/>
      <c r="AL488" s="479"/>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row>
    <row r="489" spans="1:96" ht="12.5" customHeight="1">
      <c r="A489" s="479"/>
      <c r="B489" s="1355" t="s">
        <v>1158</v>
      </c>
      <c r="C489" s="1356"/>
      <c r="D489" s="1356"/>
      <c r="E489" s="1356"/>
      <c r="F489" s="1356"/>
      <c r="G489" s="1356"/>
      <c r="H489" s="1356"/>
      <c r="I489" s="1356"/>
      <c r="J489" s="1356"/>
      <c r="K489" s="1356"/>
      <c r="L489" s="1356"/>
      <c r="M489" s="1356"/>
      <c r="N489" s="1356"/>
      <c r="O489" s="1356"/>
      <c r="P489" s="1357"/>
      <c r="Q489" s="125"/>
      <c r="R489" s="125"/>
      <c r="S489" s="126"/>
      <c r="T489" s="126"/>
      <c r="U489" s="126"/>
      <c r="V489" s="126"/>
      <c r="W489" s="126"/>
      <c r="X489" s="126"/>
      <c r="Y489" s="126"/>
      <c r="Z489" s="126"/>
      <c r="AA489" s="126"/>
      <c r="AB489" s="126"/>
      <c r="AC489" s="126"/>
      <c r="AD489" s="126"/>
      <c r="AE489" s="126"/>
      <c r="AF489" s="126"/>
      <c r="AG489" s="126"/>
      <c r="AH489" s="126"/>
      <c r="AI489" s="126"/>
      <c r="AJ489" s="126"/>
      <c r="AK489" s="127"/>
      <c r="AL489" s="479"/>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row>
    <row r="490" spans="1:96" ht="12.5" customHeight="1">
      <c r="A490" s="479"/>
      <c r="B490" s="1358"/>
      <c r="C490" s="1359"/>
      <c r="D490" s="1359"/>
      <c r="E490" s="1359"/>
      <c r="F490" s="1359"/>
      <c r="G490" s="1359"/>
      <c r="H490" s="1359"/>
      <c r="I490" s="1359"/>
      <c r="J490" s="1359"/>
      <c r="K490" s="1359"/>
      <c r="L490" s="1359"/>
      <c r="M490" s="1359"/>
      <c r="N490" s="1359"/>
      <c r="O490" s="1359"/>
      <c r="P490" s="1360"/>
      <c r="Q490" s="1364" t="s">
        <v>697</v>
      </c>
      <c r="R490" s="1365"/>
      <c r="S490" s="996" t="s">
        <v>1159</v>
      </c>
      <c r="T490" s="997"/>
      <c r="U490" s="997"/>
      <c r="V490" s="997"/>
      <c r="W490" s="997"/>
      <c r="X490" s="997"/>
      <c r="Y490" s="997"/>
      <c r="Z490" s="997"/>
      <c r="AA490" s="997"/>
      <c r="AB490" s="997"/>
      <c r="AC490" s="997"/>
      <c r="AD490" s="997"/>
      <c r="AE490" s="997"/>
      <c r="AF490" s="997"/>
      <c r="AG490" s="997"/>
      <c r="AH490" s="997"/>
      <c r="AI490" s="997"/>
      <c r="AJ490" s="997"/>
      <c r="AK490" s="998"/>
      <c r="AL490" s="479"/>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46"/>
    </row>
    <row r="491" spans="1:96" ht="12.5">
      <c r="A491" s="479"/>
      <c r="B491" s="1361"/>
      <c r="C491" s="1362"/>
      <c r="D491" s="1362"/>
      <c r="E491" s="1362"/>
      <c r="F491" s="1362"/>
      <c r="G491" s="1362"/>
      <c r="H491" s="1362"/>
      <c r="I491" s="1362"/>
      <c r="J491" s="1362"/>
      <c r="K491" s="1362"/>
      <c r="L491" s="1362"/>
      <c r="M491" s="1362"/>
      <c r="N491" s="1362"/>
      <c r="O491" s="1362"/>
      <c r="P491" s="1363"/>
      <c r="Q491" s="1366"/>
      <c r="R491" s="1367"/>
      <c r="S491" s="999"/>
      <c r="T491" s="1000"/>
      <c r="U491" s="1000"/>
      <c r="V491" s="1000"/>
      <c r="W491" s="1000"/>
      <c r="X491" s="1000"/>
      <c r="Y491" s="1000"/>
      <c r="Z491" s="1000"/>
      <c r="AA491" s="1000"/>
      <c r="AB491" s="1000"/>
      <c r="AC491" s="1000"/>
      <c r="AD491" s="1000"/>
      <c r="AE491" s="1000"/>
      <c r="AF491" s="1000"/>
      <c r="AG491" s="1000"/>
      <c r="AH491" s="1000"/>
      <c r="AI491" s="1000"/>
      <c r="AJ491" s="1000"/>
      <c r="AK491" s="1001"/>
      <c r="AL491" s="479"/>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row>
    <row r="492" spans="1:96" ht="12.5">
      <c r="A492" s="479"/>
      <c r="B492" s="56" t="s">
        <v>1160</v>
      </c>
      <c r="C492" s="57"/>
      <c r="D492" s="57"/>
      <c r="E492" s="57"/>
      <c r="F492" s="57"/>
      <c r="G492" s="57"/>
      <c r="H492" s="57"/>
      <c r="I492" s="57"/>
      <c r="J492" s="57"/>
      <c r="K492" s="57"/>
      <c r="L492" s="57"/>
      <c r="M492" s="57"/>
      <c r="N492" s="57"/>
      <c r="O492" s="57"/>
      <c r="P492" s="57"/>
      <c r="Q492" s="1400" t="s">
        <v>1161</v>
      </c>
      <c r="R492" s="1025"/>
      <c r="S492" s="1025"/>
      <c r="T492" s="1025"/>
      <c r="U492" s="1025"/>
      <c r="V492" s="1025"/>
      <c r="W492" s="1025"/>
      <c r="X492" s="1025"/>
      <c r="Y492" s="1025"/>
      <c r="Z492" s="1025"/>
      <c r="AA492" s="1025"/>
      <c r="AB492" s="1025"/>
      <c r="AC492" s="1025"/>
      <c r="AD492" s="1025"/>
      <c r="AE492" s="1025"/>
      <c r="AF492" s="1025"/>
      <c r="AG492" s="1025"/>
      <c r="AH492" s="1025"/>
      <c r="AI492" s="1025"/>
      <c r="AJ492" s="1025"/>
      <c r="AK492" s="1194"/>
      <c r="AL492" s="479"/>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46"/>
    </row>
    <row r="493" spans="1:96" ht="12.5">
      <c r="A493" s="479"/>
      <c r="B493" s="56" t="s">
        <v>1162</v>
      </c>
      <c r="C493" s="57"/>
      <c r="D493" s="57"/>
      <c r="E493" s="57"/>
      <c r="F493" s="57"/>
      <c r="G493" s="57"/>
      <c r="H493" s="57"/>
      <c r="I493" s="57"/>
      <c r="J493" s="57"/>
      <c r="K493" s="57"/>
      <c r="L493" s="57"/>
      <c r="M493" s="57"/>
      <c r="N493" s="57"/>
      <c r="O493" s="57"/>
      <c r="P493" s="57"/>
      <c r="Q493" s="1400" t="s">
        <v>1163</v>
      </c>
      <c r="R493" s="1025"/>
      <c r="S493" s="1025"/>
      <c r="T493" s="1025"/>
      <c r="U493" s="1025"/>
      <c r="V493" s="1025"/>
      <c r="W493" s="1025"/>
      <c r="X493" s="1025"/>
      <c r="Y493" s="1025"/>
      <c r="Z493" s="1025"/>
      <c r="AA493" s="1025"/>
      <c r="AB493" s="1025"/>
      <c r="AC493" s="1025"/>
      <c r="AD493" s="1025"/>
      <c r="AE493" s="1025"/>
      <c r="AF493" s="1025"/>
      <c r="AG493" s="1025"/>
      <c r="AH493" s="1025"/>
      <c r="AI493" s="1025"/>
      <c r="AJ493" s="1025"/>
      <c r="AK493" s="1194"/>
      <c r="AL493" s="479"/>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46"/>
    </row>
    <row r="494" spans="1:96" ht="12.5">
      <c r="A494" s="479"/>
      <c r="B494" s="18"/>
      <c r="C494" s="18"/>
      <c r="D494" s="18"/>
      <c r="E494" s="18"/>
      <c r="F494" s="18"/>
      <c r="G494" s="18"/>
      <c r="H494" s="18"/>
      <c r="I494" s="18"/>
      <c r="J494" s="18"/>
      <c r="K494" s="18"/>
      <c r="L494" s="18"/>
      <c r="M494" s="18"/>
      <c r="N494" s="18"/>
      <c r="O494" s="18"/>
      <c r="P494" s="463"/>
      <c r="Q494" s="11"/>
      <c r="R494" s="11"/>
      <c r="S494" s="11"/>
      <c r="T494" s="11"/>
      <c r="U494" s="11"/>
      <c r="V494" s="11"/>
      <c r="W494" s="11"/>
      <c r="X494" s="11"/>
      <c r="Y494" s="11"/>
      <c r="Z494" s="11"/>
      <c r="AA494" s="11"/>
      <c r="AB494" s="11"/>
      <c r="AC494" s="11"/>
      <c r="AD494" s="11"/>
      <c r="AE494" s="11"/>
      <c r="AF494" s="11"/>
      <c r="AG494" s="11"/>
      <c r="AH494" s="11"/>
      <c r="AI494" s="11"/>
      <c r="AJ494" s="11"/>
      <c r="AK494" s="11"/>
      <c r="AL494" s="479"/>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46"/>
    </row>
    <row r="495" spans="1:96" ht="12.5">
      <c r="A495" s="479"/>
      <c r="B495" s="18"/>
      <c r="C495" s="18"/>
      <c r="D495" s="18"/>
      <c r="E495" s="18"/>
      <c r="F495" s="18"/>
      <c r="G495" s="18"/>
      <c r="H495" s="18"/>
      <c r="I495" s="18"/>
      <c r="J495" s="18"/>
      <c r="K495" s="18"/>
      <c r="L495" s="18"/>
      <c r="M495" s="18"/>
      <c r="N495" s="18"/>
      <c r="O495" s="18"/>
      <c r="P495" s="463"/>
      <c r="Q495" s="11"/>
      <c r="R495" s="11"/>
      <c r="S495" s="11"/>
      <c r="T495" s="11"/>
      <c r="U495" s="11"/>
      <c r="V495" s="11"/>
      <c r="W495" s="11"/>
      <c r="X495" s="11"/>
      <c r="Y495" s="11"/>
      <c r="Z495" s="11"/>
      <c r="AA495" s="11"/>
      <c r="AB495" s="11"/>
      <c r="AC495" s="11"/>
      <c r="AD495" s="11"/>
      <c r="AE495" s="11"/>
      <c r="AF495" s="11"/>
      <c r="AG495" s="11"/>
      <c r="AH495" s="11"/>
      <c r="AI495" s="11"/>
      <c r="AJ495" s="11"/>
      <c r="AK495" s="11"/>
      <c r="AL495" s="463"/>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46"/>
    </row>
    <row r="496" spans="1:96" ht="13">
      <c r="A496" s="39" t="s">
        <v>763</v>
      </c>
      <c r="B496" s="479"/>
      <c r="C496" s="39" t="s">
        <v>166</v>
      </c>
      <c r="D496" s="18"/>
      <c r="E496" s="18"/>
      <c r="F496" s="18"/>
      <c r="G496" s="18"/>
      <c r="H496" s="18"/>
      <c r="I496" s="18"/>
      <c r="J496" s="18"/>
      <c r="K496" s="18"/>
      <c r="L496" s="18"/>
      <c r="M496" s="18"/>
      <c r="N496" s="18"/>
      <c r="O496" s="18"/>
      <c r="P496" s="463"/>
      <c r="Q496" s="11"/>
      <c r="R496" s="11"/>
      <c r="S496" s="11"/>
      <c r="T496" s="11"/>
      <c r="U496" s="11"/>
      <c r="V496" s="11"/>
      <c r="W496" s="11"/>
      <c r="X496" s="11"/>
      <c r="Y496" s="11"/>
      <c r="Z496" s="11"/>
      <c r="AA496" s="11"/>
      <c r="AB496" s="11"/>
      <c r="AC496" s="11"/>
      <c r="AD496" s="11"/>
      <c r="AE496" s="11"/>
      <c r="AF496" s="11"/>
      <c r="AG496" s="11"/>
      <c r="AH496" s="11"/>
      <c r="AI496" s="11"/>
      <c r="AJ496" s="11"/>
      <c r="AK496" s="11"/>
      <c r="AL496" s="463"/>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46"/>
    </row>
    <row r="497" spans="2:96" ht="12.5">
      <c r="B497" s="18"/>
      <c r="C497" s="18"/>
      <c r="D497" s="18"/>
      <c r="E497" s="18"/>
      <c r="F497" s="18"/>
      <c r="G497" s="18"/>
      <c r="H497" s="18"/>
      <c r="I497" s="18"/>
      <c r="J497" s="18"/>
      <c r="K497" s="18"/>
      <c r="L497" s="18"/>
      <c r="M497" s="18"/>
      <c r="N497" s="18"/>
      <c r="O497" s="18"/>
      <c r="P497" s="463"/>
      <c r="Q497" s="11"/>
      <c r="R497" s="11"/>
      <c r="S497" s="11"/>
      <c r="T497" s="11"/>
      <c r="U497" s="11"/>
      <c r="V497" s="11"/>
      <c r="W497" s="11"/>
      <c r="X497" s="11"/>
      <c r="Y497" s="11"/>
      <c r="Z497" s="11"/>
      <c r="AA497" s="11"/>
      <c r="AB497" s="11"/>
      <c r="AC497" s="11"/>
      <c r="AD497" s="11"/>
      <c r="AE497" s="11"/>
      <c r="AF497" s="11"/>
      <c r="AG497" s="11"/>
      <c r="AH497" s="11"/>
      <c r="AI497" s="11"/>
      <c r="AJ497" s="11"/>
      <c r="AK497" s="11"/>
      <c r="AL497" s="463"/>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row>
    <row r="498" spans="2:96" ht="13">
      <c r="B498" s="53"/>
      <c r="C498" s="54"/>
      <c r="D498" s="117"/>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71"/>
      <c r="AC498" s="1350" t="s">
        <v>1164</v>
      </c>
      <c r="AD498" s="1351"/>
      <c r="AE498" s="1351"/>
      <c r="AF498" s="1351"/>
      <c r="AG498" s="1351"/>
      <c r="AH498" s="1351"/>
      <c r="AI498" s="1351"/>
      <c r="AJ498" s="1351"/>
      <c r="AK498" s="1352"/>
      <c r="AL498" s="479"/>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46"/>
    </row>
    <row r="499" spans="2:96" ht="13">
      <c r="B499" s="59"/>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1"/>
      <c r="AC499" s="1353" t="s">
        <v>1165</v>
      </c>
      <c r="AD499" s="1354"/>
      <c r="AE499" s="1354"/>
      <c r="AF499" s="1354"/>
      <c r="AG499" s="841" t="s">
        <v>1166</v>
      </c>
      <c r="AH499" s="1354" t="s">
        <v>1167</v>
      </c>
      <c r="AI499" s="1354"/>
      <c r="AJ499" s="1354"/>
      <c r="AK499" s="1401"/>
      <c r="AL499" s="479"/>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46"/>
    </row>
    <row r="500" spans="2:96" ht="13">
      <c r="B500" s="1368" t="s">
        <v>1168</v>
      </c>
      <c r="C500" s="1369"/>
      <c r="D500" s="1369"/>
      <c r="E500" s="1369"/>
      <c r="F500" s="1369"/>
      <c r="G500" s="1369"/>
      <c r="H500" s="1370"/>
      <c r="I500" s="54" t="s">
        <v>1169</v>
      </c>
      <c r="J500" s="54"/>
      <c r="K500" s="54"/>
      <c r="L500" s="54"/>
      <c r="M500" s="54"/>
      <c r="N500" s="54"/>
      <c r="O500" s="54"/>
      <c r="P500" s="54"/>
      <c r="Q500" s="54"/>
      <c r="R500" s="54"/>
      <c r="S500" s="54"/>
      <c r="T500" s="54"/>
      <c r="U500" s="54"/>
      <c r="V500" s="54"/>
      <c r="W500" s="54"/>
      <c r="X500" s="18"/>
      <c r="Y500" s="18"/>
      <c r="Z500" s="479"/>
      <c r="AA500" s="479"/>
      <c r="AB500" s="479"/>
      <c r="AC500" s="1349" t="s">
        <v>299</v>
      </c>
      <c r="AD500" s="1308"/>
      <c r="AE500" s="1308"/>
      <c r="AF500" s="1308"/>
      <c r="AG500" s="55" t="s">
        <v>1166</v>
      </c>
      <c r="AH500" s="1122">
        <v>0</v>
      </c>
      <c r="AI500" s="1122"/>
      <c r="AJ500" s="1122"/>
      <c r="AK500" s="1123"/>
      <c r="AL500" s="479"/>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46"/>
    </row>
    <row r="501" spans="2:96" ht="13">
      <c r="B501" s="1371"/>
      <c r="C501" s="1372"/>
      <c r="D501" s="1372"/>
      <c r="E501" s="1372"/>
      <c r="F501" s="1372"/>
      <c r="G501" s="1372"/>
      <c r="H501" s="1373"/>
      <c r="I501" s="60" t="s">
        <v>1170</v>
      </c>
      <c r="J501" s="60"/>
      <c r="K501" s="60"/>
      <c r="L501" s="60"/>
      <c r="M501" s="60"/>
      <c r="N501" s="60"/>
      <c r="O501" s="60"/>
      <c r="P501" s="60"/>
      <c r="Q501" s="60"/>
      <c r="R501" s="60"/>
      <c r="S501" s="60"/>
      <c r="T501" s="60"/>
      <c r="U501" s="60"/>
      <c r="V501" s="60"/>
      <c r="W501" s="60"/>
      <c r="X501" s="60"/>
      <c r="Y501" s="60"/>
      <c r="Z501" s="60"/>
      <c r="AA501" s="60"/>
      <c r="AB501" s="60"/>
      <c r="AC501" s="1349">
        <v>7</v>
      </c>
      <c r="AD501" s="1308"/>
      <c r="AE501" s="1308"/>
      <c r="AF501" s="1308"/>
      <c r="AG501" s="860" t="s">
        <v>1166</v>
      </c>
      <c r="AH501" s="1122">
        <v>2017</v>
      </c>
      <c r="AI501" s="1122"/>
      <c r="AJ501" s="1122"/>
      <c r="AK501" s="1123"/>
      <c r="AL501" s="479"/>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row>
    <row r="502" spans="2:96" ht="12.75" customHeight="1">
      <c r="B502" s="1368" t="s">
        <v>1171</v>
      </c>
      <c r="C502" s="1369"/>
      <c r="D502" s="1369"/>
      <c r="E502" s="1369"/>
      <c r="F502" s="1369"/>
      <c r="G502" s="1369"/>
      <c r="H502" s="1370"/>
      <c r="I502" s="54" t="s">
        <v>1172</v>
      </c>
      <c r="J502" s="54"/>
      <c r="K502" s="54"/>
      <c r="L502" s="54"/>
      <c r="M502" s="54"/>
      <c r="N502" s="54"/>
      <c r="O502" s="54"/>
      <c r="P502" s="54"/>
      <c r="Q502" s="54"/>
      <c r="R502" s="54"/>
      <c r="S502" s="54"/>
      <c r="T502" s="54"/>
      <c r="U502" s="54"/>
      <c r="V502" s="54"/>
      <c r="W502" s="54"/>
      <c r="X502" s="18"/>
      <c r="Y502" s="18"/>
      <c r="Z502" s="479"/>
      <c r="AA502" s="479"/>
      <c r="AB502" s="479"/>
      <c r="AC502" s="1349" t="s">
        <v>299</v>
      </c>
      <c r="AD502" s="1308"/>
      <c r="AE502" s="1308"/>
      <c r="AF502" s="1308"/>
      <c r="AG502" s="55" t="s">
        <v>1166</v>
      </c>
      <c r="AH502" s="1122"/>
      <c r="AI502" s="1122"/>
      <c r="AJ502" s="1122"/>
      <c r="AK502" s="1123"/>
      <c r="AL502" s="479"/>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row>
    <row r="503" spans="2:96" ht="13">
      <c r="B503" s="1371"/>
      <c r="C503" s="1372"/>
      <c r="D503" s="1372"/>
      <c r="E503" s="1372"/>
      <c r="F503" s="1372"/>
      <c r="G503" s="1372"/>
      <c r="H503" s="1373"/>
      <c r="I503" s="18" t="s">
        <v>1173</v>
      </c>
      <c r="J503" s="18"/>
      <c r="K503" s="18"/>
      <c r="L503" s="18"/>
      <c r="M503" s="18"/>
      <c r="N503" s="18"/>
      <c r="O503" s="18"/>
      <c r="P503" s="18"/>
      <c r="Q503" s="18"/>
      <c r="R503" s="18"/>
      <c r="S503" s="18"/>
      <c r="T503" s="18"/>
      <c r="U503" s="18"/>
      <c r="V503" s="18"/>
      <c r="W503" s="18"/>
      <c r="X503" s="18"/>
      <c r="Y503" s="18"/>
      <c r="Z503" s="479"/>
      <c r="AA503" s="479"/>
      <c r="AB503" s="479"/>
      <c r="AC503" s="1349" t="s">
        <v>299</v>
      </c>
      <c r="AD503" s="1308"/>
      <c r="AE503" s="1308"/>
      <c r="AF503" s="1308"/>
      <c r="AG503" s="55" t="s">
        <v>1166</v>
      </c>
      <c r="AH503" s="1122"/>
      <c r="AI503" s="1122"/>
      <c r="AJ503" s="1122"/>
      <c r="AK503" s="1123"/>
      <c r="AL503" s="479"/>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row>
    <row r="504" spans="2:96" ht="13">
      <c r="B504" s="1371"/>
      <c r="C504" s="1372"/>
      <c r="D504" s="1372"/>
      <c r="E504" s="1372"/>
      <c r="F504" s="1372"/>
      <c r="G504" s="1372"/>
      <c r="H504" s="1373"/>
      <c r="I504" s="18" t="s">
        <v>1174</v>
      </c>
      <c r="J504" s="18"/>
      <c r="K504" s="18"/>
      <c r="L504" s="18"/>
      <c r="M504" s="18"/>
      <c r="N504" s="18"/>
      <c r="O504" s="18"/>
      <c r="P504" s="18"/>
      <c r="Q504" s="18"/>
      <c r="R504" s="18"/>
      <c r="S504" s="18"/>
      <c r="T504" s="18"/>
      <c r="U504" s="18"/>
      <c r="V504" s="18"/>
      <c r="W504" s="18"/>
      <c r="X504" s="18"/>
      <c r="Y504" s="18"/>
      <c r="Z504" s="479"/>
      <c r="AA504" s="479"/>
      <c r="AB504" s="479"/>
      <c r="AC504" s="1349">
        <v>7</v>
      </c>
      <c r="AD504" s="1308"/>
      <c r="AE504" s="1308"/>
      <c r="AF504" s="1308"/>
      <c r="AG504" s="55" t="s">
        <v>1166</v>
      </c>
      <c r="AH504" s="1122">
        <v>2020</v>
      </c>
      <c r="AI504" s="1122"/>
      <c r="AJ504" s="1122"/>
      <c r="AK504" s="1123"/>
      <c r="AL504" s="479"/>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79"/>
      <c r="CH504" s="479"/>
      <c r="CI504" s="479"/>
      <c r="CJ504" s="479"/>
      <c r="CK504" s="479"/>
      <c r="CL504" s="479"/>
      <c r="CM504" s="479"/>
      <c r="CN504" s="479"/>
      <c r="CO504" s="479"/>
      <c r="CP504" s="479"/>
      <c r="CQ504" s="479"/>
      <c r="CR504" s="479"/>
    </row>
    <row r="505" spans="2:96" ht="12.75" customHeight="1">
      <c r="B505" s="1371"/>
      <c r="C505" s="1372"/>
      <c r="D505" s="1372"/>
      <c r="E505" s="1372"/>
      <c r="F505" s="1372"/>
      <c r="G505" s="1372"/>
      <c r="H505" s="1373"/>
      <c r="I505" s="18" t="s">
        <v>1175</v>
      </c>
      <c r="J505" s="18"/>
      <c r="K505" s="18"/>
      <c r="L505" s="18"/>
      <c r="M505" s="18"/>
      <c r="N505" s="18"/>
      <c r="O505" s="18"/>
      <c r="P505" s="18"/>
      <c r="Q505" s="18"/>
      <c r="R505" s="18"/>
      <c r="S505" s="18"/>
      <c r="T505" s="18"/>
      <c r="U505" s="18"/>
      <c r="V505" s="18"/>
      <c r="W505" s="18"/>
      <c r="X505" s="18"/>
      <c r="Y505" s="18"/>
      <c r="Z505" s="479"/>
      <c r="AA505" s="479"/>
      <c r="AB505" s="479"/>
      <c r="AC505" s="1349">
        <v>10</v>
      </c>
      <c r="AD505" s="1308"/>
      <c r="AE505" s="1308"/>
      <c r="AF505" s="1308"/>
      <c r="AG505" s="55" t="s">
        <v>1166</v>
      </c>
      <c r="AH505" s="1122">
        <v>2020</v>
      </c>
      <c r="AI505" s="1122"/>
      <c r="AJ505" s="1122"/>
      <c r="AK505" s="1123"/>
      <c r="AL505" s="479"/>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79"/>
      <c r="CH505" s="479"/>
      <c r="CI505" s="479"/>
      <c r="CJ505" s="479"/>
      <c r="CK505" s="479"/>
      <c r="CL505" s="479"/>
      <c r="CM505" s="479"/>
      <c r="CN505" s="479"/>
      <c r="CO505" s="479"/>
      <c r="CP505" s="479"/>
      <c r="CQ505" s="479"/>
      <c r="CR505" s="479"/>
    </row>
    <row r="506" spans="2:96" ht="13.75" customHeight="1">
      <c r="B506" s="1371"/>
      <c r="C506" s="1372"/>
      <c r="D506" s="1372"/>
      <c r="E506" s="1372"/>
      <c r="F506" s="1372"/>
      <c r="G506" s="1372"/>
      <c r="H506" s="1373"/>
      <c r="I506" s="60" t="s">
        <v>1176</v>
      </c>
      <c r="J506" s="60"/>
      <c r="K506" s="60"/>
      <c r="L506" s="60"/>
      <c r="M506" s="60"/>
      <c r="N506" s="60"/>
      <c r="O506" s="60"/>
      <c r="P506" s="60"/>
      <c r="Q506" s="60"/>
      <c r="R506" s="60"/>
      <c r="S506" s="60"/>
      <c r="T506" s="60"/>
      <c r="U506" s="60"/>
      <c r="V506" s="60"/>
      <c r="W506" s="60"/>
      <c r="X506" s="60"/>
      <c r="Y506" s="60"/>
      <c r="Z506" s="60"/>
      <c r="AA506" s="60"/>
      <c r="AB506" s="60"/>
      <c r="AC506" s="1349">
        <v>2</v>
      </c>
      <c r="AD506" s="1308"/>
      <c r="AE506" s="1308"/>
      <c r="AF506" s="1308"/>
      <c r="AG506" s="860" t="s">
        <v>1166</v>
      </c>
      <c r="AH506" s="1122">
        <v>2021</v>
      </c>
      <c r="AI506" s="1122"/>
      <c r="AJ506" s="1122"/>
      <c r="AK506" s="1123"/>
      <c r="AL506" s="479"/>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79"/>
      <c r="CH506" s="479"/>
      <c r="CI506" s="479"/>
      <c r="CJ506" s="479"/>
      <c r="CK506" s="479"/>
      <c r="CL506" s="479"/>
      <c r="CM506" s="479"/>
      <c r="CN506" s="479"/>
      <c r="CO506" s="479"/>
      <c r="CP506" s="479"/>
      <c r="CQ506" s="479"/>
      <c r="CR506" s="479"/>
    </row>
    <row r="507" spans="2:96" ht="13">
      <c r="B507" s="1368" t="s">
        <v>1177</v>
      </c>
      <c r="C507" s="1369"/>
      <c r="D507" s="1369"/>
      <c r="E507" s="1369"/>
      <c r="F507" s="1369"/>
      <c r="G507" s="1369"/>
      <c r="H507" s="1370"/>
      <c r="I507" s="54" t="s">
        <v>1178</v>
      </c>
      <c r="J507" s="54"/>
      <c r="K507" s="54"/>
      <c r="L507" s="54"/>
      <c r="M507" s="54"/>
      <c r="N507" s="54"/>
      <c r="O507" s="54"/>
      <c r="P507" s="54"/>
      <c r="Q507" s="54"/>
      <c r="R507" s="54"/>
      <c r="S507" s="54"/>
      <c r="T507" s="54"/>
      <c r="U507" s="54"/>
      <c r="V507" s="54"/>
      <c r="W507" s="54"/>
      <c r="X507" s="18"/>
      <c r="Y507" s="18"/>
      <c r="Z507" s="479"/>
      <c r="AA507" s="479"/>
      <c r="AB507" s="479"/>
      <c r="AC507" s="1349">
        <v>8</v>
      </c>
      <c r="AD507" s="1308"/>
      <c r="AE507" s="1308"/>
      <c r="AF507" s="1308"/>
      <c r="AG507" s="55" t="s">
        <v>1166</v>
      </c>
      <c r="AH507" s="1122">
        <v>2020</v>
      </c>
      <c r="AI507" s="1122"/>
      <c r="AJ507" s="1122"/>
      <c r="AK507" s="1123"/>
      <c r="AL507" s="479"/>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79"/>
      <c r="CH507" s="479"/>
      <c r="CI507" s="479"/>
      <c r="CJ507" s="479"/>
      <c r="CK507" s="479"/>
      <c r="CL507" s="479"/>
      <c r="CM507" s="479"/>
      <c r="CN507" s="479"/>
      <c r="CO507" s="479"/>
      <c r="CP507" s="479"/>
      <c r="CQ507" s="479"/>
      <c r="CR507" s="479"/>
    </row>
    <row r="508" spans="2:96" ht="13">
      <c r="B508" s="1371"/>
      <c r="C508" s="1372"/>
      <c r="D508" s="1372"/>
      <c r="E508" s="1372"/>
      <c r="F508" s="1372"/>
      <c r="G508" s="1372"/>
      <c r="H508" s="1373"/>
      <c r="I508" s="18" t="s">
        <v>1179</v>
      </c>
      <c r="J508" s="18"/>
      <c r="K508" s="18"/>
      <c r="L508" s="18"/>
      <c r="M508" s="18"/>
      <c r="N508" s="18"/>
      <c r="O508" s="18"/>
      <c r="P508" s="18"/>
      <c r="Q508" s="18"/>
      <c r="R508" s="18"/>
      <c r="S508" s="18"/>
      <c r="T508" s="18"/>
      <c r="U508" s="18"/>
      <c r="V508" s="18"/>
      <c r="W508" s="18"/>
      <c r="X508" s="18"/>
      <c r="Y508" s="18"/>
      <c r="Z508" s="479"/>
      <c r="AA508" s="479"/>
      <c r="AB508" s="479"/>
      <c r="AC508" s="1349">
        <v>9</v>
      </c>
      <c r="AD508" s="1308"/>
      <c r="AE508" s="1308"/>
      <c r="AF508" s="1308"/>
      <c r="AG508" s="55" t="s">
        <v>1166</v>
      </c>
      <c r="AH508" s="1122">
        <v>2020</v>
      </c>
      <c r="AI508" s="1122"/>
      <c r="AJ508" s="1122"/>
      <c r="AK508" s="1123"/>
      <c r="AL508" s="479"/>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79"/>
      <c r="CH508" s="479"/>
      <c r="CI508" s="479"/>
      <c r="CJ508" s="479"/>
      <c r="CK508" s="479"/>
      <c r="CL508" s="479"/>
      <c r="CM508" s="479"/>
      <c r="CN508" s="479"/>
      <c r="CO508" s="479"/>
      <c r="CP508" s="479"/>
      <c r="CQ508" s="479"/>
      <c r="CR508" s="479"/>
    </row>
    <row r="509" spans="2:96" ht="13">
      <c r="B509" s="1371"/>
      <c r="C509" s="1372"/>
      <c r="D509" s="1372"/>
      <c r="E509" s="1372"/>
      <c r="F509" s="1372"/>
      <c r="G509" s="1372"/>
      <c r="H509" s="1373"/>
      <c r="I509" s="60" t="s">
        <v>1180</v>
      </c>
      <c r="J509" s="60"/>
      <c r="K509" s="60"/>
      <c r="L509" s="60"/>
      <c r="M509" s="60"/>
      <c r="N509" s="60"/>
      <c r="O509" s="60"/>
      <c r="P509" s="60"/>
      <c r="Q509" s="60"/>
      <c r="R509" s="60"/>
      <c r="S509" s="60"/>
      <c r="T509" s="60"/>
      <c r="U509" s="60"/>
      <c r="V509" s="60"/>
      <c r="W509" s="60"/>
      <c r="X509" s="60"/>
      <c r="Y509" s="60"/>
      <c r="Z509" s="60"/>
      <c r="AA509" s="60"/>
      <c r="AB509" s="60"/>
      <c r="AC509" s="1349">
        <v>3</v>
      </c>
      <c r="AD509" s="1308"/>
      <c r="AE509" s="1308"/>
      <c r="AF509" s="1308"/>
      <c r="AG509" s="860" t="s">
        <v>1166</v>
      </c>
      <c r="AH509" s="1122">
        <v>2021</v>
      </c>
      <c r="AI509" s="1122"/>
      <c r="AJ509" s="1122"/>
      <c r="AK509" s="1123"/>
      <c r="AL509" s="479"/>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79"/>
      <c r="CH509" s="479"/>
      <c r="CI509" s="479"/>
      <c r="CJ509" s="479"/>
      <c r="CK509" s="479"/>
      <c r="CL509" s="479"/>
      <c r="CM509" s="479"/>
      <c r="CN509" s="479"/>
      <c r="CO509" s="479"/>
      <c r="CP509" s="479"/>
      <c r="CQ509" s="479"/>
      <c r="CR509" s="479"/>
    </row>
    <row r="510" spans="2:96" ht="13">
      <c r="B510" s="1368" t="s">
        <v>1181</v>
      </c>
      <c r="C510" s="1369"/>
      <c r="D510" s="1369"/>
      <c r="E510" s="1369"/>
      <c r="F510" s="1369"/>
      <c r="G510" s="1369"/>
      <c r="H510" s="1370"/>
      <c r="I510" s="54" t="s">
        <v>1178</v>
      </c>
      <c r="J510" s="54"/>
      <c r="K510" s="54"/>
      <c r="L510" s="54"/>
      <c r="M510" s="54"/>
      <c r="N510" s="54"/>
      <c r="O510" s="54"/>
      <c r="P510" s="54"/>
      <c r="Q510" s="54"/>
      <c r="R510" s="54"/>
      <c r="S510" s="54"/>
      <c r="T510" s="54"/>
      <c r="U510" s="54"/>
      <c r="V510" s="54"/>
      <c r="W510" s="54"/>
      <c r="X510" s="54"/>
      <c r="Y510" s="54"/>
      <c r="Z510" s="54"/>
      <c r="AA510" s="54"/>
      <c r="AB510" s="54"/>
      <c r="AC510" s="1070">
        <v>8</v>
      </c>
      <c r="AD510" s="1071"/>
      <c r="AE510" s="1071"/>
      <c r="AF510" s="1071"/>
      <c r="AG510" s="857" t="s">
        <v>1166</v>
      </c>
      <c r="AH510" s="1122">
        <v>2020</v>
      </c>
      <c r="AI510" s="1122"/>
      <c r="AJ510" s="1122"/>
      <c r="AK510" s="1123"/>
      <c r="AL510" s="479"/>
      <c r="AM510" s="46" t="s">
        <v>1182</v>
      </c>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79"/>
      <c r="CH510" s="479"/>
      <c r="CI510" s="479"/>
      <c r="CJ510" s="479"/>
      <c r="CK510" s="479"/>
      <c r="CL510" s="479"/>
      <c r="CM510" s="479"/>
      <c r="CN510" s="479"/>
      <c r="CO510" s="479"/>
      <c r="CP510" s="479"/>
      <c r="CQ510" s="479"/>
      <c r="CR510" s="479"/>
    </row>
    <row r="511" spans="2:96" ht="13">
      <c r="B511" s="1371"/>
      <c r="C511" s="1372"/>
      <c r="D511" s="1372"/>
      <c r="E511" s="1372"/>
      <c r="F511" s="1372"/>
      <c r="G511" s="1372"/>
      <c r="H511" s="1373"/>
      <c r="I511" s="18" t="s">
        <v>1179</v>
      </c>
      <c r="J511" s="18"/>
      <c r="K511" s="18"/>
      <c r="L511" s="18"/>
      <c r="M511" s="18"/>
      <c r="N511" s="18"/>
      <c r="O511" s="18"/>
      <c r="P511" s="18"/>
      <c r="Q511" s="18"/>
      <c r="R511" s="18"/>
      <c r="S511" s="18"/>
      <c r="T511" s="18"/>
      <c r="U511" s="18"/>
      <c r="V511" s="18"/>
      <c r="W511" s="18"/>
      <c r="X511" s="18"/>
      <c r="Y511" s="18"/>
      <c r="Z511" s="18"/>
      <c r="AA511" s="18"/>
      <c r="AB511" s="18"/>
      <c r="AC511" s="1349">
        <v>9</v>
      </c>
      <c r="AD511" s="1308"/>
      <c r="AE511" s="1308"/>
      <c r="AF511" s="1308"/>
      <c r="AG511" s="55" t="s">
        <v>1166</v>
      </c>
      <c r="AH511" s="1122">
        <v>2020</v>
      </c>
      <c r="AI511" s="1122"/>
      <c r="AJ511" s="1122"/>
      <c r="AK511" s="1123"/>
      <c r="AL511" s="479"/>
      <c r="AM511" s="46" t="s">
        <v>1183</v>
      </c>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79"/>
      <c r="CH511" s="479"/>
      <c r="CI511" s="479"/>
      <c r="CJ511" s="479"/>
      <c r="CK511" s="479"/>
      <c r="CL511" s="479"/>
      <c r="CM511" s="479"/>
      <c r="CN511" s="479"/>
      <c r="CO511" s="479"/>
      <c r="CP511" s="479"/>
      <c r="CQ511" s="479"/>
      <c r="CR511" s="479"/>
    </row>
    <row r="512" spans="2:96" ht="13">
      <c r="B512" s="1374"/>
      <c r="C512" s="1375"/>
      <c r="D512" s="1375"/>
      <c r="E512" s="1375"/>
      <c r="F512" s="1375"/>
      <c r="G512" s="1375"/>
      <c r="H512" s="1376"/>
      <c r="I512" s="60" t="s">
        <v>1180</v>
      </c>
      <c r="J512" s="60"/>
      <c r="K512" s="60"/>
      <c r="L512" s="60"/>
      <c r="M512" s="60"/>
      <c r="N512" s="60"/>
      <c r="O512" s="60"/>
      <c r="P512" s="60"/>
      <c r="Q512" s="60"/>
      <c r="R512" s="60"/>
      <c r="S512" s="60"/>
      <c r="T512" s="60"/>
      <c r="U512" s="60"/>
      <c r="V512" s="60"/>
      <c r="W512" s="60"/>
      <c r="X512" s="60"/>
      <c r="Y512" s="60"/>
      <c r="Z512" s="60"/>
      <c r="AA512" s="60"/>
      <c r="AB512" s="60"/>
      <c r="AC512" s="1349">
        <v>9</v>
      </c>
      <c r="AD512" s="1308"/>
      <c r="AE512" s="1308"/>
      <c r="AF512" s="1308"/>
      <c r="AG512" s="860" t="s">
        <v>1166</v>
      </c>
      <c r="AH512" s="1122">
        <v>2023</v>
      </c>
      <c r="AI512" s="1122"/>
      <c r="AJ512" s="1122"/>
      <c r="AK512" s="1123"/>
      <c r="AL512" s="479"/>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79"/>
      <c r="CH512" s="479"/>
      <c r="CI512" s="479"/>
      <c r="CJ512" s="479"/>
      <c r="CK512" s="479"/>
      <c r="CL512" s="479"/>
      <c r="CM512" s="479"/>
      <c r="CN512" s="479"/>
      <c r="CO512" s="479"/>
      <c r="CP512" s="479"/>
      <c r="CQ512" s="479"/>
      <c r="CR512" s="479"/>
    </row>
    <row r="513" spans="2:96" ht="13">
      <c r="B513" s="1368" t="s">
        <v>1184</v>
      </c>
      <c r="C513" s="1369"/>
      <c r="D513" s="1369"/>
      <c r="E513" s="1369"/>
      <c r="F513" s="1369"/>
      <c r="G513" s="1369"/>
      <c r="H513" s="1370"/>
      <c r="I513" s="53" t="s">
        <v>1185</v>
      </c>
      <c r="J513" s="54"/>
      <c r="K513" s="54"/>
      <c r="L513" s="54"/>
      <c r="M513" s="54"/>
      <c r="N513" s="54"/>
      <c r="O513" s="1008" t="s">
        <v>1186</v>
      </c>
      <c r="P513" s="1025"/>
      <c r="Q513" s="1025"/>
      <c r="R513" s="1025"/>
      <c r="S513" s="1025"/>
      <c r="T513" s="1025"/>
      <c r="U513" s="1025"/>
      <c r="V513" s="1025"/>
      <c r="W513" s="1025"/>
      <c r="X513" s="1025"/>
      <c r="Y513" s="1025"/>
      <c r="Z513" s="1025"/>
      <c r="AA513" s="1025"/>
      <c r="AB513" s="71"/>
      <c r="AC513" s="1070"/>
      <c r="AD513" s="1071"/>
      <c r="AE513" s="1071"/>
      <c r="AF513" s="1071"/>
      <c r="AG513" s="857" t="s">
        <v>1166</v>
      </c>
      <c r="AH513" s="1122"/>
      <c r="AI513" s="1122"/>
      <c r="AJ513" s="1122"/>
      <c r="AK513" s="1123"/>
      <c r="AL513" s="479"/>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79"/>
      <c r="CH513" s="479"/>
      <c r="CI513" s="479"/>
      <c r="CJ513" s="479"/>
      <c r="CK513" s="479"/>
      <c r="CL513" s="479"/>
      <c r="CM513" s="479"/>
      <c r="CN513" s="479"/>
      <c r="CO513" s="479"/>
      <c r="CP513" s="479"/>
      <c r="CQ513" s="479"/>
      <c r="CR513" s="479"/>
    </row>
    <row r="514" spans="2:96" ht="13">
      <c r="B514" s="1371"/>
      <c r="C514" s="1372"/>
      <c r="D514" s="1372"/>
      <c r="E514" s="1372"/>
      <c r="F514" s="1372"/>
      <c r="G514" s="1372"/>
      <c r="H514" s="1373"/>
      <c r="I514" s="116" t="s">
        <v>43</v>
      </c>
      <c r="J514" s="18"/>
      <c r="K514" s="18"/>
      <c r="L514" s="18"/>
      <c r="M514" s="18"/>
      <c r="N514" s="18"/>
      <c r="O514" s="18"/>
      <c r="P514" s="18"/>
      <c r="Q514" s="18"/>
      <c r="R514" s="18"/>
      <c r="S514" s="18"/>
      <c r="T514" s="18"/>
      <c r="U514" s="18"/>
      <c r="V514" s="18"/>
      <c r="W514" s="18"/>
      <c r="X514" s="18"/>
      <c r="Y514" s="18"/>
      <c r="Z514" s="18"/>
      <c r="AA514" s="18"/>
      <c r="AB514" s="74"/>
      <c r="AC514" s="1349">
        <v>7</v>
      </c>
      <c r="AD514" s="1308"/>
      <c r="AE514" s="1308"/>
      <c r="AF514" s="1308"/>
      <c r="AG514" s="55" t="s">
        <v>1166</v>
      </c>
      <c r="AH514" s="1122">
        <v>2020</v>
      </c>
      <c r="AI514" s="1122"/>
      <c r="AJ514" s="1122"/>
      <c r="AK514" s="1123"/>
      <c r="AL514" s="479"/>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79"/>
      <c r="CH514" s="479"/>
      <c r="CI514" s="479"/>
      <c r="CJ514" s="479"/>
      <c r="CK514" s="479"/>
      <c r="CL514" s="479"/>
      <c r="CM514" s="479"/>
      <c r="CN514" s="479"/>
      <c r="CO514" s="479"/>
      <c r="CP514" s="479"/>
      <c r="CQ514" s="479"/>
      <c r="CR514" s="479"/>
    </row>
    <row r="515" spans="2:96" ht="13">
      <c r="B515" s="1371"/>
      <c r="C515" s="1372"/>
      <c r="D515" s="1372"/>
      <c r="E515" s="1372"/>
      <c r="F515" s="1372"/>
      <c r="G515" s="1372"/>
      <c r="H515" s="1373"/>
      <c r="I515" s="59" t="s">
        <v>1187</v>
      </c>
      <c r="J515" s="60"/>
      <c r="K515" s="60"/>
      <c r="L515" s="60"/>
      <c r="M515" s="60"/>
      <c r="N515" s="60"/>
      <c r="O515" s="60"/>
      <c r="P515" s="60"/>
      <c r="Q515" s="60"/>
      <c r="R515" s="60"/>
      <c r="S515" s="60"/>
      <c r="T515" s="60"/>
      <c r="U515" s="60"/>
      <c r="V515" s="60"/>
      <c r="W515" s="60"/>
      <c r="X515" s="60"/>
      <c r="Y515" s="60"/>
      <c r="Z515" s="60"/>
      <c r="AA515" s="60"/>
      <c r="AB515" s="61"/>
      <c r="AC515" s="1349">
        <v>9</v>
      </c>
      <c r="AD515" s="1308"/>
      <c r="AE515" s="1308"/>
      <c r="AF515" s="1308"/>
      <c r="AG515" s="860" t="s">
        <v>1166</v>
      </c>
      <c r="AH515" s="1122">
        <v>2020</v>
      </c>
      <c r="AI515" s="1122"/>
      <c r="AJ515" s="1122"/>
      <c r="AK515" s="1123"/>
      <c r="AL515" s="479"/>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79"/>
      <c r="CH515" s="479"/>
      <c r="CI515" s="479"/>
      <c r="CJ515" s="479"/>
      <c r="CK515" s="479"/>
      <c r="CL515" s="479"/>
      <c r="CM515" s="479"/>
      <c r="CN515" s="479"/>
      <c r="CO515" s="479"/>
      <c r="CP515" s="479"/>
      <c r="CQ515" s="479"/>
      <c r="CR515" s="479"/>
    </row>
    <row r="516" spans="2:96" ht="13">
      <c r="B516" s="1371"/>
      <c r="C516" s="1372"/>
      <c r="D516" s="1372"/>
      <c r="E516" s="1372"/>
      <c r="F516" s="1372"/>
      <c r="G516" s="1372"/>
      <c r="H516" s="1373"/>
      <c r="I516" s="54" t="s">
        <v>1188</v>
      </c>
      <c r="J516" s="54"/>
      <c r="K516" s="54"/>
      <c r="L516" s="54"/>
      <c r="M516" s="54"/>
      <c r="N516" s="54"/>
      <c r="O516" s="1002" t="s">
        <v>1189</v>
      </c>
      <c r="P516" s="1004"/>
      <c r="Q516" s="1004"/>
      <c r="R516" s="1004"/>
      <c r="S516" s="1004"/>
      <c r="T516" s="1004"/>
      <c r="U516" s="1004"/>
      <c r="V516" s="1004"/>
      <c r="W516" s="1004"/>
      <c r="X516" s="1004"/>
      <c r="Y516" s="1004"/>
      <c r="Z516" s="1004"/>
      <c r="AA516" s="1004"/>
      <c r="AB516" s="479"/>
      <c r="AC516" s="1349" t="s">
        <v>299</v>
      </c>
      <c r="AD516" s="1308"/>
      <c r="AE516" s="1308"/>
      <c r="AF516" s="1308"/>
      <c r="AG516" s="55" t="s">
        <v>1166</v>
      </c>
      <c r="AH516" s="1122"/>
      <c r="AI516" s="1122"/>
      <c r="AJ516" s="1122"/>
      <c r="AK516" s="1123"/>
      <c r="AL516" s="479"/>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79"/>
      <c r="CH516" s="479"/>
      <c r="CI516" s="479"/>
      <c r="CJ516" s="479"/>
      <c r="CK516" s="479"/>
      <c r="CL516" s="479"/>
      <c r="CM516" s="479"/>
      <c r="CN516" s="479"/>
      <c r="CO516" s="479"/>
      <c r="CP516" s="479"/>
      <c r="CQ516" s="479"/>
      <c r="CR516" s="479"/>
    </row>
    <row r="517" spans="2:96" ht="13">
      <c r="B517" s="1371"/>
      <c r="C517" s="1372"/>
      <c r="D517" s="1372"/>
      <c r="E517" s="1372"/>
      <c r="F517" s="1372"/>
      <c r="G517" s="1372"/>
      <c r="H517" s="1373"/>
      <c r="I517" s="18" t="s">
        <v>43</v>
      </c>
      <c r="J517" s="18"/>
      <c r="K517" s="18"/>
      <c r="L517" s="18"/>
      <c r="M517" s="18"/>
      <c r="N517" s="18"/>
      <c r="O517" s="18"/>
      <c r="P517" s="18"/>
      <c r="Q517" s="18"/>
      <c r="R517" s="18"/>
      <c r="S517" s="18"/>
      <c r="T517" s="18"/>
      <c r="U517" s="18"/>
      <c r="V517" s="18"/>
      <c r="W517" s="18"/>
      <c r="X517" s="18"/>
      <c r="Y517" s="18"/>
      <c r="Z517" s="479"/>
      <c r="AA517" s="479"/>
      <c r="AB517" s="479"/>
      <c r="AC517" s="1349">
        <v>11</v>
      </c>
      <c r="AD517" s="1308"/>
      <c r="AE517" s="1308"/>
      <c r="AF517" s="1308"/>
      <c r="AG517" s="55" t="s">
        <v>1166</v>
      </c>
      <c r="AH517" s="1122">
        <v>2019</v>
      </c>
      <c r="AI517" s="1122"/>
      <c r="AJ517" s="1122"/>
      <c r="AK517" s="1123"/>
      <c r="AL517" s="479"/>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row>
    <row r="518" spans="2:96" ht="13">
      <c r="B518" s="1371"/>
      <c r="C518" s="1372"/>
      <c r="D518" s="1372"/>
      <c r="E518" s="1372"/>
      <c r="F518" s="1372"/>
      <c r="G518" s="1372"/>
      <c r="H518" s="1373"/>
      <c r="I518" s="60" t="s">
        <v>1187</v>
      </c>
      <c r="J518" s="60"/>
      <c r="K518" s="60"/>
      <c r="L518" s="60"/>
      <c r="M518" s="60"/>
      <c r="N518" s="60"/>
      <c r="O518" s="60"/>
      <c r="P518" s="60"/>
      <c r="Q518" s="60"/>
      <c r="R518" s="60"/>
      <c r="S518" s="60"/>
      <c r="T518" s="60"/>
      <c r="U518" s="60"/>
      <c r="V518" s="60"/>
      <c r="W518" s="60"/>
      <c r="X518" s="60"/>
      <c r="Y518" s="60"/>
      <c r="Z518" s="60"/>
      <c r="AA518" s="60"/>
      <c r="AB518" s="60"/>
      <c r="AC518" s="1349">
        <v>12</v>
      </c>
      <c r="AD518" s="1308"/>
      <c r="AE518" s="1308"/>
      <c r="AF518" s="1308"/>
      <c r="AG518" s="860" t="s">
        <v>1166</v>
      </c>
      <c r="AH518" s="1122">
        <v>2019</v>
      </c>
      <c r="AI518" s="1122"/>
      <c r="AJ518" s="1122"/>
      <c r="AK518" s="1123"/>
      <c r="AL518" s="479"/>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row>
    <row r="519" spans="2:96" ht="13">
      <c r="B519" s="1371"/>
      <c r="C519" s="1372"/>
      <c r="D519" s="1372"/>
      <c r="E519" s="1372"/>
      <c r="F519" s="1372"/>
      <c r="G519" s="1372"/>
      <c r="H519" s="1373"/>
      <c r="I519" s="54" t="s">
        <v>1188</v>
      </c>
      <c r="J519" s="54"/>
      <c r="K519" s="54"/>
      <c r="L519" s="54"/>
      <c r="M519" s="54"/>
      <c r="N519" s="54"/>
      <c r="O519" s="1004" t="s">
        <v>1082</v>
      </c>
      <c r="P519" s="1004"/>
      <c r="Q519" s="1004"/>
      <c r="R519" s="1004"/>
      <c r="S519" s="1004"/>
      <c r="T519" s="1004"/>
      <c r="U519" s="1004"/>
      <c r="V519" s="1004"/>
      <c r="W519" s="1004"/>
      <c r="X519" s="1004"/>
      <c r="Y519" s="1004"/>
      <c r="Z519" s="1004"/>
      <c r="AA519" s="1004"/>
      <c r="AB519" s="479"/>
      <c r="AC519" s="1349" t="s">
        <v>299</v>
      </c>
      <c r="AD519" s="1308"/>
      <c r="AE519" s="1308"/>
      <c r="AF519" s="1308"/>
      <c r="AG519" s="55" t="s">
        <v>1166</v>
      </c>
      <c r="AH519" s="1122"/>
      <c r="AI519" s="1122"/>
      <c r="AJ519" s="1122"/>
      <c r="AK519" s="1123"/>
      <c r="AL519" s="479"/>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row>
    <row r="520" spans="2:96" ht="13">
      <c r="B520" s="1371"/>
      <c r="C520" s="1372"/>
      <c r="D520" s="1372"/>
      <c r="E520" s="1372"/>
      <c r="F520" s="1372"/>
      <c r="G520" s="1372"/>
      <c r="H520" s="1373"/>
      <c r="I520" s="18" t="s">
        <v>43</v>
      </c>
      <c r="J520" s="18"/>
      <c r="K520" s="18"/>
      <c r="L520" s="18"/>
      <c r="M520" s="18"/>
      <c r="N520" s="18"/>
      <c r="O520" s="18"/>
      <c r="P520" s="18"/>
      <c r="Q520" s="18"/>
      <c r="R520" s="18"/>
      <c r="S520" s="18"/>
      <c r="T520" s="18"/>
      <c r="U520" s="18"/>
      <c r="V520" s="18"/>
      <c r="W520" s="18"/>
      <c r="X520" s="18"/>
      <c r="Y520" s="18"/>
      <c r="Z520" s="479"/>
      <c r="AA520" s="479"/>
      <c r="AB520" s="479"/>
      <c r="AC520" s="1349" t="s">
        <v>299</v>
      </c>
      <c r="AD520" s="1308"/>
      <c r="AE520" s="1308"/>
      <c r="AF520" s="1308"/>
      <c r="AG520" s="55" t="s">
        <v>1166</v>
      </c>
      <c r="AH520" s="1122"/>
      <c r="AI520" s="1122"/>
      <c r="AJ520" s="1122"/>
      <c r="AK520" s="1123"/>
      <c r="AL520" s="479"/>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row>
    <row r="521" spans="2:96" ht="13">
      <c r="B521" s="1371"/>
      <c r="C521" s="1372"/>
      <c r="D521" s="1372"/>
      <c r="E521" s="1372"/>
      <c r="F521" s="1372"/>
      <c r="G521" s="1372"/>
      <c r="H521" s="1373"/>
      <c r="I521" s="60" t="s">
        <v>1187</v>
      </c>
      <c r="J521" s="60"/>
      <c r="K521" s="60"/>
      <c r="L521" s="60"/>
      <c r="M521" s="60"/>
      <c r="N521" s="60"/>
      <c r="O521" s="60"/>
      <c r="P521" s="60"/>
      <c r="Q521" s="60"/>
      <c r="R521" s="60"/>
      <c r="S521" s="60"/>
      <c r="T521" s="60"/>
      <c r="U521" s="60"/>
      <c r="V521" s="60"/>
      <c r="W521" s="60"/>
      <c r="X521" s="60"/>
      <c r="Y521" s="60"/>
      <c r="Z521" s="60"/>
      <c r="AA521" s="60"/>
      <c r="AB521" s="60"/>
      <c r="AC521" s="1349" t="s">
        <v>299</v>
      </c>
      <c r="AD521" s="1308"/>
      <c r="AE521" s="1308"/>
      <c r="AF521" s="1308"/>
      <c r="AG521" s="860" t="s">
        <v>1166</v>
      </c>
      <c r="AH521" s="1122"/>
      <c r="AI521" s="1122"/>
      <c r="AJ521" s="1122"/>
      <c r="AK521" s="1123"/>
      <c r="AL521" s="479"/>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row>
    <row r="522" spans="2:96" ht="13">
      <c r="B522" s="1371"/>
      <c r="C522" s="1372"/>
      <c r="D522" s="1372"/>
      <c r="E522" s="1372"/>
      <c r="F522" s="1372"/>
      <c r="G522" s="1372"/>
      <c r="H522" s="1373"/>
      <c r="I522" s="54" t="s">
        <v>1188</v>
      </c>
      <c r="J522" s="54"/>
      <c r="K522" s="54"/>
      <c r="L522" s="54"/>
      <c r="M522" s="54"/>
      <c r="N522" s="54"/>
      <c r="O522" s="1004" t="s">
        <v>1082</v>
      </c>
      <c r="P522" s="1004"/>
      <c r="Q522" s="1004"/>
      <c r="R522" s="1004"/>
      <c r="S522" s="1004"/>
      <c r="T522" s="1004"/>
      <c r="U522" s="1004"/>
      <c r="V522" s="1004"/>
      <c r="W522" s="1004"/>
      <c r="X522" s="1004"/>
      <c r="Y522" s="1004"/>
      <c r="Z522" s="1004"/>
      <c r="AA522" s="1004"/>
      <c r="AB522" s="479"/>
      <c r="AC522" s="1349" t="s">
        <v>299</v>
      </c>
      <c r="AD522" s="1308"/>
      <c r="AE522" s="1308"/>
      <c r="AF522" s="1308"/>
      <c r="AG522" s="55" t="s">
        <v>1166</v>
      </c>
      <c r="AH522" s="1122"/>
      <c r="AI522" s="1122"/>
      <c r="AJ522" s="1122"/>
      <c r="AK522" s="1123"/>
      <c r="AL522" s="479"/>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row>
    <row r="523" spans="2:96" ht="13">
      <c r="B523" s="1371"/>
      <c r="C523" s="1372"/>
      <c r="D523" s="1372"/>
      <c r="E523" s="1372"/>
      <c r="F523" s="1372"/>
      <c r="G523" s="1372"/>
      <c r="H523" s="1373"/>
      <c r="I523" s="18" t="s">
        <v>43</v>
      </c>
      <c r="J523" s="18"/>
      <c r="K523" s="18"/>
      <c r="L523" s="18"/>
      <c r="M523" s="18"/>
      <c r="N523" s="18"/>
      <c r="O523" s="18"/>
      <c r="P523" s="18"/>
      <c r="Q523" s="18"/>
      <c r="R523" s="18"/>
      <c r="S523" s="18"/>
      <c r="T523" s="18"/>
      <c r="U523" s="18"/>
      <c r="V523" s="18"/>
      <c r="W523" s="18"/>
      <c r="X523" s="18"/>
      <c r="Y523" s="18"/>
      <c r="Z523" s="479"/>
      <c r="AA523" s="479"/>
      <c r="AB523" s="479"/>
      <c r="AC523" s="1349" t="s">
        <v>299</v>
      </c>
      <c r="AD523" s="1308"/>
      <c r="AE523" s="1308"/>
      <c r="AF523" s="1308"/>
      <c r="AG523" s="55" t="s">
        <v>1166</v>
      </c>
      <c r="AH523" s="1122"/>
      <c r="AI523" s="1122"/>
      <c r="AJ523" s="1122"/>
      <c r="AK523" s="1123"/>
      <c r="AL523" s="479"/>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46"/>
    </row>
    <row r="524" spans="2:96" ht="13">
      <c r="B524" s="1371"/>
      <c r="C524" s="1372"/>
      <c r="D524" s="1372"/>
      <c r="E524" s="1372"/>
      <c r="F524" s="1372"/>
      <c r="G524" s="1372"/>
      <c r="H524" s="1373"/>
      <c r="I524" s="60" t="s">
        <v>1187</v>
      </c>
      <c r="J524" s="60"/>
      <c r="K524" s="60"/>
      <c r="L524" s="60"/>
      <c r="M524" s="60"/>
      <c r="N524" s="60"/>
      <c r="O524" s="60"/>
      <c r="P524" s="60"/>
      <c r="Q524" s="60"/>
      <c r="R524" s="60"/>
      <c r="S524" s="60"/>
      <c r="T524" s="60"/>
      <c r="U524" s="60"/>
      <c r="V524" s="60"/>
      <c r="W524" s="60"/>
      <c r="X524" s="60"/>
      <c r="Y524" s="60"/>
      <c r="Z524" s="60"/>
      <c r="AA524" s="60"/>
      <c r="AB524" s="60"/>
      <c r="AC524" s="1349" t="s">
        <v>299</v>
      </c>
      <c r="AD524" s="1308"/>
      <c r="AE524" s="1308"/>
      <c r="AF524" s="1308"/>
      <c r="AG524" s="860" t="s">
        <v>1166</v>
      </c>
      <c r="AH524" s="1122"/>
      <c r="AI524" s="1122"/>
      <c r="AJ524" s="1122"/>
      <c r="AK524" s="1123"/>
      <c r="AL524" s="479"/>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46"/>
    </row>
    <row r="525" spans="2:96" ht="13">
      <c r="B525" s="1371"/>
      <c r="C525" s="1372"/>
      <c r="D525" s="1372"/>
      <c r="E525" s="1372"/>
      <c r="F525" s="1372"/>
      <c r="G525" s="1372"/>
      <c r="H525" s="1373"/>
      <c r="I525" s="54" t="s">
        <v>1188</v>
      </c>
      <c r="J525" s="54"/>
      <c r="K525" s="54"/>
      <c r="L525" s="54"/>
      <c r="M525" s="54"/>
      <c r="N525" s="54"/>
      <c r="O525" s="1004" t="s">
        <v>1082</v>
      </c>
      <c r="P525" s="1004"/>
      <c r="Q525" s="1004"/>
      <c r="R525" s="1004"/>
      <c r="S525" s="1004"/>
      <c r="T525" s="1004"/>
      <c r="U525" s="1004"/>
      <c r="V525" s="1004"/>
      <c r="W525" s="1004"/>
      <c r="X525" s="1004"/>
      <c r="Y525" s="1004"/>
      <c r="Z525" s="1004"/>
      <c r="AA525" s="1004"/>
      <c r="AB525" s="479"/>
      <c r="AC525" s="1349" t="s">
        <v>299</v>
      </c>
      <c r="AD525" s="1308"/>
      <c r="AE525" s="1308"/>
      <c r="AF525" s="1308"/>
      <c r="AG525" s="55" t="s">
        <v>1166</v>
      </c>
      <c r="AH525" s="1122"/>
      <c r="AI525" s="1122"/>
      <c r="AJ525" s="1122"/>
      <c r="AK525" s="1123"/>
      <c r="AL525" s="479"/>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46"/>
    </row>
    <row r="526" spans="2:96" ht="13">
      <c r="B526" s="1371"/>
      <c r="C526" s="1372"/>
      <c r="D526" s="1372"/>
      <c r="E526" s="1372"/>
      <c r="F526" s="1372"/>
      <c r="G526" s="1372"/>
      <c r="H526" s="1373"/>
      <c r="I526" s="18" t="s">
        <v>43</v>
      </c>
      <c r="J526" s="18"/>
      <c r="K526" s="18"/>
      <c r="L526" s="18"/>
      <c r="M526" s="18"/>
      <c r="N526" s="18"/>
      <c r="O526" s="18"/>
      <c r="P526" s="18"/>
      <c r="Q526" s="18"/>
      <c r="R526" s="18"/>
      <c r="S526" s="18"/>
      <c r="T526" s="18"/>
      <c r="U526" s="18"/>
      <c r="V526" s="18"/>
      <c r="W526" s="18"/>
      <c r="X526" s="18"/>
      <c r="Y526" s="18"/>
      <c r="Z526" s="479"/>
      <c r="AA526" s="479"/>
      <c r="AB526" s="479"/>
      <c r="AC526" s="1349" t="s">
        <v>299</v>
      </c>
      <c r="AD526" s="1308"/>
      <c r="AE526" s="1308"/>
      <c r="AF526" s="1308"/>
      <c r="AG526" s="860" t="s">
        <v>1166</v>
      </c>
      <c r="AH526" s="1122"/>
      <c r="AI526" s="1122"/>
      <c r="AJ526" s="1122"/>
      <c r="AK526" s="1123"/>
      <c r="AL526" s="479"/>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46"/>
    </row>
    <row r="527" spans="2:96" ht="13">
      <c r="B527" s="1371"/>
      <c r="C527" s="1372"/>
      <c r="D527" s="1372"/>
      <c r="E527" s="1372"/>
      <c r="F527" s="1372"/>
      <c r="G527" s="1372"/>
      <c r="H527" s="1373"/>
      <c r="I527" s="60" t="s">
        <v>1187</v>
      </c>
      <c r="J527" s="60"/>
      <c r="K527" s="60"/>
      <c r="L527" s="60"/>
      <c r="M527" s="60"/>
      <c r="N527" s="60"/>
      <c r="O527" s="60"/>
      <c r="P527" s="60"/>
      <c r="Q527" s="60"/>
      <c r="R527" s="60"/>
      <c r="S527" s="60"/>
      <c r="T527" s="60"/>
      <c r="U527" s="60"/>
      <c r="V527" s="60"/>
      <c r="W527" s="60"/>
      <c r="X527" s="60"/>
      <c r="Y527" s="60"/>
      <c r="Z527" s="60"/>
      <c r="AA527" s="60"/>
      <c r="AB527" s="60"/>
      <c r="AC527" s="1349" t="s">
        <v>299</v>
      </c>
      <c r="AD527" s="1308"/>
      <c r="AE527" s="1308"/>
      <c r="AF527" s="1308"/>
      <c r="AG527" s="55" t="s">
        <v>1166</v>
      </c>
      <c r="AH527" s="1122"/>
      <c r="AI527" s="1122"/>
      <c r="AJ527" s="1122"/>
      <c r="AK527" s="1123"/>
      <c r="AL527" s="479"/>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46"/>
    </row>
    <row r="528" spans="2:96" ht="13">
      <c r="B528" s="1371"/>
      <c r="C528" s="1372"/>
      <c r="D528" s="1372"/>
      <c r="E528" s="1372"/>
      <c r="F528" s="1372"/>
      <c r="G528" s="1372"/>
      <c r="H528" s="1373"/>
      <c r="I528" s="54" t="s">
        <v>1188</v>
      </c>
      <c r="J528" s="54"/>
      <c r="K528" s="54"/>
      <c r="L528" s="54"/>
      <c r="M528" s="54"/>
      <c r="N528" s="54"/>
      <c r="O528" s="1004" t="s">
        <v>1082</v>
      </c>
      <c r="P528" s="1004"/>
      <c r="Q528" s="1004"/>
      <c r="R528" s="1004"/>
      <c r="S528" s="1004"/>
      <c r="T528" s="1004"/>
      <c r="U528" s="1004"/>
      <c r="V528" s="1004"/>
      <c r="W528" s="1004"/>
      <c r="X528" s="1004"/>
      <c r="Y528" s="1004"/>
      <c r="Z528" s="1004"/>
      <c r="AA528" s="1004"/>
      <c r="AB528" s="479"/>
      <c r="AC528" s="1349" t="s">
        <v>299</v>
      </c>
      <c r="AD528" s="1308"/>
      <c r="AE528" s="1308"/>
      <c r="AF528" s="1308"/>
      <c r="AG528" s="860" t="s">
        <v>1166</v>
      </c>
      <c r="AH528" s="1122"/>
      <c r="AI528" s="1122"/>
      <c r="AJ528" s="1122"/>
      <c r="AK528" s="1123"/>
      <c r="AL528" s="479"/>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46"/>
    </row>
    <row r="529" spans="1:96" ht="13">
      <c r="A529" s="479"/>
      <c r="B529" s="1371"/>
      <c r="C529" s="1372"/>
      <c r="D529" s="1372"/>
      <c r="E529" s="1372"/>
      <c r="F529" s="1372"/>
      <c r="G529" s="1372"/>
      <c r="H529" s="1373"/>
      <c r="I529" s="18" t="s">
        <v>43</v>
      </c>
      <c r="J529" s="18"/>
      <c r="K529" s="18"/>
      <c r="L529" s="18"/>
      <c r="M529" s="18"/>
      <c r="N529" s="18"/>
      <c r="O529" s="18"/>
      <c r="P529" s="18"/>
      <c r="Q529" s="18"/>
      <c r="R529" s="18"/>
      <c r="S529" s="18"/>
      <c r="T529" s="18"/>
      <c r="U529" s="18"/>
      <c r="V529" s="18"/>
      <c r="W529" s="18"/>
      <c r="X529" s="18"/>
      <c r="Y529" s="18"/>
      <c r="Z529" s="479"/>
      <c r="AA529" s="479"/>
      <c r="AB529" s="479"/>
      <c r="AC529" s="1349" t="s">
        <v>299</v>
      </c>
      <c r="AD529" s="1308"/>
      <c r="AE529" s="1308"/>
      <c r="AF529" s="1308"/>
      <c r="AG529" s="55" t="s">
        <v>1166</v>
      </c>
      <c r="AH529" s="1122"/>
      <c r="AI529" s="1122"/>
      <c r="AJ529" s="1122"/>
      <c r="AK529" s="1123"/>
      <c r="AL529" s="479"/>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46"/>
    </row>
    <row r="530" spans="1:96" ht="13">
      <c r="A530" s="479"/>
      <c r="B530" s="1371"/>
      <c r="C530" s="1372"/>
      <c r="D530" s="1372"/>
      <c r="E530" s="1372"/>
      <c r="F530" s="1372"/>
      <c r="G530" s="1372"/>
      <c r="H530" s="1373"/>
      <c r="I530" s="60" t="s">
        <v>1187</v>
      </c>
      <c r="J530" s="60"/>
      <c r="K530" s="60"/>
      <c r="L530" s="60"/>
      <c r="M530" s="60"/>
      <c r="N530" s="60"/>
      <c r="O530" s="60"/>
      <c r="P530" s="60"/>
      <c r="Q530" s="60"/>
      <c r="R530" s="60"/>
      <c r="S530" s="60"/>
      <c r="T530" s="60"/>
      <c r="U530" s="60"/>
      <c r="V530" s="60"/>
      <c r="W530" s="60"/>
      <c r="X530" s="60"/>
      <c r="Y530" s="60"/>
      <c r="Z530" s="60"/>
      <c r="AA530" s="60"/>
      <c r="AB530" s="60"/>
      <c r="AC530" s="1349" t="s">
        <v>299</v>
      </c>
      <c r="AD530" s="1308"/>
      <c r="AE530" s="1308"/>
      <c r="AF530" s="1308"/>
      <c r="AG530" s="860" t="s">
        <v>1166</v>
      </c>
      <c r="AH530" s="1122"/>
      <c r="AI530" s="1122"/>
      <c r="AJ530" s="1122"/>
      <c r="AK530" s="1123"/>
      <c r="AL530" s="479"/>
      <c r="AM530" s="46"/>
      <c r="AN530" s="46"/>
      <c r="AO530" s="46"/>
      <c r="AP530" s="46"/>
      <c r="AQ530" s="46"/>
      <c r="AR530" s="46"/>
      <c r="AS530" s="46"/>
      <c r="AT530" s="46"/>
      <c r="AU530" s="46"/>
      <c r="AV530" s="46"/>
      <c r="AW530" s="46"/>
      <c r="AX530" s="46"/>
      <c r="AY530" s="46"/>
      <c r="AZ530" s="46"/>
      <c r="BA530" s="4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46"/>
    </row>
    <row r="531" spans="1:96" ht="13">
      <c r="A531" s="479"/>
      <c r="B531" s="1371"/>
      <c r="C531" s="1372"/>
      <c r="D531" s="1372"/>
      <c r="E531" s="1372"/>
      <c r="F531" s="1372"/>
      <c r="G531" s="1372"/>
      <c r="H531" s="1373"/>
      <c r="I531" s="54" t="s">
        <v>1190</v>
      </c>
      <c r="J531" s="54"/>
      <c r="K531" s="54"/>
      <c r="L531" s="54"/>
      <c r="M531" s="54"/>
      <c r="N531" s="54"/>
      <c r="O531" s="54"/>
      <c r="P531" s="54"/>
      <c r="Q531" s="54"/>
      <c r="R531" s="54"/>
      <c r="S531" s="54"/>
      <c r="T531" s="54"/>
      <c r="U531" s="54"/>
      <c r="V531" s="54"/>
      <c r="W531" s="54"/>
      <c r="X531" s="18"/>
      <c r="Y531" s="18"/>
      <c r="Z531" s="479"/>
      <c r="AA531" s="479"/>
      <c r="AB531" s="479"/>
      <c r="AC531" s="1349" t="s">
        <v>299</v>
      </c>
      <c r="AD531" s="1308"/>
      <c r="AE531" s="1308"/>
      <c r="AF531" s="1308"/>
      <c r="AG531" s="860" t="s">
        <v>1166</v>
      </c>
      <c r="AH531" s="1122"/>
      <c r="AI531" s="1122"/>
      <c r="AJ531" s="1122"/>
      <c r="AK531" s="1123"/>
      <c r="AL531" s="479"/>
      <c r="AM531" s="46"/>
      <c r="AN531" s="46"/>
      <c r="AO531" s="46"/>
      <c r="AP531" s="46"/>
      <c r="AQ531" s="46"/>
      <c r="AR531" s="46"/>
      <c r="AS531" s="46"/>
      <c r="AT531" s="46"/>
      <c r="AU531" s="46"/>
      <c r="AV531" s="46"/>
      <c r="AW531" s="46"/>
      <c r="AX531" s="46"/>
      <c r="AY531" s="46"/>
      <c r="AZ531" s="46"/>
      <c r="BA531" s="46"/>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46"/>
    </row>
    <row r="532" spans="1:96" ht="13">
      <c r="A532" s="479"/>
      <c r="B532" s="1371"/>
      <c r="C532" s="1372"/>
      <c r="D532" s="1372"/>
      <c r="E532" s="1372"/>
      <c r="F532" s="1372"/>
      <c r="G532" s="1372"/>
      <c r="H532" s="1373"/>
      <c r="I532" s="18" t="s">
        <v>1191</v>
      </c>
      <c r="J532" s="18"/>
      <c r="K532" s="18"/>
      <c r="L532" s="18"/>
      <c r="M532" s="18"/>
      <c r="N532" s="18"/>
      <c r="O532" s="18"/>
      <c r="P532" s="18"/>
      <c r="Q532" s="18"/>
      <c r="R532" s="18"/>
      <c r="S532" s="18"/>
      <c r="T532" s="18"/>
      <c r="U532" s="18"/>
      <c r="V532" s="18"/>
      <c r="W532" s="18"/>
      <c r="X532" s="18"/>
      <c r="Y532" s="18"/>
      <c r="Z532" s="479"/>
      <c r="AA532" s="479"/>
      <c r="AB532" s="479"/>
      <c r="AC532" s="1349">
        <v>3</v>
      </c>
      <c r="AD532" s="1308"/>
      <c r="AE532" s="1308"/>
      <c r="AF532" s="1308"/>
      <c r="AG532" s="55" t="s">
        <v>1166</v>
      </c>
      <c r="AH532" s="1122">
        <v>2021</v>
      </c>
      <c r="AI532" s="1122"/>
      <c r="AJ532" s="1122"/>
      <c r="AK532" s="1123"/>
      <c r="AL532" s="479"/>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46"/>
    </row>
    <row r="533" spans="1:96" ht="13">
      <c r="A533" s="479"/>
      <c r="B533" s="1371"/>
      <c r="C533" s="1372"/>
      <c r="D533" s="1372"/>
      <c r="E533" s="1372"/>
      <c r="F533" s="1372"/>
      <c r="G533" s="1372"/>
      <c r="H533" s="1373"/>
      <c r="I533" s="18" t="s">
        <v>1192</v>
      </c>
      <c r="J533" s="18"/>
      <c r="K533" s="18"/>
      <c r="L533" s="18"/>
      <c r="M533" s="18"/>
      <c r="N533" s="18"/>
      <c r="O533" s="18"/>
      <c r="P533" s="18"/>
      <c r="Q533" s="18"/>
      <c r="R533" s="18"/>
      <c r="S533" s="18"/>
      <c r="T533" s="18"/>
      <c r="U533" s="18"/>
      <c r="V533" s="18"/>
      <c r="W533" s="18"/>
      <c r="X533" s="18"/>
      <c r="Y533" s="18"/>
      <c r="Z533" s="479"/>
      <c r="AA533" s="479"/>
      <c r="AB533" s="479"/>
      <c r="AC533" s="1349">
        <v>12</v>
      </c>
      <c r="AD533" s="1308"/>
      <c r="AE533" s="1308"/>
      <c r="AF533" s="1308"/>
      <c r="AG533" s="860" t="s">
        <v>1166</v>
      </c>
      <c r="AH533" s="1122">
        <v>2022</v>
      </c>
      <c r="AI533" s="1122"/>
      <c r="AJ533" s="1122"/>
      <c r="AK533" s="1123"/>
      <c r="AL533" s="479"/>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46"/>
    </row>
    <row r="534" spans="1:96" ht="13">
      <c r="A534" s="479"/>
      <c r="B534" s="1371"/>
      <c r="C534" s="1372"/>
      <c r="D534" s="1372"/>
      <c r="E534" s="1372"/>
      <c r="F534" s="1372"/>
      <c r="G534" s="1372"/>
      <c r="H534" s="1373"/>
      <c r="I534" s="18" t="s">
        <v>1193</v>
      </c>
      <c r="J534" s="18"/>
      <c r="K534" s="18"/>
      <c r="L534" s="18"/>
      <c r="M534" s="18"/>
      <c r="N534" s="18"/>
      <c r="O534" s="18"/>
      <c r="P534" s="18"/>
      <c r="Q534" s="18"/>
      <c r="R534" s="18"/>
      <c r="S534" s="18"/>
      <c r="T534" s="18"/>
      <c r="U534" s="18"/>
      <c r="V534" s="18"/>
      <c r="W534" s="18"/>
      <c r="X534" s="18"/>
      <c r="Y534" s="18"/>
      <c r="Z534" s="479"/>
      <c r="AA534" s="479"/>
      <c r="AB534" s="479"/>
      <c r="AC534" s="1349">
        <v>12</v>
      </c>
      <c r="AD534" s="1308"/>
      <c r="AE534" s="1308"/>
      <c r="AF534" s="1308"/>
      <c r="AG534" s="860" t="s">
        <v>1166</v>
      </c>
      <c r="AH534" s="1122">
        <v>2022</v>
      </c>
      <c r="AI534" s="1122"/>
      <c r="AJ534" s="1122"/>
      <c r="AK534" s="1123"/>
      <c r="AL534" s="479"/>
      <c r="AM534" s="46" t="s">
        <v>17</v>
      </c>
      <c r="AN534" s="46" t="str">
        <f>N640</f>
        <v>Yes</v>
      </c>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46"/>
    </row>
    <row r="535" spans="1:96" ht="13">
      <c r="A535" s="479"/>
      <c r="B535" s="1374"/>
      <c r="C535" s="1375"/>
      <c r="D535" s="1375"/>
      <c r="E535" s="1375"/>
      <c r="F535" s="1375"/>
      <c r="G535" s="1375"/>
      <c r="H535" s="1376"/>
      <c r="I535" s="60" t="s">
        <v>1194</v>
      </c>
      <c r="J535" s="60"/>
      <c r="K535" s="60"/>
      <c r="L535" s="60"/>
      <c r="M535" s="60"/>
      <c r="N535" s="60"/>
      <c r="O535" s="60"/>
      <c r="P535" s="60"/>
      <c r="Q535" s="60"/>
      <c r="R535" s="60"/>
      <c r="S535" s="60"/>
      <c r="T535" s="60"/>
      <c r="U535" s="60"/>
      <c r="V535" s="60"/>
      <c r="W535" s="60"/>
      <c r="X535" s="60"/>
      <c r="Y535" s="60"/>
      <c r="Z535" s="60"/>
      <c r="AA535" s="60"/>
      <c r="AB535" s="60"/>
      <c r="AC535" s="1349">
        <v>5</v>
      </c>
      <c r="AD535" s="1308"/>
      <c r="AE535" s="1308"/>
      <c r="AF535" s="1308"/>
      <c r="AG535" s="860" t="s">
        <v>1166</v>
      </c>
      <c r="AH535" s="1122">
        <v>2023</v>
      </c>
      <c r="AI535" s="1122"/>
      <c r="AJ535" s="1122"/>
      <c r="AK535" s="1123"/>
      <c r="AL535" s="479"/>
      <c r="AM535" s="46" t="s">
        <v>30</v>
      </c>
      <c r="AN535" s="46" t="str">
        <f>AG640</f>
        <v>Yes</v>
      </c>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46"/>
    </row>
    <row r="536" spans="1:96" ht="12.75" customHeight="1">
      <c r="A536" s="479"/>
      <c r="B536" s="848"/>
      <c r="C536" s="848"/>
      <c r="D536" s="848"/>
      <c r="E536" s="848"/>
      <c r="F536" s="848"/>
      <c r="G536" s="848"/>
      <c r="H536" s="848"/>
      <c r="I536" s="18"/>
      <c r="J536" s="18"/>
      <c r="K536" s="18"/>
      <c r="L536" s="18"/>
      <c r="M536" s="18"/>
      <c r="N536" s="18"/>
      <c r="O536" s="18"/>
      <c r="P536" s="18"/>
      <c r="Q536" s="18"/>
      <c r="R536" s="18"/>
      <c r="S536" s="18"/>
      <c r="T536" s="18"/>
      <c r="U536" s="18"/>
      <c r="V536" s="18"/>
      <c r="W536" s="18"/>
      <c r="X536" s="18"/>
      <c r="Y536" s="18"/>
      <c r="Z536" s="18"/>
      <c r="AA536" s="18"/>
      <c r="AB536" s="848"/>
      <c r="AC536" s="18"/>
      <c r="AD536" s="18"/>
      <c r="AE536" s="18"/>
      <c r="AF536" s="18"/>
      <c r="AG536" s="18"/>
      <c r="AH536" s="18"/>
      <c r="AI536" s="18"/>
      <c r="AJ536" s="18"/>
      <c r="AK536" s="18"/>
      <c r="AL536" s="18"/>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46"/>
    </row>
    <row r="537" spans="1:96" ht="12.5">
      <c r="A537" s="867" t="s">
        <v>1195</v>
      </c>
      <c r="B537" s="867"/>
      <c r="C537" s="867"/>
      <c r="D537" s="867"/>
      <c r="E537" s="867"/>
      <c r="F537" s="867"/>
      <c r="G537" s="867"/>
      <c r="H537" s="867"/>
      <c r="I537" s="867"/>
      <c r="J537" s="867"/>
      <c r="K537" s="867"/>
      <c r="L537" s="867"/>
      <c r="M537" s="867"/>
      <c r="N537" s="867"/>
      <c r="O537" s="867"/>
      <c r="P537" s="867"/>
      <c r="Q537" s="867"/>
      <c r="R537" s="867"/>
      <c r="S537" s="867"/>
      <c r="T537" s="867"/>
      <c r="U537" s="867"/>
      <c r="V537" s="867"/>
      <c r="W537" s="867"/>
      <c r="X537" s="867"/>
      <c r="Y537" s="867"/>
      <c r="Z537" s="867"/>
      <c r="AA537" s="867"/>
      <c r="AB537" s="867"/>
      <c r="AC537" s="867"/>
      <c r="AD537" s="867"/>
      <c r="AE537" s="867"/>
      <c r="AF537" s="867"/>
      <c r="AG537" s="867"/>
      <c r="AH537" s="867"/>
      <c r="AI537" s="867"/>
      <c r="AJ537" s="867"/>
      <c r="AK537" s="867"/>
      <c r="AL537" s="867"/>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46"/>
    </row>
    <row r="538" spans="1:96" ht="13" thickBot="1">
      <c r="A538" s="868"/>
      <c r="B538" s="868"/>
      <c r="C538" s="868"/>
      <c r="D538" s="868"/>
      <c r="E538" s="868"/>
      <c r="F538" s="868"/>
      <c r="G538" s="868"/>
      <c r="H538" s="868"/>
      <c r="I538" s="868"/>
      <c r="J538" s="868"/>
      <c r="K538" s="868"/>
      <c r="L538" s="868"/>
      <c r="M538" s="868"/>
      <c r="N538" s="868"/>
      <c r="O538" s="868"/>
      <c r="P538" s="868"/>
      <c r="Q538" s="868"/>
      <c r="R538" s="868"/>
      <c r="S538" s="868"/>
      <c r="T538" s="868"/>
      <c r="U538" s="868"/>
      <c r="V538" s="868"/>
      <c r="W538" s="868"/>
      <c r="X538" s="868"/>
      <c r="Y538" s="868"/>
      <c r="Z538" s="868"/>
      <c r="AA538" s="868"/>
      <c r="AB538" s="868"/>
      <c r="AC538" s="868"/>
      <c r="AD538" s="868"/>
      <c r="AE538" s="868"/>
      <c r="AF538" s="868"/>
      <c r="AG538" s="868"/>
      <c r="AH538" s="868"/>
      <c r="AI538" s="868"/>
      <c r="AJ538" s="868"/>
      <c r="AK538" s="868"/>
      <c r="AL538" s="868"/>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46"/>
    </row>
    <row r="539" spans="1:96" ht="13" thickTop="1">
      <c r="A539" s="18"/>
      <c r="B539" s="18"/>
      <c r="C539" s="18"/>
      <c r="D539" s="18"/>
      <c r="E539" s="18"/>
      <c r="F539" s="18"/>
      <c r="G539" s="463"/>
      <c r="H539" s="18"/>
      <c r="I539" s="479"/>
      <c r="J539" s="479"/>
      <c r="K539" s="479"/>
      <c r="L539" s="479"/>
      <c r="M539" s="479"/>
      <c r="N539" s="479"/>
      <c r="O539" s="479"/>
      <c r="P539" s="479"/>
      <c r="Q539" s="479"/>
      <c r="R539" s="479"/>
      <c r="S539" s="479"/>
      <c r="T539" s="479"/>
      <c r="U539" s="479"/>
      <c r="V539" s="479"/>
      <c r="W539" s="479"/>
      <c r="X539" s="479"/>
      <c r="Y539" s="479"/>
      <c r="Z539" s="479"/>
      <c r="AA539" s="479"/>
      <c r="AB539" s="479"/>
      <c r="AC539" s="479"/>
      <c r="AD539" s="479"/>
      <c r="AE539" s="479"/>
      <c r="AF539" s="479"/>
      <c r="AG539" s="479"/>
      <c r="AH539" s="479"/>
      <c r="AI539" s="479"/>
      <c r="AJ539" s="479"/>
      <c r="AK539" s="479"/>
      <c r="AL539" s="479"/>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46"/>
    </row>
    <row r="540" spans="1:96" ht="13">
      <c r="A540" s="39" t="s">
        <v>722</v>
      </c>
      <c r="B540" s="39"/>
      <c r="C540" s="39" t="s">
        <v>171</v>
      </c>
      <c r="D540" s="479"/>
      <c r="E540" s="479"/>
      <c r="F540" s="479"/>
      <c r="G540" s="479"/>
      <c r="H540" s="479"/>
      <c r="I540" s="479"/>
      <c r="J540" s="479"/>
      <c r="K540" s="479"/>
      <c r="L540" s="479"/>
      <c r="M540" s="479"/>
      <c r="N540" s="479"/>
      <c r="O540" s="479"/>
      <c r="P540" s="479"/>
      <c r="Q540" s="479"/>
      <c r="R540" s="479"/>
      <c r="S540" s="479"/>
      <c r="T540" s="479"/>
      <c r="U540" s="479"/>
      <c r="V540" s="479"/>
      <c r="W540" s="479"/>
      <c r="X540" s="479"/>
      <c r="Y540" s="479"/>
      <c r="Z540" s="479"/>
      <c r="AA540" s="479"/>
      <c r="AB540" s="479"/>
      <c r="AC540" s="479"/>
      <c r="AD540" s="479"/>
      <c r="AE540" s="479"/>
      <c r="AF540" s="479"/>
      <c r="AG540" s="479"/>
      <c r="AH540" s="479"/>
      <c r="AI540" s="479"/>
      <c r="AJ540" s="479"/>
      <c r="AK540" s="479"/>
      <c r="AL540" s="479"/>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46"/>
    </row>
    <row r="541" spans="1:96" ht="13">
      <c r="A541" s="39"/>
      <c r="B541" s="39"/>
      <c r="C541" s="39"/>
      <c r="D541" s="479"/>
      <c r="E541" s="479"/>
      <c r="F541" s="479"/>
      <c r="G541" s="479"/>
      <c r="H541" s="479"/>
      <c r="I541" s="479"/>
      <c r="J541" s="479"/>
      <c r="K541" s="479"/>
      <c r="L541" s="479"/>
      <c r="M541" s="479"/>
      <c r="N541" s="479"/>
      <c r="O541" s="479"/>
      <c r="P541" s="479"/>
      <c r="Q541" s="479"/>
      <c r="R541" s="479"/>
      <c r="S541" s="479"/>
      <c r="T541" s="479"/>
      <c r="U541" s="479"/>
      <c r="V541" s="479"/>
      <c r="W541" s="479"/>
      <c r="X541" s="479"/>
      <c r="Y541" s="479"/>
      <c r="Z541" s="479"/>
      <c r="AA541" s="479"/>
      <c r="AB541" s="479"/>
      <c r="AC541" s="479"/>
      <c r="AD541" s="479"/>
      <c r="AE541" s="479"/>
      <c r="AF541" s="479"/>
      <c r="AG541" s="479"/>
      <c r="AH541" s="479"/>
      <c r="AI541" s="479"/>
      <c r="AJ541" s="479"/>
      <c r="AK541" s="479"/>
      <c r="AL541" s="479"/>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46"/>
    </row>
    <row r="542" spans="1:96" ht="13">
      <c r="A542" s="39"/>
      <c r="B542" s="39"/>
      <c r="C542" s="39"/>
      <c r="D542" s="38" t="s">
        <v>1196</v>
      </c>
      <c r="E542" s="479"/>
      <c r="F542" s="479"/>
      <c r="G542" s="479"/>
      <c r="H542" s="479"/>
      <c r="I542" s="479"/>
      <c r="J542" s="479"/>
      <c r="K542" s="479"/>
      <c r="L542" s="479"/>
      <c r="M542" s="479"/>
      <c r="N542" s="479"/>
      <c r="O542" s="479"/>
      <c r="P542" s="479"/>
      <c r="Q542" s="479"/>
      <c r="R542" s="479"/>
      <c r="S542" s="479"/>
      <c r="T542" s="479"/>
      <c r="U542" s="479"/>
      <c r="V542" s="479"/>
      <c r="W542" s="479"/>
      <c r="X542" s="479"/>
      <c r="Y542" s="479"/>
      <c r="Z542" s="479"/>
      <c r="AA542" s="479"/>
      <c r="AB542" s="479"/>
      <c r="AC542" s="479"/>
      <c r="AD542" s="479"/>
      <c r="AE542" s="479"/>
      <c r="AF542" s="479"/>
      <c r="AG542" s="479"/>
      <c r="AH542" s="479"/>
      <c r="AI542" s="479"/>
      <c r="AJ542" s="479"/>
      <c r="AK542" s="479"/>
      <c r="AL542" s="479"/>
      <c r="AM542" s="46" t="s">
        <v>38</v>
      </c>
      <c r="AN542" s="46" t="str">
        <f>N648</f>
        <v>Yes</v>
      </c>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46"/>
    </row>
    <row r="543" spans="1:96" ht="12.5">
      <c r="A543" s="479"/>
      <c r="B543" s="479"/>
      <c r="C543" s="479"/>
      <c r="D543" s="479"/>
      <c r="E543" s="479"/>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479"/>
      <c r="AH543" s="479"/>
      <c r="AI543" s="479"/>
      <c r="AJ543" s="479"/>
      <c r="AK543" s="479"/>
      <c r="AL543" s="479"/>
      <c r="AM543" s="46" t="s">
        <v>81</v>
      </c>
      <c r="AN543" s="46" t="str">
        <f>AG648</f>
        <v>Yes</v>
      </c>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46"/>
    </row>
    <row r="544" spans="1:96" ht="12.75" customHeight="1">
      <c r="A544" s="479"/>
      <c r="B544" s="1350" t="s">
        <v>1197</v>
      </c>
      <c r="C544" s="1351"/>
      <c r="D544" s="1351"/>
      <c r="E544" s="1351"/>
      <c r="F544" s="1351"/>
      <c r="G544" s="1351"/>
      <c r="H544" s="1351"/>
      <c r="I544" s="1351"/>
      <c r="J544" s="1351"/>
      <c r="K544" s="1351"/>
      <c r="L544" s="1351"/>
      <c r="M544" s="1351"/>
      <c r="N544" s="1351"/>
      <c r="O544" s="1352"/>
      <c r="P544" s="1350" t="s">
        <v>1198</v>
      </c>
      <c r="Q544" s="1351"/>
      <c r="R544" s="1351"/>
      <c r="S544" s="1351"/>
      <c r="T544" s="1352"/>
      <c r="U544" s="1350" t="s">
        <v>1199</v>
      </c>
      <c r="V544" s="1351"/>
      <c r="W544" s="1351"/>
      <c r="X544" s="1351"/>
      <c r="Y544" s="1352"/>
      <c r="Z544" s="1403" t="s">
        <v>1200</v>
      </c>
      <c r="AA544" s="1404"/>
      <c r="AB544" s="1404"/>
      <c r="AC544" s="1404"/>
      <c r="AD544" s="1405"/>
      <c r="AE544" s="1350" t="s">
        <v>1201</v>
      </c>
      <c r="AF544" s="1351"/>
      <c r="AG544" s="1351"/>
      <c r="AH544" s="1351"/>
      <c r="AI544" s="1351"/>
      <c r="AJ544" s="1351"/>
      <c r="AK544" s="1352"/>
      <c r="AL544" s="479"/>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46"/>
    </row>
    <row r="545" spans="1:96" ht="12.5" customHeight="1">
      <c r="A545" s="479"/>
      <c r="B545" s="62" t="s">
        <v>17</v>
      </c>
      <c r="C545" s="1008" t="s">
        <v>1202</v>
      </c>
      <c r="D545" s="1008"/>
      <c r="E545" s="1008"/>
      <c r="F545" s="1008"/>
      <c r="G545" s="1008"/>
      <c r="H545" s="1008"/>
      <c r="I545" s="1008"/>
      <c r="J545" s="1008"/>
      <c r="K545" s="1008"/>
      <c r="L545" s="1008"/>
      <c r="M545" s="1008"/>
      <c r="N545" s="1008"/>
      <c r="O545" s="1124"/>
      <c r="P545" s="1121">
        <v>32</v>
      </c>
      <c r="Q545" s="1122"/>
      <c r="R545" s="1122"/>
      <c r="S545" s="1122"/>
      <c r="T545" s="1123"/>
      <c r="U545" s="1317">
        <v>3.7499999999999999E-2</v>
      </c>
      <c r="V545" s="1318"/>
      <c r="W545" s="1318"/>
      <c r="X545" s="1318"/>
      <c r="Y545" s="1319"/>
      <c r="Z545" s="1119" t="s">
        <v>1203</v>
      </c>
      <c r="AA545" s="1119"/>
      <c r="AB545" s="1119"/>
      <c r="AC545" s="1119"/>
      <c r="AD545" s="1120"/>
      <c r="AE545" s="1042">
        <v>51340687</v>
      </c>
      <c r="AF545" s="1043"/>
      <c r="AG545" s="1043"/>
      <c r="AH545" s="1043"/>
      <c r="AI545" s="1043"/>
      <c r="AJ545" s="1043"/>
      <c r="AK545" s="1044"/>
      <c r="AL545" s="479"/>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46"/>
    </row>
    <row r="546" spans="1:96" ht="12.5">
      <c r="A546" s="479"/>
      <c r="B546" s="63" t="s">
        <v>30</v>
      </c>
      <c r="C546" s="1008" t="s">
        <v>1204</v>
      </c>
      <c r="D546" s="1008"/>
      <c r="E546" s="1008"/>
      <c r="F546" s="1008"/>
      <c r="G546" s="1008"/>
      <c r="H546" s="1008"/>
      <c r="I546" s="1008"/>
      <c r="J546" s="1008"/>
      <c r="K546" s="1008"/>
      <c r="L546" s="1008"/>
      <c r="M546" s="1008"/>
      <c r="N546" s="1008"/>
      <c r="O546" s="1124"/>
      <c r="P546" s="1121">
        <v>32</v>
      </c>
      <c r="Q546" s="1122"/>
      <c r="R546" s="1122"/>
      <c r="S546" s="1122"/>
      <c r="T546" s="1123"/>
      <c r="U546" s="1317">
        <v>3.95E-2</v>
      </c>
      <c r="V546" s="1318"/>
      <c r="W546" s="1318"/>
      <c r="X546" s="1318"/>
      <c r="Y546" s="1319"/>
      <c r="Z546" s="1119" t="s">
        <v>1203</v>
      </c>
      <c r="AA546" s="1119"/>
      <c r="AB546" s="1119"/>
      <c r="AC546" s="1119"/>
      <c r="AD546" s="1120"/>
      <c r="AE546" s="1042">
        <v>6472827</v>
      </c>
      <c r="AF546" s="1043"/>
      <c r="AG546" s="1043"/>
      <c r="AH546" s="1043"/>
      <c r="AI546" s="1043"/>
      <c r="AJ546" s="1043"/>
      <c r="AK546" s="1044"/>
      <c r="AL546" s="479"/>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46"/>
    </row>
    <row r="547" spans="1:96" ht="12.5" customHeight="1">
      <c r="A547" s="479"/>
      <c r="B547" s="63" t="s">
        <v>38</v>
      </c>
      <c r="C547" s="1008" t="str">
        <f>C619</f>
        <v xml:space="preserve">SF Mayor's Office of Housing &amp; Com Dev </v>
      </c>
      <c r="D547" s="1008"/>
      <c r="E547" s="1008"/>
      <c r="F547" s="1008"/>
      <c r="G547" s="1008"/>
      <c r="H547" s="1008"/>
      <c r="I547" s="1008"/>
      <c r="J547" s="1008"/>
      <c r="K547" s="1008"/>
      <c r="L547" s="1008"/>
      <c r="M547" s="1008"/>
      <c r="N547" s="1008"/>
      <c r="O547" s="1124"/>
      <c r="P547" s="1121"/>
      <c r="Q547" s="1122"/>
      <c r="R547" s="1122"/>
      <c r="S547" s="1122"/>
      <c r="T547" s="1123"/>
      <c r="U547" s="1317">
        <f>S619</f>
        <v>0.01</v>
      </c>
      <c r="V547" s="1318"/>
      <c r="W547" s="1318"/>
      <c r="X547" s="1318"/>
      <c r="Y547" s="1319"/>
      <c r="Z547" s="1119" t="s">
        <v>1205</v>
      </c>
      <c r="AA547" s="1119"/>
      <c r="AB547" s="1119"/>
      <c r="AC547" s="1119"/>
      <c r="AD547" s="1120"/>
      <c r="AE547" s="1042">
        <f>AG619</f>
        <v>33625775</v>
      </c>
      <c r="AF547" s="1043"/>
      <c r="AG547" s="1043"/>
      <c r="AH547" s="1043"/>
      <c r="AI547" s="1043"/>
      <c r="AJ547" s="1043"/>
      <c r="AK547" s="1044"/>
      <c r="AL547" s="479"/>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46"/>
    </row>
    <row r="548" spans="1:96" ht="12.5">
      <c r="A548" s="479"/>
      <c r="B548" s="63" t="s">
        <v>81</v>
      </c>
      <c r="C548" s="1008" t="str">
        <f>C620</f>
        <v>Deferred Developer Fee</v>
      </c>
      <c r="D548" s="1008"/>
      <c r="E548" s="1008"/>
      <c r="F548" s="1008"/>
      <c r="G548" s="1008"/>
      <c r="H548" s="1008"/>
      <c r="I548" s="1008"/>
      <c r="J548" s="1008"/>
      <c r="K548" s="1008"/>
      <c r="L548" s="1008"/>
      <c r="M548" s="1008"/>
      <c r="N548" s="1008"/>
      <c r="O548" s="1124"/>
      <c r="P548" s="1121"/>
      <c r="Q548" s="1122"/>
      <c r="R548" s="1122"/>
      <c r="S548" s="1122"/>
      <c r="T548" s="1123"/>
      <c r="U548" s="1317" t="s">
        <v>1206</v>
      </c>
      <c r="V548" s="1318"/>
      <c r="W548" s="1318"/>
      <c r="X548" s="1318"/>
      <c r="Y548" s="1319"/>
      <c r="Z548" s="1119" t="s">
        <v>1207</v>
      </c>
      <c r="AA548" s="1119"/>
      <c r="AB548" s="1119"/>
      <c r="AC548" s="1119"/>
      <c r="AD548" s="1120"/>
      <c r="AE548" s="1042">
        <f>AG620</f>
        <v>2120618</v>
      </c>
      <c r="AF548" s="1043"/>
      <c r="AG548" s="1043"/>
      <c r="AH548" s="1043"/>
      <c r="AI548" s="1043"/>
      <c r="AJ548" s="1043"/>
      <c r="AK548" s="1044"/>
      <c r="AL548" s="479"/>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46"/>
    </row>
    <row r="549" spans="1:96" ht="12.5">
      <c r="A549" s="479"/>
      <c r="B549" s="63" t="s">
        <v>85</v>
      </c>
      <c r="C549" s="1008" t="s">
        <v>1208</v>
      </c>
      <c r="D549" s="1008"/>
      <c r="E549" s="1008"/>
      <c r="F549" s="1008"/>
      <c r="G549" s="1008"/>
      <c r="H549" s="1008"/>
      <c r="I549" s="1008"/>
      <c r="J549" s="1008"/>
      <c r="K549" s="1008"/>
      <c r="L549" s="1008"/>
      <c r="M549" s="1008"/>
      <c r="N549" s="1008"/>
      <c r="O549" s="1124"/>
      <c r="P549" s="1121"/>
      <c r="Q549" s="1122"/>
      <c r="R549" s="1122"/>
      <c r="S549" s="1122"/>
      <c r="T549" s="1123"/>
      <c r="U549" s="1317"/>
      <c r="V549" s="1318"/>
      <c r="W549" s="1318"/>
      <c r="X549" s="1318"/>
      <c r="Y549" s="1319"/>
      <c r="Z549" s="1119" t="s">
        <v>1207</v>
      </c>
      <c r="AA549" s="1119"/>
      <c r="AB549" s="1119"/>
      <c r="AC549" s="1119"/>
      <c r="AD549" s="1120"/>
      <c r="AE549" s="1042">
        <f>3675795-199000</f>
        <v>3476795</v>
      </c>
      <c r="AF549" s="1043"/>
      <c r="AG549" s="1043"/>
      <c r="AH549" s="1043"/>
      <c r="AI549" s="1043"/>
      <c r="AJ549" s="1043"/>
      <c r="AK549" s="1044"/>
      <c r="AL549" s="479"/>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46"/>
    </row>
    <row r="550" spans="1:96" ht="12.5">
      <c r="A550" s="479"/>
      <c r="B550" s="63" t="s">
        <v>1209</v>
      </c>
      <c r="C550" s="1008"/>
      <c r="D550" s="1008"/>
      <c r="E550" s="1008"/>
      <c r="F550" s="1008"/>
      <c r="G550" s="1008"/>
      <c r="H550" s="1008"/>
      <c r="I550" s="1008"/>
      <c r="J550" s="1008"/>
      <c r="K550" s="1008"/>
      <c r="L550" s="1008"/>
      <c r="M550" s="1008"/>
      <c r="N550" s="1008"/>
      <c r="O550" s="1124"/>
      <c r="P550" s="1121"/>
      <c r="Q550" s="1122"/>
      <c r="R550" s="1122"/>
      <c r="S550" s="1122"/>
      <c r="T550" s="1123"/>
      <c r="U550" s="1317"/>
      <c r="V550" s="1318"/>
      <c r="W550" s="1318"/>
      <c r="X550" s="1318"/>
      <c r="Y550" s="1319"/>
      <c r="Z550" s="1119" t="s">
        <v>1207</v>
      </c>
      <c r="AA550" s="1119"/>
      <c r="AB550" s="1119"/>
      <c r="AC550" s="1119"/>
      <c r="AD550" s="1120"/>
      <c r="AE550" s="1042"/>
      <c r="AF550" s="1043"/>
      <c r="AG550" s="1043"/>
      <c r="AH550" s="1043"/>
      <c r="AI550" s="1043"/>
      <c r="AJ550" s="1043"/>
      <c r="AK550" s="1044"/>
      <c r="AL550" s="479"/>
      <c r="AM550" s="46" t="s">
        <v>85</v>
      </c>
      <c r="AN550" s="46" t="str">
        <f>N656</f>
        <v>Yes</v>
      </c>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46"/>
    </row>
    <row r="551" spans="1:96" ht="12.5">
      <c r="A551" s="479"/>
      <c r="B551" s="63" t="s">
        <v>1210</v>
      </c>
      <c r="C551" s="1008" t="s">
        <v>1211</v>
      </c>
      <c r="D551" s="1008"/>
      <c r="E551" s="1008"/>
      <c r="F551" s="1008"/>
      <c r="G551" s="1008"/>
      <c r="H551" s="1008"/>
      <c r="I551" s="1008"/>
      <c r="J551" s="1008"/>
      <c r="K551" s="1008"/>
      <c r="L551" s="1008"/>
      <c r="M551" s="1008"/>
      <c r="N551" s="1008"/>
      <c r="O551" s="1124"/>
      <c r="P551" s="1121"/>
      <c r="Q551" s="1122"/>
      <c r="R551" s="1122"/>
      <c r="S551" s="1122"/>
      <c r="T551" s="1123"/>
      <c r="U551" s="1317"/>
      <c r="V551" s="1318"/>
      <c r="W551" s="1318"/>
      <c r="X551" s="1318"/>
      <c r="Y551" s="1319"/>
      <c r="Z551" s="1119" t="s">
        <v>1207</v>
      </c>
      <c r="AA551" s="1119"/>
      <c r="AB551" s="1119"/>
      <c r="AC551" s="1119"/>
      <c r="AD551" s="1120"/>
      <c r="AE551" s="1042">
        <v>2955638</v>
      </c>
      <c r="AF551" s="1043"/>
      <c r="AG551" s="1043"/>
      <c r="AH551" s="1043"/>
      <c r="AI551" s="1043"/>
      <c r="AJ551" s="1043"/>
      <c r="AK551" s="1044"/>
      <c r="AL551" s="479"/>
      <c r="AM551" s="46" t="s">
        <v>1209</v>
      </c>
      <c r="AN551" s="46" t="str">
        <f>AG656</f>
        <v>No</v>
      </c>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46"/>
    </row>
    <row r="552" spans="1:96" ht="12.75" customHeight="1">
      <c r="A552" s="479"/>
      <c r="B552" s="63" t="s">
        <v>1212</v>
      </c>
      <c r="C552" s="1008"/>
      <c r="D552" s="1008"/>
      <c r="E552" s="1008"/>
      <c r="F552" s="1008"/>
      <c r="G552" s="1008"/>
      <c r="H552" s="1008"/>
      <c r="I552" s="1008"/>
      <c r="J552" s="1008"/>
      <c r="K552" s="1008"/>
      <c r="L552" s="1008"/>
      <c r="M552" s="1008"/>
      <c r="N552" s="1008"/>
      <c r="O552" s="1124"/>
      <c r="P552" s="1121"/>
      <c r="Q552" s="1122"/>
      <c r="R552" s="1122"/>
      <c r="S552" s="1122"/>
      <c r="T552" s="1123"/>
      <c r="U552" s="1317"/>
      <c r="V552" s="1318"/>
      <c r="W552" s="1318"/>
      <c r="X552" s="1318"/>
      <c r="Y552" s="1319"/>
      <c r="Z552" s="1119" t="s">
        <v>1207</v>
      </c>
      <c r="AA552" s="1119"/>
      <c r="AB552" s="1119"/>
      <c r="AC552" s="1119"/>
      <c r="AD552" s="1120"/>
      <c r="AE552" s="1042"/>
      <c r="AF552" s="1043"/>
      <c r="AG552" s="1043"/>
      <c r="AH552" s="1043"/>
      <c r="AI552" s="1043"/>
      <c r="AJ552" s="1043"/>
      <c r="AK552" s="1044"/>
      <c r="AL552" s="479"/>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46"/>
    </row>
    <row r="553" spans="1:96" ht="12.5">
      <c r="A553" s="479"/>
      <c r="B553" s="63" t="s">
        <v>1213</v>
      </c>
      <c r="C553" s="1008"/>
      <c r="D553" s="1008"/>
      <c r="E553" s="1008"/>
      <c r="F553" s="1008"/>
      <c r="G553" s="1008"/>
      <c r="H553" s="1008"/>
      <c r="I553" s="1008"/>
      <c r="J553" s="1008"/>
      <c r="K553" s="1008"/>
      <c r="L553" s="1008"/>
      <c r="M553" s="1008"/>
      <c r="N553" s="1008"/>
      <c r="O553" s="1124"/>
      <c r="P553" s="1121"/>
      <c r="Q553" s="1122"/>
      <c r="R553" s="1122"/>
      <c r="S553" s="1122"/>
      <c r="T553" s="1123"/>
      <c r="U553" s="1317"/>
      <c r="V553" s="1318"/>
      <c r="W553" s="1318"/>
      <c r="X553" s="1318"/>
      <c r="Y553" s="1319"/>
      <c r="Z553" s="1119" t="s">
        <v>1207</v>
      </c>
      <c r="AA553" s="1119"/>
      <c r="AB553" s="1119"/>
      <c r="AC553" s="1119"/>
      <c r="AD553" s="1120"/>
      <c r="AE553" s="1042"/>
      <c r="AF553" s="1043"/>
      <c r="AG553" s="1043"/>
      <c r="AH553" s="1043"/>
      <c r="AI553" s="1043"/>
      <c r="AJ553" s="1043"/>
      <c r="AK553" s="1044"/>
      <c r="AL553" s="479"/>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46"/>
    </row>
    <row r="554" spans="1:96" ht="12.5">
      <c r="A554" s="479"/>
      <c r="B554" s="63" t="s">
        <v>1214</v>
      </c>
      <c r="C554" s="1008"/>
      <c r="D554" s="1008"/>
      <c r="E554" s="1008"/>
      <c r="F554" s="1008"/>
      <c r="G554" s="1008"/>
      <c r="H554" s="1008"/>
      <c r="I554" s="1008"/>
      <c r="J554" s="1008"/>
      <c r="K554" s="1008"/>
      <c r="L554" s="1008"/>
      <c r="M554" s="1008"/>
      <c r="N554" s="1008"/>
      <c r="O554" s="1124"/>
      <c r="P554" s="1121"/>
      <c r="Q554" s="1122"/>
      <c r="R554" s="1122"/>
      <c r="S554" s="1122"/>
      <c r="T554" s="1123"/>
      <c r="U554" s="1317"/>
      <c r="V554" s="1318"/>
      <c r="W554" s="1318"/>
      <c r="X554" s="1318"/>
      <c r="Y554" s="1319"/>
      <c r="Z554" s="1119" t="s">
        <v>1207</v>
      </c>
      <c r="AA554" s="1119"/>
      <c r="AB554" s="1119"/>
      <c r="AC554" s="1119"/>
      <c r="AD554" s="1120"/>
      <c r="AE554" s="1042"/>
      <c r="AF554" s="1043"/>
      <c r="AG554" s="1043"/>
      <c r="AH554" s="1043"/>
      <c r="AI554" s="1043"/>
      <c r="AJ554" s="1043"/>
      <c r="AK554" s="1044"/>
      <c r="AL554" s="479"/>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46"/>
    </row>
    <row r="555" spans="1:96" ht="12.5">
      <c r="A555" s="479"/>
      <c r="B555" s="63" t="s">
        <v>1215</v>
      </c>
      <c r="C555" s="1008"/>
      <c r="D555" s="1008"/>
      <c r="E555" s="1008"/>
      <c r="F555" s="1008"/>
      <c r="G555" s="1008"/>
      <c r="H555" s="1008"/>
      <c r="I555" s="1008"/>
      <c r="J555" s="1008"/>
      <c r="K555" s="1008"/>
      <c r="L555" s="1008"/>
      <c r="M555" s="1008"/>
      <c r="N555" s="1008"/>
      <c r="O555" s="1124"/>
      <c r="P555" s="1121"/>
      <c r="Q555" s="1122"/>
      <c r="R555" s="1122"/>
      <c r="S555" s="1122"/>
      <c r="T555" s="1123"/>
      <c r="U555" s="1317"/>
      <c r="V555" s="1318"/>
      <c r="W555" s="1318"/>
      <c r="X555" s="1318"/>
      <c r="Y555" s="1319"/>
      <c r="Z555" s="1119" t="s">
        <v>1207</v>
      </c>
      <c r="AA555" s="1119"/>
      <c r="AB555" s="1119"/>
      <c r="AC555" s="1119"/>
      <c r="AD555" s="1120"/>
      <c r="AE555" s="1042"/>
      <c r="AF555" s="1043"/>
      <c r="AG555" s="1043"/>
      <c r="AH555" s="1043"/>
      <c r="AI555" s="1043"/>
      <c r="AJ555" s="1043"/>
      <c r="AK555" s="1044"/>
      <c r="AL555" s="479"/>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46"/>
    </row>
    <row r="556" spans="1:96" ht="12.5">
      <c r="A556" s="479"/>
      <c r="B556" s="63" t="s">
        <v>1216</v>
      </c>
      <c r="C556" s="1008"/>
      <c r="D556" s="1008"/>
      <c r="E556" s="1008"/>
      <c r="F556" s="1008"/>
      <c r="G556" s="1008"/>
      <c r="H556" s="1008"/>
      <c r="I556" s="1008"/>
      <c r="J556" s="1008"/>
      <c r="K556" s="1008"/>
      <c r="L556" s="1008"/>
      <c r="M556" s="1008"/>
      <c r="N556" s="1008"/>
      <c r="O556" s="1124"/>
      <c r="P556" s="1121"/>
      <c r="Q556" s="1122"/>
      <c r="R556" s="1122"/>
      <c r="S556" s="1122"/>
      <c r="T556" s="1123"/>
      <c r="U556" s="1317"/>
      <c r="V556" s="1318"/>
      <c r="W556" s="1318"/>
      <c r="X556" s="1318"/>
      <c r="Y556" s="1319"/>
      <c r="Z556" s="1119" t="s">
        <v>1207</v>
      </c>
      <c r="AA556" s="1119"/>
      <c r="AB556" s="1119"/>
      <c r="AC556" s="1119"/>
      <c r="AD556" s="1120"/>
      <c r="AE556" s="1042"/>
      <c r="AF556" s="1043"/>
      <c r="AG556" s="1043"/>
      <c r="AH556" s="1043"/>
      <c r="AI556" s="1043"/>
      <c r="AJ556" s="1043"/>
      <c r="AK556" s="1044"/>
      <c r="AL556" s="479"/>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46"/>
    </row>
    <row r="557" spans="1:96" ht="13">
      <c r="A557" s="479"/>
      <c r="B557" s="1067" t="s">
        <v>1217</v>
      </c>
      <c r="C557" s="1068"/>
      <c r="D557" s="1068"/>
      <c r="E557" s="1068"/>
      <c r="F557" s="1068"/>
      <c r="G557" s="1068"/>
      <c r="H557" s="1068"/>
      <c r="I557" s="1068"/>
      <c r="J557" s="1068"/>
      <c r="K557" s="1068"/>
      <c r="L557" s="1068"/>
      <c r="M557" s="1068"/>
      <c r="N557" s="1068"/>
      <c r="O557" s="1068"/>
      <c r="P557" s="1068"/>
      <c r="Q557" s="1068"/>
      <c r="R557" s="1068"/>
      <c r="S557" s="1068"/>
      <c r="T557" s="1068"/>
      <c r="U557" s="1068"/>
      <c r="V557" s="1068"/>
      <c r="W557" s="1068"/>
      <c r="X557" s="1068"/>
      <c r="Y557" s="1068"/>
      <c r="Z557" s="1068"/>
      <c r="AA557" s="1068"/>
      <c r="AB557" s="1068"/>
      <c r="AC557" s="1068"/>
      <c r="AD557" s="1069"/>
      <c r="AE557" s="1109">
        <f>SUM(AE545:AK556)</f>
        <v>99992340</v>
      </c>
      <c r="AF557" s="1110"/>
      <c r="AG557" s="1110"/>
      <c r="AH557" s="1110"/>
      <c r="AI557" s="1110"/>
      <c r="AJ557" s="1110"/>
      <c r="AK557" s="1111"/>
      <c r="AL557" s="479"/>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46"/>
    </row>
    <row r="558" spans="1:96" ht="13">
      <c r="A558" s="479"/>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131"/>
      <c r="AF558" s="131"/>
      <c r="AG558" s="131"/>
      <c r="AH558" s="131"/>
      <c r="AI558" s="131"/>
      <c r="AJ558" s="131"/>
      <c r="AK558" s="131"/>
      <c r="AL558" s="479"/>
      <c r="AM558" s="46" t="s">
        <v>1210</v>
      </c>
      <c r="AN558" s="46" t="str">
        <f>N664</f>
        <v>No</v>
      </c>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46"/>
    </row>
    <row r="559" spans="1:96" ht="12.5">
      <c r="A559" s="64" t="s">
        <v>17</v>
      </c>
      <c r="B559" s="479" t="s">
        <v>1218</v>
      </c>
      <c r="C559" s="479"/>
      <c r="D559" s="479"/>
      <c r="E559" s="479"/>
      <c r="F559" s="479"/>
      <c r="G559" s="1006" t="str">
        <f>C545</f>
        <v>Bank of America Tax-Exempt Construction Loan</v>
      </c>
      <c r="H559" s="1006"/>
      <c r="I559" s="1006"/>
      <c r="J559" s="1006"/>
      <c r="K559" s="1006"/>
      <c r="L559" s="1006"/>
      <c r="M559" s="1006"/>
      <c r="N559" s="1006"/>
      <c r="O559" s="1006"/>
      <c r="P559" s="1006"/>
      <c r="Q559" s="1006"/>
      <c r="R559" s="1006"/>
      <c r="S559" s="11"/>
      <c r="T559" s="64" t="s">
        <v>30</v>
      </c>
      <c r="U559" s="479" t="s">
        <v>1218</v>
      </c>
      <c r="V559" s="479"/>
      <c r="W559" s="479"/>
      <c r="X559" s="479"/>
      <c r="Y559" s="479"/>
      <c r="Z559" s="1006" t="str">
        <f>C546</f>
        <v>Bank of America Secondary Construction Loan</v>
      </c>
      <c r="AA559" s="1006"/>
      <c r="AB559" s="1006"/>
      <c r="AC559" s="1006"/>
      <c r="AD559" s="1006"/>
      <c r="AE559" s="1006"/>
      <c r="AF559" s="1006"/>
      <c r="AG559" s="1006"/>
      <c r="AH559" s="1006"/>
      <c r="AI559" s="1006"/>
      <c r="AJ559" s="1006"/>
      <c r="AK559" s="1006"/>
      <c r="AL559" s="479"/>
      <c r="AM559" s="46" t="s">
        <v>1212</v>
      </c>
      <c r="AN559" s="46" t="str">
        <f>AG664</f>
        <v>No</v>
      </c>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46"/>
    </row>
    <row r="560" spans="1:96" ht="12.75" customHeight="1">
      <c r="A560" s="26"/>
      <c r="B560" s="479" t="s">
        <v>895</v>
      </c>
      <c r="C560" s="479"/>
      <c r="D560" s="479"/>
      <c r="E560" s="479"/>
      <c r="F560" s="479"/>
      <c r="G560" s="1002" t="s">
        <v>1219</v>
      </c>
      <c r="H560" s="1004"/>
      <c r="I560" s="1004"/>
      <c r="J560" s="1004"/>
      <c r="K560" s="1004"/>
      <c r="L560" s="1004"/>
      <c r="M560" s="1004"/>
      <c r="N560" s="1004"/>
      <c r="O560" s="1004"/>
      <c r="P560" s="1004"/>
      <c r="Q560" s="1004"/>
      <c r="R560" s="1004"/>
      <c r="S560" s="11"/>
      <c r="T560" s="26"/>
      <c r="U560" s="479" t="s">
        <v>895</v>
      </c>
      <c r="V560" s="479"/>
      <c r="W560" s="479"/>
      <c r="X560" s="479"/>
      <c r="Y560" s="479"/>
      <c r="Z560" s="1002" t="str">
        <f>G560</f>
        <v>555 California Street, 6th Floor</v>
      </c>
      <c r="AA560" s="1004"/>
      <c r="AB560" s="1004"/>
      <c r="AC560" s="1004"/>
      <c r="AD560" s="1004"/>
      <c r="AE560" s="1004"/>
      <c r="AF560" s="1004"/>
      <c r="AG560" s="1004"/>
      <c r="AH560" s="1004"/>
      <c r="AI560" s="1004"/>
      <c r="AJ560" s="1004"/>
      <c r="AK560" s="1004"/>
      <c r="AL560" s="479"/>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row>
    <row r="561" spans="1:96" ht="12.75" customHeight="1">
      <c r="A561" s="26"/>
      <c r="B561" s="479" t="s">
        <v>782</v>
      </c>
      <c r="C561" s="479"/>
      <c r="D561" s="479"/>
      <c r="E561" s="479"/>
      <c r="F561" s="479"/>
      <c r="G561" s="1002" t="s">
        <v>678</v>
      </c>
      <c r="H561" s="1004"/>
      <c r="I561" s="1004"/>
      <c r="J561" s="1004"/>
      <c r="K561" s="1004"/>
      <c r="L561" s="1004"/>
      <c r="M561" s="1004"/>
      <c r="N561" s="1004"/>
      <c r="O561" s="1004"/>
      <c r="P561" s="1004"/>
      <c r="Q561" s="1004"/>
      <c r="R561" s="1004"/>
      <c r="S561" s="65"/>
      <c r="T561" s="26"/>
      <c r="U561" s="479" t="s">
        <v>782</v>
      </c>
      <c r="V561" s="479"/>
      <c r="W561" s="479"/>
      <c r="X561" s="479"/>
      <c r="Y561" s="479"/>
      <c r="Z561" s="1008" t="str">
        <f>G561</f>
        <v>San Francisco</v>
      </c>
      <c r="AA561" s="1025"/>
      <c r="AB561" s="1025"/>
      <c r="AC561" s="1025"/>
      <c r="AD561" s="1025"/>
      <c r="AE561" s="1025"/>
      <c r="AF561" s="1025"/>
      <c r="AG561" s="1025"/>
      <c r="AH561" s="1025"/>
      <c r="AI561" s="1025"/>
      <c r="AJ561" s="1025"/>
      <c r="AK561" s="1025"/>
      <c r="AL561" s="479"/>
      <c r="AM561" s="46"/>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46"/>
    </row>
    <row r="562" spans="1:96" ht="12.75" customHeight="1">
      <c r="A562" s="26"/>
      <c r="B562" s="479" t="s">
        <v>1220</v>
      </c>
      <c r="C562" s="479"/>
      <c r="D562" s="479"/>
      <c r="E562" s="479"/>
      <c r="F562" s="479"/>
      <c r="G562" s="1002" t="s">
        <v>1221</v>
      </c>
      <c r="H562" s="1004"/>
      <c r="I562" s="1004"/>
      <c r="J562" s="1004"/>
      <c r="K562" s="1004"/>
      <c r="L562" s="1004"/>
      <c r="M562" s="1004"/>
      <c r="N562" s="1004"/>
      <c r="O562" s="1004"/>
      <c r="P562" s="1004"/>
      <c r="Q562" s="1004"/>
      <c r="R562" s="1004"/>
      <c r="S562" s="11"/>
      <c r="T562" s="26"/>
      <c r="U562" s="479" t="s">
        <v>1220</v>
      </c>
      <c r="V562" s="479"/>
      <c r="W562" s="479"/>
      <c r="X562" s="479"/>
      <c r="Y562" s="479"/>
      <c r="Z562" s="1025" t="str">
        <f>G562</f>
        <v>Bobvala Tengen</v>
      </c>
      <c r="AA562" s="1025"/>
      <c r="AB562" s="1025"/>
      <c r="AC562" s="1025"/>
      <c r="AD562" s="1025"/>
      <c r="AE562" s="1025"/>
      <c r="AF562" s="1025"/>
      <c r="AG562" s="1025"/>
      <c r="AH562" s="1025"/>
      <c r="AI562" s="1025"/>
      <c r="AJ562" s="1025"/>
      <c r="AK562" s="1025"/>
      <c r="AL562" s="479"/>
      <c r="AM562" s="46"/>
      <c r="AN562" s="46"/>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46"/>
    </row>
    <row r="563" spans="1:96" ht="12.75" customHeight="1">
      <c r="A563" s="26"/>
      <c r="B563" s="479" t="s">
        <v>684</v>
      </c>
      <c r="C563" s="479"/>
      <c r="D563" s="479"/>
      <c r="E563" s="479"/>
      <c r="F563" s="479"/>
      <c r="G563" s="1007" t="s">
        <v>1222</v>
      </c>
      <c r="H563" s="1007"/>
      <c r="I563" s="1007"/>
      <c r="J563" s="1007"/>
      <c r="K563" s="1007"/>
      <c r="L563" s="1007"/>
      <c r="M563" s="479"/>
      <c r="N563" s="479"/>
      <c r="O563" s="699" t="s">
        <v>904</v>
      </c>
      <c r="P563" s="1008"/>
      <c r="Q563" s="1008"/>
      <c r="R563" s="1008"/>
      <c r="S563" s="13"/>
      <c r="T563" s="26"/>
      <c r="U563" s="479" t="s">
        <v>684</v>
      </c>
      <c r="V563" s="479"/>
      <c r="W563" s="479"/>
      <c r="X563" s="479"/>
      <c r="Y563" s="479"/>
      <c r="Z563" s="1007" t="str">
        <f>G563</f>
        <v xml:space="preserve">415-913-2728 </v>
      </c>
      <c r="AA563" s="1007"/>
      <c r="AB563" s="1007"/>
      <c r="AC563" s="1007"/>
      <c r="AD563" s="1007"/>
      <c r="AE563" s="1007"/>
      <c r="AF563" s="479"/>
      <c r="AG563" s="479"/>
      <c r="AH563" s="699" t="s">
        <v>904</v>
      </c>
      <c r="AI563" s="1008"/>
      <c r="AJ563" s="1008"/>
      <c r="AK563" s="1008"/>
      <c r="AL563" s="479"/>
      <c r="AM563" s="46"/>
      <c r="AN563" s="46"/>
      <c r="AO563" s="46"/>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46"/>
    </row>
    <row r="564" spans="1:96" ht="12.75" customHeight="1">
      <c r="A564" s="26"/>
      <c r="B564" s="479" t="s">
        <v>1223</v>
      </c>
      <c r="C564" s="479"/>
      <c r="D564" s="479"/>
      <c r="E564" s="479"/>
      <c r="F564" s="479"/>
      <c r="G564" s="479"/>
      <c r="H564" s="1002" t="s">
        <v>1224</v>
      </c>
      <c r="I564" s="1004"/>
      <c r="J564" s="1004"/>
      <c r="K564" s="1004"/>
      <c r="L564" s="1004"/>
      <c r="M564" s="1004"/>
      <c r="N564" s="1004"/>
      <c r="O564" s="1004"/>
      <c r="P564" s="1004"/>
      <c r="Q564" s="1004"/>
      <c r="R564" s="1004"/>
      <c r="S564" s="11"/>
      <c r="T564" s="26"/>
      <c r="U564" s="479" t="s">
        <v>1223</v>
      </c>
      <c r="V564" s="479"/>
      <c r="W564" s="479"/>
      <c r="X564" s="479"/>
      <c r="Y564" s="479"/>
      <c r="Z564" s="479"/>
      <c r="AA564" s="1002" t="s">
        <v>1224</v>
      </c>
      <c r="AB564" s="1004"/>
      <c r="AC564" s="1004"/>
      <c r="AD564" s="1004"/>
      <c r="AE564" s="1004"/>
      <c r="AF564" s="1004"/>
      <c r="AG564" s="1004"/>
      <c r="AH564" s="1004"/>
      <c r="AI564" s="1004"/>
      <c r="AJ564" s="1004"/>
      <c r="AK564" s="1004"/>
      <c r="AL564" s="479"/>
      <c r="AM564" s="46"/>
      <c r="AN564" s="46"/>
      <c r="AO564" s="46"/>
      <c r="AP564" s="46"/>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46"/>
    </row>
    <row r="565" spans="1:96" ht="12.75" customHeight="1">
      <c r="A565" s="26"/>
      <c r="B565" s="310" t="s">
        <v>1225</v>
      </c>
      <c r="C565" s="479"/>
      <c r="D565" s="479"/>
      <c r="E565" s="479"/>
      <c r="F565" s="479"/>
      <c r="G565" s="479"/>
      <c r="H565" s="11"/>
      <c r="I565" s="11"/>
      <c r="J565" s="11"/>
      <c r="K565" s="11"/>
      <c r="L565" s="11"/>
      <c r="M565" s="1406"/>
      <c r="N565" s="1406"/>
      <c r="O565" s="1406"/>
      <c r="P565" s="1406"/>
      <c r="Q565" s="1406"/>
      <c r="R565" s="1406"/>
      <c r="S565" s="11"/>
      <c r="T565" s="26"/>
      <c r="U565" s="310" t="s">
        <v>1225</v>
      </c>
      <c r="V565" s="479"/>
      <c r="W565" s="479"/>
      <c r="X565" s="479"/>
      <c r="Y565" s="479"/>
      <c r="Z565" s="479"/>
      <c r="AA565" s="11"/>
      <c r="AB565" s="11"/>
      <c r="AC565" s="11"/>
      <c r="AD565" s="11"/>
      <c r="AE565" s="11"/>
      <c r="AF565" s="1406"/>
      <c r="AG565" s="1406"/>
      <c r="AH565" s="1406"/>
      <c r="AI565" s="1406"/>
      <c r="AJ565" s="1406"/>
      <c r="AK565" s="1406"/>
      <c r="AL565" s="479"/>
      <c r="AM565" s="46"/>
      <c r="AN565" s="46"/>
      <c r="AO565" s="46"/>
      <c r="AP565" s="46"/>
      <c r="AQ565" s="46"/>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46"/>
    </row>
    <row r="566" spans="1:96" ht="12.75" customHeight="1">
      <c r="A566" s="26"/>
      <c r="B566" s="479" t="s">
        <v>1226</v>
      </c>
      <c r="C566" s="479"/>
      <c r="D566" s="479"/>
      <c r="E566" s="479"/>
      <c r="F566" s="479"/>
      <c r="G566" s="479"/>
      <c r="H566" s="479"/>
      <c r="I566" s="479"/>
      <c r="J566" s="479"/>
      <c r="K566" s="479"/>
      <c r="L566" s="479"/>
      <c r="M566" s="479"/>
      <c r="N566" s="1005" t="s">
        <v>697</v>
      </c>
      <c r="O566" s="1005"/>
      <c r="P566" s="479"/>
      <c r="Q566" s="479"/>
      <c r="R566" s="479"/>
      <c r="S566" s="479"/>
      <c r="T566" s="26"/>
      <c r="U566" s="479" t="s">
        <v>1226</v>
      </c>
      <c r="V566" s="479"/>
      <c r="W566" s="479"/>
      <c r="X566" s="479"/>
      <c r="Y566" s="479"/>
      <c r="Z566" s="479"/>
      <c r="AA566" s="479"/>
      <c r="AB566" s="479"/>
      <c r="AC566" s="479"/>
      <c r="AD566" s="479"/>
      <c r="AE566" s="479"/>
      <c r="AF566" s="479"/>
      <c r="AG566" s="1005" t="s">
        <v>697</v>
      </c>
      <c r="AH566" s="1005"/>
      <c r="AI566" s="479"/>
      <c r="AJ566" s="479"/>
      <c r="AK566" s="479"/>
      <c r="AL566" s="479"/>
      <c r="AM566" s="46"/>
      <c r="AN566" s="46"/>
      <c r="AO566" s="46"/>
      <c r="AP566" s="46"/>
      <c r="AQ566" s="46"/>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46"/>
    </row>
    <row r="567" spans="1:96" ht="12.75" customHeight="1">
      <c r="A567" s="26"/>
      <c r="B567" s="479"/>
      <c r="C567" s="479"/>
      <c r="D567" s="479"/>
      <c r="E567" s="479"/>
      <c r="F567" s="479"/>
      <c r="G567" s="479"/>
      <c r="H567" s="479"/>
      <c r="I567" s="479"/>
      <c r="J567" s="479"/>
      <c r="K567" s="479"/>
      <c r="L567" s="479"/>
      <c r="M567" s="479"/>
      <c r="N567" s="479"/>
      <c r="O567" s="479"/>
      <c r="P567" s="479"/>
      <c r="Q567" s="479"/>
      <c r="R567" s="479"/>
      <c r="S567" s="479"/>
      <c r="T567" s="26"/>
      <c r="U567" s="479"/>
      <c r="V567" s="479"/>
      <c r="W567" s="479"/>
      <c r="X567" s="479"/>
      <c r="Y567" s="479"/>
      <c r="Z567" s="479"/>
      <c r="AA567" s="479"/>
      <c r="AB567" s="479"/>
      <c r="AC567" s="479"/>
      <c r="AD567" s="479"/>
      <c r="AE567" s="479"/>
      <c r="AF567" s="479"/>
      <c r="AG567" s="479"/>
      <c r="AH567" s="479"/>
      <c r="AI567" s="479"/>
      <c r="AJ567" s="479"/>
      <c r="AK567" s="479"/>
      <c r="AL567" s="479"/>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46"/>
    </row>
    <row r="568" spans="1:96" ht="12.75" customHeight="1">
      <c r="A568" s="64" t="s">
        <v>38</v>
      </c>
      <c r="B568" s="479" t="s">
        <v>1218</v>
      </c>
      <c r="C568" s="479"/>
      <c r="D568" s="479"/>
      <c r="E568" s="479"/>
      <c r="F568" s="479"/>
      <c r="G568" s="1006" t="str">
        <f>C547</f>
        <v xml:space="preserve">SF Mayor's Office of Housing &amp; Com Dev </v>
      </c>
      <c r="H568" s="1006"/>
      <c r="I568" s="1006"/>
      <c r="J568" s="1006"/>
      <c r="K568" s="1006"/>
      <c r="L568" s="1006"/>
      <c r="M568" s="1006"/>
      <c r="N568" s="1006"/>
      <c r="O568" s="1006"/>
      <c r="P568" s="1006"/>
      <c r="Q568" s="1006"/>
      <c r="R568" s="1006"/>
      <c r="S568" s="479"/>
      <c r="T568" s="64" t="s">
        <v>81</v>
      </c>
      <c r="U568" s="479" t="s">
        <v>1218</v>
      </c>
      <c r="V568" s="479"/>
      <c r="W568" s="479"/>
      <c r="X568" s="479"/>
      <c r="Y568" s="479"/>
      <c r="Z568" s="1006" t="str">
        <f>C548</f>
        <v>Deferred Developer Fee</v>
      </c>
      <c r="AA568" s="1006"/>
      <c r="AB568" s="1006"/>
      <c r="AC568" s="1006"/>
      <c r="AD568" s="1006"/>
      <c r="AE568" s="1006"/>
      <c r="AF568" s="1006"/>
      <c r="AG568" s="1006"/>
      <c r="AH568" s="1006"/>
      <c r="AI568" s="1006"/>
      <c r="AJ568" s="1006"/>
      <c r="AK568" s="1006"/>
      <c r="AL568" s="479"/>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46"/>
    </row>
    <row r="569" spans="1:96" ht="12.75" customHeight="1">
      <c r="A569" s="26"/>
      <c r="B569" s="479" t="s">
        <v>895</v>
      </c>
      <c r="C569" s="479"/>
      <c r="D569" s="479"/>
      <c r="E569" s="479"/>
      <c r="F569" s="479"/>
      <c r="G569" s="1002" t="s">
        <v>676</v>
      </c>
      <c r="H569" s="1004"/>
      <c r="I569" s="1004"/>
      <c r="J569" s="1004"/>
      <c r="K569" s="1004"/>
      <c r="L569" s="1004"/>
      <c r="M569" s="1004"/>
      <c r="N569" s="1004"/>
      <c r="O569" s="1004"/>
      <c r="P569" s="1004"/>
      <c r="Q569" s="1004"/>
      <c r="R569" s="1004"/>
      <c r="S569" s="479"/>
      <c r="T569" s="26"/>
      <c r="U569" s="479" t="s">
        <v>895</v>
      </c>
      <c r="V569" s="479"/>
      <c r="W569" s="479"/>
      <c r="X569" s="479"/>
      <c r="Y569" s="479"/>
      <c r="Z569" s="1004" t="s">
        <v>1227</v>
      </c>
      <c r="AA569" s="1004"/>
      <c r="AB569" s="1004"/>
      <c r="AC569" s="1004"/>
      <c r="AD569" s="1004"/>
      <c r="AE569" s="1004"/>
      <c r="AF569" s="1004"/>
      <c r="AG569" s="1004"/>
      <c r="AH569" s="1004"/>
      <c r="AI569" s="1004"/>
      <c r="AJ569" s="1004"/>
      <c r="AK569" s="1004"/>
      <c r="AL569" s="479"/>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46"/>
    </row>
    <row r="570" spans="1:96" ht="12.75" customHeight="1">
      <c r="A570" s="26"/>
      <c r="B570" s="479" t="s">
        <v>782</v>
      </c>
      <c r="C570" s="479"/>
      <c r="D570" s="479"/>
      <c r="E570" s="479"/>
      <c r="F570" s="479"/>
      <c r="G570" s="1008" t="s">
        <v>678</v>
      </c>
      <c r="H570" s="1025"/>
      <c r="I570" s="1025"/>
      <c r="J570" s="1025"/>
      <c r="K570" s="1025"/>
      <c r="L570" s="1025"/>
      <c r="M570" s="1025"/>
      <c r="N570" s="1025"/>
      <c r="O570" s="1025"/>
      <c r="P570" s="1025"/>
      <c r="Q570" s="1025"/>
      <c r="R570" s="1025"/>
      <c r="S570" s="479"/>
      <c r="T570" s="26"/>
      <c r="U570" s="479" t="s">
        <v>782</v>
      </c>
      <c r="V570" s="479"/>
      <c r="W570" s="479"/>
      <c r="X570" s="479"/>
      <c r="Y570" s="479"/>
      <c r="Z570" s="1025" t="str">
        <f>G570</f>
        <v>San Francisco</v>
      </c>
      <c r="AA570" s="1025"/>
      <c r="AB570" s="1025"/>
      <c r="AC570" s="1025"/>
      <c r="AD570" s="1025"/>
      <c r="AE570" s="1025"/>
      <c r="AF570" s="1025"/>
      <c r="AG570" s="1025"/>
      <c r="AH570" s="1025"/>
      <c r="AI570" s="1025"/>
      <c r="AJ570" s="1025"/>
      <c r="AK570" s="1025"/>
      <c r="AL570" s="479"/>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46"/>
    </row>
    <row r="571" spans="1:96" ht="12.75" customHeight="1">
      <c r="A571" s="26"/>
      <c r="B571" s="479" t="s">
        <v>1220</v>
      </c>
      <c r="C571" s="479"/>
      <c r="D571" s="479"/>
      <c r="E571" s="479"/>
      <c r="F571" s="479"/>
      <c r="G571" s="1025" t="s">
        <v>672</v>
      </c>
      <c r="H571" s="1025"/>
      <c r="I571" s="1025"/>
      <c r="J571" s="1025"/>
      <c r="K571" s="1025"/>
      <c r="L571" s="1025"/>
      <c r="M571" s="1025"/>
      <c r="N571" s="1025"/>
      <c r="O571" s="1025"/>
      <c r="P571" s="1025"/>
      <c r="Q571" s="1025"/>
      <c r="R571" s="1025"/>
      <c r="S571" s="479"/>
      <c r="T571" s="26"/>
      <c r="U571" s="479" t="s">
        <v>1220</v>
      </c>
      <c r="V571" s="479"/>
      <c r="W571" s="479"/>
      <c r="X571" s="479"/>
      <c r="Y571" s="479"/>
      <c r="Z571" s="1025" t="s">
        <v>900</v>
      </c>
      <c r="AA571" s="1025"/>
      <c r="AB571" s="1025"/>
      <c r="AC571" s="1025"/>
      <c r="AD571" s="1025"/>
      <c r="AE571" s="1025"/>
      <c r="AF571" s="1025"/>
      <c r="AG571" s="1025"/>
      <c r="AH571" s="1025"/>
      <c r="AI571" s="1025"/>
      <c r="AJ571" s="1025"/>
      <c r="AK571" s="1025"/>
      <c r="AL571" s="479"/>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46"/>
    </row>
    <row r="572" spans="1:96" ht="12.75" customHeight="1">
      <c r="A572" s="26"/>
      <c r="B572" s="479" t="s">
        <v>684</v>
      </c>
      <c r="C572" s="479"/>
      <c r="D572" s="479"/>
      <c r="E572" s="479"/>
      <c r="F572" s="479"/>
      <c r="G572" s="1007" t="str">
        <f>H334</f>
        <v>(415) 701-5528</v>
      </c>
      <c r="H572" s="1007"/>
      <c r="I572" s="1007"/>
      <c r="J572" s="1007"/>
      <c r="K572" s="1007"/>
      <c r="L572" s="1007"/>
      <c r="M572" s="479"/>
      <c r="N572" s="479"/>
      <c r="O572" s="699" t="s">
        <v>904</v>
      </c>
      <c r="P572" s="1008"/>
      <c r="Q572" s="1008"/>
      <c r="R572" s="1008"/>
      <c r="S572" s="479"/>
      <c r="T572" s="26"/>
      <c r="U572" s="479" t="s">
        <v>684</v>
      </c>
      <c r="V572" s="479"/>
      <c r="W572" s="479"/>
      <c r="X572" s="479"/>
      <c r="Y572" s="479"/>
      <c r="Z572" s="1007" t="s">
        <v>1228</v>
      </c>
      <c r="AA572" s="1007"/>
      <c r="AB572" s="1007"/>
      <c r="AC572" s="1007"/>
      <c r="AD572" s="1007"/>
      <c r="AE572" s="1007"/>
      <c r="AF572" s="479"/>
      <c r="AG572" s="479"/>
      <c r="AH572" s="699" t="s">
        <v>904</v>
      </c>
      <c r="AI572" s="1008"/>
      <c r="AJ572" s="1008"/>
      <c r="AK572" s="1008"/>
      <c r="AL572" s="479"/>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46"/>
    </row>
    <row r="573" spans="1:96" ht="12.75" customHeight="1">
      <c r="A573" s="26"/>
      <c r="B573" s="479" t="s">
        <v>1223</v>
      </c>
      <c r="C573" s="479"/>
      <c r="D573" s="479"/>
      <c r="E573" s="479"/>
      <c r="F573" s="479"/>
      <c r="G573" s="479"/>
      <c r="H573" s="1004" t="s">
        <v>1229</v>
      </c>
      <c r="I573" s="1004"/>
      <c r="J573" s="1004"/>
      <c r="K573" s="1004"/>
      <c r="L573" s="1004"/>
      <c r="M573" s="1004"/>
      <c r="N573" s="1004"/>
      <c r="O573" s="1004"/>
      <c r="P573" s="1004"/>
      <c r="Q573" s="1004"/>
      <c r="R573" s="1004"/>
      <c r="S573" s="479"/>
      <c r="T573" s="26"/>
      <c r="U573" s="479" t="s">
        <v>1223</v>
      </c>
      <c r="V573" s="479"/>
      <c r="W573" s="479"/>
      <c r="X573" s="479"/>
      <c r="Y573" s="479"/>
      <c r="Z573" s="479"/>
      <c r="AA573" s="1004" t="s">
        <v>1230</v>
      </c>
      <c r="AB573" s="1004"/>
      <c r="AC573" s="1004"/>
      <c r="AD573" s="1004"/>
      <c r="AE573" s="1004"/>
      <c r="AF573" s="1004"/>
      <c r="AG573" s="1004"/>
      <c r="AH573" s="1004"/>
      <c r="AI573" s="1004"/>
      <c r="AJ573" s="1004"/>
      <c r="AK573" s="1004"/>
      <c r="AL573" s="479"/>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46"/>
    </row>
    <row r="574" spans="1:96" ht="12.75" customHeight="1">
      <c r="A574" s="26"/>
      <c r="B574" s="479" t="s">
        <v>1226</v>
      </c>
      <c r="C574" s="479"/>
      <c r="D574" s="479"/>
      <c r="E574" s="479"/>
      <c r="F574" s="479"/>
      <c r="G574" s="479"/>
      <c r="H574" s="479"/>
      <c r="I574" s="479"/>
      <c r="J574" s="479"/>
      <c r="K574" s="479"/>
      <c r="L574" s="479"/>
      <c r="M574" s="479"/>
      <c r="N574" s="1005" t="s">
        <v>697</v>
      </c>
      <c r="O574" s="1005"/>
      <c r="P574" s="479"/>
      <c r="Q574" s="479"/>
      <c r="R574" s="479"/>
      <c r="S574" s="479"/>
      <c r="T574" s="26"/>
      <c r="U574" s="479" t="s">
        <v>1226</v>
      </c>
      <c r="V574" s="479"/>
      <c r="W574" s="479"/>
      <c r="X574" s="479"/>
      <c r="Y574" s="479"/>
      <c r="Z574" s="479"/>
      <c r="AA574" s="479"/>
      <c r="AB574" s="479"/>
      <c r="AC574" s="479"/>
      <c r="AD574" s="479"/>
      <c r="AE574" s="479"/>
      <c r="AF574" s="479"/>
      <c r="AG574" s="1005" t="s">
        <v>697</v>
      </c>
      <c r="AH574" s="1005"/>
      <c r="AI574" s="479"/>
      <c r="AJ574" s="479"/>
      <c r="AK574" s="479"/>
      <c r="AL574" s="479"/>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row>
    <row r="575" spans="1:96" ht="12.75" customHeight="1">
      <c r="A575" s="26"/>
      <c r="B575" s="479"/>
      <c r="C575" s="479"/>
      <c r="D575" s="479"/>
      <c r="E575" s="479"/>
      <c r="F575" s="479"/>
      <c r="G575" s="479"/>
      <c r="H575" s="479"/>
      <c r="I575" s="479"/>
      <c r="J575" s="479"/>
      <c r="K575" s="479"/>
      <c r="L575" s="479"/>
      <c r="M575" s="479"/>
      <c r="N575" s="479"/>
      <c r="O575" s="479"/>
      <c r="P575" s="479"/>
      <c r="Q575" s="479"/>
      <c r="R575" s="479"/>
      <c r="S575" s="479"/>
      <c r="T575" s="26"/>
      <c r="U575" s="479"/>
      <c r="V575" s="479"/>
      <c r="W575" s="479"/>
      <c r="X575" s="479"/>
      <c r="Y575" s="479"/>
      <c r="Z575" s="479"/>
      <c r="AA575" s="479"/>
      <c r="AB575" s="479"/>
      <c r="AC575" s="479"/>
      <c r="AD575" s="479"/>
      <c r="AE575" s="479"/>
      <c r="AF575" s="479"/>
      <c r="AG575" s="479"/>
      <c r="AH575" s="479"/>
      <c r="AI575" s="479"/>
      <c r="AJ575" s="479"/>
      <c r="AK575" s="479"/>
      <c r="AL575" s="479"/>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46"/>
    </row>
    <row r="576" spans="1:96" ht="12.75" customHeight="1">
      <c r="A576" s="64" t="s">
        <v>85</v>
      </c>
      <c r="B576" s="479" t="s">
        <v>1218</v>
      </c>
      <c r="C576" s="479"/>
      <c r="D576" s="479"/>
      <c r="E576" s="479"/>
      <c r="F576" s="479"/>
      <c r="G576" s="1006" t="str">
        <f>C549</f>
        <v>LP Equity During Construction</v>
      </c>
      <c r="H576" s="1006"/>
      <c r="I576" s="1006"/>
      <c r="J576" s="1006"/>
      <c r="K576" s="1006"/>
      <c r="L576" s="1006"/>
      <c r="M576" s="1006"/>
      <c r="N576" s="1006"/>
      <c r="O576" s="1006"/>
      <c r="P576" s="1006"/>
      <c r="Q576" s="1006"/>
      <c r="R576" s="1006"/>
      <c r="S576" s="479"/>
      <c r="T576" s="64" t="s">
        <v>1209</v>
      </c>
      <c r="U576" s="479" t="s">
        <v>1218</v>
      </c>
      <c r="V576" s="479"/>
      <c r="W576" s="479"/>
      <c r="X576" s="479"/>
      <c r="Y576" s="479"/>
      <c r="Z576" s="1006">
        <f>C550</f>
        <v>0</v>
      </c>
      <c r="AA576" s="1006"/>
      <c r="AB576" s="1006"/>
      <c r="AC576" s="1006"/>
      <c r="AD576" s="1006"/>
      <c r="AE576" s="1006"/>
      <c r="AF576" s="1006"/>
      <c r="AG576" s="1006"/>
      <c r="AH576" s="1006"/>
      <c r="AI576" s="1006"/>
      <c r="AJ576" s="1006"/>
      <c r="AK576" s="1006"/>
      <c r="AL576" s="479"/>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46"/>
    </row>
    <row r="577" spans="1:112" ht="12.75" customHeight="1">
      <c r="A577" s="26"/>
      <c r="B577" s="479" t="s">
        <v>895</v>
      </c>
      <c r="C577" s="479"/>
      <c r="D577" s="479"/>
      <c r="E577" s="479"/>
      <c r="F577" s="479"/>
      <c r="G577" s="1004" t="str">
        <f>H315</f>
        <v>369 Pine Street</v>
      </c>
      <c r="H577" s="1004"/>
      <c r="I577" s="1004"/>
      <c r="J577" s="1004"/>
      <c r="K577" s="1004"/>
      <c r="L577" s="1004"/>
      <c r="M577" s="1004"/>
      <c r="N577" s="1004"/>
      <c r="O577" s="1004"/>
      <c r="P577" s="1004"/>
      <c r="Q577" s="1004"/>
      <c r="R577" s="1004"/>
      <c r="S577" s="479"/>
      <c r="T577" s="26"/>
      <c r="U577" s="479" t="s">
        <v>895</v>
      </c>
      <c r="V577" s="479"/>
      <c r="W577" s="479"/>
      <c r="X577" s="479"/>
      <c r="Y577" s="479"/>
      <c r="Z577" s="1004"/>
      <c r="AA577" s="1004"/>
      <c r="AB577" s="1004"/>
      <c r="AC577" s="1004"/>
      <c r="AD577" s="1004"/>
      <c r="AE577" s="1004"/>
      <c r="AF577" s="1004"/>
      <c r="AG577" s="1004"/>
      <c r="AH577" s="1004"/>
      <c r="AI577" s="1004"/>
      <c r="AJ577" s="1004"/>
      <c r="AK577" s="1004"/>
      <c r="AL577" s="479"/>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46"/>
      <c r="CS577" s="479"/>
      <c r="CT577" s="479"/>
      <c r="CU577" s="479"/>
      <c r="CV577" s="479"/>
      <c r="CW577" s="479"/>
      <c r="CX577" s="479"/>
      <c r="CY577" s="479"/>
      <c r="CZ577" s="479"/>
      <c r="DA577" s="479"/>
      <c r="DB577" s="479"/>
      <c r="DC577" s="479"/>
      <c r="DD577" s="479"/>
      <c r="DE577" s="479"/>
      <c r="DF577" s="479"/>
      <c r="DG577" s="479"/>
      <c r="DH577" s="479"/>
    </row>
    <row r="578" spans="1:112" ht="12.75" customHeight="1">
      <c r="A578" s="26"/>
      <c r="B578" s="479" t="s">
        <v>782</v>
      </c>
      <c r="C578" s="479"/>
      <c r="D578" s="479"/>
      <c r="E578" s="479"/>
      <c r="F578" s="479"/>
      <c r="G578" s="1004" t="str">
        <f>H316</f>
        <v>San Francisco, CA, 94104</v>
      </c>
      <c r="H578" s="1004"/>
      <c r="I578" s="1004"/>
      <c r="J578" s="1004"/>
      <c r="K578" s="1004"/>
      <c r="L578" s="1004"/>
      <c r="M578" s="1004"/>
      <c r="N578" s="1004"/>
      <c r="O578" s="1004"/>
      <c r="P578" s="1004"/>
      <c r="Q578" s="1004"/>
      <c r="R578" s="1004"/>
      <c r="S578" s="479"/>
      <c r="T578" s="26"/>
      <c r="U578" s="479" t="s">
        <v>782</v>
      </c>
      <c r="V578" s="479"/>
      <c r="W578" s="479"/>
      <c r="X578" s="479"/>
      <c r="Y578" s="479"/>
      <c r="Z578" s="1025"/>
      <c r="AA578" s="1025"/>
      <c r="AB578" s="1025"/>
      <c r="AC578" s="1025"/>
      <c r="AD578" s="1025"/>
      <c r="AE578" s="1025"/>
      <c r="AF578" s="1025"/>
      <c r="AG578" s="1025"/>
      <c r="AH578" s="1025"/>
      <c r="AI578" s="1025"/>
      <c r="AJ578" s="1025"/>
      <c r="AK578" s="1025"/>
      <c r="AL578" s="479"/>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46"/>
      <c r="CS578" s="479"/>
      <c r="CT578" s="479"/>
      <c r="CU578" s="479"/>
      <c r="CV578" s="479"/>
      <c r="CW578" s="479"/>
      <c r="CX578" s="479"/>
      <c r="CY578" s="479"/>
      <c r="CZ578" s="479"/>
      <c r="DA578" s="479"/>
      <c r="DB578" s="479"/>
      <c r="DC578" s="479"/>
      <c r="DD578" s="479"/>
      <c r="DE578" s="479"/>
      <c r="DF578" s="479"/>
      <c r="DG578" s="479"/>
      <c r="DH578" s="479"/>
    </row>
    <row r="579" spans="1:112" ht="12.75" customHeight="1">
      <c r="A579" s="26"/>
      <c r="B579" s="479" t="s">
        <v>1220</v>
      </c>
      <c r="C579" s="479"/>
      <c r="D579" s="479"/>
      <c r="E579" s="479"/>
      <c r="F579" s="479"/>
      <c r="G579" s="1004" t="s">
        <v>1000</v>
      </c>
      <c r="H579" s="1004"/>
      <c r="I579" s="1004"/>
      <c r="J579" s="1004"/>
      <c r="K579" s="1004"/>
      <c r="L579" s="1004"/>
      <c r="M579" s="1004"/>
      <c r="N579" s="1004"/>
      <c r="O579" s="1004"/>
      <c r="P579" s="1004"/>
      <c r="Q579" s="1004"/>
      <c r="R579" s="1004"/>
      <c r="S579" s="479"/>
      <c r="T579" s="26"/>
      <c r="U579" s="479" t="s">
        <v>1220</v>
      </c>
      <c r="V579" s="479"/>
      <c r="W579" s="479"/>
      <c r="X579" s="479"/>
      <c r="Y579" s="479"/>
      <c r="Z579" s="1025"/>
      <c r="AA579" s="1025"/>
      <c r="AB579" s="1025"/>
      <c r="AC579" s="1025"/>
      <c r="AD579" s="1025"/>
      <c r="AE579" s="1025"/>
      <c r="AF579" s="1025"/>
      <c r="AG579" s="1025"/>
      <c r="AH579" s="1025"/>
      <c r="AI579" s="1025"/>
      <c r="AJ579" s="1025"/>
      <c r="AK579" s="1025"/>
      <c r="AL579" s="479"/>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79"/>
      <c r="CT579" s="479"/>
      <c r="CU579" s="479"/>
      <c r="CV579" s="479"/>
      <c r="CW579" s="479"/>
      <c r="CX579" s="479"/>
      <c r="CY579" s="479"/>
      <c r="CZ579" s="479"/>
      <c r="DA579" s="479"/>
      <c r="DB579" s="479"/>
      <c r="DC579" s="479"/>
      <c r="DD579" s="479"/>
      <c r="DE579" s="479"/>
      <c r="DF579" s="479"/>
      <c r="DG579" s="479"/>
      <c r="DH579" s="479"/>
    </row>
    <row r="580" spans="1:112" ht="12.5">
      <c r="A580" s="26"/>
      <c r="B580" s="479" t="s">
        <v>684</v>
      </c>
      <c r="C580" s="479"/>
      <c r="D580" s="479"/>
      <c r="E580" s="479"/>
      <c r="F580" s="479"/>
      <c r="G580" s="1007" t="str">
        <f>H318</f>
        <v>(415) 433-6804</v>
      </c>
      <c r="H580" s="1007"/>
      <c r="I580" s="1007"/>
      <c r="J580" s="1007"/>
      <c r="K580" s="1007"/>
      <c r="L580" s="1007"/>
      <c r="M580" s="479"/>
      <c r="N580" s="479"/>
      <c r="O580" s="699" t="s">
        <v>904</v>
      </c>
      <c r="P580" s="1008"/>
      <c r="Q580" s="1008"/>
      <c r="R580" s="1008"/>
      <c r="S580" s="479"/>
      <c r="T580" s="26"/>
      <c r="U580" s="479" t="s">
        <v>684</v>
      </c>
      <c r="V580" s="479"/>
      <c r="W580" s="479"/>
      <c r="X580" s="479"/>
      <c r="Y580" s="479"/>
      <c r="Z580" s="1007"/>
      <c r="AA580" s="1007"/>
      <c r="AB580" s="1007"/>
      <c r="AC580" s="1007"/>
      <c r="AD580" s="1007"/>
      <c r="AE580" s="1007"/>
      <c r="AF580" s="479"/>
      <c r="AG580" s="479"/>
      <c r="AH580" s="699" t="s">
        <v>904</v>
      </c>
      <c r="AI580" s="1008"/>
      <c r="AJ580" s="1008"/>
      <c r="AK580" s="1008"/>
      <c r="AL580" s="479"/>
      <c r="AM580" s="479"/>
      <c r="AN580" s="479"/>
      <c r="AO580" s="479"/>
      <c r="AP580" s="479"/>
      <c r="AQ580" s="479"/>
      <c r="AR580" s="479"/>
      <c r="AS580" s="479"/>
      <c r="AT580" s="479"/>
      <c r="AU580" s="479"/>
      <c r="AV580" s="479"/>
      <c r="AW580" s="479"/>
      <c r="AX580" s="479"/>
      <c r="AY580" s="479"/>
      <c r="AZ580" s="479"/>
      <c r="BA580" s="479"/>
      <c r="BB580" s="479"/>
      <c r="BC580" s="479"/>
      <c r="BD580" s="479"/>
      <c r="BE580" s="479"/>
      <c r="BF580" s="479"/>
      <c r="BG580" s="479"/>
      <c r="BH580" s="479"/>
      <c r="BI580" s="479"/>
      <c r="BJ580" s="479"/>
      <c r="BK580" s="479"/>
      <c r="BL580" s="479"/>
      <c r="BM580" s="479"/>
      <c r="BN580" s="479"/>
      <c r="BO580" s="479"/>
      <c r="BP580" s="479"/>
      <c r="BQ580" s="479"/>
      <c r="BR580" s="479"/>
      <c r="BS580" s="479"/>
      <c r="BT580" s="479"/>
      <c r="BU580" s="479"/>
      <c r="BV580" s="479"/>
      <c r="BW580" s="479"/>
      <c r="BX580" s="479"/>
      <c r="BY580" s="479"/>
      <c r="BZ580" s="479"/>
      <c r="CA580" s="479"/>
      <c r="CB580" s="479"/>
      <c r="CC580" s="479"/>
      <c r="CD580" s="479"/>
      <c r="CE580" s="479"/>
      <c r="CF580" s="479"/>
      <c r="CG580" s="479"/>
      <c r="CH580" s="479"/>
      <c r="CI580" s="479"/>
      <c r="CJ580" s="479"/>
      <c r="CK580" s="479"/>
      <c r="CL580" s="479"/>
      <c r="CM580" s="479"/>
      <c r="CN580" s="479"/>
      <c r="CO580" s="479"/>
      <c r="CP580" s="479"/>
      <c r="CQ580" s="479"/>
      <c r="CR580" s="479"/>
      <c r="CS580" s="479"/>
      <c r="CT580" s="479"/>
      <c r="CU580" s="479"/>
      <c r="CV580" s="479"/>
      <c r="CW580" s="479"/>
      <c r="CX580" s="479"/>
      <c r="CY580" s="479"/>
      <c r="CZ580" s="479"/>
      <c r="DA580" s="479"/>
      <c r="DB580" s="479"/>
      <c r="DC580" s="479"/>
      <c r="DD580" s="479"/>
      <c r="DE580" s="479"/>
      <c r="DF580" s="479"/>
      <c r="DG580" s="479"/>
      <c r="DH580" s="479"/>
    </row>
    <row r="581" spans="1:112" ht="12.5">
      <c r="A581" s="26"/>
      <c r="B581" s="479" t="s">
        <v>1223</v>
      </c>
      <c r="C581" s="479"/>
      <c r="D581" s="479"/>
      <c r="E581" s="479"/>
      <c r="F581" s="479"/>
      <c r="G581" s="479"/>
      <c r="H581" s="1004" t="s">
        <v>1231</v>
      </c>
      <c r="I581" s="1004"/>
      <c r="J581" s="1004"/>
      <c r="K581" s="1004"/>
      <c r="L581" s="1004"/>
      <c r="M581" s="1004"/>
      <c r="N581" s="1004"/>
      <c r="O581" s="1004"/>
      <c r="P581" s="1004"/>
      <c r="Q581" s="1004"/>
      <c r="R581" s="1004"/>
      <c r="S581" s="479"/>
      <c r="T581" s="26"/>
      <c r="U581" s="479" t="s">
        <v>1223</v>
      </c>
      <c r="V581" s="479"/>
      <c r="W581" s="479"/>
      <c r="X581" s="479"/>
      <c r="Y581" s="479"/>
      <c r="Z581" s="479"/>
      <c r="AA581" s="1004"/>
      <c r="AB581" s="1004"/>
      <c r="AC581" s="1004"/>
      <c r="AD581" s="1004"/>
      <c r="AE581" s="1004"/>
      <c r="AF581" s="1004"/>
      <c r="AG581" s="1004"/>
      <c r="AH581" s="1004"/>
      <c r="AI581" s="1004"/>
      <c r="AJ581" s="1004"/>
      <c r="AK581" s="1004"/>
      <c r="AL581" s="479"/>
      <c r="AM581" s="46"/>
      <c r="AN581" s="46"/>
      <c r="AO581" s="46"/>
      <c r="AP581" s="46"/>
      <c r="AQ581" s="46"/>
      <c r="AR581" s="46"/>
      <c r="AS581" s="46"/>
      <c r="AT581" s="46"/>
      <c r="AU581" s="46"/>
      <c r="AV581" s="46"/>
      <c r="AW581" s="46"/>
      <c r="AX581" s="46"/>
      <c r="AY581" s="46"/>
      <c r="AZ581" s="46"/>
      <c r="BA581" s="46"/>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46"/>
      <c r="CS581" s="479"/>
      <c r="CT581" s="479"/>
      <c r="CU581" s="479"/>
      <c r="CV581" s="479"/>
      <c r="CW581" s="479"/>
      <c r="CX581" s="479"/>
      <c r="CY581" s="479"/>
      <c r="CZ581" s="479"/>
      <c r="DA581" s="479"/>
      <c r="DB581" s="479"/>
      <c r="DC581" s="479"/>
      <c r="DD581" s="479"/>
      <c r="DE581" s="479"/>
      <c r="DF581" s="479"/>
      <c r="DG581" s="479"/>
      <c r="DH581" s="479"/>
    </row>
    <row r="582" spans="1:112" ht="12.5">
      <c r="A582" s="26"/>
      <c r="B582" s="479" t="s">
        <v>1226</v>
      </c>
      <c r="C582" s="479"/>
      <c r="D582" s="479"/>
      <c r="E582" s="479"/>
      <c r="F582" s="479"/>
      <c r="G582" s="479"/>
      <c r="H582" s="479"/>
      <c r="I582" s="479"/>
      <c r="J582" s="479"/>
      <c r="K582" s="479"/>
      <c r="L582" s="479"/>
      <c r="M582" s="479"/>
      <c r="N582" s="1005" t="s">
        <v>697</v>
      </c>
      <c r="O582" s="1005"/>
      <c r="P582" s="479"/>
      <c r="Q582" s="479"/>
      <c r="R582" s="479"/>
      <c r="S582" s="479"/>
      <c r="T582" s="26"/>
      <c r="U582" s="479" t="s">
        <v>1226</v>
      </c>
      <c r="V582" s="479"/>
      <c r="W582" s="479"/>
      <c r="X582" s="479"/>
      <c r="Y582" s="479"/>
      <c r="Z582" s="479"/>
      <c r="AA582" s="479"/>
      <c r="AB582" s="479"/>
      <c r="AC582" s="479"/>
      <c r="AD582" s="479"/>
      <c r="AE582" s="479"/>
      <c r="AF582" s="479"/>
      <c r="AG582" s="1005" t="s">
        <v>590</v>
      </c>
      <c r="AH582" s="1005"/>
      <c r="AI582" s="479"/>
      <c r="AJ582" s="479"/>
      <c r="AK582" s="479"/>
      <c r="AL582" s="479"/>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79"/>
      <c r="CT582" s="479"/>
      <c r="CU582" s="479"/>
      <c r="CV582" s="479"/>
      <c r="CW582" s="479"/>
      <c r="CX582" s="479"/>
      <c r="CY582" s="479"/>
      <c r="CZ582" s="479"/>
      <c r="DA582" s="479"/>
      <c r="DB582" s="479"/>
      <c r="DC582" s="479"/>
      <c r="DD582" s="479"/>
      <c r="DE582" s="479"/>
      <c r="DF582" s="479"/>
      <c r="DG582" s="479"/>
      <c r="DH582" s="479"/>
    </row>
    <row r="583" spans="1:112" ht="12.5">
      <c r="A583" s="26"/>
      <c r="B583" s="479"/>
      <c r="C583" s="479"/>
      <c r="D583" s="479"/>
      <c r="E583" s="479"/>
      <c r="F583" s="479"/>
      <c r="G583" s="479"/>
      <c r="H583" s="479"/>
      <c r="I583" s="479"/>
      <c r="J583" s="479"/>
      <c r="K583" s="479"/>
      <c r="L583" s="479"/>
      <c r="M583" s="479"/>
      <c r="N583" s="479"/>
      <c r="O583" s="479"/>
      <c r="P583" s="479"/>
      <c r="Q583" s="479"/>
      <c r="R583" s="479"/>
      <c r="S583" s="479"/>
      <c r="T583" s="26"/>
      <c r="U583" s="479"/>
      <c r="V583" s="479"/>
      <c r="W583" s="479"/>
      <c r="X583" s="479"/>
      <c r="Y583" s="479"/>
      <c r="Z583" s="479"/>
      <c r="AA583" s="479"/>
      <c r="AB583" s="479"/>
      <c r="AC583" s="479"/>
      <c r="AD583" s="479"/>
      <c r="AE583" s="479"/>
      <c r="AF583" s="479"/>
      <c r="AG583" s="479"/>
      <c r="AH583" s="479"/>
      <c r="AI583" s="479"/>
      <c r="AJ583" s="479"/>
      <c r="AK583" s="479"/>
      <c r="AL583" s="479"/>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46"/>
      <c r="CS583" s="479"/>
      <c r="CT583" s="479"/>
      <c r="CU583" s="479"/>
      <c r="CV583" s="479"/>
      <c r="CW583" s="479"/>
      <c r="CX583" s="479"/>
      <c r="CY583" s="479"/>
      <c r="CZ583" s="479"/>
      <c r="DA583" s="479"/>
      <c r="DB583" s="479"/>
      <c r="DC583" s="479"/>
      <c r="DD583" s="479"/>
      <c r="DE583" s="479"/>
      <c r="DF583" s="479"/>
      <c r="DG583" s="479"/>
      <c r="DH583" s="479"/>
    </row>
    <row r="584" spans="1:112" ht="12.75" customHeight="1">
      <c r="A584" s="64" t="s">
        <v>1210</v>
      </c>
      <c r="B584" s="479" t="s">
        <v>1218</v>
      </c>
      <c r="C584" s="479"/>
      <c r="D584" s="479"/>
      <c r="E584" s="479"/>
      <c r="F584" s="479"/>
      <c r="G584" s="1006" t="str">
        <f>C551</f>
        <v>Costs Deferred Until Conversion</v>
      </c>
      <c r="H584" s="1006"/>
      <c r="I584" s="1006"/>
      <c r="J584" s="1006"/>
      <c r="K584" s="1006"/>
      <c r="L584" s="1006"/>
      <c r="M584" s="1006"/>
      <c r="N584" s="1006"/>
      <c r="O584" s="1006"/>
      <c r="P584" s="1006"/>
      <c r="Q584" s="1006"/>
      <c r="R584" s="1006"/>
      <c r="S584" s="479"/>
      <c r="T584" s="64" t="s">
        <v>1212</v>
      </c>
      <c r="U584" s="479" t="s">
        <v>1218</v>
      </c>
      <c r="V584" s="479"/>
      <c r="W584" s="479"/>
      <c r="X584" s="479"/>
      <c r="Y584" s="479"/>
      <c r="Z584" s="1006">
        <f>C552</f>
        <v>0</v>
      </c>
      <c r="AA584" s="1006"/>
      <c r="AB584" s="1006"/>
      <c r="AC584" s="1006"/>
      <c r="AD584" s="1006"/>
      <c r="AE584" s="1006"/>
      <c r="AF584" s="1006"/>
      <c r="AG584" s="1006"/>
      <c r="AH584" s="1006"/>
      <c r="AI584" s="1006"/>
      <c r="AJ584" s="1006"/>
      <c r="AK584" s="1006"/>
      <c r="AL584" s="479"/>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46"/>
      <c r="CS584" s="479"/>
      <c r="CT584" s="479"/>
      <c r="CU584" s="479"/>
      <c r="CV584" s="479"/>
      <c r="CW584" s="479"/>
      <c r="CX584" s="479"/>
      <c r="CY584" s="479"/>
      <c r="CZ584" s="479"/>
      <c r="DA584" s="479"/>
      <c r="DB584" s="479"/>
      <c r="DC584" s="479"/>
      <c r="DD584" s="479"/>
      <c r="DE584" s="479"/>
      <c r="DF584" s="479"/>
      <c r="DG584" s="479"/>
      <c r="DH584" s="479"/>
    </row>
    <row r="585" spans="1:112" ht="12.5">
      <c r="A585" s="26"/>
      <c r="B585" s="479" t="s">
        <v>895</v>
      </c>
      <c r="C585" s="479"/>
      <c r="D585" s="479"/>
      <c r="E585" s="479"/>
      <c r="F585" s="479"/>
      <c r="G585" s="1004" t="str">
        <f>Z569</f>
        <v>600 California St Suite 900</v>
      </c>
      <c r="H585" s="1004"/>
      <c r="I585" s="1004"/>
      <c r="J585" s="1004"/>
      <c r="K585" s="1004"/>
      <c r="L585" s="1004"/>
      <c r="M585" s="1004"/>
      <c r="N585" s="1004"/>
      <c r="O585" s="1004"/>
      <c r="P585" s="1004"/>
      <c r="Q585" s="1004"/>
      <c r="R585" s="1004"/>
      <c r="S585" s="479"/>
      <c r="T585" s="26"/>
      <c r="U585" s="479" t="s">
        <v>895</v>
      </c>
      <c r="V585" s="479"/>
      <c r="W585" s="479"/>
      <c r="X585" s="479"/>
      <c r="Y585" s="479"/>
      <c r="Z585" s="1004"/>
      <c r="AA585" s="1004"/>
      <c r="AB585" s="1004"/>
      <c r="AC585" s="1004"/>
      <c r="AD585" s="1004"/>
      <c r="AE585" s="1004"/>
      <c r="AF585" s="1004"/>
      <c r="AG585" s="1004"/>
      <c r="AH585" s="1004"/>
      <c r="AI585" s="1004"/>
      <c r="AJ585" s="1004"/>
      <c r="AK585" s="1004"/>
      <c r="AL585" s="479"/>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46"/>
      <c r="CS585" s="479"/>
      <c r="CT585" s="479"/>
      <c r="CU585" s="479"/>
      <c r="CV585" s="479"/>
      <c r="CW585" s="479"/>
      <c r="CX585" s="479"/>
      <c r="CY585" s="479"/>
      <c r="CZ585" s="479"/>
      <c r="DA585" s="479"/>
      <c r="DB585" s="479"/>
      <c r="DC585" s="479"/>
      <c r="DD585" s="479"/>
      <c r="DE585" s="479"/>
      <c r="DF585" s="479"/>
      <c r="DG585" s="479"/>
      <c r="DH585" s="479"/>
    </row>
    <row r="586" spans="1:112" s="5" customFormat="1" ht="12.75" customHeight="1">
      <c r="A586" s="26"/>
      <c r="B586" s="479" t="s">
        <v>782</v>
      </c>
      <c r="C586" s="479"/>
      <c r="D586" s="479"/>
      <c r="E586" s="479"/>
      <c r="F586" s="479"/>
      <c r="G586" s="1004" t="str">
        <f>G570</f>
        <v>San Francisco</v>
      </c>
      <c r="H586" s="1004"/>
      <c r="I586" s="1004"/>
      <c r="J586" s="1004"/>
      <c r="K586" s="1004"/>
      <c r="L586" s="1004"/>
      <c r="M586" s="1004"/>
      <c r="N586" s="1004"/>
      <c r="O586" s="1004"/>
      <c r="P586" s="1004"/>
      <c r="Q586" s="1004"/>
      <c r="R586" s="1004"/>
      <c r="S586" s="479"/>
      <c r="T586" s="26"/>
      <c r="U586" s="479" t="s">
        <v>782</v>
      </c>
      <c r="V586" s="479"/>
      <c r="W586" s="479"/>
      <c r="X586" s="479"/>
      <c r="Y586" s="479"/>
      <c r="Z586" s="1025"/>
      <c r="AA586" s="1025"/>
      <c r="AB586" s="1025"/>
      <c r="AC586" s="1025"/>
      <c r="AD586" s="1025"/>
      <c r="AE586" s="1025"/>
      <c r="AF586" s="1025"/>
      <c r="AG586" s="1025"/>
      <c r="AH586" s="1025"/>
      <c r="AI586" s="1025"/>
      <c r="AJ586" s="1025"/>
      <c r="AK586" s="1025"/>
      <c r="AL586" s="479"/>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46"/>
      <c r="CS586" s="46"/>
      <c r="CT586" s="46"/>
      <c r="CU586" s="46"/>
      <c r="CV586" s="46"/>
      <c r="CW586" s="46"/>
      <c r="CX586" s="46"/>
      <c r="CY586" s="46"/>
      <c r="CZ586" s="46"/>
      <c r="DA586" s="46"/>
      <c r="DB586" s="46"/>
      <c r="DC586" s="46"/>
      <c r="DD586" s="46"/>
      <c r="DE586" s="46"/>
      <c r="DF586" s="46"/>
      <c r="DG586" s="46"/>
      <c r="DH586" s="46"/>
    </row>
    <row r="587" spans="1:112" s="5" customFormat="1" ht="12.5">
      <c r="A587" s="26"/>
      <c r="B587" s="479" t="s">
        <v>1220</v>
      </c>
      <c r="C587" s="479"/>
      <c r="D587" s="479"/>
      <c r="E587" s="479"/>
      <c r="F587" s="479"/>
      <c r="G587" s="1004" t="str">
        <f>Z571</f>
        <v>Sarah White</v>
      </c>
      <c r="H587" s="1004"/>
      <c r="I587" s="1004"/>
      <c r="J587" s="1004"/>
      <c r="K587" s="1004"/>
      <c r="L587" s="1004"/>
      <c r="M587" s="1004"/>
      <c r="N587" s="1004"/>
      <c r="O587" s="1004"/>
      <c r="P587" s="1004"/>
      <c r="Q587" s="1004"/>
      <c r="R587" s="1004"/>
      <c r="S587" s="479"/>
      <c r="T587" s="26"/>
      <c r="U587" s="479" t="s">
        <v>1220</v>
      </c>
      <c r="V587" s="479"/>
      <c r="W587" s="479"/>
      <c r="X587" s="479"/>
      <c r="Y587" s="479"/>
      <c r="Z587" s="1025"/>
      <c r="AA587" s="1025"/>
      <c r="AB587" s="1025"/>
      <c r="AC587" s="1025"/>
      <c r="AD587" s="1025"/>
      <c r="AE587" s="1025"/>
      <c r="AF587" s="1025"/>
      <c r="AG587" s="1025"/>
      <c r="AH587" s="1025"/>
      <c r="AI587" s="1025"/>
      <c r="AJ587" s="1025"/>
      <c r="AK587" s="1025"/>
      <c r="AL587" s="479"/>
      <c r="AM587" s="46"/>
      <c r="AN587" s="46"/>
      <c r="AO587" s="46"/>
      <c r="AP587" s="46"/>
      <c r="AQ587" s="46"/>
      <c r="AR587" s="46"/>
      <c r="AS587" s="46"/>
      <c r="AT587" s="46"/>
      <c r="AU587" s="46"/>
      <c r="AV587" s="46"/>
      <c r="AW587" s="46"/>
      <c r="AX587" s="46"/>
      <c r="AY587" s="46"/>
      <c r="AZ587" s="46"/>
      <c r="BA587" s="46" t="s">
        <v>1232</v>
      </c>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t="s">
        <v>1233</v>
      </c>
      <c r="CF587" s="46"/>
      <c r="CG587" s="46"/>
      <c r="CH587" s="46"/>
      <c r="CI587" s="46"/>
      <c r="CJ587" s="46"/>
      <c r="CK587" s="46"/>
      <c r="CL587" s="46"/>
      <c r="CM587" s="46"/>
      <c r="CN587" s="46"/>
      <c r="CO587" s="46"/>
      <c r="CP587" s="46"/>
      <c r="CQ587" s="46"/>
      <c r="CR587" s="46"/>
      <c r="CS587" s="46"/>
      <c r="CT587" s="46"/>
      <c r="CU587" s="46"/>
      <c r="CV587" s="46"/>
      <c r="CW587" s="46"/>
      <c r="CX587" s="46"/>
      <c r="CY587" s="46"/>
      <c r="CZ587" s="46"/>
      <c r="DA587" s="46"/>
      <c r="DB587" s="46"/>
      <c r="DC587" s="46"/>
      <c r="DD587" s="46"/>
      <c r="DE587" s="46"/>
      <c r="DF587" s="46"/>
      <c r="DG587" s="46"/>
      <c r="DH587" s="46"/>
    </row>
    <row r="588" spans="1:112" s="5" customFormat="1" ht="12.5">
      <c r="A588" s="26"/>
      <c r="B588" s="479" t="s">
        <v>684</v>
      </c>
      <c r="C588" s="479"/>
      <c r="D588" s="479"/>
      <c r="E588" s="479"/>
      <c r="F588" s="479"/>
      <c r="G588" s="1007" t="str">
        <f>Z572</f>
        <v>415-321-4074</v>
      </c>
      <c r="H588" s="1007"/>
      <c r="I588" s="1007"/>
      <c r="J588" s="1007"/>
      <c r="K588" s="1007"/>
      <c r="L588" s="1007"/>
      <c r="M588" s="479"/>
      <c r="N588" s="479"/>
      <c r="O588" s="699" t="s">
        <v>904</v>
      </c>
      <c r="P588" s="1008"/>
      <c r="Q588" s="1008"/>
      <c r="R588" s="1008"/>
      <c r="S588" s="479"/>
      <c r="T588" s="26"/>
      <c r="U588" s="479" t="s">
        <v>684</v>
      </c>
      <c r="V588" s="479"/>
      <c r="W588" s="479"/>
      <c r="X588" s="479"/>
      <c r="Y588" s="479"/>
      <c r="Z588" s="1007"/>
      <c r="AA588" s="1007"/>
      <c r="AB588" s="1007"/>
      <c r="AC588" s="1007"/>
      <c r="AD588" s="1007"/>
      <c r="AE588" s="1007"/>
      <c r="AF588" s="479"/>
      <c r="AG588" s="479"/>
      <c r="AH588" s="699" t="s">
        <v>904</v>
      </c>
      <c r="AI588" s="1008"/>
      <c r="AJ588" s="1008"/>
      <c r="AK588" s="1008"/>
      <c r="AL588" s="479"/>
      <c r="AM588" s="46" t="s">
        <v>1234</v>
      </c>
      <c r="AN588" s="46"/>
      <c r="AO588" s="46"/>
      <c r="AP588" s="46"/>
      <c r="AQ588" s="46"/>
      <c r="AR588" s="129" t="s">
        <v>1235</v>
      </c>
      <c r="AS588" s="130"/>
      <c r="AT588" s="1037"/>
      <c r="AU588" s="1039"/>
      <c r="AV588" s="129" t="s">
        <v>1236</v>
      </c>
      <c r="AW588" s="130"/>
      <c r="AX588" s="1037"/>
      <c r="AY588" s="1039"/>
      <c r="AZ588" s="46"/>
      <c r="BA588" s="1115" t="s">
        <v>1237</v>
      </c>
      <c r="BB588" s="1116"/>
      <c r="BC588" s="1116"/>
      <c r="BD588" s="1116"/>
      <c r="BE588" s="1117"/>
      <c r="BF588" s="1103" t="s">
        <v>1238</v>
      </c>
      <c r="BG588" s="1103"/>
      <c r="BH588" s="1103"/>
      <c r="BI588" s="1103"/>
      <c r="BJ588" s="1103"/>
      <c r="BK588" s="1103" t="s">
        <v>1239</v>
      </c>
      <c r="BL588" s="1103"/>
      <c r="BM588" s="1103"/>
      <c r="BN588" s="1103"/>
      <c r="BO588" s="1103"/>
      <c r="BP588" s="1103" t="s">
        <v>1240</v>
      </c>
      <c r="BQ588" s="1103"/>
      <c r="BR588" s="1103"/>
      <c r="BS588" s="1103"/>
      <c r="BT588" s="1103"/>
      <c r="BU588" s="1103" t="s">
        <v>1241</v>
      </c>
      <c r="BV588" s="1103"/>
      <c r="BW588" s="1103"/>
      <c r="BX588" s="1103"/>
      <c r="BY588" s="1103"/>
      <c r="BZ588" s="1103" t="s">
        <v>1242</v>
      </c>
      <c r="CA588" s="1103"/>
      <c r="CB588" s="1103"/>
      <c r="CC588" s="1103"/>
      <c r="CD588" s="1103"/>
      <c r="CE588" s="1103" t="s">
        <v>1237</v>
      </c>
      <c r="CF588" s="1103"/>
      <c r="CG588" s="1103"/>
      <c r="CH588" s="1103"/>
      <c r="CI588" s="1103"/>
      <c r="CJ588" s="1103" t="s">
        <v>1238</v>
      </c>
      <c r="CK588" s="1103"/>
      <c r="CL588" s="1103"/>
      <c r="CM588" s="1103"/>
      <c r="CN588" s="1103"/>
      <c r="CO588" s="1103" t="s">
        <v>1239</v>
      </c>
      <c r="CP588" s="1103"/>
      <c r="CQ588" s="1103"/>
      <c r="CR588" s="1103"/>
      <c r="CS588" s="1103"/>
      <c r="CT588" s="1103" t="s">
        <v>1240</v>
      </c>
      <c r="CU588" s="1103"/>
      <c r="CV588" s="1103"/>
      <c r="CW588" s="1103"/>
      <c r="CX588" s="1103"/>
      <c r="CY588" s="1103" t="s">
        <v>1241</v>
      </c>
      <c r="CZ588" s="1103"/>
      <c r="DA588" s="1103"/>
      <c r="DB588" s="1103"/>
      <c r="DC588" s="1103"/>
      <c r="DD588" s="1103" t="s">
        <v>1242</v>
      </c>
      <c r="DE588" s="1103"/>
      <c r="DF588" s="1103"/>
      <c r="DG588" s="1103"/>
      <c r="DH588" s="1103"/>
    </row>
    <row r="589" spans="1:112" s="5" customFormat="1" ht="12.5">
      <c r="A589" s="26"/>
      <c r="B589" s="479" t="s">
        <v>1223</v>
      </c>
      <c r="C589" s="479"/>
      <c r="D589" s="479"/>
      <c r="E589" s="479"/>
      <c r="F589" s="479"/>
      <c r="G589" s="479"/>
      <c r="H589" s="1004" t="str">
        <f>G584</f>
        <v>Costs Deferred Until Conversion</v>
      </c>
      <c r="I589" s="1004"/>
      <c r="J589" s="1004"/>
      <c r="K589" s="1004"/>
      <c r="L589" s="1004"/>
      <c r="M589" s="1004"/>
      <c r="N589" s="1004"/>
      <c r="O589" s="1004"/>
      <c r="P589" s="1004"/>
      <c r="Q589" s="1004"/>
      <c r="R589" s="1004"/>
      <c r="S589" s="479"/>
      <c r="T589" s="26"/>
      <c r="U589" s="479" t="s">
        <v>1223</v>
      </c>
      <c r="V589" s="479"/>
      <c r="W589" s="479"/>
      <c r="X589" s="479"/>
      <c r="Y589" s="479"/>
      <c r="Z589" s="479"/>
      <c r="AA589" s="1004"/>
      <c r="AB589" s="1004"/>
      <c r="AC589" s="1004"/>
      <c r="AD589" s="1004"/>
      <c r="AE589" s="1004"/>
      <c r="AF589" s="1004"/>
      <c r="AG589" s="1004"/>
      <c r="AH589" s="1004"/>
      <c r="AI589" s="1004"/>
      <c r="AJ589" s="1004"/>
      <c r="AK589" s="1004"/>
      <c r="AL589" s="479"/>
      <c r="AM589" s="46" t="s">
        <v>1238</v>
      </c>
      <c r="AN589" s="46"/>
      <c r="AO589" s="46"/>
      <c r="AP589" s="46"/>
      <c r="AQ589" s="46"/>
      <c r="AR589" s="1037">
        <f t="shared" ref="AR589:AR613" si="2">IF(AND(AD709&lt;=0.5,AD709&gt;=0.36),1,0)</f>
        <v>0</v>
      </c>
      <c r="AS589" s="1039"/>
      <c r="AT589" s="1037">
        <f t="shared" ref="AT589:AT613" si="3">IF(AR589=1,G709,0)</f>
        <v>0</v>
      </c>
      <c r="AU589" s="1039"/>
      <c r="AV589" s="1037">
        <f t="shared" ref="AV589:AV613" si="4">IF(AND(AD709&lt;=0.35,AD709&gt;0),1,0)</f>
        <v>1</v>
      </c>
      <c r="AW589" s="1039"/>
      <c r="AX589" s="1037">
        <f t="shared" ref="AX589:AX613" si="5">IF(AV589=1,G709,0)</f>
        <v>6</v>
      </c>
      <c r="AY589" s="1039"/>
      <c r="AZ589" s="46"/>
      <c r="BA589" s="1037">
        <f t="shared" ref="BA589:BA613" si="6">IF(B709="SRO/Studio",G709,0)</f>
        <v>0</v>
      </c>
      <c r="BB589" s="1038"/>
      <c r="BC589" s="1038"/>
      <c r="BD589" s="1038"/>
      <c r="BE589" s="1039"/>
      <c r="BF589" s="1100">
        <f t="shared" ref="BF589:BF613" si="7">IF(B709="1 Bedroom",G709,0)</f>
        <v>6</v>
      </c>
      <c r="BG589" s="1100"/>
      <c r="BH589" s="1100"/>
      <c r="BI589" s="1100"/>
      <c r="BJ589" s="1100"/>
      <c r="BK589" s="1100">
        <f t="shared" ref="BK589:BK613" si="8">IF(B709="2 Bedrooms",G709,0)</f>
        <v>0</v>
      </c>
      <c r="BL589" s="1100"/>
      <c r="BM589" s="1100"/>
      <c r="BN589" s="1100"/>
      <c r="BO589" s="1100"/>
      <c r="BP589" s="1100">
        <f t="shared" ref="BP589:BP613" si="9">IF(B709="3 Bedrooms",G709,0)</f>
        <v>0</v>
      </c>
      <c r="BQ589" s="1100"/>
      <c r="BR589" s="1100"/>
      <c r="BS589" s="1100"/>
      <c r="BT589" s="1100"/>
      <c r="BU589" s="1100">
        <f t="shared" ref="BU589:BU613" si="10">IF(B709="4 Bedrooms",G709,0)</f>
        <v>0</v>
      </c>
      <c r="BV589" s="1100"/>
      <c r="BW589" s="1100"/>
      <c r="BX589" s="1100"/>
      <c r="BY589" s="1100"/>
      <c r="BZ589" s="1100">
        <f t="shared" ref="BZ589:BZ613" si="11">IF(B709="5 Bedrooms",G709,0)</f>
        <v>0</v>
      </c>
      <c r="CA589" s="1100"/>
      <c r="CB589" s="1100"/>
      <c r="CC589" s="1100"/>
      <c r="CD589" s="1100"/>
      <c r="CE589" s="1108">
        <f t="shared" ref="CE589:CE613" si="12">IF(AND(B709="SRO/Studio",AD709&lt;=0.3),G709,0)</f>
        <v>0</v>
      </c>
      <c r="CF589" s="1108"/>
      <c r="CG589" s="1108"/>
      <c r="CH589" s="1108"/>
      <c r="CI589" s="1108"/>
      <c r="CJ589" s="1108">
        <f t="shared" ref="CJ589:CJ613" si="13">IF(AND(B709="1 Bedroom",AD709&lt;=0.3),G709,0)</f>
        <v>6</v>
      </c>
      <c r="CK589" s="1108"/>
      <c r="CL589" s="1108"/>
      <c r="CM589" s="1108"/>
      <c r="CN589" s="1108"/>
      <c r="CO589" s="1108">
        <f t="shared" ref="CO589:CO613" si="14">IF(AND(B709="2 Bedrooms",AD709&lt;=0.3),G709,0)</f>
        <v>0</v>
      </c>
      <c r="CP589" s="1108"/>
      <c r="CQ589" s="1108"/>
      <c r="CR589" s="1108"/>
      <c r="CS589" s="1108"/>
      <c r="CT589" s="1108">
        <f t="shared" ref="CT589:CT613" si="15">IF(AND(B709="3 Bedrooms",AD709&lt;=0.3),G709,0)</f>
        <v>0</v>
      </c>
      <c r="CU589" s="1108"/>
      <c r="CV589" s="1108"/>
      <c r="CW589" s="1108"/>
      <c r="CX589" s="1108"/>
      <c r="CY589" s="1108">
        <f t="shared" ref="CY589:CY613" si="16">IF(AND(B709="4 Bedrooms",AD709&lt;=0.3),G709,0)</f>
        <v>0</v>
      </c>
      <c r="CZ589" s="1108"/>
      <c r="DA589" s="1108"/>
      <c r="DB589" s="1108"/>
      <c r="DC589" s="1108"/>
      <c r="DD589" s="1108">
        <f t="shared" ref="DD589:DD613" si="17">IF(AND(B709="5 Bedrooms",AD709&lt;=0.3),G709,0)</f>
        <v>0</v>
      </c>
      <c r="DE589" s="1108"/>
      <c r="DF589" s="1108"/>
      <c r="DG589" s="1108"/>
      <c r="DH589" s="1108"/>
    </row>
    <row r="590" spans="1:112" s="5" customFormat="1" ht="12.5">
      <c r="A590" s="26"/>
      <c r="B590" s="479" t="s">
        <v>1226</v>
      </c>
      <c r="C590" s="479"/>
      <c r="D590" s="479"/>
      <c r="E590" s="479"/>
      <c r="F590" s="479"/>
      <c r="G590" s="479"/>
      <c r="H590" s="479"/>
      <c r="I590" s="479"/>
      <c r="J590" s="479"/>
      <c r="K590" s="479"/>
      <c r="L590" s="479"/>
      <c r="M590" s="479"/>
      <c r="N590" s="1005" t="s">
        <v>697</v>
      </c>
      <c r="O590" s="1005"/>
      <c r="P590" s="479"/>
      <c r="Q590" s="479"/>
      <c r="R590" s="479"/>
      <c r="S590" s="479"/>
      <c r="T590" s="26"/>
      <c r="U590" s="479" t="s">
        <v>1226</v>
      </c>
      <c r="V590" s="479"/>
      <c r="W590" s="479"/>
      <c r="X590" s="479"/>
      <c r="Y590" s="479"/>
      <c r="Z590" s="479"/>
      <c r="AA590" s="479"/>
      <c r="AB590" s="479"/>
      <c r="AC590" s="479"/>
      <c r="AD590" s="479"/>
      <c r="AE590" s="479"/>
      <c r="AF590" s="479"/>
      <c r="AG590" s="1005" t="s">
        <v>590</v>
      </c>
      <c r="AH590" s="1005"/>
      <c r="AI590" s="479"/>
      <c r="AJ590" s="479"/>
      <c r="AK590" s="479"/>
      <c r="AL590" s="479"/>
      <c r="AM590" s="46" t="s">
        <v>1239</v>
      </c>
      <c r="AN590" s="46"/>
      <c r="AO590" s="46"/>
      <c r="AP590" s="46"/>
      <c r="AQ590" s="46"/>
      <c r="AR590" s="1037">
        <f t="shared" si="2"/>
        <v>0</v>
      </c>
      <c r="AS590" s="1039"/>
      <c r="AT590" s="1037">
        <f t="shared" si="3"/>
        <v>0</v>
      </c>
      <c r="AU590" s="1039"/>
      <c r="AV590" s="1037">
        <f t="shared" si="4"/>
        <v>1</v>
      </c>
      <c r="AW590" s="1039"/>
      <c r="AX590" s="1037">
        <f t="shared" si="5"/>
        <v>6</v>
      </c>
      <c r="AY590" s="1039"/>
      <c r="AZ590" s="46"/>
      <c r="BA590" s="1037">
        <f t="shared" si="6"/>
        <v>0</v>
      </c>
      <c r="BB590" s="1038"/>
      <c r="BC590" s="1038"/>
      <c r="BD590" s="1038"/>
      <c r="BE590" s="1039"/>
      <c r="BF590" s="1100">
        <f t="shared" si="7"/>
        <v>0</v>
      </c>
      <c r="BG590" s="1100"/>
      <c r="BH590" s="1100"/>
      <c r="BI590" s="1100"/>
      <c r="BJ590" s="1100"/>
      <c r="BK590" s="1100">
        <f t="shared" si="8"/>
        <v>6</v>
      </c>
      <c r="BL590" s="1100"/>
      <c r="BM590" s="1100"/>
      <c r="BN590" s="1100"/>
      <c r="BO590" s="1100"/>
      <c r="BP590" s="1100">
        <f t="shared" si="9"/>
        <v>0</v>
      </c>
      <c r="BQ590" s="1100"/>
      <c r="BR590" s="1100"/>
      <c r="BS590" s="1100"/>
      <c r="BT590" s="1100"/>
      <c r="BU590" s="1100">
        <f t="shared" si="10"/>
        <v>0</v>
      </c>
      <c r="BV590" s="1100"/>
      <c r="BW590" s="1100"/>
      <c r="BX590" s="1100"/>
      <c r="BY590" s="1100"/>
      <c r="BZ590" s="1100">
        <f t="shared" si="11"/>
        <v>0</v>
      </c>
      <c r="CA590" s="1100"/>
      <c r="CB590" s="1100"/>
      <c r="CC590" s="1100"/>
      <c r="CD590" s="1100"/>
      <c r="CE590" s="1108">
        <f t="shared" si="12"/>
        <v>0</v>
      </c>
      <c r="CF590" s="1108"/>
      <c r="CG590" s="1108"/>
      <c r="CH590" s="1108"/>
      <c r="CI590" s="1108"/>
      <c r="CJ590" s="1108">
        <f t="shared" si="13"/>
        <v>0</v>
      </c>
      <c r="CK590" s="1108"/>
      <c r="CL590" s="1108"/>
      <c r="CM590" s="1108"/>
      <c r="CN590" s="1108"/>
      <c r="CO590" s="1108">
        <f t="shared" si="14"/>
        <v>6</v>
      </c>
      <c r="CP590" s="1108"/>
      <c r="CQ590" s="1108"/>
      <c r="CR590" s="1108"/>
      <c r="CS590" s="1108"/>
      <c r="CT590" s="1108">
        <f t="shared" si="15"/>
        <v>0</v>
      </c>
      <c r="CU590" s="1108"/>
      <c r="CV590" s="1108"/>
      <c r="CW590" s="1108"/>
      <c r="CX590" s="1108"/>
      <c r="CY590" s="1108">
        <f t="shared" si="16"/>
        <v>0</v>
      </c>
      <c r="CZ590" s="1108"/>
      <c r="DA590" s="1108"/>
      <c r="DB590" s="1108"/>
      <c r="DC590" s="1108"/>
      <c r="DD590" s="1108">
        <f t="shared" si="17"/>
        <v>0</v>
      </c>
      <c r="DE590" s="1108"/>
      <c r="DF590" s="1108"/>
      <c r="DG590" s="1108"/>
      <c r="DH590" s="1108"/>
    </row>
    <row r="591" spans="1:112" ht="12.5">
      <c r="A591" s="26"/>
      <c r="B591" s="479"/>
      <c r="C591" s="479"/>
      <c r="D591" s="479"/>
      <c r="E591" s="479"/>
      <c r="F591" s="479"/>
      <c r="G591" s="479"/>
      <c r="H591" s="479"/>
      <c r="I591" s="479"/>
      <c r="J591" s="479"/>
      <c r="K591" s="479"/>
      <c r="L591" s="479"/>
      <c r="M591" s="479"/>
      <c r="N591" s="479"/>
      <c r="O591" s="479"/>
      <c r="P591" s="479"/>
      <c r="Q591" s="479"/>
      <c r="R591" s="479"/>
      <c r="S591" s="479"/>
      <c r="T591" s="26"/>
      <c r="U591" s="479"/>
      <c r="V591" s="479"/>
      <c r="W591" s="479"/>
      <c r="X591" s="479"/>
      <c r="Y591" s="479"/>
      <c r="Z591" s="479"/>
      <c r="AA591" s="479"/>
      <c r="AB591" s="479"/>
      <c r="AC591" s="479"/>
      <c r="AD591" s="479"/>
      <c r="AE591" s="479"/>
      <c r="AF591" s="479"/>
      <c r="AG591" s="479"/>
      <c r="AH591" s="479"/>
      <c r="AI591" s="479"/>
      <c r="AJ591" s="479"/>
      <c r="AK591" s="479"/>
      <c r="AL591" s="479"/>
      <c r="AM591" s="46" t="s">
        <v>1240</v>
      </c>
      <c r="AN591" s="46"/>
      <c r="AO591" s="46"/>
      <c r="AP591" s="46"/>
      <c r="AQ591" s="46"/>
      <c r="AR591" s="1037">
        <f t="shared" si="2"/>
        <v>0</v>
      </c>
      <c r="AS591" s="1039"/>
      <c r="AT591" s="1037">
        <f t="shared" si="3"/>
        <v>0</v>
      </c>
      <c r="AU591" s="1039"/>
      <c r="AV591" s="1037">
        <f t="shared" si="4"/>
        <v>1</v>
      </c>
      <c r="AW591" s="1039"/>
      <c r="AX591" s="1037">
        <f t="shared" si="5"/>
        <v>2</v>
      </c>
      <c r="AY591" s="1039"/>
      <c r="AZ591" s="46"/>
      <c r="BA591" s="1037">
        <f t="shared" si="6"/>
        <v>0</v>
      </c>
      <c r="BB591" s="1038"/>
      <c r="BC591" s="1038"/>
      <c r="BD591" s="1038"/>
      <c r="BE591" s="1039"/>
      <c r="BF591" s="1100">
        <f t="shared" si="7"/>
        <v>0</v>
      </c>
      <c r="BG591" s="1100"/>
      <c r="BH591" s="1100"/>
      <c r="BI591" s="1100"/>
      <c r="BJ591" s="1100"/>
      <c r="BK591" s="1100">
        <f t="shared" si="8"/>
        <v>0</v>
      </c>
      <c r="BL591" s="1100"/>
      <c r="BM591" s="1100"/>
      <c r="BN591" s="1100"/>
      <c r="BO591" s="1100"/>
      <c r="BP591" s="1100">
        <f t="shared" si="9"/>
        <v>2</v>
      </c>
      <c r="BQ591" s="1100"/>
      <c r="BR591" s="1100"/>
      <c r="BS591" s="1100"/>
      <c r="BT591" s="1100"/>
      <c r="BU591" s="1100">
        <f t="shared" si="10"/>
        <v>0</v>
      </c>
      <c r="BV591" s="1100"/>
      <c r="BW591" s="1100"/>
      <c r="BX591" s="1100"/>
      <c r="BY591" s="1100"/>
      <c r="BZ591" s="1100">
        <f t="shared" si="11"/>
        <v>0</v>
      </c>
      <c r="CA591" s="1100"/>
      <c r="CB591" s="1100"/>
      <c r="CC591" s="1100"/>
      <c r="CD591" s="1100"/>
      <c r="CE591" s="1108">
        <f t="shared" si="12"/>
        <v>0</v>
      </c>
      <c r="CF591" s="1108"/>
      <c r="CG591" s="1108"/>
      <c r="CH591" s="1108"/>
      <c r="CI591" s="1108"/>
      <c r="CJ591" s="1108">
        <f t="shared" si="13"/>
        <v>0</v>
      </c>
      <c r="CK591" s="1108"/>
      <c r="CL591" s="1108"/>
      <c r="CM591" s="1108"/>
      <c r="CN591" s="1108"/>
      <c r="CO591" s="1108">
        <f t="shared" si="14"/>
        <v>0</v>
      </c>
      <c r="CP591" s="1108"/>
      <c r="CQ591" s="1108"/>
      <c r="CR591" s="1108"/>
      <c r="CS591" s="1108"/>
      <c r="CT591" s="1108">
        <f t="shared" si="15"/>
        <v>2</v>
      </c>
      <c r="CU591" s="1108"/>
      <c r="CV591" s="1108"/>
      <c r="CW591" s="1108"/>
      <c r="CX591" s="1108"/>
      <c r="CY591" s="1108">
        <f t="shared" si="16"/>
        <v>0</v>
      </c>
      <c r="CZ591" s="1108"/>
      <c r="DA591" s="1108"/>
      <c r="DB591" s="1108"/>
      <c r="DC591" s="1108"/>
      <c r="DD591" s="1108">
        <f t="shared" si="17"/>
        <v>0</v>
      </c>
      <c r="DE591" s="1108"/>
      <c r="DF591" s="1108"/>
      <c r="DG591" s="1108"/>
      <c r="DH591" s="1108"/>
    </row>
    <row r="592" spans="1:112" ht="12.5">
      <c r="A592" s="64" t="s">
        <v>1213</v>
      </c>
      <c r="B592" s="479" t="s">
        <v>1218</v>
      </c>
      <c r="C592" s="479"/>
      <c r="D592" s="479"/>
      <c r="E592" s="479"/>
      <c r="F592" s="479"/>
      <c r="G592" s="1006">
        <f>C553</f>
        <v>0</v>
      </c>
      <c r="H592" s="1006"/>
      <c r="I592" s="1006"/>
      <c r="J592" s="1006"/>
      <c r="K592" s="1006"/>
      <c r="L592" s="1006"/>
      <c r="M592" s="1006"/>
      <c r="N592" s="1006"/>
      <c r="O592" s="1006"/>
      <c r="P592" s="1006"/>
      <c r="Q592" s="1006"/>
      <c r="R592" s="1006"/>
      <c r="S592" s="479"/>
      <c r="T592" s="64" t="s">
        <v>1214</v>
      </c>
      <c r="U592" s="479" t="s">
        <v>1218</v>
      </c>
      <c r="V592" s="479"/>
      <c r="W592" s="479"/>
      <c r="X592" s="479"/>
      <c r="Y592" s="479"/>
      <c r="Z592" s="1006">
        <f>C554</f>
        <v>0</v>
      </c>
      <c r="AA592" s="1006"/>
      <c r="AB592" s="1006"/>
      <c r="AC592" s="1006"/>
      <c r="AD592" s="1006"/>
      <c r="AE592" s="1006"/>
      <c r="AF592" s="1006"/>
      <c r="AG592" s="1006"/>
      <c r="AH592" s="1006"/>
      <c r="AI592" s="1006"/>
      <c r="AJ592" s="1006"/>
      <c r="AK592" s="1006"/>
      <c r="AL592" s="479"/>
      <c r="AM592" s="46" t="s">
        <v>1243</v>
      </c>
      <c r="AN592" s="46"/>
      <c r="AO592" s="46"/>
      <c r="AP592" s="46"/>
      <c r="AQ592" s="46"/>
      <c r="AR592" s="1037">
        <f t="shared" si="2"/>
        <v>1</v>
      </c>
      <c r="AS592" s="1039"/>
      <c r="AT592" s="1037">
        <f t="shared" si="3"/>
        <v>11</v>
      </c>
      <c r="AU592" s="1039"/>
      <c r="AV592" s="1037">
        <f t="shared" si="4"/>
        <v>0</v>
      </c>
      <c r="AW592" s="1039"/>
      <c r="AX592" s="1037">
        <f t="shared" si="5"/>
        <v>0</v>
      </c>
      <c r="AY592" s="1039"/>
      <c r="AZ592" s="46"/>
      <c r="BA592" s="1037">
        <f t="shared" si="6"/>
        <v>0</v>
      </c>
      <c r="BB592" s="1038"/>
      <c r="BC592" s="1038"/>
      <c r="BD592" s="1038"/>
      <c r="BE592" s="1039"/>
      <c r="BF592" s="1100">
        <f t="shared" si="7"/>
        <v>11</v>
      </c>
      <c r="BG592" s="1100"/>
      <c r="BH592" s="1100"/>
      <c r="BI592" s="1100"/>
      <c r="BJ592" s="1100"/>
      <c r="BK592" s="1100">
        <f t="shared" si="8"/>
        <v>0</v>
      </c>
      <c r="BL592" s="1100"/>
      <c r="BM592" s="1100"/>
      <c r="BN592" s="1100"/>
      <c r="BO592" s="1100"/>
      <c r="BP592" s="1100">
        <f t="shared" si="9"/>
        <v>0</v>
      </c>
      <c r="BQ592" s="1100"/>
      <c r="BR592" s="1100"/>
      <c r="BS592" s="1100"/>
      <c r="BT592" s="1100"/>
      <c r="BU592" s="1100">
        <f t="shared" si="10"/>
        <v>0</v>
      </c>
      <c r="BV592" s="1100"/>
      <c r="BW592" s="1100"/>
      <c r="BX592" s="1100"/>
      <c r="BY592" s="1100"/>
      <c r="BZ592" s="1100">
        <f t="shared" si="11"/>
        <v>0</v>
      </c>
      <c r="CA592" s="1100"/>
      <c r="CB592" s="1100"/>
      <c r="CC592" s="1100"/>
      <c r="CD592" s="1100"/>
      <c r="CE592" s="1108">
        <f t="shared" si="12"/>
        <v>0</v>
      </c>
      <c r="CF592" s="1108"/>
      <c r="CG592" s="1108"/>
      <c r="CH592" s="1108"/>
      <c r="CI592" s="1108"/>
      <c r="CJ592" s="1108">
        <f t="shared" si="13"/>
        <v>0</v>
      </c>
      <c r="CK592" s="1108"/>
      <c r="CL592" s="1108"/>
      <c r="CM592" s="1108"/>
      <c r="CN592" s="1108"/>
      <c r="CO592" s="1108">
        <f t="shared" si="14"/>
        <v>0</v>
      </c>
      <c r="CP592" s="1108"/>
      <c r="CQ592" s="1108"/>
      <c r="CR592" s="1108"/>
      <c r="CS592" s="1108"/>
      <c r="CT592" s="1108">
        <f t="shared" si="15"/>
        <v>0</v>
      </c>
      <c r="CU592" s="1108"/>
      <c r="CV592" s="1108"/>
      <c r="CW592" s="1108"/>
      <c r="CX592" s="1108"/>
      <c r="CY592" s="1108">
        <f t="shared" si="16"/>
        <v>0</v>
      </c>
      <c r="CZ592" s="1108"/>
      <c r="DA592" s="1108"/>
      <c r="DB592" s="1108"/>
      <c r="DC592" s="1108"/>
      <c r="DD592" s="1108">
        <f t="shared" si="17"/>
        <v>0</v>
      </c>
      <c r="DE592" s="1108"/>
      <c r="DF592" s="1108"/>
      <c r="DG592" s="1108"/>
      <c r="DH592" s="1108"/>
    </row>
    <row r="593" spans="1:112" ht="12.5">
      <c r="A593" s="26"/>
      <c r="B593" s="479" t="s">
        <v>895</v>
      </c>
      <c r="C593" s="479"/>
      <c r="D593" s="479"/>
      <c r="E593" s="479"/>
      <c r="F593" s="479"/>
      <c r="G593" s="1004"/>
      <c r="H593" s="1004"/>
      <c r="I593" s="1004"/>
      <c r="J593" s="1004"/>
      <c r="K593" s="1004"/>
      <c r="L593" s="1004"/>
      <c r="M593" s="1004"/>
      <c r="N593" s="1004"/>
      <c r="O593" s="1004"/>
      <c r="P593" s="1004"/>
      <c r="Q593" s="1004"/>
      <c r="R593" s="1004"/>
      <c r="S593" s="479"/>
      <c r="T593" s="26"/>
      <c r="U593" s="479" t="s">
        <v>895</v>
      </c>
      <c r="V593" s="479"/>
      <c r="W593" s="479"/>
      <c r="X593" s="479"/>
      <c r="Y593" s="479"/>
      <c r="Z593" s="1004"/>
      <c r="AA593" s="1004"/>
      <c r="AB593" s="1004"/>
      <c r="AC593" s="1004"/>
      <c r="AD593" s="1004"/>
      <c r="AE593" s="1004"/>
      <c r="AF593" s="1004"/>
      <c r="AG593" s="1004"/>
      <c r="AH593" s="1004"/>
      <c r="AI593" s="1004"/>
      <c r="AJ593" s="1004"/>
      <c r="AK593" s="1004"/>
      <c r="AL593" s="479"/>
      <c r="AM593" s="46" t="s">
        <v>1242</v>
      </c>
      <c r="AN593" s="46"/>
      <c r="AO593" s="46"/>
      <c r="AP593" s="46"/>
      <c r="AQ593" s="46"/>
      <c r="AR593" s="1037">
        <f t="shared" si="2"/>
        <v>1</v>
      </c>
      <c r="AS593" s="1039"/>
      <c r="AT593" s="1037">
        <f t="shared" si="3"/>
        <v>9</v>
      </c>
      <c r="AU593" s="1039"/>
      <c r="AV593" s="1037">
        <f t="shared" si="4"/>
        <v>0</v>
      </c>
      <c r="AW593" s="1039"/>
      <c r="AX593" s="1037">
        <f t="shared" si="5"/>
        <v>0</v>
      </c>
      <c r="AY593" s="1039"/>
      <c r="AZ593" s="46"/>
      <c r="BA593" s="1037">
        <f t="shared" si="6"/>
        <v>0</v>
      </c>
      <c r="BB593" s="1038"/>
      <c r="BC593" s="1038"/>
      <c r="BD593" s="1038"/>
      <c r="BE593" s="1039"/>
      <c r="BF593" s="1100">
        <f t="shared" si="7"/>
        <v>0</v>
      </c>
      <c r="BG593" s="1100"/>
      <c r="BH593" s="1100"/>
      <c r="BI593" s="1100"/>
      <c r="BJ593" s="1100"/>
      <c r="BK593" s="1100">
        <f t="shared" si="8"/>
        <v>9</v>
      </c>
      <c r="BL593" s="1100"/>
      <c r="BM593" s="1100"/>
      <c r="BN593" s="1100"/>
      <c r="BO593" s="1100"/>
      <c r="BP593" s="1100">
        <f t="shared" si="9"/>
        <v>0</v>
      </c>
      <c r="BQ593" s="1100"/>
      <c r="BR593" s="1100"/>
      <c r="BS593" s="1100"/>
      <c r="BT593" s="1100"/>
      <c r="BU593" s="1100">
        <f t="shared" si="10"/>
        <v>0</v>
      </c>
      <c r="BV593" s="1100"/>
      <c r="BW593" s="1100"/>
      <c r="BX593" s="1100"/>
      <c r="BY593" s="1100"/>
      <c r="BZ593" s="1100">
        <f t="shared" si="11"/>
        <v>0</v>
      </c>
      <c r="CA593" s="1100"/>
      <c r="CB593" s="1100"/>
      <c r="CC593" s="1100"/>
      <c r="CD593" s="1100"/>
      <c r="CE593" s="1108">
        <f t="shared" si="12"/>
        <v>0</v>
      </c>
      <c r="CF593" s="1108"/>
      <c r="CG593" s="1108"/>
      <c r="CH593" s="1108"/>
      <c r="CI593" s="1108"/>
      <c r="CJ593" s="1108">
        <f t="shared" si="13"/>
        <v>0</v>
      </c>
      <c r="CK593" s="1108"/>
      <c r="CL593" s="1108"/>
      <c r="CM593" s="1108"/>
      <c r="CN593" s="1108"/>
      <c r="CO593" s="1108">
        <f t="shared" si="14"/>
        <v>0</v>
      </c>
      <c r="CP593" s="1108"/>
      <c r="CQ593" s="1108"/>
      <c r="CR593" s="1108"/>
      <c r="CS593" s="1108"/>
      <c r="CT593" s="1108">
        <f t="shared" si="15"/>
        <v>0</v>
      </c>
      <c r="CU593" s="1108"/>
      <c r="CV593" s="1108"/>
      <c r="CW593" s="1108"/>
      <c r="CX593" s="1108"/>
      <c r="CY593" s="1108">
        <f t="shared" si="16"/>
        <v>0</v>
      </c>
      <c r="CZ593" s="1108"/>
      <c r="DA593" s="1108"/>
      <c r="DB593" s="1108"/>
      <c r="DC593" s="1108"/>
      <c r="DD593" s="1108">
        <f t="shared" si="17"/>
        <v>0</v>
      </c>
      <c r="DE593" s="1108"/>
      <c r="DF593" s="1108"/>
      <c r="DG593" s="1108"/>
      <c r="DH593" s="1108"/>
    </row>
    <row r="594" spans="1:112" ht="12.5">
      <c r="A594" s="26"/>
      <c r="B594" s="479" t="s">
        <v>782</v>
      </c>
      <c r="C594" s="479"/>
      <c r="D594" s="479"/>
      <c r="E594" s="479"/>
      <c r="F594" s="479"/>
      <c r="G594" s="1004"/>
      <c r="H594" s="1004"/>
      <c r="I594" s="1004"/>
      <c r="J594" s="1004"/>
      <c r="K594" s="1004"/>
      <c r="L594" s="1004"/>
      <c r="M594" s="1004"/>
      <c r="N594" s="1004"/>
      <c r="O594" s="1004"/>
      <c r="P594" s="1004"/>
      <c r="Q594" s="1004"/>
      <c r="R594" s="1004"/>
      <c r="S594" s="479"/>
      <c r="T594" s="26"/>
      <c r="U594" s="479" t="s">
        <v>782</v>
      </c>
      <c r="V594" s="479"/>
      <c r="W594" s="479"/>
      <c r="X594" s="479"/>
      <c r="Y594" s="479"/>
      <c r="Z594" s="1025"/>
      <c r="AA594" s="1025"/>
      <c r="AB594" s="1025"/>
      <c r="AC594" s="1025"/>
      <c r="AD594" s="1025"/>
      <c r="AE594" s="1025"/>
      <c r="AF594" s="1025"/>
      <c r="AG594" s="1025"/>
      <c r="AH594" s="1025"/>
      <c r="AI594" s="1025"/>
      <c r="AJ594" s="1025"/>
      <c r="AK594" s="1025"/>
      <c r="AL594" s="479"/>
      <c r="AM594" s="46"/>
      <c r="AN594" s="46"/>
      <c r="AO594" s="46"/>
      <c r="AP594" s="46"/>
      <c r="AQ594" s="46"/>
      <c r="AR594" s="1037">
        <f t="shared" si="2"/>
        <v>1</v>
      </c>
      <c r="AS594" s="1039"/>
      <c r="AT594" s="1037">
        <f t="shared" si="3"/>
        <v>2</v>
      </c>
      <c r="AU594" s="1039"/>
      <c r="AV594" s="1037">
        <f t="shared" si="4"/>
        <v>0</v>
      </c>
      <c r="AW594" s="1039"/>
      <c r="AX594" s="1037">
        <f t="shared" si="5"/>
        <v>0</v>
      </c>
      <c r="AY594" s="1039"/>
      <c r="AZ594" s="46"/>
      <c r="BA594" s="1037">
        <f t="shared" si="6"/>
        <v>0</v>
      </c>
      <c r="BB594" s="1038"/>
      <c r="BC594" s="1038"/>
      <c r="BD594" s="1038"/>
      <c r="BE594" s="1039"/>
      <c r="BF594" s="1100">
        <f t="shared" si="7"/>
        <v>0</v>
      </c>
      <c r="BG594" s="1100"/>
      <c r="BH594" s="1100"/>
      <c r="BI594" s="1100"/>
      <c r="BJ594" s="1100"/>
      <c r="BK594" s="1100">
        <f t="shared" si="8"/>
        <v>0</v>
      </c>
      <c r="BL594" s="1100"/>
      <c r="BM594" s="1100"/>
      <c r="BN594" s="1100"/>
      <c r="BO594" s="1100"/>
      <c r="BP594" s="1100">
        <f t="shared" si="9"/>
        <v>2</v>
      </c>
      <c r="BQ594" s="1100"/>
      <c r="BR594" s="1100"/>
      <c r="BS594" s="1100"/>
      <c r="BT594" s="1100"/>
      <c r="BU594" s="1100">
        <f t="shared" si="10"/>
        <v>0</v>
      </c>
      <c r="BV594" s="1100"/>
      <c r="BW594" s="1100"/>
      <c r="BX594" s="1100"/>
      <c r="BY594" s="1100"/>
      <c r="BZ594" s="1100">
        <f t="shared" si="11"/>
        <v>0</v>
      </c>
      <c r="CA594" s="1100"/>
      <c r="CB594" s="1100"/>
      <c r="CC594" s="1100"/>
      <c r="CD594" s="1100"/>
      <c r="CE594" s="1108">
        <f t="shared" si="12"/>
        <v>0</v>
      </c>
      <c r="CF594" s="1108"/>
      <c r="CG594" s="1108"/>
      <c r="CH594" s="1108"/>
      <c r="CI594" s="1108"/>
      <c r="CJ594" s="1108">
        <f t="shared" si="13"/>
        <v>0</v>
      </c>
      <c r="CK594" s="1108"/>
      <c r="CL594" s="1108"/>
      <c r="CM594" s="1108"/>
      <c r="CN594" s="1108"/>
      <c r="CO594" s="1108">
        <f t="shared" si="14"/>
        <v>0</v>
      </c>
      <c r="CP594" s="1108"/>
      <c r="CQ594" s="1108"/>
      <c r="CR594" s="1108"/>
      <c r="CS594" s="1108"/>
      <c r="CT594" s="1108">
        <f t="shared" si="15"/>
        <v>0</v>
      </c>
      <c r="CU594" s="1108"/>
      <c r="CV594" s="1108"/>
      <c r="CW594" s="1108"/>
      <c r="CX594" s="1108"/>
      <c r="CY594" s="1108">
        <f t="shared" si="16"/>
        <v>0</v>
      </c>
      <c r="CZ594" s="1108"/>
      <c r="DA594" s="1108"/>
      <c r="DB594" s="1108"/>
      <c r="DC594" s="1108"/>
      <c r="DD594" s="1108">
        <f t="shared" si="17"/>
        <v>0</v>
      </c>
      <c r="DE594" s="1108"/>
      <c r="DF594" s="1108"/>
      <c r="DG594" s="1108"/>
      <c r="DH594" s="1108"/>
    </row>
    <row r="595" spans="1:112" ht="12.5">
      <c r="A595" s="26"/>
      <c r="B595" s="479" t="s">
        <v>1220</v>
      </c>
      <c r="C595" s="479"/>
      <c r="D595" s="479"/>
      <c r="E595" s="479"/>
      <c r="F595" s="479"/>
      <c r="G595" s="1004"/>
      <c r="H595" s="1004"/>
      <c r="I595" s="1004"/>
      <c r="J595" s="1004"/>
      <c r="K595" s="1004"/>
      <c r="L595" s="1004"/>
      <c r="M595" s="1004"/>
      <c r="N595" s="1004"/>
      <c r="O595" s="1004"/>
      <c r="P595" s="1004"/>
      <c r="Q595" s="1004"/>
      <c r="R595" s="1004"/>
      <c r="S595" s="479"/>
      <c r="T595" s="26"/>
      <c r="U595" s="479" t="s">
        <v>1220</v>
      </c>
      <c r="V595" s="479"/>
      <c r="W595" s="479"/>
      <c r="X595" s="479"/>
      <c r="Y595" s="479"/>
      <c r="Z595" s="1025"/>
      <c r="AA595" s="1025"/>
      <c r="AB595" s="1025"/>
      <c r="AC595" s="1025"/>
      <c r="AD595" s="1025"/>
      <c r="AE595" s="1025"/>
      <c r="AF595" s="1025"/>
      <c r="AG595" s="1025"/>
      <c r="AH595" s="1025"/>
      <c r="AI595" s="1025"/>
      <c r="AJ595" s="1025"/>
      <c r="AK595" s="1025"/>
      <c r="AL595" s="479"/>
      <c r="AM595" s="46"/>
      <c r="AN595" s="46"/>
      <c r="AO595" s="46"/>
      <c r="AP595" s="46"/>
      <c r="AQ595" s="46"/>
      <c r="AR595" s="1037">
        <f t="shared" si="2"/>
        <v>1</v>
      </c>
      <c r="AS595" s="1039"/>
      <c r="AT595" s="1037">
        <f t="shared" si="3"/>
        <v>16</v>
      </c>
      <c r="AU595" s="1039"/>
      <c r="AV595" s="1037">
        <f t="shared" si="4"/>
        <v>0</v>
      </c>
      <c r="AW595" s="1039"/>
      <c r="AX595" s="1037">
        <f t="shared" si="5"/>
        <v>0</v>
      </c>
      <c r="AY595" s="1039"/>
      <c r="AZ595" s="46"/>
      <c r="BA595" s="1037">
        <f t="shared" si="6"/>
        <v>0</v>
      </c>
      <c r="BB595" s="1038"/>
      <c r="BC595" s="1038"/>
      <c r="BD595" s="1038"/>
      <c r="BE595" s="1039"/>
      <c r="BF595" s="1100">
        <f t="shared" si="7"/>
        <v>16</v>
      </c>
      <c r="BG595" s="1100"/>
      <c r="BH595" s="1100"/>
      <c r="BI595" s="1100"/>
      <c r="BJ595" s="1100"/>
      <c r="BK595" s="1100">
        <f t="shared" si="8"/>
        <v>0</v>
      </c>
      <c r="BL595" s="1100"/>
      <c r="BM595" s="1100"/>
      <c r="BN595" s="1100"/>
      <c r="BO595" s="1100"/>
      <c r="BP595" s="1100">
        <f t="shared" si="9"/>
        <v>0</v>
      </c>
      <c r="BQ595" s="1100"/>
      <c r="BR595" s="1100"/>
      <c r="BS595" s="1100"/>
      <c r="BT595" s="1100"/>
      <c r="BU595" s="1100">
        <f t="shared" si="10"/>
        <v>0</v>
      </c>
      <c r="BV595" s="1100"/>
      <c r="BW595" s="1100"/>
      <c r="BX595" s="1100"/>
      <c r="BY595" s="1100"/>
      <c r="BZ595" s="1100">
        <f t="shared" si="11"/>
        <v>0</v>
      </c>
      <c r="CA595" s="1100"/>
      <c r="CB595" s="1100"/>
      <c r="CC595" s="1100"/>
      <c r="CD595" s="1100"/>
      <c r="CE595" s="1108">
        <f t="shared" si="12"/>
        <v>0</v>
      </c>
      <c r="CF595" s="1108"/>
      <c r="CG595" s="1108"/>
      <c r="CH595" s="1108"/>
      <c r="CI595" s="1108"/>
      <c r="CJ595" s="1108">
        <f t="shared" si="13"/>
        <v>0</v>
      </c>
      <c r="CK595" s="1108"/>
      <c r="CL595" s="1108"/>
      <c r="CM595" s="1108"/>
      <c r="CN595" s="1108"/>
      <c r="CO595" s="1108">
        <f t="shared" si="14"/>
        <v>0</v>
      </c>
      <c r="CP595" s="1108"/>
      <c r="CQ595" s="1108"/>
      <c r="CR595" s="1108"/>
      <c r="CS595" s="1108"/>
      <c r="CT595" s="1108">
        <f t="shared" si="15"/>
        <v>0</v>
      </c>
      <c r="CU595" s="1108"/>
      <c r="CV595" s="1108"/>
      <c r="CW595" s="1108"/>
      <c r="CX595" s="1108"/>
      <c r="CY595" s="1108">
        <f t="shared" si="16"/>
        <v>0</v>
      </c>
      <c r="CZ595" s="1108"/>
      <c r="DA595" s="1108"/>
      <c r="DB595" s="1108"/>
      <c r="DC595" s="1108"/>
      <c r="DD595" s="1108">
        <f t="shared" si="17"/>
        <v>0</v>
      </c>
      <c r="DE595" s="1108"/>
      <c r="DF595" s="1108"/>
      <c r="DG595" s="1108"/>
      <c r="DH595" s="1108"/>
    </row>
    <row r="596" spans="1:112" ht="12.5">
      <c r="A596" s="26"/>
      <c r="B596" s="479" t="s">
        <v>684</v>
      </c>
      <c r="C596" s="479"/>
      <c r="D596" s="479"/>
      <c r="E596" s="479"/>
      <c r="F596" s="479"/>
      <c r="G596" s="1007"/>
      <c r="H596" s="1007"/>
      <c r="I596" s="1007"/>
      <c r="J596" s="1007"/>
      <c r="K596" s="1007"/>
      <c r="L596" s="1007"/>
      <c r="M596" s="479"/>
      <c r="N596" s="479"/>
      <c r="O596" s="699" t="s">
        <v>904</v>
      </c>
      <c r="P596" s="1008"/>
      <c r="Q596" s="1008"/>
      <c r="R596" s="1008"/>
      <c r="S596" s="479"/>
      <c r="T596" s="26"/>
      <c r="U596" s="479" t="s">
        <v>684</v>
      </c>
      <c r="V596" s="479"/>
      <c r="W596" s="479"/>
      <c r="X596" s="479"/>
      <c r="Y596" s="479"/>
      <c r="Z596" s="1007"/>
      <c r="AA596" s="1007"/>
      <c r="AB596" s="1007"/>
      <c r="AC596" s="1007"/>
      <c r="AD596" s="1007"/>
      <c r="AE596" s="1007"/>
      <c r="AF596" s="479"/>
      <c r="AG596" s="479"/>
      <c r="AH596" s="699" t="s">
        <v>904</v>
      </c>
      <c r="AI596" s="1008"/>
      <c r="AJ596" s="1008"/>
      <c r="AK596" s="1008"/>
      <c r="AL596" s="479"/>
      <c r="AM596" s="46"/>
      <c r="AN596" s="46"/>
      <c r="AO596" s="46"/>
      <c r="AP596" s="46"/>
      <c r="AQ596" s="46"/>
      <c r="AR596" s="1037">
        <f t="shared" si="2"/>
        <v>1</v>
      </c>
      <c r="AS596" s="1039"/>
      <c r="AT596" s="1037">
        <f t="shared" si="3"/>
        <v>10</v>
      </c>
      <c r="AU596" s="1039"/>
      <c r="AV596" s="1037">
        <f t="shared" si="4"/>
        <v>0</v>
      </c>
      <c r="AW596" s="1039"/>
      <c r="AX596" s="1037">
        <f t="shared" si="5"/>
        <v>0</v>
      </c>
      <c r="AY596" s="1039"/>
      <c r="AZ596" s="46"/>
      <c r="BA596" s="1037">
        <f t="shared" si="6"/>
        <v>0</v>
      </c>
      <c r="BB596" s="1038"/>
      <c r="BC596" s="1038"/>
      <c r="BD596" s="1038"/>
      <c r="BE596" s="1039"/>
      <c r="BF596" s="1100">
        <f t="shared" si="7"/>
        <v>0</v>
      </c>
      <c r="BG596" s="1100"/>
      <c r="BH596" s="1100"/>
      <c r="BI596" s="1100"/>
      <c r="BJ596" s="1100"/>
      <c r="BK596" s="1100">
        <f t="shared" si="8"/>
        <v>10</v>
      </c>
      <c r="BL596" s="1100"/>
      <c r="BM596" s="1100"/>
      <c r="BN596" s="1100"/>
      <c r="BO596" s="1100"/>
      <c r="BP596" s="1100">
        <f t="shared" si="9"/>
        <v>0</v>
      </c>
      <c r="BQ596" s="1100"/>
      <c r="BR596" s="1100"/>
      <c r="BS596" s="1100"/>
      <c r="BT596" s="1100"/>
      <c r="BU596" s="1100">
        <f t="shared" si="10"/>
        <v>0</v>
      </c>
      <c r="BV596" s="1100"/>
      <c r="BW596" s="1100"/>
      <c r="BX596" s="1100"/>
      <c r="BY596" s="1100"/>
      <c r="BZ596" s="1100">
        <f t="shared" si="11"/>
        <v>0</v>
      </c>
      <c r="CA596" s="1100"/>
      <c r="CB596" s="1100"/>
      <c r="CC596" s="1100"/>
      <c r="CD596" s="1100"/>
      <c r="CE596" s="1108">
        <f t="shared" si="12"/>
        <v>0</v>
      </c>
      <c r="CF596" s="1108"/>
      <c r="CG596" s="1108"/>
      <c r="CH596" s="1108"/>
      <c r="CI596" s="1108"/>
      <c r="CJ596" s="1108">
        <f t="shared" si="13"/>
        <v>0</v>
      </c>
      <c r="CK596" s="1108"/>
      <c r="CL596" s="1108"/>
      <c r="CM596" s="1108"/>
      <c r="CN596" s="1108"/>
      <c r="CO596" s="1108">
        <f t="shared" si="14"/>
        <v>0</v>
      </c>
      <c r="CP596" s="1108"/>
      <c r="CQ596" s="1108"/>
      <c r="CR596" s="1108"/>
      <c r="CS596" s="1108"/>
      <c r="CT596" s="1108">
        <f t="shared" si="15"/>
        <v>0</v>
      </c>
      <c r="CU596" s="1108"/>
      <c r="CV596" s="1108"/>
      <c r="CW596" s="1108"/>
      <c r="CX596" s="1108"/>
      <c r="CY596" s="1108">
        <f t="shared" si="16"/>
        <v>0</v>
      </c>
      <c r="CZ596" s="1108"/>
      <c r="DA596" s="1108"/>
      <c r="DB596" s="1108"/>
      <c r="DC596" s="1108"/>
      <c r="DD596" s="1108">
        <f t="shared" si="17"/>
        <v>0</v>
      </c>
      <c r="DE596" s="1108"/>
      <c r="DF596" s="1108"/>
      <c r="DG596" s="1108"/>
      <c r="DH596" s="1108"/>
    </row>
    <row r="597" spans="1:112" s="5" customFormat="1" ht="12.5">
      <c r="A597" s="26"/>
      <c r="B597" s="479" t="s">
        <v>1223</v>
      </c>
      <c r="C597" s="479"/>
      <c r="D597" s="479"/>
      <c r="E597" s="479"/>
      <c r="F597" s="479"/>
      <c r="G597" s="479"/>
      <c r="H597" s="1004"/>
      <c r="I597" s="1004"/>
      <c r="J597" s="1004"/>
      <c r="K597" s="1004"/>
      <c r="L597" s="1004"/>
      <c r="M597" s="1004"/>
      <c r="N597" s="1004"/>
      <c r="O597" s="1004"/>
      <c r="P597" s="1004"/>
      <c r="Q597" s="1004"/>
      <c r="R597" s="1004"/>
      <c r="S597" s="479"/>
      <c r="T597" s="26"/>
      <c r="U597" s="479" t="s">
        <v>1223</v>
      </c>
      <c r="V597" s="479"/>
      <c r="W597" s="479"/>
      <c r="X597" s="479"/>
      <c r="Y597" s="479"/>
      <c r="Z597" s="479"/>
      <c r="AA597" s="1004"/>
      <c r="AB597" s="1004"/>
      <c r="AC597" s="1004"/>
      <c r="AD597" s="1004"/>
      <c r="AE597" s="1004"/>
      <c r="AF597" s="1004"/>
      <c r="AG597" s="1004"/>
      <c r="AH597" s="1004"/>
      <c r="AI597" s="1004"/>
      <c r="AJ597" s="1004"/>
      <c r="AK597" s="1004"/>
      <c r="AL597" s="479"/>
      <c r="AM597" s="46"/>
      <c r="AN597" s="46"/>
      <c r="AO597" s="46"/>
      <c r="AP597" s="46"/>
      <c r="AQ597" s="46"/>
      <c r="AR597" s="1037">
        <f t="shared" si="2"/>
        <v>1</v>
      </c>
      <c r="AS597" s="1039"/>
      <c r="AT597" s="1037">
        <f t="shared" si="3"/>
        <v>1</v>
      </c>
      <c r="AU597" s="1039"/>
      <c r="AV597" s="1037">
        <f t="shared" si="4"/>
        <v>0</v>
      </c>
      <c r="AW597" s="1039"/>
      <c r="AX597" s="1037">
        <f t="shared" si="5"/>
        <v>0</v>
      </c>
      <c r="AY597" s="1039"/>
      <c r="AZ597" s="46"/>
      <c r="BA597" s="1037">
        <f t="shared" si="6"/>
        <v>0</v>
      </c>
      <c r="BB597" s="1038"/>
      <c r="BC597" s="1038"/>
      <c r="BD597" s="1038"/>
      <c r="BE597" s="1039"/>
      <c r="BF597" s="1100">
        <f t="shared" si="7"/>
        <v>0</v>
      </c>
      <c r="BG597" s="1100"/>
      <c r="BH597" s="1100"/>
      <c r="BI597" s="1100"/>
      <c r="BJ597" s="1100"/>
      <c r="BK597" s="1100">
        <f t="shared" si="8"/>
        <v>0</v>
      </c>
      <c r="BL597" s="1100"/>
      <c r="BM597" s="1100"/>
      <c r="BN597" s="1100"/>
      <c r="BO597" s="1100"/>
      <c r="BP597" s="1100">
        <f t="shared" si="9"/>
        <v>1</v>
      </c>
      <c r="BQ597" s="1100"/>
      <c r="BR597" s="1100"/>
      <c r="BS597" s="1100"/>
      <c r="BT597" s="1100"/>
      <c r="BU597" s="1100">
        <f t="shared" si="10"/>
        <v>0</v>
      </c>
      <c r="BV597" s="1100"/>
      <c r="BW597" s="1100"/>
      <c r="BX597" s="1100"/>
      <c r="BY597" s="1100"/>
      <c r="BZ597" s="1100">
        <f t="shared" si="11"/>
        <v>0</v>
      </c>
      <c r="CA597" s="1100"/>
      <c r="CB597" s="1100"/>
      <c r="CC597" s="1100"/>
      <c r="CD597" s="1100"/>
      <c r="CE597" s="1108">
        <f t="shared" si="12"/>
        <v>0</v>
      </c>
      <c r="CF597" s="1108"/>
      <c r="CG597" s="1108"/>
      <c r="CH597" s="1108"/>
      <c r="CI597" s="1108"/>
      <c r="CJ597" s="1108">
        <f t="shared" si="13"/>
        <v>0</v>
      </c>
      <c r="CK597" s="1108"/>
      <c r="CL597" s="1108"/>
      <c r="CM597" s="1108"/>
      <c r="CN597" s="1108"/>
      <c r="CO597" s="1108">
        <f t="shared" si="14"/>
        <v>0</v>
      </c>
      <c r="CP597" s="1108"/>
      <c r="CQ597" s="1108"/>
      <c r="CR597" s="1108"/>
      <c r="CS597" s="1108"/>
      <c r="CT597" s="1108">
        <f t="shared" si="15"/>
        <v>0</v>
      </c>
      <c r="CU597" s="1108"/>
      <c r="CV597" s="1108"/>
      <c r="CW597" s="1108"/>
      <c r="CX597" s="1108"/>
      <c r="CY597" s="1108">
        <f t="shared" si="16"/>
        <v>0</v>
      </c>
      <c r="CZ597" s="1108"/>
      <c r="DA597" s="1108"/>
      <c r="DB597" s="1108"/>
      <c r="DC597" s="1108"/>
      <c r="DD597" s="1108">
        <f t="shared" si="17"/>
        <v>0</v>
      </c>
      <c r="DE597" s="1108"/>
      <c r="DF597" s="1108"/>
      <c r="DG597" s="1108"/>
      <c r="DH597" s="1108"/>
    </row>
    <row r="598" spans="1:112" s="5" customFormat="1" ht="12.5">
      <c r="A598" s="26"/>
      <c r="B598" s="479" t="s">
        <v>1226</v>
      </c>
      <c r="C598" s="479"/>
      <c r="D598" s="479"/>
      <c r="E598" s="479"/>
      <c r="F598" s="479"/>
      <c r="G598" s="479"/>
      <c r="H598" s="479"/>
      <c r="I598" s="479"/>
      <c r="J598" s="479"/>
      <c r="K598" s="479"/>
      <c r="L598" s="479"/>
      <c r="M598" s="479"/>
      <c r="N598" s="1005" t="s">
        <v>590</v>
      </c>
      <c r="O598" s="1005"/>
      <c r="P598" s="479"/>
      <c r="Q598" s="479"/>
      <c r="R598" s="479"/>
      <c r="S598" s="479"/>
      <c r="T598" s="26"/>
      <c r="U598" s="479" t="s">
        <v>1226</v>
      </c>
      <c r="V598" s="479"/>
      <c r="W598" s="479"/>
      <c r="X598" s="479"/>
      <c r="Y598" s="479"/>
      <c r="Z598" s="479"/>
      <c r="AA598" s="479"/>
      <c r="AB598" s="479"/>
      <c r="AC598" s="479"/>
      <c r="AD598" s="479"/>
      <c r="AE598" s="479"/>
      <c r="AF598" s="479"/>
      <c r="AG598" s="1005" t="s">
        <v>590</v>
      </c>
      <c r="AH598" s="1005"/>
      <c r="AI598" s="479"/>
      <c r="AJ598" s="479"/>
      <c r="AK598" s="479"/>
      <c r="AL598" s="479"/>
      <c r="AM598" s="46"/>
      <c r="AN598" s="46"/>
      <c r="AO598" s="46"/>
      <c r="AP598" s="46"/>
      <c r="AQ598" s="46"/>
      <c r="AR598" s="1037">
        <f t="shared" si="2"/>
        <v>1</v>
      </c>
      <c r="AS598" s="1039"/>
      <c r="AT598" s="1037">
        <f t="shared" si="3"/>
        <v>11</v>
      </c>
      <c r="AU598" s="1039"/>
      <c r="AV598" s="1037">
        <f t="shared" si="4"/>
        <v>0</v>
      </c>
      <c r="AW598" s="1039"/>
      <c r="AX598" s="1037">
        <f t="shared" si="5"/>
        <v>0</v>
      </c>
      <c r="AY598" s="1039"/>
      <c r="AZ598" s="46"/>
      <c r="BA598" s="1037">
        <f t="shared" si="6"/>
        <v>0</v>
      </c>
      <c r="BB598" s="1038"/>
      <c r="BC598" s="1038"/>
      <c r="BD598" s="1038"/>
      <c r="BE598" s="1039"/>
      <c r="BF598" s="1100">
        <f t="shared" si="7"/>
        <v>0</v>
      </c>
      <c r="BG598" s="1100"/>
      <c r="BH598" s="1100"/>
      <c r="BI598" s="1100"/>
      <c r="BJ598" s="1100"/>
      <c r="BK598" s="1100">
        <f t="shared" si="8"/>
        <v>11</v>
      </c>
      <c r="BL598" s="1100"/>
      <c r="BM598" s="1100"/>
      <c r="BN598" s="1100"/>
      <c r="BO598" s="1100"/>
      <c r="BP598" s="1100">
        <f t="shared" si="9"/>
        <v>0</v>
      </c>
      <c r="BQ598" s="1100"/>
      <c r="BR598" s="1100"/>
      <c r="BS598" s="1100"/>
      <c r="BT598" s="1100"/>
      <c r="BU598" s="1100">
        <f t="shared" si="10"/>
        <v>0</v>
      </c>
      <c r="BV598" s="1100"/>
      <c r="BW598" s="1100"/>
      <c r="BX598" s="1100"/>
      <c r="BY598" s="1100"/>
      <c r="BZ598" s="1100">
        <f t="shared" si="11"/>
        <v>0</v>
      </c>
      <c r="CA598" s="1100"/>
      <c r="CB598" s="1100"/>
      <c r="CC598" s="1100"/>
      <c r="CD598" s="1100"/>
      <c r="CE598" s="1108">
        <f t="shared" si="12"/>
        <v>0</v>
      </c>
      <c r="CF598" s="1108"/>
      <c r="CG598" s="1108"/>
      <c r="CH598" s="1108"/>
      <c r="CI598" s="1108"/>
      <c r="CJ598" s="1108">
        <f t="shared" si="13"/>
        <v>0</v>
      </c>
      <c r="CK598" s="1108"/>
      <c r="CL598" s="1108"/>
      <c r="CM598" s="1108"/>
      <c r="CN598" s="1108"/>
      <c r="CO598" s="1108">
        <f t="shared" si="14"/>
        <v>0</v>
      </c>
      <c r="CP598" s="1108"/>
      <c r="CQ598" s="1108"/>
      <c r="CR598" s="1108"/>
      <c r="CS598" s="1108"/>
      <c r="CT598" s="1108">
        <f t="shared" si="15"/>
        <v>0</v>
      </c>
      <c r="CU598" s="1108"/>
      <c r="CV598" s="1108"/>
      <c r="CW598" s="1108"/>
      <c r="CX598" s="1108"/>
      <c r="CY598" s="1108">
        <f t="shared" si="16"/>
        <v>0</v>
      </c>
      <c r="CZ598" s="1108"/>
      <c r="DA598" s="1108"/>
      <c r="DB598" s="1108"/>
      <c r="DC598" s="1108"/>
      <c r="DD598" s="1108">
        <f t="shared" si="17"/>
        <v>0</v>
      </c>
      <c r="DE598" s="1108"/>
      <c r="DF598" s="1108"/>
      <c r="DG598" s="1108"/>
      <c r="DH598" s="1108"/>
    </row>
    <row r="599" spans="1:112" s="5" customFormat="1" ht="12.5">
      <c r="A599" s="26"/>
      <c r="B599" s="479"/>
      <c r="C599" s="479"/>
      <c r="D599" s="479"/>
      <c r="E599" s="479"/>
      <c r="F599" s="479"/>
      <c r="G599" s="479"/>
      <c r="H599" s="479"/>
      <c r="I599" s="479"/>
      <c r="J599" s="479"/>
      <c r="K599" s="479"/>
      <c r="L599" s="479"/>
      <c r="M599" s="479"/>
      <c r="N599" s="479"/>
      <c r="O599" s="479"/>
      <c r="P599" s="479"/>
      <c r="Q599" s="479"/>
      <c r="R599" s="479"/>
      <c r="S599" s="479"/>
      <c r="T599" s="26"/>
      <c r="U599" s="479"/>
      <c r="V599" s="479"/>
      <c r="W599" s="479"/>
      <c r="X599" s="479"/>
      <c r="Y599" s="479"/>
      <c r="Z599" s="479"/>
      <c r="AA599" s="479"/>
      <c r="AB599" s="479"/>
      <c r="AC599" s="479"/>
      <c r="AD599" s="479"/>
      <c r="AE599" s="479"/>
      <c r="AF599" s="479"/>
      <c r="AG599" s="479"/>
      <c r="AH599" s="479"/>
      <c r="AI599" s="479"/>
      <c r="AJ599" s="479"/>
      <c r="AK599" s="479"/>
      <c r="AL599" s="479"/>
      <c r="AM599" s="46"/>
      <c r="AN599" s="46"/>
      <c r="AO599" s="46"/>
      <c r="AP599" s="46"/>
      <c r="AQ599" s="46"/>
      <c r="AR599" s="1037">
        <f t="shared" si="2"/>
        <v>1</v>
      </c>
      <c r="AS599" s="1039"/>
      <c r="AT599" s="1037">
        <f t="shared" si="3"/>
        <v>2</v>
      </c>
      <c r="AU599" s="1039"/>
      <c r="AV599" s="1037">
        <f t="shared" si="4"/>
        <v>0</v>
      </c>
      <c r="AW599" s="1039"/>
      <c r="AX599" s="1037">
        <f t="shared" si="5"/>
        <v>0</v>
      </c>
      <c r="AY599" s="1039"/>
      <c r="AZ599" s="46"/>
      <c r="BA599" s="1037">
        <f t="shared" si="6"/>
        <v>0</v>
      </c>
      <c r="BB599" s="1038"/>
      <c r="BC599" s="1038"/>
      <c r="BD599" s="1038"/>
      <c r="BE599" s="1039"/>
      <c r="BF599" s="1100">
        <f t="shared" si="7"/>
        <v>2</v>
      </c>
      <c r="BG599" s="1100"/>
      <c r="BH599" s="1100"/>
      <c r="BI599" s="1100"/>
      <c r="BJ599" s="1100"/>
      <c r="BK599" s="1100">
        <f t="shared" si="8"/>
        <v>0</v>
      </c>
      <c r="BL599" s="1100"/>
      <c r="BM599" s="1100"/>
      <c r="BN599" s="1100"/>
      <c r="BO599" s="1100"/>
      <c r="BP599" s="1100">
        <f t="shared" si="9"/>
        <v>0</v>
      </c>
      <c r="BQ599" s="1100"/>
      <c r="BR599" s="1100"/>
      <c r="BS599" s="1100"/>
      <c r="BT599" s="1100"/>
      <c r="BU599" s="1100">
        <f t="shared" si="10"/>
        <v>0</v>
      </c>
      <c r="BV599" s="1100"/>
      <c r="BW599" s="1100"/>
      <c r="BX599" s="1100"/>
      <c r="BY599" s="1100"/>
      <c r="BZ599" s="1100">
        <f t="shared" si="11"/>
        <v>0</v>
      </c>
      <c r="CA599" s="1100"/>
      <c r="CB599" s="1100"/>
      <c r="CC599" s="1100"/>
      <c r="CD599" s="1100"/>
      <c r="CE599" s="1108">
        <f t="shared" si="12"/>
        <v>0</v>
      </c>
      <c r="CF599" s="1108"/>
      <c r="CG599" s="1108"/>
      <c r="CH599" s="1108"/>
      <c r="CI599" s="1108"/>
      <c r="CJ599" s="1108">
        <f t="shared" si="13"/>
        <v>0</v>
      </c>
      <c r="CK599" s="1108"/>
      <c r="CL599" s="1108"/>
      <c r="CM599" s="1108"/>
      <c r="CN599" s="1108"/>
      <c r="CO599" s="1108">
        <f t="shared" si="14"/>
        <v>0</v>
      </c>
      <c r="CP599" s="1108"/>
      <c r="CQ599" s="1108"/>
      <c r="CR599" s="1108"/>
      <c r="CS599" s="1108"/>
      <c r="CT599" s="1108">
        <f t="shared" si="15"/>
        <v>0</v>
      </c>
      <c r="CU599" s="1108"/>
      <c r="CV599" s="1108"/>
      <c r="CW599" s="1108"/>
      <c r="CX599" s="1108"/>
      <c r="CY599" s="1108">
        <f t="shared" si="16"/>
        <v>0</v>
      </c>
      <c r="CZ599" s="1108"/>
      <c r="DA599" s="1108"/>
      <c r="DB599" s="1108"/>
      <c r="DC599" s="1108"/>
      <c r="DD599" s="1108">
        <f t="shared" si="17"/>
        <v>0</v>
      </c>
      <c r="DE599" s="1108"/>
      <c r="DF599" s="1108"/>
      <c r="DG599" s="1108"/>
      <c r="DH599" s="1108"/>
    </row>
    <row r="600" spans="1:112" ht="12.5">
      <c r="A600" s="64" t="s">
        <v>1215</v>
      </c>
      <c r="B600" s="479" t="s">
        <v>1218</v>
      </c>
      <c r="C600" s="479"/>
      <c r="D600" s="479"/>
      <c r="E600" s="479"/>
      <c r="F600" s="479"/>
      <c r="G600" s="1006">
        <f>C555</f>
        <v>0</v>
      </c>
      <c r="H600" s="1006"/>
      <c r="I600" s="1006"/>
      <c r="J600" s="1006"/>
      <c r="K600" s="1006"/>
      <c r="L600" s="1006"/>
      <c r="M600" s="1006"/>
      <c r="N600" s="1006"/>
      <c r="O600" s="1006"/>
      <c r="P600" s="1006"/>
      <c r="Q600" s="1006"/>
      <c r="R600" s="1006"/>
      <c r="S600" s="479"/>
      <c r="T600" s="64" t="s">
        <v>1216</v>
      </c>
      <c r="U600" s="479" t="s">
        <v>1218</v>
      </c>
      <c r="V600" s="479"/>
      <c r="W600" s="479"/>
      <c r="X600" s="479"/>
      <c r="Y600" s="479"/>
      <c r="Z600" s="1006">
        <f>C556</f>
        <v>0</v>
      </c>
      <c r="AA600" s="1006"/>
      <c r="AB600" s="1006"/>
      <c r="AC600" s="1006"/>
      <c r="AD600" s="1006"/>
      <c r="AE600" s="1006"/>
      <c r="AF600" s="1006"/>
      <c r="AG600" s="1006"/>
      <c r="AH600" s="1006"/>
      <c r="AI600" s="1006"/>
      <c r="AJ600" s="1006"/>
      <c r="AK600" s="1006"/>
      <c r="AL600" s="479"/>
      <c r="AM600" s="46"/>
      <c r="AN600" s="46"/>
      <c r="AO600" s="46"/>
      <c r="AP600" s="46"/>
      <c r="AQ600" s="46"/>
      <c r="AR600" s="1037">
        <f t="shared" si="2"/>
        <v>1</v>
      </c>
      <c r="AS600" s="1039"/>
      <c r="AT600" s="1037">
        <f t="shared" si="3"/>
        <v>2</v>
      </c>
      <c r="AU600" s="1039"/>
      <c r="AV600" s="1037">
        <f t="shared" si="4"/>
        <v>0</v>
      </c>
      <c r="AW600" s="1039"/>
      <c r="AX600" s="1037">
        <f t="shared" si="5"/>
        <v>0</v>
      </c>
      <c r="AY600" s="1039"/>
      <c r="AZ600" s="46"/>
      <c r="BA600" s="1037">
        <f t="shared" si="6"/>
        <v>0</v>
      </c>
      <c r="BB600" s="1038"/>
      <c r="BC600" s="1038"/>
      <c r="BD600" s="1038"/>
      <c r="BE600" s="1039"/>
      <c r="BF600" s="1100">
        <f t="shared" si="7"/>
        <v>0</v>
      </c>
      <c r="BG600" s="1100"/>
      <c r="BH600" s="1100"/>
      <c r="BI600" s="1100"/>
      <c r="BJ600" s="1100"/>
      <c r="BK600" s="1100">
        <f t="shared" si="8"/>
        <v>2</v>
      </c>
      <c r="BL600" s="1100"/>
      <c r="BM600" s="1100"/>
      <c r="BN600" s="1100"/>
      <c r="BO600" s="1100"/>
      <c r="BP600" s="1100">
        <f t="shared" si="9"/>
        <v>0</v>
      </c>
      <c r="BQ600" s="1100"/>
      <c r="BR600" s="1100"/>
      <c r="BS600" s="1100"/>
      <c r="BT600" s="1100"/>
      <c r="BU600" s="1100">
        <f t="shared" si="10"/>
        <v>0</v>
      </c>
      <c r="BV600" s="1100"/>
      <c r="BW600" s="1100"/>
      <c r="BX600" s="1100"/>
      <c r="BY600" s="1100"/>
      <c r="BZ600" s="1100">
        <f t="shared" si="11"/>
        <v>0</v>
      </c>
      <c r="CA600" s="1100"/>
      <c r="CB600" s="1100"/>
      <c r="CC600" s="1100"/>
      <c r="CD600" s="1100"/>
      <c r="CE600" s="1108">
        <f t="shared" si="12"/>
        <v>0</v>
      </c>
      <c r="CF600" s="1108"/>
      <c r="CG600" s="1108"/>
      <c r="CH600" s="1108"/>
      <c r="CI600" s="1108"/>
      <c r="CJ600" s="1108">
        <f t="shared" si="13"/>
        <v>0</v>
      </c>
      <c r="CK600" s="1108"/>
      <c r="CL600" s="1108"/>
      <c r="CM600" s="1108"/>
      <c r="CN600" s="1108"/>
      <c r="CO600" s="1108">
        <f t="shared" si="14"/>
        <v>0</v>
      </c>
      <c r="CP600" s="1108"/>
      <c r="CQ600" s="1108"/>
      <c r="CR600" s="1108"/>
      <c r="CS600" s="1108"/>
      <c r="CT600" s="1108">
        <f t="shared" si="15"/>
        <v>0</v>
      </c>
      <c r="CU600" s="1108"/>
      <c r="CV600" s="1108"/>
      <c r="CW600" s="1108"/>
      <c r="CX600" s="1108"/>
      <c r="CY600" s="1108">
        <f t="shared" si="16"/>
        <v>0</v>
      </c>
      <c r="CZ600" s="1108"/>
      <c r="DA600" s="1108"/>
      <c r="DB600" s="1108"/>
      <c r="DC600" s="1108"/>
      <c r="DD600" s="1108">
        <f t="shared" si="17"/>
        <v>0</v>
      </c>
      <c r="DE600" s="1108"/>
      <c r="DF600" s="1108"/>
      <c r="DG600" s="1108"/>
      <c r="DH600" s="1108"/>
    </row>
    <row r="601" spans="1:112" ht="12.5">
      <c r="A601" s="479"/>
      <c r="B601" s="479" t="s">
        <v>895</v>
      </c>
      <c r="C601" s="479"/>
      <c r="D601" s="479"/>
      <c r="E601" s="479"/>
      <c r="F601" s="479"/>
      <c r="G601" s="1004"/>
      <c r="H601" s="1004"/>
      <c r="I601" s="1004"/>
      <c r="J601" s="1004"/>
      <c r="K601" s="1004"/>
      <c r="L601" s="1004"/>
      <c r="M601" s="1004"/>
      <c r="N601" s="1004"/>
      <c r="O601" s="1004"/>
      <c r="P601" s="1004"/>
      <c r="Q601" s="1004"/>
      <c r="R601" s="1004"/>
      <c r="S601" s="479"/>
      <c r="T601" s="479"/>
      <c r="U601" s="479" t="s">
        <v>895</v>
      </c>
      <c r="V601" s="479"/>
      <c r="W601" s="479"/>
      <c r="X601" s="479"/>
      <c r="Y601" s="479"/>
      <c r="Z601" s="1004"/>
      <c r="AA601" s="1004"/>
      <c r="AB601" s="1004"/>
      <c r="AC601" s="1004"/>
      <c r="AD601" s="1004"/>
      <c r="AE601" s="1004"/>
      <c r="AF601" s="1004"/>
      <c r="AG601" s="1004"/>
      <c r="AH601" s="1004"/>
      <c r="AI601" s="1004"/>
      <c r="AJ601" s="1004"/>
      <c r="AK601" s="1004"/>
      <c r="AL601" s="479"/>
      <c r="AM601" s="46"/>
      <c r="AN601" s="46"/>
      <c r="AO601" s="46"/>
      <c r="AP601" s="46"/>
      <c r="AQ601" s="46"/>
      <c r="AR601" s="1037">
        <f t="shared" si="2"/>
        <v>1</v>
      </c>
      <c r="AS601" s="1039"/>
      <c r="AT601" s="1037">
        <f t="shared" si="3"/>
        <v>1</v>
      </c>
      <c r="AU601" s="1039"/>
      <c r="AV601" s="1037">
        <f t="shared" si="4"/>
        <v>0</v>
      </c>
      <c r="AW601" s="1039"/>
      <c r="AX601" s="1037">
        <f t="shared" si="5"/>
        <v>0</v>
      </c>
      <c r="AY601" s="1039"/>
      <c r="AZ601" s="46"/>
      <c r="BA601" s="1037">
        <f t="shared" si="6"/>
        <v>0</v>
      </c>
      <c r="BB601" s="1038"/>
      <c r="BC601" s="1038"/>
      <c r="BD601" s="1038"/>
      <c r="BE601" s="1039"/>
      <c r="BF601" s="1100">
        <f t="shared" si="7"/>
        <v>0</v>
      </c>
      <c r="BG601" s="1100"/>
      <c r="BH601" s="1100"/>
      <c r="BI601" s="1100"/>
      <c r="BJ601" s="1100"/>
      <c r="BK601" s="1100">
        <f t="shared" si="8"/>
        <v>0</v>
      </c>
      <c r="BL601" s="1100"/>
      <c r="BM601" s="1100"/>
      <c r="BN601" s="1100"/>
      <c r="BO601" s="1100"/>
      <c r="BP601" s="1100">
        <f t="shared" si="9"/>
        <v>1</v>
      </c>
      <c r="BQ601" s="1100"/>
      <c r="BR601" s="1100"/>
      <c r="BS601" s="1100"/>
      <c r="BT601" s="1100"/>
      <c r="BU601" s="1100">
        <f t="shared" si="10"/>
        <v>0</v>
      </c>
      <c r="BV601" s="1100"/>
      <c r="BW601" s="1100"/>
      <c r="BX601" s="1100"/>
      <c r="BY601" s="1100"/>
      <c r="BZ601" s="1100">
        <f t="shared" si="11"/>
        <v>0</v>
      </c>
      <c r="CA601" s="1100"/>
      <c r="CB601" s="1100"/>
      <c r="CC601" s="1100"/>
      <c r="CD601" s="1100"/>
      <c r="CE601" s="1108">
        <f t="shared" si="12"/>
        <v>0</v>
      </c>
      <c r="CF601" s="1108"/>
      <c r="CG601" s="1108"/>
      <c r="CH601" s="1108"/>
      <c r="CI601" s="1108"/>
      <c r="CJ601" s="1108">
        <f t="shared" si="13"/>
        <v>0</v>
      </c>
      <c r="CK601" s="1108"/>
      <c r="CL601" s="1108"/>
      <c r="CM601" s="1108"/>
      <c r="CN601" s="1108"/>
      <c r="CO601" s="1108">
        <f t="shared" si="14"/>
        <v>0</v>
      </c>
      <c r="CP601" s="1108"/>
      <c r="CQ601" s="1108"/>
      <c r="CR601" s="1108"/>
      <c r="CS601" s="1108"/>
      <c r="CT601" s="1108">
        <f t="shared" si="15"/>
        <v>0</v>
      </c>
      <c r="CU601" s="1108"/>
      <c r="CV601" s="1108"/>
      <c r="CW601" s="1108"/>
      <c r="CX601" s="1108"/>
      <c r="CY601" s="1108">
        <f t="shared" si="16"/>
        <v>0</v>
      </c>
      <c r="CZ601" s="1108"/>
      <c r="DA601" s="1108"/>
      <c r="DB601" s="1108"/>
      <c r="DC601" s="1108"/>
      <c r="DD601" s="1108">
        <f t="shared" si="17"/>
        <v>0</v>
      </c>
      <c r="DE601" s="1108"/>
      <c r="DF601" s="1108"/>
      <c r="DG601" s="1108"/>
      <c r="DH601" s="1108"/>
    </row>
    <row r="602" spans="1:112" ht="12.5">
      <c r="A602" s="479"/>
      <c r="B602" s="479" t="s">
        <v>782</v>
      </c>
      <c r="C602" s="479"/>
      <c r="D602" s="479"/>
      <c r="E602" s="479"/>
      <c r="F602" s="479"/>
      <c r="G602" s="1004"/>
      <c r="H602" s="1004"/>
      <c r="I602" s="1004"/>
      <c r="J602" s="1004"/>
      <c r="K602" s="1004"/>
      <c r="L602" s="1004"/>
      <c r="M602" s="1004"/>
      <c r="N602" s="1004"/>
      <c r="O602" s="1004"/>
      <c r="P602" s="1004"/>
      <c r="Q602" s="1004"/>
      <c r="R602" s="1004"/>
      <c r="S602" s="479"/>
      <c r="T602" s="479"/>
      <c r="U602" s="479" t="s">
        <v>782</v>
      </c>
      <c r="V602" s="479"/>
      <c r="W602" s="479"/>
      <c r="X602" s="479"/>
      <c r="Y602" s="479"/>
      <c r="Z602" s="1025"/>
      <c r="AA602" s="1025"/>
      <c r="AB602" s="1025"/>
      <c r="AC602" s="1025"/>
      <c r="AD602" s="1025"/>
      <c r="AE602" s="1025"/>
      <c r="AF602" s="1025"/>
      <c r="AG602" s="1025"/>
      <c r="AH602" s="1025"/>
      <c r="AI602" s="1025"/>
      <c r="AJ602" s="1025"/>
      <c r="AK602" s="1025"/>
      <c r="AL602" s="479"/>
      <c r="AM602" s="46"/>
      <c r="AN602" s="46"/>
      <c r="AO602" s="46"/>
      <c r="AP602" s="46"/>
      <c r="AQ602" s="46"/>
      <c r="AR602" s="1037">
        <f t="shared" si="2"/>
        <v>1</v>
      </c>
      <c r="AS602" s="1039"/>
      <c r="AT602" s="1037">
        <f t="shared" si="3"/>
        <v>9</v>
      </c>
      <c r="AU602" s="1039"/>
      <c r="AV602" s="1037">
        <f t="shared" si="4"/>
        <v>0</v>
      </c>
      <c r="AW602" s="1039"/>
      <c r="AX602" s="1037">
        <f t="shared" si="5"/>
        <v>0</v>
      </c>
      <c r="AY602" s="1039"/>
      <c r="AZ602" s="46"/>
      <c r="BA602" s="1037">
        <f t="shared" si="6"/>
        <v>0</v>
      </c>
      <c r="BB602" s="1038"/>
      <c r="BC602" s="1038"/>
      <c r="BD602" s="1038"/>
      <c r="BE602" s="1039"/>
      <c r="BF602" s="1100">
        <f t="shared" si="7"/>
        <v>9</v>
      </c>
      <c r="BG602" s="1100"/>
      <c r="BH602" s="1100"/>
      <c r="BI602" s="1100"/>
      <c r="BJ602" s="1100"/>
      <c r="BK602" s="1100">
        <f t="shared" si="8"/>
        <v>0</v>
      </c>
      <c r="BL602" s="1100"/>
      <c r="BM602" s="1100"/>
      <c r="BN602" s="1100"/>
      <c r="BO602" s="1100"/>
      <c r="BP602" s="1100">
        <f t="shared" si="9"/>
        <v>0</v>
      </c>
      <c r="BQ602" s="1100"/>
      <c r="BR602" s="1100"/>
      <c r="BS602" s="1100"/>
      <c r="BT602" s="1100"/>
      <c r="BU602" s="1100">
        <f t="shared" si="10"/>
        <v>0</v>
      </c>
      <c r="BV602" s="1100"/>
      <c r="BW602" s="1100"/>
      <c r="BX602" s="1100"/>
      <c r="BY602" s="1100"/>
      <c r="BZ602" s="1100">
        <f t="shared" si="11"/>
        <v>0</v>
      </c>
      <c r="CA602" s="1100"/>
      <c r="CB602" s="1100"/>
      <c r="CC602" s="1100"/>
      <c r="CD602" s="1100"/>
      <c r="CE602" s="1108">
        <f t="shared" si="12"/>
        <v>0</v>
      </c>
      <c r="CF602" s="1108"/>
      <c r="CG602" s="1108"/>
      <c r="CH602" s="1108"/>
      <c r="CI602" s="1108"/>
      <c r="CJ602" s="1108">
        <f t="shared" si="13"/>
        <v>0</v>
      </c>
      <c r="CK602" s="1108"/>
      <c r="CL602" s="1108"/>
      <c r="CM602" s="1108"/>
      <c r="CN602" s="1108"/>
      <c r="CO602" s="1108">
        <f t="shared" si="14"/>
        <v>0</v>
      </c>
      <c r="CP602" s="1108"/>
      <c r="CQ602" s="1108"/>
      <c r="CR602" s="1108"/>
      <c r="CS602" s="1108"/>
      <c r="CT602" s="1108">
        <f t="shared" si="15"/>
        <v>0</v>
      </c>
      <c r="CU602" s="1108"/>
      <c r="CV602" s="1108"/>
      <c r="CW602" s="1108"/>
      <c r="CX602" s="1108"/>
      <c r="CY602" s="1108">
        <f t="shared" si="16"/>
        <v>0</v>
      </c>
      <c r="CZ602" s="1108"/>
      <c r="DA602" s="1108"/>
      <c r="DB602" s="1108"/>
      <c r="DC602" s="1108"/>
      <c r="DD602" s="1108">
        <f t="shared" si="17"/>
        <v>0</v>
      </c>
      <c r="DE602" s="1108"/>
      <c r="DF602" s="1108"/>
      <c r="DG602" s="1108"/>
      <c r="DH602" s="1108"/>
    </row>
    <row r="603" spans="1:112" ht="12.5">
      <c r="A603" s="479"/>
      <c r="B603" s="479" t="s">
        <v>1220</v>
      </c>
      <c r="C603" s="479"/>
      <c r="D603" s="479"/>
      <c r="E603" s="479"/>
      <c r="F603" s="479"/>
      <c r="G603" s="1004"/>
      <c r="H603" s="1004"/>
      <c r="I603" s="1004"/>
      <c r="J603" s="1004"/>
      <c r="K603" s="1004"/>
      <c r="L603" s="1004"/>
      <c r="M603" s="1004"/>
      <c r="N603" s="1004"/>
      <c r="O603" s="1004"/>
      <c r="P603" s="1004"/>
      <c r="Q603" s="1004"/>
      <c r="R603" s="1004"/>
      <c r="S603" s="479"/>
      <c r="T603" s="479"/>
      <c r="U603" s="479" t="s">
        <v>1220</v>
      </c>
      <c r="V603" s="479"/>
      <c r="W603" s="479"/>
      <c r="X603" s="479"/>
      <c r="Y603" s="479"/>
      <c r="Z603" s="1025"/>
      <c r="AA603" s="1025"/>
      <c r="AB603" s="1025"/>
      <c r="AC603" s="1025"/>
      <c r="AD603" s="1025"/>
      <c r="AE603" s="1025"/>
      <c r="AF603" s="1025"/>
      <c r="AG603" s="1025"/>
      <c r="AH603" s="1025"/>
      <c r="AI603" s="1025"/>
      <c r="AJ603" s="1025"/>
      <c r="AK603" s="1025"/>
      <c r="AL603" s="479"/>
      <c r="AM603" s="46"/>
      <c r="AN603" s="46"/>
      <c r="AO603" s="46"/>
      <c r="AP603" s="46"/>
      <c r="AQ603" s="46"/>
      <c r="AR603" s="1037">
        <f t="shared" si="2"/>
        <v>1</v>
      </c>
      <c r="AS603" s="1039"/>
      <c r="AT603" s="1037">
        <f t="shared" si="3"/>
        <v>9</v>
      </c>
      <c r="AU603" s="1039"/>
      <c r="AV603" s="1037">
        <f t="shared" si="4"/>
        <v>0</v>
      </c>
      <c r="AW603" s="1039"/>
      <c r="AX603" s="1037">
        <f t="shared" si="5"/>
        <v>0</v>
      </c>
      <c r="AY603" s="1039"/>
      <c r="AZ603" s="46"/>
      <c r="BA603" s="1037">
        <f t="shared" si="6"/>
        <v>0</v>
      </c>
      <c r="BB603" s="1038"/>
      <c r="BC603" s="1038"/>
      <c r="BD603" s="1038"/>
      <c r="BE603" s="1039"/>
      <c r="BF603" s="1100">
        <f t="shared" si="7"/>
        <v>0</v>
      </c>
      <c r="BG603" s="1100"/>
      <c r="BH603" s="1100"/>
      <c r="BI603" s="1100"/>
      <c r="BJ603" s="1100"/>
      <c r="BK603" s="1100">
        <f t="shared" si="8"/>
        <v>9</v>
      </c>
      <c r="BL603" s="1100"/>
      <c r="BM603" s="1100"/>
      <c r="BN603" s="1100"/>
      <c r="BO603" s="1100"/>
      <c r="BP603" s="1100">
        <f t="shared" si="9"/>
        <v>0</v>
      </c>
      <c r="BQ603" s="1100"/>
      <c r="BR603" s="1100"/>
      <c r="BS603" s="1100"/>
      <c r="BT603" s="1100"/>
      <c r="BU603" s="1100">
        <f t="shared" si="10"/>
        <v>0</v>
      </c>
      <c r="BV603" s="1100"/>
      <c r="BW603" s="1100"/>
      <c r="BX603" s="1100"/>
      <c r="BY603" s="1100"/>
      <c r="BZ603" s="1100">
        <f t="shared" si="11"/>
        <v>0</v>
      </c>
      <c r="CA603" s="1100"/>
      <c r="CB603" s="1100"/>
      <c r="CC603" s="1100"/>
      <c r="CD603" s="1100"/>
      <c r="CE603" s="1108">
        <f t="shared" si="12"/>
        <v>0</v>
      </c>
      <c r="CF603" s="1108"/>
      <c r="CG603" s="1108"/>
      <c r="CH603" s="1108"/>
      <c r="CI603" s="1108"/>
      <c r="CJ603" s="1108">
        <f t="shared" si="13"/>
        <v>0</v>
      </c>
      <c r="CK603" s="1108"/>
      <c r="CL603" s="1108"/>
      <c r="CM603" s="1108"/>
      <c r="CN603" s="1108"/>
      <c r="CO603" s="1108">
        <f t="shared" si="14"/>
        <v>0</v>
      </c>
      <c r="CP603" s="1108"/>
      <c r="CQ603" s="1108"/>
      <c r="CR603" s="1108"/>
      <c r="CS603" s="1108"/>
      <c r="CT603" s="1108">
        <f t="shared" si="15"/>
        <v>0</v>
      </c>
      <c r="CU603" s="1108"/>
      <c r="CV603" s="1108"/>
      <c r="CW603" s="1108"/>
      <c r="CX603" s="1108"/>
      <c r="CY603" s="1108">
        <f t="shared" si="16"/>
        <v>0</v>
      </c>
      <c r="CZ603" s="1108"/>
      <c r="DA603" s="1108"/>
      <c r="DB603" s="1108"/>
      <c r="DC603" s="1108"/>
      <c r="DD603" s="1108">
        <f t="shared" si="17"/>
        <v>0</v>
      </c>
      <c r="DE603" s="1108"/>
      <c r="DF603" s="1108"/>
      <c r="DG603" s="1108"/>
      <c r="DH603" s="1108"/>
    </row>
    <row r="604" spans="1:112" ht="12.5">
      <c r="A604" s="479"/>
      <c r="B604" s="479" t="s">
        <v>684</v>
      </c>
      <c r="C604" s="479"/>
      <c r="D604" s="479"/>
      <c r="E604" s="479"/>
      <c r="F604" s="479"/>
      <c r="G604" s="1007"/>
      <c r="H604" s="1007"/>
      <c r="I604" s="1007"/>
      <c r="J604" s="1007"/>
      <c r="K604" s="1007"/>
      <c r="L604" s="1007"/>
      <c r="M604" s="479"/>
      <c r="N604" s="479"/>
      <c r="O604" s="699" t="s">
        <v>904</v>
      </c>
      <c r="P604" s="1008"/>
      <c r="Q604" s="1008"/>
      <c r="R604" s="1008"/>
      <c r="S604" s="479"/>
      <c r="T604" s="479"/>
      <c r="U604" s="479" t="s">
        <v>684</v>
      </c>
      <c r="V604" s="479"/>
      <c r="W604" s="479"/>
      <c r="X604" s="479"/>
      <c r="Y604" s="479"/>
      <c r="Z604" s="1007"/>
      <c r="AA604" s="1007"/>
      <c r="AB604" s="1007"/>
      <c r="AC604" s="1007"/>
      <c r="AD604" s="1007"/>
      <c r="AE604" s="1007"/>
      <c r="AF604" s="479"/>
      <c r="AG604" s="479"/>
      <c r="AH604" s="699" t="s">
        <v>904</v>
      </c>
      <c r="AI604" s="1008"/>
      <c r="AJ604" s="1008"/>
      <c r="AK604" s="1008"/>
      <c r="AL604" s="479"/>
      <c r="AM604" s="46"/>
      <c r="AN604" s="46"/>
      <c r="AO604" s="46"/>
      <c r="AP604" s="46"/>
      <c r="AQ604" s="46"/>
      <c r="AR604" s="1037">
        <f t="shared" si="2"/>
        <v>1</v>
      </c>
      <c r="AS604" s="1039"/>
      <c r="AT604" s="1037">
        <f t="shared" si="3"/>
        <v>6</v>
      </c>
      <c r="AU604" s="1039"/>
      <c r="AV604" s="1037">
        <f t="shared" si="4"/>
        <v>0</v>
      </c>
      <c r="AW604" s="1039"/>
      <c r="AX604" s="1037">
        <f t="shared" si="5"/>
        <v>0</v>
      </c>
      <c r="AY604" s="1039"/>
      <c r="AZ604" s="46"/>
      <c r="BA604" s="1037">
        <f t="shared" si="6"/>
        <v>0</v>
      </c>
      <c r="BB604" s="1038"/>
      <c r="BC604" s="1038"/>
      <c r="BD604" s="1038"/>
      <c r="BE604" s="1039"/>
      <c r="BF604" s="1100">
        <f t="shared" si="7"/>
        <v>0</v>
      </c>
      <c r="BG604" s="1100"/>
      <c r="BH604" s="1100"/>
      <c r="BI604" s="1100"/>
      <c r="BJ604" s="1100"/>
      <c r="BK604" s="1100">
        <f t="shared" si="8"/>
        <v>0</v>
      </c>
      <c r="BL604" s="1100"/>
      <c r="BM604" s="1100"/>
      <c r="BN604" s="1100"/>
      <c r="BO604" s="1100"/>
      <c r="BP604" s="1100">
        <f t="shared" si="9"/>
        <v>6</v>
      </c>
      <c r="BQ604" s="1100"/>
      <c r="BR604" s="1100"/>
      <c r="BS604" s="1100"/>
      <c r="BT604" s="1100"/>
      <c r="BU604" s="1100">
        <f t="shared" si="10"/>
        <v>0</v>
      </c>
      <c r="BV604" s="1100"/>
      <c r="BW604" s="1100"/>
      <c r="BX604" s="1100"/>
      <c r="BY604" s="1100"/>
      <c r="BZ604" s="1100">
        <f t="shared" si="11"/>
        <v>0</v>
      </c>
      <c r="CA604" s="1100"/>
      <c r="CB604" s="1100"/>
      <c r="CC604" s="1100"/>
      <c r="CD604" s="1100"/>
      <c r="CE604" s="1108">
        <f t="shared" si="12"/>
        <v>0</v>
      </c>
      <c r="CF604" s="1108"/>
      <c r="CG604" s="1108"/>
      <c r="CH604" s="1108"/>
      <c r="CI604" s="1108"/>
      <c r="CJ604" s="1108">
        <f t="shared" si="13"/>
        <v>0</v>
      </c>
      <c r="CK604" s="1108"/>
      <c r="CL604" s="1108"/>
      <c r="CM604" s="1108"/>
      <c r="CN604" s="1108"/>
      <c r="CO604" s="1108">
        <f t="shared" si="14"/>
        <v>0</v>
      </c>
      <c r="CP604" s="1108"/>
      <c r="CQ604" s="1108"/>
      <c r="CR604" s="1108"/>
      <c r="CS604" s="1108"/>
      <c r="CT604" s="1108">
        <f t="shared" si="15"/>
        <v>0</v>
      </c>
      <c r="CU604" s="1108"/>
      <c r="CV604" s="1108"/>
      <c r="CW604" s="1108"/>
      <c r="CX604" s="1108"/>
      <c r="CY604" s="1108">
        <f t="shared" si="16"/>
        <v>0</v>
      </c>
      <c r="CZ604" s="1108"/>
      <c r="DA604" s="1108"/>
      <c r="DB604" s="1108"/>
      <c r="DC604" s="1108"/>
      <c r="DD604" s="1108">
        <f t="shared" si="17"/>
        <v>0</v>
      </c>
      <c r="DE604" s="1108"/>
      <c r="DF604" s="1108"/>
      <c r="DG604" s="1108"/>
      <c r="DH604" s="1108"/>
    </row>
    <row r="605" spans="1:112" ht="12.5">
      <c r="A605" s="479"/>
      <c r="B605" s="479" t="s">
        <v>1223</v>
      </c>
      <c r="C605" s="479"/>
      <c r="D605" s="479"/>
      <c r="E605" s="479"/>
      <c r="F605" s="479"/>
      <c r="G605" s="479"/>
      <c r="H605" s="1004"/>
      <c r="I605" s="1004"/>
      <c r="J605" s="1004"/>
      <c r="K605" s="1004"/>
      <c r="L605" s="1004"/>
      <c r="M605" s="1004"/>
      <c r="N605" s="1004"/>
      <c r="O605" s="1004"/>
      <c r="P605" s="1004"/>
      <c r="Q605" s="1004"/>
      <c r="R605" s="1004"/>
      <c r="S605" s="479"/>
      <c r="T605" s="479"/>
      <c r="U605" s="479" t="s">
        <v>1223</v>
      </c>
      <c r="V605" s="479"/>
      <c r="W605" s="479"/>
      <c r="X605" s="479"/>
      <c r="Y605" s="479"/>
      <c r="Z605" s="479"/>
      <c r="AA605" s="1004"/>
      <c r="AB605" s="1004"/>
      <c r="AC605" s="1004"/>
      <c r="AD605" s="1004"/>
      <c r="AE605" s="1004"/>
      <c r="AF605" s="1004"/>
      <c r="AG605" s="1004"/>
      <c r="AH605" s="1004"/>
      <c r="AI605" s="1004"/>
      <c r="AJ605" s="1004"/>
      <c r="AK605" s="1004"/>
      <c r="AL605" s="479"/>
      <c r="AM605" s="46"/>
      <c r="AN605" s="46"/>
      <c r="AO605" s="46"/>
      <c r="AP605" s="46"/>
      <c r="AQ605" s="46"/>
      <c r="AR605" s="1037">
        <f t="shared" si="2"/>
        <v>0</v>
      </c>
      <c r="AS605" s="1039"/>
      <c r="AT605" s="1037">
        <f t="shared" si="3"/>
        <v>0</v>
      </c>
      <c r="AU605" s="1039"/>
      <c r="AV605" s="1037">
        <f t="shared" si="4"/>
        <v>0</v>
      </c>
      <c r="AW605" s="1039"/>
      <c r="AX605" s="1037">
        <f t="shared" si="5"/>
        <v>0</v>
      </c>
      <c r="AY605" s="1039"/>
      <c r="AZ605" s="46"/>
      <c r="BA605" s="1037">
        <f t="shared" si="6"/>
        <v>0</v>
      </c>
      <c r="BB605" s="1038"/>
      <c r="BC605" s="1038"/>
      <c r="BD605" s="1038"/>
      <c r="BE605" s="1039"/>
      <c r="BF605" s="1100">
        <f t="shared" si="7"/>
        <v>14</v>
      </c>
      <c r="BG605" s="1100"/>
      <c r="BH605" s="1100"/>
      <c r="BI605" s="1100"/>
      <c r="BJ605" s="1100"/>
      <c r="BK605" s="1100">
        <f t="shared" si="8"/>
        <v>0</v>
      </c>
      <c r="BL605" s="1100"/>
      <c r="BM605" s="1100"/>
      <c r="BN605" s="1100"/>
      <c r="BO605" s="1100"/>
      <c r="BP605" s="1100">
        <f t="shared" si="9"/>
        <v>0</v>
      </c>
      <c r="BQ605" s="1100"/>
      <c r="BR605" s="1100"/>
      <c r="BS605" s="1100"/>
      <c r="BT605" s="1100"/>
      <c r="BU605" s="1100">
        <f t="shared" si="10"/>
        <v>0</v>
      </c>
      <c r="BV605" s="1100"/>
      <c r="BW605" s="1100"/>
      <c r="BX605" s="1100"/>
      <c r="BY605" s="1100"/>
      <c r="BZ605" s="1100">
        <f t="shared" si="11"/>
        <v>0</v>
      </c>
      <c r="CA605" s="1100"/>
      <c r="CB605" s="1100"/>
      <c r="CC605" s="1100"/>
      <c r="CD605" s="1100"/>
      <c r="CE605" s="1108">
        <f t="shared" si="12"/>
        <v>0</v>
      </c>
      <c r="CF605" s="1108"/>
      <c r="CG605" s="1108"/>
      <c r="CH605" s="1108"/>
      <c r="CI605" s="1108"/>
      <c r="CJ605" s="1108">
        <f t="shared" si="13"/>
        <v>0</v>
      </c>
      <c r="CK605" s="1108"/>
      <c r="CL605" s="1108"/>
      <c r="CM605" s="1108"/>
      <c r="CN605" s="1108"/>
      <c r="CO605" s="1108">
        <f t="shared" si="14"/>
        <v>0</v>
      </c>
      <c r="CP605" s="1108"/>
      <c r="CQ605" s="1108"/>
      <c r="CR605" s="1108"/>
      <c r="CS605" s="1108"/>
      <c r="CT605" s="1108">
        <f t="shared" si="15"/>
        <v>0</v>
      </c>
      <c r="CU605" s="1108"/>
      <c r="CV605" s="1108"/>
      <c r="CW605" s="1108"/>
      <c r="CX605" s="1108"/>
      <c r="CY605" s="1108">
        <f t="shared" si="16"/>
        <v>0</v>
      </c>
      <c r="CZ605" s="1108"/>
      <c r="DA605" s="1108"/>
      <c r="DB605" s="1108"/>
      <c r="DC605" s="1108"/>
      <c r="DD605" s="1108">
        <f t="shared" si="17"/>
        <v>0</v>
      </c>
      <c r="DE605" s="1108"/>
      <c r="DF605" s="1108"/>
      <c r="DG605" s="1108"/>
      <c r="DH605" s="1108"/>
    </row>
    <row r="606" spans="1:112" ht="12.5">
      <c r="A606" s="479"/>
      <c r="B606" s="479" t="s">
        <v>1226</v>
      </c>
      <c r="C606" s="479"/>
      <c r="D606" s="479"/>
      <c r="E606" s="479"/>
      <c r="F606" s="479"/>
      <c r="G606" s="479"/>
      <c r="H606" s="479"/>
      <c r="I606" s="479"/>
      <c r="J606" s="479"/>
      <c r="K606" s="479"/>
      <c r="L606" s="479"/>
      <c r="M606" s="479"/>
      <c r="N606" s="1005" t="s">
        <v>590</v>
      </c>
      <c r="O606" s="1005"/>
      <c r="P606" s="479"/>
      <c r="Q606" s="479"/>
      <c r="R606" s="479"/>
      <c r="S606" s="479"/>
      <c r="T606" s="479"/>
      <c r="U606" s="479" t="s">
        <v>1226</v>
      </c>
      <c r="V606" s="479"/>
      <c r="W606" s="479"/>
      <c r="X606" s="479"/>
      <c r="Y606" s="479"/>
      <c r="Z606" s="479"/>
      <c r="AA606" s="479"/>
      <c r="AB606" s="479"/>
      <c r="AC606" s="479"/>
      <c r="AD606" s="479"/>
      <c r="AE606" s="479"/>
      <c r="AF606" s="479"/>
      <c r="AG606" s="1005" t="s">
        <v>590</v>
      </c>
      <c r="AH606" s="1005"/>
      <c r="AI606" s="479"/>
      <c r="AJ606" s="479"/>
      <c r="AK606" s="479"/>
      <c r="AL606" s="479"/>
      <c r="AM606" s="46"/>
      <c r="AN606" s="46"/>
      <c r="AO606" s="46"/>
      <c r="AP606" s="46"/>
      <c r="AQ606" s="46"/>
      <c r="AR606" s="1037">
        <f t="shared" si="2"/>
        <v>0</v>
      </c>
      <c r="AS606" s="1039"/>
      <c r="AT606" s="1037">
        <f t="shared" si="3"/>
        <v>0</v>
      </c>
      <c r="AU606" s="1039"/>
      <c r="AV606" s="1037">
        <f t="shared" si="4"/>
        <v>0</v>
      </c>
      <c r="AW606" s="1039"/>
      <c r="AX606" s="1037">
        <f t="shared" si="5"/>
        <v>0</v>
      </c>
      <c r="AY606" s="1039"/>
      <c r="AZ606" s="46"/>
      <c r="BA606" s="1037">
        <f t="shared" si="6"/>
        <v>0</v>
      </c>
      <c r="BB606" s="1038"/>
      <c r="BC606" s="1038"/>
      <c r="BD606" s="1038"/>
      <c r="BE606" s="1039"/>
      <c r="BF606" s="1100">
        <f t="shared" si="7"/>
        <v>0</v>
      </c>
      <c r="BG606" s="1100"/>
      <c r="BH606" s="1100"/>
      <c r="BI606" s="1100"/>
      <c r="BJ606" s="1100"/>
      <c r="BK606" s="1100">
        <f t="shared" si="8"/>
        <v>7</v>
      </c>
      <c r="BL606" s="1100"/>
      <c r="BM606" s="1100"/>
      <c r="BN606" s="1100"/>
      <c r="BO606" s="1100"/>
      <c r="BP606" s="1100">
        <f t="shared" si="9"/>
        <v>0</v>
      </c>
      <c r="BQ606" s="1100"/>
      <c r="BR606" s="1100"/>
      <c r="BS606" s="1100"/>
      <c r="BT606" s="1100"/>
      <c r="BU606" s="1100">
        <f t="shared" si="10"/>
        <v>0</v>
      </c>
      <c r="BV606" s="1100"/>
      <c r="BW606" s="1100"/>
      <c r="BX606" s="1100"/>
      <c r="BY606" s="1100"/>
      <c r="BZ606" s="1100">
        <f t="shared" si="11"/>
        <v>0</v>
      </c>
      <c r="CA606" s="1100"/>
      <c r="CB606" s="1100"/>
      <c r="CC606" s="1100"/>
      <c r="CD606" s="1100"/>
      <c r="CE606" s="1108">
        <f t="shared" si="12"/>
        <v>0</v>
      </c>
      <c r="CF606" s="1108"/>
      <c r="CG606" s="1108"/>
      <c r="CH606" s="1108"/>
      <c r="CI606" s="1108"/>
      <c r="CJ606" s="1108">
        <f t="shared" si="13"/>
        <v>0</v>
      </c>
      <c r="CK606" s="1108"/>
      <c r="CL606" s="1108"/>
      <c r="CM606" s="1108"/>
      <c r="CN606" s="1108"/>
      <c r="CO606" s="1108">
        <f t="shared" si="14"/>
        <v>0</v>
      </c>
      <c r="CP606" s="1108"/>
      <c r="CQ606" s="1108"/>
      <c r="CR606" s="1108"/>
      <c r="CS606" s="1108"/>
      <c r="CT606" s="1108">
        <f t="shared" si="15"/>
        <v>0</v>
      </c>
      <c r="CU606" s="1108"/>
      <c r="CV606" s="1108"/>
      <c r="CW606" s="1108"/>
      <c r="CX606" s="1108"/>
      <c r="CY606" s="1108">
        <f t="shared" si="16"/>
        <v>0</v>
      </c>
      <c r="CZ606" s="1108"/>
      <c r="DA606" s="1108"/>
      <c r="DB606" s="1108"/>
      <c r="DC606" s="1108"/>
      <c r="DD606" s="1108">
        <f t="shared" si="17"/>
        <v>0</v>
      </c>
      <c r="DE606" s="1108"/>
      <c r="DF606" s="1108"/>
      <c r="DG606" s="1108"/>
      <c r="DH606" s="1108"/>
    </row>
    <row r="607" spans="1:112" ht="12.5">
      <c r="A607" s="479"/>
      <c r="B607" s="479"/>
      <c r="C607" s="479"/>
      <c r="D607" s="479"/>
      <c r="E607" s="479"/>
      <c r="F607" s="479"/>
      <c r="G607" s="479"/>
      <c r="H607" s="479"/>
      <c r="I607" s="479"/>
      <c r="J607" s="479"/>
      <c r="K607" s="479"/>
      <c r="L607" s="479"/>
      <c r="M607" s="479"/>
      <c r="N607" s="479"/>
      <c r="O607" s="479"/>
      <c r="P607" s="479"/>
      <c r="Q607" s="479"/>
      <c r="R607" s="479"/>
      <c r="S607" s="479"/>
      <c r="T607" s="479"/>
      <c r="U607" s="479"/>
      <c r="V607" s="479"/>
      <c r="W607" s="479"/>
      <c r="X607" s="479"/>
      <c r="Y607" s="479"/>
      <c r="Z607" s="479"/>
      <c r="AA607" s="479"/>
      <c r="AB607" s="479"/>
      <c r="AC607" s="479"/>
      <c r="AD607" s="479"/>
      <c r="AE607" s="479"/>
      <c r="AF607" s="479"/>
      <c r="AG607" s="479"/>
      <c r="AH607" s="479"/>
      <c r="AI607" s="479"/>
      <c r="AJ607" s="479"/>
      <c r="AK607" s="479"/>
      <c r="AL607" s="479"/>
      <c r="AM607" s="46"/>
      <c r="AN607" s="46"/>
      <c r="AO607" s="46"/>
      <c r="AP607" s="46"/>
      <c r="AQ607" s="46"/>
      <c r="AR607" s="1037">
        <f t="shared" si="2"/>
        <v>0</v>
      </c>
      <c r="AS607" s="1039"/>
      <c r="AT607" s="1037">
        <f t="shared" si="3"/>
        <v>0</v>
      </c>
      <c r="AU607" s="1039"/>
      <c r="AV607" s="1037">
        <f t="shared" si="4"/>
        <v>0</v>
      </c>
      <c r="AW607" s="1039"/>
      <c r="AX607" s="1037">
        <f t="shared" si="5"/>
        <v>0</v>
      </c>
      <c r="AY607" s="1039"/>
      <c r="AZ607" s="46"/>
      <c r="BA607" s="1037">
        <f t="shared" si="6"/>
        <v>0</v>
      </c>
      <c r="BB607" s="1038"/>
      <c r="BC607" s="1038"/>
      <c r="BD607" s="1038"/>
      <c r="BE607" s="1039"/>
      <c r="BF607" s="1100">
        <f t="shared" si="7"/>
        <v>0</v>
      </c>
      <c r="BG607" s="1100"/>
      <c r="BH607" s="1100"/>
      <c r="BI607" s="1100"/>
      <c r="BJ607" s="1100"/>
      <c r="BK607" s="1100">
        <f t="shared" si="8"/>
        <v>7</v>
      </c>
      <c r="BL607" s="1100"/>
      <c r="BM607" s="1100"/>
      <c r="BN607" s="1100"/>
      <c r="BO607" s="1100"/>
      <c r="BP607" s="1100">
        <f t="shared" si="9"/>
        <v>0</v>
      </c>
      <c r="BQ607" s="1100"/>
      <c r="BR607" s="1100"/>
      <c r="BS607" s="1100"/>
      <c r="BT607" s="1100"/>
      <c r="BU607" s="1100">
        <f t="shared" si="10"/>
        <v>0</v>
      </c>
      <c r="BV607" s="1100"/>
      <c r="BW607" s="1100"/>
      <c r="BX607" s="1100"/>
      <c r="BY607" s="1100"/>
      <c r="BZ607" s="1100">
        <f t="shared" si="11"/>
        <v>0</v>
      </c>
      <c r="CA607" s="1100"/>
      <c r="CB607" s="1100"/>
      <c r="CC607" s="1100"/>
      <c r="CD607" s="1100"/>
      <c r="CE607" s="1108">
        <f t="shared" si="12"/>
        <v>0</v>
      </c>
      <c r="CF607" s="1108"/>
      <c r="CG607" s="1108"/>
      <c r="CH607" s="1108"/>
      <c r="CI607" s="1108"/>
      <c r="CJ607" s="1108">
        <f t="shared" si="13"/>
        <v>0</v>
      </c>
      <c r="CK607" s="1108"/>
      <c r="CL607" s="1108"/>
      <c r="CM607" s="1108"/>
      <c r="CN607" s="1108"/>
      <c r="CO607" s="1108">
        <f t="shared" si="14"/>
        <v>0</v>
      </c>
      <c r="CP607" s="1108"/>
      <c r="CQ607" s="1108"/>
      <c r="CR607" s="1108"/>
      <c r="CS607" s="1108"/>
      <c r="CT607" s="1108">
        <f t="shared" si="15"/>
        <v>0</v>
      </c>
      <c r="CU607" s="1108"/>
      <c r="CV607" s="1108"/>
      <c r="CW607" s="1108"/>
      <c r="CX607" s="1108"/>
      <c r="CY607" s="1108">
        <f t="shared" si="16"/>
        <v>0</v>
      </c>
      <c r="CZ607" s="1108"/>
      <c r="DA607" s="1108"/>
      <c r="DB607" s="1108"/>
      <c r="DC607" s="1108"/>
      <c r="DD607" s="1108">
        <f t="shared" si="17"/>
        <v>0</v>
      </c>
      <c r="DE607" s="1108"/>
      <c r="DF607" s="1108"/>
      <c r="DG607" s="1108"/>
      <c r="DH607" s="1108"/>
    </row>
    <row r="608" spans="1:112" ht="12.5">
      <c r="A608" s="1018" t="s">
        <v>1244</v>
      </c>
      <c r="B608" s="1018"/>
      <c r="C608" s="1018"/>
      <c r="D608" s="1018"/>
      <c r="E608" s="1018"/>
      <c r="F608" s="1018"/>
      <c r="G608" s="1018"/>
      <c r="H608" s="1018"/>
      <c r="I608" s="1018"/>
      <c r="J608" s="1018"/>
      <c r="K608" s="1018"/>
      <c r="L608" s="1018"/>
      <c r="M608" s="1018"/>
      <c r="N608" s="1018"/>
      <c r="O608" s="1018"/>
      <c r="P608" s="1018"/>
      <c r="Q608" s="1018"/>
      <c r="R608" s="1018"/>
      <c r="S608" s="1018"/>
      <c r="T608" s="1018"/>
      <c r="U608" s="1018"/>
      <c r="V608" s="1018"/>
      <c r="W608" s="1018"/>
      <c r="X608" s="1018"/>
      <c r="Y608" s="1018"/>
      <c r="Z608" s="1018"/>
      <c r="AA608" s="1018"/>
      <c r="AB608" s="1018"/>
      <c r="AC608" s="1018"/>
      <c r="AD608" s="1018"/>
      <c r="AE608" s="1018"/>
      <c r="AF608" s="1018"/>
      <c r="AG608" s="1018"/>
      <c r="AH608" s="1018"/>
      <c r="AI608" s="1018"/>
      <c r="AJ608" s="1018"/>
      <c r="AK608" s="1018"/>
      <c r="AL608" s="1018"/>
      <c r="AM608" s="46"/>
      <c r="AN608" s="46"/>
      <c r="AO608" s="46"/>
      <c r="AP608" s="46"/>
      <c r="AQ608" s="46"/>
      <c r="AR608" s="1037">
        <f t="shared" si="2"/>
        <v>0</v>
      </c>
      <c r="AS608" s="1039"/>
      <c r="AT608" s="1037">
        <f t="shared" si="3"/>
        <v>0</v>
      </c>
      <c r="AU608" s="1039"/>
      <c r="AV608" s="1037">
        <f t="shared" si="4"/>
        <v>0</v>
      </c>
      <c r="AW608" s="1039"/>
      <c r="AX608" s="1037">
        <f t="shared" si="5"/>
        <v>0</v>
      </c>
      <c r="AY608" s="1039"/>
      <c r="AZ608" s="46"/>
      <c r="BA608" s="1037">
        <f t="shared" si="6"/>
        <v>0</v>
      </c>
      <c r="BB608" s="1038"/>
      <c r="BC608" s="1038"/>
      <c r="BD608" s="1038"/>
      <c r="BE608" s="1039"/>
      <c r="BF608" s="1100">
        <f t="shared" si="7"/>
        <v>0</v>
      </c>
      <c r="BG608" s="1100"/>
      <c r="BH608" s="1100"/>
      <c r="BI608" s="1100"/>
      <c r="BJ608" s="1100"/>
      <c r="BK608" s="1100">
        <f t="shared" si="8"/>
        <v>0</v>
      </c>
      <c r="BL608" s="1100"/>
      <c r="BM608" s="1100"/>
      <c r="BN608" s="1100"/>
      <c r="BO608" s="1100"/>
      <c r="BP608" s="1100">
        <f t="shared" si="9"/>
        <v>4</v>
      </c>
      <c r="BQ608" s="1100"/>
      <c r="BR608" s="1100"/>
      <c r="BS608" s="1100"/>
      <c r="BT608" s="1100"/>
      <c r="BU608" s="1100">
        <f t="shared" si="10"/>
        <v>0</v>
      </c>
      <c r="BV608" s="1100"/>
      <c r="BW608" s="1100"/>
      <c r="BX608" s="1100"/>
      <c r="BY608" s="1100"/>
      <c r="BZ608" s="1100">
        <f t="shared" si="11"/>
        <v>0</v>
      </c>
      <c r="CA608" s="1100"/>
      <c r="CB608" s="1100"/>
      <c r="CC608" s="1100"/>
      <c r="CD608" s="1100"/>
      <c r="CE608" s="1108">
        <f t="shared" si="12"/>
        <v>0</v>
      </c>
      <c r="CF608" s="1108"/>
      <c r="CG608" s="1108"/>
      <c r="CH608" s="1108"/>
      <c r="CI608" s="1108"/>
      <c r="CJ608" s="1108">
        <f t="shared" si="13"/>
        <v>0</v>
      </c>
      <c r="CK608" s="1108"/>
      <c r="CL608" s="1108"/>
      <c r="CM608" s="1108"/>
      <c r="CN608" s="1108"/>
      <c r="CO608" s="1108">
        <f t="shared" si="14"/>
        <v>0</v>
      </c>
      <c r="CP608" s="1108"/>
      <c r="CQ608" s="1108"/>
      <c r="CR608" s="1108"/>
      <c r="CS608" s="1108"/>
      <c r="CT608" s="1108">
        <f t="shared" si="15"/>
        <v>0</v>
      </c>
      <c r="CU608" s="1108"/>
      <c r="CV608" s="1108"/>
      <c r="CW608" s="1108"/>
      <c r="CX608" s="1108"/>
      <c r="CY608" s="1108">
        <f t="shared" si="16"/>
        <v>0</v>
      </c>
      <c r="CZ608" s="1108"/>
      <c r="DA608" s="1108"/>
      <c r="DB608" s="1108"/>
      <c r="DC608" s="1108"/>
      <c r="DD608" s="1108">
        <f t="shared" si="17"/>
        <v>0</v>
      </c>
      <c r="DE608" s="1108"/>
      <c r="DF608" s="1108"/>
      <c r="DG608" s="1108"/>
      <c r="DH608" s="1108"/>
    </row>
    <row r="609" spans="1:112" ht="13" thickBot="1">
      <c r="A609" s="868"/>
      <c r="B609" s="868"/>
      <c r="C609" s="868"/>
      <c r="D609" s="868"/>
      <c r="E609" s="868"/>
      <c r="F609" s="868"/>
      <c r="G609" s="868"/>
      <c r="H609" s="868"/>
      <c r="I609" s="868"/>
      <c r="J609" s="868"/>
      <c r="K609" s="868"/>
      <c r="L609" s="868"/>
      <c r="M609" s="868"/>
      <c r="N609" s="868"/>
      <c r="O609" s="868"/>
      <c r="P609" s="868"/>
      <c r="Q609" s="868"/>
      <c r="R609" s="868"/>
      <c r="S609" s="868"/>
      <c r="T609" s="868"/>
      <c r="U609" s="868"/>
      <c r="V609" s="868"/>
      <c r="W609" s="868"/>
      <c r="X609" s="868"/>
      <c r="Y609" s="868"/>
      <c r="Z609" s="868"/>
      <c r="AA609" s="868"/>
      <c r="AB609" s="868"/>
      <c r="AC609" s="868"/>
      <c r="AD609" s="868"/>
      <c r="AE609" s="868"/>
      <c r="AF609" s="868"/>
      <c r="AG609" s="868"/>
      <c r="AH609" s="868"/>
      <c r="AI609" s="868"/>
      <c r="AJ609" s="868"/>
      <c r="AK609" s="868"/>
      <c r="AL609" s="868"/>
      <c r="AM609" s="46"/>
      <c r="AN609" s="46"/>
      <c r="AO609" s="46"/>
      <c r="AP609" s="46"/>
      <c r="AQ609" s="46"/>
      <c r="AR609" s="1037">
        <f t="shared" si="2"/>
        <v>0</v>
      </c>
      <c r="AS609" s="1039"/>
      <c r="AT609" s="1037">
        <f t="shared" si="3"/>
        <v>0</v>
      </c>
      <c r="AU609" s="1039"/>
      <c r="AV609" s="1037">
        <f t="shared" si="4"/>
        <v>0</v>
      </c>
      <c r="AW609" s="1039"/>
      <c r="AX609" s="1037">
        <f t="shared" si="5"/>
        <v>0</v>
      </c>
      <c r="AY609" s="1039"/>
      <c r="AZ609" s="46"/>
      <c r="BA609" s="1037">
        <f t="shared" si="6"/>
        <v>0</v>
      </c>
      <c r="BB609" s="1038"/>
      <c r="BC609" s="1038"/>
      <c r="BD609" s="1038"/>
      <c r="BE609" s="1039"/>
      <c r="BF609" s="1100">
        <f t="shared" si="7"/>
        <v>0</v>
      </c>
      <c r="BG609" s="1100"/>
      <c r="BH609" s="1100"/>
      <c r="BI609" s="1100"/>
      <c r="BJ609" s="1100"/>
      <c r="BK609" s="1100">
        <f t="shared" si="8"/>
        <v>0</v>
      </c>
      <c r="BL609" s="1100"/>
      <c r="BM609" s="1100"/>
      <c r="BN609" s="1100"/>
      <c r="BO609" s="1100"/>
      <c r="BP609" s="1100">
        <f t="shared" si="9"/>
        <v>0</v>
      </c>
      <c r="BQ609" s="1100"/>
      <c r="BR609" s="1100"/>
      <c r="BS609" s="1100"/>
      <c r="BT609" s="1100"/>
      <c r="BU609" s="1100">
        <f t="shared" si="10"/>
        <v>0</v>
      </c>
      <c r="BV609" s="1100"/>
      <c r="BW609" s="1100"/>
      <c r="BX609" s="1100"/>
      <c r="BY609" s="1100"/>
      <c r="BZ609" s="1100">
        <f t="shared" si="11"/>
        <v>0</v>
      </c>
      <c r="CA609" s="1100"/>
      <c r="CB609" s="1100"/>
      <c r="CC609" s="1100"/>
      <c r="CD609" s="1100"/>
      <c r="CE609" s="1108">
        <f t="shared" si="12"/>
        <v>0</v>
      </c>
      <c r="CF609" s="1108"/>
      <c r="CG609" s="1108"/>
      <c r="CH609" s="1108"/>
      <c r="CI609" s="1108"/>
      <c r="CJ609" s="1108">
        <f t="shared" si="13"/>
        <v>0</v>
      </c>
      <c r="CK609" s="1108"/>
      <c r="CL609" s="1108"/>
      <c r="CM609" s="1108"/>
      <c r="CN609" s="1108"/>
      <c r="CO609" s="1108">
        <f t="shared" si="14"/>
        <v>0</v>
      </c>
      <c r="CP609" s="1108"/>
      <c r="CQ609" s="1108"/>
      <c r="CR609" s="1108"/>
      <c r="CS609" s="1108"/>
      <c r="CT609" s="1108">
        <f t="shared" si="15"/>
        <v>0</v>
      </c>
      <c r="CU609" s="1108"/>
      <c r="CV609" s="1108"/>
      <c r="CW609" s="1108"/>
      <c r="CX609" s="1108"/>
      <c r="CY609" s="1108">
        <f t="shared" si="16"/>
        <v>0</v>
      </c>
      <c r="CZ609" s="1108"/>
      <c r="DA609" s="1108"/>
      <c r="DB609" s="1108"/>
      <c r="DC609" s="1108"/>
      <c r="DD609" s="1108">
        <f t="shared" si="17"/>
        <v>0</v>
      </c>
      <c r="DE609" s="1108"/>
      <c r="DF609" s="1108"/>
      <c r="DG609" s="1108"/>
      <c r="DH609" s="1108"/>
    </row>
    <row r="610" spans="1:112" ht="13" thickTop="1">
      <c r="A610" s="18"/>
      <c r="B610" s="18"/>
      <c r="C610" s="18"/>
      <c r="D610" s="18"/>
      <c r="E610" s="18"/>
      <c r="F610" s="18"/>
      <c r="G610" s="463"/>
      <c r="H610" s="18"/>
      <c r="I610" s="479"/>
      <c r="J610" s="479"/>
      <c r="K610" s="479"/>
      <c r="L610" s="479"/>
      <c r="M610" s="479"/>
      <c r="N610" s="479"/>
      <c r="O610" s="479"/>
      <c r="P610" s="479"/>
      <c r="Q610" s="479"/>
      <c r="R610" s="479"/>
      <c r="S610" s="479"/>
      <c r="T610" s="479"/>
      <c r="U610" s="479"/>
      <c r="V610" s="479"/>
      <c r="W610" s="479"/>
      <c r="X610" s="479"/>
      <c r="Y610" s="479"/>
      <c r="Z610" s="479"/>
      <c r="AA610" s="479"/>
      <c r="AB610" s="479"/>
      <c r="AC610" s="479"/>
      <c r="AD610" s="479"/>
      <c r="AE610" s="479"/>
      <c r="AF610" s="479"/>
      <c r="AG610" s="479"/>
      <c r="AH610" s="479"/>
      <c r="AI610" s="479"/>
      <c r="AJ610" s="479"/>
      <c r="AK610" s="479"/>
      <c r="AL610" s="479"/>
      <c r="AM610" s="46"/>
      <c r="AN610" s="46"/>
      <c r="AO610" s="46"/>
      <c r="AP610" s="46"/>
      <c r="AQ610" s="46"/>
      <c r="AR610" s="1037">
        <f t="shared" si="2"/>
        <v>0</v>
      </c>
      <c r="AS610" s="1039"/>
      <c r="AT610" s="1037">
        <f t="shared" si="3"/>
        <v>0</v>
      </c>
      <c r="AU610" s="1039"/>
      <c r="AV610" s="1037">
        <f t="shared" si="4"/>
        <v>0</v>
      </c>
      <c r="AW610" s="1039"/>
      <c r="AX610" s="1037">
        <f t="shared" si="5"/>
        <v>0</v>
      </c>
      <c r="AY610" s="1039"/>
      <c r="AZ610" s="46"/>
      <c r="BA610" s="1037">
        <f t="shared" si="6"/>
        <v>0</v>
      </c>
      <c r="BB610" s="1038"/>
      <c r="BC610" s="1038"/>
      <c r="BD610" s="1038"/>
      <c r="BE610" s="1039"/>
      <c r="BF610" s="1100">
        <f t="shared" si="7"/>
        <v>0</v>
      </c>
      <c r="BG610" s="1100"/>
      <c r="BH610" s="1100"/>
      <c r="BI610" s="1100"/>
      <c r="BJ610" s="1100"/>
      <c r="BK610" s="1100">
        <f t="shared" si="8"/>
        <v>0</v>
      </c>
      <c r="BL610" s="1100"/>
      <c r="BM610" s="1100"/>
      <c r="BN610" s="1100"/>
      <c r="BO610" s="1100"/>
      <c r="BP610" s="1100">
        <f t="shared" si="9"/>
        <v>0</v>
      </c>
      <c r="BQ610" s="1100"/>
      <c r="BR610" s="1100"/>
      <c r="BS610" s="1100"/>
      <c r="BT610" s="1100"/>
      <c r="BU610" s="1100">
        <f t="shared" si="10"/>
        <v>0</v>
      </c>
      <c r="BV610" s="1100"/>
      <c r="BW610" s="1100"/>
      <c r="BX610" s="1100"/>
      <c r="BY610" s="1100"/>
      <c r="BZ610" s="1100">
        <f t="shared" si="11"/>
        <v>0</v>
      </c>
      <c r="CA610" s="1100"/>
      <c r="CB610" s="1100"/>
      <c r="CC610" s="1100"/>
      <c r="CD610" s="1100"/>
      <c r="CE610" s="1108">
        <f t="shared" si="12"/>
        <v>0</v>
      </c>
      <c r="CF610" s="1108"/>
      <c r="CG610" s="1108"/>
      <c r="CH610" s="1108"/>
      <c r="CI610" s="1108"/>
      <c r="CJ610" s="1108">
        <f t="shared" si="13"/>
        <v>0</v>
      </c>
      <c r="CK610" s="1108"/>
      <c r="CL610" s="1108"/>
      <c r="CM610" s="1108"/>
      <c r="CN610" s="1108"/>
      <c r="CO610" s="1108">
        <f t="shared" si="14"/>
        <v>0</v>
      </c>
      <c r="CP610" s="1108"/>
      <c r="CQ610" s="1108"/>
      <c r="CR610" s="1108"/>
      <c r="CS610" s="1108"/>
      <c r="CT610" s="1108">
        <f t="shared" si="15"/>
        <v>0</v>
      </c>
      <c r="CU610" s="1108"/>
      <c r="CV610" s="1108"/>
      <c r="CW610" s="1108"/>
      <c r="CX610" s="1108"/>
      <c r="CY610" s="1108">
        <f t="shared" si="16"/>
        <v>0</v>
      </c>
      <c r="CZ610" s="1108"/>
      <c r="DA610" s="1108"/>
      <c r="DB610" s="1108"/>
      <c r="DC610" s="1108"/>
      <c r="DD610" s="1108">
        <f t="shared" si="17"/>
        <v>0</v>
      </c>
      <c r="DE610" s="1108"/>
      <c r="DF610" s="1108"/>
      <c r="DG610" s="1108"/>
      <c r="DH610" s="1108"/>
    </row>
    <row r="611" spans="1:112" ht="13">
      <c r="A611" s="39" t="s">
        <v>722</v>
      </c>
      <c r="B611" s="39"/>
      <c r="C611" s="39" t="s">
        <v>174</v>
      </c>
      <c r="D611" s="479"/>
      <c r="E611" s="479"/>
      <c r="F611" s="479"/>
      <c r="G611" s="479"/>
      <c r="H611" s="479"/>
      <c r="I611" s="479"/>
      <c r="J611" s="479"/>
      <c r="K611" s="479"/>
      <c r="L611" s="479"/>
      <c r="M611" s="479"/>
      <c r="N611" s="479"/>
      <c r="O611" s="479"/>
      <c r="P611" s="479"/>
      <c r="Q611" s="479"/>
      <c r="R611" s="479"/>
      <c r="S611" s="479"/>
      <c r="T611" s="479"/>
      <c r="U611" s="479"/>
      <c r="V611" s="479"/>
      <c r="W611" s="479"/>
      <c r="X611" s="479"/>
      <c r="Y611" s="479"/>
      <c r="Z611" s="479"/>
      <c r="AA611" s="479"/>
      <c r="AB611" s="479"/>
      <c r="AC611" s="479"/>
      <c r="AD611" s="479"/>
      <c r="AE611" s="479"/>
      <c r="AF611" s="479"/>
      <c r="AG611" s="479"/>
      <c r="AH611" s="479"/>
      <c r="AI611" s="479"/>
      <c r="AJ611" s="479"/>
      <c r="AK611" s="479"/>
      <c r="AL611" s="479"/>
      <c r="AM611" s="46"/>
      <c r="AN611" s="46"/>
      <c r="AO611" s="46"/>
      <c r="AP611" s="46"/>
      <c r="AQ611" s="46"/>
      <c r="AR611" s="1037">
        <f t="shared" si="2"/>
        <v>0</v>
      </c>
      <c r="AS611" s="1039"/>
      <c r="AT611" s="1037">
        <f t="shared" si="3"/>
        <v>0</v>
      </c>
      <c r="AU611" s="1039"/>
      <c r="AV611" s="1037">
        <f t="shared" si="4"/>
        <v>0</v>
      </c>
      <c r="AW611" s="1039"/>
      <c r="AX611" s="1037">
        <f t="shared" si="5"/>
        <v>0</v>
      </c>
      <c r="AY611" s="1039"/>
      <c r="AZ611" s="46"/>
      <c r="BA611" s="1037">
        <f t="shared" si="6"/>
        <v>0</v>
      </c>
      <c r="BB611" s="1038"/>
      <c r="BC611" s="1038"/>
      <c r="BD611" s="1038"/>
      <c r="BE611" s="1039"/>
      <c r="BF611" s="1100">
        <f t="shared" si="7"/>
        <v>0</v>
      </c>
      <c r="BG611" s="1100"/>
      <c r="BH611" s="1100"/>
      <c r="BI611" s="1100"/>
      <c r="BJ611" s="1100"/>
      <c r="BK611" s="1100">
        <f t="shared" si="8"/>
        <v>0</v>
      </c>
      <c r="BL611" s="1100"/>
      <c r="BM611" s="1100"/>
      <c r="BN611" s="1100"/>
      <c r="BO611" s="1100"/>
      <c r="BP611" s="1100">
        <f t="shared" si="9"/>
        <v>0</v>
      </c>
      <c r="BQ611" s="1100"/>
      <c r="BR611" s="1100"/>
      <c r="BS611" s="1100"/>
      <c r="BT611" s="1100"/>
      <c r="BU611" s="1100">
        <f t="shared" si="10"/>
        <v>0</v>
      </c>
      <c r="BV611" s="1100"/>
      <c r="BW611" s="1100"/>
      <c r="BX611" s="1100"/>
      <c r="BY611" s="1100"/>
      <c r="BZ611" s="1100">
        <f t="shared" si="11"/>
        <v>0</v>
      </c>
      <c r="CA611" s="1100"/>
      <c r="CB611" s="1100"/>
      <c r="CC611" s="1100"/>
      <c r="CD611" s="1100"/>
      <c r="CE611" s="1108">
        <f t="shared" si="12"/>
        <v>0</v>
      </c>
      <c r="CF611" s="1108"/>
      <c r="CG611" s="1108"/>
      <c r="CH611" s="1108"/>
      <c r="CI611" s="1108"/>
      <c r="CJ611" s="1108">
        <f t="shared" si="13"/>
        <v>0</v>
      </c>
      <c r="CK611" s="1108"/>
      <c r="CL611" s="1108"/>
      <c r="CM611" s="1108"/>
      <c r="CN611" s="1108"/>
      <c r="CO611" s="1108">
        <f t="shared" si="14"/>
        <v>0</v>
      </c>
      <c r="CP611" s="1108"/>
      <c r="CQ611" s="1108"/>
      <c r="CR611" s="1108"/>
      <c r="CS611" s="1108"/>
      <c r="CT611" s="1108">
        <f t="shared" si="15"/>
        <v>0</v>
      </c>
      <c r="CU611" s="1108"/>
      <c r="CV611" s="1108"/>
      <c r="CW611" s="1108"/>
      <c r="CX611" s="1108"/>
      <c r="CY611" s="1108">
        <f t="shared" si="16"/>
        <v>0</v>
      </c>
      <c r="CZ611" s="1108"/>
      <c r="DA611" s="1108"/>
      <c r="DB611" s="1108"/>
      <c r="DC611" s="1108"/>
      <c r="DD611" s="1108">
        <f t="shared" si="17"/>
        <v>0</v>
      </c>
      <c r="DE611" s="1108"/>
      <c r="DF611" s="1108"/>
      <c r="DG611" s="1108"/>
      <c r="DH611" s="1108"/>
    </row>
    <row r="612" spans="1:112" ht="13">
      <c r="A612" s="39"/>
      <c r="B612" s="39"/>
      <c r="C612" s="39"/>
      <c r="D612" s="479"/>
      <c r="E612" s="479"/>
      <c r="F612" s="479"/>
      <c r="G612" s="479"/>
      <c r="H612" s="479"/>
      <c r="I612" s="479"/>
      <c r="J612" s="479"/>
      <c r="K612" s="479"/>
      <c r="L612" s="479"/>
      <c r="M612" s="479"/>
      <c r="N612" s="479"/>
      <c r="O612" s="479"/>
      <c r="P612" s="479"/>
      <c r="Q612" s="479"/>
      <c r="R612" s="479"/>
      <c r="S612" s="479"/>
      <c r="T612" s="479"/>
      <c r="U612" s="479"/>
      <c r="V612" s="479"/>
      <c r="W612" s="479"/>
      <c r="X612" s="479"/>
      <c r="Y612" s="479"/>
      <c r="Z612" s="479"/>
      <c r="AA612" s="479"/>
      <c r="AB612" s="479"/>
      <c r="AC612" s="479"/>
      <c r="AD612" s="479"/>
      <c r="AE612" s="479"/>
      <c r="AF612" s="479"/>
      <c r="AG612" s="479"/>
      <c r="AH612" s="479"/>
      <c r="AI612" s="479"/>
      <c r="AJ612" s="479"/>
      <c r="AK612" s="479"/>
      <c r="AL612" s="479"/>
      <c r="AM612" s="46"/>
      <c r="AN612" s="46"/>
      <c r="AO612" s="46"/>
      <c r="AP612" s="46"/>
      <c r="AQ612" s="46"/>
      <c r="AR612" s="1037">
        <f t="shared" si="2"/>
        <v>0</v>
      </c>
      <c r="AS612" s="1039"/>
      <c r="AT612" s="1037">
        <f t="shared" si="3"/>
        <v>0</v>
      </c>
      <c r="AU612" s="1039"/>
      <c r="AV612" s="1037">
        <f t="shared" si="4"/>
        <v>0</v>
      </c>
      <c r="AW612" s="1039"/>
      <c r="AX612" s="1037">
        <f t="shared" si="5"/>
        <v>0</v>
      </c>
      <c r="AY612" s="1039"/>
      <c r="AZ612" s="46"/>
      <c r="BA612" s="1037">
        <f t="shared" si="6"/>
        <v>0</v>
      </c>
      <c r="BB612" s="1038"/>
      <c r="BC612" s="1038"/>
      <c r="BD612" s="1038"/>
      <c r="BE612" s="1039"/>
      <c r="BF612" s="1100">
        <f t="shared" si="7"/>
        <v>0</v>
      </c>
      <c r="BG612" s="1100"/>
      <c r="BH612" s="1100"/>
      <c r="BI612" s="1100"/>
      <c r="BJ612" s="1100"/>
      <c r="BK612" s="1100">
        <f t="shared" si="8"/>
        <v>0</v>
      </c>
      <c r="BL612" s="1100"/>
      <c r="BM612" s="1100"/>
      <c r="BN612" s="1100"/>
      <c r="BO612" s="1100"/>
      <c r="BP612" s="1100">
        <f t="shared" si="9"/>
        <v>0</v>
      </c>
      <c r="BQ612" s="1100"/>
      <c r="BR612" s="1100"/>
      <c r="BS612" s="1100"/>
      <c r="BT612" s="1100"/>
      <c r="BU612" s="1100">
        <f t="shared" si="10"/>
        <v>0</v>
      </c>
      <c r="BV612" s="1100"/>
      <c r="BW612" s="1100"/>
      <c r="BX612" s="1100"/>
      <c r="BY612" s="1100"/>
      <c r="BZ612" s="1100">
        <f t="shared" si="11"/>
        <v>0</v>
      </c>
      <c r="CA612" s="1100"/>
      <c r="CB612" s="1100"/>
      <c r="CC612" s="1100"/>
      <c r="CD612" s="1100"/>
      <c r="CE612" s="1108">
        <f t="shared" si="12"/>
        <v>0</v>
      </c>
      <c r="CF612" s="1108"/>
      <c r="CG612" s="1108"/>
      <c r="CH612" s="1108"/>
      <c r="CI612" s="1108"/>
      <c r="CJ612" s="1108">
        <f t="shared" si="13"/>
        <v>0</v>
      </c>
      <c r="CK612" s="1108"/>
      <c r="CL612" s="1108"/>
      <c r="CM612" s="1108"/>
      <c r="CN612" s="1108"/>
      <c r="CO612" s="1108">
        <f t="shared" si="14"/>
        <v>0</v>
      </c>
      <c r="CP612" s="1108"/>
      <c r="CQ612" s="1108"/>
      <c r="CR612" s="1108"/>
      <c r="CS612" s="1108"/>
      <c r="CT612" s="1108">
        <f t="shared" si="15"/>
        <v>0</v>
      </c>
      <c r="CU612" s="1108"/>
      <c r="CV612" s="1108"/>
      <c r="CW612" s="1108"/>
      <c r="CX612" s="1108"/>
      <c r="CY612" s="1108">
        <f t="shared" si="16"/>
        <v>0</v>
      </c>
      <c r="CZ612" s="1108"/>
      <c r="DA612" s="1108"/>
      <c r="DB612" s="1108"/>
      <c r="DC612" s="1108"/>
      <c r="DD612" s="1108">
        <f t="shared" si="17"/>
        <v>0</v>
      </c>
      <c r="DE612" s="1108"/>
      <c r="DF612" s="1108"/>
      <c r="DG612" s="1108"/>
      <c r="DH612" s="1108"/>
    </row>
    <row r="613" spans="1:112" ht="13">
      <c r="A613" s="479"/>
      <c r="B613" s="479"/>
      <c r="C613" s="38" t="s">
        <v>1196</v>
      </c>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479"/>
      <c r="AI613" s="479"/>
      <c r="AJ613" s="479"/>
      <c r="AK613" s="479"/>
      <c r="AL613" s="479"/>
      <c r="AM613" s="46"/>
      <c r="AN613" s="46"/>
      <c r="AO613" s="46"/>
      <c r="AP613" s="46"/>
      <c r="AQ613" s="46"/>
      <c r="AR613" s="1037">
        <f t="shared" si="2"/>
        <v>0</v>
      </c>
      <c r="AS613" s="1039"/>
      <c r="AT613" s="1037">
        <f t="shared" si="3"/>
        <v>0</v>
      </c>
      <c r="AU613" s="1039"/>
      <c r="AV613" s="1037">
        <f t="shared" si="4"/>
        <v>0</v>
      </c>
      <c r="AW613" s="1039"/>
      <c r="AX613" s="1037">
        <f t="shared" si="5"/>
        <v>0</v>
      </c>
      <c r="AY613" s="1039"/>
      <c r="AZ613" s="46"/>
      <c r="BA613" s="1037">
        <f t="shared" si="6"/>
        <v>0</v>
      </c>
      <c r="BB613" s="1038"/>
      <c r="BC613" s="1038"/>
      <c r="BD613" s="1038"/>
      <c r="BE613" s="1039"/>
      <c r="BF613" s="1100">
        <f t="shared" si="7"/>
        <v>0</v>
      </c>
      <c r="BG613" s="1100"/>
      <c r="BH613" s="1100"/>
      <c r="BI613" s="1100"/>
      <c r="BJ613" s="1100"/>
      <c r="BK613" s="1100">
        <f t="shared" si="8"/>
        <v>0</v>
      </c>
      <c r="BL613" s="1100"/>
      <c r="BM613" s="1100"/>
      <c r="BN613" s="1100"/>
      <c r="BO613" s="1100"/>
      <c r="BP613" s="1100">
        <f t="shared" si="9"/>
        <v>0</v>
      </c>
      <c r="BQ613" s="1100"/>
      <c r="BR613" s="1100"/>
      <c r="BS613" s="1100"/>
      <c r="BT613" s="1100"/>
      <c r="BU613" s="1100">
        <f t="shared" si="10"/>
        <v>0</v>
      </c>
      <c r="BV613" s="1100"/>
      <c r="BW613" s="1100"/>
      <c r="BX613" s="1100"/>
      <c r="BY613" s="1100"/>
      <c r="BZ613" s="1100">
        <f t="shared" si="11"/>
        <v>0</v>
      </c>
      <c r="CA613" s="1100"/>
      <c r="CB613" s="1100"/>
      <c r="CC613" s="1100"/>
      <c r="CD613" s="1100"/>
      <c r="CE613" s="1108">
        <f t="shared" si="12"/>
        <v>0</v>
      </c>
      <c r="CF613" s="1108"/>
      <c r="CG613" s="1108"/>
      <c r="CH613" s="1108"/>
      <c r="CI613" s="1108"/>
      <c r="CJ613" s="1108">
        <f t="shared" si="13"/>
        <v>0</v>
      </c>
      <c r="CK613" s="1108"/>
      <c r="CL613" s="1108"/>
      <c r="CM613" s="1108"/>
      <c r="CN613" s="1108"/>
      <c r="CO613" s="1108">
        <f t="shared" si="14"/>
        <v>0</v>
      </c>
      <c r="CP613" s="1108"/>
      <c r="CQ613" s="1108"/>
      <c r="CR613" s="1108"/>
      <c r="CS613" s="1108"/>
      <c r="CT613" s="1108">
        <f t="shared" si="15"/>
        <v>0</v>
      </c>
      <c r="CU613" s="1108"/>
      <c r="CV613" s="1108"/>
      <c r="CW613" s="1108"/>
      <c r="CX613" s="1108"/>
      <c r="CY613" s="1108">
        <f t="shared" si="16"/>
        <v>0</v>
      </c>
      <c r="CZ613" s="1108"/>
      <c r="DA613" s="1108"/>
      <c r="DB613" s="1108"/>
      <c r="DC613" s="1108"/>
      <c r="DD613" s="1108">
        <f t="shared" si="17"/>
        <v>0</v>
      </c>
      <c r="DE613" s="1108"/>
      <c r="DF613" s="1108"/>
      <c r="DG613" s="1108"/>
      <c r="DH613" s="1108"/>
    </row>
    <row r="614" spans="1:112" ht="13">
      <c r="A614" s="479"/>
      <c r="B614" s="479"/>
      <c r="C614" s="3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479"/>
      <c r="AI614" s="479"/>
      <c r="AJ614" s="479"/>
      <c r="AK614" s="479"/>
      <c r="AL614" s="479"/>
      <c r="AM614" s="46"/>
      <c r="AN614" s="46"/>
      <c r="AO614" s="46"/>
      <c r="AP614" s="46"/>
      <c r="AQ614" s="46"/>
      <c r="AR614" s="46"/>
      <c r="AS614" s="46"/>
      <c r="AT614" s="1037">
        <f>SUM(AT589:AU613)</f>
        <v>89</v>
      </c>
      <c r="AU614" s="1039"/>
      <c r="AV614" s="46"/>
      <c r="AW614" s="46"/>
      <c r="AX614" s="1037">
        <f>SUM(AX589:AY613)</f>
        <v>14</v>
      </c>
      <c r="AY614" s="1039"/>
      <c r="AZ614" s="46"/>
      <c r="BA614" s="1037">
        <f>SUM(BA589:BE613)</f>
        <v>0</v>
      </c>
      <c r="BB614" s="1038"/>
      <c r="BC614" s="1038"/>
      <c r="BD614" s="1038"/>
      <c r="BE614" s="1039"/>
      <c r="BF614" s="1100">
        <f>SUM(BF589:BJ613)</f>
        <v>58</v>
      </c>
      <c r="BG614" s="1100"/>
      <c r="BH614" s="1100"/>
      <c r="BI614" s="1100"/>
      <c r="BJ614" s="1100"/>
      <c r="BK614" s="1100">
        <f>SUM(BK589:BO613)</f>
        <v>61</v>
      </c>
      <c r="BL614" s="1100"/>
      <c r="BM614" s="1100"/>
      <c r="BN614" s="1100"/>
      <c r="BO614" s="1100"/>
      <c r="BP614" s="1100">
        <f>SUM(BP589:BT613)</f>
        <v>16</v>
      </c>
      <c r="BQ614" s="1100"/>
      <c r="BR614" s="1100"/>
      <c r="BS614" s="1100"/>
      <c r="BT614" s="1100"/>
      <c r="BU614" s="1100">
        <f>SUM(BU589:BY613)</f>
        <v>0</v>
      </c>
      <c r="BV614" s="1100"/>
      <c r="BW614" s="1100"/>
      <c r="BX614" s="1100"/>
      <c r="BY614" s="1100"/>
      <c r="BZ614" s="1100">
        <f>SUM(BZ589:CD613)</f>
        <v>0</v>
      </c>
      <c r="CA614" s="1100"/>
      <c r="CB614" s="1100"/>
      <c r="CC614" s="1100"/>
      <c r="CD614" s="1100"/>
      <c r="CE614" s="1100">
        <f>SUM(CE589:CI613)</f>
        <v>0</v>
      </c>
      <c r="CF614" s="1100"/>
      <c r="CG614" s="1100"/>
      <c r="CH614" s="1100"/>
      <c r="CI614" s="1100"/>
      <c r="CJ614" s="1100">
        <f>SUM(CJ589:CN613)</f>
        <v>6</v>
      </c>
      <c r="CK614" s="1100"/>
      <c r="CL614" s="1100"/>
      <c r="CM614" s="1100"/>
      <c r="CN614" s="1100"/>
      <c r="CO614" s="1100">
        <f>SUM(CO589:CS613)</f>
        <v>6</v>
      </c>
      <c r="CP614" s="1100"/>
      <c r="CQ614" s="1100"/>
      <c r="CR614" s="1100"/>
      <c r="CS614" s="1100"/>
      <c r="CT614" s="1100">
        <f>SUM(CT589:CX613)</f>
        <v>2</v>
      </c>
      <c r="CU614" s="1100"/>
      <c r="CV614" s="1100"/>
      <c r="CW614" s="1100"/>
      <c r="CX614" s="1100"/>
      <c r="CY614" s="1100">
        <f>SUM(CY589:DC613)</f>
        <v>0</v>
      </c>
      <c r="CZ614" s="1100"/>
      <c r="DA614" s="1100"/>
      <c r="DB614" s="1100"/>
      <c r="DC614" s="1100"/>
      <c r="DD614" s="1100">
        <f>SUM(DD589:DH613)</f>
        <v>0</v>
      </c>
      <c r="DE614" s="1100"/>
      <c r="DF614" s="1100"/>
      <c r="DG614" s="1100"/>
      <c r="DH614" s="1100"/>
    </row>
    <row r="615" spans="1:112" ht="12.5">
      <c r="A615" s="479"/>
      <c r="B615" s="1323" t="s">
        <v>1197</v>
      </c>
      <c r="C615" s="1324"/>
      <c r="D615" s="1324"/>
      <c r="E615" s="1324"/>
      <c r="F615" s="1324"/>
      <c r="G615" s="1324"/>
      <c r="H615" s="1324"/>
      <c r="I615" s="1324"/>
      <c r="J615" s="1324"/>
      <c r="K615" s="1324"/>
      <c r="L615" s="1324"/>
      <c r="M615" s="1324"/>
      <c r="N615" s="1324"/>
      <c r="O615" s="1325"/>
      <c r="P615" s="1332" t="s">
        <v>1198</v>
      </c>
      <c r="Q615" s="1333"/>
      <c r="R615" s="1334"/>
      <c r="S615" s="1417" t="s">
        <v>1199</v>
      </c>
      <c r="T615" s="1418"/>
      <c r="U615" s="1419"/>
      <c r="V615" s="1322" t="s">
        <v>1245</v>
      </c>
      <c r="W615" s="1322"/>
      <c r="X615" s="1322"/>
      <c r="Y615" s="1322"/>
      <c r="Z615" s="1322"/>
      <c r="AA615" s="1322"/>
      <c r="AB615" s="1322" t="s">
        <v>1246</v>
      </c>
      <c r="AC615" s="1322"/>
      <c r="AD615" s="1322"/>
      <c r="AE615" s="1322"/>
      <c r="AF615" s="1322"/>
      <c r="AG615" s="1322" t="s">
        <v>1201</v>
      </c>
      <c r="AH615" s="1322"/>
      <c r="AI615" s="1322"/>
      <c r="AJ615" s="1322"/>
      <c r="AK615" s="1322"/>
      <c r="AL615" s="479"/>
      <c r="AM615" s="46"/>
      <c r="AN615" s="46"/>
      <c r="AO615" s="46"/>
      <c r="AP615" s="46"/>
      <c r="AQ615" s="46"/>
      <c r="AR615" s="46"/>
      <c r="AS615" s="46"/>
      <c r="AT615" s="46"/>
      <c r="AU615" s="46"/>
      <c r="AV615" s="46"/>
      <c r="AW615" s="46"/>
      <c r="AX615" s="46"/>
      <c r="AY615" s="46"/>
      <c r="AZ615" s="46"/>
      <c r="BA615" s="46"/>
      <c r="BB615" s="46"/>
      <c r="BC615" s="46"/>
      <c r="BD615" s="46"/>
      <c r="BE615" s="46"/>
      <c r="BF615" s="46"/>
      <c r="BG615" s="46"/>
      <c r="BH615" s="46"/>
      <c r="BI615" s="46"/>
      <c r="BJ615" s="46"/>
      <c r="BK615" s="46"/>
      <c r="BL615" s="46"/>
      <c r="BM615" s="46"/>
      <c r="BN615" s="46"/>
      <c r="BO615" s="46"/>
      <c r="BP615" s="46"/>
      <c r="BQ615" s="46"/>
      <c r="BR615" s="46"/>
      <c r="BS615" s="46"/>
      <c r="BT615" s="46"/>
      <c r="BU615" s="46"/>
      <c r="BV615" s="46"/>
      <c r="BW615" s="46"/>
      <c r="BX615" s="46"/>
      <c r="BY615" s="46"/>
      <c r="BZ615" s="46"/>
      <c r="CA615" s="46"/>
      <c r="CB615" s="46"/>
      <c r="CC615" s="46"/>
      <c r="CD615" s="46"/>
      <c r="CE615" s="46"/>
      <c r="CF615" s="46"/>
      <c r="CG615" s="46"/>
      <c r="CH615" s="46"/>
      <c r="CI615" s="46"/>
      <c r="CJ615" s="46"/>
      <c r="CK615" s="46"/>
      <c r="CL615" s="46"/>
      <c r="CM615" s="46"/>
      <c r="CN615" s="46"/>
      <c r="CO615" s="46"/>
      <c r="CP615" s="46"/>
      <c r="CQ615" s="46"/>
      <c r="CR615" s="46"/>
      <c r="CS615" s="479"/>
      <c r="CT615" s="479"/>
      <c r="CU615" s="479"/>
      <c r="CV615" s="479"/>
      <c r="CW615" s="479"/>
      <c r="CX615" s="479"/>
      <c r="CY615" s="479"/>
      <c r="CZ615" s="479"/>
      <c r="DA615" s="479"/>
      <c r="DB615" s="479"/>
      <c r="DC615" s="479"/>
      <c r="DD615" s="479"/>
      <c r="DE615" s="479"/>
      <c r="DF615" s="479"/>
      <c r="DG615" s="479"/>
      <c r="DH615" s="479"/>
    </row>
    <row r="616" spans="1:112" ht="12.5">
      <c r="A616" s="479"/>
      <c r="B616" s="1326"/>
      <c r="C616" s="1327"/>
      <c r="D616" s="1327"/>
      <c r="E616" s="1327"/>
      <c r="F616" s="1327"/>
      <c r="G616" s="1327"/>
      <c r="H616" s="1327"/>
      <c r="I616" s="1327"/>
      <c r="J616" s="1327"/>
      <c r="K616" s="1327"/>
      <c r="L616" s="1327"/>
      <c r="M616" s="1327"/>
      <c r="N616" s="1327"/>
      <c r="O616" s="1328"/>
      <c r="P616" s="1335"/>
      <c r="Q616" s="1336"/>
      <c r="R616" s="1337"/>
      <c r="S616" s="1420"/>
      <c r="T616" s="1421"/>
      <c r="U616" s="1422"/>
      <c r="V616" s="1322"/>
      <c r="W616" s="1322"/>
      <c r="X616" s="1322"/>
      <c r="Y616" s="1322"/>
      <c r="Z616" s="1322"/>
      <c r="AA616" s="1322"/>
      <c r="AB616" s="1322"/>
      <c r="AC616" s="1322"/>
      <c r="AD616" s="1322"/>
      <c r="AE616" s="1322"/>
      <c r="AF616" s="1322"/>
      <c r="AG616" s="1322"/>
      <c r="AH616" s="1322"/>
      <c r="AI616" s="1322"/>
      <c r="AJ616" s="1322"/>
      <c r="AK616" s="1322"/>
      <c r="AL616" s="479"/>
      <c r="AM616" s="46"/>
      <c r="AN616" s="46"/>
      <c r="AO616" s="46"/>
      <c r="AP616" s="46"/>
      <c r="AQ616" s="46"/>
      <c r="AR616" s="46"/>
      <c r="AS616" s="46"/>
      <c r="AT616" s="46"/>
      <c r="AU616" s="46"/>
      <c r="AV616" s="46"/>
      <c r="AW616" s="46"/>
      <c r="AX616" s="46"/>
      <c r="AY616" s="46"/>
      <c r="AZ616" s="46"/>
      <c r="BA616" s="46" t="s">
        <v>1247</v>
      </c>
      <c r="BB616" s="46"/>
      <c r="BC616" s="46"/>
      <c r="BD616" s="46"/>
      <c r="BE616" s="46"/>
      <c r="BF616" s="46"/>
      <c r="BG616" s="46"/>
      <c r="BH616" s="46"/>
      <c r="BI616" s="46"/>
      <c r="BJ616" s="46"/>
      <c r="BK616" s="46"/>
      <c r="BL616" s="46"/>
      <c r="BM616" s="46"/>
      <c r="BN616" s="46"/>
      <c r="BO616" s="46"/>
      <c r="BP616" s="46"/>
      <c r="BQ616" s="46"/>
      <c r="BR616" s="46"/>
      <c r="BS616" s="46"/>
      <c r="BT616" s="46"/>
      <c r="BU616" s="46"/>
      <c r="BV616" s="46"/>
      <c r="BW616" s="46"/>
      <c r="BX616" s="46"/>
      <c r="BY616" s="46"/>
      <c r="BZ616" s="46"/>
      <c r="CA616" s="46"/>
      <c r="CB616" s="46"/>
      <c r="CC616" s="46"/>
      <c r="CD616" s="46"/>
      <c r="CE616" s="46"/>
      <c r="CF616" s="46"/>
      <c r="CG616" s="46"/>
      <c r="CH616" s="46"/>
      <c r="CI616" s="46"/>
      <c r="CJ616" s="46"/>
      <c r="CK616" s="46"/>
      <c r="CL616" s="46"/>
      <c r="CM616" s="46"/>
      <c r="CN616" s="46"/>
      <c r="CO616" s="46"/>
      <c r="CP616" s="46"/>
      <c r="CQ616" s="46"/>
      <c r="CR616" s="46"/>
      <c r="CS616" s="479"/>
      <c r="CT616" s="479"/>
      <c r="CU616" s="479"/>
      <c r="CV616" s="479"/>
      <c r="CW616" s="479"/>
      <c r="CX616" s="479"/>
      <c r="CY616" s="479"/>
      <c r="CZ616" s="479"/>
      <c r="DA616" s="479"/>
      <c r="DB616" s="479"/>
      <c r="DC616" s="479"/>
      <c r="DD616" s="479"/>
      <c r="DE616" s="479"/>
      <c r="DF616" s="479"/>
      <c r="DG616" s="479"/>
      <c r="DH616" s="479"/>
    </row>
    <row r="617" spans="1:112" ht="12.75" customHeight="1">
      <c r="A617" s="479"/>
      <c r="B617" s="1329"/>
      <c r="C617" s="1330"/>
      <c r="D617" s="1330"/>
      <c r="E617" s="1330"/>
      <c r="F617" s="1330"/>
      <c r="G617" s="1330"/>
      <c r="H617" s="1330"/>
      <c r="I617" s="1330"/>
      <c r="J617" s="1330"/>
      <c r="K617" s="1330"/>
      <c r="L617" s="1330"/>
      <c r="M617" s="1330"/>
      <c r="N617" s="1330"/>
      <c r="O617" s="1331"/>
      <c r="P617" s="1338"/>
      <c r="Q617" s="1339"/>
      <c r="R617" s="1340"/>
      <c r="S617" s="1423"/>
      <c r="T617" s="1424"/>
      <c r="U617" s="1425"/>
      <c r="V617" s="1322"/>
      <c r="W617" s="1322"/>
      <c r="X617" s="1322"/>
      <c r="Y617" s="1322"/>
      <c r="Z617" s="1322"/>
      <c r="AA617" s="1322"/>
      <c r="AB617" s="1322"/>
      <c r="AC617" s="1322"/>
      <c r="AD617" s="1322"/>
      <c r="AE617" s="1322"/>
      <c r="AF617" s="1322"/>
      <c r="AG617" s="1322"/>
      <c r="AH617" s="1322"/>
      <c r="AI617" s="1322"/>
      <c r="AJ617" s="1322"/>
      <c r="AK617" s="1322"/>
      <c r="AL617" s="46"/>
      <c r="AM617" s="46"/>
      <c r="AN617" s="46"/>
      <c r="AO617" s="46"/>
      <c r="AP617" s="46"/>
      <c r="AQ617" s="46"/>
      <c r="AR617" s="46"/>
      <c r="AS617" s="46"/>
      <c r="AT617" s="46"/>
      <c r="AU617" s="46"/>
      <c r="AV617" s="46"/>
      <c r="AW617" s="46"/>
      <c r="AX617" s="46"/>
      <c r="AY617" s="46"/>
      <c r="AZ617" s="46"/>
      <c r="BA617" s="1037">
        <f>IF(J754="SRO/Studio",O754,0)</f>
        <v>0</v>
      </c>
      <c r="BB617" s="1038"/>
      <c r="BC617" s="1038"/>
      <c r="BD617" s="1038"/>
      <c r="BE617" s="1039"/>
      <c r="BF617" s="1100">
        <f>IF(J754="1 Bedroom",O754,0)</f>
        <v>0</v>
      </c>
      <c r="BG617" s="1100"/>
      <c r="BH617" s="1100"/>
      <c r="BI617" s="1100"/>
      <c r="BJ617" s="1100"/>
      <c r="BK617" s="1100">
        <f>IF(J754="2 Bedrooms",O754,0)</f>
        <v>2</v>
      </c>
      <c r="BL617" s="1100"/>
      <c r="BM617" s="1100"/>
      <c r="BN617" s="1100"/>
      <c r="BO617" s="1100"/>
      <c r="BP617" s="1100">
        <f>IF(J754="3 Bedrooms",O754,0)</f>
        <v>0</v>
      </c>
      <c r="BQ617" s="1100"/>
      <c r="BR617" s="1100"/>
      <c r="BS617" s="1100"/>
      <c r="BT617" s="1100"/>
      <c r="BU617" s="1100">
        <f>IF(J754="4 Bedrooms",O754,0)</f>
        <v>0</v>
      </c>
      <c r="BV617" s="1100"/>
      <c r="BW617" s="1100"/>
      <c r="BX617" s="1100"/>
      <c r="BY617" s="1100"/>
      <c r="BZ617" s="1100">
        <f>IF(J754="5 Bedrooms",O754,0)</f>
        <v>0</v>
      </c>
      <c r="CA617" s="1100"/>
      <c r="CB617" s="1100"/>
      <c r="CC617" s="1100"/>
      <c r="CD617" s="1100"/>
      <c r="CE617" s="46"/>
      <c r="CF617" s="46"/>
      <c r="CG617" s="46"/>
      <c r="CH617" s="46"/>
      <c r="CI617" s="46"/>
      <c r="CJ617" s="46"/>
      <c r="CK617" s="46"/>
      <c r="CL617" s="46"/>
      <c r="CM617" s="46"/>
      <c r="CN617" s="46"/>
      <c r="CO617" s="46"/>
      <c r="CP617" s="46"/>
      <c r="CQ617" s="46"/>
      <c r="CR617" s="46"/>
      <c r="CS617" s="479"/>
      <c r="CT617" s="479"/>
      <c r="CU617" s="479"/>
      <c r="CV617" s="479"/>
      <c r="CW617" s="479"/>
      <c r="CX617" s="479"/>
      <c r="CY617" s="479"/>
      <c r="CZ617" s="479"/>
      <c r="DA617" s="479"/>
      <c r="DB617" s="479"/>
      <c r="DC617" s="479"/>
      <c r="DD617" s="479"/>
      <c r="DE617" s="479"/>
      <c r="DF617" s="479"/>
      <c r="DG617" s="479"/>
      <c r="DH617" s="479"/>
    </row>
    <row r="618" spans="1:112" ht="12.75" customHeight="1">
      <c r="A618" s="479"/>
      <c r="B618" s="62" t="s">
        <v>17</v>
      </c>
      <c r="C618" s="1008" t="s">
        <v>1248</v>
      </c>
      <c r="D618" s="1320"/>
      <c r="E618" s="1320"/>
      <c r="F618" s="1320"/>
      <c r="G618" s="1320"/>
      <c r="H618" s="1320"/>
      <c r="I618" s="1320"/>
      <c r="J618" s="1320"/>
      <c r="K618" s="1320"/>
      <c r="L618" s="1320"/>
      <c r="M618" s="1320"/>
      <c r="N618" s="1320"/>
      <c r="O618" s="1321"/>
      <c r="P618" s="1121">
        <f>17*12</f>
        <v>204</v>
      </c>
      <c r="Q618" s="1122"/>
      <c r="R618" s="1123"/>
      <c r="S618" s="1118">
        <v>3.7749999999999999E-2</v>
      </c>
      <c r="T618" s="1119"/>
      <c r="U618" s="1120"/>
      <c r="V618" s="1121"/>
      <c r="W618" s="1122"/>
      <c r="X618" s="1122"/>
      <c r="Y618" s="1122"/>
      <c r="Z618" s="1122"/>
      <c r="AA618" s="1123"/>
      <c r="AB618" s="1125">
        <f>-PMT(S618/12,40*12,AG618)*12</f>
        <v>1342448.1660241901</v>
      </c>
      <c r="AC618" s="1125"/>
      <c r="AD618" s="1125"/>
      <c r="AE618" s="1125"/>
      <c r="AF618" s="1125"/>
      <c r="AG618" s="1125">
        <v>27687000</v>
      </c>
      <c r="AH618" s="1125"/>
      <c r="AI618" s="1125"/>
      <c r="AJ618" s="1125"/>
      <c r="AK618" s="1125"/>
      <c r="AL618" s="46"/>
      <c r="AM618" s="46"/>
      <c r="AN618" s="46"/>
      <c r="AO618" s="46"/>
      <c r="AP618" s="46"/>
      <c r="AQ618" s="46"/>
      <c r="AR618" s="46"/>
      <c r="AS618" s="46"/>
      <c r="AT618" s="46"/>
      <c r="AU618" s="46"/>
      <c r="AV618" s="46"/>
      <c r="AW618" s="46"/>
      <c r="AX618" s="46"/>
      <c r="AY618" s="46"/>
      <c r="AZ618" s="46"/>
      <c r="BA618" s="1037">
        <f>IF(J755="SRO/Studio",O755,0)</f>
        <v>0</v>
      </c>
      <c r="BB618" s="1038"/>
      <c r="BC618" s="1038"/>
      <c r="BD618" s="1038"/>
      <c r="BE618" s="1039"/>
      <c r="BF618" s="1100">
        <f>IF(J755="1 Bedroom",O755,0)</f>
        <v>0</v>
      </c>
      <c r="BG618" s="1100"/>
      <c r="BH618" s="1100"/>
      <c r="BI618" s="1100"/>
      <c r="BJ618" s="1100"/>
      <c r="BK618" s="1100">
        <f>IF(J755="2 Bedrooms",O755,0)</f>
        <v>0</v>
      </c>
      <c r="BL618" s="1100"/>
      <c r="BM618" s="1100"/>
      <c r="BN618" s="1100"/>
      <c r="BO618" s="1100"/>
      <c r="BP618" s="1100">
        <f>IF(J755="3 Bedrooms",O755,0)</f>
        <v>0</v>
      </c>
      <c r="BQ618" s="1100"/>
      <c r="BR618" s="1100"/>
      <c r="BS618" s="1100"/>
      <c r="BT618" s="1100"/>
      <c r="BU618" s="1100">
        <f>IF(J755="4 Bedrooms",O755,0)</f>
        <v>0</v>
      </c>
      <c r="BV618" s="1100"/>
      <c r="BW618" s="1100"/>
      <c r="BX618" s="1100"/>
      <c r="BY618" s="1100"/>
      <c r="BZ618" s="1100">
        <f>IF(J755="5 Bedrooms",O755,0)</f>
        <v>0</v>
      </c>
      <c r="CA618" s="1100"/>
      <c r="CB618" s="1100"/>
      <c r="CC618" s="1100"/>
      <c r="CD618" s="1100"/>
      <c r="CE618" s="46"/>
      <c r="CF618" s="46"/>
      <c r="CG618" s="46"/>
      <c r="CH618" s="46"/>
      <c r="CI618" s="46"/>
      <c r="CJ618" s="46"/>
      <c r="CK618" s="46"/>
      <c r="CL618" s="46"/>
      <c r="CM618" s="46"/>
      <c r="CN618" s="46"/>
      <c r="CO618" s="46"/>
      <c r="CP618" s="46"/>
      <c r="CQ618" s="46"/>
      <c r="CR618" s="46"/>
      <c r="CS618" s="479"/>
      <c r="CT618" s="479"/>
      <c r="CU618" s="479"/>
      <c r="CV618" s="479"/>
      <c r="CW618" s="479"/>
      <c r="CX618" s="479"/>
      <c r="CY618" s="479"/>
      <c r="CZ618" s="479"/>
      <c r="DA618" s="479"/>
      <c r="DB618" s="479"/>
      <c r="DC618" s="479"/>
      <c r="DD618" s="479"/>
      <c r="DE618" s="479"/>
      <c r="DF618" s="479"/>
      <c r="DG618" s="479"/>
      <c r="DH618" s="479"/>
    </row>
    <row r="619" spans="1:112" ht="12.5">
      <c r="A619" s="479"/>
      <c r="B619" s="63" t="s">
        <v>30</v>
      </c>
      <c r="C619" s="1008" t="s">
        <v>1249</v>
      </c>
      <c r="D619" s="1008"/>
      <c r="E619" s="1008"/>
      <c r="F619" s="1008"/>
      <c r="G619" s="1008"/>
      <c r="H619" s="1008"/>
      <c r="I619" s="1008"/>
      <c r="J619" s="1008"/>
      <c r="K619" s="1008"/>
      <c r="L619" s="1008"/>
      <c r="M619" s="1008"/>
      <c r="N619" s="1008"/>
      <c r="O619" s="1124"/>
      <c r="P619" s="1121">
        <f>57*12</f>
        <v>684</v>
      </c>
      <c r="Q619" s="1122"/>
      <c r="R619" s="1123"/>
      <c r="S619" s="1118">
        <v>0.01</v>
      </c>
      <c r="T619" s="1119"/>
      <c r="U619" s="1120"/>
      <c r="V619" s="1121" t="s">
        <v>1182</v>
      </c>
      <c r="W619" s="1122"/>
      <c r="X619" s="1122"/>
      <c r="Y619" s="1122"/>
      <c r="Z619" s="1122"/>
      <c r="AA619" s="1123"/>
      <c r="AB619" s="1125"/>
      <c r="AC619" s="1125"/>
      <c r="AD619" s="1125"/>
      <c r="AE619" s="1125"/>
      <c r="AF619" s="1125"/>
      <c r="AG619" s="1125">
        <v>33625775</v>
      </c>
      <c r="AH619" s="1125"/>
      <c r="AI619" s="1125"/>
      <c r="AJ619" s="1125"/>
      <c r="AK619" s="1125"/>
      <c r="AL619" s="46"/>
      <c r="AM619" s="46"/>
      <c r="AN619" s="46"/>
      <c r="AO619" s="46"/>
      <c r="AP619" s="46"/>
      <c r="AQ619" s="46"/>
      <c r="AR619" s="46"/>
      <c r="AS619" s="46"/>
      <c r="AT619" s="46"/>
      <c r="AU619" s="46"/>
      <c r="AV619" s="46"/>
      <c r="AW619" s="46"/>
      <c r="AX619" s="46"/>
      <c r="AY619" s="46"/>
      <c r="AZ619" s="46"/>
      <c r="BA619" s="1037">
        <f>IF(J756="SRO/Studio",O756,0)</f>
        <v>0</v>
      </c>
      <c r="BB619" s="1038"/>
      <c r="BC619" s="1038"/>
      <c r="BD619" s="1038"/>
      <c r="BE619" s="1039"/>
      <c r="BF619" s="1100">
        <f>IF(J756="1 Bedroom",O756,0)</f>
        <v>0</v>
      </c>
      <c r="BG619" s="1100"/>
      <c r="BH619" s="1100"/>
      <c r="BI619" s="1100"/>
      <c r="BJ619" s="1100"/>
      <c r="BK619" s="1100">
        <f>IF(J756="2 Bedrooms",O756,0)</f>
        <v>0</v>
      </c>
      <c r="BL619" s="1100"/>
      <c r="BM619" s="1100"/>
      <c r="BN619" s="1100"/>
      <c r="BO619" s="1100"/>
      <c r="BP619" s="1100">
        <f>IF(J756="3 Bedrooms",O756,0)</f>
        <v>0</v>
      </c>
      <c r="BQ619" s="1100"/>
      <c r="BR619" s="1100"/>
      <c r="BS619" s="1100"/>
      <c r="BT619" s="1100"/>
      <c r="BU619" s="1100">
        <f>IF(J756="4 Bedrooms",O756,0)</f>
        <v>0</v>
      </c>
      <c r="BV619" s="1100"/>
      <c r="BW619" s="1100"/>
      <c r="BX619" s="1100"/>
      <c r="BY619" s="1100"/>
      <c r="BZ619" s="1100">
        <f>IF(J756="5 Bedrooms",O756,0)</f>
        <v>0</v>
      </c>
      <c r="CA619" s="1100"/>
      <c r="CB619" s="1100"/>
      <c r="CC619" s="1100"/>
      <c r="CD619" s="1100"/>
      <c r="CE619" s="46"/>
      <c r="CF619" s="46"/>
      <c r="CG619" s="46"/>
      <c r="CH619" s="46"/>
      <c r="CI619" s="46"/>
      <c r="CJ619" s="46"/>
      <c r="CK619" s="46"/>
      <c r="CL619" s="46"/>
      <c r="CM619" s="46"/>
      <c r="CN619" s="46"/>
      <c r="CO619" s="46"/>
      <c r="CP619" s="46"/>
      <c r="CQ619" s="46"/>
      <c r="CR619" s="46"/>
      <c r="CS619" s="479"/>
      <c r="CT619" s="479"/>
      <c r="CU619" s="479"/>
      <c r="CV619" s="479"/>
      <c r="CW619" s="479"/>
      <c r="CX619" s="479"/>
      <c r="CY619" s="479"/>
      <c r="CZ619" s="479"/>
      <c r="DA619" s="479"/>
      <c r="DB619" s="479"/>
      <c r="DC619" s="479"/>
      <c r="DD619" s="479"/>
      <c r="DE619" s="479"/>
      <c r="DF619" s="479"/>
      <c r="DG619" s="479"/>
      <c r="DH619" s="479"/>
    </row>
    <row r="620" spans="1:112" ht="12.5">
      <c r="A620" s="479"/>
      <c r="B620" s="63" t="s">
        <v>38</v>
      </c>
      <c r="C620" s="1008" t="s">
        <v>1229</v>
      </c>
      <c r="D620" s="1008"/>
      <c r="E620" s="1008"/>
      <c r="F620" s="1008"/>
      <c r="G620" s="1008"/>
      <c r="H620" s="1008"/>
      <c r="I620" s="1008"/>
      <c r="J620" s="1008"/>
      <c r="K620" s="1008"/>
      <c r="L620" s="1008"/>
      <c r="M620" s="1008"/>
      <c r="N620" s="1008"/>
      <c r="O620" s="1124"/>
      <c r="P620" s="1121"/>
      <c r="Q620" s="1122"/>
      <c r="R620" s="1123"/>
      <c r="S620" s="1402" t="s">
        <v>1206</v>
      </c>
      <c r="T620" s="1119"/>
      <c r="U620" s="1120"/>
      <c r="V620" s="1121" t="s">
        <v>1183</v>
      </c>
      <c r="W620" s="1122"/>
      <c r="X620" s="1122"/>
      <c r="Y620" s="1122"/>
      <c r="Z620" s="1122"/>
      <c r="AA620" s="1123"/>
      <c r="AB620" s="1125"/>
      <c r="AC620" s="1125"/>
      <c r="AD620" s="1125"/>
      <c r="AE620" s="1125"/>
      <c r="AF620" s="1125"/>
      <c r="AG620" s="1125">
        <v>2120618</v>
      </c>
      <c r="AH620" s="1125"/>
      <c r="AI620" s="1125"/>
      <c r="AJ620" s="1125"/>
      <c r="AK620" s="1125"/>
      <c r="AL620" s="46"/>
      <c r="AM620" s="46"/>
      <c r="AN620" s="46"/>
      <c r="AO620" s="46"/>
      <c r="AP620" s="46"/>
      <c r="AQ620" s="46"/>
      <c r="AR620" s="46"/>
      <c r="AS620" s="46"/>
      <c r="AT620" s="46"/>
      <c r="AU620" s="46"/>
      <c r="AV620" s="46"/>
      <c r="AW620" s="46"/>
      <c r="AX620" s="46"/>
      <c r="AY620" s="46"/>
      <c r="AZ620" s="46"/>
      <c r="BA620" s="1037">
        <f>IF(J757="SRO/Studio",O757,0)</f>
        <v>0</v>
      </c>
      <c r="BB620" s="1038"/>
      <c r="BC620" s="1038"/>
      <c r="BD620" s="1038"/>
      <c r="BE620" s="1039"/>
      <c r="BF620" s="1100">
        <f>IF(J757="1 Bedroom",O757,0)</f>
        <v>0</v>
      </c>
      <c r="BG620" s="1100"/>
      <c r="BH620" s="1100"/>
      <c r="BI620" s="1100"/>
      <c r="BJ620" s="1100"/>
      <c r="BK620" s="1100">
        <f>IF(J757="2 Bedrooms",O757,0)</f>
        <v>0</v>
      </c>
      <c r="BL620" s="1100"/>
      <c r="BM620" s="1100"/>
      <c r="BN620" s="1100"/>
      <c r="BO620" s="1100"/>
      <c r="BP620" s="1100">
        <f>IF(J757="3 Bedrooms",O757,0)</f>
        <v>0</v>
      </c>
      <c r="BQ620" s="1100"/>
      <c r="BR620" s="1100"/>
      <c r="BS620" s="1100"/>
      <c r="BT620" s="1100"/>
      <c r="BU620" s="1100">
        <f>IF(J757="4 Bedrooms",O757,0)</f>
        <v>0</v>
      </c>
      <c r="BV620" s="1100"/>
      <c r="BW620" s="1100"/>
      <c r="BX620" s="1100"/>
      <c r="BY620" s="1100"/>
      <c r="BZ620" s="1100">
        <f>IF(J757="5 Bedrooms",O757,0)</f>
        <v>0</v>
      </c>
      <c r="CA620" s="1100"/>
      <c r="CB620" s="1100"/>
      <c r="CC620" s="1100"/>
      <c r="CD620" s="1100"/>
      <c r="CE620" s="46"/>
      <c r="CF620" s="46"/>
      <c r="CG620" s="46"/>
      <c r="CH620" s="46"/>
      <c r="CI620" s="46"/>
      <c r="CJ620" s="46"/>
      <c r="CK620" s="46"/>
      <c r="CL620" s="46"/>
      <c r="CM620" s="46"/>
      <c r="CN620" s="46"/>
      <c r="CO620" s="46"/>
      <c r="CP620" s="46"/>
      <c r="CQ620" s="46"/>
      <c r="CR620" s="46"/>
      <c r="CS620" s="479"/>
      <c r="CT620" s="479"/>
      <c r="CU620" s="479"/>
      <c r="CV620" s="479"/>
      <c r="CW620" s="479"/>
      <c r="CX620" s="479"/>
      <c r="CY620" s="479"/>
      <c r="CZ620" s="479"/>
      <c r="DA620" s="479"/>
      <c r="DB620" s="479"/>
      <c r="DC620" s="479"/>
      <c r="DD620" s="479"/>
      <c r="DE620" s="479"/>
      <c r="DF620" s="479"/>
      <c r="DG620" s="479"/>
      <c r="DH620" s="479"/>
    </row>
    <row r="621" spans="1:112" ht="12.5">
      <c r="A621" s="479"/>
      <c r="B621" s="63" t="s">
        <v>81</v>
      </c>
      <c r="C621" s="1008"/>
      <c r="D621" s="1008"/>
      <c r="E621" s="1008"/>
      <c r="F621" s="1008"/>
      <c r="G621" s="1008"/>
      <c r="H621" s="1008"/>
      <c r="I621" s="1008"/>
      <c r="J621" s="1008"/>
      <c r="K621" s="1008"/>
      <c r="L621" s="1008"/>
      <c r="M621" s="1008"/>
      <c r="N621" s="1008"/>
      <c r="O621" s="1124"/>
      <c r="P621" s="1121"/>
      <c r="Q621" s="1122"/>
      <c r="R621" s="1123"/>
      <c r="S621" s="1402"/>
      <c r="T621" s="1119"/>
      <c r="U621" s="1120"/>
      <c r="V621" s="1121"/>
      <c r="W621" s="1122"/>
      <c r="X621" s="1122"/>
      <c r="Y621" s="1122"/>
      <c r="Z621" s="1122"/>
      <c r="AA621" s="1123"/>
      <c r="AB621" s="1125"/>
      <c r="AC621" s="1125"/>
      <c r="AD621" s="1125"/>
      <c r="AE621" s="1125"/>
      <c r="AF621" s="1125"/>
      <c r="AG621" s="1125"/>
      <c r="AH621" s="1125"/>
      <c r="AI621" s="1125"/>
      <c r="AJ621" s="1125"/>
      <c r="AK621" s="1125"/>
      <c r="AL621" s="46"/>
      <c r="AM621" s="46"/>
      <c r="AN621" s="46"/>
      <c r="AO621" s="46"/>
      <c r="AP621" s="46"/>
      <c r="AQ621" s="46"/>
      <c r="AR621" s="46"/>
      <c r="AS621" s="46"/>
      <c r="AT621" s="46"/>
      <c r="AU621" s="46"/>
      <c r="AV621" s="46"/>
      <c r="AW621" s="46"/>
      <c r="AX621" s="46"/>
      <c r="AY621" s="46"/>
      <c r="AZ621" s="46"/>
      <c r="BA621" s="1037">
        <f>SUM(BA617:BE620)</f>
        <v>0</v>
      </c>
      <c r="BB621" s="1038"/>
      <c r="BC621" s="1038"/>
      <c r="BD621" s="1038"/>
      <c r="BE621" s="1039"/>
      <c r="BF621" s="1037">
        <f>SUM(BF617:BJ620)</f>
        <v>0</v>
      </c>
      <c r="BG621" s="1038"/>
      <c r="BH621" s="1038"/>
      <c r="BI621" s="1038"/>
      <c r="BJ621" s="1039"/>
      <c r="BK621" s="1037">
        <f>SUM(BK617:BO620)</f>
        <v>2</v>
      </c>
      <c r="BL621" s="1038"/>
      <c r="BM621" s="1038"/>
      <c r="BN621" s="1038"/>
      <c r="BO621" s="1039"/>
      <c r="BP621" s="1037">
        <f>SUM(BP617:BT620)</f>
        <v>0</v>
      </c>
      <c r="BQ621" s="1038"/>
      <c r="BR621" s="1038"/>
      <c r="BS621" s="1038"/>
      <c r="BT621" s="1039"/>
      <c r="BU621" s="1037">
        <f>SUM(BU617:BY620)</f>
        <v>0</v>
      </c>
      <c r="BV621" s="1038"/>
      <c r="BW621" s="1038"/>
      <c r="BX621" s="1038"/>
      <c r="BY621" s="1039"/>
      <c r="BZ621" s="1037">
        <f>SUM(BZ617:CD620)</f>
        <v>0</v>
      </c>
      <c r="CA621" s="1038"/>
      <c r="CB621" s="1038"/>
      <c r="CC621" s="1038"/>
      <c r="CD621" s="1039"/>
      <c r="CE621" s="46"/>
      <c r="CF621" s="46"/>
      <c r="CG621" s="46"/>
      <c r="CH621" s="46"/>
      <c r="CI621" s="46"/>
      <c r="CJ621" s="46"/>
      <c r="CK621" s="46"/>
      <c r="CL621" s="46"/>
      <c r="CM621" s="46"/>
      <c r="CN621" s="46"/>
      <c r="CO621" s="46"/>
      <c r="CP621" s="46"/>
      <c r="CQ621" s="46"/>
      <c r="CR621" s="46"/>
      <c r="CS621" s="479"/>
      <c r="CT621" s="479"/>
      <c r="CU621" s="479"/>
      <c r="CV621" s="479"/>
      <c r="CW621" s="479"/>
      <c r="CX621" s="479"/>
      <c r="CY621" s="479"/>
      <c r="CZ621" s="479"/>
      <c r="DA621" s="479"/>
      <c r="DB621" s="479"/>
      <c r="DC621" s="479"/>
      <c r="DD621" s="479"/>
      <c r="DE621" s="479"/>
      <c r="DF621" s="479"/>
      <c r="DG621" s="479"/>
      <c r="DH621" s="479"/>
    </row>
    <row r="622" spans="1:112" ht="12.5">
      <c r="A622" s="479"/>
      <c r="B622" s="63" t="s">
        <v>85</v>
      </c>
      <c r="C622" s="1008"/>
      <c r="D622" s="1008"/>
      <c r="E622" s="1008"/>
      <c r="F622" s="1008"/>
      <c r="G622" s="1008"/>
      <c r="H622" s="1008"/>
      <c r="I622" s="1008"/>
      <c r="J622" s="1008"/>
      <c r="K622" s="1008"/>
      <c r="L622" s="1008"/>
      <c r="M622" s="1008"/>
      <c r="N622" s="1008"/>
      <c r="O622" s="1124"/>
      <c r="P622" s="1121"/>
      <c r="Q622" s="1122"/>
      <c r="R622" s="1123"/>
      <c r="S622" s="1118"/>
      <c r="T622" s="1119"/>
      <c r="U622" s="1120"/>
      <c r="V622" s="1121"/>
      <c r="W622" s="1122"/>
      <c r="X622" s="1122"/>
      <c r="Y622" s="1122"/>
      <c r="Z622" s="1122"/>
      <c r="AA622" s="1123"/>
      <c r="AB622" s="1125"/>
      <c r="AC622" s="1125"/>
      <c r="AD622" s="1125"/>
      <c r="AE622" s="1125"/>
      <c r="AF622" s="1125"/>
      <c r="AG622" s="1125"/>
      <c r="AH622" s="1125"/>
      <c r="AI622" s="1125"/>
      <c r="AJ622" s="1125"/>
      <c r="AK622" s="1125"/>
      <c r="AL622" s="46"/>
      <c r="AM622" s="46"/>
      <c r="AN622" s="46"/>
      <c r="AO622" s="46"/>
      <c r="AP622" s="46"/>
      <c r="AQ622" s="46"/>
      <c r="AR622" s="46"/>
      <c r="AS622" s="46"/>
      <c r="AT622" s="46"/>
      <c r="AU622" s="46"/>
      <c r="AV622" s="46"/>
      <c r="AW622" s="46"/>
      <c r="AX622" s="46"/>
      <c r="AY622" s="46"/>
      <c r="AZ622" s="46"/>
      <c r="BA622" s="46" t="s">
        <v>1250</v>
      </c>
      <c r="BB622" s="46"/>
      <c r="BC622" s="46"/>
      <c r="BD622" s="46"/>
      <c r="BE622" s="46"/>
      <c r="BF622" s="46"/>
      <c r="BG622" s="46"/>
      <c r="BH622" s="46"/>
      <c r="BI622" s="46"/>
      <c r="BJ622" s="46"/>
      <c r="BK622" s="46"/>
      <c r="BL622" s="46"/>
      <c r="BM622" s="46"/>
      <c r="BN622" s="46"/>
      <c r="BO622" s="46"/>
      <c r="BP622" s="46"/>
      <c r="BQ622" s="46"/>
      <c r="BR622" s="46"/>
      <c r="BS622" s="46"/>
      <c r="BT622" s="46"/>
      <c r="BU622" s="46"/>
      <c r="BV622" s="46"/>
      <c r="BW622" s="46"/>
      <c r="BX622" s="46"/>
      <c r="BY622" s="46"/>
      <c r="BZ622" s="46"/>
      <c r="CA622" s="46"/>
      <c r="CB622" s="46"/>
      <c r="CC622" s="46"/>
      <c r="CD622" s="46"/>
      <c r="CE622" s="46"/>
      <c r="CF622" s="46"/>
      <c r="CG622" s="46"/>
      <c r="CH622" s="46"/>
      <c r="CI622" s="46"/>
      <c r="CJ622" s="46"/>
      <c r="CK622" s="46"/>
      <c r="CL622" s="46"/>
      <c r="CM622" s="46"/>
      <c r="CN622" s="46"/>
      <c r="CO622" s="46"/>
      <c r="CP622" s="46"/>
      <c r="CQ622" s="46"/>
      <c r="CR622" s="46"/>
      <c r="CS622" s="479"/>
      <c r="CT622" s="479"/>
      <c r="CU622" s="479"/>
      <c r="CV622" s="479"/>
      <c r="CW622" s="479"/>
      <c r="CX622" s="479"/>
      <c r="CY622" s="479"/>
      <c r="CZ622" s="479"/>
      <c r="DA622" s="479"/>
      <c r="DB622" s="479"/>
      <c r="DC622" s="479"/>
      <c r="DD622" s="479"/>
      <c r="DE622" s="479"/>
      <c r="DF622" s="479"/>
      <c r="DG622" s="479"/>
      <c r="DH622" s="479"/>
    </row>
    <row r="623" spans="1:112" ht="12.5">
      <c r="A623" s="479"/>
      <c r="B623" s="63" t="s">
        <v>1209</v>
      </c>
      <c r="C623" s="1008"/>
      <c r="D623" s="1008"/>
      <c r="E623" s="1008"/>
      <c r="F623" s="1008"/>
      <c r="G623" s="1008"/>
      <c r="H623" s="1008"/>
      <c r="I623" s="1008"/>
      <c r="J623" s="1008"/>
      <c r="K623" s="1008"/>
      <c r="L623" s="1008"/>
      <c r="M623" s="1008"/>
      <c r="N623" s="1008"/>
      <c r="O623" s="1124"/>
      <c r="P623" s="1121"/>
      <c r="Q623" s="1122"/>
      <c r="R623" s="1123"/>
      <c r="S623" s="1118"/>
      <c r="T623" s="1119"/>
      <c r="U623" s="1120"/>
      <c r="V623" s="1121"/>
      <c r="W623" s="1122"/>
      <c r="X623" s="1122"/>
      <c r="Y623" s="1122"/>
      <c r="Z623" s="1122"/>
      <c r="AA623" s="1123"/>
      <c r="AB623" s="1125"/>
      <c r="AC623" s="1125"/>
      <c r="AD623" s="1125"/>
      <c r="AE623" s="1125"/>
      <c r="AF623" s="1125"/>
      <c r="AG623" s="1125"/>
      <c r="AH623" s="1125"/>
      <c r="AI623" s="1125"/>
      <c r="AJ623" s="1125"/>
      <c r="AK623" s="1125"/>
      <c r="AL623" s="46"/>
      <c r="AM623" s="46"/>
      <c r="AN623" s="46"/>
      <c r="AO623" s="46"/>
      <c r="AP623" s="46"/>
      <c r="AQ623" s="46"/>
      <c r="AR623" s="46"/>
      <c r="AS623" s="46"/>
      <c r="AT623" s="46"/>
      <c r="AU623" s="46"/>
      <c r="AV623" s="46"/>
      <c r="AW623" s="46"/>
      <c r="AX623" s="46"/>
      <c r="AY623" s="46"/>
      <c r="AZ623" s="46"/>
      <c r="BA623" s="1037">
        <f t="shared" ref="BA623:BA632" si="18">IF(J768="SRO/Studio",O768,0)</f>
        <v>0</v>
      </c>
      <c r="BB623" s="1038"/>
      <c r="BC623" s="1038"/>
      <c r="BD623" s="1038"/>
      <c r="BE623" s="1039"/>
      <c r="BF623" s="1100">
        <f t="shared" ref="BF623:BF632" si="19">IF(J768="1 Bedroom",O768,0)</f>
        <v>0</v>
      </c>
      <c r="BG623" s="1100"/>
      <c r="BH623" s="1100"/>
      <c r="BI623" s="1100"/>
      <c r="BJ623" s="1100"/>
      <c r="BK623" s="1100">
        <f t="shared" ref="BK623:BK632" si="20">IF(J768="2 Bedrooms",O768,0)</f>
        <v>0</v>
      </c>
      <c r="BL623" s="1100"/>
      <c r="BM623" s="1100"/>
      <c r="BN623" s="1100"/>
      <c r="BO623" s="1100"/>
      <c r="BP623" s="1100">
        <f t="shared" ref="BP623:BP632" si="21">IF(J768="3 Bedrooms",O768,0)</f>
        <v>0</v>
      </c>
      <c r="BQ623" s="1100"/>
      <c r="BR623" s="1100"/>
      <c r="BS623" s="1100"/>
      <c r="BT623" s="1100"/>
      <c r="BU623" s="1100">
        <f t="shared" ref="BU623:BU632" si="22">IF(J768="4 Bedrooms",O768,0)</f>
        <v>0</v>
      </c>
      <c r="BV623" s="1100"/>
      <c r="BW623" s="1100"/>
      <c r="BX623" s="1100"/>
      <c r="BY623" s="1100"/>
      <c r="BZ623" s="1100">
        <f t="shared" ref="BZ623:BZ632" si="23">IF(J768="5 Bedrooms",O768,0)</f>
        <v>0</v>
      </c>
      <c r="CA623" s="1100"/>
      <c r="CB623" s="1100"/>
      <c r="CC623" s="1100"/>
      <c r="CD623" s="1100"/>
      <c r="CE623" s="46"/>
      <c r="CF623" s="46"/>
      <c r="CG623" s="46"/>
      <c r="CH623" s="46"/>
      <c r="CI623" s="46"/>
      <c r="CJ623" s="46"/>
      <c r="CK623" s="46"/>
      <c r="CL623" s="46"/>
      <c r="CM623" s="46"/>
      <c r="CN623" s="46"/>
      <c r="CO623" s="46"/>
      <c r="CP623" s="46"/>
      <c r="CQ623" s="46"/>
      <c r="CR623" s="46"/>
      <c r="CS623" s="479"/>
      <c r="CT623" s="479"/>
      <c r="CU623" s="479"/>
      <c r="CV623" s="479"/>
      <c r="CW623" s="479"/>
      <c r="CX623" s="479"/>
      <c r="CY623" s="479"/>
      <c r="CZ623" s="479"/>
      <c r="DA623" s="479"/>
      <c r="DB623" s="479"/>
      <c r="DC623" s="479"/>
      <c r="DD623" s="479"/>
      <c r="DE623" s="479"/>
      <c r="DF623" s="479"/>
      <c r="DG623" s="479"/>
      <c r="DH623" s="479"/>
    </row>
    <row r="624" spans="1:112" ht="12.5">
      <c r="A624" s="479"/>
      <c r="B624" s="63" t="s">
        <v>1210</v>
      </c>
      <c r="C624" s="1008"/>
      <c r="D624" s="1008"/>
      <c r="E624" s="1008"/>
      <c r="F624" s="1008"/>
      <c r="G624" s="1008"/>
      <c r="H624" s="1008"/>
      <c r="I624" s="1008"/>
      <c r="J624" s="1008"/>
      <c r="K624" s="1008"/>
      <c r="L624" s="1008"/>
      <c r="M624" s="1008"/>
      <c r="N624" s="1008"/>
      <c r="O624" s="1124"/>
      <c r="P624" s="1121"/>
      <c r="Q624" s="1122"/>
      <c r="R624" s="1123"/>
      <c r="S624" s="1118"/>
      <c r="T624" s="1119"/>
      <c r="U624" s="1120"/>
      <c r="V624" s="1121"/>
      <c r="W624" s="1122"/>
      <c r="X624" s="1122"/>
      <c r="Y624" s="1122"/>
      <c r="Z624" s="1122"/>
      <c r="AA624" s="1123"/>
      <c r="AB624" s="1125"/>
      <c r="AC624" s="1125"/>
      <c r="AD624" s="1125"/>
      <c r="AE624" s="1125"/>
      <c r="AF624" s="1125"/>
      <c r="AG624" s="1125"/>
      <c r="AH624" s="1125"/>
      <c r="AI624" s="1125"/>
      <c r="AJ624" s="1125"/>
      <c r="AK624" s="1125"/>
      <c r="AL624" s="46"/>
      <c r="AM624" s="46"/>
      <c r="AN624" s="46"/>
      <c r="AO624" s="46"/>
      <c r="AP624" s="46"/>
      <c r="AQ624" s="46"/>
      <c r="AR624" s="46"/>
      <c r="AS624" s="46"/>
      <c r="AT624" s="46"/>
      <c r="AU624" s="46"/>
      <c r="AV624" s="46"/>
      <c r="AW624" s="46"/>
      <c r="AX624" s="46"/>
      <c r="AY624" s="46"/>
      <c r="AZ624" s="46"/>
      <c r="BA624" s="1037">
        <f t="shared" si="18"/>
        <v>0</v>
      </c>
      <c r="BB624" s="1038"/>
      <c r="BC624" s="1038"/>
      <c r="BD624" s="1038"/>
      <c r="BE624" s="1039"/>
      <c r="BF624" s="1100">
        <f t="shared" si="19"/>
        <v>0</v>
      </c>
      <c r="BG624" s="1100"/>
      <c r="BH624" s="1100"/>
      <c r="BI624" s="1100"/>
      <c r="BJ624" s="1100"/>
      <c r="BK624" s="1100">
        <f t="shared" si="20"/>
        <v>0</v>
      </c>
      <c r="BL624" s="1100"/>
      <c r="BM624" s="1100"/>
      <c r="BN624" s="1100"/>
      <c r="BO624" s="1100"/>
      <c r="BP624" s="1100">
        <f t="shared" si="21"/>
        <v>0</v>
      </c>
      <c r="BQ624" s="1100"/>
      <c r="BR624" s="1100"/>
      <c r="BS624" s="1100"/>
      <c r="BT624" s="1100"/>
      <c r="BU624" s="1100">
        <f t="shared" si="22"/>
        <v>0</v>
      </c>
      <c r="BV624" s="1100"/>
      <c r="BW624" s="1100"/>
      <c r="BX624" s="1100"/>
      <c r="BY624" s="1100"/>
      <c r="BZ624" s="1100">
        <f t="shared" si="23"/>
        <v>0</v>
      </c>
      <c r="CA624" s="1100"/>
      <c r="CB624" s="1100"/>
      <c r="CC624" s="1100"/>
      <c r="CD624" s="1100"/>
      <c r="CE624" s="46"/>
      <c r="CF624" s="46"/>
      <c r="CG624" s="46"/>
      <c r="CH624" s="46"/>
      <c r="CI624" s="46"/>
      <c r="CJ624" s="46"/>
      <c r="CK624" s="46"/>
      <c r="CL624" s="46"/>
      <c r="CM624" s="46"/>
      <c r="CN624" s="46"/>
      <c r="CO624" s="46"/>
      <c r="CP624" s="46"/>
      <c r="CQ624" s="46"/>
      <c r="CR624" s="46"/>
      <c r="CS624" s="479"/>
      <c r="CT624" s="479"/>
      <c r="CU624" s="479"/>
      <c r="CV624" s="479"/>
      <c r="CW624" s="479"/>
      <c r="CX624" s="479"/>
      <c r="CY624" s="479"/>
      <c r="CZ624" s="479"/>
      <c r="DA624" s="479"/>
      <c r="DB624" s="479"/>
      <c r="DC624" s="479"/>
      <c r="DD624" s="479"/>
      <c r="DE624" s="479"/>
      <c r="DF624" s="479"/>
      <c r="DG624" s="479"/>
      <c r="DH624" s="479"/>
    </row>
    <row r="625" spans="1:96" ht="12.5">
      <c r="A625" s="479"/>
      <c r="B625" s="63" t="s">
        <v>1212</v>
      </c>
      <c r="C625" s="1008"/>
      <c r="D625" s="1008"/>
      <c r="E625" s="1008"/>
      <c r="F625" s="1008"/>
      <c r="G625" s="1008"/>
      <c r="H625" s="1008"/>
      <c r="I625" s="1008"/>
      <c r="J625" s="1008"/>
      <c r="K625" s="1008"/>
      <c r="L625" s="1008"/>
      <c r="M625" s="1008"/>
      <c r="N625" s="1008"/>
      <c r="O625" s="1124"/>
      <c r="P625" s="1121"/>
      <c r="Q625" s="1122"/>
      <c r="R625" s="1123"/>
      <c r="S625" s="1118"/>
      <c r="T625" s="1119"/>
      <c r="U625" s="1120"/>
      <c r="V625" s="1121"/>
      <c r="W625" s="1122"/>
      <c r="X625" s="1122"/>
      <c r="Y625" s="1122"/>
      <c r="Z625" s="1122"/>
      <c r="AA625" s="1123"/>
      <c r="AB625" s="1125"/>
      <c r="AC625" s="1125"/>
      <c r="AD625" s="1125"/>
      <c r="AE625" s="1125"/>
      <c r="AF625" s="1125"/>
      <c r="AG625" s="1125"/>
      <c r="AH625" s="1125"/>
      <c r="AI625" s="1125"/>
      <c r="AJ625" s="1125"/>
      <c r="AK625" s="1125"/>
      <c r="AL625" s="46"/>
      <c r="AM625" s="46"/>
      <c r="AN625" s="46"/>
      <c r="AO625" s="46"/>
      <c r="AP625" s="46"/>
      <c r="AQ625" s="46"/>
      <c r="AR625" s="46"/>
      <c r="AS625" s="46"/>
      <c r="AT625" s="46"/>
      <c r="AU625" s="46"/>
      <c r="AV625" s="46"/>
      <c r="AW625" s="46"/>
      <c r="AX625" s="46"/>
      <c r="AY625" s="46"/>
      <c r="AZ625" s="46"/>
      <c r="BA625" s="1037">
        <f t="shared" si="18"/>
        <v>0</v>
      </c>
      <c r="BB625" s="1038"/>
      <c r="BC625" s="1038"/>
      <c r="BD625" s="1038"/>
      <c r="BE625" s="1039"/>
      <c r="BF625" s="1100">
        <f t="shared" si="19"/>
        <v>0</v>
      </c>
      <c r="BG625" s="1100"/>
      <c r="BH625" s="1100"/>
      <c r="BI625" s="1100"/>
      <c r="BJ625" s="1100"/>
      <c r="BK625" s="1100">
        <f t="shared" si="20"/>
        <v>0</v>
      </c>
      <c r="BL625" s="1100"/>
      <c r="BM625" s="1100"/>
      <c r="BN625" s="1100"/>
      <c r="BO625" s="1100"/>
      <c r="BP625" s="1100">
        <f t="shared" si="21"/>
        <v>0</v>
      </c>
      <c r="BQ625" s="1100"/>
      <c r="BR625" s="1100"/>
      <c r="BS625" s="1100"/>
      <c r="BT625" s="1100"/>
      <c r="BU625" s="1100">
        <f t="shared" si="22"/>
        <v>0</v>
      </c>
      <c r="BV625" s="1100"/>
      <c r="BW625" s="1100"/>
      <c r="BX625" s="1100"/>
      <c r="BY625" s="1100"/>
      <c r="BZ625" s="1100">
        <f t="shared" si="23"/>
        <v>0</v>
      </c>
      <c r="CA625" s="1100"/>
      <c r="CB625" s="1100"/>
      <c r="CC625" s="1100"/>
      <c r="CD625" s="1100"/>
      <c r="CE625" s="46"/>
      <c r="CF625" s="46"/>
      <c r="CG625" s="46"/>
      <c r="CH625" s="46"/>
      <c r="CI625" s="46"/>
      <c r="CJ625" s="46"/>
      <c r="CK625" s="46"/>
      <c r="CL625" s="46"/>
      <c r="CM625" s="46"/>
      <c r="CN625" s="46"/>
      <c r="CO625" s="46"/>
      <c r="CP625" s="46"/>
      <c r="CQ625" s="46"/>
      <c r="CR625" s="46"/>
    </row>
    <row r="626" spans="1:96" ht="12.5">
      <c r="A626" s="479"/>
      <c r="B626" s="63" t="s">
        <v>1213</v>
      </c>
      <c r="C626" s="1008"/>
      <c r="D626" s="1008"/>
      <c r="E626" s="1008"/>
      <c r="F626" s="1008"/>
      <c r="G626" s="1008"/>
      <c r="H626" s="1008"/>
      <c r="I626" s="1008"/>
      <c r="J626" s="1008"/>
      <c r="K626" s="1008"/>
      <c r="L626" s="1008"/>
      <c r="M626" s="1008"/>
      <c r="N626" s="1008"/>
      <c r="O626" s="1124"/>
      <c r="P626" s="1121"/>
      <c r="Q626" s="1122"/>
      <c r="R626" s="1123"/>
      <c r="S626" s="1118"/>
      <c r="T626" s="1119"/>
      <c r="U626" s="1120"/>
      <c r="V626" s="1121"/>
      <c r="W626" s="1122"/>
      <c r="X626" s="1122"/>
      <c r="Y626" s="1122"/>
      <c r="Z626" s="1122"/>
      <c r="AA626" s="1123"/>
      <c r="AB626" s="1125"/>
      <c r="AC626" s="1125"/>
      <c r="AD626" s="1125"/>
      <c r="AE626" s="1125"/>
      <c r="AF626" s="1125"/>
      <c r="AG626" s="1125"/>
      <c r="AH626" s="1125"/>
      <c r="AI626" s="1125"/>
      <c r="AJ626" s="1125"/>
      <c r="AK626" s="1125"/>
      <c r="AL626" s="46"/>
      <c r="AM626" s="46"/>
      <c r="AN626" s="46"/>
      <c r="AO626" s="46"/>
      <c r="AP626" s="46"/>
      <c r="AQ626" s="46"/>
      <c r="AR626" s="46"/>
      <c r="AS626" s="46"/>
      <c r="AT626" s="46"/>
      <c r="AU626" s="46"/>
      <c r="AV626" s="46"/>
      <c r="AW626" s="46"/>
      <c r="AX626" s="46"/>
      <c r="AY626" s="46"/>
      <c r="AZ626" s="46"/>
      <c r="BA626" s="1037">
        <f t="shared" si="18"/>
        <v>0</v>
      </c>
      <c r="BB626" s="1038"/>
      <c r="BC626" s="1038"/>
      <c r="BD626" s="1038"/>
      <c r="BE626" s="1039"/>
      <c r="BF626" s="1100">
        <f t="shared" si="19"/>
        <v>0</v>
      </c>
      <c r="BG626" s="1100"/>
      <c r="BH626" s="1100"/>
      <c r="BI626" s="1100"/>
      <c r="BJ626" s="1100"/>
      <c r="BK626" s="1100">
        <f t="shared" si="20"/>
        <v>0</v>
      </c>
      <c r="BL626" s="1100"/>
      <c r="BM626" s="1100"/>
      <c r="BN626" s="1100"/>
      <c r="BO626" s="1100"/>
      <c r="BP626" s="1100">
        <f t="shared" si="21"/>
        <v>0</v>
      </c>
      <c r="BQ626" s="1100"/>
      <c r="BR626" s="1100"/>
      <c r="BS626" s="1100"/>
      <c r="BT626" s="1100"/>
      <c r="BU626" s="1100">
        <f t="shared" si="22"/>
        <v>0</v>
      </c>
      <c r="BV626" s="1100"/>
      <c r="BW626" s="1100"/>
      <c r="BX626" s="1100"/>
      <c r="BY626" s="1100"/>
      <c r="BZ626" s="1100">
        <f t="shared" si="23"/>
        <v>0</v>
      </c>
      <c r="CA626" s="1100"/>
      <c r="CB626" s="1100"/>
      <c r="CC626" s="1100"/>
      <c r="CD626" s="1100"/>
      <c r="CE626" s="46"/>
      <c r="CF626" s="46"/>
      <c r="CG626" s="46"/>
      <c r="CH626" s="46"/>
      <c r="CI626" s="46"/>
      <c r="CJ626" s="46"/>
      <c r="CK626" s="46"/>
      <c r="CL626" s="46"/>
      <c r="CM626" s="46"/>
      <c r="CN626" s="46"/>
      <c r="CO626" s="46"/>
      <c r="CP626" s="46"/>
      <c r="CQ626" s="46"/>
      <c r="CR626" s="46"/>
    </row>
    <row r="627" spans="1:96" ht="12.5">
      <c r="A627" s="479"/>
      <c r="B627" s="63" t="s">
        <v>1214</v>
      </c>
      <c r="C627" s="1008"/>
      <c r="D627" s="1008"/>
      <c r="E627" s="1008"/>
      <c r="F627" s="1008"/>
      <c r="G627" s="1008"/>
      <c r="H627" s="1008"/>
      <c r="I627" s="1008"/>
      <c r="J627" s="1008"/>
      <c r="K627" s="1008"/>
      <c r="L627" s="1008"/>
      <c r="M627" s="1008"/>
      <c r="N627" s="1008"/>
      <c r="O627" s="1124"/>
      <c r="P627" s="1121"/>
      <c r="Q627" s="1122"/>
      <c r="R627" s="1123"/>
      <c r="S627" s="1118"/>
      <c r="T627" s="1119"/>
      <c r="U627" s="1120"/>
      <c r="V627" s="1121"/>
      <c r="W627" s="1122"/>
      <c r="X627" s="1122"/>
      <c r="Y627" s="1122"/>
      <c r="Z627" s="1122"/>
      <c r="AA627" s="1123"/>
      <c r="AB627" s="1125"/>
      <c r="AC627" s="1125"/>
      <c r="AD627" s="1125"/>
      <c r="AE627" s="1125"/>
      <c r="AF627" s="1125"/>
      <c r="AG627" s="1125"/>
      <c r="AH627" s="1125"/>
      <c r="AI627" s="1125"/>
      <c r="AJ627" s="1125"/>
      <c r="AK627" s="1125"/>
      <c r="AL627" s="46"/>
      <c r="AM627" s="46"/>
      <c r="AN627" s="46"/>
      <c r="AO627" s="46"/>
      <c r="AP627" s="46"/>
      <c r="AQ627" s="46"/>
      <c r="AR627" s="46"/>
      <c r="AS627" s="46"/>
      <c r="AT627" s="46"/>
      <c r="AU627" s="46"/>
      <c r="AV627" s="46"/>
      <c r="AW627" s="46"/>
      <c r="AX627" s="46"/>
      <c r="AY627" s="46"/>
      <c r="AZ627" s="46"/>
      <c r="BA627" s="1037">
        <f t="shared" si="18"/>
        <v>0</v>
      </c>
      <c r="BB627" s="1038"/>
      <c r="BC627" s="1038"/>
      <c r="BD627" s="1038"/>
      <c r="BE627" s="1039"/>
      <c r="BF627" s="1100">
        <f t="shared" si="19"/>
        <v>0</v>
      </c>
      <c r="BG627" s="1100"/>
      <c r="BH627" s="1100"/>
      <c r="BI627" s="1100"/>
      <c r="BJ627" s="1100"/>
      <c r="BK627" s="1100">
        <f t="shared" si="20"/>
        <v>0</v>
      </c>
      <c r="BL627" s="1100"/>
      <c r="BM627" s="1100"/>
      <c r="BN627" s="1100"/>
      <c r="BO627" s="1100"/>
      <c r="BP627" s="1100">
        <f t="shared" si="21"/>
        <v>0</v>
      </c>
      <c r="BQ627" s="1100"/>
      <c r="BR627" s="1100"/>
      <c r="BS627" s="1100"/>
      <c r="BT627" s="1100"/>
      <c r="BU627" s="1100">
        <f t="shared" si="22"/>
        <v>0</v>
      </c>
      <c r="BV627" s="1100"/>
      <c r="BW627" s="1100"/>
      <c r="BX627" s="1100"/>
      <c r="BY627" s="1100"/>
      <c r="BZ627" s="1100">
        <f t="shared" si="23"/>
        <v>0</v>
      </c>
      <c r="CA627" s="1100"/>
      <c r="CB627" s="1100"/>
      <c r="CC627" s="1100"/>
      <c r="CD627" s="1100"/>
      <c r="CE627" s="46"/>
      <c r="CF627" s="46"/>
      <c r="CG627" s="46"/>
      <c r="CH627" s="46"/>
      <c r="CI627" s="46"/>
      <c r="CJ627" s="46"/>
      <c r="CK627" s="46"/>
      <c r="CL627" s="46"/>
      <c r="CM627" s="46"/>
      <c r="CN627" s="46"/>
      <c r="CO627" s="46"/>
      <c r="CP627" s="46"/>
      <c r="CQ627" s="46"/>
      <c r="CR627" s="46"/>
    </row>
    <row r="628" spans="1:96" ht="12.5">
      <c r="A628" s="479"/>
      <c r="B628" s="63" t="s">
        <v>1215</v>
      </c>
      <c r="C628" s="1008"/>
      <c r="D628" s="1008"/>
      <c r="E628" s="1008"/>
      <c r="F628" s="1008"/>
      <c r="G628" s="1008"/>
      <c r="H628" s="1008"/>
      <c r="I628" s="1008"/>
      <c r="J628" s="1008"/>
      <c r="K628" s="1008"/>
      <c r="L628" s="1008"/>
      <c r="M628" s="1008"/>
      <c r="N628" s="1008"/>
      <c r="O628" s="1124"/>
      <c r="P628" s="1121"/>
      <c r="Q628" s="1122"/>
      <c r="R628" s="1123"/>
      <c r="S628" s="1118"/>
      <c r="T628" s="1119"/>
      <c r="U628" s="1120"/>
      <c r="V628" s="1121"/>
      <c r="W628" s="1122"/>
      <c r="X628" s="1122"/>
      <c r="Y628" s="1122"/>
      <c r="Z628" s="1122"/>
      <c r="AA628" s="1123"/>
      <c r="AB628" s="1125"/>
      <c r="AC628" s="1125"/>
      <c r="AD628" s="1125"/>
      <c r="AE628" s="1125"/>
      <c r="AF628" s="1125"/>
      <c r="AG628" s="1125"/>
      <c r="AH628" s="1125"/>
      <c r="AI628" s="1125"/>
      <c r="AJ628" s="1125"/>
      <c r="AK628" s="1125"/>
      <c r="AL628" s="46"/>
      <c r="AM628" s="46"/>
      <c r="AN628" s="46"/>
      <c r="AO628" s="46"/>
      <c r="AP628" s="46"/>
      <c r="AQ628" s="46"/>
      <c r="AR628" s="46"/>
      <c r="AS628" s="46"/>
      <c r="AT628" s="46"/>
      <c r="AU628" s="46"/>
      <c r="AV628" s="46"/>
      <c r="AW628" s="46"/>
      <c r="AX628" s="46"/>
      <c r="AY628" s="46"/>
      <c r="AZ628" s="46"/>
      <c r="BA628" s="1037">
        <f t="shared" si="18"/>
        <v>0</v>
      </c>
      <c r="BB628" s="1038"/>
      <c r="BC628" s="1038"/>
      <c r="BD628" s="1038"/>
      <c r="BE628" s="1039"/>
      <c r="BF628" s="1100">
        <f t="shared" si="19"/>
        <v>0</v>
      </c>
      <c r="BG628" s="1100"/>
      <c r="BH628" s="1100"/>
      <c r="BI628" s="1100"/>
      <c r="BJ628" s="1100"/>
      <c r="BK628" s="1100">
        <f t="shared" si="20"/>
        <v>0</v>
      </c>
      <c r="BL628" s="1100"/>
      <c r="BM628" s="1100"/>
      <c r="BN628" s="1100"/>
      <c r="BO628" s="1100"/>
      <c r="BP628" s="1100">
        <f t="shared" si="21"/>
        <v>0</v>
      </c>
      <c r="BQ628" s="1100"/>
      <c r="BR628" s="1100"/>
      <c r="BS628" s="1100"/>
      <c r="BT628" s="1100"/>
      <c r="BU628" s="1100">
        <f t="shared" si="22"/>
        <v>0</v>
      </c>
      <c r="BV628" s="1100"/>
      <c r="BW628" s="1100"/>
      <c r="BX628" s="1100"/>
      <c r="BY628" s="1100"/>
      <c r="BZ628" s="1100">
        <f t="shared" si="23"/>
        <v>0</v>
      </c>
      <c r="CA628" s="1100"/>
      <c r="CB628" s="1100"/>
      <c r="CC628" s="1100"/>
      <c r="CD628" s="1100"/>
      <c r="CE628" s="46"/>
      <c r="CF628" s="46"/>
      <c r="CG628" s="46"/>
      <c r="CH628" s="46"/>
      <c r="CI628" s="46"/>
      <c r="CJ628" s="46"/>
      <c r="CK628" s="46"/>
      <c r="CL628" s="46"/>
      <c r="CM628" s="46"/>
      <c r="CN628" s="46"/>
      <c r="CO628" s="46"/>
      <c r="CP628" s="46"/>
      <c r="CQ628" s="46"/>
      <c r="CR628" s="46"/>
    </row>
    <row r="629" spans="1:96" ht="12.75" customHeight="1">
      <c r="A629" s="479"/>
      <c r="B629" s="63" t="s">
        <v>1216</v>
      </c>
      <c r="C629" s="1008"/>
      <c r="D629" s="1008"/>
      <c r="E629" s="1008"/>
      <c r="F629" s="1008"/>
      <c r="G629" s="1008"/>
      <c r="H629" s="1008"/>
      <c r="I629" s="1008"/>
      <c r="J629" s="1008"/>
      <c r="K629" s="1008"/>
      <c r="L629" s="1008"/>
      <c r="M629" s="1008"/>
      <c r="N629" s="1008"/>
      <c r="O629" s="1124"/>
      <c r="P629" s="1121"/>
      <c r="Q629" s="1122"/>
      <c r="R629" s="1123"/>
      <c r="S629" s="1118"/>
      <c r="T629" s="1119"/>
      <c r="U629" s="1120"/>
      <c r="V629" s="1121"/>
      <c r="W629" s="1122"/>
      <c r="X629" s="1122"/>
      <c r="Y629" s="1122"/>
      <c r="Z629" s="1122"/>
      <c r="AA629" s="1123"/>
      <c r="AB629" s="1125"/>
      <c r="AC629" s="1125"/>
      <c r="AD629" s="1125"/>
      <c r="AE629" s="1125"/>
      <c r="AF629" s="1125"/>
      <c r="AG629" s="1125"/>
      <c r="AH629" s="1125"/>
      <c r="AI629" s="1125"/>
      <c r="AJ629" s="1125"/>
      <c r="AK629" s="1125"/>
      <c r="AL629" s="46"/>
      <c r="AM629" s="46"/>
      <c r="AN629" s="46"/>
      <c r="AO629" s="46"/>
      <c r="AP629" s="46"/>
      <c r="AQ629" s="46"/>
      <c r="AR629" s="46"/>
      <c r="AS629" s="46"/>
      <c r="AT629" s="46"/>
      <c r="AU629" s="46"/>
      <c r="AV629" s="46"/>
      <c r="AW629" s="46"/>
      <c r="AX629" s="46"/>
      <c r="AY629" s="46"/>
      <c r="AZ629" s="46"/>
      <c r="BA629" s="1037">
        <f t="shared" si="18"/>
        <v>0</v>
      </c>
      <c r="BB629" s="1038"/>
      <c r="BC629" s="1038"/>
      <c r="BD629" s="1038"/>
      <c r="BE629" s="1039"/>
      <c r="BF629" s="1100">
        <f t="shared" si="19"/>
        <v>0</v>
      </c>
      <c r="BG629" s="1100"/>
      <c r="BH629" s="1100"/>
      <c r="BI629" s="1100"/>
      <c r="BJ629" s="1100"/>
      <c r="BK629" s="1100">
        <f t="shared" si="20"/>
        <v>0</v>
      </c>
      <c r="BL629" s="1100"/>
      <c r="BM629" s="1100"/>
      <c r="BN629" s="1100"/>
      <c r="BO629" s="1100"/>
      <c r="BP629" s="1100">
        <f t="shared" si="21"/>
        <v>0</v>
      </c>
      <c r="BQ629" s="1100"/>
      <c r="BR629" s="1100"/>
      <c r="BS629" s="1100"/>
      <c r="BT629" s="1100"/>
      <c r="BU629" s="1100">
        <f t="shared" si="22"/>
        <v>0</v>
      </c>
      <c r="BV629" s="1100"/>
      <c r="BW629" s="1100"/>
      <c r="BX629" s="1100"/>
      <c r="BY629" s="1100"/>
      <c r="BZ629" s="1100">
        <f t="shared" si="23"/>
        <v>0</v>
      </c>
      <c r="CA629" s="1100"/>
      <c r="CB629" s="1100"/>
      <c r="CC629" s="1100"/>
      <c r="CD629" s="1100"/>
      <c r="CE629" s="46"/>
      <c r="CF629" s="46"/>
      <c r="CG629" s="46"/>
      <c r="CH629" s="46"/>
      <c r="CI629" s="46"/>
      <c r="CJ629" s="46"/>
      <c r="CK629" s="46"/>
      <c r="CL629" s="46"/>
      <c r="CM629" s="46"/>
      <c r="CN629" s="46"/>
      <c r="CO629" s="46"/>
      <c r="CP629" s="46"/>
      <c r="CQ629" s="46"/>
      <c r="CR629" s="46"/>
    </row>
    <row r="630" spans="1:96" ht="12.75" customHeight="1">
      <c r="A630" s="479"/>
      <c r="B630" s="1036" t="s">
        <v>1251</v>
      </c>
      <c r="C630" s="1036"/>
      <c r="D630" s="1036"/>
      <c r="E630" s="1036"/>
      <c r="F630" s="1036"/>
      <c r="G630" s="1036"/>
      <c r="H630" s="1036"/>
      <c r="I630" s="1036"/>
      <c r="J630" s="1036"/>
      <c r="K630" s="1036"/>
      <c r="L630" s="1036"/>
      <c r="M630" s="1036"/>
      <c r="N630" s="1036"/>
      <c r="O630" s="1036"/>
      <c r="P630" s="1036"/>
      <c r="Q630" s="1036"/>
      <c r="R630" s="1036"/>
      <c r="S630" s="1036"/>
      <c r="T630" s="1036"/>
      <c r="U630" s="1036"/>
      <c r="V630" s="1036"/>
      <c r="W630" s="1036"/>
      <c r="X630" s="1036"/>
      <c r="Y630" s="1036"/>
      <c r="Z630" s="1036"/>
      <c r="AA630" s="1036"/>
      <c r="AB630" s="1036"/>
      <c r="AC630" s="1036"/>
      <c r="AD630" s="1036"/>
      <c r="AE630" s="1036"/>
      <c r="AF630" s="1036"/>
      <c r="AG630" s="1109">
        <f>SUM(AG618:AJ629)</f>
        <v>63433393</v>
      </c>
      <c r="AH630" s="1110"/>
      <c r="AI630" s="1110"/>
      <c r="AJ630" s="1110"/>
      <c r="AK630" s="1111"/>
      <c r="AL630" s="479"/>
      <c r="AM630" s="46"/>
      <c r="AN630" s="46"/>
      <c r="AO630" s="46"/>
      <c r="AP630" s="46"/>
      <c r="AQ630" s="46"/>
      <c r="AR630" s="46"/>
      <c r="AS630" s="46"/>
      <c r="AT630" s="46"/>
      <c r="AU630" s="46"/>
      <c r="AV630" s="46"/>
      <c r="AW630" s="46"/>
      <c r="AX630" s="46"/>
      <c r="AY630" s="46"/>
      <c r="AZ630" s="46"/>
      <c r="BA630" s="1037">
        <f t="shared" si="18"/>
        <v>0</v>
      </c>
      <c r="BB630" s="1038"/>
      <c r="BC630" s="1038"/>
      <c r="BD630" s="1038"/>
      <c r="BE630" s="1039"/>
      <c r="BF630" s="1100">
        <f t="shared" si="19"/>
        <v>0</v>
      </c>
      <c r="BG630" s="1100"/>
      <c r="BH630" s="1100"/>
      <c r="BI630" s="1100"/>
      <c r="BJ630" s="1100"/>
      <c r="BK630" s="1100">
        <f t="shared" si="20"/>
        <v>0</v>
      </c>
      <c r="BL630" s="1100"/>
      <c r="BM630" s="1100"/>
      <c r="BN630" s="1100"/>
      <c r="BO630" s="1100"/>
      <c r="BP630" s="1100">
        <f t="shared" si="21"/>
        <v>0</v>
      </c>
      <c r="BQ630" s="1100"/>
      <c r="BR630" s="1100"/>
      <c r="BS630" s="1100"/>
      <c r="BT630" s="1100"/>
      <c r="BU630" s="1100">
        <f t="shared" si="22"/>
        <v>0</v>
      </c>
      <c r="BV630" s="1100"/>
      <c r="BW630" s="1100"/>
      <c r="BX630" s="1100"/>
      <c r="BY630" s="1100"/>
      <c r="BZ630" s="1100">
        <f t="shared" si="23"/>
        <v>0</v>
      </c>
      <c r="CA630" s="1100"/>
      <c r="CB630" s="1100"/>
      <c r="CC630" s="1100"/>
      <c r="CD630" s="1100"/>
      <c r="CE630" s="46"/>
      <c r="CF630" s="46"/>
      <c r="CG630" s="46"/>
      <c r="CH630" s="46"/>
      <c r="CI630" s="46"/>
      <c r="CJ630" s="46"/>
      <c r="CK630" s="46"/>
      <c r="CL630" s="46"/>
      <c r="CM630" s="46"/>
      <c r="CN630" s="46"/>
      <c r="CO630" s="46"/>
      <c r="CP630" s="46"/>
      <c r="CQ630" s="46"/>
      <c r="CR630" s="46"/>
    </row>
    <row r="631" spans="1:96" ht="13">
      <c r="A631" s="479"/>
      <c r="B631" s="1036" t="s">
        <v>1252</v>
      </c>
      <c r="C631" s="1036"/>
      <c r="D631" s="1036"/>
      <c r="E631" s="1036"/>
      <c r="F631" s="1036"/>
      <c r="G631" s="1036"/>
      <c r="H631" s="1036"/>
      <c r="I631" s="1036"/>
      <c r="J631" s="1036"/>
      <c r="K631" s="1036"/>
      <c r="L631" s="1036"/>
      <c r="M631" s="1036"/>
      <c r="N631" s="1036"/>
      <c r="O631" s="1036"/>
      <c r="P631" s="1036"/>
      <c r="Q631" s="1036"/>
      <c r="R631" s="1036"/>
      <c r="S631" s="1036"/>
      <c r="T631" s="1036"/>
      <c r="U631" s="1036"/>
      <c r="V631" s="1036"/>
      <c r="W631" s="1036"/>
      <c r="X631" s="1036"/>
      <c r="Y631" s="1036"/>
      <c r="Z631" s="1036"/>
      <c r="AA631" s="1036"/>
      <c r="AB631" s="1036"/>
      <c r="AC631" s="1036"/>
      <c r="AD631" s="1036"/>
      <c r="AE631" s="1036"/>
      <c r="AF631" s="1036"/>
      <c r="AG631" s="1125">
        <f>36757947-199000</f>
        <v>36558947</v>
      </c>
      <c r="AH631" s="1125"/>
      <c r="AI631" s="1125"/>
      <c r="AJ631" s="1125"/>
      <c r="AK631" s="1125"/>
      <c r="AL631" s="479"/>
      <c r="AM631" s="46"/>
      <c r="AN631" s="46"/>
      <c r="AO631" s="46"/>
      <c r="AP631" s="46"/>
      <c r="AQ631" s="46"/>
      <c r="AR631" s="46"/>
      <c r="AS631" s="46"/>
      <c r="AT631" s="46"/>
      <c r="AU631" s="46"/>
      <c r="AV631" s="46"/>
      <c r="AW631" s="46"/>
      <c r="AX631" s="46"/>
      <c r="AY631" s="46"/>
      <c r="AZ631" s="46"/>
      <c r="BA631" s="1037">
        <f t="shared" si="18"/>
        <v>0</v>
      </c>
      <c r="BB631" s="1038"/>
      <c r="BC631" s="1038"/>
      <c r="BD631" s="1038"/>
      <c r="BE631" s="1039"/>
      <c r="BF631" s="1100">
        <f t="shared" si="19"/>
        <v>0</v>
      </c>
      <c r="BG631" s="1100"/>
      <c r="BH631" s="1100"/>
      <c r="BI631" s="1100"/>
      <c r="BJ631" s="1100"/>
      <c r="BK631" s="1100">
        <f t="shared" si="20"/>
        <v>0</v>
      </c>
      <c r="BL631" s="1100"/>
      <c r="BM631" s="1100"/>
      <c r="BN631" s="1100"/>
      <c r="BO631" s="1100"/>
      <c r="BP631" s="1100">
        <f t="shared" si="21"/>
        <v>0</v>
      </c>
      <c r="BQ631" s="1100"/>
      <c r="BR631" s="1100"/>
      <c r="BS631" s="1100"/>
      <c r="BT631" s="1100"/>
      <c r="BU631" s="1100">
        <f t="shared" si="22"/>
        <v>0</v>
      </c>
      <c r="BV631" s="1100"/>
      <c r="BW631" s="1100"/>
      <c r="BX631" s="1100"/>
      <c r="BY631" s="1100"/>
      <c r="BZ631" s="1100">
        <f t="shared" si="23"/>
        <v>0</v>
      </c>
      <c r="CA631" s="1100"/>
      <c r="CB631" s="1100"/>
      <c r="CC631" s="1100"/>
      <c r="CD631" s="1100"/>
      <c r="CE631" s="46"/>
      <c r="CF631" s="46"/>
      <c r="CG631" s="46"/>
      <c r="CH631" s="46"/>
      <c r="CI631" s="46"/>
      <c r="CJ631" s="46"/>
      <c r="CK631" s="46"/>
      <c r="CL631" s="46"/>
      <c r="CM631" s="46"/>
      <c r="CN631" s="46"/>
      <c r="CO631" s="46"/>
      <c r="CP631" s="46"/>
      <c r="CQ631" s="46"/>
      <c r="CR631" s="46"/>
    </row>
    <row r="632" spans="1:96" ht="13">
      <c r="A632" s="479"/>
      <c r="B632" s="1036" t="s">
        <v>1253</v>
      </c>
      <c r="C632" s="1036"/>
      <c r="D632" s="1036"/>
      <c r="E632" s="1036"/>
      <c r="F632" s="1036"/>
      <c r="G632" s="1036"/>
      <c r="H632" s="1036"/>
      <c r="I632" s="1036"/>
      <c r="J632" s="1036"/>
      <c r="K632" s="1036"/>
      <c r="L632" s="1036"/>
      <c r="M632" s="1036"/>
      <c r="N632" s="1036"/>
      <c r="O632" s="1036"/>
      <c r="P632" s="1036"/>
      <c r="Q632" s="1036"/>
      <c r="R632" s="1036"/>
      <c r="S632" s="1036"/>
      <c r="T632" s="1036"/>
      <c r="U632" s="1036"/>
      <c r="V632" s="1036"/>
      <c r="W632" s="1036"/>
      <c r="X632" s="1036"/>
      <c r="Y632" s="1036"/>
      <c r="Z632" s="1036"/>
      <c r="AA632" s="1036"/>
      <c r="AB632" s="1036"/>
      <c r="AC632" s="1036"/>
      <c r="AD632" s="1036"/>
      <c r="AE632" s="1036"/>
      <c r="AF632" s="1036"/>
      <c r="AG632" s="1109">
        <f>AG630+AG631</f>
        <v>99992340</v>
      </c>
      <c r="AH632" s="1110"/>
      <c r="AI632" s="1110"/>
      <c r="AJ632" s="1110"/>
      <c r="AK632" s="1111"/>
      <c r="AL632" s="479"/>
      <c r="AM632" s="46"/>
      <c r="AN632" s="46"/>
      <c r="AO632" s="46"/>
      <c r="AP632" s="46"/>
      <c r="AQ632" s="46"/>
      <c r="AR632" s="46"/>
      <c r="AS632" s="46"/>
      <c r="AT632" s="46"/>
      <c r="AU632" s="46"/>
      <c r="AV632" s="46"/>
      <c r="AW632" s="46"/>
      <c r="AX632" s="46"/>
      <c r="AY632" s="46"/>
      <c r="AZ632" s="46"/>
      <c r="BA632" s="1037">
        <f t="shared" si="18"/>
        <v>0</v>
      </c>
      <c r="BB632" s="1038"/>
      <c r="BC632" s="1038"/>
      <c r="BD632" s="1038"/>
      <c r="BE632" s="1039"/>
      <c r="BF632" s="1100">
        <f t="shared" si="19"/>
        <v>0</v>
      </c>
      <c r="BG632" s="1100"/>
      <c r="BH632" s="1100"/>
      <c r="BI632" s="1100"/>
      <c r="BJ632" s="1100"/>
      <c r="BK632" s="1100">
        <f t="shared" si="20"/>
        <v>0</v>
      </c>
      <c r="BL632" s="1100"/>
      <c r="BM632" s="1100"/>
      <c r="BN632" s="1100"/>
      <c r="BO632" s="1100"/>
      <c r="BP632" s="1100">
        <f t="shared" si="21"/>
        <v>0</v>
      </c>
      <c r="BQ632" s="1100"/>
      <c r="BR632" s="1100"/>
      <c r="BS632" s="1100"/>
      <c r="BT632" s="1100"/>
      <c r="BU632" s="1100">
        <f t="shared" si="22"/>
        <v>0</v>
      </c>
      <c r="BV632" s="1100"/>
      <c r="BW632" s="1100"/>
      <c r="BX632" s="1100"/>
      <c r="BY632" s="1100"/>
      <c r="BZ632" s="1100">
        <f t="shared" si="23"/>
        <v>0</v>
      </c>
      <c r="CA632" s="1100"/>
      <c r="CB632" s="1100"/>
      <c r="CC632" s="1100"/>
      <c r="CD632" s="1100"/>
      <c r="CE632" s="46"/>
      <c r="CF632" s="46"/>
      <c r="CG632" s="46"/>
      <c r="CH632" s="46"/>
      <c r="CI632" s="46"/>
      <c r="CJ632" s="46"/>
      <c r="CK632" s="46"/>
      <c r="CL632" s="46"/>
      <c r="CM632" s="46"/>
      <c r="CN632" s="46"/>
      <c r="CO632" s="46"/>
      <c r="CP632" s="46"/>
      <c r="CQ632" s="46"/>
      <c r="CR632" s="46"/>
    </row>
    <row r="633" spans="1:96" ht="13">
      <c r="A633" s="18"/>
      <c r="B633" s="18"/>
      <c r="C633" s="18"/>
      <c r="D633" s="18"/>
      <c r="E633" s="18"/>
      <c r="F633" s="18"/>
      <c r="G633" s="18"/>
      <c r="H633" s="18"/>
      <c r="I633" s="18"/>
      <c r="J633" s="18"/>
      <c r="K633" s="66"/>
      <c r="L633" s="67"/>
      <c r="M633" s="67"/>
      <c r="N633" s="67"/>
      <c r="O633" s="67"/>
      <c r="P633" s="67"/>
      <c r="Q633" s="67"/>
      <c r="R633" s="67"/>
      <c r="S633" s="18"/>
      <c r="T633" s="18"/>
      <c r="U633" s="18"/>
      <c r="V633" s="18"/>
      <c r="W633" s="18"/>
      <c r="X633" s="18"/>
      <c r="Y633" s="18"/>
      <c r="Z633" s="18"/>
      <c r="AA633" s="18"/>
      <c r="AB633" s="18"/>
      <c r="AC633" s="66"/>
      <c r="AD633" s="67"/>
      <c r="AE633" s="67"/>
      <c r="AF633" s="67"/>
      <c r="AG633" s="67"/>
      <c r="AH633" s="67"/>
      <c r="AI633" s="67"/>
      <c r="AJ633" s="67"/>
      <c r="AK633" s="479"/>
      <c r="AL633" s="479"/>
      <c r="AM633" s="46"/>
      <c r="AN633" s="46"/>
      <c r="AO633" s="46"/>
      <c r="AP633" s="46"/>
      <c r="AQ633" s="46"/>
      <c r="AR633" s="46"/>
      <c r="AS633" s="46"/>
      <c r="AT633" s="46"/>
      <c r="AU633" s="46"/>
      <c r="AV633" s="46"/>
      <c r="AW633" s="46"/>
      <c r="AX633" s="46"/>
      <c r="AY633" s="46"/>
      <c r="AZ633" s="46"/>
      <c r="BA633" s="1037">
        <f>SUM(BA623:BE632)</f>
        <v>0</v>
      </c>
      <c r="BB633" s="1038"/>
      <c r="BC633" s="1038"/>
      <c r="BD633" s="1038"/>
      <c r="BE633" s="1039"/>
      <c r="BF633" s="1037">
        <f>SUM(BF623:BJ632)</f>
        <v>0</v>
      </c>
      <c r="BG633" s="1038"/>
      <c r="BH633" s="1038"/>
      <c r="BI633" s="1038"/>
      <c r="BJ633" s="1039"/>
      <c r="BK633" s="1037">
        <f>SUM(BK623:BO632)</f>
        <v>0</v>
      </c>
      <c r="BL633" s="1038"/>
      <c r="BM633" s="1038"/>
      <c r="BN633" s="1038"/>
      <c r="BO633" s="1039"/>
      <c r="BP633" s="1037">
        <f>SUM(BP623:BT632)</f>
        <v>0</v>
      </c>
      <c r="BQ633" s="1038"/>
      <c r="BR633" s="1038"/>
      <c r="BS633" s="1038"/>
      <c r="BT633" s="1039"/>
      <c r="BU633" s="1037">
        <f>SUM(BU623:BY632)</f>
        <v>0</v>
      </c>
      <c r="BV633" s="1038"/>
      <c r="BW633" s="1038"/>
      <c r="BX633" s="1038"/>
      <c r="BY633" s="1039"/>
      <c r="BZ633" s="1037">
        <f>SUM(BZ623:CD632)</f>
        <v>0</v>
      </c>
      <c r="CA633" s="1038"/>
      <c r="CB633" s="1038"/>
      <c r="CC633" s="1038"/>
      <c r="CD633" s="1039"/>
      <c r="CE633" s="46"/>
      <c r="CF633" s="46"/>
      <c r="CG633" s="46"/>
      <c r="CH633" s="46"/>
      <c r="CI633" s="46"/>
      <c r="CJ633" s="46"/>
      <c r="CK633" s="46"/>
      <c r="CL633" s="46"/>
      <c r="CM633" s="46"/>
      <c r="CN633" s="46"/>
      <c r="CO633" s="46"/>
      <c r="CP633" s="46"/>
      <c r="CQ633" s="46"/>
      <c r="CR633" s="46"/>
    </row>
    <row r="634" spans="1:96" ht="12.5">
      <c r="A634" s="64" t="s">
        <v>17</v>
      </c>
      <c r="B634" s="479" t="s">
        <v>1218</v>
      </c>
      <c r="C634" s="479"/>
      <c r="D634" s="479"/>
      <c r="E634" s="479"/>
      <c r="F634" s="479"/>
      <c r="G634" s="1006" t="str">
        <f>C618</f>
        <v>Bank of America Tax-Exempt Perm Loan (A Tranche)</v>
      </c>
      <c r="H634" s="1006"/>
      <c r="I634" s="1006"/>
      <c r="J634" s="1006"/>
      <c r="K634" s="1006"/>
      <c r="L634" s="1006"/>
      <c r="M634" s="1006"/>
      <c r="N634" s="1006"/>
      <c r="O634" s="1006"/>
      <c r="P634" s="1006"/>
      <c r="Q634" s="1006"/>
      <c r="R634" s="1006"/>
      <c r="S634" s="11"/>
      <c r="T634" s="64" t="s">
        <v>30</v>
      </c>
      <c r="U634" s="479" t="s">
        <v>1218</v>
      </c>
      <c r="V634" s="479"/>
      <c r="W634" s="479"/>
      <c r="X634" s="479"/>
      <c r="Y634" s="479"/>
      <c r="Z634" s="1006" t="str">
        <f>C619</f>
        <v xml:space="preserve">SF Mayor's Office of Housing &amp; Com Dev </v>
      </c>
      <c r="AA634" s="1006"/>
      <c r="AB634" s="1006"/>
      <c r="AC634" s="1006"/>
      <c r="AD634" s="1006"/>
      <c r="AE634" s="1006"/>
      <c r="AF634" s="1006"/>
      <c r="AG634" s="1006"/>
      <c r="AH634" s="1006"/>
      <c r="AI634" s="1006"/>
      <c r="AJ634" s="1006"/>
      <c r="AK634" s="1006"/>
      <c r="AL634" s="479"/>
      <c r="AM634" s="46"/>
      <c r="AN634" s="46"/>
      <c r="AO634" s="46"/>
      <c r="AP634" s="46"/>
      <c r="AQ634" s="46"/>
      <c r="AR634" s="46"/>
      <c r="AS634" s="46"/>
      <c r="AT634" s="46"/>
      <c r="AU634" s="46"/>
      <c r="AV634" s="46"/>
      <c r="AW634" s="46"/>
      <c r="AX634" s="46"/>
      <c r="AY634" s="46"/>
      <c r="AZ634" s="46"/>
      <c r="BA634" s="46" t="s">
        <v>1254</v>
      </c>
      <c r="BB634" s="46"/>
      <c r="BC634" s="46"/>
      <c r="BD634" s="46"/>
      <c r="BE634" s="46"/>
      <c r="BF634" s="46"/>
      <c r="BG634" s="46"/>
      <c r="BH634" s="46"/>
      <c r="BI634" s="46"/>
      <c r="BJ634" s="46"/>
      <c r="BK634" s="46"/>
      <c r="BL634" s="46"/>
      <c r="BM634" s="46"/>
      <c r="BN634" s="46"/>
      <c r="BO634" s="46"/>
      <c r="BP634" s="46"/>
      <c r="BQ634" s="46"/>
      <c r="BR634" s="46"/>
      <c r="BS634" s="46"/>
      <c r="BT634" s="46"/>
      <c r="BU634" s="46"/>
      <c r="BV634" s="46"/>
      <c r="BW634" s="46"/>
      <c r="BX634" s="46"/>
      <c r="BY634" s="46"/>
      <c r="BZ634" s="46"/>
      <c r="CA634" s="46"/>
      <c r="CB634" s="46"/>
      <c r="CC634" s="46"/>
      <c r="CD634" s="46"/>
      <c r="CE634" s="46"/>
      <c r="CF634" s="46"/>
      <c r="CG634" s="46"/>
      <c r="CH634" s="46"/>
      <c r="CI634" s="46"/>
      <c r="CJ634" s="46"/>
      <c r="CK634" s="46"/>
      <c r="CL634" s="46"/>
      <c r="CM634" s="46"/>
      <c r="CN634" s="46"/>
      <c r="CO634" s="46"/>
      <c r="CP634" s="46"/>
      <c r="CQ634" s="46"/>
      <c r="CR634" s="46"/>
    </row>
    <row r="635" spans="1:96" ht="12.5">
      <c r="A635" s="26"/>
      <c r="B635" s="479" t="s">
        <v>895</v>
      </c>
      <c r="C635" s="479"/>
      <c r="D635" s="479"/>
      <c r="E635" s="479"/>
      <c r="F635" s="479"/>
      <c r="G635" s="1004" t="str">
        <f>G560</f>
        <v>555 California Street, 6th Floor</v>
      </c>
      <c r="H635" s="1004"/>
      <c r="I635" s="1004"/>
      <c r="J635" s="1004"/>
      <c r="K635" s="1004"/>
      <c r="L635" s="1004"/>
      <c r="M635" s="1004"/>
      <c r="N635" s="1004"/>
      <c r="O635" s="1004"/>
      <c r="P635" s="1004"/>
      <c r="Q635" s="1004"/>
      <c r="R635" s="1004"/>
      <c r="S635" s="11"/>
      <c r="T635" s="26"/>
      <c r="U635" s="479" t="s">
        <v>895</v>
      </c>
      <c r="V635" s="479"/>
      <c r="W635" s="479"/>
      <c r="X635" s="479"/>
      <c r="Y635" s="479"/>
      <c r="Z635" s="1004" t="str">
        <f>G569</f>
        <v>1 South Van Ness</v>
      </c>
      <c r="AA635" s="1004"/>
      <c r="AB635" s="1004"/>
      <c r="AC635" s="1004"/>
      <c r="AD635" s="1004"/>
      <c r="AE635" s="1004"/>
      <c r="AF635" s="1004"/>
      <c r="AG635" s="1004"/>
      <c r="AH635" s="1004"/>
      <c r="AI635" s="1004"/>
      <c r="AJ635" s="1004"/>
      <c r="AK635" s="1004"/>
      <c r="AL635" s="479"/>
      <c r="AM635" s="46"/>
      <c r="AN635" s="46"/>
      <c r="AO635" s="46"/>
      <c r="AP635" s="46"/>
      <c r="AQ635" s="46"/>
      <c r="AR635" s="46"/>
      <c r="AS635" s="46"/>
      <c r="AT635" s="46"/>
      <c r="AU635" s="46"/>
      <c r="AV635" s="46"/>
      <c r="AW635" s="46"/>
      <c r="AX635" s="46"/>
      <c r="AY635" s="46"/>
      <c r="AZ635" s="46"/>
      <c r="BA635" s="1037">
        <f>BA614+BA621+BA633</f>
        <v>0</v>
      </c>
      <c r="BB635" s="1038"/>
      <c r="BC635" s="1038"/>
      <c r="BD635" s="1038"/>
      <c r="BE635" s="1039"/>
      <c r="BF635" s="1037">
        <f>BF614+BF621+BF633</f>
        <v>58</v>
      </c>
      <c r="BG635" s="1038"/>
      <c r="BH635" s="1038"/>
      <c r="BI635" s="1038"/>
      <c r="BJ635" s="1039"/>
      <c r="BK635" s="1037">
        <f>BK614+BK621+BK633</f>
        <v>63</v>
      </c>
      <c r="BL635" s="1038"/>
      <c r="BM635" s="1038"/>
      <c r="BN635" s="1038"/>
      <c r="BO635" s="1039"/>
      <c r="BP635" s="1037">
        <f>BP614+BP621+BP633</f>
        <v>16</v>
      </c>
      <c r="BQ635" s="1038"/>
      <c r="BR635" s="1038"/>
      <c r="BS635" s="1038"/>
      <c r="BT635" s="1039"/>
      <c r="BU635" s="1037">
        <f>BU614+BU621+BU633</f>
        <v>0</v>
      </c>
      <c r="BV635" s="1038"/>
      <c r="BW635" s="1038"/>
      <c r="BX635" s="1038"/>
      <c r="BY635" s="1039"/>
      <c r="BZ635" s="1037">
        <f>BZ633+BZ621+BZ614</f>
        <v>0</v>
      </c>
      <c r="CA635" s="1038"/>
      <c r="CB635" s="1038"/>
      <c r="CC635" s="1038"/>
      <c r="CD635" s="1039"/>
      <c r="CE635" s="46"/>
      <c r="CF635" s="46"/>
      <c r="CG635" s="46"/>
      <c r="CH635" s="46"/>
      <c r="CI635" s="46"/>
      <c r="CJ635" s="46"/>
      <c r="CK635" s="46"/>
      <c r="CL635" s="46"/>
      <c r="CM635" s="46"/>
      <c r="CN635" s="46"/>
      <c r="CO635" s="46"/>
      <c r="CP635" s="46"/>
      <c r="CQ635" s="46"/>
      <c r="CR635" s="46"/>
    </row>
    <row r="636" spans="1:96" ht="12.5">
      <c r="A636" s="26"/>
      <c r="B636" s="479" t="s">
        <v>782</v>
      </c>
      <c r="C636" s="479"/>
      <c r="D636" s="479"/>
      <c r="E636" s="479"/>
      <c r="F636" s="479"/>
      <c r="G636" s="1004" t="str">
        <f>G561</f>
        <v>San Francisco</v>
      </c>
      <c r="H636" s="1004"/>
      <c r="I636" s="1004"/>
      <c r="J636" s="1004"/>
      <c r="K636" s="1004"/>
      <c r="L636" s="1004"/>
      <c r="M636" s="1004"/>
      <c r="N636" s="1004"/>
      <c r="O636" s="1004"/>
      <c r="P636" s="1004"/>
      <c r="Q636" s="1004"/>
      <c r="R636" s="1004"/>
      <c r="S636" s="65"/>
      <c r="T636" s="26"/>
      <c r="U636" s="479" t="s">
        <v>782</v>
      </c>
      <c r="V636" s="479"/>
      <c r="W636" s="479"/>
      <c r="X636" s="479"/>
      <c r="Y636" s="479"/>
      <c r="Z636" s="1004" t="str">
        <f t="shared" ref="Z636:Z637" si="24">G570</f>
        <v>San Francisco</v>
      </c>
      <c r="AA636" s="1004"/>
      <c r="AB636" s="1004"/>
      <c r="AC636" s="1004"/>
      <c r="AD636" s="1004"/>
      <c r="AE636" s="1004"/>
      <c r="AF636" s="1004"/>
      <c r="AG636" s="1004"/>
      <c r="AH636" s="1004"/>
      <c r="AI636" s="1004"/>
      <c r="AJ636" s="1004"/>
      <c r="AK636" s="1004"/>
      <c r="AL636" s="479"/>
      <c r="AM636" s="46"/>
      <c r="AN636" s="46"/>
      <c r="AO636" s="46"/>
      <c r="AP636" s="46"/>
      <c r="AQ636" s="46"/>
      <c r="AR636" s="46"/>
      <c r="AS636" s="46"/>
      <c r="AT636" s="46"/>
      <c r="AU636" s="46"/>
      <c r="AV636" s="46"/>
      <c r="AW636" s="46"/>
      <c r="AX636" s="46"/>
      <c r="AY636" s="46"/>
      <c r="AZ636" s="46"/>
      <c r="BA636" s="46"/>
      <c r="BB636" s="46"/>
      <c r="BC636" s="46"/>
      <c r="BD636" s="46"/>
      <c r="BE636" s="46"/>
      <c r="BF636" s="46"/>
      <c r="BG636" s="46"/>
      <c r="BH636" s="46"/>
      <c r="BI636" s="46"/>
      <c r="BJ636" s="46"/>
      <c r="BK636" s="46"/>
      <c r="BL636" s="46"/>
      <c r="BM636" s="46"/>
      <c r="BN636" s="46"/>
      <c r="BO636" s="46"/>
      <c r="BP636" s="46"/>
      <c r="BQ636" s="46"/>
      <c r="BR636" s="46"/>
      <c r="BS636" s="46"/>
      <c r="BT636" s="46"/>
      <c r="BU636" s="46"/>
      <c r="BV636" s="46"/>
      <c r="BW636" s="46"/>
      <c r="BX636" s="46"/>
      <c r="BY636" s="46"/>
      <c r="BZ636" s="46"/>
      <c r="CA636" s="46"/>
      <c r="CB636" s="46"/>
      <c r="CC636" s="46"/>
      <c r="CD636" s="46"/>
      <c r="CE636" s="46"/>
      <c r="CF636" s="46"/>
      <c r="CG636" s="46"/>
      <c r="CH636" s="46"/>
      <c r="CI636" s="46"/>
      <c r="CJ636" s="46"/>
      <c r="CK636" s="46"/>
      <c r="CL636" s="46"/>
      <c r="CM636" s="46"/>
      <c r="CN636" s="46"/>
      <c r="CO636" s="46"/>
      <c r="CP636" s="46"/>
      <c r="CQ636" s="46"/>
      <c r="CR636" s="46"/>
    </row>
    <row r="637" spans="1:96" ht="12.5">
      <c r="A637" s="26"/>
      <c r="B637" s="479" t="s">
        <v>1220</v>
      </c>
      <c r="C637" s="479"/>
      <c r="D637" s="479"/>
      <c r="E637" s="479"/>
      <c r="F637" s="479"/>
      <c r="G637" s="1004" t="str">
        <f>G562</f>
        <v>Bobvala Tengen</v>
      </c>
      <c r="H637" s="1004"/>
      <c r="I637" s="1004"/>
      <c r="J637" s="1004"/>
      <c r="K637" s="1004"/>
      <c r="L637" s="1004"/>
      <c r="M637" s="1004"/>
      <c r="N637" s="1004"/>
      <c r="O637" s="1004"/>
      <c r="P637" s="1004"/>
      <c r="Q637" s="1004"/>
      <c r="R637" s="1004"/>
      <c r="S637" s="11"/>
      <c r="T637" s="26"/>
      <c r="U637" s="479" t="s">
        <v>1220</v>
      </c>
      <c r="V637" s="479"/>
      <c r="W637" s="479"/>
      <c r="X637" s="479"/>
      <c r="Y637" s="479"/>
      <c r="Z637" s="1004" t="str">
        <f t="shared" si="24"/>
        <v>Eric Shaw</v>
      </c>
      <c r="AA637" s="1004"/>
      <c r="AB637" s="1004"/>
      <c r="AC637" s="1004"/>
      <c r="AD637" s="1004"/>
      <c r="AE637" s="1004"/>
      <c r="AF637" s="1004"/>
      <c r="AG637" s="1004"/>
      <c r="AH637" s="1004"/>
      <c r="AI637" s="1004"/>
      <c r="AJ637" s="1004"/>
      <c r="AK637" s="1004"/>
      <c r="AL637" s="479"/>
      <c r="AM637" s="46"/>
      <c r="AN637" s="46"/>
      <c r="AO637" s="46"/>
      <c r="AP637" s="46"/>
      <c r="AQ637" s="46"/>
      <c r="AR637" s="46"/>
      <c r="AS637" s="46"/>
      <c r="AT637" s="46"/>
      <c r="AU637" s="46"/>
      <c r="AV637" s="46"/>
      <c r="AW637" s="46"/>
      <c r="AX637" s="46"/>
      <c r="AY637" s="46"/>
      <c r="AZ637" s="46"/>
      <c r="BA637" s="46"/>
      <c r="BB637" s="46"/>
      <c r="BC637" s="46"/>
      <c r="BD637" s="46"/>
      <c r="BE637" s="46"/>
      <c r="BF637" s="46"/>
      <c r="BG637" s="46"/>
      <c r="BH637" s="46"/>
      <c r="BI637" s="46"/>
      <c r="BJ637" s="46"/>
      <c r="BK637" s="46"/>
      <c r="BL637" s="46"/>
      <c r="BM637" s="46"/>
      <c r="BN637" s="46"/>
      <c r="BO637" s="46"/>
      <c r="BP637" s="46"/>
      <c r="BQ637" s="46"/>
      <c r="BR637" s="46"/>
      <c r="BS637" s="46"/>
      <c r="BT637" s="46"/>
      <c r="BU637" s="46"/>
      <c r="BV637" s="46"/>
      <c r="BW637" s="46"/>
      <c r="BX637" s="46"/>
      <c r="BY637" s="46"/>
      <c r="BZ637" s="46"/>
      <c r="CA637" s="46"/>
      <c r="CB637" s="46"/>
      <c r="CC637" s="46"/>
      <c r="CD637" s="46"/>
      <c r="CE637" s="46"/>
      <c r="CF637" s="46"/>
      <c r="CG637" s="46"/>
      <c r="CH637" s="46"/>
      <c r="CI637" s="46"/>
      <c r="CJ637" s="46"/>
      <c r="CK637" s="46"/>
      <c r="CL637" s="46"/>
      <c r="CM637" s="46"/>
      <c r="CN637" s="46"/>
      <c r="CO637" s="46"/>
      <c r="CP637" s="46"/>
      <c r="CQ637" s="46"/>
      <c r="CR637" s="46"/>
    </row>
    <row r="638" spans="1:96" ht="12.5">
      <c r="A638" s="26"/>
      <c r="B638" s="479" t="s">
        <v>684</v>
      </c>
      <c r="C638" s="479"/>
      <c r="D638" s="479"/>
      <c r="E638" s="479"/>
      <c r="F638" s="479"/>
      <c r="G638" s="1007" t="str">
        <f>G563</f>
        <v xml:space="preserve">415-913-2728 </v>
      </c>
      <c r="H638" s="1007"/>
      <c r="I638" s="1007"/>
      <c r="J638" s="1007"/>
      <c r="K638" s="1007"/>
      <c r="L638" s="1007"/>
      <c r="M638" s="479"/>
      <c r="N638" s="479"/>
      <c r="O638" s="699" t="s">
        <v>904</v>
      </c>
      <c r="P638" s="1008"/>
      <c r="Q638" s="1008"/>
      <c r="R638" s="1008"/>
      <c r="S638" s="13"/>
      <c r="T638" s="26"/>
      <c r="U638" s="479" t="s">
        <v>684</v>
      </c>
      <c r="V638" s="479"/>
      <c r="W638" s="479"/>
      <c r="X638" s="479"/>
      <c r="Y638" s="479"/>
      <c r="Z638" s="1007" t="str">
        <f>G572</f>
        <v>(415) 701-5528</v>
      </c>
      <c r="AA638" s="1007"/>
      <c r="AB638" s="1007"/>
      <c r="AC638" s="1007"/>
      <c r="AD638" s="1007"/>
      <c r="AE638" s="1007"/>
      <c r="AF638" s="479"/>
      <c r="AG638" s="479"/>
      <c r="AH638" s="699" t="s">
        <v>904</v>
      </c>
      <c r="AI638" s="1008"/>
      <c r="AJ638" s="1008"/>
      <c r="AK638" s="1008"/>
      <c r="AL638" s="479"/>
      <c r="AM638" s="46"/>
      <c r="AN638" s="46"/>
      <c r="AO638" s="46"/>
      <c r="AP638" s="46"/>
      <c r="AQ638" s="46"/>
      <c r="AR638" s="46"/>
      <c r="AS638" s="46"/>
      <c r="AT638" s="46"/>
      <c r="AU638" s="46"/>
      <c r="AV638" s="46"/>
      <c r="AW638" s="46"/>
      <c r="AX638" s="46"/>
      <c r="AY638" s="46"/>
      <c r="AZ638" s="46"/>
      <c r="BA638" s="46"/>
      <c r="BB638" s="46"/>
      <c r="BC638" s="46"/>
      <c r="BD638" s="46"/>
      <c r="BE638" s="46"/>
      <c r="BF638" s="46"/>
      <c r="BG638" s="46"/>
      <c r="BH638" s="46"/>
      <c r="BI638" s="46"/>
      <c r="BJ638" s="46"/>
      <c r="BK638" s="46"/>
      <c r="BL638" s="46"/>
      <c r="BM638" s="46"/>
      <c r="BN638" s="46"/>
      <c r="BO638" s="46"/>
      <c r="BP638" s="46"/>
      <c r="BQ638" s="46"/>
      <c r="BR638" s="46"/>
      <c r="BS638" s="46"/>
      <c r="BT638" s="46"/>
      <c r="BU638" s="46"/>
      <c r="BV638" s="46"/>
      <c r="BW638" s="46"/>
      <c r="BX638" s="46"/>
      <c r="BY638" s="46"/>
      <c r="BZ638" s="46"/>
      <c r="CA638" s="46"/>
      <c r="CB638" s="46"/>
      <c r="CC638" s="46"/>
      <c r="CD638" s="46"/>
      <c r="CE638" s="46"/>
      <c r="CF638" s="46"/>
      <c r="CG638" s="46"/>
      <c r="CH638" s="46"/>
      <c r="CI638" s="46"/>
      <c r="CJ638" s="46"/>
      <c r="CK638" s="46"/>
      <c r="CL638" s="46"/>
      <c r="CM638" s="46"/>
      <c r="CN638" s="46"/>
      <c r="CO638" s="46"/>
      <c r="CP638" s="46"/>
      <c r="CQ638" s="46"/>
      <c r="CR638" s="46"/>
    </row>
    <row r="639" spans="1:96" ht="12.5">
      <c r="A639" s="26"/>
      <c r="B639" s="479" t="s">
        <v>1223</v>
      </c>
      <c r="C639" s="479"/>
      <c r="D639" s="479"/>
      <c r="E639" s="479"/>
      <c r="F639" s="479"/>
      <c r="G639" s="479"/>
      <c r="H639" s="1002" t="s">
        <v>1224</v>
      </c>
      <c r="I639" s="1004"/>
      <c r="J639" s="1004"/>
      <c r="K639" s="1004"/>
      <c r="L639" s="1004"/>
      <c r="M639" s="1004"/>
      <c r="N639" s="1004"/>
      <c r="O639" s="1004"/>
      <c r="P639" s="1004"/>
      <c r="Q639" s="1004"/>
      <c r="R639" s="1004"/>
      <c r="S639" s="11"/>
      <c r="T639" s="26"/>
      <c r="U639" s="479" t="s">
        <v>1223</v>
      </c>
      <c r="V639" s="479"/>
      <c r="W639" s="479"/>
      <c r="X639" s="479"/>
      <c r="Y639" s="479"/>
      <c r="Z639" s="479"/>
      <c r="AA639" s="1004" t="str">
        <f>H639</f>
        <v>Loan</v>
      </c>
      <c r="AB639" s="1004"/>
      <c r="AC639" s="1004"/>
      <c r="AD639" s="1004"/>
      <c r="AE639" s="1004"/>
      <c r="AF639" s="1004"/>
      <c r="AG639" s="1004"/>
      <c r="AH639" s="1004"/>
      <c r="AI639" s="1004"/>
      <c r="AJ639" s="1004"/>
      <c r="AK639" s="1004"/>
      <c r="AL639" s="479"/>
      <c r="AM639" s="46"/>
      <c r="AN639" s="46"/>
      <c r="AO639" s="46"/>
      <c r="AP639" s="46"/>
      <c r="AQ639" s="46"/>
      <c r="AR639" s="46"/>
      <c r="AS639" s="46"/>
      <c r="AT639" s="46"/>
      <c r="AU639" s="46"/>
      <c r="AV639" s="46"/>
      <c r="AW639" s="46"/>
      <c r="AX639" s="46"/>
      <c r="AY639" s="46"/>
      <c r="AZ639" s="46"/>
      <c r="BA639" s="46"/>
      <c r="BB639" s="46"/>
      <c r="BC639" s="46"/>
      <c r="BD639" s="46"/>
      <c r="BE639" s="46"/>
      <c r="BF639" s="46"/>
      <c r="BG639" s="46"/>
      <c r="BH639" s="46"/>
      <c r="BI639" s="46"/>
      <c r="BJ639" s="46"/>
      <c r="BK639" s="46"/>
      <c r="BL639" s="46"/>
      <c r="BM639" s="46"/>
      <c r="BN639" s="46"/>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6"/>
    </row>
    <row r="640" spans="1:96" ht="12.5">
      <c r="A640" s="26"/>
      <c r="B640" s="479" t="s">
        <v>1226</v>
      </c>
      <c r="C640" s="479"/>
      <c r="D640" s="479"/>
      <c r="E640" s="479"/>
      <c r="F640" s="479"/>
      <c r="G640" s="479"/>
      <c r="H640" s="479"/>
      <c r="I640" s="479"/>
      <c r="J640" s="479"/>
      <c r="K640" s="479"/>
      <c r="L640" s="479"/>
      <c r="M640" s="479"/>
      <c r="N640" s="1005" t="s">
        <v>697</v>
      </c>
      <c r="O640" s="1005"/>
      <c r="P640" s="479"/>
      <c r="Q640" s="479"/>
      <c r="R640" s="479"/>
      <c r="S640" s="479"/>
      <c r="T640" s="26"/>
      <c r="U640" s="479" t="s">
        <v>1226</v>
      </c>
      <c r="V640" s="479"/>
      <c r="W640" s="479"/>
      <c r="X640" s="479"/>
      <c r="Y640" s="479"/>
      <c r="Z640" s="479"/>
      <c r="AA640" s="479"/>
      <c r="AB640" s="479"/>
      <c r="AC640" s="479"/>
      <c r="AD640" s="479"/>
      <c r="AE640" s="479"/>
      <c r="AF640" s="479"/>
      <c r="AG640" s="1005" t="s">
        <v>697</v>
      </c>
      <c r="AH640" s="1005"/>
      <c r="AI640" s="479"/>
      <c r="AJ640" s="479"/>
      <c r="AK640" s="479"/>
      <c r="AL640" s="479"/>
      <c r="AM640" s="46"/>
      <c r="AN640" s="46"/>
      <c r="AO640" s="46"/>
      <c r="AP640" s="46"/>
      <c r="AQ640" s="46"/>
      <c r="AR640" s="46"/>
      <c r="AS640" s="46"/>
      <c r="AT640" s="46"/>
      <c r="AU640" s="46"/>
      <c r="AV640" s="46"/>
      <c r="AW640" s="46"/>
      <c r="AX640" s="46"/>
      <c r="AY640" s="46"/>
      <c r="AZ640" s="46"/>
      <c r="BA640" s="46"/>
      <c r="BB640" s="46"/>
      <c r="BC640" s="46"/>
      <c r="BD640" s="46"/>
      <c r="BE640" s="46"/>
      <c r="BF640" s="46"/>
      <c r="BG640" s="46"/>
      <c r="BH640" s="46"/>
      <c r="BI640" s="46"/>
      <c r="BJ640" s="46"/>
      <c r="BK640" s="46"/>
      <c r="BL640" s="46"/>
      <c r="BM640" s="46"/>
      <c r="BN640" s="46"/>
      <c r="BO640" s="46"/>
      <c r="BP640" s="46"/>
      <c r="BQ640" s="46"/>
      <c r="BR640" s="46"/>
      <c r="BS640" s="46"/>
      <c r="BT640" s="46"/>
      <c r="BU640" s="46"/>
      <c r="BV640" s="46"/>
      <c r="BW640" s="46"/>
      <c r="BX640" s="46"/>
      <c r="BY640" s="46"/>
      <c r="BZ640" s="46"/>
      <c r="CA640" s="46"/>
      <c r="CB640" s="46"/>
      <c r="CC640" s="46"/>
      <c r="CD640" s="46"/>
      <c r="CE640" s="46"/>
      <c r="CF640" s="46"/>
      <c r="CG640" s="46"/>
      <c r="CH640" s="46"/>
      <c r="CI640" s="46"/>
      <c r="CJ640" s="46"/>
      <c r="CK640" s="46"/>
      <c r="CL640" s="46"/>
      <c r="CM640" s="46"/>
      <c r="CN640" s="46"/>
      <c r="CO640" s="46"/>
      <c r="CP640" s="46"/>
      <c r="CQ640" s="46"/>
      <c r="CR640" s="46"/>
    </row>
    <row r="641" spans="1:96" ht="12.5">
      <c r="A641" s="26"/>
      <c r="B641" s="479"/>
      <c r="C641" s="479"/>
      <c r="D641" s="479"/>
      <c r="E641" s="479"/>
      <c r="F641" s="479"/>
      <c r="G641" s="479"/>
      <c r="H641" s="479"/>
      <c r="I641" s="479"/>
      <c r="J641" s="479"/>
      <c r="K641" s="479"/>
      <c r="L641" s="479"/>
      <c r="M641" s="479"/>
      <c r="N641" s="479"/>
      <c r="O641" s="479"/>
      <c r="P641" s="479"/>
      <c r="Q641" s="479"/>
      <c r="R641" s="479"/>
      <c r="S641" s="479"/>
      <c r="T641" s="26"/>
      <c r="U641" s="479"/>
      <c r="V641" s="479"/>
      <c r="W641" s="479"/>
      <c r="X641" s="479"/>
      <c r="Y641" s="479"/>
      <c r="Z641" s="479"/>
      <c r="AA641" s="479"/>
      <c r="AB641" s="479"/>
      <c r="AC641" s="479"/>
      <c r="AD641" s="479"/>
      <c r="AE641" s="479"/>
      <c r="AF641" s="479"/>
      <c r="AG641" s="479"/>
      <c r="AH641" s="479"/>
      <c r="AI641" s="479"/>
      <c r="AJ641" s="479"/>
      <c r="AK641" s="479"/>
      <c r="AL641" s="479"/>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c r="BI641" s="46"/>
      <c r="BJ641" s="46"/>
      <c r="BK641" s="46"/>
      <c r="BL641" s="46"/>
      <c r="BM641" s="46"/>
      <c r="BN641" s="46"/>
      <c r="BO641" s="46"/>
      <c r="BP641" s="46"/>
      <c r="BQ641" s="46"/>
      <c r="BR641" s="46"/>
      <c r="BS641" s="46"/>
      <c r="BT641" s="46"/>
      <c r="BU641" s="46"/>
      <c r="BV641" s="46"/>
      <c r="BW641" s="46"/>
      <c r="BX641" s="46"/>
      <c r="BY641" s="46"/>
      <c r="BZ641" s="46"/>
      <c r="CA641" s="46"/>
      <c r="CB641" s="46"/>
      <c r="CC641" s="46"/>
      <c r="CD641" s="46"/>
      <c r="CE641" s="46"/>
      <c r="CF641" s="46"/>
      <c r="CG641" s="46"/>
      <c r="CH641" s="46"/>
      <c r="CI641" s="46"/>
      <c r="CJ641" s="46"/>
      <c r="CK641" s="46"/>
      <c r="CL641" s="46"/>
      <c r="CM641" s="46"/>
      <c r="CN641" s="46"/>
      <c r="CO641" s="46"/>
      <c r="CP641" s="46"/>
      <c r="CQ641" s="46"/>
      <c r="CR641" s="46"/>
    </row>
    <row r="642" spans="1:96" ht="12.5">
      <c r="A642" s="64" t="s">
        <v>38</v>
      </c>
      <c r="B642" s="479" t="s">
        <v>1218</v>
      </c>
      <c r="C642" s="479"/>
      <c r="D642" s="479"/>
      <c r="E642" s="479"/>
      <c r="F642" s="479"/>
      <c r="G642" s="1006" t="str">
        <f>C620</f>
        <v>Deferred Developer Fee</v>
      </c>
      <c r="H642" s="1006"/>
      <c r="I642" s="1006"/>
      <c r="J642" s="1006"/>
      <c r="K642" s="1006"/>
      <c r="L642" s="1006"/>
      <c r="M642" s="1006"/>
      <c r="N642" s="1006"/>
      <c r="O642" s="1006"/>
      <c r="P642" s="1006"/>
      <c r="Q642" s="1006"/>
      <c r="R642" s="1006"/>
      <c r="S642" s="479"/>
      <c r="T642" s="64" t="s">
        <v>81</v>
      </c>
      <c r="U642" s="479" t="s">
        <v>1218</v>
      </c>
      <c r="V642" s="479"/>
      <c r="W642" s="479"/>
      <c r="X642" s="479"/>
      <c r="Y642" s="479"/>
      <c r="Z642" s="1006">
        <f>C621</f>
        <v>0</v>
      </c>
      <c r="AA642" s="1006"/>
      <c r="AB642" s="1006"/>
      <c r="AC642" s="1006"/>
      <c r="AD642" s="1006"/>
      <c r="AE642" s="1006"/>
      <c r="AF642" s="1006"/>
      <c r="AG642" s="1006"/>
      <c r="AH642" s="1006"/>
      <c r="AI642" s="1006"/>
      <c r="AJ642" s="1006"/>
      <c r="AK642" s="1006"/>
      <c r="AL642" s="479"/>
      <c r="AM642" s="46"/>
      <c r="AN642" s="46"/>
      <c r="AO642" s="46"/>
      <c r="AP642" s="46"/>
      <c r="AQ642" s="46"/>
      <c r="AR642" s="46"/>
      <c r="AS642" s="46"/>
      <c r="AT642" s="46"/>
      <c r="AU642" s="46"/>
      <c r="AV642" s="46"/>
      <c r="AW642" s="46"/>
      <c r="AX642" s="46"/>
      <c r="AY642" s="46"/>
      <c r="AZ642" s="46"/>
      <c r="BA642" s="46"/>
      <c r="BB642" s="46"/>
      <c r="BC642" s="46"/>
      <c r="BD642" s="46"/>
      <c r="BE642" s="46"/>
      <c r="BF642" s="46"/>
      <c r="BG642" s="46"/>
      <c r="BH642" s="46"/>
      <c r="BI642" s="46"/>
      <c r="BJ642" s="46"/>
      <c r="BK642" s="46"/>
      <c r="BL642" s="46"/>
      <c r="BM642" s="46"/>
      <c r="BN642" s="46"/>
      <c r="BO642" s="46"/>
      <c r="BP642" s="46"/>
      <c r="BQ642" s="46"/>
      <c r="BR642" s="46"/>
      <c r="BS642" s="46"/>
      <c r="BT642" s="46"/>
      <c r="BU642" s="46"/>
      <c r="BV642" s="46"/>
      <c r="BW642" s="46"/>
      <c r="BX642" s="46"/>
      <c r="BY642" s="46"/>
      <c r="BZ642" s="46"/>
      <c r="CA642" s="46"/>
      <c r="CB642" s="46"/>
      <c r="CC642" s="46"/>
      <c r="CD642" s="46"/>
      <c r="CE642" s="46"/>
      <c r="CF642" s="46"/>
      <c r="CG642" s="46"/>
      <c r="CH642" s="46"/>
      <c r="CI642" s="46"/>
      <c r="CJ642" s="46"/>
      <c r="CK642" s="46"/>
      <c r="CL642" s="46"/>
      <c r="CM642" s="46"/>
      <c r="CN642" s="46"/>
      <c r="CO642" s="46"/>
      <c r="CP642" s="46"/>
      <c r="CQ642" s="46"/>
      <c r="CR642" s="46"/>
    </row>
    <row r="643" spans="1:96" ht="12.5">
      <c r="A643" s="26"/>
      <c r="B643" s="479" t="s">
        <v>895</v>
      </c>
      <c r="C643" s="479"/>
      <c r="D643" s="479"/>
      <c r="E643" s="479"/>
      <c r="F643" s="479"/>
      <c r="G643" s="1004" t="str">
        <f>G585</f>
        <v>600 California St Suite 900</v>
      </c>
      <c r="H643" s="1004"/>
      <c r="I643" s="1004"/>
      <c r="J643" s="1004"/>
      <c r="K643" s="1004"/>
      <c r="L643" s="1004"/>
      <c r="M643" s="1004"/>
      <c r="N643" s="1004"/>
      <c r="O643" s="1004"/>
      <c r="P643" s="1004"/>
      <c r="Q643" s="1004"/>
      <c r="R643" s="1004"/>
      <c r="S643" s="479"/>
      <c r="T643" s="26"/>
      <c r="U643" s="479" t="s">
        <v>895</v>
      </c>
      <c r="V643" s="479"/>
      <c r="W643" s="479"/>
      <c r="X643" s="479"/>
      <c r="Y643" s="479"/>
      <c r="Z643" s="1004"/>
      <c r="AA643" s="1004"/>
      <c r="AB643" s="1004"/>
      <c r="AC643" s="1004"/>
      <c r="AD643" s="1004"/>
      <c r="AE643" s="1004"/>
      <c r="AF643" s="1004"/>
      <c r="AG643" s="1004"/>
      <c r="AH643" s="1004"/>
      <c r="AI643" s="1004"/>
      <c r="AJ643" s="1004"/>
      <c r="AK643" s="1004"/>
      <c r="AL643" s="479"/>
      <c r="AM643" s="46"/>
      <c r="AN643" s="46"/>
      <c r="AO643" s="46"/>
      <c r="AP643" s="46"/>
      <c r="AQ643" s="46"/>
      <c r="AR643" s="46"/>
      <c r="AS643" s="46"/>
      <c r="AT643" s="46"/>
      <c r="AU643" s="46"/>
      <c r="AV643" s="46"/>
      <c r="AW643" s="46"/>
      <c r="AX643" s="46"/>
      <c r="AY643" s="46"/>
      <c r="AZ643" s="46"/>
      <c r="BA643" s="46"/>
      <c r="BB643" s="46"/>
      <c r="BC643" s="46"/>
      <c r="BD643" s="46"/>
      <c r="BE643" s="46"/>
      <c r="BF643" s="46"/>
      <c r="BG643" s="46"/>
      <c r="BH643" s="46"/>
      <c r="BI643" s="46"/>
      <c r="BJ643" s="46"/>
      <c r="BK643" s="46"/>
      <c r="BL643" s="46"/>
      <c r="BM643" s="46"/>
      <c r="BN643" s="46"/>
      <c r="BO643" s="46"/>
      <c r="BP643" s="46"/>
      <c r="BQ643" s="46"/>
      <c r="BR643" s="46"/>
      <c r="BS643" s="46"/>
      <c r="BT643" s="46"/>
      <c r="BU643" s="46"/>
      <c r="BV643" s="46"/>
      <c r="BW643" s="46"/>
      <c r="BX643" s="46"/>
      <c r="BY643" s="46"/>
      <c r="BZ643" s="46"/>
      <c r="CA643" s="46"/>
      <c r="CB643" s="46"/>
      <c r="CC643" s="46"/>
      <c r="CD643" s="46"/>
      <c r="CE643" s="46"/>
      <c r="CF643" s="46"/>
      <c r="CG643" s="46"/>
      <c r="CH643" s="46"/>
      <c r="CI643" s="46"/>
      <c r="CJ643" s="46"/>
      <c r="CK643" s="46"/>
      <c r="CL643" s="46"/>
      <c r="CM643" s="46"/>
      <c r="CN643" s="46"/>
      <c r="CO643" s="46"/>
      <c r="CP643" s="46"/>
      <c r="CQ643" s="46"/>
      <c r="CR643" s="46"/>
    </row>
    <row r="644" spans="1:96" ht="12.75" customHeight="1">
      <c r="A644" s="26"/>
      <c r="B644" s="479" t="s">
        <v>782</v>
      </c>
      <c r="C644" s="479"/>
      <c r="D644" s="479"/>
      <c r="E644" s="479"/>
      <c r="F644" s="479"/>
      <c r="G644" s="1004" t="str">
        <f>G586</f>
        <v>San Francisco</v>
      </c>
      <c r="H644" s="1004"/>
      <c r="I644" s="1004"/>
      <c r="J644" s="1004"/>
      <c r="K644" s="1004"/>
      <c r="L644" s="1004"/>
      <c r="M644" s="1004"/>
      <c r="N644" s="1004"/>
      <c r="O644" s="1004"/>
      <c r="P644" s="1004"/>
      <c r="Q644" s="1004"/>
      <c r="R644" s="1004"/>
      <c r="S644" s="479"/>
      <c r="T644" s="26"/>
      <c r="U644" s="479" t="s">
        <v>782</v>
      </c>
      <c r="V644" s="479"/>
      <c r="W644" s="479"/>
      <c r="X644" s="479"/>
      <c r="Y644" s="479"/>
      <c r="Z644" s="1025"/>
      <c r="AA644" s="1025"/>
      <c r="AB644" s="1025"/>
      <c r="AC644" s="1025"/>
      <c r="AD644" s="1025"/>
      <c r="AE644" s="1025"/>
      <c r="AF644" s="1025"/>
      <c r="AG644" s="1025"/>
      <c r="AH644" s="1025"/>
      <c r="AI644" s="1025"/>
      <c r="AJ644" s="1025"/>
      <c r="AK644" s="1025"/>
      <c r="AL644" s="479"/>
      <c r="AM644" s="46"/>
      <c r="AN644" s="46"/>
      <c r="AO644" s="46"/>
      <c r="AP644" s="46"/>
      <c r="AQ644" s="46"/>
      <c r="AR644" s="46"/>
      <c r="AS644" s="46"/>
      <c r="AT644" s="46"/>
      <c r="AU644" s="46"/>
      <c r="AV644" s="46"/>
      <c r="AW644" s="46"/>
      <c r="AX644" s="46"/>
      <c r="AY644" s="46"/>
      <c r="AZ644" s="46"/>
      <c r="BA644" s="46"/>
      <c r="BB644" s="46"/>
      <c r="BC644" s="46"/>
      <c r="BD644" s="46"/>
      <c r="BE644" s="46"/>
      <c r="BF644" s="46"/>
      <c r="BG644" s="46"/>
      <c r="BH644" s="46"/>
      <c r="BI644" s="46"/>
      <c r="BJ644" s="46"/>
      <c r="BK644" s="46"/>
      <c r="BL644" s="46"/>
      <c r="BM644" s="46"/>
      <c r="BN644" s="46"/>
      <c r="BO644" s="46"/>
      <c r="BP644" s="46"/>
      <c r="BQ644" s="46"/>
      <c r="BR644" s="46"/>
      <c r="BS644" s="46"/>
      <c r="BT644" s="46"/>
      <c r="BU644" s="46"/>
      <c r="BV644" s="46"/>
      <c r="BW644" s="46"/>
      <c r="BX644" s="46"/>
      <c r="BY644" s="46"/>
      <c r="BZ644" s="46"/>
      <c r="CA644" s="46"/>
      <c r="CB644" s="46"/>
      <c r="CC644" s="46"/>
      <c r="CD644" s="46"/>
      <c r="CE644" s="46"/>
      <c r="CF644" s="46"/>
      <c r="CG644" s="46"/>
      <c r="CH644" s="46"/>
      <c r="CI644" s="46"/>
      <c r="CJ644" s="46"/>
      <c r="CK644" s="46"/>
      <c r="CL644" s="46"/>
      <c r="CM644" s="46"/>
      <c r="CN644" s="46"/>
      <c r="CO644" s="46"/>
      <c r="CP644" s="46"/>
      <c r="CQ644" s="46"/>
      <c r="CR644" s="46"/>
    </row>
    <row r="645" spans="1:96" ht="12.75" customHeight="1">
      <c r="A645" s="26"/>
      <c r="B645" s="479" t="s">
        <v>1220</v>
      </c>
      <c r="C645" s="479"/>
      <c r="D645" s="479"/>
      <c r="E645" s="479"/>
      <c r="F645" s="479"/>
      <c r="G645" s="1004" t="str">
        <f>G587</f>
        <v>Sarah White</v>
      </c>
      <c r="H645" s="1004"/>
      <c r="I645" s="1004"/>
      <c r="J645" s="1004"/>
      <c r="K645" s="1004"/>
      <c r="L645" s="1004"/>
      <c r="M645" s="1004"/>
      <c r="N645" s="1004"/>
      <c r="O645" s="1004"/>
      <c r="P645" s="1004"/>
      <c r="Q645" s="1004"/>
      <c r="R645" s="1004"/>
      <c r="S645" s="479"/>
      <c r="T645" s="26"/>
      <c r="U645" s="479" t="s">
        <v>1220</v>
      </c>
      <c r="V645" s="479"/>
      <c r="W645" s="479"/>
      <c r="X645" s="479"/>
      <c r="Y645" s="479"/>
      <c r="Z645" s="1025"/>
      <c r="AA645" s="1025"/>
      <c r="AB645" s="1025"/>
      <c r="AC645" s="1025"/>
      <c r="AD645" s="1025"/>
      <c r="AE645" s="1025"/>
      <c r="AF645" s="1025"/>
      <c r="AG645" s="1025"/>
      <c r="AH645" s="1025"/>
      <c r="AI645" s="1025"/>
      <c r="AJ645" s="1025"/>
      <c r="AK645" s="1025"/>
      <c r="AL645" s="479"/>
      <c r="AM645" s="46"/>
      <c r="AN645" s="46"/>
      <c r="AO645" s="46"/>
      <c r="AP645" s="46"/>
      <c r="AQ645" s="46"/>
      <c r="AR645" s="46"/>
      <c r="AS645" s="46"/>
      <c r="AT645" s="46"/>
      <c r="AU645" s="46"/>
      <c r="AV645" s="46"/>
      <c r="AW645" s="46"/>
      <c r="AX645" s="46"/>
      <c r="AY645" s="46"/>
      <c r="AZ645" s="46"/>
      <c r="BA645" s="46"/>
      <c r="BB645" s="46"/>
      <c r="BC645" s="194" t="s">
        <v>1255</v>
      </c>
      <c r="BD645" s="195"/>
      <c r="BE645" s="195"/>
      <c r="BF645" s="195"/>
      <c r="BG645" s="195"/>
      <c r="BH645" s="195"/>
      <c r="BI645" s="195"/>
      <c r="BJ645" s="46"/>
      <c r="BK645" s="46"/>
      <c r="BL645" s="46"/>
      <c r="BM645" s="46"/>
      <c r="BN645" s="46"/>
      <c r="BO645" s="46"/>
      <c r="BP645" s="46"/>
      <c r="BQ645" s="46"/>
      <c r="BR645" s="46"/>
      <c r="BS645" s="46"/>
      <c r="BT645" s="46"/>
      <c r="BU645" s="46"/>
      <c r="BV645" s="46"/>
      <c r="BW645" s="46"/>
      <c r="BX645" s="46"/>
      <c r="BY645" s="46"/>
      <c r="BZ645" s="46"/>
      <c r="CA645" s="46"/>
      <c r="CB645" s="46"/>
      <c r="CC645" s="46"/>
      <c r="CD645" s="46"/>
      <c r="CE645" s="46"/>
      <c r="CF645" s="46"/>
      <c r="CG645" s="46"/>
      <c r="CH645" s="46"/>
      <c r="CI645" s="46"/>
      <c r="CJ645" s="46"/>
      <c r="CK645" s="46"/>
      <c r="CL645" s="46"/>
      <c r="CM645" s="46"/>
      <c r="CN645" s="46"/>
      <c r="CO645" s="46"/>
      <c r="CP645" s="46"/>
      <c r="CQ645" s="479"/>
      <c r="CR645" s="479"/>
    </row>
    <row r="646" spans="1:96" ht="13">
      <c r="A646" s="26"/>
      <c r="B646" s="479" t="s">
        <v>684</v>
      </c>
      <c r="C646" s="479"/>
      <c r="D646" s="479"/>
      <c r="E646" s="479"/>
      <c r="F646" s="479"/>
      <c r="G646" s="1007" t="str">
        <f>G588</f>
        <v>415-321-4074</v>
      </c>
      <c r="H646" s="1007"/>
      <c r="I646" s="1007"/>
      <c r="J646" s="1007"/>
      <c r="K646" s="1007"/>
      <c r="L646" s="1007"/>
      <c r="M646" s="479"/>
      <c r="N646" s="479"/>
      <c r="O646" s="699" t="s">
        <v>904</v>
      </c>
      <c r="P646" s="1008"/>
      <c r="Q646" s="1008"/>
      <c r="R646" s="1008"/>
      <c r="S646" s="479"/>
      <c r="T646" s="26"/>
      <c r="U646" s="479" t="s">
        <v>684</v>
      </c>
      <c r="V646" s="479"/>
      <c r="W646" s="479"/>
      <c r="X646" s="479"/>
      <c r="Y646" s="479"/>
      <c r="Z646" s="1007"/>
      <c r="AA646" s="1007"/>
      <c r="AB646" s="1007"/>
      <c r="AC646" s="1007"/>
      <c r="AD646" s="1007"/>
      <c r="AE646" s="1007"/>
      <c r="AF646" s="479"/>
      <c r="AG646" s="479"/>
      <c r="AH646" s="699" t="s">
        <v>904</v>
      </c>
      <c r="AI646" s="1008"/>
      <c r="AJ646" s="1008"/>
      <c r="AK646" s="1008"/>
      <c r="AL646" s="479"/>
      <c r="AM646" s="46"/>
      <c r="AN646" s="46"/>
      <c r="AO646" s="46"/>
      <c r="AP646" s="46"/>
      <c r="AQ646" s="46"/>
      <c r="AR646" s="46"/>
      <c r="AS646" s="46"/>
      <c r="AT646" s="46"/>
      <c r="AU646" s="46"/>
      <c r="AV646" s="46"/>
      <c r="AW646" s="46"/>
      <c r="AX646" s="46"/>
      <c r="AY646" s="46"/>
      <c r="AZ646" s="46"/>
      <c r="BA646" s="46"/>
      <c r="BB646" s="46"/>
      <c r="BC646" s="267" t="s">
        <v>508</v>
      </c>
      <c r="BD646" s="195"/>
      <c r="BE646" s="195"/>
      <c r="BF646" s="195"/>
      <c r="BG646" s="195"/>
      <c r="BH646" s="195"/>
      <c r="BI646" s="195"/>
      <c r="BJ646" s="46"/>
      <c r="BK646" s="46"/>
      <c r="BL646" s="46"/>
      <c r="BM646" s="46"/>
      <c r="BN646" s="46"/>
      <c r="BO646" s="46"/>
      <c r="BP646" s="46"/>
      <c r="BQ646" s="46"/>
      <c r="BR646" s="46"/>
      <c r="BS646" s="46"/>
      <c r="BT646" s="46"/>
      <c r="BU646" s="46"/>
      <c r="BV646" s="46"/>
      <c r="BW646" s="46"/>
      <c r="BX646" s="46"/>
      <c r="BY646" s="46"/>
      <c r="BZ646" s="46"/>
      <c r="CA646" s="46"/>
      <c r="CB646" s="46"/>
      <c r="CC646" s="46"/>
      <c r="CD646" s="46"/>
      <c r="CE646" s="46"/>
      <c r="CF646" s="46"/>
      <c r="CG646" s="46"/>
      <c r="CH646" s="46"/>
      <c r="CI646" s="46"/>
      <c r="CJ646" s="46"/>
      <c r="CK646" s="46"/>
      <c r="CL646" s="46"/>
      <c r="CM646" s="46"/>
      <c r="CN646" s="46"/>
      <c r="CO646" s="46"/>
      <c r="CP646" s="46"/>
      <c r="CQ646" s="479"/>
      <c r="CR646" s="479"/>
    </row>
    <row r="647" spans="1:96" ht="13">
      <c r="A647" s="26"/>
      <c r="B647" s="479" t="s">
        <v>1223</v>
      </c>
      <c r="C647" s="479"/>
      <c r="D647" s="479"/>
      <c r="E647" s="479"/>
      <c r="F647" s="479"/>
      <c r="G647" s="479"/>
      <c r="H647" s="1002" t="s">
        <v>1256</v>
      </c>
      <c r="I647" s="1004"/>
      <c r="J647" s="1004"/>
      <c r="K647" s="1004"/>
      <c r="L647" s="1004"/>
      <c r="M647" s="1004"/>
      <c r="N647" s="1004"/>
      <c r="O647" s="1004"/>
      <c r="P647" s="1004"/>
      <c r="Q647" s="1004"/>
      <c r="R647" s="1004"/>
      <c r="S647" s="479"/>
      <c r="T647" s="26"/>
      <c r="U647" s="479" t="s">
        <v>1223</v>
      </c>
      <c r="V647" s="479"/>
      <c r="W647" s="479"/>
      <c r="X647" s="479"/>
      <c r="Y647" s="479"/>
      <c r="Z647" s="479"/>
      <c r="AA647" s="1004">
        <f>Z642</f>
        <v>0</v>
      </c>
      <c r="AB647" s="1004"/>
      <c r="AC647" s="1004"/>
      <c r="AD647" s="1004"/>
      <c r="AE647" s="1004"/>
      <c r="AF647" s="1004"/>
      <c r="AG647" s="1004"/>
      <c r="AH647" s="1004"/>
      <c r="AI647" s="1004"/>
      <c r="AJ647" s="1004"/>
      <c r="AK647" s="1004"/>
      <c r="AL647" s="479"/>
      <c r="AM647" s="46"/>
      <c r="AN647" s="46"/>
      <c r="AO647" s="46"/>
      <c r="AP647" s="46"/>
      <c r="AQ647" s="46"/>
      <c r="AR647" s="46"/>
      <c r="AS647" s="46"/>
      <c r="AT647" s="46"/>
      <c r="AU647" s="46"/>
      <c r="AV647" s="46"/>
      <c r="AW647" s="46"/>
      <c r="AX647" s="46"/>
      <c r="AY647" s="46"/>
      <c r="AZ647" s="46"/>
      <c r="BA647" s="46"/>
      <c r="BB647" s="46"/>
      <c r="BC647" s="700"/>
      <c r="BD647" s="701"/>
      <c r="BE647" s="702"/>
      <c r="BF647" s="702"/>
      <c r="BG647" s="702"/>
      <c r="BH647" s="702"/>
      <c r="BI647" s="702"/>
      <c r="BJ647" s="46"/>
      <c r="BK647" s="46"/>
      <c r="BL647" s="46"/>
      <c r="BM647" s="46"/>
      <c r="BN647" s="46"/>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79"/>
      <c r="CR647" s="479"/>
    </row>
    <row r="648" spans="1:96" ht="13.5" thickBot="1">
      <c r="A648" s="26"/>
      <c r="B648" s="479" t="s">
        <v>1226</v>
      </c>
      <c r="C648" s="479"/>
      <c r="D648" s="479"/>
      <c r="E648" s="479"/>
      <c r="F648" s="479"/>
      <c r="G648" s="479"/>
      <c r="H648" s="479"/>
      <c r="I648" s="479"/>
      <c r="J648" s="479"/>
      <c r="K648" s="479"/>
      <c r="L648" s="479"/>
      <c r="M648" s="479"/>
      <c r="N648" s="1005" t="s">
        <v>697</v>
      </c>
      <c r="O648" s="1005"/>
      <c r="P648" s="479"/>
      <c r="Q648" s="479"/>
      <c r="R648" s="479"/>
      <c r="S648" s="479"/>
      <c r="T648" s="26"/>
      <c r="U648" s="479" t="s">
        <v>1226</v>
      </c>
      <c r="V648" s="479"/>
      <c r="W648" s="479"/>
      <c r="X648" s="479"/>
      <c r="Y648" s="479"/>
      <c r="Z648" s="479"/>
      <c r="AA648" s="479"/>
      <c r="AB648" s="479"/>
      <c r="AC648" s="479"/>
      <c r="AD648" s="479"/>
      <c r="AE648" s="479"/>
      <c r="AF648" s="479"/>
      <c r="AG648" s="1005" t="s">
        <v>697</v>
      </c>
      <c r="AH648" s="1005"/>
      <c r="AI648" s="479"/>
      <c r="AJ648" s="479"/>
      <c r="AK648" s="479"/>
      <c r="AL648" s="479"/>
      <c r="AM648" s="46"/>
      <c r="AN648" s="703" t="s">
        <v>1257</v>
      </c>
      <c r="AO648" s="46"/>
      <c r="AP648" s="46"/>
      <c r="AQ648" s="46"/>
      <c r="AR648" s="46"/>
      <c r="AS648" s="676"/>
      <c r="AT648" s="209" t="s">
        <v>1258</v>
      </c>
      <c r="AU648" s="676"/>
      <c r="AV648" s="676"/>
      <c r="AW648" s="46"/>
      <c r="AX648" s="46"/>
      <c r="AY648" s="46"/>
      <c r="AZ648" s="46"/>
      <c r="BA648" s="46"/>
      <c r="BB648" s="46"/>
      <c r="BC648" s="333" t="s">
        <v>1259</v>
      </c>
      <c r="BD648" s="334" t="s">
        <v>1234</v>
      </c>
      <c r="BE648" s="334" t="s">
        <v>1238</v>
      </c>
      <c r="BF648" s="334" t="s">
        <v>1239</v>
      </c>
      <c r="BG648" s="334" t="s">
        <v>1240</v>
      </c>
      <c r="BH648" s="334" t="s">
        <v>1243</v>
      </c>
      <c r="BI648" s="334" t="s">
        <v>1242</v>
      </c>
      <c r="BJ648" s="46"/>
      <c r="BK648" s="46"/>
      <c r="BL648" s="46"/>
      <c r="BM648" s="46"/>
      <c r="BN648" s="46"/>
      <c r="BO648" s="46"/>
      <c r="BP648" s="46"/>
      <c r="BQ648" s="46"/>
      <c r="BR648" s="46"/>
      <c r="BS648" s="46"/>
      <c r="BT648" s="46"/>
      <c r="BU648" s="46"/>
      <c r="BV648" s="46"/>
      <c r="BW648" s="46"/>
      <c r="BX648" s="46"/>
      <c r="BY648" s="46"/>
      <c r="BZ648" s="46"/>
      <c r="CA648" s="46"/>
      <c r="CB648" s="46"/>
      <c r="CC648" s="46"/>
      <c r="CD648" s="46"/>
      <c r="CE648" s="46"/>
      <c r="CF648" s="46"/>
      <c r="CG648" s="46"/>
      <c r="CH648" s="46"/>
      <c r="CI648" s="46"/>
      <c r="CJ648" s="46"/>
      <c r="CK648" s="46"/>
      <c r="CL648" s="46"/>
      <c r="CM648" s="46"/>
      <c r="CN648" s="46"/>
      <c r="CO648" s="46"/>
      <c r="CP648" s="46"/>
      <c r="CQ648" s="479"/>
      <c r="CR648" s="479"/>
    </row>
    <row r="649" spans="1:96" ht="12.5">
      <c r="A649" s="26"/>
      <c r="B649" s="479"/>
      <c r="C649" s="479"/>
      <c r="D649" s="479"/>
      <c r="E649" s="479"/>
      <c r="F649" s="479"/>
      <c r="G649" s="479"/>
      <c r="H649" s="479"/>
      <c r="I649" s="479"/>
      <c r="J649" s="479"/>
      <c r="K649" s="479"/>
      <c r="L649" s="479"/>
      <c r="M649" s="479"/>
      <c r="N649" s="479"/>
      <c r="O649" s="479"/>
      <c r="P649" s="479"/>
      <c r="Q649" s="479"/>
      <c r="R649" s="479"/>
      <c r="S649" s="479"/>
      <c r="T649" s="26"/>
      <c r="U649" s="479"/>
      <c r="V649" s="479"/>
      <c r="W649" s="479"/>
      <c r="X649" s="479"/>
      <c r="Y649" s="479"/>
      <c r="Z649" s="479"/>
      <c r="AA649" s="479"/>
      <c r="AB649" s="479"/>
      <c r="AC649" s="479"/>
      <c r="AD649" s="479"/>
      <c r="AE649" s="479"/>
      <c r="AF649" s="479"/>
      <c r="AG649" s="479"/>
      <c r="AH649" s="479"/>
      <c r="AI649" s="479"/>
      <c r="AJ649" s="479"/>
      <c r="AK649" s="479"/>
      <c r="AL649" s="479"/>
      <c r="AM649" s="46"/>
      <c r="AN649" s="805">
        <f t="shared" ref="AN649:AN673" si="25">IF($G709=0,"N/A",VLOOKUP($T$191,TC_Rent,(MATCH($B709,bedrooms,FALSE))))</f>
        <v>3262</v>
      </c>
      <c r="AO649" s="46"/>
      <c r="AP649" s="46"/>
      <c r="AQ649" s="46"/>
      <c r="AR649" s="46"/>
      <c r="AS649" s="676"/>
      <c r="AT649" s="271" t="s">
        <v>1260</v>
      </c>
      <c r="AU649" s="273" t="s">
        <v>1261</v>
      </c>
      <c r="AV649" s="272" t="s">
        <v>1262</v>
      </c>
      <c r="AW649" s="46"/>
      <c r="AX649" s="46"/>
      <c r="AY649" s="46"/>
      <c r="AZ649" s="46"/>
      <c r="BA649" s="46"/>
      <c r="BB649" s="46"/>
      <c r="BC649" s="335" t="s">
        <v>680</v>
      </c>
      <c r="BD649" s="491">
        <v>2284</v>
      </c>
      <c r="BE649" s="492">
        <v>2446</v>
      </c>
      <c r="BF649" s="493">
        <v>2936</v>
      </c>
      <c r="BG649" s="492">
        <v>3392</v>
      </c>
      <c r="BH649" s="493">
        <v>3784</v>
      </c>
      <c r="BI649" s="494">
        <v>4176</v>
      </c>
      <c r="BJ649" s="46"/>
      <c r="BK649" s="46"/>
      <c r="BL649" s="46"/>
      <c r="BM649" s="46"/>
      <c r="BN649" s="46"/>
      <c r="BO649" s="46"/>
      <c r="BP649" s="46"/>
      <c r="BQ649" s="46"/>
      <c r="BR649" s="46"/>
      <c r="BS649" s="46"/>
      <c r="BT649" s="46"/>
      <c r="BU649" s="46"/>
      <c r="BV649" s="46"/>
      <c r="BW649" s="46"/>
      <c r="BX649" s="46"/>
      <c r="BY649" s="46"/>
      <c r="BZ649" s="46"/>
      <c r="CA649" s="46"/>
      <c r="CB649" s="46"/>
      <c r="CC649" s="46"/>
      <c r="CD649" s="46"/>
      <c r="CE649" s="46"/>
      <c r="CF649" s="46"/>
      <c r="CG649" s="46"/>
      <c r="CH649" s="46"/>
      <c r="CI649" s="46"/>
      <c r="CJ649" s="46"/>
      <c r="CK649" s="46"/>
      <c r="CL649" s="46"/>
      <c r="CM649" s="46"/>
      <c r="CN649" s="46"/>
      <c r="CO649" s="46"/>
      <c r="CP649" s="46"/>
      <c r="CQ649" s="479"/>
      <c r="CR649" s="479"/>
    </row>
    <row r="650" spans="1:96" ht="12.5">
      <c r="A650" s="64" t="s">
        <v>85</v>
      </c>
      <c r="B650" s="479" t="s">
        <v>1218</v>
      </c>
      <c r="C650" s="479"/>
      <c r="D650" s="479"/>
      <c r="E650" s="479"/>
      <c r="F650" s="479"/>
      <c r="G650" s="1006">
        <f>C622</f>
        <v>0</v>
      </c>
      <c r="H650" s="1006"/>
      <c r="I650" s="1006"/>
      <c r="J650" s="1006"/>
      <c r="K650" s="1006"/>
      <c r="L650" s="1006"/>
      <c r="M650" s="1006"/>
      <c r="N650" s="1006"/>
      <c r="O650" s="1006"/>
      <c r="P650" s="1006"/>
      <c r="Q650" s="1006"/>
      <c r="R650" s="1006"/>
      <c r="S650" s="479"/>
      <c r="T650" s="64" t="s">
        <v>1209</v>
      </c>
      <c r="U650" s="479" t="s">
        <v>1218</v>
      </c>
      <c r="V650" s="479"/>
      <c r="W650" s="479"/>
      <c r="X650" s="479"/>
      <c r="Y650" s="479"/>
      <c r="Z650" s="1006">
        <f>C623</f>
        <v>0</v>
      </c>
      <c r="AA650" s="1006"/>
      <c r="AB650" s="1006"/>
      <c r="AC650" s="1006"/>
      <c r="AD650" s="1006"/>
      <c r="AE650" s="1006"/>
      <c r="AF650" s="1006"/>
      <c r="AG650" s="1006"/>
      <c r="AH650" s="1006"/>
      <c r="AI650" s="1006"/>
      <c r="AJ650" s="1006"/>
      <c r="AK650" s="1006"/>
      <c r="AL650" s="479"/>
      <c r="AM650" s="46"/>
      <c r="AN650" s="805">
        <f t="shared" si="25"/>
        <v>3914</v>
      </c>
      <c r="AO650" s="46"/>
      <c r="AP650" s="46"/>
      <c r="AQ650" s="46"/>
      <c r="AR650" s="46"/>
      <c r="AS650" s="676"/>
      <c r="AT650" s="704">
        <f t="shared" ref="AT650:AT674" si="26">G709</f>
        <v>6</v>
      </c>
      <c r="AU650" s="705">
        <f>AT650/$AT$675</f>
        <v>4.4444444444444446E-2</v>
      </c>
      <c r="AV650" s="706">
        <f t="shared" ref="AV650:AV674" si="27">IF(AU650=0," ",AU650*AD709)</f>
        <v>1.3333333333333334E-2</v>
      </c>
      <c r="AW650" s="46"/>
      <c r="AX650" s="46"/>
      <c r="AY650" s="46"/>
      <c r="AZ650" s="46"/>
      <c r="BA650" s="46"/>
      <c r="BB650" s="46"/>
      <c r="BC650" s="336" t="s">
        <v>683</v>
      </c>
      <c r="BD650" s="495">
        <v>1456</v>
      </c>
      <c r="BE650" s="496">
        <v>1560</v>
      </c>
      <c r="BF650" s="495">
        <v>1872</v>
      </c>
      <c r="BG650" s="496">
        <v>2162</v>
      </c>
      <c r="BH650" s="496">
        <v>2414</v>
      </c>
      <c r="BI650" s="497">
        <v>2662</v>
      </c>
      <c r="BJ650" s="46"/>
      <c r="BK650" s="46"/>
      <c r="BL650" s="46"/>
      <c r="BM650" s="46"/>
      <c r="BN650" s="46"/>
      <c r="BO650" s="46"/>
      <c r="BP650" s="46"/>
      <c r="BQ650" s="46"/>
      <c r="BR650" s="46"/>
      <c r="BS650" s="46"/>
      <c r="BT650" s="46"/>
      <c r="BU650" s="46"/>
      <c r="BV650" s="46"/>
      <c r="BW650" s="46"/>
      <c r="BX650" s="46"/>
      <c r="BY650" s="46"/>
      <c r="BZ650" s="46"/>
      <c r="CA650" s="46"/>
      <c r="CB650" s="46"/>
      <c r="CC650" s="46"/>
      <c r="CD650" s="46"/>
      <c r="CE650" s="46"/>
      <c r="CF650" s="46"/>
      <c r="CG650" s="46"/>
      <c r="CH650" s="46"/>
      <c r="CI650" s="46"/>
      <c r="CJ650" s="46"/>
      <c r="CK650" s="46"/>
      <c r="CL650" s="46"/>
      <c r="CM650" s="46"/>
      <c r="CN650" s="46"/>
      <c r="CO650" s="46"/>
      <c r="CP650" s="46"/>
      <c r="CQ650" s="479"/>
      <c r="CR650" s="479"/>
    </row>
    <row r="651" spans="1:96" ht="12.5">
      <c r="A651" s="26"/>
      <c r="B651" s="479" t="s">
        <v>895</v>
      </c>
      <c r="C651" s="479"/>
      <c r="D651" s="479"/>
      <c r="E651" s="479"/>
      <c r="F651" s="479"/>
      <c r="G651" s="1004">
        <f>Z643</f>
        <v>0</v>
      </c>
      <c r="H651" s="1004"/>
      <c r="I651" s="1004"/>
      <c r="J651" s="1004"/>
      <c r="K651" s="1004"/>
      <c r="L651" s="1004"/>
      <c r="M651" s="1004"/>
      <c r="N651" s="1004"/>
      <c r="O651" s="1004"/>
      <c r="P651" s="1004"/>
      <c r="Q651" s="1004"/>
      <c r="R651" s="1004"/>
      <c r="S651" s="479"/>
      <c r="T651" s="26"/>
      <c r="U651" s="479" t="s">
        <v>895</v>
      </c>
      <c r="V651" s="479"/>
      <c r="W651" s="479"/>
      <c r="X651" s="479"/>
      <c r="Y651" s="479"/>
      <c r="Z651" s="1004"/>
      <c r="AA651" s="1004"/>
      <c r="AB651" s="1004"/>
      <c r="AC651" s="1004"/>
      <c r="AD651" s="1004"/>
      <c r="AE651" s="1004"/>
      <c r="AF651" s="1004"/>
      <c r="AG651" s="1004"/>
      <c r="AH651" s="1004"/>
      <c r="AI651" s="1004"/>
      <c r="AJ651" s="1004"/>
      <c r="AK651" s="1004"/>
      <c r="AL651" s="479"/>
      <c r="AM651" s="46"/>
      <c r="AN651" s="805">
        <f t="shared" si="25"/>
        <v>4524</v>
      </c>
      <c r="AO651" s="46"/>
      <c r="AP651" s="46"/>
      <c r="AQ651" s="46"/>
      <c r="AR651" s="46"/>
      <c r="AS651" s="676"/>
      <c r="AT651" s="707">
        <f t="shared" si="26"/>
        <v>6</v>
      </c>
      <c r="AU651" s="705">
        <f t="shared" ref="AU651:AU674" si="28">AT651/$AT$675</f>
        <v>4.4444444444444446E-2</v>
      </c>
      <c r="AV651" s="706">
        <f t="shared" si="27"/>
        <v>1.3333333333333334E-2</v>
      </c>
      <c r="AW651" s="46"/>
      <c r="AX651" s="46"/>
      <c r="AY651" s="46"/>
      <c r="AZ651" s="46"/>
      <c r="BA651" s="46"/>
      <c r="BB651" s="46"/>
      <c r="BC651" s="336" t="s">
        <v>688</v>
      </c>
      <c r="BD651" s="498">
        <v>1376</v>
      </c>
      <c r="BE651" s="499">
        <v>1476</v>
      </c>
      <c r="BF651" s="498">
        <v>1772</v>
      </c>
      <c r="BG651" s="499">
        <v>2046</v>
      </c>
      <c r="BH651" s="499">
        <v>2282</v>
      </c>
      <c r="BI651" s="500">
        <v>2518</v>
      </c>
      <c r="BJ651" s="46"/>
      <c r="BK651" s="46"/>
      <c r="BL651" s="46"/>
      <c r="BM651" s="46"/>
      <c r="BN651" s="46"/>
      <c r="BO651" s="46"/>
      <c r="BP651" s="46"/>
      <c r="BQ651" s="46"/>
      <c r="BR651" s="46"/>
      <c r="BS651" s="46"/>
      <c r="BT651" s="46"/>
      <c r="BU651" s="46"/>
      <c r="BV651" s="46"/>
      <c r="BW651" s="46"/>
      <c r="BX651" s="46"/>
      <c r="BY651" s="46"/>
      <c r="BZ651" s="46"/>
      <c r="CA651" s="46"/>
      <c r="CB651" s="46"/>
      <c r="CC651" s="46"/>
      <c r="CD651" s="46"/>
      <c r="CE651" s="46"/>
      <c r="CF651" s="46"/>
      <c r="CG651" s="46"/>
      <c r="CH651" s="46"/>
      <c r="CI651" s="46"/>
      <c r="CJ651" s="46"/>
      <c r="CK651" s="46"/>
      <c r="CL651" s="46"/>
      <c r="CM651" s="46"/>
      <c r="CN651" s="46"/>
      <c r="CO651" s="46"/>
      <c r="CP651" s="46"/>
      <c r="CQ651" s="479"/>
      <c r="CR651" s="479"/>
    </row>
    <row r="652" spans="1:96" ht="12.5">
      <c r="A652" s="26"/>
      <c r="B652" s="479" t="s">
        <v>782</v>
      </c>
      <c r="C652" s="479"/>
      <c r="D652" s="479"/>
      <c r="E652" s="479"/>
      <c r="F652" s="479"/>
      <c r="G652" s="1004">
        <f>Z644</f>
        <v>0</v>
      </c>
      <c r="H652" s="1004"/>
      <c r="I652" s="1004"/>
      <c r="J652" s="1004"/>
      <c r="K652" s="1004"/>
      <c r="L652" s="1004"/>
      <c r="M652" s="1004"/>
      <c r="N652" s="1004"/>
      <c r="O652" s="1004"/>
      <c r="P652" s="1004"/>
      <c r="Q652" s="1004"/>
      <c r="R652" s="1004"/>
      <c r="S652" s="479"/>
      <c r="T652" s="26"/>
      <c r="U652" s="479" t="s">
        <v>782</v>
      </c>
      <c r="V652" s="479"/>
      <c r="W652" s="479"/>
      <c r="X652" s="479"/>
      <c r="Y652" s="479"/>
      <c r="Z652" s="1025"/>
      <c r="AA652" s="1025"/>
      <c r="AB652" s="1025"/>
      <c r="AC652" s="1025"/>
      <c r="AD652" s="1025"/>
      <c r="AE652" s="1025"/>
      <c r="AF652" s="1025"/>
      <c r="AG652" s="1025"/>
      <c r="AH652" s="1025"/>
      <c r="AI652" s="1025"/>
      <c r="AJ652" s="1025"/>
      <c r="AK652" s="1025"/>
      <c r="AL652" s="479"/>
      <c r="AM652" s="46"/>
      <c r="AN652" s="805">
        <f t="shared" si="25"/>
        <v>3262</v>
      </c>
      <c r="AO652" s="46"/>
      <c r="AP652" s="46"/>
      <c r="AQ652" s="46"/>
      <c r="AR652" s="46"/>
      <c r="AS652" s="676"/>
      <c r="AT652" s="707">
        <f t="shared" si="26"/>
        <v>2</v>
      </c>
      <c r="AU652" s="705">
        <f t="shared" si="28"/>
        <v>1.4814814814814815E-2</v>
      </c>
      <c r="AV652" s="706">
        <f t="shared" si="27"/>
        <v>4.4444444444444444E-3</v>
      </c>
      <c r="AW652" s="46"/>
      <c r="AX652" s="46"/>
      <c r="AY652" s="46"/>
      <c r="AZ652" s="46"/>
      <c r="BA652" s="46"/>
      <c r="BB652" s="46"/>
      <c r="BC652" s="336" t="s">
        <v>692</v>
      </c>
      <c r="BD652" s="498">
        <v>1236</v>
      </c>
      <c r="BE652" s="499">
        <v>1326</v>
      </c>
      <c r="BF652" s="498">
        <v>1592</v>
      </c>
      <c r="BG652" s="499">
        <v>1838</v>
      </c>
      <c r="BH652" s="499">
        <v>2052</v>
      </c>
      <c r="BI652" s="500">
        <v>2262</v>
      </c>
      <c r="BJ652" s="46"/>
      <c r="BK652" s="46"/>
      <c r="BL652" s="46"/>
      <c r="BM652" s="46"/>
      <c r="BN652" s="46"/>
      <c r="BO652" s="46"/>
      <c r="BP652" s="46"/>
      <c r="BQ652" s="46"/>
      <c r="BR652" s="46"/>
      <c r="BS652" s="46"/>
      <c r="BT652" s="46"/>
      <c r="BU652" s="46"/>
      <c r="BV652" s="46"/>
      <c r="BW652" s="46"/>
      <c r="BX652" s="46"/>
      <c r="BY652" s="46"/>
      <c r="BZ652" s="46"/>
      <c r="CA652" s="46"/>
      <c r="CB652" s="46"/>
      <c r="CC652" s="46"/>
      <c r="CD652" s="46"/>
      <c r="CE652" s="46"/>
      <c r="CF652" s="46"/>
      <c r="CG652" s="46"/>
      <c r="CH652" s="46"/>
      <c r="CI652" s="46"/>
      <c r="CJ652" s="46"/>
      <c r="CK652" s="46"/>
      <c r="CL652" s="46"/>
      <c r="CM652" s="46"/>
      <c r="CN652" s="46"/>
      <c r="CO652" s="46"/>
      <c r="CP652" s="46"/>
      <c r="CQ652" s="479"/>
      <c r="CR652" s="479"/>
    </row>
    <row r="653" spans="1:96" ht="12.5">
      <c r="A653" s="26"/>
      <c r="B653" s="479" t="s">
        <v>1220</v>
      </c>
      <c r="C653" s="479"/>
      <c r="D653" s="479"/>
      <c r="E653" s="479"/>
      <c r="F653" s="479"/>
      <c r="G653" s="1004">
        <f>Z645</f>
        <v>0</v>
      </c>
      <c r="H653" s="1004"/>
      <c r="I653" s="1004"/>
      <c r="J653" s="1004"/>
      <c r="K653" s="1004"/>
      <c r="L653" s="1004"/>
      <c r="M653" s="1004"/>
      <c r="N653" s="1004"/>
      <c r="O653" s="1004"/>
      <c r="P653" s="1004"/>
      <c r="Q653" s="1004"/>
      <c r="R653" s="1004"/>
      <c r="S653" s="479"/>
      <c r="T653" s="26"/>
      <c r="U653" s="479" t="s">
        <v>1220</v>
      </c>
      <c r="V653" s="479"/>
      <c r="W653" s="479"/>
      <c r="X653" s="479"/>
      <c r="Y653" s="479"/>
      <c r="Z653" s="1025"/>
      <c r="AA653" s="1025"/>
      <c r="AB653" s="1025"/>
      <c r="AC653" s="1025"/>
      <c r="AD653" s="1025"/>
      <c r="AE653" s="1025"/>
      <c r="AF653" s="1025"/>
      <c r="AG653" s="1025"/>
      <c r="AH653" s="1025"/>
      <c r="AI653" s="1025"/>
      <c r="AJ653" s="1025"/>
      <c r="AK653" s="1025"/>
      <c r="AL653" s="479"/>
      <c r="AM653" s="46"/>
      <c r="AN653" s="805">
        <f t="shared" si="25"/>
        <v>3914</v>
      </c>
      <c r="AO653" s="46"/>
      <c r="AP653" s="46"/>
      <c r="AQ653" s="46"/>
      <c r="AR653" s="46"/>
      <c r="AS653" s="676"/>
      <c r="AT653" s="707">
        <f t="shared" si="26"/>
        <v>11</v>
      </c>
      <c r="AU653" s="705">
        <f t="shared" si="28"/>
        <v>8.1481481481481488E-2</v>
      </c>
      <c r="AV653" s="706">
        <f t="shared" si="27"/>
        <v>3.2592592592592597E-2</v>
      </c>
      <c r="AW653" s="46"/>
      <c r="AX653" s="46"/>
      <c r="AY653" s="46"/>
      <c r="AZ653" s="46"/>
      <c r="BA653" s="46"/>
      <c r="BB653" s="46"/>
      <c r="BC653" s="336" t="s">
        <v>696</v>
      </c>
      <c r="BD653" s="498">
        <v>1406</v>
      </c>
      <c r="BE653" s="499">
        <v>1508</v>
      </c>
      <c r="BF653" s="498">
        <v>1810</v>
      </c>
      <c r="BG653" s="499">
        <v>2090</v>
      </c>
      <c r="BH653" s="499">
        <v>2332</v>
      </c>
      <c r="BI653" s="500">
        <v>2572</v>
      </c>
      <c r="BJ653" s="46"/>
      <c r="BK653" s="46"/>
      <c r="BL653" s="46"/>
      <c r="BM653" s="46"/>
      <c r="BN653" s="46"/>
      <c r="BO653" s="46"/>
      <c r="BP653" s="46"/>
      <c r="BQ653" s="46"/>
      <c r="BR653" s="46"/>
      <c r="BS653" s="46"/>
      <c r="BT653" s="46"/>
      <c r="BU653" s="46"/>
      <c r="BV653" s="46"/>
      <c r="BW653" s="46"/>
      <c r="BX653" s="46"/>
      <c r="BY653" s="46"/>
      <c r="BZ653" s="46"/>
      <c r="CA653" s="46"/>
      <c r="CB653" s="46"/>
      <c r="CC653" s="46"/>
      <c r="CD653" s="46"/>
      <c r="CE653" s="46"/>
      <c r="CF653" s="46"/>
      <c r="CG653" s="46"/>
      <c r="CH653" s="46"/>
      <c r="CI653" s="46"/>
      <c r="CJ653" s="46"/>
      <c r="CK653" s="46"/>
      <c r="CL653" s="46"/>
      <c r="CM653" s="46"/>
      <c r="CN653" s="46"/>
      <c r="CO653" s="46"/>
      <c r="CP653" s="46"/>
      <c r="CQ653" s="479"/>
      <c r="CR653" s="479"/>
    </row>
    <row r="654" spans="1:96" ht="12.5">
      <c r="A654" s="26"/>
      <c r="B654" s="479" t="s">
        <v>684</v>
      </c>
      <c r="C654" s="479"/>
      <c r="D654" s="479"/>
      <c r="E654" s="479"/>
      <c r="F654" s="479"/>
      <c r="G654" s="1007">
        <f>Z646</f>
        <v>0</v>
      </c>
      <c r="H654" s="1007"/>
      <c r="I654" s="1007"/>
      <c r="J654" s="1007"/>
      <c r="K654" s="1007"/>
      <c r="L654" s="1007"/>
      <c r="M654" s="479"/>
      <c r="N654" s="479"/>
      <c r="O654" s="699" t="s">
        <v>904</v>
      </c>
      <c r="P654" s="1008"/>
      <c r="Q654" s="1008"/>
      <c r="R654" s="1008"/>
      <c r="S654" s="479"/>
      <c r="T654" s="26"/>
      <c r="U654" s="479" t="s">
        <v>684</v>
      </c>
      <c r="V654" s="479"/>
      <c r="W654" s="479"/>
      <c r="X654" s="479"/>
      <c r="Y654" s="479"/>
      <c r="Z654" s="1007"/>
      <c r="AA654" s="1007"/>
      <c r="AB654" s="1007"/>
      <c r="AC654" s="1007"/>
      <c r="AD654" s="1007"/>
      <c r="AE654" s="1007"/>
      <c r="AF654" s="479"/>
      <c r="AG654" s="479"/>
      <c r="AH654" s="699" t="s">
        <v>904</v>
      </c>
      <c r="AI654" s="1008"/>
      <c r="AJ654" s="1008"/>
      <c r="AK654" s="1008"/>
      <c r="AL654" s="479"/>
      <c r="AM654" s="46"/>
      <c r="AN654" s="805">
        <f t="shared" si="25"/>
        <v>4524</v>
      </c>
      <c r="AO654" s="46"/>
      <c r="AP654" s="46"/>
      <c r="AQ654" s="46"/>
      <c r="AR654" s="46"/>
      <c r="AS654" s="676"/>
      <c r="AT654" s="707">
        <f t="shared" si="26"/>
        <v>9</v>
      </c>
      <c r="AU654" s="705">
        <f t="shared" si="28"/>
        <v>6.6666666666666666E-2</v>
      </c>
      <c r="AV654" s="706">
        <f t="shared" si="27"/>
        <v>2.6666666666666668E-2</v>
      </c>
      <c r="AW654" s="46"/>
      <c r="AX654" s="46"/>
      <c r="AY654" s="46"/>
      <c r="AZ654" s="46"/>
      <c r="BA654" s="46"/>
      <c r="BB654" s="46"/>
      <c r="BC654" s="336" t="s">
        <v>699</v>
      </c>
      <c r="BD654" s="498">
        <v>1224</v>
      </c>
      <c r="BE654" s="499">
        <v>1312</v>
      </c>
      <c r="BF654" s="498">
        <v>1574</v>
      </c>
      <c r="BG654" s="499">
        <v>1816</v>
      </c>
      <c r="BH654" s="499">
        <v>2026</v>
      </c>
      <c r="BI654" s="500">
        <v>2236</v>
      </c>
      <c r="BJ654" s="46"/>
      <c r="BK654" s="46"/>
      <c r="BL654" s="46"/>
      <c r="BM654" s="46"/>
      <c r="BN654" s="46"/>
      <c r="BO654" s="46"/>
      <c r="BP654" s="46"/>
      <c r="BQ654" s="46"/>
      <c r="BR654" s="46"/>
      <c r="BS654" s="46"/>
      <c r="BT654" s="46"/>
      <c r="BU654" s="46"/>
      <c r="BV654" s="46"/>
      <c r="BW654" s="46"/>
      <c r="BX654" s="46"/>
      <c r="BY654" s="46"/>
      <c r="BZ654" s="46"/>
      <c r="CA654" s="46"/>
      <c r="CB654" s="46"/>
      <c r="CC654" s="46"/>
      <c r="CD654" s="46"/>
      <c r="CE654" s="46"/>
      <c r="CF654" s="46"/>
      <c r="CG654" s="46"/>
      <c r="CH654" s="46"/>
      <c r="CI654" s="46"/>
      <c r="CJ654" s="46"/>
      <c r="CK654" s="46"/>
      <c r="CL654" s="46"/>
      <c r="CM654" s="46"/>
      <c r="CN654" s="46"/>
      <c r="CO654" s="46"/>
      <c r="CP654" s="46"/>
      <c r="CQ654" s="479"/>
      <c r="CR654" s="479"/>
    </row>
    <row r="655" spans="1:96" ht="12.5">
      <c r="A655" s="26"/>
      <c r="B655" s="479" t="s">
        <v>1223</v>
      </c>
      <c r="C655" s="479"/>
      <c r="D655" s="479"/>
      <c r="E655" s="479"/>
      <c r="F655" s="479"/>
      <c r="G655" s="479"/>
      <c r="H655" s="1004">
        <f>G650</f>
        <v>0</v>
      </c>
      <c r="I655" s="1004"/>
      <c r="J655" s="1004"/>
      <c r="K655" s="1004"/>
      <c r="L655" s="1004"/>
      <c r="M655" s="1004"/>
      <c r="N655" s="1004"/>
      <c r="O655" s="1004"/>
      <c r="P655" s="1004"/>
      <c r="Q655" s="1004"/>
      <c r="R655" s="1004"/>
      <c r="S655" s="479"/>
      <c r="T655" s="26"/>
      <c r="U655" s="479" t="s">
        <v>1223</v>
      </c>
      <c r="V655" s="479"/>
      <c r="W655" s="479"/>
      <c r="X655" s="479"/>
      <c r="Y655" s="479"/>
      <c r="Z655" s="479"/>
      <c r="AA655" s="1004"/>
      <c r="AB655" s="1004"/>
      <c r="AC655" s="1004"/>
      <c r="AD655" s="1004"/>
      <c r="AE655" s="1004"/>
      <c r="AF655" s="1004"/>
      <c r="AG655" s="1004"/>
      <c r="AH655" s="1004"/>
      <c r="AI655" s="1004"/>
      <c r="AJ655" s="1004"/>
      <c r="AK655" s="1004"/>
      <c r="AL655" s="479"/>
      <c r="AM655" s="46"/>
      <c r="AN655" s="805">
        <f t="shared" si="25"/>
        <v>3262</v>
      </c>
      <c r="AO655" s="46"/>
      <c r="AP655" s="46"/>
      <c r="AQ655" s="46"/>
      <c r="AR655" s="46"/>
      <c r="AS655" s="676"/>
      <c r="AT655" s="707">
        <f t="shared" si="26"/>
        <v>2</v>
      </c>
      <c r="AU655" s="705">
        <f t="shared" si="28"/>
        <v>1.4814814814814815E-2</v>
      </c>
      <c r="AV655" s="706">
        <f t="shared" si="27"/>
        <v>5.9259259259259265E-3</v>
      </c>
      <c r="AW655" s="46"/>
      <c r="AX655" s="46"/>
      <c r="AY655" s="46"/>
      <c r="AZ655" s="46"/>
      <c r="BA655" s="46"/>
      <c r="BB655" s="46"/>
      <c r="BC655" s="336" t="s">
        <v>703</v>
      </c>
      <c r="BD655" s="498">
        <v>2284</v>
      </c>
      <c r="BE655" s="499">
        <v>2446</v>
      </c>
      <c r="BF655" s="498">
        <v>2936</v>
      </c>
      <c r="BG655" s="499">
        <v>3392</v>
      </c>
      <c r="BH655" s="499">
        <v>3784</v>
      </c>
      <c r="BI655" s="500">
        <v>4176</v>
      </c>
      <c r="BJ655" s="46"/>
      <c r="BK655" s="46"/>
      <c r="BL655" s="46"/>
      <c r="BM655" s="46"/>
      <c r="BN655" s="46"/>
      <c r="BO655" s="46"/>
      <c r="BP655" s="46"/>
      <c r="BQ655" s="46"/>
      <c r="BR655" s="46"/>
      <c r="BS655" s="46"/>
      <c r="BT655" s="46"/>
      <c r="BU655" s="46"/>
      <c r="BV655" s="46"/>
      <c r="BW655" s="46"/>
      <c r="BX655" s="46"/>
      <c r="BY655" s="46"/>
      <c r="BZ655" s="46"/>
      <c r="CA655" s="46"/>
      <c r="CB655" s="46"/>
      <c r="CC655" s="46"/>
      <c r="CD655" s="46"/>
      <c r="CE655" s="46"/>
      <c r="CF655" s="46"/>
      <c r="CG655" s="46"/>
      <c r="CH655" s="46"/>
      <c r="CI655" s="46"/>
      <c r="CJ655" s="46"/>
      <c r="CK655" s="46"/>
      <c r="CL655" s="46"/>
      <c r="CM655" s="46"/>
      <c r="CN655" s="46"/>
      <c r="CO655" s="46"/>
      <c r="CP655" s="46"/>
      <c r="CQ655" s="479"/>
      <c r="CR655" s="479"/>
    </row>
    <row r="656" spans="1:96" ht="12.5">
      <c r="A656" s="26"/>
      <c r="B656" s="479" t="s">
        <v>1226</v>
      </c>
      <c r="C656" s="479"/>
      <c r="D656" s="479"/>
      <c r="E656" s="479"/>
      <c r="F656" s="479"/>
      <c r="G656" s="479"/>
      <c r="H656" s="479"/>
      <c r="I656" s="479"/>
      <c r="J656" s="479"/>
      <c r="K656" s="479"/>
      <c r="L656" s="479"/>
      <c r="M656" s="479"/>
      <c r="N656" s="1005" t="s">
        <v>697</v>
      </c>
      <c r="O656" s="1005"/>
      <c r="P656" s="479"/>
      <c r="Q656" s="479"/>
      <c r="R656" s="479"/>
      <c r="S656" s="479"/>
      <c r="T656" s="26"/>
      <c r="U656" s="479" t="s">
        <v>1226</v>
      </c>
      <c r="V656" s="479"/>
      <c r="W656" s="479"/>
      <c r="X656" s="479"/>
      <c r="Y656" s="479"/>
      <c r="Z656" s="479"/>
      <c r="AA656" s="479"/>
      <c r="AB656" s="479"/>
      <c r="AC656" s="479"/>
      <c r="AD656" s="479"/>
      <c r="AE656" s="479"/>
      <c r="AF656" s="479"/>
      <c r="AG656" s="1005" t="s">
        <v>590</v>
      </c>
      <c r="AH656" s="1005"/>
      <c r="AI656" s="479"/>
      <c r="AJ656" s="479"/>
      <c r="AK656" s="479"/>
      <c r="AL656" s="479"/>
      <c r="AM656" s="46"/>
      <c r="AN656" s="805">
        <f t="shared" si="25"/>
        <v>3914</v>
      </c>
      <c r="AO656" s="46"/>
      <c r="AP656" s="46"/>
      <c r="AQ656" s="46"/>
      <c r="AR656" s="46"/>
      <c r="AS656" s="676"/>
      <c r="AT656" s="707">
        <f t="shared" si="26"/>
        <v>16</v>
      </c>
      <c r="AU656" s="705">
        <f t="shared" si="28"/>
        <v>0.11851851851851852</v>
      </c>
      <c r="AV656" s="706">
        <f t="shared" si="27"/>
        <v>5.9259259259259262E-2</v>
      </c>
      <c r="AW656" s="46"/>
      <c r="AX656" s="46"/>
      <c r="AY656" s="46"/>
      <c r="AZ656" s="46"/>
      <c r="BA656" s="46"/>
      <c r="BB656" s="46"/>
      <c r="BC656" s="336" t="s">
        <v>706</v>
      </c>
      <c r="BD656" s="498">
        <v>1224</v>
      </c>
      <c r="BE656" s="499">
        <v>1312</v>
      </c>
      <c r="BF656" s="498">
        <v>1574</v>
      </c>
      <c r="BG656" s="499">
        <v>1816</v>
      </c>
      <c r="BH656" s="499">
        <v>2026</v>
      </c>
      <c r="BI656" s="500">
        <v>2236</v>
      </c>
      <c r="BJ656" s="46"/>
      <c r="BK656" s="46"/>
      <c r="BL656" s="46"/>
      <c r="BM656" s="46"/>
      <c r="BN656" s="46"/>
      <c r="BO656" s="46"/>
      <c r="BP656" s="46"/>
      <c r="BQ656" s="46"/>
      <c r="BR656" s="46"/>
      <c r="BS656" s="46"/>
      <c r="BT656" s="46"/>
      <c r="BU656" s="46"/>
      <c r="BV656" s="46"/>
      <c r="BW656" s="46"/>
      <c r="BX656" s="46"/>
      <c r="BY656" s="46"/>
      <c r="BZ656" s="46"/>
      <c r="CA656" s="46"/>
      <c r="CB656" s="46"/>
      <c r="CC656" s="46"/>
      <c r="CD656" s="46"/>
      <c r="CE656" s="46"/>
      <c r="CF656" s="46"/>
      <c r="CG656" s="46"/>
      <c r="CH656" s="46"/>
      <c r="CI656" s="46"/>
      <c r="CJ656" s="46"/>
      <c r="CK656" s="46"/>
      <c r="CL656" s="46"/>
      <c r="CM656" s="46"/>
      <c r="CN656" s="46"/>
      <c r="CO656" s="46"/>
      <c r="CP656" s="46"/>
      <c r="CQ656" s="479"/>
      <c r="CR656" s="479"/>
    </row>
    <row r="657" spans="1:94" ht="12.5">
      <c r="A657" s="26"/>
      <c r="B657" s="479"/>
      <c r="C657" s="479"/>
      <c r="D657" s="479"/>
      <c r="E657" s="479"/>
      <c r="F657" s="479"/>
      <c r="G657" s="479"/>
      <c r="H657" s="479"/>
      <c r="I657" s="479"/>
      <c r="J657" s="479"/>
      <c r="K657" s="479"/>
      <c r="L657" s="479"/>
      <c r="M657" s="479"/>
      <c r="N657" s="479"/>
      <c r="O657" s="479"/>
      <c r="P657" s="479"/>
      <c r="Q657" s="479"/>
      <c r="R657" s="479"/>
      <c r="S657" s="479"/>
      <c r="T657" s="26"/>
      <c r="U657" s="479"/>
      <c r="V657" s="479"/>
      <c r="W657" s="479"/>
      <c r="X657" s="479"/>
      <c r="Y657" s="479"/>
      <c r="Z657" s="479"/>
      <c r="AA657" s="479"/>
      <c r="AB657" s="479"/>
      <c r="AC657" s="479"/>
      <c r="AD657" s="479"/>
      <c r="AE657" s="479"/>
      <c r="AF657" s="479"/>
      <c r="AG657" s="479"/>
      <c r="AH657" s="479"/>
      <c r="AI657" s="479"/>
      <c r="AJ657" s="479"/>
      <c r="AK657" s="479"/>
      <c r="AL657" s="479"/>
      <c r="AM657" s="46"/>
      <c r="AN657" s="805">
        <f t="shared" si="25"/>
        <v>4524</v>
      </c>
      <c r="AO657" s="46"/>
      <c r="AP657" s="46"/>
      <c r="AQ657" s="46"/>
      <c r="AR657" s="46"/>
      <c r="AS657" s="676"/>
      <c r="AT657" s="707">
        <f t="shared" si="26"/>
        <v>10</v>
      </c>
      <c r="AU657" s="705">
        <f t="shared" si="28"/>
        <v>7.407407407407407E-2</v>
      </c>
      <c r="AV657" s="706">
        <f t="shared" si="27"/>
        <v>3.7037037037037035E-2</v>
      </c>
      <c r="AW657" s="46"/>
      <c r="AX657" s="46"/>
      <c r="AY657" s="46"/>
      <c r="AZ657" s="46"/>
      <c r="BA657" s="46"/>
      <c r="BB657" s="46"/>
      <c r="BC657" s="336" t="s">
        <v>708</v>
      </c>
      <c r="BD657" s="498">
        <v>1512</v>
      </c>
      <c r="BE657" s="499">
        <v>1620</v>
      </c>
      <c r="BF657" s="498">
        <v>1942</v>
      </c>
      <c r="BG657" s="499">
        <v>2244</v>
      </c>
      <c r="BH657" s="499">
        <v>2504</v>
      </c>
      <c r="BI657" s="500">
        <v>2762</v>
      </c>
      <c r="BJ657" s="46"/>
      <c r="BK657" s="46"/>
      <c r="BL657" s="46"/>
      <c r="BM657" s="46"/>
      <c r="BN657" s="46"/>
      <c r="BO657" s="46"/>
      <c r="BP657" s="46"/>
      <c r="BQ657" s="46"/>
      <c r="BR657" s="46"/>
      <c r="BS657" s="46"/>
      <c r="BT657" s="46"/>
      <c r="BU657" s="46"/>
      <c r="BV657" s="46"/>
      <c r="BW657" s="46"/>
      <c r="BX657" s="46"/>
      <c r="BY657" s="46"/>
      <c r="BZ657" s="46"/>
      <c r="CA657" s="46"/>
      <c r="CB657" s="46"/>
      <c r="CC657" s="46"/>
      <c r="CD657" s="46"/>
      <c r="CE657" s="46"/>
      <c r="CF657" s="46"/>
      <c r="CG657" s="46"/>
      <c r="CH657" s="46"/>
      <c r="CI657" s="46"/>
      <c r="CJ657" s="46"/>
      <c r="CK657" s="46"/>
      <c r="CL657" s="46"/>
      <c r="CM657" s="46"/>
      <c r="CN657" s="46"/>
      <c r="CO657" s="46"/>
      <c r="CP657" s="46"/>
    </row>
    <row r="658" spans="1:94" ht="12.5">
      <c r="A658" s="64" t="s">
        <v>1210</v>
      </c>
      <c r="B658" s="479" t="s">
        <v>1218</v>
      </c>
      <c r="C658" s="479"/>
      <c r="D658" s="479"/>
      <c r="E658" s="479"/>
      <c r="F658" s="479"/>
      <c r="G658" s="1006">
        <f>C624</f>
        <v>0</v>
      </c>
      <c r="H658" s="1006"/>
      <c r="I658" s="1006"/>
      <c r="J658" s="1006"/>
      <c r="K658" s="1006"/>
      <c r="L658" s="1006"/>
      <c r="M658" s="1006"/>
      <c r="N658" s="1006"/>
      <c r="O658" s="1006"/>
      <c r="P658" s="1006"/>
      <c r="Q658" s="1006"/>
      <c r="R658" s="1006"/>
      <c r="S658" s="479"/>
      <c r="T658" s="64" t="s">
        <v>1212</v>
      </c>
      <c r="U658" s="479" t="s">
        <v>1218</v>
      </c>
      <c r="V658" s="479"/>
      <c r="W658" s="479"/>
      <c r="X658" s="479"/>
      <c r="Y658" s="479"/>
      <c r="Z658" s="1006">
        <f>C625</f>
        <v>0</v>
      </c>
      <c r="AA658" s="1006"/>
      <c r="AB658" s="1006"/>
      <c r="AC658" s="1006"/>
      <c r="AD658" s="1006"/>
      <c r="AE658" s="1006"/>
      <c r="AF658" s="1006"/>
      <c r="AG658" s="1006"/>
      <c r="AH658" s="1006"/>
      <c r="AI658" s="1006"/>
      <c r="AJ658" s="1006"/>
      <c r="AK658" s="1006"/>
      <c r="AL658" s="479"/>
      <c r="AM658" s="46"/>
      <c r="AN658" s="805">
        <f t="shared" si="25"/>
        <v>3914</v>
      </c>
      <c r="AO658" s="46"/>
      <c r="AP658" s="46"/>
      <c r="AQ658" s="46"/>
      <c r="AR658" s="46"/>
      <c r="AS658" s="676"/>
      <c r="AT658" s="707">
        <f t="shared" si="26"/>
        <v>1</v>
      </c>
      <c r="AU658" s="705">
        <f t="shared" si="28"/>
        <v>7.4074074074074077E-3</v>
      </c>
      <c r="AV658" s="706">
        <f t="shared" si="27"/>
        <v>3.7037037037037038E-3</v>
      </c>
      <c r="AW658" s="46"/>
      <c r="AX658" s="46"/>
      <c r="AY658" s="46"/>
      <c r="AZ658" s="46"/>
      <c r="BA658" s="46"/>
      <c r="BB658" s="46"/>
      <c r="BC658" s="336" t="s">
        <v>710</v>
      </c>
      <c r="BD658" s="498">
        <v>1224</v>
      </c>
      <c r="BE658" s="499">
        <v>1312</v>
      </c>
      <c r="BF658" s="498">
        <v>1574</v>
      </c>
      <c r="BG658" s="499">
        <v>1816</v>
      </c>
      <c r="BH658" s="499">
        <v>2026</v>
      </c>
      <c r="BI658" s="500">
        <v>2236</v>
      </c>
      <c r="BJ658" s="46"/>
      <c r="BK658" s="46"/>
      <c r="BL658" s="46"/>
      <c r="BM658" s="46"/>
      <c r="BN658" s="46"/>
      <c r="BO658" s="46"/>
      <c r="BP658" s="46"/>
      <c r="BQ658" s="46"/>
      <c r="BR658" s="46"/>
      <c r="BS658" s="46"/>
      <c r="BT658" s="46"/>
      <c r="BU658" s="46"/>
      <c r="BV658" s="46"/>
      <c r="BW658" s="46"/>
      <c r="BX658" s="46"/>
      <c r="BY658" s="46"/>
      <c r="BZ658" s="46"/>
      <c r="CA658" s="46"/>
      <c r="CB658" s="46"/>
      <c r="CC658" s="46"/>
      <c r="CD658" s="46"/>
      <c r="CE658" s="46"/>
      <c r="CF658" s="46"/>
      <c r="CG658" s="46"/>
      <c r="CH658" s="46"/>
      <c r="CI658" s="46"/>
      <c r="CJ658" s="46"/>
      <c r="CK658" s="46"/>
      <c r="CL658" s="46"/>
      <c r="CM658" s="46"/>
      <c r="CN658" s="46"/>
      <c r="CO658" s="46"/>
      <c r="CP658" s="46"/>
    </row>
    <row r="659" spans="1:94" ht="12.5">
      <c r="A659" s="26"/>
      <c r="B659" s="479" t="s">
        <v>895</v>
      </c>
      <c r="C659" s="479"/>
      <c r="D659" s="479"/>
      <c r="E659" s="479"/>
      <c r="F659" s="479"/>
      <c r="G659" s="1004"/>
      <c r="H659" s="1004"/>
      <c r="I659" s="1004"/>
      <c r="J659" s="1004"/>
      <c r="K659" s="1004"/>
      <c r="L659" s="1004"/>
      <c r="M659" s="1004"/>
      <c r="N659" s="1004"/>
      <c r="O659" s="1004"/>
      <c r="P659" s="1004"/>
      <c r="Q659" s="1004"/>
      <c r="R659" s="1004"/>
      <c r="S659" s="479"/>
      <c r="T659" s="26"/>
      <c r="U659" s="479" t="s">
        <v>895</v>
      </c>
      <c r="V659" s="479"/>
      <c r="W659" s="479"/>
      <c r="X659" s="479"/>
      <c r="Y659" s="479"/>
      <c r="Z659" s="1004"/>
      <c r="AA659" s="1004"/>
      <c r="AB659" s="1004"/>
      <c r="AC659" s="1004"/>
      <c r="AD659" s="1004"/>
      <c r="AE659" s="1004"/>
      <c r="AF659" s="1004"/>
      <c r="AG659" s="1004"/>
      <c r="AH659" s="1004"/>
      <c r="AI659" s="1004"/>
      <c r="AJ659" s="1004"/>
      <c r="AK659" s="1004"/>
      <c r="AL659" s="479"/>
      <c r="AM659" s="46"/>
      <c r="AN659" s="805">
        <f t="shared" si="25"/>
        <v>3262</v>
      </c>
      <c r="AO659" s="46"/>
      <c r="AP659" s="46"/>
      <c r="AQ659" s="46"/>
      <c r="AR659" s="46"/>
      <c r="AS659" s="676"/>
      <c r="AT659" s="707">
        <f t="shared" si="26"/>
        <v>11</v>
      </c>
      <c r="AU659" s="705">
        <f t="shared" si="28"/>
        <v>8.1481481481481488E-2</v>
      </c>
      <c r="AV659" s="706">
        <f t="shared" si="27"/>
        <v>4.0740740740740744E-2</v>
      </c>
      <c r="AW659" s="46"/>
      <c r="AX659" s="46"/>
      <c r="AY659" s="46"/>
      <c r="AZ659" s="46"/>
      <c r="BA659" s="46"/>
      <c r="BB659" s="46"/>
      <c r="BC659" s="336" t="s">
        <v>712</v>
      </c>
      <c r="BD659" s="498">
        <v>1224</v>
      </c>
      <c r="BE659" s="499">
        <v>1312</v>
      </c>
      <c r="BF659" s="498">
        <v>1574</v>
      </c>
      <c r="BG659" s="499">
        <v>1816</v>
      </c>
      <c r="BH659" s="499">
        <v>2026</v>
      </c>
      <c r="BI659" s="500">
        <v>2236</v>
      </c>
      <c r="BJ659" s="46"/>
      <c r="BK659" s="46"/>
      <c r="BL659" s="46"/>
      <c r="BM659" s="46"/>
      <c r="BN659" s="46"/>
      <c r="BO659" s="46"/>
      <c r="BP659" s="46"/>
      <c r="BQ659" s="46"/>
      <c r="BR659" s="46"/>
      <c r="BS659" s="46"/>
      <c r="BT659" s="46"/>
      <c r="BU659" s="46"/>
      <c r="BV659" s="46"/>
      <c r="BW659" s="46"/>
      <c r="BX659" s="46"/>
      <c r="BY659" s="46"/>
      <c r="BZ659" s="46"/>
      <c r="CA659" s="46"/>
      <c r="CB659" s="46"/>
      <c r="CC659" s="46"/>
      <c r="CD659" s="46"/>
      <c r="CE659" s="46"/>
      <c r="CF659" s="46"/>
      <c r="CG659" s="46"/>
      <c r="CH659" s="46"/>
      <c r="CI659" s="46"/>
      <c r="CJ659" s="46"/>
      <c r="CK659" s="46"/>
      <c r="CL659" s="46"/>
      <c r="CM659" s="46"/>
      <c r="CN659" s="46"/>
      <c r="CO659" s="46"/>
      <c r="CP659" s="46"/>
    </row>
    <row r="660" spans="1:94" ht="12.5">
      <c r="A660" s="26"/>
      <c r="B660" s="479" t="s">
        <v>782</v>
      </c>
      <c r="C660" s="479"/>
      <c r="D660" s="479"/>
      <c r="E660" s="479"/>
      <c r="F660" s="479"/>
      <c r="G660" s="1004"/>
      <c r="H660" s="1004"/>
      <c r="I660" s="1004"/>
      <c r="J660" s="1004"/>
      <c r="K660" s="1004"/>
      <c r="L660" s="1004"/>
      <c r="M660" s="1004"/>
      <c r="N660" s="1004"/>
      <c r="O660" s="1004"/>
      <c r="P660" s="1004"/>
      <c r="Q660" s="1004"/>
      <c r="R660" s="1004"/>
      <c r="S660" s="479"/>
      <c r="T660" s="26"/>
      <c r="U660" s="479" t="s">
        <v>782</v>
      </c>
      <c r="V660" s="479"/>
      <c r="W660" s="479"/>
      <c r="X660" s="479"/>
      <c r="Y660" s="479"/>
      <c r="Z660" s="1025"/>
      <c r="AA660" s="1025"/>
      <c r="AB660" s="1025"/>
      <c r="AC660" s="1025"/>
      <c r="AD660" s="1025"/>
      <c r="AE660" s="1025"/>
      <c r="AF660" s="1025"/>
      <c r="AG660" s="1025"/>
      <c r="AH660" s="1025"/>
      <c r="AI660" s="1025"/>
      <c r="AJ660" s="1025"/>
      <c r="AK660" s="1025"/>
      <c r="AL660" s="479"/>
      <c r="AM660" s="46"/>
      <c r="AN660" s="805">
        <f t="shared" si="25"/>
        <v>3914</v>
      </c>
      <c r="AO660" s="46"/>
      <c r="AP660" s="46"/>
      <c r="AQ660" s="46"/>
      <c r="AR660" s="46"/>
      <c r="AS660" s="676"/>
      <c r="AT660" s="707">
        <f t="shared" si="26"/>
        <v>2</v>
      </c>
      <c r="AU660" s="705">
        <f t="shared" si="28"/>
        <v>1.4814814814814815E-2</v>
      </c>
      <c r="AV660" s="706">
        <f t="shared" si="27"/>
        <v>7.4074074074074077E-3</v>
      </c>
      <c r="AW660" s="46"/>
      <c r="AX660" s="46"/>
      <c r="AY660" s="46"/>
      <c r="AZ660" s="46"/>
      <c r="BA660" s="46"/>
      <c r="BB660" s="46"/>
      <c r="BC660" s="336" t="s">
        <v>714</v>
      </c>
      <c r="BD660" s="498">
        <v>1224</v>
      </c>
      <c r="BE660" s="499">
        <v>1312</v>
      </c>
      <c r="BF660" s="498">
        <v>1574</v>
      </c>
      <c r="BG660" s="499">
        <v>1816</v>
      </c>
      <c r="BH660" s="499">
        <v>2026</v>
      </c>
      <c r="BI660" s="500">
        <v>2236</v>
      </c>
      <c r="BJ660" s="46"/>
      <c r="BK660" s="46"/>
      <c r="BL660" s="46"/>
      <c r="BM660" s="46"/>
      <c r="BN660" s="46"/>
      <c r="BO660" s="46"/>
      <c r="BP660" s="46"/>
      <c r="BQ660" s="46"/>
      <c r="BR660" s="46"/>
      <c r="BS660" s="46"/>
      <c r="BT660" s="46"/>
      <c r="BU660" s="46"/>
      <c r="BV660" s="46"/>
      <c r="BW660" s="46"/>
      <c r="BX660" s="46"/>
      <c r="BY660" s="46"/>
      <c r="BZ660" s="46"/>
      <c r="CA660" s="46"/>
      <c r="CB660" s="46"/>
      <c r="CC660" s="46"/>
      <c r="CD660" s="46"/>
      <c r="CE660" s="46"/>
      <c r="CF660" s="46"/>
      <c r="CG660" s="46"/>
      <c r="CH660" s="46"/>
      <c r="CI660" s="46"/>
      <c r="CJ660" s="46"/>
      <c r="CK660" s="46"/>
      <c r="CL660" s="46"/>
      <c r="CM660" s="46"/>
      <c r="CN660" s="46"/>
      <c r="CO660" s="46"/>
      <c r="CP660" s="46"/>
    </row>
    <row r="661" spans="1:94" ht="12.5">
      <c r="A661" s="26"/>
      <c r="B661" s="479" t="s">
        <v>1220</v>
      </c>
      <c r="C661" s="479"/>
      <c r="D661" s="479"/>
      <c r="E661" s="479"/>
      <c r="F661" s="479"/>
      <c r="G661" s="1004"/>
      <c r="H661" s="1004"/>
      <c r="I661" s="1004"/>
      <c r="J661" s="1004"/>
      <c r="K661" s="1004"/>
      <c r="L661" s="1004"/>
      <c r="M661" s="1004"/>
      <c r="N661" s="1004"/>
      <c r="O661" s="1004"/>
      <c r="P661" s="1004"/>
      <c r="Q661" s="1004"/>
      <c r="R661" s="1004"/>
      <c r="S661" s="479"/>
      <c r="T661" s="26"/>
      <c r="U661" s="479" t="s">
        <v>1220</v>
      </c>
      <c r="V661" s="479"/>
      <c r="W661" s="479"/>
      <c r="X661" s="479"/>
      <c r="Y661" s="479"/>
      <c r="Z661" s="1025"/>
      <c r="AA661" s="1025"/>
      <c r="AB661" s="1025"/>
      <c r="AC661" s="1025"/>
      <c r="AD661" s="1025"/>
      <c r="AE661" s="1025"/>
      <c r="AF661" s="1025"/>
      <c r="AG661" s="1025"/>
      <c r="AH661" s="1025"/>
      <c r="AI661" s="1025"/>
      <c r="AJ661" s="1025"/>
      <c r="AK661" s="1025"/>
      <c r="AL661" s="479"/>
      <c r="AM661" s="46"/>
      <c r="AN661" s="805">
        <f t="shared" si="25"/>
        <v>4524</v>
      </c>
      <c r="AO661" s="46"/>
      <c r="AP661" s="46"/>
      <c r="AQ661" s="46"/>
      <c r="AR661" s="46"/>
      <c r="AS661" s="676"/>
      <c r="AT661" s="707">
        <f t="shared" si="26"/>
        <v>2</v>
      </c>
      <c r="AU661" s="705">
        <f t="shared" si="28"/>
        <v>1.4814814814814815E-2</v>
      </c>
      <c r="AV661" s="706">
        <f t="shared" si="27"/>
        <v>7.4074074074074077E-3</v>
      </c>
      <c r="AW661" s="46"/>
      <c r="AX661" s="46"/>
      <c r="AY661" s="46"/>
      <c r="AZ661" s="46"/>
      <c r="BA661" s="46"/>
      <c r="BB661" s="46"/>
      <c r="BC661" s="336" t="s">
        <v>717</v>
      </c>
      <c r="BD661" s="498">
        <v>1224</v>
      </c>
      <c r="BE661" s="499">
        <v>1312</v>
      </c>
      <c r="BF661" s="498">
        <v>1574</v>
      </c>
      <c r="BG661" s="499">
        <v>1816</v>
      </c>
      <c r="BH661" s="499">
        <v>2026</v>
      </c>
      <c r="BI661" s="500">
        <v>2236</v>
      </c>
      <c r="BJ661" s="46"/>
      <c r="BK661" s="46"/>
      <c r="BL661" s="46"/>
      <c r="BM661" s="46"/>
      <c r="BN661" s="46"/>
      <c r="BO661" s="46"/>
      <c r="BP661" s="46"/>
      <c r="BQ661" s="46"/>
      <c r="BR661" s="46"/>
      <c r="BS661" s="46"/>
      <c r="BT661" s="46"/>
      <c r="BU661" s="46"/>
      <c r="BV661" s="46"/>
      <c r="BW661" s="46"/>
      <c r="BX661" s="46"/>
      <c r="BY661" s="46"/>
      <c r="BZ661" s="46"/>
      <c r="CA661" s="46"/>
      <c r="CB661" s="46"/>
      <c r="CC661" s="46"/>
      <c r="CD661" s="46"/>
      <c r="CE661" s="46"/>
      <c r="CF661" s="46"/>
      <c r="CG661" s="46"/>
      <c r="CH661" s="46"/>
      <c r="CI661" s="46"/>
      <c r="CJ661" s="46"/>
      <c r="CK661" s="46"/>
      <c r="CL661" s="46"/>
      <c r="CM661" s="46"/>
      <c r="CN661" s="46"/>
      <c r="CO661" s="46"/>
      <c r="CP661" s="46"/>
    </row>
    <row r="662" spans="1:94" ht="12.5">
      <c r="A662" s="26"/>
      <c r="B662" s="479" t="s">
        <v>684</v>
      </c>
      <c r="C662" s="479"/>
      <c r="D662" s="479"/>
      <c r="E662" s="479"/>
      <c r="F662" s="479"/>
      <c r="G662" s="1007"/>
      <c r="H662" s="1007"/>
      <c r="I662" s="1007"/>
      <c r="J662" s="1007"/>
      <c r="K662" s="1007"/>
      <c r="L662" s="1007"/>
      <c r="M662" s="479"/>
      <c r="N662" s="479"/>
      <c r="O662" s="699" t="s">
        <v>904</v>
      </c>
      <c r="P662" s="1008"/>
      <c r="Q662" s="1008"/>
      <c r="R662" s="1008"/>
      <c r="S662" s="479"/>
      <c r="T662" s="26"/>
      <c r="U662" s="479" t="s">
        <v>684</v>
      </c>
      <c r="V662" s="479"/>
      <c r="W662" s="479"/>
      <c r="X662" s="479"/>
      <c r="Y662" s="479"/>
      <c r="Z662" s="1007"/>
      <c r="AA662" s="1007"/>
      <c r="AB662" s="1007"/>
      <c r="AC662" s="1007"/>
      <c r="AD662" s="1007"/>
      <c r="AE662" s="1007"/>
      <c r="AF662" s="479"/>
      <c r="AG662" s="479"/>
      <c r="AH662" s="699" t="s">
        <v>904</v>
      </c>
      <c r="AI662" s="1008"/>
      <c r="AJ662" s="1008"/>
      <c r="AK662" s="1008"/>
      <c r="AL662" s="479"/>
      <c r="AM662" s="46"/>
      <c r="AN662" s="805">
        <f t="shared" si="25"/>
        <v>3262</v>
      </c>
      <c r="AO662" s="46"/>
      <c r="AP662" s="46"/>
      <c r="AQ662" s="46"/>
      <c r="AR662" s="46"/>
      <c r="AS662" s="676"/>
      <c r="AT662" s="707">
        <f t="shared" si="26"/>
        <v>1</v>
      </c>
      <c r="AU662" s="705">
        <f t="shared" si="28"/>
        <v>7.4074074074074077E-3</v>
      </c>
      <c r="AV662" s="706">
        <f t="shared" si="27"/>
        <v>3.7037037037037038E-3</v>
      </c>
      <c r="AW662" s="46"/>
      <c r="AX662" s="46"/>
      <c r="AY662" s="46"/>
      <c r="AZ662" s="46"/>
      <c r="BA662" s="46"/>
      <c r="BB662" s="46"/>
      <c r="BC662" s="336" t="s">
        <v>719</v>
      </c>
      <c r="BD662" s="498">
        <v>1314</v>
      </c>
      <c r="BE662" s="499">
        <v>1408</v>
      </c>
      <c r="BF662" s="498">
        <v>1690</v>
      </c>
      <c r="BG662" s="499">
        <v>1952</v>
      </c>
      <c r="BH662" s="499">
        <v>2180</v>
      </c>
      <c r="BI662" s="500">
        <v>2404</v>
      </c>
      <c r="BJ662" s="46"/>
      <c r="BK662" s="46"/>
      <c r="BL662" s="46"/>
      <c r="BM662" s="46"/>
      <c r="BN662" s="46"/>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row>
    <row r="663" spans="1:94" ht="12.5">
      <c r="A663" s="26"/>
      <c r="B663" s="479" t="s">
        <v>1223</v>
      </c>
      <c r="C663" s="479"/>
      <c r="D663" s="479"/>
      <c r="E663" s="479"/>
      <c r="F663" s="479"/>
      <c r="G663" s="479"/>
      <c r="H663" s="1004"/>
      <c r="I663" s="1004"/>
      <c r="J663" s="1004"/>
      <c r="K663" s="1004"/>
      <c r="L663" s="1004"/>
      <c r="M663" s="1004"/>
      <c r="N663" s="1004"/>
      <c r="O663" s="1004"/>
      <c r="P663" s="1004"/>
      <c r="Q663" s="1004"/>
      <c r="R663" s="1004"/>
      <c r="S663" s="479"/>
      <c r="T663" s="26"/>
      <c r="U663" s="479" t="s">
        <v>1223</v>
      </c>
      <c r="V663" s="479"/>
      <c r="W663" s="479"/>
      <c r="X663" s="479"/>
      <c r="Y663" s="479"/>
      <c r="Z663" s="479"/>
      <c r="AA663" s="1004"/>
      <c r="AB663" s="1004"/>
      <c r="AC663" s="1004"/>
      <c r="AD663" s="1004"/>
      <c r="AE663" s="1004"/>
      <c r="AF663" s="1004"/>
      <c r="AG663" s="1004"/>
      <c r="AH663" s="1004"/>
      <c r="AI663" s="1004"/>
      <c r="AJ663" s="1004"/>
      <c r="AK663" s="1004"/>
      <c r="AL663" s="479"/>
      <c r="AM663" s="46"/>
      <c r="AN663" s="805">
        <f t="shared" si="25"/>
        <v>3914</v>
      </c>
      <c r="AO663" s="46"/>
      <c r="AP663" s="46"/>
      <c r="AQ663" s="46"/>
      <c r="AR663" s="46"/>
      <c r="AS663" s="676"/>
      <c r="AT663" s="707">
        <f t="shared" si="26"/>
        <v>9</v>
      </c>
      <c r="AU663" s="705">
        <f t="shared" si="28"/>
        <v>6.6666666666666666E-2</v>
      </c>
      <c r="AV663" s="706">
        <f t="shared" si="27"/>
        <v>3.3333333333333333E-2</v>
      </c>
      <c r="AW663" s="46"/>
      <c r="AX663" s="46"/>
      <c r="AY663" s="46"/>
      <c r="AZ663" s="46"/>
      <c r="BA663" s="46"/>
      <c r="BB663" s="46"/>
      <c r="BC663" s="336" t="s">
        <v>721</v>
      </c>
      <c r="BD663" s="498">
        <v>1224</v>
      </c>
      <c r="BE663" s="499">
        <v>1312</v>
      </c>
      <c r="BF663" s="498">
        <v>1574</v>
      </c>
      <c r="BG663" s="499">
        <v>1816</v>
      </c>
      <c r="BH663" s="499">
        <v>2026</v>
      </c>
      <c r="BI663" s="500">
        <v>2236</v>
      </c>
      <c r="BJ663" s="46"/>
      <c r="BK663" s="46"/>
      <c r="BL663" s="46"/>
      <c r="BM663" s="46"/>
      <c r="BN663" s="46"/>
      <c r="BO663" s="46"/>
      <c r="BP663" s="46"/>
      <c r="BQ663" s="46"/>
      <c r="BR663" s="46"/>
      <c r="BS663" s="46"/>
      <c r="BT663" s="46"/>
      <c r="BU663" s="46"/>
      <c r="BV663" s="46"/>
      <c r="BW663" s="46"/>
      <c r="BX663" s="46"/>
      <c r="BY663" s="46"/>
      <c r="BZ663" s="46"/>
      <c r="CA663" s="46"/>
      <c r="CB663" s="46"/>
      <c r="CC663" s="46"/>
      <c r="CD663" s="46"/>
      <c r="CE663" s="46"/>
      <c r="CF663" s="46"/>
      <c r="CG663" s="46"/>
      <c r="CH663" s="46"/>
      <c r="CI663" s="46"/>
      <c r="CJ663" s="46"/>
      <c r="CK663" s="46"/>
      <c r="CL663" s="46"/>
      <c r="CM663" s="46"/>
      <c r="CN663" s="46"/>
      <c r="CO663" s="46"/>
      <c r="CP663" s="46"/>
    </row>
    <row r="664" spans="1:94" ht="12.5">
      <c r="A664" s="26"/>
      <c r="B664" s="479" t="s">
        <v>1226</v>
      </c>
      <c r="C664" s="479"/>
      <c r="D664" s="479"/>
      <c r="E664" s="479"/>
      <c r="F664" s="479"/>
      <c r="G664" s="479"/>
      <c r="H664" s="479"/>
      <c r="I664" s="479"/>
      <c r="J664" s="479"/>
      <c r="K664" s="479"/>
      <c r="L664" s="479"/>
      <c r="M664" s="479"/>
      <c r="N664" s="1005" t="s">
        <v>590</v>
      </c>
      <c r="O664" s="1005"/>
      <c r="P664" s="479"/>
      <c r="Q664" s="479"/>
      <c r="R664" s="479"/>
      <c r="S664" s="479"/>
      <c r="T664" s="26"/>
      <c r="U664" s="479" t="s">
        <v>1226</v>
      </c>
      <c r="V664" s="479"/>
      <c r="W664" s="479"/>
      <c r="X664" s="479"/>
      <c r="Y664" s="479"/>
      <c r="Z664" s="479"/>
      <c r="AA664" s="479"/>
      <c r="AB664" s="479"/>
      <c r="AC664" s="479"/>
      <c r="AD664" s="479"/>
      <c r="AE664" s="479"/>
      <c r="AF664" s="479"/>
      <c r="AG664" s="1005" t="s">
        <v>590</v>
      </c>
      <c r="AH664" s="1005"/>
      <c r="AI664" s="479"/>
      <c r="AJ664" s="479"/>
      <c r="AK664" s="479"/>
      <c r="AL664" s="479"/>
      <c r="AM664" s="46"/>
      <c r="AN664" s="805">
        <f t="shared" si="25"/>
        <v>4524</v>
      </c>
      <c r="AO664" s="46"/>
      <c r="AP664" s="46"/>
      <c r="AQ664" s="46"/>
      <c r="AR664" s="46"/>
      <c r="AS664" s="676"/>
      <c r="AT664" s="707">
        <f t="shared" si="26"/>
        <v>9</v>
      </c>
      <c r="AU664" s="705">
        <f t="shared" si="28"/>
        <v>6.6666666666666666E-2</v>
      </c>
      <c r="AV664" s="706">
        <f t="shared" si="27"/>
        <v>3.3333333333333333E-2</v>
      </c>
      <c r="AW664" s="46"/>
      <c r="AX664" s="46"/>
      <c r="AY664" s="46"/>
      <c r="AZ664" s="46"/>
      <c r="BA664" s="46"/>
      <c r="BB664" s="46"/>
      <c r="BC664" s="336" t="s">
        <v>724</v>
      </c>
      <c r="BD664" s="498">
        <v>1224</v>
      </c>
      <c r="BE664" s="499">
        <v>1312</v>
      </c>
      <c r="BF664" s="498">
        <v>1574</v>
      </c>
      <c r="BG664" s="499">
        <v>1816</v>
      </c>
      <c r="BH664" s="499">
        <v>2026</v>
      </c>
      <c r="BI664" s="500">
        <v>2236</v>
      </c>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79"/>
    </row>
    <row r="665" spans="1:94" ht="12.5">
      <c r="A665" s="26"/>
      <c r="B665" s="479"/>
      <c r="C665" s="479"/>
      <c r="D665" s="479"/>
      <c r="E665" s="479"/>
      <c r="F665" s="479"/>
      <c r="G665" s="479"/>
      <c r="H665" s="479"/>
      <c r="I665" s="479"/>
      <c r="J665" s="479"/>
      <c r="K665" s="479"/>
      <c r="L665" s="479"/>
      <c r="M665" s="479"/>
      <c r="N665" s="479"/>
      <c r="O665" s="479"/>
      <c r="P665" s="479"/>
      <c r="Q665" s="479"/>
      <c r="R665" s="479"/>
      <c r="S665" s="479"/>
      <c r="T665" s="26"/>
      <c r="U665" s="479"/>
      <c r="V665" s="479"/>
      <c r="W665" s="479"/>
      <c r="X665" s="479"/>
      <c r="Y665" s="479"/>
      <c r="Z665" s="479"/>
      <c r="AA665" s="479"/>
      <c r="AB665" s="479"/>
      <c r="AC665" s="479"/>
      <c r="AD665" s="479"/>
      <c r="AE665" s="479"/>
      <c r="AF665" s="479"/>
      <c r="AG665" s="479"/>
      <c r="AH665" s="479"/>
      <c r="AI665" s="479"/>
      <c r="AJ665" s="479"/>
      <c r="AK665" s="479"/>
      <c r="AL665" s="479"/>
      <c r="AM665" s="46"/>
      <c r="AN665" s="805">
        <f t="shared" si="25"/>
        <v>3262</v>
      </c>
      <c r="AO665" s="46"/>
      <c r="AP665" s="46"/>
      <c r="AQ665" s="46"/>
      <c r="AR665" s="46"/>
      <c r="AS665" s="676"/>
      <c r="AT665" s="707">
        <f t="shared" si="26"/>
        <v>6</v>
      </c>
      <c r="AU665" s="705">
        <f t="shared" si="28"/>
        <v>4.4444444444444446E-2</v>
      </c>
      <c r="AV665" s="706">
        <f t="shared" si="27"/>
        <v>2.2222222222222223E-2</v>
      </c>
      <c r="AW665" s="46"/>
      <c r="AX665" s="46"/>
      <c r="AY665" s="46"/>
      <c r="AZ665" s="46"/>
      <c r="BA665" s="46"/>
      <c r="BB665" s="46"/>
      <c r="BC665" s="336" t="s">
        <v>728</v>
      </c>
      <c r="BD665" s="498">
        <v>1224</v>
      </c>
      <c r="BE665" s="499">
        <v>1312</v>
      </c>
      <c r="BF665" s="498">
        <v>1574</v>
      </c>
      <c r="BG665" s="499">
        <v>1816</v>
      </c>
      <c r="BH665" s="499">
        <v>2026</v>
      </c>
      <c r="BI665" s="500">
        <v>2236</v>
      </c>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79"/>
    </row>
    <row r="666" spans="1:94" ht="12.5">
      <c r="A666" s="64" t="s">
        <v>1213</v>
      </c>
      <c r="B666" s="479" t="s">
        <v>1218</v>
      </c>
      <c r="C666" s="479"/>
      <c r="D666" s="479"/>
      <c r="E666" s="479"/>
      <c r="F666" s="479"/>
      <c r="G666" s="1006">
        <f>C626</f>
        <v>0</v>
      </c>
      <c r="H666" s="1006"/>
      <c r="I666" s="1006"/>
      <c r="J666" s="1006"/>
      <c r="K666" s="1006"/>
      <c r="L666" s="1006"/>
      <c r="M666" s="1006"/>
      <c r="N666" s="1006"/>
      <c r="O666" s="1006"/>
      <c r="P666" s="1006"/>
      <c r="Q666" s="1006"/>
      <c r="R666" s="1006"/>
      <c r="S666" s="479"/>
      <c r="T666" s="64" t="s">
        <v>1214</v>
      </c>
      <c r="U666" s="479" t="s">
        <v>1218</v>
      </c>
      <c r="V666" s="479"/>
      <c r="W666" s="479"/>
      <c r="X666" s="479"/>
      <c r="Y666" s="479"/>
      <c r="Z666" s="1006">
        <f>C627</f>
        <v>0</v>
      </c>
      <c r="AA666" s="1006"/>
      <c r="AB666" s="1006"/>
      <c r="AC666" s="1006"/>
      <c r="AD666" s="1006"/>
      <c r="AE666" s="1006"/>
      <c r="AF666" s="1006"/>
      <c r="AG666" s="1006"/>
      <c r="AH666" s="1006"/>
      <c r="AI666" s="1006"/>
      <c r="AJ666" s="1006"/>
      <c r="AK666" s="1006"/>
      <c r="AL666" s="479"/>
      <c r="AM666" s="46"/>
      <c r="AN666" s="805">
        <f t="shared" si="25"/>
        <v>3914</v>
      </c>
      <c r="AO666" s="46"/>
      <c r="AP666" s="46"/>
      <c r="AQ666" s="46"/>
      <c r="AR666" s="46"/>
      <c r="AS666" s="676"/>
      <c r="AT666" s="707">
        <f t="shared" si="26"/>
        <v>14</v>
      </c>
      <c r="AU666" s="705">
        <f t="shared" si="28"/>
        <v>0.1037037037037037</v>
      </c>
      <c r="AV666" s="706">
        <f t="shared" si="27"/>
        <v>7.2592592592592584E-2</v>
      </c>
      <c r="AW666" s="46"/>
      <c r="AX666" s="46"/>
      <c r="AY666" s="46"/>
      <c r="AZ666" s="46"/>
      <c r="BA666" s="46"/>
      <c r="BB666" s="46"/>
      <c r="BC666" s="336" t="s">
        <v>732</v>
      </c>
      <c r="BD666" s="498">
        <v>1236</v>
      </c>
      <c r="BE666" s="499">
        <v>1326</v>
      </c>
      <c r="BF666" s="498">
        <v>1592</v>
      </c>
      <c r="BG666" s="499">
        <v>1838</v>
      </c>
      <c r="BH666" s="499">
        <v>2052</v>
      </c>
      <c r="BI666" s="500">
        <v>2262</v>
      </c>
      <c r="BJ666" s="46"/>
      <c r="BK666" s="46"/>
      <c r="BL666" s="46"/>
      <c r="BM666" s="46"/>
      <c r="BN666" s="46"/>
      <c r="BO666" s="46"/>
      <c r="BP666" s="46"/>
      <c r="BQ666" s="46"/>
      <c r="BR666" s="46"/>
      <c r="BS666" s="46"/>
      <c r="BT666" s="46"/>
      <c r="BU666" s="46"/>
      <c r="BV666" s="46"/>
      <c r="BW666" s="46"/>
      <c r="BX666" s="46"/>
      <c r="BY666" s="46"/>
      <c r="BZ666" s="46"/>
      <c r="CA666" s="46"/>
      <c r="CB666" s="46"/>
      <c r="CC666" s="46"/>
      <c r="CD666" s="46"/>
      <c r="CE666" s="46"/>
      <c r="CF666" s="46"/>
      <c r="CG666" s="46"/>
      <c r="CH666" s="46"/>
      <c r="CI666" s="46"/>
      <c r="CJ666" s="46"/>
      <c r="CK666" s="46"/>
      <c r="CL666" s="46"/>
      <c r="CM666" s="46"/>
      <c r="CN666" s="46"/>
      <c r="CO666" s="46"/>
      <c r="CP666" s="479"/>
    </row>
    <row r="667" spans="1:94" ht="12.5">
      <c r="A667" s="26"/>
      <c r="B667" s="479" t="s">
        <v>895</v>
      </c>
      <c r="C667" s="479"/>
      <c r="D667" s="479"/>
      <c r="E667" s="479"/>
      <c r="F667" s="479"/>
      <c r="G667" s="1004"/>
      <c r="H667" s="1004"/>
      <c r="I667" s="1004"/>
      <c r="J667" s="1004"/>
      <c r="K667" s="1004"/>
      <c r="L667" s="1004"/>
      <c r="M667" s="1004"/>
      <c r="N667" s="1004"/>
      <c r="O667" s="1004"/>
      <c r="P667" s="1004"/>
      <c r="Q667" s="1004"/>
      <c r="R667" s="1004"/>
      <c r="S667" s="479"/>
      <c r="T667" s="26"/>
      <c r="U667" s="479" t="s">
        <v>895</v>
      </c>
      <c r="V667" s="479"/>
      <c r="W667" s="479"/>
      <c r="X667" s="479"/>
      <c r="Y667" s="479"/>
      <c r="Z667" s="1004"/>
      <c r="AA667" s="1004"/>
      <c r="AB667" s="1004"/>
      <c r="AC667" s="1004"/>
      <c r="AD667" s="1004"/>
      <c r="AE667" s="1004"/>
      <c r="AF667" s="1004"/>
      <c r="AG667" s="1004"/>
      <c r="AH667" s="1004"/>
      <c r="AI667" s="1004"/>
      <c r="AJ667" s="1004"/>
      <c r="AK667" s="1004"/>
      <c r="AL667" s="479"/>
      <c r="AM667" s="46"/>
      <c r="AN667" s="805">
        <f t="shared" si="25"/>
        <v>3914</v>
      </c>
      <c r="AO667" s="46"/>
      <c r="AP667" s="46"/>
      <c r="AQ667" s="46"/>
      <c r="AR667" s="46"/>
      <c r="AS667" s="676"/>
      <c r="AT667" s="707">
        <f t="shared" si="26"/>
        <v>7</v>
      </c>
      <c r="AU667" s="705">
        <f t="shared" si="28"/>
        <v>5.185185185185185E-2</v>
      </c>
      <c r="AV667" s="706">
        <f t="shared" si="27"/>
        <v>3.6296296296296292E-2</v>
      </c>
      <c r="AW667" s="46"/>
      <c r="AX667" s="46"/>
      <c r="AY667" s="46"/>
      <c r="AZ667" s="46"/>
      <c r="BA667" s="46"/>
      <c r="BB667" s="46"/>
      <c r="BC667" s="336" t="s">
        <v>735</v>
      </c>
      <c r="BD667" s="498">
        <v>1972</v>
      </c>
      <c r="BE667" s="499">
        <v>2112</v>
      </c>
      <c r="BF667" s="498">
        <v>2534</v>
      </c>
      <c r="BG667" s="499">
        <v>2928</v>
      </c>
      <c r="BH667" s="499">
        <v>3266</v>
      </c>
      <c r="BI667" s="500">
        <v>3604</v>
      </c>
      <c r="BJ667" s="46"/>
      <c r="BK667" s="46"/>
      <c r="BL667" s="46"/>
      <c r="BM667" s="46"/>
      <c r="BN667" s="46"/>
      <c r="BO667" s="46"/>
      <c r="BP667" s="46"/>
      <c r="BQ667" s="46"/>
      <c r="BR667" s="46"/>
      <c r="BS667" s="46"/>
      <c r="BT667" s="46"/>
      <c r="BU667" s="46"/>
      <c r="BV667" s="46"/>
      <c r="BW667" s="46"/>
      <c r="BX667" s="46"/>
      <c r="BY667" s="46"/>
      <c r="BZ667" s="46"/>
      <c r="CA667" s="46"/>
      <c r="CB667" s="46"/>
      <c r="CC667" s="46"/>
      <c r="CD667" s="46"/>
      <c r="CE667" s="46"/>
      <c r="CF667" s="46"/>
      <c r="CG667" s="46"/>
      <c r="CH667" s="46"/>
      <c r="CI667" s="46"/>
      <c r="CJ667" s="46"/>
      <c r="CK667" s="46"/>
      <c r="CL667" s="46"/>
      <c r="CM667" s="46"/>
      <c r="CN667" s="46"/>
      <c r="CO667" s="46"/>
      <c r="CP667" s="479"/>
    </row>
    <row r="668" spans="1:94" ht="12.5">
      <c r="A668" s="26"/>
      <c r="B668" s="479" t="s">
        <v>782</v>
      </c>
      <c r="C668" s="479"/>
      <c r="D668" s="479"/>
      <c r="E668" s="479"/>
      <c r="F668" s="479"/>
      <c r="G668" s="1004"/>
      <c r="H668" s="1004"/>
      <c r="I668" s="1004"/>
      <c r="J668" s="1004"/>
      <c r="K668" s="1004"/>
      <c r="L668" s="1004"/>
      <c r="M668" s="1004"/>
      <c r="N668" s="1004"/>
      <c r="O668" s="1004"/>
      <c r="P668" s="1004"/>
      <c r="Q668" s="1004"/>
      <c r="R668" s="1004"/>
      <c r="S668" s="479"/>
      <c r="T668" s="26"/>
      <c r="U668" s="479" t="s">
        <v>782</v>
      </c>
      <c r="V668" s="479"/>
      <c r="W668" s="479"/>
      <c r="X668" s="479"/>
      <c r="Y668" s="479"/>
      <c r="Z668" s="1025"/>
      <c r="AA668" s="1025"/>
      <c r="AB668" s="1025"/>
      <c r="AC668" s="1025"/>
      <c r="AD668" s="1025"/>
      <c r="AE668" s="1025"/>
      <c r="AF668" s="1025"/>
      <c r="AG668" s="1025"/>
      <c r="AH668" s="1025"/>
      <c r="AI668" s="1025"/>
      <c r="AJ668" s="1025"/>
      <c r="AK668" s="1025"/>
      <c r="AL668" s="479"/>
      <c r="AM668" s="46"/>
      <c r="AN668" s="805">
        <f t="shared" si="25"/>
        <v>4524</v>
      </c>
      <c r="AO668" s="46"/>
      <c r="AP668" s="46"/>
      <c r="AQ668" s="46"/>
      <c r="AR668" s="46"/>
      <c r="AS668" s="676"/>
      <c r="AT668" s="707">
        <f t="shared" si="26"/>
        <v>7</v>
      </c>
      <c r="AU668" s="705">
        <f t="shared" si="28"/>
        <v>5.185185185185185E-2</v>
      </c>
      <c r="AV668" s="706">
        <f t="shared" si="27"/>
        <v>4.148148148148148E-2</v>
      </c>
      <c r="AW668" s="46"/>
      <c r="AX668" s="46"/>
      <c r="AY668" s="46"/>
      <c r="AZ668" s="46"/>
      <c r="BA668" s="46"/>
      <c r="BB668" s="46"/>
      <c r="BC668" s="336" t="s">
        <v>741</v>
      </c>
      <c r="BD668" s="498">
        <v>1224</v>
      </c>
      <c r="BE668" s="499">
        <v>1312</v>
      </c>
      <c r="BF668" s="498">
        <v>1574</v>
      </c>
      <c r="BG668" s="499">
        <v>1816</v>
      </c>
      <c r="BH668" s="499">
        <v>2026</v>
      </c>
      <c r="BI668" s="500">
        <v>2236</v>
      </c>
      <c r="BJ668" s="46"/>
      <c r="BK668" s="46"/>
      <c r="BL668" s="46"/>
      <c r="BM668" s="46"/>
      <c r="BN668" s="46"/>
      <c r="BO668" s="46"/>
      <c r="BP668" s="46"/>
      <c r="BQ668" s="46"/>
      <c r="BR668" s="46"/>
      <c r="BS668" s="46"/>
      <c r="BT668" s="46"/>
      <c r="BU668" s="46"/>
      <c r="BV668" s="46"/>
      <c r="BW668" s="46"/>
      <c r="BX668" s="46"/>
      <c r="BY668" s="46"/>
      <c r="BZ668" s="46"/>
      <c r="CA668" s="46"/>
      <c r="CB668" s="46"/>
      <c r="CC668" s="46"/>
      <c r="CD668" s="46"/>
      <c r="CE668" s="46"/>
      <c r="CF668" s="46"/>
      <c r="CG668" s="46"/>
      <c r="CH668" s="46"/>
      <c r="CI668" s="46"/>
      <c r="CJ668" s="46"/>
      <c r="CK668" s="46"/>
      <c r="CL668" s="46"/>
      <c r="CM668" s="46"/>
      <c r="CN668" s="46"/>
      <c r="CO668" s="46"/>
      <c r="CP668" s="479"/>
    </row>
    <row r="669" spans="1:94" ht="12.5">
      <c r="A669" s="26"/>
      <c r="B669" s="479" t="s">
        <v>1220</v>
      </c>
      <c r="C669" s="479"/>
      <c r="D669" s="479"/>
      <c r="E669" s="479"/>
      <c r="F669" s="479"/>
      <c r="G669" s="1004"/>
      <c r="H669" s="1004"/>
      <c r="I669" s="1004"/>
      <c r="J669" s="1004"/>
      <c r="K669" s="1004"/>
      <c r="L669" s="1004"/>
      <c r="M669" s="1004"/>
      <c r="N669" s="1004"/>
      <c r="O669" s="1004"/>
      <c r="P669" s="1004"/>
      <c r="Q669" s="1004"/>
      <c r="R669" s="1004"/>
      <c r="S669" s="479"/>
      <c r="T669" s="26"/>
      <c r="U669" s="479" t="s">
        <v>1220</v>
      </c>
      <c r="V669" s="479"/>
      <c r="W669" s="479"/>
      <c r="X669" s="479"/>
      <c r="Y669" s="479"/>
      <c r="Z669" s="1025"/>
      <c r="AA669" s="1025"/>
      <c r="AB669" s="1025"/>
      <c r="AC669" s="1025"/>
      <c r="AD669" s="1025"/>
      <c r="AE669" s="1025"/>
      <c r="AF669" s="1025"/>
      <c r="AG669" s="1025"/>
      <c r="AH669" s="1025"/>
      <c r="AI669" s="1025"/>
      <c r="AJ669" s="1025"/>
      <c r="AK669" s="1025"/>
      <c r="AL669" s="479"/>
      <c r="AM669" s="46"/>
      <c r="AN669" s="805" t="str">
        <f t="shared" si="25"/>
        <v>N/A</v>
      </c>
      <c r="AO669" s="46"/>
      <c r="AP669" s="46"/>
      <c r="AQ669" s="46"/>
      <c r="AR669" s="46"/>
      <c r="AS669" s="676"/>
      <c r="AT669" s="707">
        <f t="shared" si="26"/>
        <v>4</v>
      </c>
      <c r="AU669" s="705">
        <f t="shared" si="28"/>
        <v>2.9629629629629631E-2</v>
      </c>
      <c r="AV669" s="706">
        <f t="shared" si="27"/>
        <v>2.3703703703703706E-2</v>
      </c>
      <c r="AW669" s="46"/>
      <c r="AX669" s="46"/>
      <c r="AY669" s="46"/>
      <c r="AZ669" s="46"/>
      <c r="BA669" s="46"/>
      <c r="BB669" s="46"/>
      <c r="BC669" s="336" t="s">
        <v>744</v>
      </c>
      <c r="BD669" s="498">
        <v>3044</v>
      </c>
      <c r="BE669" s="499">
        <v>3262</v>
      </c>
      <c r="BF669" s="498">
        <v>3914</v>
      </c>
      <c r="BG669" s="499">
        <v>4524</v>
      </c>
      <c r="BH669" s="499">
        <v>5046</v>
      </c>
      <c r="BI669" s="500">
        <v>5568</v>
      </c>
      <c r="BJ669" s="46"/>
      <c r="BK669" s="46"/>
      <c r="BL669" s="46"/>
      <c r="BM669" s="46"/>
      <c r="BN669" s="46"/>
      <c r="BO669" s="46"/>
      <c r="BP669" s="46"/>
      <c r="BQ669" s="46"/>
      <c r="BR669" s="46"/>
      <c r="BS669" s="46"/>
      <c r="BT669" s="46"/>
      <c r="BU669" s="46"/>
      <c r="BV669" s="46"/>
      <c r="BW669" s="46"/>
      <c r="BX669" s="46"/>
      <c r="BY669" s="46"/>
      <c r="BZ669" s="46"/>
      <c r="CA669" s="46"/>
      <c r="CB669" s="46"/>
      <c r="CC669" s="46"/>
      <c r="CD669" s="46"/>
      <c r="CE669" s="46"/>
      <c r="CF669" s="46"/>
      <c r="CG669" s="46"/>
      <c r="CH669" s="46"/>
      <c r="CI669" s="46"/>
      <c r="CJ669" s="46"/>
      <c r="CK669" s="46"/>
      <c r="CL669" s="46"/>
      <c r="CM669" s="46"/>
      <c r="CN669" s="46"/>
      <c r="CO669" s="46"/>
      <c r="CP669" s="479"/>
    </row>
    <row r="670" spans="1:94" ht="12.5">
      <c r="A670" s="26"/>
      <c r="B670" s="479" t="s">
        <v>684</v>
      </c>
      <c r="C670" s="479"/>
      <c r="D670" s="479"/>
      <c r="E670" s="479"/>
      <c r="F670" s="479"/>
      <c r="G670" s="1007"/>
      <c r="H670" s="1007"/>
      <c r="I670" s="1007"/>
      <c r="J670" s="1007"/>
      <c r="K670" s="1007"/>
      <c r="L670" s="1007"/>
      <c r="M670" s="479"/>
      <c r="N670" s="479"/>
      <c r="O670" s="699" t="s">
        <v>904</v>
      </c>
      <c r="P670" s="1008"/>
      <c r="Q670" s="1008"/>
      <c r="R670" s="1008"/>
      <c r="S670" s="479"/>
      <c r="T670" s="26"/>
      <c r="U670" s="479" t="s">
        <v>684</v>
      </c>
      <c r="V670" s="479"/>
      <c r="W670" s="479"/>
      <c r="X670" s="479"/>
      <c r="Y670" s="479"/>
      <c r="Z670" s="1007"/>
      <c r="AA670" s="1007"/>
      <c r="AB670" s="1007"/>
      <c r="AC670" s="1007"/>
      <c r="AD670" s="1007"/>
      <c r="AE670" s="1007"/>
      <c r="AF670" s="479"/>
      <c r="AG670" s="479"/>
      <c r="AH670" s="699" t="s">
        <v>904</v>
      </c>
      <c r="AI670" s="1008"/>
      <c r="AJ670" s="1008"/>
      <c r="AK670" s="1008"/>
      <c r="AL670" s="479"/>
      <c r="AM670" s="46"/>
      <c r="AN670" s="805" t="str">
        <f t="shared" si="25"/>
        <v>N/A</v>
      </c>
      <c r="AO670" s="46"/>
      <c r="AP670" s="479"/>
      <c r="AQ670" s="479"/>
      <c r="AR670" s="479"/>
      <c r="AS670" s="676"/>
      <c r="AT670" s="707">
        <f t="shared" si="26"/>
        <v>0</v>
      </c>
      <c r="AU670" s="705">
        <f t="shared" si="28"/>
        <v>0</v>
      </c>
      <c r="AV670" s="706" t="str">
        <f t="shared" si="27"/>
        <v xml:space="preserve"> </v>
      </c>
      <c r="AW670" s="479"/>
      <c r="AX670" s="479"/>
      <c r="AY670" s="46"/>
      <c r="AZ670" s="46"/>
      <c r="BA670" s="46"/>
      <c r="BB670" s="46"/>
      <c r="BC670" s="336" t="s">
        <v>747</v>
      </c>
      <c r="BD670" s="498">
        <v>1224</v>
      </c>
      <c r="BE670" s="499">
        <v>1312</v>
      </c>
      <c r="BF670" s="498">
        <v>1574</v>
      </c>
      <c r="BG670" s="499">
        <v>1816</v>
      </c>
      <c r="BH670" s="499">
        <v>2026</v>
      </c>
      <c r="BI670" s="500">
        <v>2236</v>
      </c>
      <c r="BJ670" s="46"/>
      <c r="BK670" s="46"/>
      <c r="BL670" s="46"/>
      <c r="BM670" s="46"/>
      <c r="BN670" s="46"/>
      <c r="BO670" s="46"/>
      <c r="BP670" s="46"/>
      <c r="BQ670" s="46"/>
      <c r="BR670" s="46"/>
      <c r="BS670" s="46"/>
      <c r="BT670" s="46"/>
      <c r="BU670" s="46"/>
      <c r="BV670" s="46"/>
      <c r="BW670" s="46"/>
      <c r="BX670" s="46"/>
      <c r="BY670" s="46"/>
      <c r="BZ670" s="46"/>
      <c r="CA670" s="46"/>
      <c r="CB670" s="46"/>
      <c r="CC670" s="46"/>
      <c r="CD670" s="46"/>
      <c r="CE670" s="46"/>
      <c r="CF670" s="46"/>
      <c r="CG670" s="46"/>
      <c r="CH670" s="46"/>
      <c r="CI670" s="46"/>
      <c r="CJ670" s="46"/>
      <c r="CK670" s="46"/>
      <c r="CL670" s="46"/>
      <c r="CM670" s="46"/>
      <c r="CN670" s="46"/>
      <c r="CO670" s="46"/>
      <c r="CP670" s="479"/>
    </row>
    <row r="671" spans="1:94" ht="12.5">
      <c r="A671" s="26"/>
      <c r="B671" s="479" t="s">
        <v>1223</v>
      </c>
      <c r="C671" s="479"/>
      <c r="D671" s="479"/>
      <c r="E671" s="479"/>
      <c r="F671" s="479"/>
      <c r="G671" s="479"/>
      <c r="H671" s="1004"/>
      <c r="I671" s="1004"/>
      <c r="J671" s="1004"/>
      <c r="K671" s="1004"/>
      <c r="L671" s="1004"/>
      <c r="M671" s="1004"/>
      <c r="N671" s="1004"/>
      <c r="O671" s="1004"/>
      <c r="P671" s="1004"/>
      <c r="Q671" s="1004"/>
      <c r="R671" s="1004"/>
      <c r="S671" s="479"/>
      <c r="T671" s="26"/>
      <c r="U671" s="479" t="s">
        <v>1223</v>
      </c>
      <c r="V671" s="479"/>
      <c r="W671" s="479"/>
      <c r="X671" s="479"/>
      <c r="Y671" s="479"/>
      <c r="Z671" s="479"/>
      <c r="AA671" s="1004"/>
      <c r="AB671" s="1004"/>
      <c r="AC671" s="1004"/>
      <c r="AD671" s="1004"/>
      <c r="AE671" s="1004"/>
      <c r="AF671" s="1004"/>
      <c r="AG671" s="1004"/>
      <c r="AH671" s="1004"/>
      <c r="AI671" s="1004"/>
      <c r="AJ671" s="1004"/>
      <c r="AK671" s="1004"/>
      <c r="AL671" s="479"/>
      <c r="AM671" s="46"/>
      <c r="AN671" s="805" t="str">
        <f t="shared" si="25"/>
        <v>N/A</v>
      </c>
      <c r="AO671" s="46"/>
      <c r="AP671" s="479"/>
      <c r="AQ671" s="479"/>
      <c r="AR671" s="479"/>
      <c r="AS671" s="676"/>
      <c r="AT671" s="707">
        <f t="shared" si="26"/>
        <v>0</v>
      </c>
      <c r="AU671" s="705">
        <f t="shared" si="28"/>
        <v>0</v>
      </c>
      <c r="AV671" s="706" t="str">
        <f t="shared" si="27"/>
        <v xml:space="preserve"> </v>
      </c>
      <c r="AW671" s="479"/>
      <c r="AX671" s="479"/>
      <c r="AY671" s="46"/>
      <c r="AZ671" s="46"/>
      <c r="BA671" s="46"/>
      <c r="BB671" s="46"/>
      <c r="BC671" s="336" t="s">
        <v>749</v>
      </c>
      <c r="BD671" s="498">
        <v>1224</v>
      </c>
      <c r="BE671" s="499">
        <v>1312</v>
      </c>
      <c r="BF671" s="498">
        <v>1574</v>
      </c>
      <c r="BG671" s="499">
        <v>1816</v>
      </c>
      <c r="BH671" s="499">
        <v>2026</v>
      </c>
      <c r="BI671" s="500">
        <v>2236</v>
      </c>
      <c r="BJ671" s="46"/>
      <c r="BK671" s="46"/>
      <c r="BL671" s="46"/>
      <c r="BM671" s="46"/>
      <c r="BN671" s="46"/>
      <c r="BO671" s="46"/>
      <c r="BP671" s="46"/>
      <c r="BQ671" s="46"/>
      <c r="BR671" s="46"/>
      <c r="BS671" s="46"/>
      <c r="BT671" s="46"/>
      <c r="BU671" s="46"/>
      <c r="BV671" s="46"/>
      <c r="BW671" s="46"/>
      <c r="BX671" s="46"/>
      <c r="BY671" s="46"/>
      <c r="BZ671" s="46"/>
      <c r="CA671" s="46"/>
      <c r="CB671" s="46"/>
      <c r="CC671" s="46"/>
      <c r="CD671" s="46"/>
      <c r="CE671" s="46"/>
      <c r="CF671" s="46"/>
      <c r="CG671" s="46"/>
      <c r="CH671" s="46"/>
      <c r="CI671" s="46"/>
      <c r="CJ671" s="46"/>
      <c r="CK671" s="46"/>
      <c r="CL671" s="46"/>
      <c r="CM671" s="46"/>
      <c r="CN671" s="46"/>
      <c r="CO671" s="46"/>
      <c r="CP671" s="479"/>
    </row>
    <row r="672" spans="1:94" ht="12.5">
      <c r="A672" s="26"/>
      <c r="B672" s="479" t="s">
        <v>1226</v>
      </c>
      <c r="C672" s="479"/>
      <c r="D672" s="479"/>
      <c r="E672" s="479"/>
      <c r="F672" s="479"/>
      <c r="G672" s="479"/>
      <c r="H672" s="479"/>
      <c r="I672" s="479"/>
      <c r="J672" s="479"/>
      <c r="K672" s="479"/>
      <c r="L672" s="479"/>
      <c r="M672" s="479"/>
      <c r="N672" s="1005" t="s">
        <v>590</v>
      </c>
      <c r="O672" s="1005"/>
      <c r="P672" s="479"/>
      <c r="Q672" s="479"/>
      <c r="R672" s="479"/>
      <c r="S672" s="479"/>
      <c r="T672" s="26"/>
      <c r="U672" s="479" t="s">
        <v>1226</v>
      </c>
      <c r="V672" s="479"/>
      <c r="W672" s="479"/>
      <c r="X672" s="479"/>
      <c r="Y672" s="479"/>
      <c r="Z672" s="479"/>
      <c r="AA672" s="479"/>
      <c r="AB672" s="479"/>
      <c r="AC672" s="479"/>
      <c r="AD672" s="479"/>
      <c r="AE672" s="479"/>
      <c r="AF672" s="479"/>
      <c r="AG672" s="1005" t="s">
        <v>590</v>
      </c>
      <c r="AH672" s="1005"/>
      <c r="AI672" s="479"/>
      <c r="AJ672" s="479"/>
      <c r="AK672" s="479"/>
      <c r="AL672" s="479"/>
      <c r="AM672" s="46"/>
      <c r="AN672" s="805" t="str">
        <f t="shared" si="25"/>
        <v>N/A</v>
      </c>
      <c r="AO672" s="46"/>
      <c r="AP672" s="479"/>
      <c r="AQ672" s="479"/>
      <c r="AR672" s="479"/>
      <c r="AS672" s="676"/>
      <c r="AT672" s="707">
        <f t="shared" si="26"/>
        <v>0</v>
      </c>
      <c r="AU672" s="705">
        <f t="shared" si="28"/>
        <v>0</v>
      </c>
      <c r="AV672" s="706" t="str">
        <f t="shared" si="27"/>
        <v xml:space="preserve"> </v>
      </c>
      <c r="AW672" s="479"/>
      <c r="AX672" s="479"/>
      <c r="AY672" s="46"/>
      <c r="AZ672" s="46"/>
      <c r="BA672" s="46"/>
      <c r="BB672" s="46"/>
      <c r="BC672" s="336" t="s">
        <v>752</v>
      </c>
      <c r="BD672" s="498">
        <v>1224</v>
      </c>
      <c r="BE672" s="499">
        <v>1312</v>
      </c>
      <c r="BF672" s="498">
        <v>1574</v>
      </c>
      <c r="BG672" s="499">
        <v>1816</v>
      </c>
      <c r="BH672" s="499">
        <v>2026</v>
      </c>
      <c r="BI672" s="500">
        <v>2236</v>
      </c>
      <c r="BJ672" s="46"/>
      <c r="BK672" s="46"/>
      <c r="BL672" s="46"/>
      <c r="BM672" s="46"/>
      <c r="BN672" s="46"/>
      <c r="BO672" s="46"/>
      <c r="BP672" s="46"/>
      <c r="BQ672" s="46"/>
      <c r="BR672" s="46"/>
      <c r="BS672" s="46"/>
      <c r="BT672" s="46"/>
      <c r="BU672" s="46"/>
      <c r="BV672" s="46"/>
      <c r="BW672" s="46"/>
      <c r="BX672" s="46"/>
      <c r="BY672" s="46"/>
      <c r="BZ672" s="46"/>
      <c r="CA672" s="46"/>
      <c r="CB672" s="46"/>
      <c r="CC672" s="46"/>
      <c r="CD672" s="46"/>
      <c r="CE672" s="46"/>
      <c r="CF672" s="46"/>
      <c r="CG672" s="46"/>
      <c r="CH672" s="46"/>
      <c r="CI672" s="46"/>
      <c r="CJ672" s="46"/>
      <c r="CK672" s="46"/>
      <c r="CL672" s="46"/>
      <c r="CM672" s="46"/>
      <c r="CN672" s="46"/>
      <c r="CO672" s="46"/>
      <c r="CP672" s="479"/>
    </row>
    <row r="673" spans="1:96" ht="12.5">
      <c r="A673" s="26"/>
      <c r="B673" s="479"/>
      <c r="C673" s="479"/>
      <c r="D673" s="479"/>
      <c r="E673" s="479"/>
      <c r="F673" s="479"/>
      <c r="G673" s="479"/>
      <c r="H673" s="479"/>
      <c r="I673" s="479"/>
      <c r="J673" s="479"/>
      <c r="K673" s="479"/>
      <c r="L673" s="479"/>
      <c r="M673" s="479"/>
      <c r="N673" s="479"/>
      <c r="O673" s="479"/>
      <c r="P673" s="479"/>
      <c r="Q673" s="479"/>
      <c r="R673" s="479"/>
      <c r="S673" s="479"/>
      <c r="T673" s="26"/>
      <c r="U673" s="479"/>
      <c r="V673" s="479"/>
      <c r="W673" s="479"/>
      <c r="X673" s="479"/>
      <c r="Y673" s="479"/>
      <c r="Z673" s="479"/>
      <c r="AA673" s="479"/>
      <c r="AB673" s="479"/>
      <c r="AC673" s="479"/>
      <c r="AD673" s="479"/>
      <c r="AE673" s="479"/>
      <c r="AF673" s="479"/>
      <c r="AG673" s="479"/>
      <c r="AH673" s="479"/>
      <c r="AI673" s="479"/>
      <c r="AJ673" s="479"/>
      <c r="AK673" s="479"/>
      <c r="AL673" s="479"/>
      <c r="AM673" s="46"/>
      <c r="AN673" s="805" t="str">
        <f t="shared" si="25"/>
        <v>N/A</v>
      </c>
      <c r="AO673" s="46"/>
      <c r="AP673" s="479"/>
      <c r="AQ673" s="479"/>
      <c r="AR673" s="479"/>
      <c r="AS673" s="676"/>
      <c r="AT673" s="707">
        <f t="shared" si="26"/>
        <v>0</v>
      </c>
      <c r="AU673" s="705">
        <f t="shared" si="28"/>
        <v>0</v>
      </c>
      <c r="AV673" s="706" t="str">
        <f t="shared" si="27"/>
        <v xml:space="preserve"> </v>
      </c>
      <c r="AW673" s="479"/>
      <c r="AX673" s="479"/>
      <c r="AY673" s="46"/>
      <c r="AZ673" s="46"/>
      <c r="BA673" s="46"/>
      <c r="BB673" s="46"/>
      <c r="BC673" s="336" t="s">
        <v>755</v>
      </c>
      <c r="BD673" s="498">
        <v>1224</v>
      </c>
      <c r="BE673" s="499">
        <v>1312</v>
      </c>
      <c r="BF673" s="498">
        <v>1574</v>
      </c>
      <c r="BG673" s="499">
        <v>1816</v>
      </c>
      <c r="BH673" s="499">
        <v>2026</v>
      </c>
      <c r="BI673" s="500">
        <v>2236</v>
      </c>
      <c r="BJ673" s="46"/>
      <c r="BK673" s="46"/>
      <c r="BL673" s="46"/>
      <c r="BM673" s="46"/>
      <c r="BN673" s="46"/>
      <c r="BO673" s="46"/>
      <c r="BP673" s="46"/>
      <c r="BQ673" s="46"/>
      <c r="BR673" s="46"/>
      <c r="BS673" s="46"/>
      <c r="BT673" s="46"/>
      <c r="BU673" s="46"/>
      <c r="BV673" s="46"/>
      <c r="BW673" s="46"/>
      <c r="BX673" s="46"/>
      <c r="BY673" s="46"/>
      <c r="BZ673" s="46"/>
      <c r="CA673" s="46"/>
      <c r="CB673" s="46"/>
      <c r="CC673" s="46"/>
      <c r="CD673" s="46"/>
      <c r="CE673" s="46"/>
      <c r="CF673" s="46"/>
      <c r="CG673" s="46"/>
      <c r="CH673" s="46"/>
      <c r="CI673" s="46"/>
      <c r="CJ673" s="46"/>
      <c r="CK673" s="46"/>
      <c r="CL673" s="46"/>
      <c r="CM673" s="46"/>
      <c r="CN673" s="46"/>
      <c r="CO673" s="46"/>
      <c r="CP673" s="479"/>
      <c r="CQ673" s="479"/>
      <c r="CR673" s="479"/>
    </row>
    <row r="674" spans="1:96" ht="12.5">
      <c r="A674" s="64" t="s">
        <v>1215</v>
      </c>
      <c r="B674" s="479" t="s">
        <v>1218</v>
      </c>
      <c r="C674" s="479"/>
      <c r="D674" s="479"/>
      <c r="E674" s="479"/>
      <c r="F674" s="479"/>
      <c r="G674" s="1006">
        <f>C628</f>
        <v>0</v>
      </c>
      <c r="H674" s="1006"/>
      <c r="I674" s="1006"/>
      <c r="J674" s="1006"/>
      <c r="K674" s="1006"/>
      <c r="L674" s="1006"/>
      <c r="M674" s="1006"/>
      <c r="N674" s="1006"/>
      <c r="O674" s="1006"/>
      <c r="P674" s="1006"/>
      <c r="Q674" s="1006"/>
      <c r="R674" s="1006"/>
      <c r="S674" s="479"/>
      <c r="T674" s="64" t="s">
        <v>1216</v>
      </c>
      <c r="U674" s="479" t="s">
        <v>1218</v>
      </c>
      <c r="V674" s="479"/>
      <c r="W674" s="479"/>
      <c r="X674" s="479"/>
      <c r="Y674" s="479"/>
      <c r="Z674" s="1006">
        <f>C629</f>
        <v>0</v>
      </c>
      <c r="AA674" s="1006"/>
      <c r="AB674" s="1006"/>
      <c r="AC674" s="1006"/>
      <c r="AD674" s="1006"/>
      <c r="AE674" s="1006"/>
      <c r="AF674" s="1006"/>
      <c r="AG674" s="1006"/>
      <c r="AH674" s="1006"/>
      <c r="AI674" s="1006"/>
      <c r="AJ674" s="1006"/>
      <c r="AK674" s="1006"/>
      <c r="AL674" s="479"/>
      <c r="AM674" s="46"/>
      <c r="AN674" s="46"/>
      <c r="AO674" s="46"/>
      <c r="AP674" s="46"/>
      <c r="AQ674" s="479"/>
      <c r="AR674" s="479"/>
      <c r="AS674" s="676"/>
      <c r="AT674" s="707">
        <f t="shared" si="26"/>
        <v>0</v>
      </c>
      <c r="AU674" s="705">
        <f t="shared" si="28"/>
        <v>0</v>
      </c>
      <c r="AV674" s="706" t="str">
        <f t="shared" si="27"/>
        <v xml:space="preserve"> </v>
      </c>
      <c r="AW674" s="479"/>
      <c r="AX674" s="479"/>
      <c r="AY674" s="479"/>
      <c r="AZ674" s="46"/>
      <c r="BA674" s="46"/>
      <c r="BB674" s="46"/>
      <c r="BC674" s="336" t="s">
        <v>757</v>
      </c>
      <c r="BD674" s="498">
        <v>1416</v>
      </c>
      <c r="BE674" s="499">
        <v>1518</v>
      </c>
      <c r="BF674" s="498">
        <v>1822</v>
      </c>
      <c r="BG674" s="499">
        <v>2102</v>
      </c>
      <c r="BH674" s="499">
        <v>2346</v>
      </c>
      <c r="BI674" s="500">
        <v>2590</v>
      </c>
      <c r="BJ674" s="46"/>
      <c r="BK674" s="46"/>
      <c r="BL674" s="46"/>
      <c r="BM674" s="46"/>
      <c r="BN674" s="46"/>
      <c r="BO674" s="46"/>
      <c r="BP674" s="46"/>
      <c r="BQ674" s="46"/>
      <c r="BR674" s="46"/>
      <c r="BS674" s="46"/>
      <c r="BT674" s="46"/>
      <c r="BU674" s="46"/>
      <c r="BV674" s="46"/>
      <c r="BW674" s="46"/>
      <c r="BX674" s="46"/>
      <c r="BY674" s="46"/>
      <c r="BZ674" s="46"/>
      <c r="CA674" s="46"/>
      <c r="CB674" s="46"/>
      <c r="CC674" s="46"/>
      <c r="CD674" s="46"/>
      <c r="CE674" s="46"/>
      <c r="CF674" s="46"/>
      <c r="CG674" s="46"/>
      <c r="CH674" s="46"/>
      <c r="CI674" s="46"/>
      <c r="CJ674" s="46"/>
      <c r="CK674" s="46"/>
      <c r="CL674" s="46"/>
      <c r="CM674" s="46"/>
      <c r="CN674" s="46"/>
      <c r="CO674" s="46"/>
      <c r="CP674" s="46"/>
      <c r="CQ674" s="479"/>
      <c r="CR674" s="479"/>
    </row>
    <row r="675" spans="1:96" ht="13">
      <c r="A675" s="479"/>
      <c r="B675" s="479" t="s">
        <v>895</v>
      </c>
      <c r="C675" s="479"/>
      <c r="D675" s="479"/>
      <c r="E675" s="479"/>
      <c r="F675" s="479"/>
      <c r="G675" s="1004"/>
      <c r="H675" s="1004"/>
      <c r="I675" s="1004"/>
      <c r="J675" s="1004"/>
      <c r="K675" s="1004"/>
      <c r="L675" s="1004"/>
      <c r="M675" s="1004"/>
      <c r="N675" s="1004"/>
      <c r="O675" s="1004"/>
      <c r="P675" s="1004"/>
      <c r="Q675" s="1004"/>
      <c r="R675" s="1004"/>
      <c r="S675" s="479"/>
      <c r="T675" s="26"/>
      <c r="U675" s="479" t="s">
        <v>895</v>
      </c>
      <c r="V675" s="479"/>
      <c r="W675" s="479"/>
      <c r="X675" s="479"/>
      <c r="Y675" s="479"/>
      <c r="Z675" s="1004"/>
      <c r="AA675" s="1004"/>
      <c r="AB675" s="1004"/>
      <c r="AC675" s="1004"/>
      <c r="AD675" s="1004"/>
      <c r="AE675" s="1004"/>
      <c r="AF675" s="1004"/>
      <c r="AG675" s="1004"/>
      <c r="AH675" s="1004"/>
      <c r="AI675" s="1004"/>
      <c r="AJ675" s="1004"/>
      <c r="AK675" s="1004"/>
      <c r="AL675" s="479"/>
      <c r="AM675" s="46"/>
      <c r="AN675" s="46"/>
      <c r="AO675" s="46"/>
      <c r="AP675" s="46"/>
      <c r="AQ675" s="46"/>
      <c r="AR675" s="479"/>
      <c r="AS675" s="270" t="s">
        <v>1263</v>
      </c>
      <c r="AT675" s="274">
        <f>SUM(AT650:AT674)</f>
        <v>135</v>
      </c>
      <c r="AU675" s="275">
        <f>SUM(AU650:AU674)</f>
        <v>1</v>
      </c>
      <c r="AV675" s="275">
        <f>SUM(AV650:AV674)</f>
        <v>0.51851851851851849</v>
      </c>
      <c r="AW675" s="479"/>
      <c r="AX675" s="479"/>
      <c r="AY675" s="479"/>
      <c r="AZ675" s="479"/>
      <c r="BA675" s="46"/>
      <c r="BB675" s="46"/>
      <c r="BC675" s="336" t="s">
        <v>759</v>
      </c>
      <c r="BD675" s="498">
        <v>1696</v>
      </c>
      <c r="BE675" s="499">
        <v>1818</v>
      </c>
      <c r="BF675" s="498">
        <v>2182</v>
      </c>
      <c r="BG675" s="499">
        <v>2520</v>
      </c>
      <c r="BH675" s="499">
        <v>2812</v>
      </c>
      <c r="BI675" s="500">
        <v>3102</v>
      </c>
      <c r="BJ675" s="46"/>
      <c r="BK675" s="46"/>
      <c r="BL675" s="46"/>
      <c r="BM675" s="46"/>
      <c r="BN675" s="46"/>
      <c r="BO675" s="46"/>
      <c r="BP675" s="46"/>
      <c r="BQ675" s="46"/>
      <c r="BR675" s="46"/>
      <c r="BS675" s="46"/>
      <c r="BT675" s="46"/>
      <c r="BU675" s="46"/>
      <c r="BV675" s="46"/>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46"/>
    </row>
    <row r="676" spans="1:96" ht="12.5">
      <c r="A676" s="479"/>
      <c r="B676" s="479" t="s">
        <v>782</v>
      </c>
      <c r="C676" s="479"/>
      <c r="D676" s="479"/>
      <c r="E676" s="479"/>
      <c r="F676" s="479"/>
      <c r="G676" s="1004"/>
      <c r="H676" s="1004"/>
      <c r="I676" s="1004"/>
      <c r="J676" s="1004"/>
      <c r="K676" s="1004"/>
      <c r="L676" s="1004"/>
      <c r="M676" s="1004"/>
      <c r="N676" s="1004"/>
      <c r="O676" s="1004"/>
      <c r="P676" s="1004"/>
      <c r="Q676" s="1004"/>
      <c r="R676" s="1004"/>
      <c r="S676" s="479"/>
      <c r="T676" s="479"/>
      <c r="U676" s="479" t="s">
        <v>782</v>
      </c>
      <c r="V676" s="479"/>
      <c r="W676" s="479"/>
      <c r="X676" s="479"/>
      <c r="Y676" s="479"/>
      <c r="Z676" s="1025"/>
      <c r="AA676" s="1025"/>
      <c r="AB676" s="1025"/>
      <c r="AC676" s="1025"/>
      <c r="AD676" s="1025"/>
      <c r="AE676" s="1025"/>
      <c r="AF676" s="1025"/>
      <c r="AG676" s="1025"/>
      <c r="AH676" s="1025"/>
      <c r="AI676" s="1025"/>
      <c r="AJ676" s="1025"/>
      <c r="AK676" s="1025"/>
      <c r="AL676" s="479"/>
      <c r="AM676" s="46"/>
      <c r="AN676" s="46"/>
      <c r="AO676" s="46"/>
      <c r="AP676" s="46"/>
      <c r="AQ676" s="46"/>
      <c r="AR676" s="46"/>
      <c r="AS676" s="46"/>
      <c r="AT676" s="46"/>
      <c r="AU676" s="46"/>
      <c r="AV676" s="46"/>
      <c r="AW676" s="46"/>
      <c r="AX676" s="46"/>
      <c r="AY676" s="46"/>
      <c r="AZ676" s="46"/>
      <c r="BA676" s="46"/>
      <c r="BB676" s="46"/>
      <c r="BC676" s="336" t="s">
        <v>762</v>
      </c>
      <c r="BD676" s="498">
        <v>1896</v>
      </c>
      <c r="BE676" s="499">
        <v>2032</v>
      </c>
      <c r="BF676" s="498">
        <v>2436</v>
      </c>
      <c r="BG676" s="499">
        <v>2816</v>
      </c>
      <c r="BH676" s="499">
        <v>3142</v>
      </c>
      <c r="BI676" s="500">
        <v>3466</v>
      </c>
      <c r="BJ676" s="46"/>
      <c r="BK676" s="46"/>
      <c r="BL676" s="46"/>
      <c r="BM676" s="46"/>
      <c r="BN676" s="46"/>
      <c r="BO676" s="46"/>
      <c r="BP676" s="46"/>
      <c r="BQ676" s="46"/>
      <c r="BR676" s="46"/>
      <c r="BS676" s="46"/>
      <c r="BT676" s="46"/>
      <c r="BU676" s="46"/>
      <c r="BV676" s="46"/>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46"/>
    </row>
    <row r="677" spans="1:96" ht="12.5">
      <c r="A677" s="479"/>
      <c r="B677" s="479" t="s">
        <v>1220</v>
      </c>
      <c r="C677" s="479"/>
      <c r="D677" s="479"/>
      <c r="E677" s="479"/>
      <c r="F677" s="479"/>
      <c r="G677" s="1004"/>
      <c r="H677" s="1004"/>
      <c r="I677" s="1004"/>
      <c r="J677" s="1004"/>
      <c r="K677" s="1004"/>
      <c r="L677" s="1004"/>
      <c r="M677" s="1004"/>
      <c r="N677" s="1004"/>
      <c r="O677" s="1004"/>
      <c r="P677" s="1004"/>
      <c r="Q677" s="1004"/>
      <c r="R677" s="1004"/>
      <c r="S677" s="479"/>
      <c r="T677" s="479"/>
      <c r="U677" s="479" t="s">
        <v>1220</v>
      </c>
      <c r="V677" s="479"/>
      <c r="W677" s="479"/>
      <c r="X677" s="479"/>
      <c r="Y677" s="479"/>
      <c r="Z677" s="1025"/>
      <c r="AA677" s="1025"/>
      <c r="AB677" s="1025"/>
      <c r="AC677" s="1025"/>
      <c r="AD677" s="1025"/>
      <c r="AE677" s="1025"/>
      <c r="AF677" s="1025"/>
      <c r="AG677" s="1025"/>
      <c r="AH677" s="1025"/>
      <c r="AI677" s="1025"/>
      <c r="AJ677" s="1025"/>
      <c r="AK677" s="1025"/>
      <c r="AL677" s="479"/>
      <c r="AM677" s="46"/>
      <c r="AN677" s="46"/>
      <c r="AO677" s="46"/>
      <c r="AP677" s="46"/>
      <c r="AQ677" s="46"/>
      <c r="AR677" s="46"/>
      <c r="AS677" s="46"/>
      <c r="AT677" s="46"/>
      <c r="AU677" s="46"/>
      <c r="AV677" s="46"/>
      <c r="AW677" s="46"/>
      <c r="AX677" s="46"/>
      <c r="AY677" s="46"/>
      <c r="AZ677" s="46"/>
      <c r="BA677" s="46"/>
      <c r="BB677" s="46"/>
      <c r="BC677" s="336" t="s">
        <v>766</v>
      </c>
      <c r="BD677" s="498">
        <v>1504</v>
      </c>
      <c r="BE677" s="499">
        <v>1612</v>
      </c>
      <c r="BF677" s="498">
        <v>1934</v>
      </c>
      <c r="BG677" s="499">
        <v>2236</v>
      </c>
      <c r="BH677" s="499">
        <v>2494</v>
      </c>
      <c r="BI677" s="500">
        <v>2752</v>
      </c>
      <c r="BJ677" s="46"/>
      <c r="BK677" s="46"/>
      <c r="BL677" s="46"/>
      <c r="BM677" s="46"/>
      <c r="BN677" s="46"/>
      <c r="BO677" s="46"/>
      <c r="BP677" s="46"/>
      <c r="BQ677" s="46"/>
      <c r="BR677" s="46"/>
      <c r="BS677" s="46"/>
      <c r="BT677" s="46"/>
      <c r="BU677" s="46"/>
      <c r="BV677" s="46"/>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46"/>
    </row>
    <row r="678" spans="1:96" ht="12.5">
      <c r="A678" s="479"/>
      <c r="B678" s="479" t="s">
        <v>684</v>
      </c>
      <c r="C678" s="479"/>
      <c r="D678" s="479"/>
      <c r="E678" s="479"/>
      <c r="F678" s="479"/>
      <c r="G678" s="1007"/>
      <c r="H678" s="1007"/>
      <c r="I678" s="1007"/>
      <c r="J678" s="1007"/>
      <c r="K678" s="1007"/>
      <c r="L678" s="1007"/>
      <c r="M678" s="479"/>
      <c r="N678" s="479"/>
      <c r="O678" s="699" t="s">
        <v>904</v>
      </c>
      <c r="P678" s="1008"/>
      <c r="Q678" s="1008"/>
      <c r="R678" s="1008"/>
      <c r="S678" s="479"/>
      <c r="T678" s="479"/>
      <c r="U678" s="479" t="s">
        <v>684</v>
      </c>
      <c r="V678" s="479"/>
      <c r="W678" s="479"/>
      <c r="X678" s="479"/>
      <c r="Y678" s="479"/>
      <c r="Z678" s="1007"/>
      <c r="AA678" s="1007"/>
      <c r="AB678" s="1007"/>
      <c r="AC678" s="1007"/>
      <c r="AD678" s="1007"/>
      <c r="AE678" s="1007"/>
      <c r="AF678" s="479"/>
      <c r="AG678" s="479"/>
      <c r="AH678" s="699" t="s">
        <v>904</v>
      </c>
      <c r="AI678" s="1008"/>
      <c r="AJ678" s="1008"/>
      <c r="AK678" s="1008"/>
      <c r="AL678" s="479"/>
      <c r="AM678" s="46"/>
      <c r="AN678" s="46"/>
      <c r="AO678" s="46"/>
      <c r="AP678" s="46"/>
      <c r="AQ678" s="46"/>
      <c r="AR678" s="46"/>
      <c r="AS678" s="46"/>
      <c r="AT678" s="46"/>
      <c r="AU678" s="46"/>
      <c r="AV678" s="46"/>
      <c r="AW678" s="46"/>
      <c r="AX678" s="46"/>
      <c r="AY678" s="46"/>
      <c r="AZ678" s="46"/>
      <c r="BA678" s="46"/>
      <c r="BB678" s="46"/>
      <c r="BC678" s="336" t="s">
        <v>769</v>
      </c>
      <c r="BD678" s="498">
        <v>2242</v>
      </c>
      <c r="BE678" s="499">
        <v>2402</v>
      </c>
      <c r="BF678" s="498">
        <v>2882</v>
      </c>
      <c r="BG678" s="499">
        <v>3330</v>
      </c>
      <c r="BH678" s="499">
        <v>3714</v>
      </c>
      <c r="BI678" s="500">
        <v>4100</v>
      </c>
      <c r="BJ678" s="46"/>
      <c r="BK678" s="46"/>
      <c r="BL678" s="46"/>
      <c r="BM678" s="46"/>
      <c r="BN678" s="46"/>
      <c r="BO678" s="46"/>
      <c r="BP678" s="46"/>
      <c r="BQ678" s="46"/>
      <c r="BR678" s="46"/>
      <c r="BS678" s="46"/>
      <c r="BT678" s="46"/>
      <c r="BU678" s="46"/>
      <c r="BV678" s="46"/>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46"/>
    </row>
    <row r="679" spans="1:96" ht="12.5">
      <c r="A679" s="479"/>
      <c r="B679" s="479" t="s">
        <v>1223</v>
      </c>
      <c r="C679" s="479"/>
      <c r="D679" s="479"/>
      <c r="E679" s="479"/>
      <c r="F679" s="479"/>
      <c r="G679" s="479"/>
      <c r="H679" s="1004"/>
      <c r="I679" s="1004"/>
      <c r="J679" s="1004"/>
      <c r="K679" s="1004"/>
      <c r="L679" s="1004"/>
      <c r="M679" s="1004"/>
      <c r="N679" s="1004"/>
      <c r="O679" s="1004"/>
      <c r="P679" s="1004"/>
      <c r="Q679" s="1004"/>
      <c r="R679" s="1004"/>
      <c r="S679" s="479"/>
      <c r="T679" s="479"/>
      <c r="U679" s="479" t="s">
        <v>1223</v>
      </c>
      <c r="V679" s="479"/>
      <c r="W679" s="479"/>
      <c r="X679" s="479"/>
      <c r="Y679" s="479"/>
      <c r="Z679" s="479"/>
      <c r="AA679" s="1004"/>
      <c r="AB679" s="1004"/>
      <c r="AC679" s="1004"/>
      <c r="AD679" s="1004"/>
      <c r="AE679" s="1004"/>
      <c r="AF679" s="1004"/>
      <c r="AG679" s="1004"/>
      <c r="AH679" s="1004"/>
      <c r="AI679" s="1004"/>
      <c r="AJ679" s="1004"/>
      <c r="AK679" s="1004"/>
      <c r="AL679" s="479"/>
      <c r="AM679" s="46"/>
      <c r="AN679" s="46"/>
      <c r="AO679" s="46"/>
      <c r="AP679" s="46"/>
      <c r="AQ679" s="46"/>
      <c r="AR679" s="46"/>
      <c r="AS679" s="46"/>
      <c r="AT679" s="46"/>
      <c r="AU679" s="46"/>
      <c r="AV679" s="46"/>
      <c r="AW679" s="46"/>
      <c r="AX679" s="46"/>
      <c r="AY679" s="46"/>
      <c r="AZ679" s="46"/>
      <c r="BA679" s="46"/>
      <c r="BB679" s="46"/>
      <c r="BC679" s="336" t="s">
        <v>772</v>
      </c>
      <c r="BD679" s="498">
        <v>1512</v>
      </c>
      <c r="BE679" s="499">
        <v>1620</v>
      </c>
      <c r="BF679" s="498">
        <v>1942</v>
      </c>
      <c r="BG679" s="499">
        <v>2244</v>
      </c>
      <c r="BH679" s="499">
        <v>2504</v>
      </c>
      <c r="BI679" s="500">
        <v>2762</v>
      </c>
      <c r="BJ679" s="46"/>
      <c r="BK679" s="46"/>
      <c r="BL679" s="46"/>
      <c r="BM679" s="46"/>
      <c r="BN679" s="46"/>
      <c r="BO679" s="46"/>
      <c r="BP679" s="46"/>
      <c r="BQ679" s="46"/>
      <c r="BR679" s="46"/>
      <c r="BS679" s="46"/>
      <c r="BT679" s="46"/>
      <c r="BU679" s="46"/>
      <c r="BV679" s="46"/>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46"/>
    </row>
    <row r="680" spans="1:96" ht="12.5">
      <c r="A680" s="479"/>
      <c r="B680" s="479" t="s">
        <v>1226</v>
      </c>
      <c r="C680" s="479"/>
      <c r="D680" s="479"/>
      <c r="E680" s="479"/>
      <c r="F680" s="479"/>
      <c r="G680" s="479"/>
      <c r="H680" s="479"/>
      <c r="I680" s="479"/>
      <c r="J680" s="479"/>
      <c r="K680" s="479"/>
      <c r="L680" s="479"/>
      <c r="M680" s="479"/>
      <c r="N680" s="1005" t="s">
        <v>590</v>
      </c>
      <c r="O680" s="1005"/>
      <c r="P680" s="479"/>
      <c r="Q680" s="479"/>
      <c r="R680" s="479"/>
      <c r="S680" s="479"/>
      <c r="T680" s="479"/>
      <c r="U680" s="479" t="s">
        <v>1226</v>
      </c>
      <c r="V680" s="479"/>
      <c r="W680" s="479"/>
      <c r="X680" s="479"/>
      <c r="Y680" s="479"/>
      <c r="Z680" s="479"/>
      <c r="AA680" s="479"/>
      <c r="AB680" s="479"/>
      <c r="AC680" s="479"/>
      <c r="AD680" s="479"/>
      <c r="AE680" s="479"/>
      <c r="AF680" s="479"/>
      <c r="AG680" s="1005" t="s">
        <v>590</v>
      </c>
      <c r="AH680" s="1005"/>
      <c r="AI680" s="479"/>
      <c r="AJ680" s="479"/>
      <c r="AK680" s="479"/>
      <c r="AL680" s="479"/>
      <c r="AM680" s="46"/>
      <c r="AN680" s="46"/>
      <c r="AO680" s="46"/>
      <c r="AP680" s="46"/>
      <c r="AQ680" s="46"/>
      <c r="AR680" s="46"/>
      <c r="AS680" s="46"/>
      <c r="AT680" s="46"/>
      <c r="AU680" s="46"/>
      <c r="AV680" s="46"/>
      <c r="AW680" s="46"/>
      <c r="AX680" s="46"/>
      <c r="AY680" s="46"/>
      <c r="AZ680" s="46"/>
      <c r="BA680" s="46"/>
      <c r="BB680" s="46"/>
      <c r="BC680" s="336" t="s">
        <v>775</v>
      </c>
      <c r="BD680" s="498">
        <v>1264</v>
      </c>
      <c r="BE680" s="499">
        <v>1354</v>
      </c>
      <c r="BF680" s="498">
        <v>1624</v>
      </c>
      <c r="BG680" s="499">
        <v>1876</v>
      </c>
      <c r="BH680" s="499">
        <v>2094</v>
      </c>
      <c r="BI680" s="500">
        <v>2312</v>
      </c>
      <c r="BJ680" s="46"/>
      <c r="BK680" s="46"/>
      <c r="BL680" s="46"/>
      <c r="BM680" s="46"/>
      <c r="BN680" s="46"/>
      <c r="BO680" s="46"/>
      <c r="BP680" s="46"/>
      <c r="BQ680" s="46"/>
      <c r="BR680" s="46"/>
      <c r="BS680" s="46"/>
      <c r="BT680" s="46"/>
      <c r="BU680" s="46"/>
      <c r="BV680" s="46"/>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46"/>
    </row>
    <row r="681" spans="1:96" ht="12.5">
      <c r="A681" s="479"/>
      <c r="B681" s="479"/>
      <c r="C681" s="479"/>
      <c r="D681" s="479"/>
      <c r="E681" s="479"/>
      <c r="F681" s="479"/>
      <c r="G681" s="479"/>
      <c r="H681" s="479"/>
      <c r="I681" s="479"/>
      <c r="J681" s="479"/>
      <c r="K681" s="479"/>
      <c r="L681" s="479"/>
      <c r="M681" s="479"/>
      <c r="N681" s="479"/>
      <c r="O681" s="479"/>
      <c r="P681" s="479"/>
      <c r="Q681" s="479"/>
      <c r="R681" s="479"/>
      <c r="S681" s="479"/>
      <c r="T681" s="479"/>
      <c r="U681" s="479"/>
      <c r="V681" s="479"/>
      <c r="W681" s="479"/>
      <c r="X681" s="479"/>
      <c r="Y681" s="479"/>
      <c r="Z681" s="479"/>
      <c r="AA681" s="479"/>
      <c r="AB681" s="479"/>
      <c r="AC681" s="479"/>
      <c r="AD681" s="479"/>
      <c r="AE681" s="479"/>
      <c r="AF681" s="479"/>
      <c r="AG681" s="479"/>
      <c r="AH681" s="479"/>
      <c r="AI681" s="479"/>
      <c r="AJ681" s="479"/>
      <c r="AK681" s="479"/>
      <c r="AL681" s="479"/>
      <c r="AM681" s="46"/>
      <c r="AN681" s="46"/>
      <c r="AO681" s="46"/>
      <c r="AP681" s="46"/>
      <c r="AQ681" s="46"/>
      <c r="AR681" s="46"/>
      <c r="AS681" s="46"/>
      <c r="AT681" s="46"/>
      <c r="AU681" s="46"/>
      <c r="AV681" s="46"/>
      <c r="AW681" s="46"/>
      <c r="AX681" s="46"/>
      <c r="AY681" s="46"/>
      <c r="AZ681" s="46"/>
      <c r="BA681" s="46"/>
      <c r="BB681" s="46"/>
      <c r="BC681" s="336" t="s">
        <v>778</v>
      </c>
      <c r="BD681" s="498">
        <v>1320</v>
      </c>
      <c r="BE681" s="499">
        <v>1412</v>
      </c>
      <c r="BF681" s="498">
        <v>1694</v>
      </c>
      <c r="BG681" s="499">
        <v>1958</v>
      </c>
      <c r="BH681" s="499">
        <v>2184</v>
      </c>
      <c r="BI681" s="500">
        <v>2410</v>
      </c>
      <c r="BJ681" s="46"/>
      <c r="BK681" s="46"/>
      <c r="BL681" s="46"/>
      <c r="BM681" s="46"/>
      <c r="BN681" s="46"/>
      <c r="BO681" s="46"/>
      <c r="BP681" s="46"/>
      <c r="BQ681" s="46"/>
      <c r="BR681" s="46"/>
      <c r="BS681" s="46"/>
      <c r="BT681" s="46"/>
      <c r="BU681" s="46"/>
      <c r="BV681" s="46"/>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46"/>
    </row>
    <row r="682" spans="1:96" ht="13">
      <c r="A682" s="39" t="s">
        <v>763</v>
      </c>
      <c r="B682" s="479"/>
      <c r="C682" s="39" t="s">
        <v>178</v>
      </c>
      <c r="D682" s="479"/>
      <c r="E682" s="848"/>
      <c r="F682" s="848"/>
      <c r="G682" s="848"/>
      <c r="H682" s="84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46"/>
      <c r="AN682" s="46"/>
      <c r="AO682" s="46"/>
      <c r="AP682" s="46"/>
      <c r="AQ682" s="46"/>
      <c r="AR682" s="46"/>
      <c r="AS682" s="46"/>
      <c r="AT682" s="46"/>
      <c r="AU682" s="46"/>
      <c r="AV682" s="46"/>
      <c r="AW682" s="46"/>
      <c r="AX682" s="46"/>
      <c r="AY682" s="46"/>
      <c r="AZ682" s="46"/>
      <c r="BA682" s="46"/>
      <c r="BB682" s="46"/>
      <c r="BC682" s="336" t="s">
        <v>781</v>
      </c>
      <c r="BD682" s="498">
        <v>1512</v>
      </c>
      <c r="BE682" s="499">
        <v>1620</v>
      </c>
      <c r="BF682" s="498">
        <v>1942</v>
      </c>
      <c r="BG682" s="499">
        <v>2244</v>
      </c>
      <c r="BH682" s="499">
        <v>2504</v>
      </c>
      <c r="BI682" s="500">
        <v>2762</v>
      </c>
      <c r="BJ682" s="46"/>
      <c r="BK682" s="46"/>
      <c r="BL682" s="46"/>
      <c r="BM682" s="46"/>
      <c r="BN682" s="46"/>
      <c r="BO682" s="46"/>
      <c r="BP682" s="46"/>
      <c r="BQ682" s="46"/>
      <c r="BR682" s="46"/>
      <c r="BS682" s="46"/>
      <c r="BT682" s="46"/>
      <c r="BU682" s="46"/>
      <c r="BV682" s="46"/>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46"/>
    </row>
    <row r="683" spans="1:96" ht="13">
      <c r="A683" s="813"/>
      <c r="B683" s="142"/>
      <c r="C683" s="142"/>
      <c r="D683" s="637" t="s">
        <v>1264</v>
      </c>
      <c r="E683" s="142"/>
      <c r="F683" s="142"/>
      <c r="G683" s="142"/>
      <c r="H683" s="142"/>
      <c r="I683" s="143"/>
      <c r="J683" s="143"/>
      <c r="K683" s="143"/>
      <c r="L683" s="143"/>
      <c r="M683" s="143"/>
      <c r="N683" s="143"/>
      <c r="O683" s="143"/>
      <c r="P683" s="143"/>
      <c r="Q683" s="143"/>
      <c r="R683" s="143"/>
      <c r="S683" s="143"/>
      <c r="T683" s="143"/>
      <c r="U683" s="143"/>
      <c r="V683" s="143"/>
      <c r="W683" s="143"/>
      <c r="X683" s="143"/>
      <c r="Y683" s="143"/>
      <c r="Z683" s="143"/>
      <c r="AA683" s="143"/>
      <c r="AB683" s="143"/>
      <c r="AC683" s="143"/>
      <c r="AD683" s="143"/>
      <c r="AE683" s="479"/>
      <c r="AF683" s="479"/>
      <c r="AG683" s="143"/>
      <c r="AH683" s="143"/>
      <c r="AI683" s="143"/>
      <c r="AJ683" s="143"/>
      <c r="AK683" s="143"/>
      <c r="AL683" s="143"/>
      <c r="AM683" s="46"/>
      <c r="AN683" s="46"/>
      <c r="AO683" s="46"/>
      <c r="AP683" s="46"/>
      <c r="AQ683" s="46"/>
      <c r="AR683" s="46"/>
      <c r="AS683" s="46"/>
      <c r="AT683" s="46"/>
      <c r="AU683" s="46"/>
      <c r="AV683" s="46"/>
      <c r="AW683" s="46"/>
      <c r="AX683" s="46"/>
      <c r="AY683" s="46"/>
      <c r="AZ683" s="46"/>
      <c r="BA683" s="46"/>
      <c r="BB683" s="46"/>
      <c r="BC683" s="336" t="s">
        <v>787</v>
      </c>
      <c r="BD683" s="498">
        <v>1744</v>
      </c>
      <c r="BE683" s="499">
        <v>1870</v>
      </c>
      <c r="BF683" s="498">
        <v>2244</v>
      </c>
      <c r="BG683" s="499">
        <v>2592</v>
      </c>
      <c r="BH683" s="499">
        <v>2892</v>
      </c>
      <c r="BI683" s="500">
        <v>3192</v>
      </c>
      <c r="BJ683" s="46"/>
      <c r="BK683" s="46"/>
      <c r="BL683" s="46"/>
      <c r="BM683" s="46"/>
      <c r="BN683" s="46"/>
      <c r="BO683" s="46"/>
      <c r="BP683" s="46"/>
      <c r="BQ683" s="46"/>
      <c r="BR683" s="46"/>
      <c r="BS683" s="46"/>
      <c r="BT683" s="46"/>
      <c r="BU683" s="46"/>
      <c r="BV683" s="46"/>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46"/>
    </row>
    <row r="684" spans="1:96" ht="13">
      <c r="A684" s="813"/>
      <c r="B684" s="142"/>
      <c r="C684" s="142"/>
      <c r="D684" s="479"/>
      <c r="E684" s="637" t="s">
        <v>1265</v>
      </c>
      <c r="F684" s="142"/>
      <c r="G684" s="142"/>
      <c r="H684" s="142"/>
      <c r="I684" s="143"/>
      <c r="J684" s="143"/>
      <c r="K684" s="143"/>
      <c r="L684" s="143"/>
      <c r="M684" s="143"/>
      <c r="N684" s="143"/>
      <c r="O684" s="143"/>
      <c r="P684" s="143"/>
      <c r="Q684" s="143"/>
      <c r="R684" s="143"/>
      <c r="S684" s="143"/>
      <c r="T684" s="143"/>
      <c r="U684" s="143"/>
      <c r="V684" s="143"/>
      <c r="W684" s="143"/>
      <c r="X684" s="143"/>
      <c r="Y684" s="143"/>
      <c r="Z684" s="143"/>
      <c r="AA684" s="143"/>
      <c r="AB684" s="143"/>
      <c r="AC684" s="143"/>
      <c r="AD684" s="143"/>
      <c r="AE684" s="1005" t="s">
        <v>697</v>
      </c>
      <c r="AF684" s="1005"/>
      <c r="AG684" s="479"/>
      <c r="AH684" s="143"/>
      <c r="AI684" s="143"/>
      <c r="AJ684" s="143"/>
      <c r="AK684" s="143"/>
      <c r="AL684" s="143"/>
      <c r="AM684" s="46"/>
      <c r="AN684" s="46"/>
      <c r="AO684" s="46"/>
      <c r="AP684" s="46"/>
      <c r="AQ684" s="46"/>
      <c r="AR684" s="119"/>
      <c r="AS684" s="119"/>
      <c r="AT684" s="119"/>
      <c r="AU684" s="119"/>
      <c r="AV684" s="46"/>
      <c r="AW684" s="46"/>
      <c r="AX684" s="46"/>
      <c r="AY684" s="46"/>
      <c r="AZ684" s="46"/>
      <c r="BA684" s="46"/>
      <c r="BB684" s="46"/>
      <c r="BC684" s="336" t="s">
        <v>793</v>
      </c>
      <c r="BD684" s="498">
        <v>1320</v>
      </c>
      <c r="BE684" s="499">
        <v>1412</v>
      </c>
      <c r="BF684" s="498">
        <v>1694</v>
      </c>
      <c r="BG684" s="499">
        <v>1958</v>
      </c>
      <c r="BH684" s="499">
        <v>2184</v>
      </c>
      <c r="BI684" s="500">
        <v>2410</v>
      </c>
      <c r="BJ684" s="46"/>
      <c r="BK684" s="46"/>
      <c r="BL684" s="46"/>
      <c r="BM684" s="46"/>
      <c r="BN684" s="46"/>
      <c r="BO684" s="46"/>
      <c r="BP684" s="46"/>
      <c r="BQ684" s="46"/>
      <c r="BR684" s="46"/>
      <c r="BS684" s="46"/>
      <c r="BT684" s="46"/>
      <c r="BU684" s="46"/>
      <c r="BV684" s="46"/>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46"/>
    </row>
    <row r="685" spans="1:96" ht="13">
      <c r="A685" s="813"/>
      <c r="B685" s="142"/>
      <c r="C685" s="142"/>
      <c r="D685" s="636" t="s">
        <v>1266</v>
      </c>
      <c r="E685" s="142"/>
      <c r="F685" s="142"/>
      <c r="G685" s="142"/>
      <c r="H685" s="142"/>
      <c r="I685" s="143"/>
      <c r="J685" s="143"/>
      <c r="K685" s="143"/>
      <c r="L685" s="143"/>
      <c r="M685" s="143"/>
      <c r="N685" s="143"/>
      <c r="O685" s="143"/>
      <c r="P685" s="143"/>
      <c r="Q685" s="143"/>
      <c r="R685" s="143"/>
      <c r="S685" s="143"/>
      <c r="T685" s="143"/>
      <c r="U685" s="143"/>
      <c r="V685" s="143"/>
      <c r="W685" s="143"/>
      <c r="X685" s="143"/>
      <c r="Y685" s="143"/>
      <c r="Z685" s="143"/>
      <c r="AA685" s="143"/>
      <c r="AB685" s="143"/>
      <c r="AC685" s="143"/>
      <c r="AD685" s="143"/>
      <c r="AE685" s="1005" t="s">
        <v>697</v>
      </c>
      <c r="AF685" s="1005"/>
      <c r="AG685" s="143"/>
      <c r="AH685" s="143"/>
      <c r="AI685" s="479"/>
      <c r="AJ685" s="143"/>
      <c r="AK685" s="143"/>
      <c r="AL685" s="143"/>
      <c r="AM685" s="46"/>
      <c r="AN685" s="46"/>
      <c r="AO685" s="46"/>
      <c r="AP685" s="46"/>
      <c r="AQ685" s="46"/>
      <c r="AR685" s="119"/>
      <c r="AS685" s="38"/>
      <c r="AT685" s="119"/>
      <c r="AU685" s="119"/>
      <c r="AV685" s="46"/>
      <c r="AW685" s="46"/>
      <c r="AX685" s="46"/>
      <c r="AY685" s="46"/>
      <c r="AZ685" s="46"/>
      <c r="BA685" s="46"/>
      <c r="BB685" s="46"/>
      <c r="BC685" s="336" t="s">
        <v>798</v>
      </c>
      <c r="BD685" s="498">
        <v>2022</v>
      </c>
      <c r="BE685" s="499">
        <v>2166</v>
      </c>
      <c r="BF685" s="498">
        <v>2600</v>
      </c>
      <c r="BG685" s="499">
        <v>3002</v>
      </c>
      <c r="BH685" s="499">
        <v>3350</v>
      </c>
      <c r="BI685" s="500">
        <v>3696</v>
      </c>
      <c r="BJ685" s="46"/>
      <c r="BK685" s="46"/>
      <c r="BL685" s="46"/>
      <c r="BM685" s="46"/>
      <c r="BN685" s="46"/>
      <c r="BO685" s="46"/>
      <c r="BP685" s="46"/>
      <c r="BQ685" s="46"/>
      <c r="BR685" s="46"/>
      <c r="BS685" s="46"/>
      <c r="BT685" s="46"/>
      <c r="BU685" s="46"/>
      <c r="BV685" s="46"/>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46"/>
    </row>
    <row r="686" spans="1:96" ht="13">
      <c r="A686" s="813"/>
      <c r="B686" s="142"/>
      <c r="C686" s="142"/>
      <c r="D686" s="637" t="s">
        <v>1267</v>
      </c>
      <c r="E686" s="142"/>
      <c r="F686" s="142"/>
      <c r="G686" s="142"/>
      <c r="H686" s="142"/>
      <c r="I686" s="143"/>
      <c r="J686" s="143"/>
      <c r="K686" s="143"/>
      <c r="L686" s="143"/>
      <c r="M686" s="143"/>
      <c r="N686" s="143"/>
      <c r="O686" s="143"/>
      <c r="P686" s="143"/>
      <c r="Q686" s="143"/>
      <c r="R686" s="143"/>
      <c r="S686" s="143"/>
      <c r="T686" s="143"/>
      <c r="U686" s="143"/>
      <c r="V686" s="143"/>
      <c r="W686" s="143"/>
      <c r="X686" s="143"/>
      <c r="Y686" s="143"/>
      <c r="Z686" s="143"/>
      <c r="AA686" s="143"/>
      <c r="AB686" s="143"/>
      <c r="AC686" s="143"/>
      <c r="AD686" s="143"/>
      <c r="AE686" s="1314">
        <v>44098</v>
      </c>
      <c r="AF686" s="1314"/>
      <c r="AG686" s="1314"/>
      <c r="AH686" s="1314"/>
      <c r="AI686" s="1314"/>
      <c r="AJ686" s="143"/>
      <c r="AK686" s="143"/>
      <c r="AL686" s="143"/>
      <c r="AM686" s="46"/>
      <c r="AN686" s="46"/>
      <c r="AO686" s="46"/>
      <c r="AP686" s="46"/>
      <c r="AQ686" s="46"/>
      <c r="AR686" s="119"/>
      <c r="AS686" s="119"/>
      <c r="AT686" s="119"/>
      <c r="AU686" s="119"/>
      <c r="AV686" s="46"/>
      <c r="AW686" s="46"/>
      <c r="AX686" s="46"/>
      <c r="AY686" s="46"/>
      <c r="AZ686" s="46"/>
      <c r="BA686" s="46"/>
      <c r="BB686" s="46"/>
      <c r="BC686" s="336" t="s">
        <v>678</v>
      </c>
      <c r="BD686" s="498">
        <v>3044</v>
      </c>
      <c r="BE686" s="499">
        <v>3262</v>
      </c>
      <c r="BF686" s="498">
        <v>3914</v>
      </c>
      <c r="BG686" s="499">
        <v>4524</v>
      </c>
      <c r="BH686" s="499">
        <v>5046</v>
      </c>
      <c r="BI686" s="500">
        <v>5568</v>
      </c>
      <c r="BJ686" s="46"/>
      <c r="BK686" s="46"/>
      <c r="BL686" s="46"/>
      <c r="BM686" s="46"/>
      <c r="BN686" s="46"/>
      <c r="BO686" s="46"/>
      <c r="BP686" s="46"/>
      <c r="BQ686" s="46"/>
      <c r="BR686" s="46"/>
      <c r="BS686" s="46"/>
      <c r="BT686" s="46"/>
      <c r="BU686" s="46"/>
      <c r="BV686" s="46"/>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46"/>
    </row>
    <row r="687" spans="1:96" ht="13">
      <c r="A687" s="813"/>
      <c r="B687" s="142"/>
      <c r="C687" s="142"/>
      <c r="D687" s="300" t="s">
        <v>1268</v>
      </c>
      <c r="E687" s="142"/>
      <c r="F687" s="142"/>
      <c r="G687" s="142"/>
      <c r="H687" s="142"/>
      <c r="I687" s="143"/>
      <c r="J687" s="143"/>
      <c r="K687" s="143"/>
      <c r="L687" s="143"/>
      <c r="M687" s="143"/>
      <c r="N687" s="143"/>
      <c r="O687" s="143"/>
      <c r="P687" s="143"/>
      <c r="Q687" s="143"/>
      <c r="R687" s="143"/>
      <c r="S687" s="143"/>
      <c r="T687" s="143"/>
      <c r="U687" s="479"/>
      <c r="V687" s="479"/>
      <c r="W687" s="65"/>
      <c r="X687" s="65"/>
      <c r="Y687" s="65"/>
      <c r="Z687" s="65"/>
      <c r="AA687" s="65"/>
      <c r="AB687" s="65"/>
      <c r="AC687" s="65"/>
      <c r="AD687" s="65"/>
      <c r="AE687" s="1315">
        <v>44174</v>
      </c>
      <c r="AF687" s="1315"/>
      <c r="AG687" s="1315"/>
      <c r="AH687" s="1315"/>
      <c r="AI687" s="1315"/>
      <c r="AJ687" s="65"/>
      <c r="AK687" s="65"/>
      <c r="AL687" s="143"/>
      <c r="AM687" s="46"/>
      <c r="AN687" s="46"/>
      <c r="AO687" s="46"/>
      <c r="AP687" s="46"/>
      <c r="AQ687" s="46"/>
      <c r="AR687" s="119"/>
      <c r="AS687" s="119"/>
      <c r="AT687" s="119"/>
      <c r="AU687" s="119"/>
      <c r="AV687" s="46"/>
      <c r="AW687" s="46"/>
      <c r="AX687" s="46"/>
      <c r="AY687" s="46"/>
      <c r="AZ687" s="46"/>
      <c r="BA687" s="46"/>
      <c r="BB687" s="46"/>
      <c r="BC687" s="336" t="s">
        <v>804</v>
      </c>
      <c r="BD687" s="498">
        <v>1312</v>
      </c>
      <c r="BE687" s="499">
        <v>1406</v>
      </c>
      <c r="BF687" s="498">
        <v>1686</v>
      </c>
      <c r="BG687" s="499">
        <v>1950</v>
      </c>
      <c r="BH687" s="499">
        <v>2174</v>
      </c>
      <c r="BI687" s="500">
        <v>2400</v>
      </c>
      <c r="BJ687" s="46"/>
      <c r="BK687" s="46"/>
      <c r="BL687" s="46"/>
      <c r="BM687" s="46"/>
      <c r="BN687" s="46"/>
      <c r="BO687" s="46"/>
      <c r="BP687" s="46"/>
      <c r="BQ687" s="46"/>
      <c r="BR687" s="46"/>
      <c r="BS687" s="46"/>
      <c r="BT687" s="46"/>
      <c r="BU687" s="46"/>
      <c r="BV687" s="46"/>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46"/>
    </row>
    <row r="688" spans="1:96" ht="13">
      <c r="A688" s="813"/>
      <c r="B688" s="142"/>
      <c r="C688" s="142"/>
      <c r="D688" s="479"/>
      <c r="E688" s="479"/>
      <c r="F688" s="479"/>
      <c r="G688" s="479"/>
      <c r="H688" s="479"/>
      <c r="I688" s="479"/>
      <c r="J688" s="479"/>
      <c r="K688" s="479"/>
      <c r="L688" s="479"/>
      <c r="M688" s="479"/>
      <c r="N688" s="479"/>
      <c r="O688" s="479"/>
      <c r="P688" s="479"/>
      <c r="Q688" s="479"/>
      <c r="R688" s="479"/>
      <c r="S688" s="479"/>
      <c r="T688" s="479"/>
      <c r="U688" s="479"/>
      <c r="V688" s="479"/>
      <c r="W688" s="479"/>
      <c r="X688" s="479"/>
      <c r="Y688" s="479"/>
      <c r="Z688" s="479"/>
      <c r="AA688" s="479"/>
      <c r="AB688" s="479"/>
      <c r="AC688" s="479"/>
      <c r="AD688" s="479"/>
      <c r="AE688" s="479"/>
      <c r="AF688" s="479"/>
      <c r="AG688" s="479"/>
      <c r="AH688" s="479"/>
      <c r="AI688" s="479"/>
      <c r="AJ688" s="143"/>
      <c r="AK688" s="143"/>
      <c r="AL688" s="143"/>
      <c r="AM688" s="46"/>
      <c r="AN688" s="46"/>
      <c r="AO688" s="46"/>
      <c r="AP688" s="46"/>
      <c r="AQ688" s="46"/>
      <c r="AR688" s="119"/>
      <c r="AS688" s="119"/>
      <c r="AT688" s="119"/>
      <c r="AU688" s="119"/>
      <c r="AV688" s="46"/>
      <c r="AW688" s="46"/>
      <c r="AX688" s="46"/>
      <c r="AY688" s="46"/>
      <c r="AZ688" s="46"/>
      <c r="BA688" s="46"/>
      <c r="BB688" s="46"/>
      <c r="BC688" s="336" t="s">
        <v>808</v>
      </c>
      <c r="BD688" s="498">
        <v>1696</v>
      </c>
      <c r="BE688" s="499">
        <v>1818</v>
      </c>
      <c r="BF688" s="498">
        <v>2182</v>
      </c>
      <c r="BG688" s="499">
        <v>2522</v>
      </c>
      <c r="BH688" s="499">
        <v>2814</v>
      </c>
      <c r="BI688" s="500">
        <v>3104</v>
      </c>
      <c r="BJ688" s="46"/>
      <c r="BK688" s="46"/>
      <c r="BL688" s="46"/>
      <c r="BM688" s="46"/>
      <c r="BN688" s="46"/>
      <c r="BO688" s="46"/>
      <c r="BP688" s="46"/>
      <c r="BQ688" s="46"/>
      <c r="BR688" s="46"/>
      <c r="BS688" s="46"/>
      <c r="BT688" s="46"/>
      <c r="BU688" s="46"/>
      <c r="BV688" s="46"/>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46"/>
    </row>
    <row r="689" spans="1:96" ht="13">
      <c r="A689" s="813"/>
      <c r="B689" s="142"/>
      <c r="C689" s="142"/>
      <c r="D689" s="637" t="s">
        <v>1269</v>
      </c>
      <c r="E689" s="142"/>
      <c r="F689" s="142"/>
      <c r="G689" s="142"/>
      <c r="H689" s="142"/>
      <c r="I689" s="143"/>
      <c r="J689" s="143"/>
      <c r="K689" s="143"/>
      <c r="L689" s="143"/>
      <c r="M689" s="143"/>
      <c r="N689" s="143"/>
      <c r="O689" s="143"/>
      <c r="P689" s="143"/>
      <c r="Q689" s="143"/>
      <c r="R689" s="143"/>
      <c r="S689" s="143"/>
      <c r="T689" s="143"/>
      <c r="U689" s="479"/>
      <c r="V689" s="479"/>
      <c r="W689" s="479"/>
      <c r="X689" s="479"/>
      <c r="Y689" s="143"/>
      <c r="Z689" s="143"/>
      <c r="AA689" s="143"/>
      <c r="AB689" s="143"/>
      <c r="AC689" s="143"/>
      <c r="AD689" s="143"/>
      <c r="AE689" s="1314">
        <v>44270</v>
      </c>
      <c r="AF689" s="1314"/>
      <c r="AG689" s="1314"/>
      <c r="AH689" s="1314"/>
      <c r="AI689" s="1314"/>
      <c r="AJ689" s="143"/>
      <c r="AK689" s="143"/>
      <c r="AL689" s="143"/>
      <c r="AM689" s="46"/>
      <c r="AN689" s="46"/>
      <c r="AO689" s="46"/>
      <c r="AP689" s="46"/>
      <c r="AQ689" s="46"/>
      <c r="AR689" s="46"/>
      <c r="AS689" s="46"/>
      <c r="AT689" s="46"/>
      <c r="AU689" s="46"/>
      <c r="AV689" s="46"/>
      <c r="AW689" s="46"/>
      <c r="AX689" s="46"/>
      <c r="AY689" s="46"/>
      <c r="AZ689" s="46"/>
      <c r="BA689" s="46"/>
      <c r="BB689" s="46"/>
      <c r="BC689" s="336" t="s">
        <v>813</v>
      </c>
      <c r="BD689" s="498">
        <v>3044</v>
      </c>
      <c r="BE689" s="499">
        <v>3262</v>
      </c>
      <c r="BF689" s="498">
        <v>3914</v>
      </c>
      <c r="BG689" s="499">
        <v>4524</v>
      </c>
      <c r="BH689" s="499">
        <v>5046</v>
      </c>
      <c r="BI689" s="500">
        <v>5568</v>
      </c>
      <c r="BJ689" s="46"/>
      <c r="BK689" s="46"/>
      <c r="BL689" s="46"/>
      <c r="BM689" s="46"/>
      <c r="BN689" s="46"/>
      <c r="BO689" s="46"/>
      <c r="BP689" s="46"/>
      <c r="BQ689" s="46"/>
      <c r="BR689" s="46"/>
      <c r="BS689" s="46"/>
      <c r="BT689" s="46"/>
      <c r="BU689" s="46"/>
      <c r="BV689" s="46"/>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46"/>
    </row>
    <row r="690" spans="1:96" ht="13">
      <c r="A690" s="813"/>
      <c r="B690" s="142"/>
      <c r="C690" s="142"/>
      <c r="D690" s="637" t="s">
        <v>1270</v>
      </c>
      <c r="E690" s="142"/>
      <c r="F690" s="142"/>
      <c r="G690" s="142"/>
      <c r="H690" s="142"/>
      <c r="I690" s="143"/>
      <c r="J690" s="143"/>
      <c r="K690" s="143"/>
      <c r="L690" s="143"/>
      <c r="M690" s="143"/>
      <c r="N690" s="143"/>
      <c r="O690" s="143"/>
      <c r="P690" s="143"/>
      <c r="Q690" s="143"/>
      <c r="R690" s="143"/>
      <c r="S690" s="143"/>
      <c r="T690" s="143"/>
      <c r="U690" s="479"/>
      <c r="V690" s="479"/>
      <c r="W690" s="479"/>
      <c r="X690" s="479"/>
      <c r="Y690" s="143"/>
      <c r="Z690" s="479"/>
      <c r="AA690" s="479"/>
      <c r="AB690" s="479"/>
      <c r="AC690" s="479"/>
      <c r="AD690" s="479"/>
      <c r="AE690" s="1316">
        <f>AE545/'Sources and Uses Budget'!S107</f>
        <v>0.54252292524954138</v>
      </c>
      <c r="AF690" s="1316"/>
      <c r="AG690" s="1316"/>
      <c r="AH690" s="1316"/>
      <c r="AI690" s="1316"/>
      <c r="AJ690" s="143"/>
      <c r="AK690" s="143"/>
      <c r="AL690" s="143"/>
      <c r="AM690" s="46"/>
      <c r="AN690" s="46"/>
      <c r="AO690" s="46"/>
      <c r="AP690" s="46"/>
      <c r="AQ690" s="46"/>
      <c r="AR690" s="46"/>
      <c r="AS690" s="46"/>
      <c r="AT690" s="46"/>
      <c r="AU690" s="46"/>
      <c r="AV690" s="46"/>
      <c r="AW690" s="46"/>
      <c r="AX690" s="46"/>
      <c r="AY690" s="46"/>
      <c r="AZ690" s="46"/>
      <c r="BA690" s="46"/>
      <c r="BB690" s="46"/>
      <c r="BC690" s="336" t="s">
        <v>817</v>
      </c>
      <c r="BD690" s="498">
        <v>2082</v>
      </c>
      <c r="BE690" s="499">
        <v>2230</v>
      </c>
      <c r="BF690" s="498">
        <v>2676</v>
      </c>
      <c r="BG690" s="499">
        <v>3094</v>
      </c>
      <c r="BH690" s="499">
        <v>3452</v>
      </c>
      <c r="BI690" s="500">
        <v>3808</v>
      </c>
      <c r="BJ690" s="46"/>
      <c r="BK690" s="46"/>
      <c r="BL690" s="46"/>
      <c r="BM690" s="46"/>
      <c r="BN690" s="46"/>
      <c r="BO690" s="46"/>
      <c r="BP690" s="46"/>
      <c r="BQ690" s="46"/>
      <c r="BR690" s="46"/>
      <c r="BS690" s="46"/>
      <c r="BT690" s="46"/>
      <c r="BU690" s="46"/>
      <c r="BV690" s="46"/>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46"/>
    </row>
    <row r="691" spans="1:96" ht="13">
      <c r="A691" s="813"/>
      <c r="B691" s="142"/>
      <c r="C691" s="142"/>
      <c r="D691" s="636" t="s">
        <v>1271</v>
      </c>
      <c r="E691" s="142"/>
      <c r="F691" s="142"/>
      <c r="G691" s="142"/>
      <c r="H691" s="142"/>
      <c r="I691" s="143"/>
      <c r="J691" s="143"/>
      <c r="K691" s="143"/>
      <c r="L691" s="143"/>
      <c r="M691" s="143"/>
      <c r="N691" s="143"/>
      <c r="O691" s="143"/>
      <c r="P691" s="143"/>
      <c r="Q691" s="143"/>
      <c r="R691" s="143"/>
      <c r="S691" s="143"/>
      <c r="T691" s="143"/>
      <c r="U691" s="479"/>
      <c r="V691" s="479"/>
      <c r="W691" s="1006" t="str">
        <f>H330</f>
        <v>City and County of San Francisco</v>
      </c>
      <c r="X691" s="1006"/>
      <c r="Y691" s="1006"/>
      <c r="Z691" s="1006"/>
      <c r="AA691" s="1006"/>
      <c r="AB691" s="1006"/>
      <c r="AC691" s="1006"/>
      <c r="AD691" s="1006"/>
      <c r="AE691" s="1006"/>
      <c r="AF691" s="1006"/>
      <c r="AG691" s="1006"/>
      <c r="AH691" s="1006"/>
      <c r="AI691" s="1006"/>
      <c r="AJ691" s="1006"/>
      <c r="AK691" s="1006"/>
      <c r="AL691" s="143"/>
      <c r="AM691" s="46"/>
      <c r="AN691" s="46"/>
      <c r="AO691" s="46"/>
      <c r="AP691" s="46"/>
      <c r="AQ691" s="46"/>
      <c r="AR691" s="46"/>
      <c r="AS691" s="46"/>
      <c r="AT691" s="46"/>
      <c r="AU691" s="46"/>
      <c r="AV691" s="46"/>
      <c r="AW691" s="46"/>
      <c r="AX691" s="46"/>
      <c r="AY691" s="46"/>
      <c r="AZ691" s="46"/>
      <c r="BA691" s="46"/>
      <c r="BB691" s="46"/>
      <c r="BC691" s="336" t="s">
        <v>821</v>
      </c>
      <c r="BD691" s="498">
        <v>2764</v>
      </c>
      <c r="BE691" s="499">
        <v>2962</v>
      </c>
      <c r="BF691" s="498">
        <v>3554</v>
      </c>
      <c r="BG691" s="499">
        <v>4106</v>
      </c>
      <c r="BH691" s="499">
        <v>4580</v>
      </c>
      <c r="BI691" s="500">
        <v>5052</v>
      </c>
      <c r="BJ691" s="46"/>
      <c r="BK691" s="46"/>
      <c r="BL691" s="46"/>
      <c r="BM691" s="46"/>
      <c r="BN691" s="46"/>
      <c r="BO691" s="46"/>
      <c r="BP691" s="46"/>
      <c r="BQ691" s="46"/>
      <c r="BR691" s="46"/>
      <c r="BS691" s="46"/>
      <c r="BT691" s="46"/>
      <c r="BU691" s="46"/>
      <c r="BV691" s="46"/>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46"/>
    </row>
    <row r="692" spans="1:96" ht="13">
      <c r="A692" s="813"/>
      <c r="B692" s="142"/>
      <c r="C692" s="142"/>
      <c r="D692" s="636"/>
      <c r="E692" s="142"/>
      <c r="F692" s="142"/>
      <c r="G692" s="142"/>
      <c r="H692" s="142"/>
      <c r="I692" s="143"/>
      <c r="J692" s="143"/>
      <c r="K692" s="143"/>
      <c r="L692" s="143"/>
      <c r="M692" s="143"/>
      <c r="N692" s="143"/>
      <c r="O692" s="143"/>
      <c r="P692" s="143"/>
      <c r="Q692" s="143"/>
      <c r="R692" s="143"/>
      <c r="S692" s="143"/>
      <c r="T692" s="143"/>
      <c r="U692" s="479"/>
      <c r="V692" s="479"/>
      <c r="W692" s="479"/>
      <c r="X692" s="479"/>
      <c r="Y692" s="479"/>
      <c r="Z692" s="479"/>
      <c r="AA692" s="479"/>
      <c r="AB692" s="479"/>
      <c r="AC692" s="479"/>
      <c r="AD692" s="479"/>
      <c r="AE692" s="479"/>
      <c r="AF692" s="479"/>
      <c r="AG692" s="479"/>
      <c r="AH692" s="479"/>
      <c r="AI692" s="479"/>
      <c r="AJ692" s="479"/>
      <c r="AK692" s="479"/>
      <c r="AL692" s="143"/>
      <c r="AM692" s="46"/>
      <c r="AN692" s="46"/>
      <c r="AO692" s="46"/>
      <c r="AP692" s="46"/>
      <c r="AQ692" s="46"/>
      <c r="AR692" s="46"/>
      <c r="AS692" s="46"/>
      <c r="AT692" s="46"/>
      <c r="AU692" s="46"/>
      <c r="AV692" s="46"/>
      <c r="AW692" s="46"/>
      <c r="AX692" s="46"/>
      <c r="AY692" s="46"/>
      <c r="AZ692" s="46"/>
      <c r="BA692" s="46"/>
      <c r="BB692" s="46"/>
      <c r="BC692" s="336" t="s">
        <v>826</v>
      </c>
      <c r="BD692" s="498">
        <v>2316</v>
      </c>
      <c r="BE692" s="499">
        <v>2482</v>
      </c>
      <c r="BF692" s="498">
        <v>2980</v>
      </c>
      <c r="BG692" s="499">
        <v>3442</v>
      </c>
      <c r="BH692" s="499">
        <v>3840</v>
      </c>
      <c r="BI692" s="500">
        <v>4236</v>
      </c>
      <c r="BJ692" s="46"/>
      <c r="BK692" s="46"/>
      <c r="BL692" s="46"/>
      <c r="BM692" s="46"/>
      <c r="BN692" s="46"/>
      <c r="BO692" s="46"/>
      <c r="BP692" s="46"/>
      <c r="BQ692" s="46"/>
      <c r="BR692" s="46"/>
      <c r="BS692" s="46"/>
      <c r="BT692" s="46"/>
      <c r="BU692" s="46"/>
      <c r="BV692" s="46"/>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46"/>
    </row>
    <row r="693" spans="1:96" ht="13">
      <c r="A693" s="813"/>
      <c r="B693" s="142"/>
      <c r="C693" s="142"/>
      <c r="D693" s="637" t="s">
        <v>1272</v>
      </c>
      <c r="E693" s="142"/>
      <c r="F693" s="142"/>
      <c r="G693" s="142"/>
      <c r="H693" s="142"/>
      <c r="I693" s="143"/>
      <c r="J693" s="143"/>
      <c r="K693" s="143"/>
      <c r="L693" s="143"/>
      <c r="M693" s="143"/>
      <c r="N693" s="143"/>
      <c r="O693" s="143"/>
      <c r="P693" s="143"/>
      <c r="Q693" s="143"/>
      <c r="R693" s="143"/>
      <c r="S693" s="143"/>
      <c r="T693" s="143"/>
      <c r="U693" s="479"/>
      <c r="V693" s="479"/>
      <c r="W693" s="479"/>
      <c r="X693" s="479"/>
      <c r="Y693" s="143"/>
      <c r="Z693" s="143"/>
      <c r="AA693" s="143"/>
      <c r="AB693" s="143"/>
      <c r="AC693" s="143"/>
      <c r="AD693" s="143"/>
      <c r="AE693" s="1005" t="s">
        <v>590</v>
      </c>
      <c r="AF693" s="1005"/>
      <c r="AG693" s="143"/>
      <c r="AH693" s="143"/>
      <c r="AI693" s="479"/>
      <c r="AJ693" s="143"/>
      <c r="AK693" s="143"/>
      <c r="AL693" s="143"/>
      <c r="AM693" s="46"/>
      <c r="AN693" s="46"/>
      <c r="AO693" s="46"/>
      <c r="AP693" s="46"/>
      <c r="AQ693" s="46"/>
      <c r="AR693" s="46"/>
      <c r="AS693" s="46"/>
      <c r="AT693" s="46"/>
      <c r="AU693" s="46"/>
      <c r="AV693" s="46"/>
      <c r="AW693" s="46"/>
      <c r="AX693" s="46"/>
      <c r="AY693" s="46"/>
      <c r="AZ693" s="46"/>
      <c r="BA693" s="46"/>
      <c r="BB693" s="46"/>
      <c r="BC693" s="336" t="s">
        <v>829</v>
      </c>
      <c r="BD693" s="498">
        <v>1224</v>
      </c>
      <c r="BE693" s="499">
        <v>1312</v>
      </c>
      <c r="BF693" s="498">
        <v>1574</v>
      </c>
      <c r="BG693" s="499">
        <v>1816</v>
      </c>
      <c r="BH693" s="499">
        <v>2026</v>
      </c>
      <c r="BI693" s="500">
        <v>2236</v>
      </c>
      <c r="BJ693" s="46"/>
      <c r="BK693" s="46"/>
      <c r="BL693" s="46"/>
      <c r="BM693" s="46"/>
      <c r="BN693" s="46"/>
      <c r="BO693" s="46"/>
      <c r="BP693" s="46"/>
      <c r="BQ693" s="46"/>
      <c r="BR693" s="46"/>
      <c r="BS693" s="46"/>
      <c r="BT693" s="46"/>
      <c r="BU693" s="46"/>
      <c r="BV693" s="46"/>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46"/>
    </row>
    <row r="694" spans="1:96" ht="13">
      <c r="A694" s="813"/>
      <c r="B694" s="142"/>
      <c r="C694" s="142"/>
      <c r="D694" s="637" t="s">
        <v>1273</v>
      </c>
      <c r="E694" s="142"/>
      <c r="F694" s="142"/>
      <c r="G694" s="142"/>
      <c r="H694" s="142"/>
      <c r="I694" s="143"/>
      <c r="J694" s="143"/>
      <c r="K694" s="143"/>
      <c r="L694" s="143"/>
      <c r="M694" s="143"/>
      <c r="N694" s="143"/>
      <c r="O694" s="143"/>
      <c r="P694" s="143"/>
      <c r="Q694" s="143"/>
      <c r="R694" s="143"/>
      <c r="S694" s="143"/>
      <c r="T694" s="143"/>
      <c r="U694" s="143"/>
      <c r="V694" s="143"/>
      <c r="W694" s="1004"/>
      <c r="X694" s="1004"/>
      <c r="Y694" s="1004"/>
      <c r="Z694" s="1004"/>
      <c r="AA694" s="1004"/>
      <c r="AB694" s="1004"/>
      <c r="AC694" s="1004"/>
      <c r="AD694" s="1004"/>
      <c r="AE694" s="1004"/>
      <c r="AF694" s="1004"/>
      <c r="AG694" s="1004"/>
      <c r="AH694" s="1004"/>
      <c r="AI694" s="1004"/>
      <c r="AJ694" s="1004"/>
      <c r="AK694" s="1004"/>
      <c r="AL694" s="143"/>
      <c r="AM694" s="46"/>
      <c r="AN694" s="46"/>
      <c r="AO694" s="46"/>
      <c r="AP694" s="46"/>
      <c r="AQ694" s="46"/>
      <c r="AR694" s="46"/>
      <c r="AS694" s="46"/>
      <c r="AT694" s="46"/>
      <c r="AU694" s="46"/>
      <c r="AV694" s="46"/>
      <c r="AW694" s="46"/>
      <c r="AX694" s="46"/>
      <c r="AY694" s="46"/>
      <c r="AZ694" s="46"/>
      <c r="BA694" s="46"/>
      <c r="BB694" s="46"/>
      <c r="BC694" s="336" t="s">
        <v>834</v>
      </c>
      <c r="BD694" s="498">
        <v>1410</v>
      </c>
      <c r="BE694" s="499">
        <v>1510</v>
      </c>
      <c r="BF694" s="498">
        <v>1812</v>
      </c>
      <c r="BG694" s="499">
        <v>2092</v>
      </c>
      <c r="BH694" s="499">
        <v>2334</v>
      </c>
      <c r="BI694" s="500">
        <v>2576</v>
      </c>
      <c r="BJ694" s="46"/>
      <c r="BK694" s="46"/>
      <c r="BL694" s="46"/>
      <c r="BM694" s="46"/>
      <c r="BN694" s="46"/>
      <c r="BO694" s="46"/>
      <c r="BP694" s="46"/>
      <c r="BQ694" s="46"/>
      <c r="BR694" s="46"/>
      <c r="BS694" s="46"/>
      <c r="BT694" s="46"/>
      <c r="BU694" s="46"/>
      <c r="BV694" s="46"/>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46"/>
    </row>
    <row r="695" spans="1:96" ht="13">
      <c r="A695" s="813"/>
      <c r="B695" s="142"/>
      <c r="C695" s="142"/>
      <c r="D695" s="637" t="s">
        <v>899</v>
      </c>
      <c r="E695" s="142"/>
      <c r="F695" s="142"/>
      <c r="G695" s="142"/>
      <c r="H695" s="142"/>
      <c r="I695" s="143"/>
      <c r="J695" s="1004"/>
      <c r="K695" s="1004"/>
      <c r="L695" s="1004"/>
      <c r="M695" s="1004"/>
      <c r="N695" s="1004"/>
      <c r="O695" s="1004"/>
      <c r="P695" s="1004"/>
      <c r="Q695" s="1004"/>
      <c r="R695" s="1004"/>
      <c r="S695" s="1004"/>
      <c r="T695" s="1004"/>
      <c r="U695" s="1004"/>
      <c r="V695" s="1004"/>
      <c r="W695" s="1004"/>
      <c r="X695" s="1004"/>
      <c r="Y695" s="143"/>
      <c r="Z695" s="143"/>
      <c r="AA695" s="143"/>
      <c r="AB695" s="143"/>
      <c r="AC695" s="143"/>
      <c r="AD695" s="143"/>
      <c r="AE695" s="143"/>
      <c r="AF695" s="143"/>
      <c r="AG695" s="143"/>
      <c r="AH695" s="143"/>
      <c r="AI695" s="143"/>
      <c r="AJ695" s="143"/>
      <c r="AK695" s="143"/>
      <c r="AL695" s="143"/>
      <c r="AM695" s="46"/>
      <c r="AN695" s="46"/>
      <c r="AO695" s="46"/>
      <c r="AP695" s="46"/>
      <c r="AQ695" s="46"/>
      <c r="AR695" s="46"/>
      <c r="AS695" s="46"/>
      <c r="AT695" s="46"/>
      <c r="AU695" s="46"/>
      <c r="AV695" s="46"/>
      <c r="AW695" s="46"/>
      <c r="AX695" s="46"/>
      <c r="AY695" s="46"/>
      <c r="AZ695" s="46"/>
      <c r="BA695" s="46"/>
      <c r="BB695" s="46"/>
      <c r="BC695" s="336" t="s">
        <v>838</v>
      </c>
      <c r="BD695" s="498">
        <v>1224</v>
      </c>
      <c r="BE695" s="499">
        <v>1312</v>
      </c>
      <c r="BF695" s="498">
        <v>1574</v>
      </c>
      <c r="BG695" s="499">
        <v>1816</v>
      </c>
      <c r="BH695" s="499">
        <v>2026</v>
      </c>
      <c r="BI695" s="500">
        <v>2236</v>
      </c>
      <c r="BJ695" s="46"/>
      <c r="BK695" s="46"/>
      <c r="BL695" s="46"/>
      <c r="BM695" s="46"/>
      <c r="BN695" s="46"/>
      <c r="BO695" s="46"/>
      <c r="BP695" s="46"/>
      <c r="BQ695" s="46"/>
      <c r="BR695" s="46"/>
      <c r="BS695" s="46"/>
      <c r="BT695" s="46"/>
      <c r="BU695" s="46"/>
      <c r="BV695" s="46"/>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46"/>
    </row>
    <row r="696" spans="1:96" ht="13">
      <c r="A696" s="813"/>
      <c r="B696" s="142"/>
      <c r="C696" s="142"/>
      <c r="D696" s="636" t="s">
        <v>902</v>
      </c>
      <c r="E696" s="479"/>
      <c r="F696" s="479"/>
      <c r="G696" s="479"/>
      <c r="H696" s="479"/>
      <c r="I696" s="479"/>
      <c r="J696" s="1007"/>
      <c r="K696" s="1007"/>
      <c r="L696" s="1007"/>
      <c r="M696" s="1007"/>
      <c r="N696" s="1007"/>
      <c r="O696" s="1007"/>
      <c r="P696" s="46" t="s">
        <v>904</v>
      </c>
      <c r="Q696" s="46"/>
      <c r="R696" s="1008"/>
      <c r="S696" s="1008"/>
      <c r="T696" s="1008"/>
      <c r="U696" s="479"/>
      <c r="V696" s="479"/>
      <c r="W696" s="479"/>
      <c r="X696" s="479"/>
      <c r="Y696" s="479"/>
      <c r="Z696" s="479"/>
      <c r="AA696" s="479"/>
      <c r="AB696" s="479"/>
      <c r="AC696" s="479"/>
      <c r="AD696" s="479"/>
      <c r="AE696" s="479"/>
      <c r="AF696" s="479"/>
      <c r="AG696" s="479"/>
      <c r="AH696" s="479"/>
      <c r="AI696" s="479"/>
      <c r="AJ696" s="479"/>
      <c r="AK696" s="479"/>
      <c r="AL696" s="143"/>
      <c r="AM696" s="46"/>
      <c r="AN696" s="46"/>
      <c r="AO696" s="46"/>
      <c r="AP696" s="46"/>
      <c r="AQ696" s="46"/>
      <c r="AR696" s="46"/>
      <c r="AS696" s="46"/>
      <c r="AT696" s="46"/>
      <c r="AU696" s="46"/>
      <c r="AV696" s="46"/>
      <c r="AW696" s="46"/>
      <c r="AX696" s="46"/>
      <c r="AY696" s="46"/>
      <c r="AZ696" s="46"/>
      <c r="BA696" s="46"/>
      <c r="BB696" s="46"/>
      <c r="BC696" s="336" t="s">
        <v>843</v>
      </c>
      <c r="BD696" s="498">
        <v>1620</v>
      </c>
      <c r="BE696" s="499">
        <v>1734</v>
      </c>
      <c r="BF696" s="498">
        <v>2082</v>
      </c>
      <c r="BG696" s="499">
        <v>2404</v>
      </c>
      <c r="BH696" s="499">
        <v>2682</v>
      </c>
      <c r="BI696" s="500">
        <v>2960</v>
      </c>
      <c r="BJ696" s="46"/>
      <c r="BK696" s="46"/>
      <c r="BL696" s="46"/>
      <c r="BM696" s="46"/>
      <c r="BN696" s="46"/>
      <c r="BO696" s="46"/>
      <c r="BP696" s="46"/>
      <c r="BQ696" s="46"/>
      <c r="BR696" s="46"/>
      <c r="BS696" s="46"/>
      <c r="BT696" s="46"/>
      <c r="BU696" s="46"/>
      <c r="BV696" s="46"/>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46"/>
    </row>
    <row r="697" spans="1:96" ht="13">
      <c r="A697" s="813"/>
      <c r="B697" s="142"/>
      <c r="C697" s="142"/>
      <c r="D697" s="636" t="s">
        <v>1274</v>
      </c>
      <c r="E697" s="479"/>
      <c r="F697" s="479"/>
      <c r="G697" s="479"/>
      <c r="H697" s="479"/>
      <c r="I697" s="479"/>
      <c r="J697" s="479"/>
      <c r="K697" s="479"/>
      <c r="L697" s="479"/>
      <c r="M697" s="479"/>
      <c r="N697" s="479"/>
      <c r="O697" s="479"/>
      <c r="P697" s="479"/>
      <c r="Q697" s="479"/>
      <c r="R697" s="479"/>
      <c r="S697" s="479"/>
      <c r="T697" s="479"/>
      <c r="U697" s="479"/>
      <c r="V697" s="479"/>
      <c r="W697" s="1004" t="s">
        <v>294</v>
      </c>
      <c r="X697" s="1004"/>
      <c r="Y697" s="1004"/>
      <c r="Z697" s="1004"/>
      <c r="AA697" s="1004"/>
      <c r="AB697" s="1004"/>
      <c r="AC697" s="1004"/>
      <c r="AD697" s="1004"/>
      <c r="AE697" s="1004"/>
      <c r="AF697" s="1004"/>
      <c r="AG697" s="1004"/>
      <c r="AH697" s="1004"/>
      <c r="AI697" s="1004"/>
      <c r="AJ697" s="1004"/>
      <c r="AK697" s="1004"/>
      <c r="AL697" s="143"/>
      <c r="AM697" s="46"/>
      <c r="AN697" s="46"/>
      <c r="AO697" s="46"/>
      <c r="AP697" s="46"/>
      <c r="AQ697" s="46"/>
      <c r="AR697" s="46"/>
      <c r="AS697" s="46"/>
      <c r="AT697" s="46"/>
      <c r="AU697" s="46"/>
      <c r="AV697" s="46"/>
      <c r="AW697" s="46"/>
      <c r="AX697" s="46"/>
      <c r="AY697" s="46"/>
      <c r="AZ697" s="46"/>
      <c r="BA697" s="46"/>
      <c r="BB697" s="46"/>
      <c r="BC697" s="336" t="s">
        <v>846</v>
      </c>
      <c r="BD697" s="498">
        <v>1990</v>
      </c>
      <c r="BE697" s="499">
        <v>2130</v>
      </c>
      <c r="BF697" s="498">
        <v>2556</v>
      </c>
      <c r="BG697" s="499">
        <v>2952</v>
      </c>
      <c r="BH697" s="499">
        <v>3294</v>
      </c>
      <c r="BI697" s="500">
        <v>3636</v>
      </c>
      <c r="BJ697" s="46"/>
      <c r="BK697" s="46"/>
      <c r="BL697" s="46"/>
      <c r="BM697" s="46"/>
      <c r="BN697" s="46"/>
      <c r="BO697" s="46"/>
      <c r="BP697" s="46"/>
      <c r="BQ697" s="46"/>
      <c r="BR697" s="46"/>
      <c r="BS697" s="46"/>
      <c r="BT697" s="46"/>
      <c r="BU697" s="46"/>
      <c r="BV697" s="46"/>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46"/>
    </row>
    <row r="698" spans="1:96" ht="13">
      <c r="A698" s="813"/>
      <c r="B698" s="142"/>
      <c r="C698" s="142"/>
      <c r="D698" s="636"/>
      <c r="E698" s="1004" t="s">
        <v>1082</v>
      </c>
      <c r="F698" s="1004"/>
      <c r="G698" s="1004"/>
      <c r="H698" s="1004"/>
      <c r="I698" s="1004"/>
      <c r="J698" s="1004"/>
      <c r="K698" s="1004"/>
      <c r="L698" s="1004"/>
      <c r="M698" s="1004"/>
      <c r="N698" s="1004"/>
      <c r="O698" s="1004"/>
      <c r="P698" s="1004"/>
      <c r="Q698" s="1004"/>
      <c r="R698" s="1004"/>
      <c r="S698" s="1004"/>
      <c r="T698" s="1004"/>
      <c r="U698" s="1004"/>
      <c r="V698" s="1004"/>
      <c r="W698" s="1004"/>
      <c r="X698" s="1004"/>
      <c r="Y698" s="1004"/>
      <c r="Z698" s="1004"/>
      <c r="AA698" s="1004"/>
      <c r="AB698" s="1004"/>
      <c r="AC698" s="1004"/>
      <c r="AD698" s="1004"/>
      <c r="AE698" s="1004"/>
      <c r="AF698" s="1004"/>
      <c r="AG698" s="1004"/>
      <c r="AH698" s="1004"/>
      <c r="AI698" s="1004"/>
      <c r="AJ698" s="1004"/>
      <c r="AK698" s="1004"/>
      <c r="AL698" s="143"/>
      <c r="AM698" s="46"/>
      <c r="AN698" s="46"/>
      <c r="AO698" s="46"/>
      <c r="AP698" s="46"/>
      <c r="AQ698" s="46"/>
      <c r="AR698" s="46"/>
      <c r="AS698" s="46"/>
      <c r="AT698" s="46"/>
      <c r="AU698" s="46"/>
      <c r="AV698" s="46"/>
      <c r="AW698" s="46"/>
      <c r="AX698" s="46"/>
      <c r="AY698" s="46"/>
      <c r="AZ698" s="46"/>
      <c r="BA698" s="46"/>
      <c r="BB698" s="46"/>
      <c r="BC698" s="336" t="s">
        <v>851</v>
      </c>
      <c r="BD698" s="498">
        <v>1224</v>
      </c>
      <c r="BE698" s="499">
        <v>1312</v>
      </c>
      <c r="BF698" s="498">
        <v>1574</v>
      </c>
      <c r="BG698" s="499">
        <v>1816</v>
      </c>
      <c r="BH698" s="499">
        <v>2026</v>
      </c>
      <c r="BI698" s="500">
        <v>2236</v>
      </c>
      <c r="BJ698" s="46"/>
      <c r="BK698" s="46"/>
      <c r="BL698" s="46"/>
      <c r="BM698" s="46"/>
      <c r="BN698" s="46"/>
      <c r="BO698" s="46"/>
      <c r="BP698" s="46"/>
      <c r="BQ698" s="46"/>
      <c r="BR698" s="46"/>
      <c r="BS698" s="46"/>
      <c r="BT698" s="46"/>
      <c r="BU698" s="46"/>
      <c r="BV698" s="46"/>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46"/>
    </row>
    <row r="699" spans="1:96" ht="12.5">
      <c r="A699" s="479"/>
      <c r="B699" s="479"/>
      <c r="C699" s="479"/>
      <c r="D699" s="479"/>
      <c r="E699" s="479"/>
      <c r="F699" s="479"/>
      <c r="G699" s="479"/>
      <c r="H699" s="479"/>
      <c r="I699" s="479"/>
      <c r="J699" s="479"/>
      <c r="K699" s="479"/>
      <c r="L699" s="479"/>
      <c r="M699" s="479"/>
      <c r="N699" s="479"/>
      <c r="O699" s="479"/>
      <c r="P699" s="479"/>
      <c r="Q699" s="479"/>
      <c r="R699" s="479"/>
      <c r="S699" s="479"/>
      <c r="T699" s="479"/>
      <c r="U699" s="479"/>
      <c r="V699" s="479"/>
      <c r="W699" s="479"/>
      <c r="X699" s="479"/>
      <c r="Y699" s="479"/>
      <c r="Z699" s="479"/>
      <c r="AA699" s="479"/>
      <c r="AB699" s="479"/>
      <c r="AC699" s="479"/>
      <c r="AD699" s="479"/>
      <c r="AE699" s="479"/>
      <c r="AF699" s="479"/>
      <c r="AG699" s="479"/>
      <c r="AH699" s="479"/>
      <c r="AI699" s="479"/>
      <c r="AJ699" s="479"/>
      <c r="AK699" s="479"/>
      <c r="AL699" s="479"/>
      <c r="AM699" s="46"/>
      <c r="AN699" s="46"/>
      <c r="AO699" s="46"/>
      <c r="AP699" s="46"/>
      <c r="AQ699" s="46"/>
      <c r="AR699" s="46"/>
      <c r="AS699" s="46"/>
      <c r="AT699" s="46"/>
      <c r="AU699" s="46"/>
      <c r="AV699" s="46"/>
      <c r="AW699" s="46"/>
      <c r="AX699" s="46"/>
      <c r="AY699" s="46"/>
      <c r="AZ699" s="46"/>
      <c r="BA699" s="46"/>
      <c r="BB699" s="46"/>
      <c r="BC699" s="336" t="s">
        <v>855</v>
      </c>
      <c r="BD699" s="498">
        <v>1224</v>
      </c>
      <c r="BE699" s="499">
        <v>1312</v>
      </c>
      <c r="BF699" s="498">
        <v>1574</v>
      </c>
      <c r="BG699" s="499">
        <v>1816</v>
      </c>
      <c r="BH699" s="499">
        <v>2026</v>
      </c>
      <c r="BI699" s="500">
        <v>2236</v>
      </c>
      <c r="BJ699" s="46"/>
      <c r="BK699" s="46"/>
      <c r="BL699" s="46"/>
      <c r="BM699" s="46"/>
      <c r="BN699" s="46"/>
      <c r="BO699" s="46"/>
      <c r="BP699" s="46"/>
      <c r="BQ699" s="46"/>
      <c r="BR699" s="46"/>
      <c r="BS699" s="46"/>
      <c r="BT699" s="46"/>
      <c r="BU699" s="46"/>
      <c r="BV699" s="46"/>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46"/>
    </row>
    <row r="700" spans="1:96" ht="12.5">
      <c r="A700" s="1018" t="s">
        <v>1275</v>
      </c>
      <c r="B700" s="1018"/>
      <c r="C700" s="1018"/>
      <c r="D700" s="1018"/>
      <c r="E700" s="1018"/>
      <c r="F700" s="1018"/>
      <c r="G700" s="1018"/>
      <c r="H700" s="1018"/>
      <c r="I700" s="1018"/>
      <c r="J700" s="1018"/>
      <c r="K700" s="1018"/>
      <c r="L700" s="1018"/>
      <c r="M700" s="1018"/>
      <c r="N700" s="1018"/>
      <c r="O700" s="1018"/>
      <c r="P700" s="1018"/>
      <c r="Q700" s="1018"/>
      <c r="R700" s="1018"/>
      <c r="S700" s="1018"/>
      <c r="T700" s="1018"/>
      <c r="U700" s="1018"/>
      <c r="V700" s="1018"/>
      <c r="W700" s="1018"/>
      <c r="X700" s="1018"/>
      <c r="Y700" s="1018"/>
      <c r="Z700" s="1018"/>
      <c r="AA700" s="1018"/>
      <c r="AB700" s="1018"/>
      <c r="AC700" s="1018"/>
      <c r="AD700" s="1018"/>
      <c r="AE700" s="1018"/>
      <c r="AF700" s="1018"/>
      <c r="AG700" s="1018"/>
      <c r="AH700" s="1018"/>
      <c r="AI700" s="1018"/>
      <c r="AJ700" s="1018"/>
      <c r="AK700" s="1018"/>
      <c r="AL700" s="1018"/>
      <c r="AM700" s="46"/>
      <c r="AN700" s="46"/>
      <c r="AO700" s="46"/>
      <c r="AP700" s="46"/>
      <c r="AQ700" s="46"/>
      <c r="AR700" s="46"/>
      <c r="AS700" s="46"/>
      <c r="AT700" s="46"/>
      <c r="AU700" s="46"/>
      <c r="AV700" s="46"/>
      <c r="AW700" s="46"/>
      <c r="AX700" s="46"/>
      <c r="AY700" s="46"/>
      <c r="AZ700" s="46"/>
      <c r="BA700" s="46"/>
      <c r="BB700" s="46"/>
      <c r="BC700" s="336" t="s">
        <v>858</v>
      </c>
      <c r="BD700" s="498">
        <v>1224</v>
      </c>
      <c r="BE700" s="499">
        <v>1312</v>
      </c>
      <c r="BF700" s="498">
        <v>1574</v>
      </c>
      <c r="BG700" s="499">
        <v>1816</v>
      </c>
      <c r="BH700" s="499">
        <v>2026</v>
      </c>
      <c r="BI700" s="500">
        <v>2236</v>
      </c>
      <c r="BJ700" s="46"/>
      <c r="BK700" s="46"/>
      <c r="BL700" s="46"/>
      <c r="BM700" s="46"/>
      <c r="BN700" s="46"/>
      <c r="BO700" s="46"/>
      <c r="BP700" s="46"/>
      <c r="BQ700" s="46"/>
      <c r="BR700" s="46"/>
      <c r="BS700" s="46"/>
      <c r="BT700" s="46"/>
      <c r="BU700" s="46"/>
      <c r="BV700" s="46"/>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46"/>
    </row>
    <row r="701" spans="1:96" ht="13" thickBot="1">
      <c r="A701" s="868"/>
      <c r="B701" s="868"/>
      <c r="C701" s="868"/>
      <c r="D701" s="868"/>
      <c r="E701" s="868"/>
      <c r="F701" s="868"/>
      <c r="G701" s="868"/>
      <c r="H701" s="868"/>
      <c r="I701" s="868"/>
      <c r="J701" s="868"/>
      <c r="K701" s="868"/>
      <c r="L701" s="868"/>
      <c r="M701" s="868"/>
      <c r="N701" s="868"/>
      <c r="O701" s="868"/>
      <c r="P701" s="868"/>
      <c r="Q701" s="868"/>
      <c r="R701" s="868"/>
      <c r="S701" s="868"/>
      <c r="T701" s="868"/>
      <c r="U701" s="868"/>
      <c r="V701" s="868"/>
      <c r="W701" s="868"/>
      <c r="X701" s="868"/>
      <c r="Y701" s="868"/>
      <c r="Z701" s="868"/>
      <c r="AA701" s="868"/>
      <c r="AB701" s="868"/>
      <c r="AC701" s="868"/>
      <c r="AD701" s="868"/>
      <c r="AE701" s="868"/>
      <c r="AF701" s="868"/>
      <c r="AG701" s="868"/>
      <c r="AH701" s="868"/>
      <c r="AI701" s="868"/>
      <c r="AJ701" s="868"/>
      <c r="AK701" s="868"/>
      <c r="AL701" s="868"/>
      <c r="AM701" s="46"/>
      <c r="AN701" s="46"/>
      <c r="AO701" s="46"/>
      <c r="AP701" s="46"/>
      <c r="AQ701" s="46"/>
      <c r="AR701" s="46"/>
      <c r="AS701" s="46"/>
      <c r="AT701" s="46"/>
      <c r="AU701" s="46"/>
      <c r="AV701" s="46"/>
      <c r="AW701" s="46"/>
      <c r="AX701" s="46"/>
      <c r="AY701" s="46"/>
      <c r="AZ701" s="46"/>
      <c r="BA701" s="46"/>
      <c r="BB701" s="46"/>
      <c r="BC701" s="336" t="s">
        <v>862</v>
      </c>
      <c r="BD701" s="498">
        <v>1224</v>
      </c>
      <c r="BE701" s="499">
        <v>1312</v>
      </c>
      <c r="BF701" s="498">
        <v>1574</v>
      </c>
      <c r="BG701" s="499">
        <v>1816</v>
      </c>
      <c r="BH701" s="499">
        <v>2026</v>
      </c>
      <c r="BI701" s="500">
        <v>2236</v>
      </c>
      <c r="BJ701" s="46"/>
      <c r="BK701" s="46"/>
      <c r="BL701" s="46"/>
      <c r="BM701" s="46"/>
      <c r="BN701" s="46"/>
      <c r="BO701" s="46"/>
      <c r="BP701" s="46"/>
      <c r="BQ701" s="46"/>
      <c r="BR701" s="46"/>
      <c r="BS701" s="46"/>
      <c r="BT701" s="46"/>
      <c r="BU701" s="46"/>
      <c r="BV701" s="46"/>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46"/>
    </row>
    <row r="702" spans="1:96" ht="13" thickTop="1">
      <c r="A702" s="18"/>
      <c r="B702" s="18"/>
      <c r="C702" s="18"/>
      <c r="D702" s="18"/>
      <c r="E702" s="18"/>
      <c r="F702" s="18"/>
      <c r="G702" s="463"/>
      <c r="H702" s="18"/>
      <c r="I702" s="479"/>
      <c r="J702" s="479"/>
      <c r="K702" s="479"/>
      <c r="L702" s="479"/>
      <c r="M702" s="479"/>
      <c r="N702" s="479"/>
      <c r="O702" s="479"/>
      <c r="P702" s="479"/>
      <c r="Q702" s="479"/>
      <c r="R702" s="479"/>
      <c r="S702" s="479"/>
      <c r="T702" s="479"/>
      <c r="U702" s="479"/>
      <c r="V702" s="479"/>
      <c r="W702" s="479"/>
      <c r="X702" s="479"/>
      <c r="Y702" s="479"/>
      <c r="Z702" s="479"/>
      <c r="AA702" s="479"/>
      <c r="AB702" s="479"/>
      <c r="AC702" s="479"/>
      <c r="AD702" s="479"/>
      <c r="AE702" s="479"/>
      <c r="AF702" s="479"/>
      <c r="AG702" s="479"/>
      <c r="AH702" s="479"/>
      <c r="AI702" s="479"/>
      <c r="AJ702" s="479"/>
      <c r="AK702" s="479"/>
      <c r="AL702" s="479"/>
      <c r="AM702" s="46"/>
      <c r="AN702" s="46"/>
      <c r="AO702" s="46"/>
      <c r="AP702" s="46"/>
      <c r="AQ702" s="46"/>
      <c r="AR702" s="46"/>
      <c r="AS702" s="46"/>
      <c r="AT702" s="46"/>
      <c r="AU702" s="46"/>
      <c r="AV702" s="46"/>
      <c r="AW702" s="46"/>
      <c r="AX702" s="46"/>
      <c r="AY702" s="46"/>
      <c r="AZ702" s="46"/>
      <c r="BA702" s="46"/>
      <c r="BB702" s="46"/>
      <c r="BC702" s="336" t="s">
        <v>865</v>
      </c>
      <c r="BD702" s="498">
        <v>1224</v>
      </c>
      <c r="BE702" s="499">
        <v>1312</v>
      </c>
      <c r="BF702" s="498">
        <v>1574</v>
      </c>
      <c r="BG702" s="499">
        <v>1816</v>
      </c>
      <c r="BH702" s="499">
        <v>2026</v>
      </c>
      <c r="BI702" s="500">
        <v>2236</v>
      </c>
      <c r="BJ702" s="46"/>
      <c r="BK702" s="46"/>
      <c r="BL702" s="46"/>
      <c r="BM702" s="46"/>
      <c r="BN702" s="46"/>
      <c r="BO702" s="46"/>
      <c r="BP702" s="46"/>
      <c r="BQ702" s="46"/>
      <c r="BR702" s="46"/>
      <c r="BS702" s="46"/>
      <c r="BT702" s="46"/>
      <c r="BU702" s="46"/>
      <c r="BV702" s="46"/>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46"/>
    </row>
    <row r="703" spans="1:96" ht="13">
      <c r="A703" s="39" t="s">
        <v>722</v>
      </c>
      <c r="B703" s="39"/>
      <c r="C703" s="39" t="s">
        <v>1276</v>
      </c>
      <c r="D703" s="479"/>
      <c r="E703" s="479"/>
      <c r="F703" s="479"/>
      <c r="G703" s="479"/>
      <c r="H703" s="479"/>
      <c r="I703" s="479"/>
      <c r="J703" s="479"/>
      <c r="K703" s="479"/>
      <c r="L703" s="479"/>
      <c r="M703" s="479"/>
      <c r="N703" s="479"/>
      <c r="O703" s="479"/>
      <c r="P703" s="479"/>
      <c r="Q703" s="479"/>
      <c r="R703" s="479"/>
      <c r="S703" s="479"/>
      <c r="T703" s="479"/>
      <c r="U703" s="479"/>
      <c r="V703" s="479"/>
      <c r="W703" s="479"/>
      <c r="X703" s="479"/>
      <c r="Y703" s="479"/>
      <c r="Z703" s="479"/>
      <c r="AA703" s="479"/>
      <c r="AB703" s="479"/>
      <c r="AC703" s="479"/>
      <c r="AD703" s="479"/>
      <c r="AE703" s="479"/>
      <c r="AF703" s="479"/>
      <c r="AG703" s="479"/>
      <c r="AH703" s="479"/>
      <c r="AI703" s="479"/>
      <c r="AJ703" s="479"/>
      <c r="AK703" s="479"/>
      <c r="AL703" s="479"/>
      <c r="AM703" s="46"/>
      <c r="AN703" s="46"/>
      <c r="AO703" s="46"/>
      <c r="AP703" s="46"/>
      <c r="AQ703" s="46"/>
      <c r="AR703" s="46"/>
      <c r="AS703" s="46"/>
      <c r="AT703" s="46"/>
      <c r="AU703" s="46"/>
      <c r="AV703" s="46"/>
      <c r="AW703" s="46"/>
      <c r="AX703" s="46"/>
      <c r="AY703" s="46"/>
      <c r="AZ703" s="46"/>
      <c r="BA703" s="46"/>
      <c r="BB703" s="46"/>
      <c r="BC703" s="336" t="s">
        <v>869</v>
      </c>
      <c r="BD703" s="498">
        <v>1242</v>
      </c>
      <c r="BE703" s="499">
        <v>1330</v>
      </c>
      <c r="BF703" s="498">
        <v>1596</v>
      </c>
      <c r="BG703" s="499">
        <v>1842</v>
      </c>
      <c r="BH703" s="499">
        <v>2056</v>
      </c>
      <c r="BI703" s="500">
        <v>2270</v>
      </c>
      <c r="BJ703" s="46"/>
      <c r="BK703" s="46"/>
      <c r="BL703" s="46"/>
      <c r="BM703" s="46"/>
      <c r="BN703" s="46"/>
      <c r="BO703" s="46"/>
      <c r="BP703" s="46"/>
      <c r="BQ703" s="46"/>
      <c r="BR703" s="46"/>
      <c r="BS703" s="46"/>
      <c r="BT703" s="46"/>
      <c r="BU703" s="46"/>
      <c r="BV703" s="46"/>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46"/>
    </row>
    <row r="704" spans="1:96" ht="13">
      <c r="A704" s="39"/>
      <c r="B704" s="39"/>
      <c r="C704" s="39"/>
      <c r="D704" s="479"/>
      <c r="E704" s="479"/>
      <c r="F704" s="479"/>
      <c r="G704" s="479"/>
      <c r="H704" s="479"/>
      <c r="I704" s="479"/>
      <c r="J704" s="479"/>
      <c r="K704" s="479"/>
      <c r="L704" s="479"/>
      <c r="M704" s="479"/>
      <c r="N704" s="479"/>
      <c r="O704" s="479"/>
      <c r="P704" s="479"/>
      <c r="Q704" s="479"/>
      <c r="R704" s="479"/>
      <c r="S704" s="479"/>
      <c r="T704" s="479"/>
      <c r="U704" s="479"/>
      <c r="V704" s="479"/>
      <c r="W704" s="479"/>
      <c r="X704" s="479"/>
      <c r="Y704" s="479"/>
      <c r="Z704" s="479"/>
      <c r="AA704" s="479"/>
      <c r="AB704" s="479"/>
      <c r="AC704" s="479"/>
      <c r="AD704" s="479"/>
      <c r="AE704" s="479"/>
      <c r="AF704" s="479"/>
      <c r="AG704" s="479"/>
      <c r="AH704" s="479"/>
      <c r="AI704" s="479"/>
      <c r="AJ704" s="479"/>
      <c r="AK704" s="479"/>
      <c r="AL704" s="479"/>
      <c r="AM704" s="46"/>
      <c r="AN704" s="46"/>
      <c r="AO704" s="46"/>
      <c r="AP704" s="46"/>
      <c r="AQ704" s="46"/>
      <c r="AR704" s="46"/>
      <c r="AS704" s="46"/>
      <c r="AT704" s="46"/>
      <c r="AU704" s="46"/>
      <c r="AV704" s="46"/>
      <c r="AW704" s="46"/>
      <c r="AX704" s="46"/>
      <c r="AY704" s="46"/>
      <c r="AZ704" s="46"/>
      <c r="BA704" s="46"/>
      <c r="BB704" s="46"/>
      <c r="BC704" s="336" t="s">
        <v>872</v>
      </c>
      <c r="BD704" s="501">
        <v>1976</v>
      </c>
      <c r="BE704" s="502">
        <v>2118</v>
      </c>
      <c r="BF704" s="501">
        <v>2542</v>
      </c>
      <c r="BG704" s="502">
        <v>2936</v>
      </c>
      <c r="BH704" s="502">
        <v>3274</v>
      </c>
      <c r="BI704" s="503">
        <v>3612</v>
      </c>
      <c r="BJ704" s="46"/>
      <c r="BK704" s="46"/>
      <c r="BL704" s="46"/>
      <c r="BM704" s="46"/>
      <c r="BN704" s="46"/>
      <c r="BO704" s="46"/>
      <c r="BP704" s="46"/>
      <c r="BQ704" s="46"/>
      <c r="BR704" s="46"/>
      <c r="BS704" s="46"/>
      <c r="BT704" s="46"/>
      <c r="BU704" s="46"/>
      <c r="BV704" s="46"/>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46"/>
    </row>
    <row r="705" spans="1:96" ht="12.5">
      <c r="A705" s="479"/>
      <c r="B705" s="1009" t="s">
        <v>1277</v>
      </c>
      <c r="C705" s="1010"/>
      <c r="D705" s="1010"/>
      <c r="E705" s="1010"/>
      <c r="F705" s="1011"/>
      <c r="G705" s="1009" t="s">
        <v>1278</v>
      </c>
      <c r="H705" s="1010"/>
      <c r="I705" s="1010"/>
      <c r="J705" s="1011"/>
      <c r="K705" s="1009" t="s">
        <v>1279</v>
      </c>
      <c r="L705" s="1010"/>
      <c r="M705" s="1010"/>
      <c r="N705" s="1010"/>
      <c r="O705" s="1011"/>
      <c r="P705" s="1009" t="s">
        <v>1280</v>
      </c>
      <c r="Q705" s="1010"/>
      <c r="R705" s="1010"/>
      <c r="S705" s="1010"/>
      <c r="T705" s="1011"/>
      <c r="U705" s="1009" t="s">
        <v>1281</v>
      </c>
      <c r="V705" s="1010"/>
      <c r="W705" s="1010"/>
      <c r="X705" s="1011"/>
      <c r="Y705" s="1009" t="s">
        <v>1282</v>
      </c>
      <c r="Z705" s="1010"/>
      <c r="AA705" s="1010"/>
      <c r="AB705" s="1010"/>
      <c r="AC705" s="1011"/>
      <c r="AD705" s="1009" t="s">
        <v>1283</v>
      </c>
      <c r="AE705" s="1010"/>
      <c r="AF705" s="1010"/>
      <c r="AG705" s="1010"/>
      <c r="AH705" s="1011"/>
      <c r="AI705" s="1009" t="s">
        <v>1284</v>
      </c>
      <c r="AJ705" s="1010"/>
      <c r="AK705" s="1011"/>
      <c r="AL705" s="46"/>
      <c r="AM705" s="46"/>
      <c r="AN705" s="46"/>
      <c r="AO705" s="46"/>
      <c r="AP705" s="46"/>
      <c r="AQ705" s="46"/>
      <c r="AR705" s="46"/>
      <c r="AS705" s="46"/>
      <c r="AT705" s="46"/>
      <c r="AU705" s="46"/>
      <c r="AV705" s="46"/>
      <c r="AW705" s="46"/>
      <c r="AX705" s="46"/>
      <c r="AY705" s="46"/>
      <c r="AZ705" s="46"/>
      <c r="BA705" s="46"/>
      <c r="BB705" s="46"/>
      <c r="BC705" s="336" t="s">
        <v>877</v>
      </c>
      <c r="BD705" s="504">
        <v>1620</v>
      </c>
      <c r="BE705" s="505">
        <v>1734</v>
      </c>
      <c r="BF705" s="504">
        <v>2082</v>
      </c>
      <c r="BG705" s="505">
        <v>2404</v>
      </c>
      <c r="BH705" s="505">
        <v>2682</v>
      </c>
      <c r="BI705" s="506">
        <v>2960</v>
      </c>
      <c r="BJ705" s="46"/>
      <c r="BK705" s="46"/>
      <c r="BL705" s="46"/>
      <c r="BM705" s="46"/>
      <c r="BN705" s="46"/>
      <c r="BO705" s="46"/>
      <c r="BP705" s="46"/>
      <c r="BQ705" s="46"/>
      <c r="BR705" s="46"/>
      <c r="BS705" s="46"/>
      <c r="BT705" s="46"/>
      <c r="BU705" s="46"/>
      <c r="BV705" s="46"/>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46"/>
    </row>
    <row r="706" spans="1:96" ht="13" thickBot="1">
      <c r="A706" s="479"/>
      <c r="B706" s="1012"/>
      <c r="C706" s="1013"/>
      <c r="D706" s="1013"/>
      <c r="E706" s="1013"/>
      <c r="F706" s="1014"/>
      <c r="G706" s="1012"/>
      <c r="H706" s="1013"/>
      <c r="I706" s="1013"/>
      <c r="J706" s="1014"/>
      <c r="K706" s="1012"/>
      <c r="L706" s="1013"/>
      <c r="M706" s="1013"/>
      <c r="N706" s="1013"/>
      <c r="O706" s="1014"/>
      <c r="P706" s="1012"/>
      <c r="Q706" s="1013"/>
      <c r="R706" s="1013"/>
      <c r="S706" s="1013"/>
      <c r="T706" s="1014"/>
      <c r="U706" s="1012"/>
      <c r="V706" s="1013"/>
      <c r="W706" s="1013"/>
      <c r="X706" s="1014"/>
      <c r="Y706" s="1012"/>
      <c r="Z706" s="1013"/>
      <c r="AA706" s="1013"/>
      <c r="AB706" s="1013"/>
      <c r="AC706" s="1014"/>
      <c r="AD706" s="1012"/>
      <c r="AE706" s="1013"/>
      <c r="AF706" s="1013"/>
      <c r="AG706" s="1013"/>
      <c r="AH706" s="1014"/>
      <c r="AI706" s="1012"/>
      <c r="AJ706" s="1013"/>
      <c r="AK706" s="1014"/>
      <c r="AL706" s="46"/>
      <c r="AM706" s="46"/>
      <c r="AN706" s="46"/>
      <c r="AO706" s="46"/>
      <c r="AP706" s="46"/>
      <c r="AQ706" s="46"/>
      <c r="AR706" s="46"/>
      <c r="AS706" s="46"/>
      <c r="AT706" s="46"/>
      <c r="AU706" s="46"/>
      <c r="AV706" s="46"/>
      <c r="AW706" s="46"/>
      <c r="AX706" s="46"/>
      <c r="AY706" s="46"/>
      <c r="AZ706" s="46"/>
      <c r="BA706" s="46"/>
      <c r="BB706" s="46"/>
      <c r="BC706" s="336" t="s">
        <v>881</v>
      </c>
      <c r="BD706" s="507">
        <v>1224</v>
      </c>
      <c r="BE706" s="508">
        <v>1312</v>
      </c>
      <c r="BF706" s="507">
        <v>1574</v>
      </c>
      <c r="BG706" s="508">
        <v>1816</v>
      </c>
      <c r="BH706" s="508">
        <v>2026</v>
      </c>
      <c r="BI706" s="509">
        <v>2236</v>
      </c>
      <c r="BJ706" s="46"/>
      <c r="BK706" s="46"/>
      <c r="BL706" s="46"/>
      <c r="BM706" s="46"/>
      <c r="BN706" s="46"/>
      <c r="BO706" s="46"/>
      <c r="BP706" s="46"/>
      <c r="BQ706" s="46"/>
      <c r="BR706" s="46"/>
      <c r="BS706" s="46"/>
      <c r="BT706" s="46"/>
      <c r="BU706" s="46"/>
      <c r="BV706" s="46"/>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46"/>
    </row>
    <row r="707" spans="1:96" ht="12.5">
      <c r="A707" s="46"/>
      <c r="B707" s="1012"/>
      <c r="C707" s="1013"/>
      <c r="D707" s="1013"/>
      <c r="E707" s="1013"/>
      <c r="F707" s="1014"/>
      <c r="G707" s="1012"/>
      <c r="H707" s="1013"/>
      <c r="I707" s="1013"/>
      <c r="J707" s="1014"/>
      <c r="K707" s="1012"/>
      <c r="L707" s="1013"/>
      <c r="M707" s="1013"/>
      <c r="N707" s="1013"/>
      <c r="O707" s="1014"/>
      <c r="P707" s="1012"/>
      <c r="Q707" s="1013"/>
      <c r="R707" s="1013"/>
      <c r="S707" s="1013"/>
      <c r="T707" s="1014"/>
      <c r="U707" s="1012"/>
      <c r="V707" s="1013"/>
      <c r="W707" s="1013"/>
      <c r="X707" s="1014"/>
      <c r="Y707" s="1012"/>
      <c r="Z707" s="1013"/>
      <c r="AA707" s="1013"/>
      <c r="AB707" s="1013"/>
      <c r="AC707" s="1014"/>
      <c r="AD707" s="1012"/>
      <c r="AE707" s="1013"/>
      <c r="AF707" s="1013"/>
      <c r="AG707" s="1013"/>
      <c r="AH707" s="1014"/>
      <c r="AI707" s="1012"/>
      <c r="AJ707" s="1013"/>
      <c r="AK707" s="1014"/>
      <c r="AL707" s="46"/>
      <c r="AM707" s="46"/>
      <c r="AN707" s="46"/>
      <c r="AO707" s="46"/>
      <c r="AP707" s="46"/>
      <c r="AQ707" s="46"/>
      <c r="AR707" s="46"/>
      <c r="AS707" s="46"/>
      <c r="AT707" s="46"/>
      <c r="AU707" s="46"/>
      <c r="AV707" s="46"/>
      <c r="AW707" s="46"/>
      <c r="AX707" s="46"/>
      <c r="AY707" s="46"/>
      <c r="AZ707" s="46"/>
      <c r="BA707" s="46"/>
      <c r="BB707" s="46"/>
      <c r="BC707" s="266"/>
      <c r="BD707" s="196"/>
      <c r="BE707" s="708"/>
      <c r="BF707" s="708"/>
      <c r="BG707" s="708"/>
      <c r="BH707" s="708"/>
      <c r="BI707" s="708"/>
      <c r="BJ707" s="46"/>
      <c r="BK707" s="46"/>
      <c r="BL707" s="46"/>
      <c r="BM707" s="46"/>
      <c r="BN707" s="46"/>
      <c r="BO707" s="46"/>
      <c r="BP707" s="46"/>
      <c r="BQ707" s="46"/>
      <c r="BR707" s="46"/>
      <c r="BS707" s="46"/>
      <c r="BT707" s="46"/>
      <c r="BU707" s="46"/>
      <c r="BV707" s="46"/>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46"/>
    </row>
    <row r="708" spans="1:96" ht="12.5">
      <c r="A708" s="46"/>
      <c r="B708" s="1015"/>
      <c r="C708" s="1016"/>
      <c r="D708" s="1016"/>
      <c r="E708" s="1016"/>
      <c r="F708" s="1017"/>
      <c r="G708" s="1015"/>
      <c r="H708" s="1016"/>
      <c r="I708" s="1016"/>
      <c r="J708" s="1017"/>
      <c r="K708" s="1015"/>
      <c r="L708" s="1016"/>
      <c r="M708" s="1016"/>
      <c r="N708" s="1016"/>
      <c r="O708" s="1017"/>
      <c r="P708" s="1015"/>
      <c r="Q708" s="1016"/>
      <c r="R708" s="1016"/>
      <c r="S708" s="1016"/>
      <c r="T708" s="1017"/>
      <c r="U708" s="1015"/>
      <c r="V708" s="1016"/>
      <c r="W708" s="1016"/>
      <c r="X708" s="1017"/>
      <c r="Y708" s="1015"/>
      <c r="Z708" s="1016"/>
      <c r="AA708" s="1016"/>
      <c r="AB708" s="1016"/>
      <c r="AC708" s="1017"/>
      <c r="AD708" s="1015"/>
      <c r="AE708" s="1016"/>
      <c r="AF708" s="1016"/>
      <c r="AG708" s="1016"/>
      <c r="AH708" s="1017"/>
      <c r="AI708" s="1015"/>
      <c r="AJ708" s="1016"/>
      <c r="AK708" s="1017"/>
      <c r="AL708" s="46"/>
      <c r="AM708" s="46"/>
      <c r="AN708" s="46"/>
      <c r="AO708" s="46"/>
      <c r="AP708" s="46"/>
      <c r="AQ708" s="46"/>
      <c r="AR708" s="46"/>
      <c r="AS708" s="46"/>
      <c r="AT708" s="46"/>
      <c r="AU708" s="46"/>
      <c r="AV708" s="46"/>
      <c r="AW708" s="46"/>
      <c r="AX708" s="46"/>
      <c r="AY708" s="46"/>
      <c r="AZ708" s="46"/>
      <c r="BA708" s="46"/>
      <c r="BB708" s="46"/>
      <c r="BC708" s="46"/>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46"/>
    </row>
    <row r="709" spans="1:96" ht="12.5">
      <c r="A709" s="46"/>
      <c r="B709" s="1070" t="s">
        <v>1238</v>
      </c>
      <c r="C709" s="1071"/>
      <c r="D709" s="1071"/>
      <c r="E709" s="1071"/>
      <c r="F709" s="1072"/>
      <c r="G709" s="1029">
        <v>6</v>
      </c>
      <c r="H709" s="1030"/>
      <c r="I709" s="1030"/>
      <c r="J709" s="1031"/>
      <c r="K709" s="1085">
        <v>667</v>
      </c>
      <c r="L709" s="1086"/>
      <c r="M709" s="1086"/>
      <c r="N709" s="1086"/>
      <c r="O709" s="1087"/>
      <c r="P709" s="1056">
        <f t="shared" ref="P709:P733" si="29">G709*K709</f>
        <v>4002</v>
      </c>
      <c r="Q709" s="1022"/>
      <c r="R709" s="1022"/>
      <c r="S709" s="1022"/>
      <c r="T709" s="1057"/>
      <c r="U709" s="1085">
        <v>102</v>
      </c>
      <c r="V709" s="1086"/>
      <c r="W709" s="1086"/>
      <c r="X709" s="1087"/>
      <c r="Y709" s="1056">
        <f>K709+U709</f>
        <v>769</v>
      </c>
      <c r="Z709" s="1022"/>
      <c r="AA709" s="1022"/>
      <c r="AB709" s="1022"/>
      <c r="AC709" s="1057"/>
      <c r="AD709" s="1019">
        <v>0.3</v>
      </c>
      <c r="AE709" s="1020"/>
      <c r="AF709" s="1020"/>
      <c r="AG709" s="1020"/>
      <c r="AH709" s="1021"/>
      <c r="AI709" s="1033">
        <f t="shared" ref="AI709:AI733" si="30">IF($AD709&gt;0,($Y709/$AN649), " ")</f>
        <v>0.23574494175352545</v>
      </c>
      <c r="AJ709" s="1034"/>
      <c r="AK709" s="1035"/>
      <c r="AL709" s="46"/>
      <c r="AM709" s="46"/>
      <c r="AN709" s="46"/>
      <c r="AO709" s="46"/>
      <c r="AP709" s="46"/>
      <c r="AQ709" s="46"/>
      <c r="AR709" s="46"/>
      <c r="AS709" s="46"/>
      <c r="AT709" s="46"/>
      <c r="AU709" s="46"/>
      <c r="AV709" s="46"/>
      <c r="AW709" s="46"/>
      <c r="AX709" s="46"/>
      <c r="AY709" s="46"/>
      <c r="AZ709" s="46"/>
      <c r="BA709" s="46"/>
      <c r="BB709" s="46"/>
      <c r="BC709" s="46"/>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46"/>
    </row>
    <row r="710" spans="1:96" ht="12.5">
      <c r="A710" s="46"/>
      <c r="B710" s="1070" t="s">
        <v>1239</v>
      </c>
      <c r="C710" s="1071"/>
      <c r="D710" s="1071"/>
      <c r="E710" s="1071"/>
      <c r="F710" s="1072"/>
      <c r="G710" s="1029">
        <v>6</v>
      </c>
      <c r="H710" s="1030"/>
      <c r="I710" s="1030"/>
      <c r="J710" s="1031"/>
      <c r="K710" s="1085">
        <v>734</v>
      </c>
      <c r="L710" s="1086"/>
      <c r="M710" s="1086"/>
      <c r="N710" s="1086"/>
      <c r="O710" s="1087"/>
      <c r="P710" s="1056">
        <f t="shared" si="29"/>
        <v>4404</v>
      </c>
      <c r="Q710" s="1022"/>
      <c r="R710" s="1022"/>
      <c r="S710" s="1022"/>
      <c r="T710" s="1057"/>
      <c r="U710" s="1085">
        <v>131</v>
      </c>
      <c r="V710" s="1086"/>
      <c r="W710" s="1086"/>
      <c r="X710" s="1087"/>
      <c r="Y710" s="1056">
        <f t="shared" ref="Y710:Y733" si="31">K710+U710</f>
        <v>865</v>
      </c>
      <c r="Z710" s="1022"/>
      <c r="AA710" s="1022"/>
      <c r="AB710" s="1022"/>
      <c r="AC710" s="1057"/>
      <c r="AD710" s="1019">
        <v>0.3</v>
      </c>
      <c r="AE710" s="1020"/>
      <c r="AF710" s="1020"/>
      <c r="AG710" s="1020"/>
      <c r="AH710" s="1021"/>
      <c r="AI710" s="1033">
        <f t="shared" si="30"/>
        <v>0.22100153295861011</v>
      </c>
      <c r="AJ710" s="1034"/>
      <c r="AK710" s="1035"/>
      <c r="AL710" s="46"/>
      <c r="AM710" s="46"/>
      <c r="AN710" s="46"/>
      <c r="AO710" s="46"/>
      <c r="AP710" s="46"/>
      <c r="AQ710" s="46"/>
      <c r="AR710" s="46"/>
      <c r="AS710" s="46"/>
      <c r="AT710" s="46"/>
      <c r="AU710" s="46"/>
      <c r="AV710" s="46"/>
      <c r="AW710" s="46"/>
      <c r="AX710" s="46"/>
      <c r="AY710" s="46"/>
      <c r="AZ710" s="46"/>
      <c r="BA710" s="46"/>
      <c r="BB710" s="46"/>
      <c r="BC710" s="46"/>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46"/>
    </row>
    <row r="711" spans="1:96" ht="12.5">
      <c r="A711" s="46"/>
      <c r="B711" s="1070" t="s">
        <v>1240</v>
      </c>
      <c r="C711" s="1071"/>
      <c r="D711" s="1071"/>
      <c r="E711" s="1071"/>
      <c r="F711" s="1072"/>
      <c r="G711" s="1029">
        <v>2</v>
      </c>
      <c r="H711" s="1030"/>
      <c r="I711" s="1030"/>
      <c r="J711" s="1031"/>
      <c r="K711" s="1085">
        <v>800</v>
      </c>
      <c r="L711" s="1086"/>
      <c r="M711" s="1086"/>
      <c r="N711" s="1086"/>
      <c r="O711" s="1087"/>
      <c r="P711" s="1056">
        <f t="shared" si="29"/>
        <v>1600</v>
      </c>
      <c r="Q711" s="1022"/>
      <c r="R711" s="1022"/>
      <c r="S711" s="1022"/>
      <c r="T711" s="1057"/>
      <c r="U711" s="1085">
        <v>161</v>
      </c>
      <c r="V711" s="1086"/>
      <c r="W711" s="1086"/>
      <c r="X711" s="1087"/>
      <c r="Y711" s="1056">
        <f t="shared" si="31"/>
        <v>961</v>
      </c>
      <c r="Z711" s="1022"/>
      <c r="AA711" s="1022"/>
      <c r="AB711" s="1022"/>
      <c r="AC711" s="1057"/>
      <c r="AD711" s="1019">
        <v>0.3</v>
      </c>
      <c r="AE711" s="1020"/>
      <c r="AF711" s="1020"/>
      <c r="AG711" s="1020"/>
      <c r="AH711" s="1021"/>
      <c r="AI711" s="1033">
        <f t="shared" si="30"/>
        <v>0.21242263483642795</v>
      </c>
      <c r="AJ711" s="1034"/>
      <c r="AK711" s="1035"/>
      <c r="AL711" s="46"/>
      <c r="AM711" s="46"/>
      <c r="AN711" s="46"/>
      <c r="AO711" s="46"/>
      <c r="AP711" s="46"/>
      <c r="AQ711" s="46"/>
      <c r="AR711" s="46"/>
      <c r="AS711" s="46"/>
      <c r="AT711" s="46"/>
      <c r="AU711" s="46"/>
      <c r="AV711" s="46"/>
      <c r="AW711" s="46"/>
      <c r="AX711" s="46"/>
      <c r="AY711" s="46"/>
      <c r="AZ711" s="46"/>
      <c r="BA711" s="46"/>
      <c r="BB711" s="46"/>
      <c r="BC711" s="46"/>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46"/>
    </row>
    <row r="712" spans="1:96" ht="12.5">
      <c r="A712" s="479"/>
      <c r="B712" s="1070" t="s">
        <v>1238</v>
      </c>
      <c r="C712" s="1071"/>
      <c r="D712" s="1071"/>
      <c r="E712" s="1071"/>
      <c r="F712" s="1072"/>
      <c r="G712" s="1029">
        <v>11</v>
      </c>
      <c r="H712" s="1030"/>
      <c r="I712" s="1030"/>
      <c r="J712" s="1031"/>
      <c r="K712" s="1084">
        <v>923</v>
      </c>
      <c r="L712" s="1084"/>
      <c r="M712" s="1084"/>
      <c r="N712" s="1084"/>
      <c r="O712" s="1084"/>
      <c r="P712" s="1028">
        <f t="shared" si="29"/>
        <v>10153</v>
      </c>
      <c r="Q712" s="1028"/>
      <c r="R712" s="1028"/>
      <c r="S712" s="1028"/>
      <c r="T712" s="1028"/>
      <c r="U712" s="1085">
        <v>102</v>
      </c>
      <c r="V712" s="1086"/>
      <c r="W712" s="1086"/>
      <c r="X712" s="1087"/>
      <c r="Y712" s="1028">
        <f t="shared" si="31"/>
        <v>1025</v>
      </c>
      <c r="Z712" s="1028"/>
      <c r="AA712" s="1028"/>
      <c r="AB712" s="1028"/>
      <c r="AC712" s="1028"/>
      <c r="AD712" s="1019">
        <v>0.4</v>
      </c>
      <c r="AE712" s="1020"/>
      <c r="AF712" s="1020"/>
      <c r="AG712" s="1020"/>
      <c r="AH712" s="1021"/>
      <c r="AI712" s="1033">
        <f t="shared" si="30"/>
        <v>0.3142244022072348</v>
      </c>
      <c r="AJ712" s="1034"/>
      <c r="AK712" s="1035"/>
      <c r="AL712" s="46"/>
      <c r="AM712" s="46"/>
      <c r="AN712" s="46"/>
      <c r="AO712" s="46"/>
      <c r="AP712" s="46"/>
      <c r="AQ712" s="46"/>
      <c r="AR712" s="46"/>
      <c r="AS712" s="46"/>
      <c r="AT712" s="46"/>
      <c r="AU712" s="46"/>
      <c r="AV712" s="46"/>
      <c r="AW712" s="46"/>
      <c r="AX712" s="46"/>
      <c r="AY712" s="46"/>
      <c r="AZ712" s="46"/>
      <c r="BA712" s="46"/>
      <c r="BB712" s="46"/>
      <c r="BC712" s="46"/>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46"/>
    </row>
    <row r="713" spans="1:96" ht="12.5">
      <c r="A713" s="479"/>
      <c r="B713" s="1070" t="s">
        <v>1239</v>
      </c>
      <c r="C713" s="1071"/>
      <c r="D713" s="1071"/>
      <c r="E713" s="1071"/>
      <c r="F713" s="1072"/>
      <c r="G713" s="1029">
        <v>9</v>
      </c>
      <c r="H713" s="1030"/>
      <c r="I713" s="1030"/>
      <c r="J713" s="1031"/>
      <c r="K713" s="1084">
        <v>1022</v>
      </c>
      <c r="L713" s="1084"/>
      <c r="M713" s="1084"/>
      <c r="N713" s="1084"/>
      <c r="O713" s="1084"/>
      <c r="P713" s="1028">
        <f t="shared" si="29"/>
        <v>9198</v>
      </c>
      <c r="Q713" s="1028"/>
      <c r="R713" s="1028"/>
      <c r="S713" s="1028"/>
      <c r="T713" s="1028"/>
      <c r="U713" s="1085">
        <v>131</v>
      </c>
      <c r="V713" s="1086"/>
      <c r="W713" s="1086"/>
      <c r="X713" s="1087"/>
      <c r="Y713" s="1028">
        <f t="shared" si="31"/>
        <v>1153</v>
      </c>
      <c r="Z713" s="1028"/>
      <c r="AA713" s="1028"/>
      <c r="AB713" s="1028"/>
      <c r="AC713" s="1028"/>
      <c r="AD713" s="1019">
        <v>0.4</v>
      </c>
      <c r="AE713" s="1020"/>
      <c r="AF713" s="1020"/>
      <c r="AG713" s="1020"/>
      <c r="AH713" s="1021"/>
      <c r="AI713" s="1033">
        <f t="shared" si="30"/>
        <v>0.29458354624425143</v>
      </c>
      <c r="AJ713" s="1034"/>
      <c r="AK713" s="1035"/>
      <c r="AL713" s="46"/>
      <c r="AM713" s="46"/>
      <c r="AN713" s="46"/>
      <c r="AO713" s="46"/>
      <c r="AP713" s="46"/>
      <c r="AQ713" s="46"/>
      <c r="AR713" s="46"/>
      <c r="AS713" s="46"/>
      <c r="AT713" s="46"/>
      <c r="AU713" s="46"/>
      <c r="AV713" s="46"/>
      <c r="AW713" s="46"/>
      <c r="AX713" s="46"/>
      <c r="AY713" s="46"/>
      <c r="AZ713" s="46"/>
      <c r="BA713" s="46"/>
      <c r="BB713" s="46"/>
      <c r="BC713" s="46"/>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46"/>
    </row>
    <row r="714" spans="1:96" ht="12.5">
      <c r="A714" s="479"/>
      <c r="B714" s="1070" t="s">
        <v>1240</v>
      </c>
      <c r="C714" s="1071"/>
      <c r="D714" s="1071"/>
      <c r="E714" s="1071"/>
      <c r="F714" s="1072"/>
      <c r="G714" s="1029">
        <v>2</v>
      </c>
      <c r="H714" s="1030"/>
      <c r="I714" s="1030"/>
      <c r="J714" s="1031"/>
      <c r="K714" s="1084">
        <v>1120</v>
      </c>
      <c r="L714" s="1084"/>
      <c r="M714" s="1084"/>
      <c r="N714" s="1084"/>
      <c r="O714" s="1084"/>
      <c r="P714" s="1028">
        <f t="shared" si="29"/>
        <v>2240</v>
      </c>
      <c r="Q714" s="1028"/>
      <c r="R714" s="1028"/>
      <c r="S714" s="1028"/>
      <c r="T714" s="1028"/>
      <c r="U714" s="1085">
        <v>161</v>
      </c>
      <c r="V714" s="1086"/>
      <c r="W714" s="1086"/>
      <c r="X714" s="1087"/>
      <c r="Y714" s="1028">
        <f t="shared" si="31"/>
        <v>1281</v>
      </c>
      <c r="Z714" s="1028"/>
      <c r="AA714" s="1028"/>
      <c r="AB714" s="1028"/>
      <c r="AC714" s="1028"/>
      <c r="AD714" s="1019">
        <v>0.4</v>
      </c>
      <c r="AE714" s="1020"/>
      <c r="AF714" s="1020"/>
      <c r="AG714" s="1020"/>
      <c r="AH714" s="1021"/>
      <c r="AI714" s="1033">
        <f t="shared" si="30"/>
        <v>0.28315649867374004</v>
      </c>
      <c r="AJ714" s="1034"/>
      <c r="AK714" s="1035"/>
      <c r="AL714" s="46"/>
      <c r="AM714" s="46"/>
      <c r="AN714" s="46"/>
      <c r="AO714" s="46"/>
      <c r="AP714" s="46"/>
      <c r="AQ714" s="46"/>
      <c r="AR714" s="46"/>
      <c r="AS714" s="46"/>
      <c r="AT714" s="46"/>
      <c r="AU714" s="46"/>
      <c r="AV714" s="46"/>
      <c r="AW714" s="46"/>
      <c r="AX714" s="46"/>
      <c r="AY714" s="46"/>
      <c r="AZ714" s="46"/>
      <c r="BA714" s="46"/>
      <c r="BB714" s="46"/>
      <c r="BC714" s="46"/>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46"/>
    </row>
    <row r="715" spans="1:96" ht="12.5">
      <c r="A715" s="479"/>
      <c r="B715" s="1070" t="s">
        <v>1238</v>
      </c>
      <c r="C715" s="1071"/>
      <c r="D715" s="1071"/>
      <c r="E715" s="1071"/>
      <c r="F715" s="1072"/>
      <c r="G715" s="1029">
        <v>16</v>
      </c>
      <c r="H715" s="1030"/>
      <c r="I715" s="1030"/>
      <c r="J715" s="1031"/>
      <c r="K715" s="1084">
        <v>1179</v>
      </c>
      <c r="L715" s="1084"/>
      <c r="M715" s="1084"/>
      <c r="N715" s="1084"/>
      <c r="O715" s="1084"/>
      <c r="P715" s="1028">
        <f t="shared" si="29"/>
        <v>18864</v>
      </c>
      <c r="Q715" s="1028"/>
      <c r="R715" s="1028"/>
      <c r="S715" s="1028"/>
      <c r="T715" s="1028"/>
      <c r="U715" s="1085">
        <v>102</v>
      </c>
      <c r="V715" s="1086"/>
      <c r="W715" s="1086"/>
      <c r="X715" s="1087"/>
      <c r="Y715" s="1028">
        <f t="shared" si="31"/>
        <v>1281</v>
      </c>
      <c r="Z715" s="1028"/>
      <c r="AA715" s="1028"/>
      <c r="AB715" s="1028"/>
      <c r="AC715" s="1028"/>
      <c r="AD715" s="1019">
        <v>0.5</v>
      </c>
      <c r="AE715" s="1020"/>
      <c r="AF715" s="1020"/>
      <c r="AG715" s="1020"/>
      <c r="AH715" s="1021"/>
      <c r="AI715" s="1033">
        <f t="shared" si="30"/>
        <v>0.3927038626609442</v>
      </c>
      <c r="AJ715" s="1034"/>
      <c r="AK715" s="1035"/>
      <c r="AL715" s="46"/>
      <c r="AM715" s="46"/>
      <c r="AN715" s="46"/>
      <c r="AO715" s="46"/>
      <c r="AP715" s="46"/>
      <c r="AQ715" s="46"/>
      <c r="AR715" s="46"/>
      <c r="AS715" s="46"/>
      <c r="AT715" s="46"/>
      <c r="AU715" s="46"/>
      <c r="AV715" s="46"/>
      <c r="AW715" s="46"/>
      <c r="AX715" s="46"/>
      <c r="AY715" s="46"/>
      <c r="AZ715" s="46"/>
      <c r="BA715" s="46"/>
      <c r="BB715" s="46"/>
      <c r="BC715" s="46"/>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46"/>
    </row>
    <row r="716" spans="1:96" ht="12.5">
      <c r="A716" s="479"/>
      <c r="B716" s="1070" t="s">
        <v>1239</v>
      </c>
      <c r="C716" s="1071"/>
      <c r="D716" s="1071"/>
      <c r="E716" s="1071"/>
      <c r="F716" s="1072"/>
      <c r="G716" s="1029">
        <v>10</v>
      </c>
      <c r="H716" s="1030"/>
      <c r="I716" s="1030"/>
      <c r="J716" s="1031"/>
      <c r="K716" s="1084">
        <v>1310</v>
      </c>
      <c r="L716" s="1084"/>
      <c r="M716" s="1084"/>
      <c r="N716" s="1084"/>
      <c r="O716" s="1084"/>
      <c r="P716" s="1028">
        <f t="shared" si="29"/>
        <v>13100</v>
      </c>
      <c r="Q716" s="1028"/>
      <c r="R716" s="1028"/>
      <c r="S716" s="1028"/>
      <c r="T716" s="1028"/>
      <c r="U716" s="1085">
        <v>131</v>
      </c>
      <c r="V716" s="1086"/>
      <c r="W716" s="1086"/>
      <c r="X716" s="1087"/>
      <c r="Y716" s="1028">
        <f t="shared" si="31"/>
        <v>1441</v>
      </c>
      <c r="Z716" s="1028"/>
      <c r="AA716" s="1028"/>
      <c r="AB716" s="1028"/>
      <c r="AC716" s="1028"/>
      <c r="AD716" s="1019">
        <v>0.5</v>
      </c>
      <c r="AE716" s="1020"/>
      <c r="AF716" s="1020"/>
      <c r="AG716" s="1020"/>
      <c r="AH716" s="1021"/>
      <c r="AI716" s="1033">
        <f t="shared" si="30"/>
        <v>0.36816555952989272</v>
      </c>
      <c r="AJ716" s="1034"/>
      <c r="AK716" s="1035"/>
      <c r="AL716" s="46"/>
      <c r="AM716" s="46"/>
      <c r="AN716" s="46"/>
      <c r="AO716" s="46"/>
      <c r="AP716" s="46"/>
      <c r="AQ716" s="46"/>
      <c r="AR716" s="46"/>
      <c r="AS716" s="46"/>
      <c r="AT716" s="46"/>
      <c r="AU716" s="46"/>
      <c r="AV716" s="46"/>
      <c r="AW716" s="46"/>
      <c r="AX716" s="46"/>
      <c r="AY716" s="46"/>
      <c r="AZ716" s="46"/>
      <c r="BA716" s="46"/>
      <c r="BB716" s="46"/>
      <c r="BC716" s="46"/>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46"/>
    </row>
    <row r="717" spans="1:96" ht="12.5">
      <c r="A717" s="479"/>
      <c r="B717" s="1070" t="s">
        <v>1240</v>
      </c>
      <c r="C717" s="1071"/>
      <c r="D717" s="1071"/>
      <c r="E717" s="1071"/>
      <c r="F717" s="1072"/>
      <c r="G717" s="1029">
        <v>1</v>
      </c>
      <c r="H717" s="1030"/>
      <c r="I717" s="1030"/>
      <c r="J717" s="1031"/>
      <c r="K717" s="1084">
        <v>1440</v>
      </c>
      <c r="L717" s="1084"/>
      <c r="M717" s="1084"/>
      <c r="N717" s="1084"/>
      <c r="O717" s="1084"/>
      <c r="P717" s="1028">
        <f t="shared" si="29"/>
        <v>1440</v>
      </c>
      <c r="Q717" s="1028"/>
      <c r="R717" s="1028"/>
      <c r="S717" s="1028"/>
      <c r="T717" s="1028"/>
      <c r="U717" s="1085">
        <v>161</v>
      </c>
      <c r="V717" s="1086"/>
      <c r="W717" s="1086"/>
      <c r="X717" s="1087"/>
      <c r="Y717" s="1028">
        <f t="shared" si="31"/>
        <v>1601</v>
      </c>
      <c r="Z717" s="1028"/>
      <c r="AA717" s="1028"/>
      <c r="AB717" s="1028"/>
      <c r="AC717" s="1028"/>
      <c r="AD717" s="1019">
        <v>0.5</v>
      </c>
      <c r="AE717" s="1020"/>
      <c r="AF717" s="1020"/>
      <c r="AG717" s="1020"/>
      <c r="AH717" s="1021"/>
      <c r="AI717" s="1033">
        <f t="shared" si="30"/>
        <v>0.35389036251105216</v>
      </c>
      <c r="AJ717" s="1034"/>
      <c r="AK717" s="1035"/>
      <c r="AL717" s="46"/>
      <c r="AM717" s="46"/>
      <c r="AN717" s="46"/>
      <c r="AO717" s="46"/>
      <c r="AP717" s="46"/>
      <c r="AQ717" s="46"/>
      <c r="AR717" s="46"/>
      <c r="AS717" s="46"/>
      <c r="AT717" s="46"/>
      <c r="AU717" s="46"/>
      <c r="AV717" s="46"/>
      <c r="AW717" s="46"/>
      <c r="AX717" s="46"/>
      <c r="AY717" s="46"/>
      <c r="AZ717" s="46"/>
      <c r="BA717" s="46"/>
      <c r="BB717" s="46"/>
      <c r="BC717" s="46"/>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46"/>
    </row>
    <row r="718" spans="1:96" ht="12.5">
      <c r="A718" s="46"/>
      <c r="B718" s="1070" t="s">
        <v>1239</v>
      </c>
      <c r="C718" s="1071"/>
      <c r="D718" s="1071"/>
      <c r="E718" s="1071"/>
      <c r="F718" s="1072"/>
      <c r="G718" s="1029">
        <v>11</v>
      </c>
      <c r="H718" s="1030"/>
      <c r="I718" s="1030"/>
      <c r="J718" s="1031"/>
      <c r="K718" s="1156">
        <v>1310</v>
      </c>
      <c r="L718" s="1156"/>
      <c r="M718" s="1156"/>
      <c r="N718" s="1156"/>
      <c r="O718" s="1156"/>
      <c r="P718" s="1032">
        <f t="shared" si="29"/>
        <v>14410</v>
      </c>
      <c r="Q718" s="1032"/>
      <c r="R718" s="1032"/>
      <c r="S718" s="1032"/>
      <c r="T718" s="1032"/>
      <c r="U718" s="1085">
        <v>131</v>
      </c>
      <c r="V718" s="1086"/>
      <c r="W718" s="1086"/>
      <c r="X718" s="1087"/>
      <c r="Y718" s="1032">
        <f t="shared" si="31"/>
        <v>1441</v>
      </c>
      <c r="Z718" s="1032"/>
      <c r="AA718" s="1032"/>
      <c r="AB718" s="1032"/>
      <c r="AC718" s="1032"/>
      <c r="AD718" s="1019">
        <v>0.5</v>
      </c>
      <c r="AE718" s="1020"/>
      <c r="AF718" s="1020"/>
      <c r="AG718" s="1020"/>
      <c r="AH718" s="1021"/>
      <c r="AI718" s="1033">
        <f t="shared" si="30"/>
        <v>0.36816555952989272</v>
      </c>
      <c r="AJ718" s="1034"/>
      <c r="AK718" s="1035"/>
      <c r="AL718" s="46"/>
      <c r="AM718" s="46"/>
      <c r="AN718" s="46"/>
      <c r="AO718" s="46"/>
      <c r="AP718" s="46"/>
      <c r="AQ718" s="46"/>
      <c r="AR718" s="46"/>
      <c r="AS718" s="46"/>
      <c r="AT718" s="46"/>
      <c r="AU718" s="46"/>
      <c r="AV718" s="46"/>
      <c r="AW718" s="46"/>
      <c r="AX718" s="46"/>
      <c r="AY718" s="46"/>
      <c r="AZ718" s="46"/>
      <c r="BA718" s="46"/>
      <c r="BB718" s="46"/>
      <c r="BC718" s="46"/>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46"/>
    </row>
    <row r="719" spans="1:96" ht="12.5">
      <c r="A719" s="46"/>
      <c r="B719" s="1070" t="s">
        <v>1238</v>
      </c>
      <c r="C719" s="1071"/>
      <c r="D719" s="1071"/>
      <c r="E719" s="1071"/>
      <c r="F719" s="1072"/>
      <c r="G719" s="1029">
        <v>2</v>
      </c>
      <c r="H719" s="1030"/>
      <c r="I719" s="1030"/>
      <c r="J719" s="1031"/>
      <c r="K719" s="1084">
        <v>1529</v>
      </c>
      <c r="L719" s="1084"/>
      <c r="M719" s="1084"/>
      <c r="N719" s="1084"/>
      <c r="O719" s="1084"/>
      <c r="P719" s="1028">
        <f t="shared" si="29"/>
        <v>3058</v>
      </c>
      <c r="Q719" s="1028"/>
      <c r="R719" s="1028"/>
      <c r="S719" s="1028"/>
      <c r="T719" s="1028"/>
      <c r="U719" s="1085">
        <v>102</v>
      </c>
      <c r="V719" s="1086"/>
      <c r="W719" s="1086"/>
      <c r="X719" s="1087"/>
      <c r="Y719" s="1028">
        <f t="shared" si="31"/>
        <v>1631</v>
      </c>
      <c r="Z719" s="1028"/>
      <c r="AA719" s="1028"/>
      <c r="AB719" s="1028"/>
      <c r="AC719" s="1028"/>
      <c r="AD719" s="1019">
        <v>0.5</v>
      </c>
      <c r="AE719" s="1020"/>
      <c r="AF719" s="1020"/>
      <c r="AG719" s="1020"/>
      <c r="AH719" s="1021"/>
      <c r="AI719" s="1033">
        <f t="shared" si="30"/>
        <v>0.5</v>
      </c>
      <c r="AJ719" s="1034"/>
      <c r="AK719" s="1035"/>
      <c r="AL719" s="46"/>
      <c r="AM719" s="46"/>
      <c r="AN719" s="46"/>
      <c r="AO719" s="46"/>
      <c r="AP719" s="46"/>
      <c r="AQ719" s="46"/>
      <c r="AR719" s="46"/>
      <c r="AS719" s="46"/>
      <c r="AT719" s="46"/>
      <c r="AU719" s="46"/>
      <c r="AV719" s="46"/>
      <c r="AW719" s="46"/>
      <c r="AX719" s="46"/>
      <c r="AY719" s="46"/>
      <c r="AZ719" s="46"/>
      <c r="BA719" s="46"/>
      <c r="BB719" s="46"/>
      <c r="BC719" s="46"/>
      <c r="BD719" s="46"/>
      <c r="BE719" s="46"/>
      <c r="BF719" s="46"/>
      <c r="BG719" s="46"/>
      <c r="BH719" s="46"/>
      <c r="BI719" s="46"/>
      <c r="BJ719" s="46"/>
      <c r="BK719" s="46"/>
      <c r="BL719" s="46"/>
      <c r="BM719" s="46"/>
      <c r="BN719" s="46"/>
      <c r="BO719" s="46"/>
      <c r="BP719" s="46"/>
      <c r="BQ719" s="46"/>
      <c r="BR719" s="46"/>
      <c r="BS719" s="46"/>
      <c r="BT719" s="46"/>
      <c r="BU719" s="46"/>
      <c r="BV719" s="46"/>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46"/>
    </row>
    <row r="720" spans="1:96" ht="12.5">
      <c r="A720" s="46"/>
      <c r="B720" s="1070" t="s">
        <v>1239</v>
      </c>
      <c r="C720" s="1071"/>
      <c r="D720" s="1071"/>
      <c r="E720" s="1071"/>
      <c r="F720" s="1072"/>
      <c r="G720" s="1029">
        <v>2</v>
      </c>
      <c r="H720" s="1030"/>
      <c r="I720" s="1030"/>
      <c r="J720" s="1031"/>
      <c r="K720" s="1084">
        <v>1743</v>
      </c>
      <c r="L720" s="1084"/>
      <c r="M720" s="1084"/>
      <c r="N720" s="1084"/>
      <c r="O720" s="1084"/>
      <c r="P720" s="1028">
        <f t="shared" si="29"/>
        <v>3486</v>
      </c>
      <c r="Q720" s="1028"/>
      <c r="R720" s="1028"/>
      <c r="S720" s="1028"/>
      <c r="T720" s="1028"/>
      <c r="U720" s="1085">
        <v>131</v>
      </c>
      <c r="V720" s="1086"/>
      <c r="W720" s="1086"/>
      <c r="X720" s="1087"/>
      <c r="Y720" s="1028">
        <f t="shared" si="31"/>
        <v>1874</v>
      </c>
      <c r="Z720" s="1028"/>
      <c r="AA720" s="1028"/>
      <c r="AB720" s="1028"/>
      <c r="AC720" s="1028"/>
      <c r="AD720" s="1019">
        <v>0.5</v>
      </c>
      <c r="AE720" s="1020"/>
      <c r="AF720" s="1020"/>
      <c r="AG720" s="1020"/>
      <c r="AH720" s="1021"/>
      <c r="AI720" s="1033">
        <f t="shared" si="30"/>
        <v>0.47879407256004086</v>
      </c>
      <c r="AJ720" s="1034"/>
      <c r="AK720" s="1035"/>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46"/>
    </row>
    <row r="721" spans="2:96" ht="12.5">
      <c r="B721" s="1070" t="s">
        <v>1240</v>
      </c>
      <c r="C721" s="1071"/>
      <c r="D721" s="1071"/>
      <c r="E721" s="1071"/>
      <c r="F721" s="1072"/>
      <c r="G721" s="1029">
        <v>1</v>
      </c>
      <c r="H721" s="1030"/>
      <c r="I721" s="1030"/>
      <c r="J721" s="1031"/>
      <c r="K721" s="1084">
        <v>1920</v>
      </c>
      <c r="L721" s="1084"/>
      <c r="M721" s="1084"/>
      <c r="N721" s="1084"/>
      <c r="O721" s="1084"/>
      <c r="P721" s="1028">
        <f t="shared" si="29"/>
        <v>1920</v>
      </c>
      <c r="Q721" s="1028"/>
      <c r="R721" s="1028"/>
      <c r="S721" s="1028"/>
      <c r="T721" s="1028"/>
      <c r="U721" s="1085">
        <v>161</v>
      </c>
      <c r="V721" s="1086"/>
      <c r="W721" s="1086"/>
      <c r="X721" s="1087"/>
      <c r="Y721" s="1028">
        <f t="shared" si="31"/>
        <v>2081</v>
      </c>
      <c r="Z721" s="1028"/>
      <c r="AA721" s="1028"/>
      <c r="AB721" s="1028"/>
      <c r="AC721" s="1028"/>
      <c r="AD721" s="1019">
        <v>0.5</v>
      </c>
      <c r="AE721" s="1020"/>
      <c r="AF721" s="1020"/>
      <c r="AG721" s="1020"/>
      <c r="AH721" s="1021"/>
      <c r="AI721" s="1033">
        <f t="shared" si="30"/>
        <v>0.45999115826702036</v>
      </c>
      <c r="AJ721" s="1034"/>
      <c r="AK721" s="1035"/>
      <c r="AL721" s="46"/>
      <c r="AM721" s="46"/>
      <c r="AN721" s="46"/>
      <c r="AO721" s="46"/>
      <c r="AP721" s="46"/>
      <c r="AQ721" s="46"/>
      <c r="AR721" s="46"/>
      <c r="AS721" s="46"/>
      <c r="AT721" s="46"/>
      <c r="AU721" s="46"/>
      <c r="AV721" s="46"/>
      <c r="AW721" s="46"/>
      <c r="AX721" s="46"/>
      <c r="AY721" s="46"/>
      <c r="AZ721" s="46"/>
      <c r="BA721" s="46"/>
      <c r="BB721" s="46"/>
      <c r="BC721" s="46"/>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46"/>
    </row>
    <row r="722" spans="2:96" ht="12.5">
      <c r="B722" s="1070" t="s">
        <v>1238</v>
      </c>
      <c r="C722" s="1071"/>
      <c r="D722" s="1071"/>
      <c r="E722" s="1071"/>
      <c r="F722" s="1072"/>
      <c r="G722" s="1029">
        <v>9</v>
      </c>
      <c r="H722" s="1030"/>
      <c r="I722" s="1030"/>
      <c r="J722" s="1031"/>
      <c r="K722" s="1084">
        <v>1529</v>
      </c>
      <c r="L722" s="1084"/>
      <c r="M722" s="1084"/>
      <c r="N722" s="1084"/>
      <c r="O722" s="1084"/>
      <c r="P722" s="1028">
        <f t="shared" si="29"/>
        <v>13761</v>
      </c>
      <c r="Q722" s="1028"/>
      <c r="R722" s="1028"/>
      <c r="S722" s="1028"/>
      <c r="T722" s="1028"/>
      <c r="U722" s="1085">
        <v>102</v>
      </c>
      <c r="V722" s="1086"/>
      <c r="W722" s="1086"/>
      <c r="X722" s="1087"/>
      <c r="Y722" s="1028">
        <f t="shared" si="31"/>
        <v>1631</v>
      </c>
      <c r="Z722" s="1028"/>
      <c r="AA722" s="1028"/>
      <c r="AB722" s="1028"/>
      <c r="AC722" s="1028"/>
      <c r="AD722" s="1019">
        <v>0.5</v>
      </c>
      <c r="AE722" s="1020"/>
      <c r="AF722" s="1020"/>
      <c r="AG722" s="1020"/>
      <c r="AH722" s="1021"/>
      <c r="AI722" s="1033">
        <f t="shared" si="30"/>
        <v>0.5</v>
      </c>
      <c r="AJ722" s="1034"/>
      <c r="AK722" s="1035"/>
      <c r="AL722" s="46"/>
      <c r="AM722" s="46"/>
      <c r="AN722" s="46"/>
      <c r="AO722" s="46"/>
      <c r="AP722" s="46"/>
      <c r="AQ722" s="46"/>
      <c r="AR722" s="46"/>
      <c r="AS722" s="46"/>
      <c r="AT722" s="46"/>
      <c r="AU722" s="46"/>
      <c r="AV722" s="46"/>
      <c r="AW722" s="46"/>
      <c r="AX722" s="46"/>
      <c r="AY722" s="46"/>
      <c r="AZ722" s="46"/>
      <c r="BA722" s="46"/>
      <c r="BB722" s="46"/>
      <c r="BC722" s="46"/>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46"/>
    </row>
    <row r="723" spans="2:96" ht="12.5">
      <c r="B723" s="1070" t="s">
        <v>1239</v>
      </c>
      <c r="C723" s="1071"/>
      <c r="D723" s="1071"/>
      <c r="E723" s="1071"/>
      <c r="F723" s="1072"/>
      <c r="G723" s="1029">
        <v>9</v>
      </c>
      <c r="H723" s="1030"/>
      <c r="I723" s="1030"/>
      <c r="J723" s="1031"/>
      <c r="K723" s="1084">
        <v>1743</v>
      </c>
      <c r="L723" s="1084"/>
      <c r="M723" s="1084"/>
      <c r="N723" s="1084"/>
      <c r="O723" s="1084"/>
      <c r="P723" s="1028">
        <f t="shared" si="29"/>
        <v>15687</v>
      </c>
      <c r="Q723" s="1028"/>
      <c r="R723" s="1028"/>
      <c r="S723" s="1028"/>
      <c r="T723" s="1028"/>
      <c r="U723" s="1085">
        <v>131</v>
      </c>
      <c r="V723" s="1086"/>
      <c r="W723" s="1086"/>
      <c r="X723" s="1087"/>
      <c r="Y723" s="1028">
        <f t="shared" si="31"/>
        <v>1874</v>
      </c>
      <c r="Z723" s="1028"/>
      <c r="AA723" s="1028"/>
      <c r="AB723" s="1028"/>
      <c r="AC723" s="1028"/>
      <c r="AD723" s="1019">
        <v>0.5</v>
      </c>
      <c r="AE723" s="1020"/>
      <c r="AF723" s="1020"/>
      <c r="AG723" s="1020"/>
      <c r="AH723" s="1021"/>
      <c r="AI723" s="1033">
        <f t="shared" si="30"/>
        <v>0.47879407256004086</v>
      </c>
      <c r="AJ723" s="1034"/>
      <c r="AK723" s="1035"/>
      <c r="AL723" s="46"/>
      <c r="AM723" s="46"/>
      <c r="AN723" s="46"/>
      <c r="AO723" s="46"/>
      <c r="AP723" s="46"/>
      <c r="AQ723" s="46"/>
      <c r="AR723" s="46"/>
      <c r="AS723" s="46"/>
      <c r="AT723" s="46"/>
      <c r="AU723" s="46"/>
      <c r="AV723" s="46"/>
      <c r="AW723" s="46"/>
      <c r="AX723" s="46"/>
      <c r="AY723" s="46"/>
      <c r="AZ723" s="46"/>
      <c r="BA723" s="46"/>
      <c r="BB723" s="46"/>
      <c r="BC723" s="46"/>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46"/>
    </row>
    <row r="724" spans="2:96" ht="12.5">
      <c r="B724" s="1070" t="s">
        <v>1240</v>
      </c>
      <c r="C724" s="1071"/>
      <c r="D724" s="1071"/>
      <c r="E724" s="1071"/>
      <c r="F724" s="1072"/>
      <c r="G724" s="1029">
        <v>6</v>
      </c>
      <c r="H724" s="1030"/>
      <c r="I724" s="1030"/>
      <c r="J724" s="1031"/>
      <c r="K724" s="1084">
        <v>1920</v>
      </c>
      <c r="L724" s="1084"/>
      <c r="M724" s="1084"/>
      <c r="N724" s="1084"/>
      <c r="O724" s="1084"/>
      <c r="P724" s="1028">
        <f t="shared" si="29"/>
        <v>11520</v>
      </c>
      <c r="Q724" s="1028"/>
      <c r="R724" s="1028"/>
      <c r="S724" s="1028"/>
      <c r="T724" s="1028"/>
      <c r="U724" s="1085">
        <v>161</v>
      </c>
      <c r="V724" s="1086"/>
      <c r="W724" s="1086"/>
      <c r="X724" s="1087"/>
      <c r="Y724" s="1028">
        <f>K724+U724</f>
        <v>2081</v>
      </c>
      <c r="Z724" s="1028"/>
      <c r="AA724" s="1028"/>
      <c r="AB724" s="1028"/>
      <c r="AC724" s="1028"/>
      <c r="AD724" s="1019">
        <v>0.5</v>
      </c>
      <c r="AE724" s="1020"/>
      <c r="AF724" s="1020"/>
      <c r="AG724" s="1020"/>
      <c r="AH724" s="1021"/>
      <c r="AI724" s="1033">
        <f t="shared" si="30"/>
        <v>0.45999115826702036</v>
      </c>
      <c r="AJ724" s="1034"/>
      <c r="AK724" s="1035"/>
      <c r="AL724" s="46"/>
      <c r="AM724" s="46"/>
      <c r="AN724" s="46"/>
      <c r="AO724" s="46"/>
      <c r="AP724" s="46"/>
      <c r="AQ724" s="46"/>
      <c r="AR724" s="46"/>
      <c r="AS724" s="46"/>
      <c r="AT724" s="46"/>
      <c r="AU724" s="46"/>
      <c r="AV724" s="46"/>
      <c r="AW724" s="46"/>
      <c r="AX724" s="46"/>
      <c r="AY724" s="46"/>
      <c r="AZ724" s="46"/>
      <c r="BA724" s="46"/>
      <c r="BB724" s="46"/>
      <c r="BC724" s="46"/>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46"/>
    </row>
    <row r="725" spans="2:96" ht="12.5">
      <c r="B725" s="1070" t="s">
        <v>1238</v>
      </c>
      <c r="C725" s="1071"/>
      <c r="D725" s="1071"/>
      <c r="E725" s="1071"/>
      <c r="F725" s="1072"/>
      <c r="G725" s="1029">
        <v>14</v>
      </c>
      <c r="H725" s="1030"/>
      <c r="I725" s="1030"/>
      <c r="J725" s="1031"/>
      <c r="K725" s="1084">
        <v>2181</v>
      </c>
      <c r="L725" s="1084"/>
      <c r="M725" s="1084"/>
      <c r="N725" s="1084"/>
      <c r="O725" s="1084"/>
      <c r="P725" s="1028">
        <f t="shared" si="29"/>
        <v>30534</v>
      </c>
      <c r="Q725" s="1028"/>
      <c r="R725" s="1028"/>
      <c r="S725" s="1028"/>
      <c r="T725" s="1028"/>
      <c r="U725" s="1085">
        <v>102</v>
      </c>
      <c r="V725" s="1086"/>
      <c r="W725" s="1086"/>
      <c r="X725" s="1087"/>
      <c r="Y725" s="1028">
        <f>K725+U725</f>
        <v>2283</v>
      </c>
      <c r="Z725" s="1028"/>
      <c r="AA725" s="1028"/>
      <c r="AB725" s="1028"/>
      <c r="AC725" s="1028"/>
      <c r="AD725" s="1019">
        <v>0.7</v>
      </c>
      <c r="AE725" s="1020"/>
      <c r="AF725" s="1020"/>
      <c r="AG725" s="1020"/>
      <c r="AH725" s="1021"/>
      <c r="AI725" s="1033">
        <f t="shared" si="30"/>
        <v>0.69987737584304111</v>
      </c>
      <c r="AJ725" s="1034"/>
      <c r="AK725" s="1035"/>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46"/>
    </row>
    <row r="726" spans="2:96" ht="12.5">
      <c r="B726" s="1070" t="s">
        <v>1239</v>
      </c>
      <c r="C726" s="1071"/>
      <c r="D726" s="1071"/>
      <c r="E726" s="1071"/>
      <c r="F726" s="1072"/>
      <c r="G726" s="1029">
        <v>7</v>
      </c>
      <c r="H726" s="1030"/>
      <c r="I726" s="1030"/>
      <c r="J726" s="1031"/>
      <c r="K726" s="1084">
        <v>2609</v>
      </c>
      <c r="L726" s="1084"/>
      <c r="M726" s="1084"/>
      <c r="N726" s="1084"/>
      <c r="O726" s="1084"/>
      <c r="P726" s="1028">
        <f t="shared" si="29"/>
        <v>18263</v>
      </c>
      <c r="Q726" s="1028"/>
      <c r="R726" s="1028"/>
      <c r="S726" s="1028"/>
      <c r="T726" s="1028"/>
      <c r="U726" s="1085">
        <v>131</v>
      </c>
      <c r="V726" s="1086"/>
      <c r="W726" s="1086"/>
      <c r="X726" s="1087"/>
      <c r="Y726" s="1028">
        <f>K726+U726</f>
        <v>2740</v>
      </c>
      <c r="Z726" s="1028"/>
      <c r="AA726" s="1028"/>
      <c r="AB726" s="1028"/>
      <c r="AC726" s="1028"/>
      <c r="AD726" s="1019">
        <v>0.7</v>
      </c>
      <c r="AE726" s="1020"/>
      <c r="AF726" s="1020"/>
      <c r="AG726" s="1020"/>
      <c r="AH726" s="1021"/>
      <c r="AI726" s="1033">
        <f t="shared" si="30"/>
        <v>0.70005109862033721</v>
      </c>
      <c r="AJ726" s="1034"/>
      <c r="AK726" s="1035"/>
      <c r="AL726" s="46"/>
      <c r="AM726" s="46"/>
      <c r="AN726" s="46"/>
      <c r="AO726" s="46"/>
      <c r="AP726" s="46"/>
      <c r="AQ726" s="46"/>
      <c r="AR726" s="46"/>
      <c r="AS726" s="46"/>
      <c r="AT726" s="46"/>
      <c r="AU726" s="46"/>
      <c r="AV726" s="46"/>
      <c r="AW726" s="46"/>
      <c r="AX726" s="46"/>
      <c r="AY726" s="46"/>
      <c r="AZ726" s="46"/>
      <c r="BA726" s="46"/>
      <c r="BB726" s="46"/>
      <c r="BC726" s="46"/>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46"/>
    </row>
    <row r="727" spans="2:96" ht="12.5">
      <c r="B727" s="1070" t="s">
        <v>1239</v>
      </c>
      <c r="C727" s="1071"/>
      <c r="D727" s="1071"/>
      <c r="E727" s="1071"/>
      <c r="F727" s="1072"/>
      <c r="G727" s="1029">
        <v>7</v>
      </c>
      <c r="H727" s="1030"/>
      <c r="I727" s="1030"/>
      <c r="J727" s="1031"/>
      <c r="K727" s="1084">
        <v>3001</v>
      </c>
      <c r="L727" s="1084"/>
      <c r="M727" s="1084"/>
      <c r="N727" s="1084"/>
      <c r="O727" s="1084"/>
      <c r="P727" s="1028">
        <f t="shared" si="29"/>
        <v>21007</v>
      </c>
      <c r="Q727" s="1028"/>
      <c r="R727" s="1028"/>
      <c r="S727" s="1028"/>
      <c r="T727" s="1028"/>
      <c r="U727" s="1085">
        <v>131</v>
      </c>
      <c r="V727" s="1086"/>
      <c r="W727" s="1086"/>
      <c r="X727" s="1087"/>
      <c r="Y727" s="1028">
        <f>K727+U727</f>
        <v>3132</v>
      </c>
      <c r="Z727" s="1028"/>
      <c r="AA727" s="1028"/>
      <c r="AB727" s="1028"/>
      <c r="AC727" s="1028"/>
      <c r="AD727" s="1019">
        <v>0.8</v>
      </c>
      <c r="AE727" s="1020"/>
      <c r="AF727" s="1020"/>
      <c r="AG727" s="1020"/>
      <c r="AH727" s="1021"/>
      <c r="AI727" s="1033">
        <f t="shared" si="30"/>
        <v>0.80020439448134906</v>
      </c>
      <c r="AJ727" s="1034"/>
      <c r="AK727" s="1035"/>
      <c r="AL727" s="46"/>
      <c r="AM727" s="46"/>
      <c r="AN727" s="46"/>
      <c r="AO727" s="46"/>
      <c r="AP727" s="46"/>
      <c r="AQ727" s="46"/>
      <c r="AR727" s="46"/>
      <c r="AS727" s="46"/>
      <c r="AT727" s="46"/>
      <c r="AU727" s="46"/>
      <c r="AV727" s="46"/>
      <c r="AW727" s="46"/>
      <c r="AX727" s="46"/>
      <c r="AY727" s="46"/>
      <c r="AZ727" s="46"/>
      <c r="BA727" s="46"/>
      <c r="BB727" s="46"/>
      <c r="BC727" s="46"/>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46"/>
    </row>
    <row r="728" spans="2:96" ht="12.5">
      <c r="B728" s="1070" t="s">
        <v>1240</v>
      </c>
      <c r="C728" s="1071"/>
      <c r="D728" s="1071"/>
      <c r="E728" s="1071"/>
      <c r="F728" s="1072"/>
      <c r="G728" s="1029">
        <v>4</v>
      </c>
      <c r="H728" s="1030"/>
      <c r="I728" s="1030"/>
      <c r="J728" s="1031"/>
      <c r="K728" s="1084">
        <v>3459</v>
      </c>
      <c r="L728" s="1084"/>
      <c r="M728" s="1084"/>
      <c r="N728" s="1084"/>
      <c r="O728" s="1084"/>
      <c r="P728" s="1028">
        <f t="shared" si="29"/>
        <v>13836</v>
      </c>
      <c r="Q728" s="1028"/>
      <c r="R728" s="1028"/>
      <c r="S728" s="1028"/>
      <c r="T728" s="1028"/>
      <c r="U728" s="1085">
        <v>161</v>
      </c>
      <c r="V728" s="1086"/>
      <c r="W728" s="1086"/>
      <c r="X728" s="1087"/>
      <c r="Y728" s="1028">
        <f>K728+U728</f>
        <v>3620</v>
      </c>
      <c r="Z728" s="1028"/>
      <c r="AA728" s="1028"/>
      <c r="AB728" s="1028"/>
      <c r="AC728" s="1028"/>
      <c r="AD728" s="1019">
        <v>0.8</v>
      </c>
      <c r="AE728" s="1020"/>
      <c r="AF728" s="1020"/>
      <c r="AG728" s="1020"/>
      <c r="AH728" s="1021"/>
      <c r="AI728" s="1033">
        <f t="shared" si="30"/>
        <v>0.80017683465959333</v>
      </c>
      <c r="AJ728" s="1034"/>
      <c r="AK728" s="1035"/>
      <c r="AL728" s="46"/>
      <c r="AM728" s="46"/>
      <c r="AN728" s="46"/>
      <c r="AO728" s="46"/>
      <c r="AP728" s="46"/>
      <c r="AQ728" s="46"/>
      <c r="AR728" s="46"/>
      <c r="AS728" s="46"/>
      <c r="AT728" s="46"/>
      <c r="AU728" s="46"/>
      <c r="AV728" s="46"/>
      <c r="AW728" s="46"/>
      <c r="AX728" s="46"/>
      <c r="AY728" s="46"/>
      <c r="AZ728" s="46"/>
      <c r="BA728" s="46"/>
      <c r="BB728" s="46"/>
      <c r="BC728" s="46"/>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46"/>
    </row>
    <row r="729" spans="2:96" ht="12.75" customHeight="1">
      <c r="B729" s="1070"/>
      <c r="C729" s="1071"/>
      <c r="D729" s="1071"/>
      <c r="E729" s="1071"/>
      <c r="F729" s="1072"/>
      <c r="G729" s="1029"/>
      <c r="H729" s="1030"/>
      <c r="I729" s="1030"/>
      <c r="J729" s="1031"/>
      <c r="K729" s="1084"/>
      <c r="L729" s="1084"/>
      <c r="M729" s="1084"/>
      <c r="N729" s="1084"/>
      <c r="O729" s="1084"/>
      <c r="P729" s="1028">
        <f t="shared" si="29"/>
        <v>0</v>
      </c>
      <c r="Q729" s="1028"/>
      <c r="R729" s="1028"/>
      <c r="S729" s="1028"/>
      <c r="T729" s="1028"/>
      <c r="U729" s="1085">
        <v>0</v>
      </c>
      <c r="V729" s="1086"/>
      <c r="W729" s="1086"/>
      <c r="X729" s="1087"/>
      <c r="Y729" s="1028">
        <f t="shared" si="31"/>
        <v>0</v>
      </c>
      <c r="Z729" s="1028"/>
      <c r="AA729" s="1028"/>
      <c r="AB729" s="1028"/>
      <c r="AC729" s="1028"/>
      <c r="AD729" s="1019">
        <v>0</v>
      </c>
      <c r="AE729" s="1020"/>
      <c r="AF729" s="1020"/>
      <c r="AG729" s="1020"/>
      <c r="AH729" s="1021"/>
      <c r="AI729" s="1033" t="str">
        <f t="shared" si="30"/>
        <v xml:space="preserve"> </v>
      </c>
      <c r="AJ729" s="1034"/>
      <c r="AK729" s="1035"/>
      <c r="AL729" s="46"/>
      <c r="AM729" s="46"/>
      <c r="AN729" s="46"/>
      <c r="AO729" s="46"/>
      <c r="AP729" s="46"/>
      <c r="AQ729" s="46"/>
      <c r="AR729" s="46"/>
      <c r="AS729" s="46"/>
      <c r="AT729" s="46"/>
      <c r="AU729" s="46"/>
      <c r="AV729" s="46"/>
      <c r="AW729" s="46"/>
      <c r="AX729" s="46"/>
      <c r="AY729" s="46"/>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46"/>
    </row>
    <row r="730" spans="2:96" ht="13.75" customHeight="1">
      <c r="B730" s="1070"/>
      <c r="C730" s="1071"/>
      <c r="D730" s="1071"/>
      <c r="E730" s="1071"/>
      <c r="F730" s="1072"/>
      <c r="G730" s="1029"/>
      <c r="H730" s="1030"/>
      <c r="I730" s="1030"/>
      <c r="J730" s="1031"/>
      <c r="K730" s="1084"/>
      <c r="L730" s="1084"/>
      <c r="M730" s="1084"/>
      <c r="N730" s="1084"/>
      <c r="O730" s="1084"/>
      <c r="P730" s="1028">
        <f t="shared" si="29"/>
        <v>0</v>
      </c>
      <c r="Q730" s="1028"/>
      <c r="R730" s="1028"/>
      <c r="S730" s="1028"/>
      <c r="T730" s="1028"/>
      <c r="U730" s="1085">
        <v>0</v>
      </c>
      <c r="V730" s="1086"/>
      <c r="W730" s="1086"/>
      <c r="X730" s="1087"/>
      <c r="Y730" s="1028">
        <f t="shared" si="31"/>
        <v>0</v>
      </c>
      <c r="Z730" s="1028"/>
      <c r="AA730" s="1028"/>
      <c r="AB730" s="1028"/>
      <c r="AC730" s="1028"/>
      <c r="AD730" s="1019">
        <v>0</v>
      </c>
      <c r="AE730" s="1020"/>
      <c r="AF730" s="1020"/>
      <c r="AG730" s="1020"/>
      <c r="AH730" s="1021"/>
      <c r="AI730" s="1033" t="str">
        <f t="shared" si="30"/>
        <v xml:space="preserve"> </v>
      </c>
      <c r="AJ730" s="1034"/>
      <c r="AK730" s="1035"/>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46"/>
    </row>
    <row r="731" spans="2:96" ht="12.5">
      <c r="B731" s="1070"/>
      <c r="C731" s="1071"/>
      <c r="D731" s="1071"/>
      <c r="E731" s="1071"/>
      <c r="F731" s="1072"/>
      <c r="G731" s="1029"/>
      <c r="H731" s="1030"/>
      <c r="I731" s="1030"/>
      <c r="J731" s="1031"/>
      <c r="K731" s="1084"/>
      <c r="L731" s="1084"/>
      <c r="M731" s="1084"/>
      <c r="N731" s="1084"/>
      <c r="O731" s="1084"/>
      <c r="P731" s="1028">
        <f t="shared" si="29"/>
        <v>0</v>
      </c>
      <c r="Q731" s="1028"/>
      <c r="R731" s="1028"/>
      <c r="S731" s="1028"/>
      <c r="T731" s="1028"/>
      <c r="U731" s="1085">
        <v>0</v>
      </c>
      <c r="V731" s="1086"/>
      <c r="W731" s="1086"/>
      <c r="X731" s="1087"/>
      <c r="Y731" s="1028">
        <f t="shared" si="31"/>
        <v>0</v>
      </c>
      <c r="Z731" s="1028"/>
      <c r="AA731" s="1028"/>
      <c r="AB731" s="1028"/>
      <c r="AC731" s="1028"/>
      <c r="AD731" s="1019">
        <v>0</v>
      </c>
      <c r="AE731" s="1020"/>
      <c r="AF731" s="1020"/>
      <c r="AG731" s="1020"/>
      <c r="AH731" s="1021"/>
      <c r="AI731" s="1033" t="str">
        <f t="shared" si="30"/>
        <v xml:space="preserve"> </v>
      </c>
      <c r="AJ731" s="1034"/>
      <c r="AK731" s="1035"/>
      <c r="AL731" s="46"/>
      <c r="AM731" s="46"/>
      <c r="AN731" s="46"/>
      <c r="AO731" s="46"/>
      <c r="AP731" s="46"/>
      <c r="AQ731" s="46"/>
      <c r="AR731" s="46"/>
      <c r="AS731" s="46"/>
      <c r="AT731" s="46"/>
      <c r="AU731" s="46"/>
      <c r="AV731" s="46"/>
      <c r="AW731" s="46"/>
      <c r="AX731" s="46"/>
      <c r="AY731" s="46"/>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46"/>
    </row>
    <row r="732" spans="2:96" ht="12.5">
      <c r="B732" s="1070"/>
      <c r="C732" s="1071"/>
      <c r="D732" s="1071"/>
      <c r="E732" s="1071"/>
      <c r="F732" s="1072"/>
      <c r="G732" s="1029"/>
      <c r="H732" s="1030"/>
      <c r="I732" s="1030"/>
      <c r="J732" s="1031"/>
      <c r="K732" s="1084"/>
      <c r="L732" s="1084"/>
      <c r="M732" s="1084"/>
      <c r="N732" s="1084"/>
      <c r="O732" s="1084"/>
      <c r="P732" s="1028">
        <f t="shared" si="29"/>
        <v>0</v>
      </c>
      <c r="Q732" s="1028"/>
      <c r="R732" s="1028"/>
      <c r="S732" s="1028"/>
      <c r="T732" s="1028"/>
      <c r="U732" s="1085">
        <v>0</v>
      </c>
      <c r="V732" s="1086"/>
      <c r="W732" s="1086"/>
      <c r="X732" s="1087"/>
      <c r="Y732" s="1028">
        <f t="shared" si="31"/>
        <v>0</v>
      </c>
      <c r="Z732" s="1028"/>
      <c r="AA732" s="1028"/>
      <c r="AB732" s="1028"/>
      <c r="AC732" s="1028"/>
      <c r="AD732" s="1019">
        <v>0</v>
      </c>
      <c r="AE732" s="1020"/>
      <c r="AF732" s="1020"/>
      <c r="AG732" s="1020"/>
      <c r="AH732" s="1021"/>
      <c r="AI732" s="1033" t="str">
        <f t="shared" si="30"/>
        <v xml:space="preserve"> </v>
      </c>
      <c r="AJ732" s="1034"/>
      <c r="AK732" s="1035"/>
      <c r="AL732" s="46"/>
      <c r="AM732" s="46"/>
      <c r="AN732" s="46"/>
      <c r="AO732" s="46"/>
      <c r="AP732" s="46"/>
      <c r="AQ732" s="46"/>
      <c r="AR732" s="46"/>
      <c r="AS732" s="46"/>
      <c r="AT732" s="46"/>
      <c r="AU732" s="46"/>
      <c r="AV732" s="46"/>
      <c r="AW732" s="46"/>
      <c r="AX732" s="46"/>
      <c r="AY732" s="46"/>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46"/>
    </row>
    <row r="733" spans="2:96" ht="12.5">
      <c r="B733" s="1070"/>
      <c r="C733" s="1071"/>
      <c r="D733" s="1071"/>
      <c r="E733" s="1071"/>
      <c r="F733" s="1072"/>
      <c r="G733" s="1029"/>
      <c r="H733" s="1030"/>
      <c r="I733" s="1030"/>
      <c r="J733" s="1031"/>
      <c r="K733" s="1084"/>
      <c r="L733" s="1084"/>
      <c r="M733" s="1084"/>
      <c r="N733" s="1084"/>
      <c r="O733" s="1084"/>
      <c r="P733" s="1028">
        <f t="shared" si="29"/>
        <v>0</v>
      </c>
      <c r="Q733" s="1028"/>
      <c r="R733" s="1028"/>
      <c r="S733" s="1028"/>
      <c r="T733" s="1028"/>
      <c r="U733" s="1085">
        <v>0</v>
      </c>
      <c r="V733" s="1086"/>
      <c r="W733" s="1086"/>
      <c r="X733" s="1087"/>
      <c r="Y733" s="1028">
        <f t="shared" si="31"/>
        <v>0</v>
      </c>
      <c r="Z733" s="1028"/>
      <c r="AA733" s="1028"/>
      <c r="AB733" s="1028"/>
      <c r="AC733" s="1028"/>
      <c r="AD733" s="1019">
        <v>0</v>
      </c>
      <c r="AE733" s="1020"/>
      <c r="AF733" s="1020"/>
      <c r="AG733" s="1020"/>
      <c r="AH733" s="1021"/>
      <c r="AI733" s="1413" t="str">
        <f t="shared" si="30"/>
        <v xml:space="preserve"> </v>
      </c>
      <c r="AJ733" s="1414"/>
      <c r="AK733" s="1415"/>
      <c r="AL733" s="46"/>
      <c r="AM733" s="46"/>
      <c r="AN733" s="46"/>
      <c r="AO733" s="46"/>
      <c r="AP733" s="46"/>
      <c r="AQ733" s="46"/>
      <c r="AR733" s="46"/>
      <c r="AS733" s="46"/>
      <c r="AT733" s="46"/>
      <c r="AU733" s="46"/>
      <c r="AV733" s="46"/>
      <c r="AW733" s="46"/>
      <c r="AX733" s="46"/>
      <c r="AY733" s="46"/>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46"/>
    </row>
    <row r="734" spans="2:96" ht="13">
      <c r="B734" s="1067" t="s">
        <v>1285</v>
      </c>
      <c r="C734" s="1068"/>
      <c r="D734" s="1068"/>
      <c r="E734" s="1068"/>
      <c r="F734" s="1069"/>
      <c r="G734" s="1127">
        <f>SUM(G709:J733)</f>
        <v>135</v>
      </c>
      <c r="H734" s="1128"/>
      <c r="I734" s="1128"/>
      <c r="J734" s="1129"/>
      <c r="K734" s="1067" t="s">
        <v>1286</v>
      </c>
      <c r="L734" s="1068"/>
      <c r="M734" s="1068"/>
      <c r="N734" s="1068"/>
      <c r="O734" s="1069"/>
      <c r="P734" s="1056">
        <f>SUM(P709:T733)</f>
        <v>212483</v>
      </c>
      <c r="Q734" s="1022"/>
      <c r="R734" s="1022"/>
      <c r="S734" s="1022"/>
      <c r="T734" s="1057"/>
      <c r="U734" s="479"/>
      <c r="V734" s="479"/>
      <c r="W734" s="479"/>
      <c r="X734" s="479"/>
      <c r="Y734" s="1135" t="s">
        <v>1287</v>
      </c>
      <c r="Z734" s="1136"/>
      <c r="AA734" s="1136"/>
      <c r="AB734" s="1136"/>
      <c r="AC734" s="1137"/>
      <c r="AD734" s="1448">
        <f>AV675</f>
        <v>0.51851851851851849</v>
      </c>
      <c r="AE734" s="1449"/>
      <c r="AF734" s="1449"/>
      <c r="AG734" s="1449"/>
      <c r="AH734" s="1450"/>
      <c r="AI734" s="479"/>
      <c r="AJ734" s="479"/>
      <c r="AK734" s="479"/>
      <c r="AL734" s="46"/>
      <c r="AM734" s="46"/>
      <c r="AN734" s="46"/>
      <c r="AO734" s="46"/>
      <c r="AP734" s="46"/>
      <c r="AQ734" s="46"/>
      <c r="AR734" s="46"/>
      <c r="AS734" s="46"/>
      <c r="AT734" s="46"/>
      <c r="AU734" s="46"/>
      <c r="AV734" s="46"/>
      <c r="AW734" s="46"/>
      <c r="AX734" s="46"/>
      <c r="AY734" s="46"/>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46"/>
    </row>
    <row r="735" spans="2:96" ht="13">
      <c r="B735" s="66"/>
      <c r="C735" s="66"/>
      <c r="D735" s="66"/>
      <c r="E735" s="66"/>
      <c r="F735" s="66"/>
      <c r="G735" s="709"/>
      <c r="H735" s="709"/>
      <c r="I735" s="709"/>
      <c r="J735" s="709"/>
      <c r="K735" s="66"/>
      <c r="L735" s="66"/>
      <c r="M735" s="66"/>
      <c r="N735" s="66"/>
      <c r="O735" s="66"/>
      <c r="P735" s="710"/>
      <c r="Q735" s="710"/>
      <c r="R735" s="710"/>
      <c r="S735" s="710"/>
      <c r="T735" s="710"/>
      <c r="U735" s="479"/>
      <c r="V735" s="479"/>
      <c r="W735" s="479"/>
      <c r="X735" s="479"/>
      <c r="Y735" s="297"/>
      <c r="Z735" s="297"/>
      <c r="AA735" s="297"/>
      <c r="AB735" s="297"/>
      <c r="AC735" s="297"/>
      <c r="AD735" s="298"/>
      <c r="AE735" s="299"/>
      <c r="AF735" s="299"/>
      <c r="AG735" s="299"/>
      <c r="AH735" s="299"/>
      <c r="AI735" s="479"/>
      <c r="AJ735" s="479"/>
      <c r="AK735" s="479"/>
      <c r="AL735" s="46"/>
      <c r="AM735" s="46"/>
      <c r="AN735" s="46"/>
      <c r="AO735" s="46"/>
      <c r="AP735" s="46"/>
      <c r="AQ735" s="46"/>
      <c r="AR735" s="46"/>
      <c r="AS735" s="46"/>
      <c r="AT735" s="46"/>
      <c r="AU735" s="46"/>
      <c r="AV735" s="46"/>
      <c r="AW735" s="46"/>
      <c r="AX735" s="46"/>
      <c r="AY735" s="46"/>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46"/>
    </row>
    <row r="736" spans="2:96" ht="12.75" customHeight="1">
      <c r="B736" s="70" t="s">
        <v>1288</v>
      </c>
      <c r="C736" s="66"/>
      <c r="D736" s="66"/>
      <c r="E736" s="66"/>
      <c r="F736" s="66"/>
      <c r="G736" s="709"/>
      <c r="H736" s="709"/>
      <c r="I736" s="709"/>
      <c r="J736" s="709"/>
      <c r="K736" s="66"/>
      <c r="L736" s="66"/>
      <c r="M736" s="66"/>
      <c r="N736" s="66"/>
      <c r="O736" s="66"/>
      <c r="P736" s="710"/>
      <c r="Q736" s="710"/>
      <c r="R736" s="710"/>
      <c r="S736" s="710"/>
      <c r="T736" s="710"/>
      <c r="U736" s="479"/>
      <c r="V736" s="479"/>
      <c r="W736" s="479"/>
      <c r="X736" s="479"/>
      <c r="Y736" s="297"/>
      <c r="Z736" s="297"/>
      <c r="AA736" s="297"/>
      <c r="AB736" s="297"/>
      <c r="AC736" s="297"/>
      <c r="AD736" s="298"/>
      <c r="AE736" s="299"/>
      <c r="AF736" s="1440" t="s">
        <v>299</v>
      </c>
      <c r="AG736" s="1440"/>
      <c r="AH736" s="1440"/>
      <c r="AI736" s="479"/>
      <c r="AJ736" s="479"/>
      <c r="AK736" s="479"/>
      <c r="AL736" s="46"/>
      <c r="AM736" s="46"/>
      <c r="AN736" s="46"/>
      <c r="AO736" s="46"/>
      <c r="AP736" s="46"/>
      <c r="AQ736" s="46"/>
      <c r="AR736" s="46"/>
      <c r="AS736" s="46"/>
      <c r="AT736" s="46"/>
      <c r="AU736" s="46"/>
      <c r="AV736" s="46"/>
      <c r="AW736" s="46"/>
      <c r="AX736" s="46"/>
      <c r="AY736" s="46"/>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46"/>
    </row>
    <row r="737" spans="1:16384" ht="12.75" customHeight="1">
      <c r="A737" s="479"/>
      <c r="B737" s="69" t="s">
        <v>1289</v>
      </c>
      <c r="C737" s="66"/>
      <c r="D737" s="66"/>
      <c r="E737" s="66"/>
      <c r="F737" s="66"/>
      <c r="G737" s="709"/>
      <c r="H737" s="709"/>
      <c r="I737" s="709"/>
      <c r="J737" s="709"/>
      <c r="K737" s="66"/>
      <c r="L737" s="66"/>
      <c r="M737" s="66"/>
      <c r="N737" s="66"/>
      <c r="O737" s="66"/>
      <c r="P737" s="710"/>
      <c r="Q737" s="710"/>
      <c r="R737" s="710"/>
      <c r="S737" s="710"/>
      <c r="T737" s="710"/>
      <c r="U737" s="479"/>
      <c r="V737" s="479"/>
      <c r="W737" s="479"/>
      <c r="X737" s="479"/>
      <c r="Y737" s="297"/>
      <c r="Z737" s="297"/>
      <c r="AA737" s="297"/>
      <c r="AB737" s="297"/>
      <c r="AC737" s="297"/>
      <c r="AD737" s="298"/>
      <c r="AE737" s="299"/>
      <c r="AF737" s="299"/>
      <c r="AG737" s="299"/>
      <c r="AH737" s="299"/>
      <c r="AI737" s="479"/>
      <c r="AJ737" s="479"/>
      <c r="AK737" s="479"/>
      <c r="AL737" s="46"/>
      <c r="AM737" s="46"/>
      <c r="AN737" s="46"/>
      <c r="AO737" s="46"/>
      <c r="AP737" s="46"/>
      <c r="AQ737" s="46"/>
      <c r="AR737" s="46"/>
      <c r="AS737" s="46"/>
      <c r="AT737" s="46"/>
      <c r="AU737" s="46"/>
      <c r="AV737" s="46"/>
      <c r="AW737" s="46"/>
      <c r="AX737" s="46"/>
      <c r="AY737" s="46"/>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46"/>
      <c r="CS737" s="479"/>
      <c r="CT737" s="479"/>
      <c r="CU737" s="479"/>
      <c r="CV737" s="479"/>
      <c r="CW737" s="479"/>
      <c r="CX737" s="479"/>
      <c r="CY737" s="479"/>
      <c r="CZ737" s="479"/>
      <c r="DA737" s="479"/>
      <c r="DB737" s="479"/>
      <c r="DC737" s="479"/>
      <c r="DD737" s="479"/>
      <c r="DE737" s="479"/>
      <c r="DF737" s="479"/>
      <c r="DG737" s="479"/>
      <c r="DH737" s="479"/>
      <c r="DI737" s="479"/>
      <c r="DJ737" s="479"/>
      <c r="DK737" s="479"/>
      <c r="DL737" s="479"/>
      <c r="DM737" s="479"/>
      <c r="DN737" s="479"/>
      <c r="DO737" s="479"/>
      <c r="DP737" s="479"/>
      <c r="DQ737" s="479"/>
      <c r="DR737" s="479"/>
      <c r="DS737" s="479"/>
      <c r="DT737" s="479"/>
      <c r="DU737" s="479"/>
      <c r="DV737" s="479"/>
      <c r="DW737" s="479"/>
      <c r="DX737" s="479"/>
      <c r="DY737" s="479"/>
      <c r="DZ737" s="479"/>
      <c r="EA737" s="479"/>
      <c r="EB737" s="479"/>
      <c r="EC737" s="479"/>
      <c r="ED737" s="479"/>
      <c r="EE737" s="479"/>
      <c r="EF737" s="479"/>
      <c r="EG737" s="479"/>
      <c r="EH737" s="479"/>
      <c r="EI737" s="479"/>
      <c r="EJ737" s="479"/>
      <c r="EK737" s="479"/>
      <c r="EL737" s="479"/>
      <c r="EM737" s="479"/>
      <c r="EN737" s="479"/>
      <c r="EO737" s="479"/>
      <c r="EP737" s="479"/>
      <c r="EQ737" s="479"/>
      <c r="ER737" s="479"/>
      <c r="ES737" s="479"/>
      <c r="ET737" s="479"/>
      <c r="EU737" s="479"/>
      <c r="EV737" s="479"/>
      <c r="EW737" s="479"/>
      <c r="EX737" s="479"/>
      <c r="EY737" s="479"/>
      <c r="EZ737" s="479"/>
      <c r="FA737" s="479"/>
      <c r="FB737" s="479"/>
      <c r="FC737" s="479"/>
      <c r="FD737" s="479"/>
      <c r="FE737" s="479"/>
      <c r="FF737" s="479"/>
      <c r="FG737" s="479"/>
      <c r="FH737" s="479"/>
      <c r="FI737" s="479"/>
      <c r="FJ737" s="479"/>
      <c r="FK737" s="479"/>
      <c r="FL737" s="479"/>
      <c r="FM737" s="479"/>
      <c r="FN737" s="479"/>
      <c r="FO737" s="479"/>
      <c r="FP737" s="479"/>
      <c r="FQ737" s="479"/>
      <c r="FR737" s="479"/>
      <c r="FS737" s="479"/>
      <c r="FT737" s="479"/>
      <c r="FU737" s="479"/>
      <c r="FV737" s="479"/>
      <c r="FW737" s="479"/>
      <c r="FX737" s="479"/>
      <c r="FY737" s="479"/>
      <c r="FZ737" s="479"/>
      <c r="GA737" s="479"/>
      <c r="GB737" s="479"/>
      <c r="GC737" s="479"/>
      <c r="GD737" s="479"/>
      <c r="GE737" s="479"/>
      <c r="GF737" s="479"/>
      <c r="GG737" s="479"/>
      <c r="GH737" s="479"/>
      <c r="GI737" s="479"/>
      <c r="GJ737" s="479"/>
      <c r="GK737" s="479"/>
      <c r="GL737" s="479"/>
      <c r="GM737" s="479"/>
      <c r="GN737" s="479"/>
      <c r="GO737" s="479"/>
      <c r="GP737" s="479"/>
      <c r="GQ737" s="479"/>
      <c r="GR737" s="479"/>
      <c r="GS737" s="479"/>
      <c r="GT737" s="479"/>
      <c r="GU737" s="479"/>
      <c r="GV737" s="479"/>
      <c r="GW737" s="479"/>
      <c r="GX737" s="479"/>
      <c r="GY737" s="479"/>
      <c r="GZ737" s="479"/>
      <c r="HA737" s="479"/>
      <c r="HB737" s="479"/>
      <c r="HC737" s="479"/>
      <c r="HD737" s="479"/>
      <c r="HE737" s="479"/>
      <c r="HF737" s="479"/>
      <c r="HG737" s="479"/>
      <c r="HH737" s="479"/>
      <c r="HI737" s="479"/>
      <c r="HJ737" s="479"/>
      <c r="HK737" s="479"/>
      <c r="HL737" s="479"/>
      <c r="HM737" s="479"/>
      <c r="HN737" s="479"/>
      <c r="HO737" s="479"/>
      <c r="HP737" s="479"/>
      <c r="HQ737" s="479"/>
      <c r="HR737" s="479"/>
      <c r="HS737" s="479"/>
      <c r="HT737" s="479"/>
      <c r="HU737" s="479"/>
      <c r="HV737" s="479"/>
      <c r="HW737" s="479"/>
      <c r="HX737" s="479"/>
      <c r="HY737" s="479"/>
      <c r="HZ737" s="479"/>
      <c r="IA737" s="479"/>
      <c r="IB737" s="479"/>
      <c r="IC737" s="479"/>
      <c r="ID737" s="479"/>
      <c r="IE737" s="479"/>
      <c r="IF737" s="479"/>
      <c r="IG737" s="479"/>
      <c r="IH737" s="479"/>
      <c r="II737" s="479"/>
      <c r="IJ737" s="479"/>
      <c r="IK737" s="479"/>
      <c r="IL737" s="479"/>
      <c r="IM737" s="479"/>
      <c r="IN737" s="479"/>
      <c r="IO737" s="479"/>
      <c r="IP737" s="479"/>
      <c r="IQ737" s="479"/>
      <c r="IR737" s="479"/>
      <c r="IS737" s="479"/>
      <c r="IT737" s="479"/>
      <c r="IU737" s="479"/>
      <c r="IV737" s="479"/>
      <c r="IW737" s="479"/>
      <c r="IX737" s="479"/>
      <c r="IY737" s="479"/>
      <c r="IZ737" s="479"/>
      <c r="JA737" s="479"/>
      <c r="JB737" s="479"/>
      <c r="JC737" s="479"/>
      <c r="JD737" s="479"/>
      <c r="JE737" s="479"/>
      <c r="JF737" s="479"/>
      <c r="JG737" s="479"/>
      <c r="JH737" s="479"/>
      <c r="JI737" s="479"/>
      <c r="JJ737" s="479"/>
      <c r="JK737" s="479"/>
      <c r="JL737" s="479"/>
      <c r="JM737" s="479"/>
      <c r="JN737" s="479"/>
      <c r="JO737" s="479"/>
      <c r="JP737" s="479"/>
      <c r="JQ737" s="479"/>
      <c r="JR737" s="479"/>
      <c r="JS737" s="479"/>
      <c r="JT737" s="479"/>
      <c r="JU737" s="479"/>
      <c r="JV737" s="479"/>
      <c r="JW737" s="479"/>
      <c r="JX737" s="479"/>
      <c r="JY737" s="479"/>
      <c r="JZ737" s="479"/>
      <c r="KA737" s="479"/>
      <c r="KB737" s="479"/>
      <c r="KC737" s="479"/>
      <c r="KD737" s="479"/>
      <c r="KE737" s="479"/>
      <c r="KF737" s="479"/>
      <c r="KG737" s="479"/>
      <c r="KH737" s="479"/>
      <c r="KI737" s="479"/>
      <c r="KJ737" s="479"/>
      <c r="KK737" s="479"/>
      <c r="KL737" s="479"/>
      <c r="KM737" s="479"/>
      <c r="KN737" s="479"/>
      <c r="KO737" s="479"/>
      <c r="KP737" s="479"/>
      <c r="KQ737" s="479"/>
      <c r="KR737" s="479"/>
      <c r="KS737" s="479"/>
      <c r="KT737" s="479"/>
      <c r="KU737" s="479"/>
      <c r="KV737" s="479"/>
      <c r="KW737" s="479"/>
      <c r="KX737" s="479"/>
      <c r="KY737" s="479"/>
      <c r="KZ737" s="479"/>
      <c r="LA737" s="479"/>
      <c r="LB737" s="479"/>
      <c r="LC737" s="479"/>
      <c r="LD737" s="479"/>
      <c r="LE737" s="479"/>
      <c r="LF737" s="479"/>
      <c r="LG737" s="479"/>
      <c r="LH737" s="479"/>
      <c r="LI737" s="479"/>
      <c r="LJ737" s="479"/>
      <c r="LK737" s="479"/>
      <c r="LL737" s="479"/>
      <c r="LM737" s="479"/>
      <c r="LN737" s="479"/>
      <c r="LO737" s="479"/>
      <c r="LP737" s="479"/>
      <c r="LQ737" s="479"/>
      <c r="LR737" s="479"/>
      <c r="LS737" s="479"/>
      <c r="LT737" s="479"/>
      <c r="LU737" s="479"/>
      <c r="LV737" s="479"/>
      <c r="LW737" s="479"/>
      <c r="LX737" s="479"/>
      <c r="LY737" s="479"/>
      <c r="LZ737" s="479"/>
      <c r="MA737" s="479"/>
      <c r="MB737" s="479"/>
      <c r="MC737" s="479"/>
      <c r="MD737" s="479"/>
      <c r="ME737" s="479"/>
      <c r="MF737" s="479"/>
      <c r="MG737" s="479"/>
      <c r="MH737" s="479"/>
      <c r="MI737" s="479"/>
      <c r="MJ737" s="479"/>
      <c r="MK737" s="479"/>
      <c r="ML737" s="479"/>
      <c r="MM737" s="479"/>
      <c r="MN737" s="479"/>
      <c r="MO737" s="479"/>
      <c r="MP737" s="479"/>
      <c r="MQ737" s="479"/>
      <c r="MR737" s="479"/>
      <c r="MS737" s="479"/>
      <c r="MT737" s="479"/>
      <c r="MU737" s="479"/>
      <c r="MV737" s="479"/>
      <c r="MW737" s="479"/>
      <c r="MX737" s="479"/>
      <c r="MY737" s="479"/>
      <c r="MZ737" s="479"/>
      <c r="NA737" s="479"/>
      <c r="NB737" s="479"/>
      <c r="NC737" s="479"/>
      <c r="ND737" s="479"/>
      <c r="NE737" s="479"/>
      <c r="NF737" s="479"/>
      <c r="NG737" s="479"/>
      <c r="NH737" s="479"/>
      <c r="NI737" s="479"/>
      <c r="NJ737" s="479"/>
      <c r="NK737" s="479"/>
      <c r="NL737" s="479"/>
      <c r="NM737" s="479"/>
      <c r="NN737" s="479"/>
      <c r="NO737" s="479"/>
      <c r="NP737" s="479"/>
      <c r="NQ737" s="479"/>
      <c r="NR737" s="479"/>
      <c r="NS737" s="479"/>
      <c r="NT737" s="479"/>
      <c r="NU737" s="479"/>
      <c r="NV737" s="479"/>
      <c r="NW737" s="479"/>
      <c r="NX737" s="479"/>
      <c r="NY737" s="479"/>
      <c r="NZ737" s="479"/>
      <c r="OA737" s="479"/>
      <c r="OB737" s="479"/>
      <c r="OC737" s="479"/>
      <c r="OD737" s="479"/>
      <c r="OE737" s="479"/>
      <c r="OF737" s="479"/>
      <c r="OG737" s="479"/>
      <c r="OH737" s="479"/>
      <c r="OI737" s="479"/>
      <c r="OJ737" s="479"/>
      <c r="OK737" s="479"/>
      <c r="OL737" s="479"/>
      <c r="OM737" s="479"/>
      <c r="ON737" s="479"/>
      <c r="OO737" s="479"/>
      <c r="OP737" s="479"/>
      <c r="OQ737" s="479"/>
      <c r="OR737" s="479"/>
      <c r="OS737" s="479"/>
      <c r="OT737" s="479"/>
      <c r="OU737" s="479"/>
      <c r="OV737" s="479"/>
      <c r="OW737" s="479"/>
      <c r="OX737" s="479"/>
      <c r="OY737" s="479"/>
      <c r="OZ737" s="479"/>
      <c r="PA737" s="479"/>
      <c r="PB737" s="479"/>
      <c r="PC737" s="479"/>
      <c r="PD737" s="479"/>
      <c r="PE737" s="479"/>
      <c r="PF737" s="479"/>
      <c r="PG737" s="479"/>
      <c r="PH737" s="479"/>
      <c r="PI737" s="479"/>
      <c r="PJ737" s="479"/>
      <c r="PK737" s="479"/>
      <c r="PL737" s="479"/>
      <c r="PM737" s="479"/>
      <c r="PN737" s="479"/>
      <c r="PO737" s="479"/>
      <c r="PP737" s="479"/>
      <c r="PQ737" s="479"/>
      <c r="PR737" s="479"/>
      <c r="PS737" s="479"/>
      <c r="PT737" s="479"/>
      <c r="PU737" s="479"/>
      <c r="PV737" s="479"/>
      <c r="PW737" s="479"/>
      <c r="PX737" s="479"/>
      <c r="PY737" s="479"/>
      <c r="PZ737" s="479"/>
      <c r="QA737" s="479"/>
      <c r="QB737" s="479"/>
      <c r="QC737" s="479"/>
      <c r="QD737" s="479"/>
      <c r="QE737" s="479"/>
      <c r="QF737" s="479"/>
      <c r="QG737" s="479"/>
      <c r="QH737" s="479"/>
      <c r="QI737" s="479"/>
      <c r="QJ737" s="479"/>
      <c r="QK737" s="479"/>
      <c r="QL737" s="479"/>
      <c r="QM737" s="479"/>
      <c r="QN737" s="479"/>
      <c r="QO737" s="479"/>
      <c r="QP737" s="479"/>
      <c r="QQ737" s="479"/>
      <c r="QR737" s="479"/>
      <c r="QS737" s="479"/>
      <c r="QT737" s="479"/>
      <c r="QU737" s="479"/>
      <c r="QV737" s="479"/>
      <c r="QW737" s="479"/>
      <c r="QX737" s="479"/>
      <c r="QY737" s="479"/>
      <c r="QZ737" s="479"/>
      <c r="RA737" s="479"/>
      <c r="RB737" s="479"/>
      <c r="RC737" s="479"/>
      <c r="RD737" s="479"/>
      <c r="RE737" s="479"/>
      <c r="RF737" s="479"/>
      <c r="RG737" s="479"/>
      <c r="RH737" s="479"/>
      <c r="RI737" s="479"/>
      <c r="RJ737" s="479"/>
      <c r="RK737" s="479"/>
      <c r="RL737" s="479"/>
      <c r="RM737" s="479"/>
      <c r="RN737" s="479"/>
      <c r="RO737" s="479"/>
      <c r="RP737" s="479"/>
      <c r="RQ737" s="479"/>
      <c r="RR737" s="479"/>
      <c r="RS737" s="479"/>
      <c r="RT737" s="479"/>
      <c r="RU737" s="479"/>
      <c r="RV737" s="479"/>
      <c r="RW737" s="479"/>
      <c r="RX737" s="479"/>
      <c r="RY737" s="479"/>
      <c r="RZ737" s="479"/>
      <c r="SA737" s="479"/>
      <c r="SB737" s="479"/>
      <c r="SC737" s="479"/>
      <c r="SD737" s="479"/>
      <c r="SE737" s="479"/>
      <c r="SF737" s="479"/>
      <c r="SG737" s="479"/>
      <c r="SH737" s="479"/>
      <c r="SI737" s="479"/>
      <c r="SJ737" s="479"/>
      <c r="SK737" s="479"/>
      <c r="SL737" s="479"/>
      <c r="SM737" s="479"/>
      <c r="SN737" s="479"/>
      <c r="SO737" s="479"/>
      <c r="SP737" s="479"/>
      <c r="SQ737" s="479"/>
      <c r="SR737" s="479"/>
      <c r="SS737" s="479"/>
      <c r="ST737" s="479"/>
      <c r="SU737" s="479"/>
      <c r="SV737" s="479"/>
      <c r="SW737" s="479"/>
      <c r="SX737" s="479"/>
      <c r="SY737" s="479"/>
      <c r="SZ737" s="479"/>
      <c r="TA737" s="479"/>
      <c r="TB737" s="479"/>
      <c r="TC737" s="479"/>
      <c r="TD737" s="479"/>
      <c r="TE737" s="479"/>
      <c r="TF737" s="479"/>
      <c r="TG737" s="479"/>
      <c r="TH737" s="479"/>
      <c r="TI737" s="479"/>
      <c r="TJ737" s="479"/>
      <c r="TK737" s="479"/>
      <c r="TL737" s="479"/>
      <c r="TM737" s="479"/>
      <c r="TN737" s="479"/>
      <c r="TO737" s="479"/>
      <c r="TP737" s="479"/>
      <c r="TQ737" s="479"/>
      <c r="TR737" s="479"/>
      <c r="TS737" s="479"/>
      <c r="TT737" s="479"/>
      <c r="TU737" s="479"/>
      <c r="TV737" s="479"/>
      <c r="TW737" s="479"/>
      <c r="TX737" s="479"/>
      <c r="TY737" s="479"/>
      <c r="TZ737" s="479"/>
      <c r="UA737" s="479"/>
      <c r="UB737" s="479"/>
      <c r="UC737" s="479"/>
      <c r="UD737" s="479"/>
      <c r="UE737" s="479"/>
      <c r="UF737" s="479"/>
      <c r="UG737" s="479"/>
      <c r="UH737" s="479"/>
      <c r="UI737" s="479"/>
      <c r="UJ737" s="479"/>
      <c r="UK737" s="479"/>
      <c r="UL737" s="479"/>
      <c r="UM737" s="479"/>
      <c r="UN737" s="479"/>
      <c r="UO737" s="479"/>
      <c r="UP737" s="479"/>
      <c r="UQ737" s="479"/>
      <c r="UR737" s="479"/>
      <c r="US737" s="479"/>
      <c r="UT737" s="479"/>
      <c r="UU737" s="479"/>
      <c r="UV737" s="479"/>
      <c r="UW737" s="479"/>
      <c r="UX737" s="479"/>
      <c r="UY737" s="479"/>
      <c r="UZ737" s="479"/>
      <c r="VA737" s="479"/>
      <c r="VB737" s="479"/>
      <c r="VC737" s="479"/>
      <c r="VD737" s="479"/>
      <c r="VE737" s="479"/>
      <c r="VF737" s="479"/>
      <c r="VG737" s="479"/>
      <c r="VH737" s="479"/>
      <c r="VI737" s="479"/>
      <c r="VJ737" s="479"/>
      <c r="VK737" s="479"/>
      <c r="VL737" s="479"/>
      <c r="VM737" s="479"/>
      <c r="VN737" s="479"/>
      <c r="VO737" s="479"/>
      <c r="VP737" s="479"/>
      <c r="VQ737" s="479"/>
      <c r="VR737" s="479"/>
      <c r="VS737" s="479"/>
      <c r="VT737" s="479"/>
      <c r="VU737" s="479"/>
      <c r="VV737" s="479"/>
      <c r="VW737" s="479"/>
      <c r="VX737" s="479"/>
      <c r="VY737" s="479"/>
      <c r="VZ737" s="479"/>
      <c r="WA737" s="479"/>
      <c r="WB737" s="479"/>
      <c r="WC737" s="479"/>
      <c r="WD737" s="479"/>
      <c r="WE737" s="479"/>
      <c r="WF737" s="479"/>
      <c r="WG737" s="479"/>
      <c r="WH737" s="479"/>
      <c r="WI737" s="479"/>
      <c r="WJ737" s="479"/>
      <c r="WK737" s="479"/>
      <c r="WL737" s="479"/>
      <c r="WM737" s="479"/>
      <c r="WN737" s="479"/>
      <c r="WO737" s="479"/>
      <c r="WP737" s="479"/>
      <c r="WQ737" s="479"/>
      <c r="WR737" s="479"/>
      <c r="WS737" s="479"/>
      <c r="WT737" s="479"/>
      <c r="WU737" s="479"/>
      <c r="WV737" s="479"/>
      <c r="WW737" s="479"/>
      <c r="WX737" s="479"/>
      <c r="WY737" s="479"/>
      <c r="WZ737" s="479"/>
      <c r="XA737" s="479"/>
      <c r="XB737" s="479"/>
      <c r="XC737" s="479"/>
      <c r="XD737" s="479"/>
      <c r="XE737" s="479"/>
      <c r="XF737" s="479"/>
      <c r="XG737" s="479"/>
      <c r="XH737" s="479"/>
      <c r="XI737" s="479"/>
      <c r="XJ737" s="479"/>
      <c r="XK737" s="479"/>
      <c r="XL737" s="479"/>
      <c r="XM737" s="479"/>
      <c r="XN737" s="479"/>
      <c r="XO737" s="479"/>
      <c r="XP737" s="479"/>
      <c r="XQ737" s="479"/>
      <c r="XR737" s="479"/>
      <c r="XS737" s="479"/>
      <c r="XT737" s="479"/>
      <c r="XU737" s="479"/>
      <c r="XV737" s="479"/>
      <c r="XW737" s="479"/>
      <c r="XX737" s="479"/>
      <c r="XY737" s="479"/>
      <c r="XZ737" s="479"/>
      <c r="YA737" s="479"/>
      <c r="YB737" s="479"/>
      <c r="YC737" s="479"/>
      <c r="YD737" s="479"/>
      <c r="YE737" s="479"/>
      <c r="YF737" s="479"/>
      <c r="YG737" s="479"/>
      <c r="YH737" s="479"/>
      <c r="YI737" s="479"/>
      <c r="YJ737" s="479"/>
      <c r="YK737" s="479"/>
      <c r="YL737" s="479"/>
      <c r="YM737" s="479"/>
      <c r="YN737" s="479"/>
      <c r="YO737" s="479"/>
      <c r="YP737" s="479"/>
      <c r="YQ737" s="479"/>
      <c r="YR737" s="479"/>
      <c r="YS737" s="479"/>
      <c r="YT737" s="479"/>
      <c r="YU737" s="479"/>
      <c r="YV737" s="479"/>
      <c r="YW737" s="479"/>
      <c r="YX737" s="479"/>
      <c r="YY737" s="479"/>
      <c r="YZ737" s="479"/>
      <c r="ZA737" s="479"/>
      <c r="ZB737" s="479"/>
      <c r="ZC737" s="479"/>
      <c r="ZD737" s="479"/>
      <c r="ZE737" s="479"/>
      <c r="ZF737" s="479"/>
      <c r="ZG737" s="479"/>
      <c r="ZH737" s="479"/>
      <c r="ZI737" s="479"/>
      <c r="ZJ737" s="479"/>
      <c r="ZK737" s="479"/>
      <c r="ZL737" s="479"/>
      <c r="ZM737" s="479"/>
      <c r="ZN737" s="479"/>
      <c r="ZO737" s="479"/>
      <c r="ZP737" s="479"/>
      <c r="ZQ737" s="479"/>
      <c r="ZR737" s="479"/>
      <c r="ZS737" s="479"/>
      <c r="ZT737" s="479"/>
      <c r="ZU737" s="479"/>
      <c r="ZV737" s="479"/>
      <c r="ZW737" s="479"/>
      <c r="ZX737" s="479"/>
      <c r="ZY737" s="479"/>
      <c r="ZZ737" s="479"/>
      <c r="AAA737" s="479"/>
      <c r="AAB737" s="479"/>
      <c r="AAC737" s="479"/>
      <c r="AAD737" s="479"/>
      <c r="AAE737" s="479"/>
      <c r="AAF737" s="479"/>
      <c r="AAG737" s="479"/>
      <c r="AAH737" s="479"/>
      <c r="AAI737" s="479"/>
      <c r="AAJ737" s="479"/>
      <c r="AAK737" s="479"/>
      <c r="AAL737" s="479"/>
      <c r="AAM737" s="479"/>
      <c r="AAN737" s="479"/>
      <c r="AAO737" s="479"/>
      <c r="AAP737" s="479"/>
      <c r="AAQ737" s="479"/>
      <c r="AAR737" s="479"/>
      <c r="AAS737" s="479"/>
      <c r="AAT737" s="479"/>
      <c r="AAU737" s="479"/>
      <c r="AAV737" s="479"/>
      <c r="AAW737" s="479"/>
      <c r="AAX737" s="479"/>
      <c r="AAY737" s="479"/>
      <c r="AAZ737" s="479"/>
      <c r="ABA737" s="479"/>
      <c r="ABB737" s="479"/>
      <c r="ABC737" s="479"/>
      <c r="ABD737" s="479"/>
      <c r="ABE737" s="479"/>
      <c r="ABF737" s="479"/>
      <c r="ABG737" s="479"/>
      <c r="ABH737" s="479"/>
      <c r="ABI737" s="479"/>
      <c r="ABJ737" s="479"/>
      <c r="ABK737" s="479"/>
      <c r="ABL737" s="479"/>
      <c r="ABM737" s="479"/>
      <c r="ABN737" s="479"/>
      <c r="ABO737" s="479"/>
      <c r="ABP737" s="479"/>
      <c r="ABQ737" s="479"/>
      <c r="ABR737" s="479"/>
      <c r="ABS737" s="479"/>
      <c r="ABT737" s="479"/>
      <c r="ABU737" s="479"/>
      <c r="ABV737" s="479"/>
      <c r="ABW737" s="479"/>
      <c r="ABX737" s="479"/>
      <c r="ABY737" s="479"/>
      <c r="ABZ737" s="479"/>
      <c r="ACA737" s="479"/>
      <c r="ACB737" s="479"/>
      <c r="ACC737" s="479"/>
      <c r="ACD737" s="479"/>
      <c r="ACE737" s="479"/>
      <c r="ACF737" s="479"/>
      <c r="ACG737" s="479"/>
      <c r="ACH737" s="479"/>
      <c r="ACI737" s="479"/>
      <c r="ACJ737" s="479"/>
      <c r="ACK737" s="479"/>
      <c r="ACL737" s="479"/>
      <c r="ACM737" s="479"/>
      <c r="ACN737" s="479"/>
      <c r="ACO737" s="479"/>
      <c r="ACP737" s="479"/>
      <c r="ACQ737" s="479"/>
      <c r="ACR737" s="479"/>
      <c r="ACS737" s="479"/>
      <c r="ACT737" s="479"/>
      <c r="ACU737" s="479"/>
      <c r="ACV737" s="479"/>
      <c r="ACW737" s="479"/>
      <c r="ACX737" s="479"/>
      <c r="ACY737" s="479"/>
      <c r="ACZ737" s="479"/>
      <c r="ADA737" s="479"/>
      <c r="ADB737" s="479"/>
      <c r="ADC737" s="479"/>
      <c r="ADD737" s="479"/>
      <c r="ADE737" s="479"/>
      <c r="ADF737" s="479"/>
      <c r="ADG737" s="479"/>
      <c r="ADH737" s="479"/>
      <c r="ADI737" s="479"/>
      <c r="ADJ737" s="479"/>
      <c r="ADK737" s="479"/>
      <c r="ADL737" s="479"/>
      <c r="ADM737" s="479"/>
      <c r="ADN737" s="479"/>
      <c r="ADO737" s="479"/>
      <c r="ADP737" s="479"/>
      <c r="ADQ737" s="479"/>
      <c r="ADR737" s="479"/>
      <c r="ADS737" s="479"/>
      <c r="ADT737" s="479"/>
      <c r="ADU737" s="479"/>
      <c r="ADV737" s="479"/>
      <c r="ADW737" s="479"/>
      <c r="ADX737" s="479"/>
      <c r="ADY737" s="479"/>
      <c r="ADZ737" s="479"/>
      <c r="AEA737" s="479"/>
      <c r="AEB737" s="479"/>
      <c r="AEC737" s="479"/>
      <c r="AED737" s="479"/>
      <c r="AEE737" s="479"/>
      <c r="AEF737" s="479"/>
      <c r="AEG737" s="479"/>
      <c r="AEH737" s="479"/>
      <c r="AEI737" s="479"/>
      <c r="AEJ737" s="479"/>
      <c r="AEK737" s="479"/>
      <c r="AEL737" s="479"/>
      <c r="AEM737" s="479"/>
      <c r="AEN737" s="479"/>
      <c r="AEO737" s="479"/>
      <c r="AEP737" s="479"/>
      <c r="AEQ737" s="479"/>
      <c r="AER737" s="479"/>
      <c r="AES737" s="479"/>
      <c r="AET737" s="479"/>
      <c r="AEU737" s="479"/>
      <c r="AEV737" s="479"/>
      <c r="AEW737" s="479"/>
      <c r="AEX737" s="479"/>
      <c r="AEY737" s="479"/>
      <c r="AEZ737" s="479"/>
      <c r="AFA737" s="479"/>
      <c r="AFB737" s="479"/>
      <c r="AFC737" s="479"/>
      <c r="AFD737" s="479"/>
      <c r="AFE737" s="479"/>
      <c r="AFF737" s="479"/>
      <c r="AFG737" s="479"/>
      <c r="AFH737" s="479"/>
      <c r="AFI737" s="479"/>
      <c r="AFJ737" s="479"/>
      <c r="AFK737" s="479"/>
      <c r="AFL737" s="479"/>
      <c r="AFM737" s="479"/>
      <c r="AFN737" s="479"/>
      <c r="AFO737" s="479"/>
      <c r="AFP737" s="479"/>
      <c r="AFQ737" s="479"/>
      <c r="AFR737" s="479"/>
      <c r="AFS737" s="479"/>
      <c r="AFT737" s="479"/>
      <c r="AFU737" s="479"/>
      <c r="AFV737" s="479"/>
      <c r="AFW737" s="479"/>
      <c r="AFX737" s="479"/>
      <c r="AFY737" s="479"/>
      <c r="AFZ737" s="479"/>
      <c r="AGA737" s="479"/>
      <c r="AGB737" s="479"/>
      <c r="AGC737" s="479"/>
      <c r="AGD737" s="479"/>
      <c r="AGE737" s="479"/>
      <c r="AGF737" s="479"/>
      <c r="AGG737" s="479"/>
      <c r="AGH737" s="479"/>
      <c r="AGI737" s="479"/>
      <c r="AGJ737" s="479"/>
      <c r="AGK737" s="479"/>
      <c r="AGL737" s="479"/>
      <c r="AGM737" s="479"/>
      <c r="AGN737" s="479"/>
      <c r="AGO737" s="479"/>
      <c r="AGP737" s="479"/>
      <c r="AGQ737" s="479"/>
      <c r="AGR737" s="479"/>
      <c r="AGS737" s="479"/>
      <c r="AGT737" s="479"/>
      <c r="AGU737" s="479"/>
      <c r="AGV737" s="479"/>
      <c r="AGW737" s="479"/>
      <c r="AGX737" s="479"/>
      <c r="AGY737" s="479"/>
      <c r="AGZ737" s="479"/>
      <c r="AHA737" s="479"/>
      <c r="AHB737" s="479"/>
      <c r="AHC737" s="479"/>
      <c r="AHD737" s="479"/>
      <c r="AHE737" s="479"/>
      <c r="AHF737" s="479"/>
      <c r="AHG737" s="479"/>
      <c r="AHH737" s="479"/>
      <c r="AHI737" s="479"/>
      <c r="AHJ737" s="479"/>
      <c r="AHK737" s="479"/>
      <c r="AHL737" s="479"/>
      <c r="AHM737" s="479"/>
      <c r="AHN737" s="479"/>
      <c r="AHO737" s="479"/>
      <c r="AHP737" s="479"/>
      <c r="AHQ737" s="479"/>
      <c r="AHR737" s="479"/>
      <c r="AHS737" s="479"/>
      <c r="AHT737" s="479"/>
      <c r="AHU737" s="479"/>
      <c r="AHV737" s="479"/>
      <c r="AHW737" s="479"/>
      <c r="AHX737" s="479"/>
      <c r="AHY737" s="479"/>
      <c r="AHZ737" s="479"/>
      <c r="AIA737" s="479"/>
      <c r="AIB737" s="479"/>
      <c r="AIC737" s="479"/>
      <c r="AID737" s="479"/>
      <c r="AIE737" s="479"/>
      <c r="AIF737" s="479"/>
      <c r="AIG737" s="479"/>
      <c r="AIH737" s="479"/>
      <c r="AII737" s="479"/>
      <c r="AIJ737" s="479"/>
      <c r="AIK737" s="479"/>
      <c r="AIL737" s="479"/>
      <c r="AIM737" s="479"/>
      <c r="AIN737" s="479"/>
      <c r="AIO737" s="479"/>
      <c r="AIP737" s="479"/>
      <c r="AIQ737" s="479"/>
      <c r="AIR737" s="479"/>
      <c r="AIS737" s="479"/>
      <c r="AIT737" s="479"/>
      <c r="AIU737" s="479"/>
      <c r="AIV737" s="479"/>
      <c r="AIW737" s="479"/>
      <c r="AIX737" s="479"/>
      <c r="AIY737" s="479"/>
      <c r="AIZ737" s="479"/>
      <c r="AJA737" s="479"/>
      <c r="AJB737" s="479"/>
      <c r="AJC737" s="479"/>
      <c r="AJD737" s="479"/>
      <c r="AJE737" s="479"/>
      <c r="AJF737" s="479"/>
      <c r="AJG737" s="479"/>
      <c r="AJH737" s="479"/>
      <c r="AJI737" s="479"/>
      <c r="AJJ737" s="479"/>
      <c r="AJK737" s="479"/>
      <c r="AJL737" s="479"/>
      <c r="AJM737" s="479"/>
      <c r="AJN737" s="479"/>
      <c r="AJO737" s="479"/>
      <c r="AJP737" s="479"/>
      <c r="AJQ737" s="479"/>
      <c r="AJR737" s="479"/>
      <c r="AJS737" s="479"/>
      <c r="AJT737" s="479"/>
      <c r="AJU737" s="479"/>
      <c r="AJV737" s="479"/>
      <c r="AJW737" s="479"/>
      <c r="AJX737" s="479"/>
      <c r="AJY737" s="479"/>
      <c r="AJZ737" s="479"/>
      <c r="AKA737" s="479"/>
      <c r="AKB737" s="479"/>
      <c r="AKC737" s="479"/>
      <c r="AKD737" s="479"/>
      <c r="AKE737" s="479"/>
      <c r="AKF737" s="479"/>
      <c r="AKG737" s="479"/>
      <c r="AKH737" s="479"/>
      <c r="AKI737" s="479"/>
      <c r="AKJ737" s="479"/>
      <c r="AKK737" s="479"/>
      <c r="AKL737" s="479"/>
      <c r="AKM737" s="479"/>
      <c r="AKN737" s="479"/>
      <c r="AKO737" s="479"/>
      <c r="AKP737" s="479"/>
      <c r="AKQ737" s="479"/>
      <c r="AKR737" s="479"/>
      <c r="AKS737" s="479"/>
      <c r="AKT737" s="479"/>
      <c r="AKU737" s="479"/>
      <c r="AKV737" s="479"/>
      <c r="AKW737" s="479"/>
      <c r="AKX737" s="479"/>
      <c r="AKY737" s="479"/>
      <c r="AKZ737" s="479"/>
      <c r="ALA737" s="479"/>
      <c r="ALB737" s="479"/>
      <c r="ALC737" s="479"/>
      <c r="ALD737" s="479"/>
      <c r="ALE737" s="479"/>
      <c r="ALF737" s="479"/>
      <c r="ALG737" s="479"/>
      <c r="ALH737" s="479"/>
      <c r="ALI737" s="479"/>
      <c r="ALJ737" s="479"/>
      <c r="ALK737" s="479"/>
      <c r="ALL737" s="479"/>
      <c r="ALM737" s="479"/>
      <c r="ALN737" s="479"/>
      <c r="ALO737" s="479"/>
      <c r="ALP737" s="479"/>
      <c r="ALQ737" s="479"/>
      <c r="ALR737" s="479"/>
      <c r="ALS737" s="479"/>
      <c r="ALT737" s="479"/>
      <c r="ALU737" s="479"/>
      <c r="ALV737" s="479"/>
      <c r="ALW737" s="479"/>
      <c r="ALX737" s="479"/>
      <c r="ALY737" s="479"/>
      <c r="ALZ737" s="479"/>
      <c r="AMA737" s="479"/>
      <c r="AMB737" s="479"/>
      <c r="AMC737" s="479"/>
      <c r="AMD737" s="479"/>
      <c r="AME737" s="479"/>
      <c r="AMF737" s="479"/>
      <c r="AMG737" s="479"/>
      <c r="AMH737" s="479"/>
      <c r="AMI737" s="479"/>
      <c r="AMJ737" s="479"/>
      <c r="AMK737" s="479"/>
      <c r="AML737" s="479"/>
      <c r="AMM737" s="479"/>
      <c r="AMN737" s="479"/>
      <c r="AMO737" s="479"/>
      <c r="AMP737" s="479"/>
      <c r="AMQ737" s="479"/>
      <c r="AMR737" s="479"/>
      <c r="AMS737" s="479"/>
      <c r="AMT737" s="479"/>
      <c r="AMU737" s="479"/>
      <c r="AMV737" s="479"/>
      <c r="AMW737" s="479"/>
      <c r="AMX737" s="479"/>
      <c r="AMY737" s="479"/>
      <c r="AMZ737" s="479"/>
      <c r="ANA737" s="479"/>
      <c r="ANB737" s="479"/>
      <c r="ANC737" s="479"/>
      <c r="AND737" s="479"/>
      <c r="ANE737" s="479"/>
      <c r="ANF737" s="479"/>
      <c r="ANG737" s="479"/>
      <c r="ANH737" s="479"/>
      <c r="ANI737" s="479"/>
      <c r="ANJ737" s="479"/>
      <c r="ANK737" s="479"/>
      <c r="ANL737" s="479"/>
      <c r="ANM737" s="479"/>
      <c r="ANN737" s="479"/>
      <c r="ANO737" s="479"/>
      <c r="ANP737" s="479"/>
      <c r="ANQ737" s="479"/>
      <c r="ANR737" s="479"/>
      <c r="ANS737" s="479"/>
      <c r="ANT737" s="479"/>
      <c r="ANU737" s="479"/>
      <c r="ANV737" s="479"/>
      <c r="ANW737" s="479"/>
      <c r="ANX737" s="479"/>
      <c r="ANY737" s="479"/>
      <c r="ANZ737" s="479"/>
      <c r="AOA737" s="479"/>
      <c r="AOB737" s="479"/>
      <c r="AOC737" s="479"/>
      <c r="AOD737" s="479"/>
      <c r="AOE737" s="479"/>
      <c r="AOF737" s="479"/>
      <c r="AOG737" s="479"/>
      <c r="AOH737" s="479"/>
      <c r="AOI737" s="479"/>
      <c r="AOJ737" s="479"/>
      <c r="AOK737" s="479"/>
      <c r="AOL737" s="479"/>
      <c r="AOM737" s="479"/>
      <c r="AON737" s="479"/>
      <c r="AOO737" s="479"/>
      <c r="AOP737" s="479"/>
      <c r="AOQ737" s="479"/>
      <c r="AOR737" s="479"/>
      <c r="AOS737" s="479"/>
      <c r="AOT737" s="479"/>
      <c r="AOU737" s="479"/>
      <c r="AOV737" s="479"/>
      <c r="AOW737" s="479"/>
      <c r="AOX737" s="479"/>
      <c r="AOY737" s="479"/>
      <c r="AOZ737" s="479"/>
      <c r="APA737" s="479"/>
      <c r="APB737" s="479"/>
      <c r="APC737" s="479"/>
      <c r="APD737" s="479"/>
      <c r="APE737" s="479"/>
      <c r="APF737" s="479"/>
      <c r="APG737" s="479"/>
      <c r="APH737" s="479"/>
      <c r="API737" s="479"/>
      <c r="APJ737" s="479"/>
      <c r="APK737" s="479"/>
      <c r="APL737" s="479"/>
      <c r="APM737" s="479"/>
      <c r="APN737" s="479"/>
      <c r="APO737" s="479"/>
      <c r="APP737" s="479"/>
      <c r="APQ737" s="479"/>
      <c r="APR737" s="479"/>
      <c r="APS737" s="479"/>
      <c r="APT737" s="479"/>
      <c r="APU737" s="479"/>
      <c r="APV737" s="479"/>
      <c r="APW737" s="479"/>
      <c r="APX737" s="479"/>
      <c r="APY737" s="479"/>
      <c r="APZ737" s="479"/>
      <c r="AQA737" s="479"/>
      <c r="AQB737" s="479"/>
      <c r="AQC737" s="479"/>
      <c r="AQD737" s="479"/>
      <c r="AQE737" s="479"/>
      <c r="AQF737" s="479"/>
      <c r="AQG737" s="479"/>
      <c r="AQH737" s="479"/>
      <c r="AQI737" s="479"/>
      <c r="AQJ737" s="479"/>
      <c r="AQK737" s="479"/>
      <c r="AQL737" s="479"/>
      <c r="AQM737" s="479"/>
      <c r="AQN737" s="479"/>
      <c r="AQO737" s="479"/>
      <c r="AQP737" s="479"/>
      <c r="AQQ737" s="479"/>
      <c r="AQR737" s="479"/>
      <c r="AQS737" s="479"/>
      <c r="AQT737" s="479"/>
      <c r="AQU737" s="479"/>
      <c r="AQV737" s="479"/>
      <c r="AQW737" s="479"/>
      <c r="AQX737" s="479"/>
      <c r="AQY737" s="479"/>
      <c r="AQZ737" s="479"/>
      <c r="ARA737" s="479"/>
      <c r="ARB737" s="479"/>
      <c r="ARC737" s="479"/>
      <c r="ARD737" s="479"/>
      <c r="ARE737" s="479"/>
      <c r="ARF737" s="479"/>
      <c r="ARG737" s="479"/>
      <c r="ARH737" s="479"/>
      <c r="ARI737" s="479"/>
      <c r="ARJ737" s="479"/>
      <c r="ARK737" s="479"/>
      <c r="ARL737" s="479"/>
      <c r="ARM737" s="479"/>
      <c r="ARN737" s="479"/>
      <c r="ARO737" s="479"/>
      <c r="ARP737" s="479"/>
      <c r="ARQ737" s="479"/>
      <c r="ARR737" s="479"/>
      <c r="ARS737" s="479"/>
      <c r="ART737" s="479"/>
      <c r="ARU737" s="479"/>
      <c r="ARV737" s="479"/>
      <c r="ARW737" s="479"/>
      <c r="ARX737" s="479"/>
      <c r="ARY737" s="479"/>
      <c r="ARZ737" s="479"/>
      <c r="ASA737" s="479"/>
      <c r="ASB737" s="479"/>
      <c r="ASC737" s="479"/>
      <c r="ASD737" s="479"/>
      <c r="ASE737" s="479"/>
      <c r="ASF737" s="479"/>
      <c r="ASG737" s="479"/>
      <c r="ASH737" s="479"/>
      <c r="ASI737" s="479"/>
      <c r="ASJ737" s="479"/>
      <c r="ASK737" s="479"/>
      <c r="ASL737" s="479"/>
      <c r="ASM737" s="479"/>
      <c r="ASN737" s="479"/>
      <c r="ASO737" s="479"/>
      <c r="ASP737" s="479"/>
      <c r="ASQ737" s="479"/>
      <c r="ASR737" s="479"/>
      <c r="ASS737" s="479"/>
      <c r="AST737" s="479"/>
      <c r="ASU737" s="479"/>
      <c r="ASV737" s="479"/>
      <c r="ASW737" s="479"/>
      <c r="ASX737" s="479"/>
      <c r="ASY737" s="479"/>
      <c r="ASZ737" s="479"/>
      <c r="ATA737" s="479"/>
      <c r="ATB737" s="479"/>
      <c r="ATC737" s="479"/>
      <c r="ATD737" s="479"/>
      <c r="ATE737" s="479"/>
      <c r="ATF737" s="479"/>
      <c r="ATG737" s="479"/>
      <c r="ATH737" s="479"/>
      <c r="ATI737" s="479"/>
      <c r="ATJ737" s="479"/>
      <c r="ATK737" s="479"/>
      <c r="ATL737" s="479"/>
      <c r="ATM737" s="479"/>
      <c r="ATN737" s="479"/>
      <c r="ATO737" s="479"/>
      <c r="ATP737" s="479"/>
      <c r="ATQ737" s="479"/>
      <c r="ATR737" s="479"/>
      <c r="ATS737" s="479"/>
      <c r="ATT737" s="479"/>
      <c r="ATU737" s="479"/>
      <c r="ATV737" s="479"/>
      <c r="ATW737" s="479"/>
      <c r="ATX737" s="479"/>
      <c r="ATY737" s="479"/>
      <c r="ATZ737" s="479"/>
      <c r="AUA737" s="479"/>
      <c r="AUB737" s="479"/>
      <c r="AUC737" s="479"/>
      <c r="AUD737" s="479"/>
      <c r="AUE737" s="479"/>
      <c r="AUF737" s="479"/>
      <c r="AUG737" s="479"/>
      <c r="AUH737" s="479"/>
      <c r="AUI737" s="479"/>
      <c r="AUJ737" s="479"/>
      <c r="AUK737" s="479"/>
      <c r="AUL737" s="479"/>
      <c r="AUM737" s="479"/>
      <c r="AUN737" s="479"/>
      <c r="AUO737" s="479"/>
      <c r="AUP737" s="479"/>
      <c r="AUQ737" s="479"/>
      <c r="AUR737" s="479"/>
      <c r="AUS737" s="479"/>
      <c r="AUT737" s="479"/>
      <c r="AUU737" s="479"/>
      <c r="AUV737" s="479"/>
      <c r="AUW737" s="479"/>
      <c r="AUX737" s="479"/>
      <c r="AUY737" s="479"/>
      <c r="AUZ737" s="479"/>
      <c r="AVA737" s="479"/>
      <c r="AVB737" s="479"/>
      <c r="AVC737" s="479"/>
      <c r="AVD737" s="479"/>
      <c r="AVE737" s="479"/>
      <c r="AVF737" s="479"/>
      <c r="AVG737" s="479"/>
      <c r="AVH737" s="479"/>
      <c r="AVI737" s="479"/>
      <c r="AVJ737" s="479"/>
      <c r="AVK737" s="479"/>
      <c r="AVL737" s="479"/>
      <c r="AVM737" s="479"/>
      <c r="AVN737" s="479"/>
      <c r="AVO737" s="479"/>
      <c r="AVP737" s="479"/>
      <c r="AVQ737" s="479"/>
      <c r="AVR737" s="479"/>
      <c r="AVS737" s="479"/>
      <c r="AVT737" s="479"/>
      <c r="AVU737" s="479"/>
      <c r="AVV737" s="479"/>
      <c r="AVW737" s="479"/>
      <c r="AVX737" s="479"/>
      <c r="AVY737" s="479"/>
      <c r="AVZ737" s="479"/>
      <c r="AWA737" s="479"/>
      <c r="AWB737" s="479"/>
      <c r="AWC737" s="479"/>
      <c r="AWD737" s="479"/>
      <c r="AWE737" s="479"/>
      <c r="AWF737" s="479"/>
      <c r="AWG737" s="479"/>
      <c r="AWH737" s="479"/>
      <c r="AWI737" s="479"/>
      <c r="AWJ737" s="479"/>
      <c r="AWK737" s="479"/>
      <c r="AWL737" s="479"/>
      <c r="AWM737" s="479"/>
      <c r="AWN737" s="479"/>
      <c r="AWO737" s="479"/>
      <c r="AWP737" s="479"/>
      <c r="AWQ737" s="479"/>
      <c r="AWR737" s="479"/>
      <c r="AWS737" s="479"/>
      <c r="AWT737" s="479"/>
      <c r="AWU737" s="479"/>
      <c r="AWV737" s="479"/>
      <c r="AWW737" s="479"/>
      <c r="AWX737" s="479"/>
      <c r="AWY737" s="479"/>
      <c r="AWZ737" s="479"/>
      <c r="AXA737" s="479"/>
      <c r="AXB737" s="479"/>
      <c r="AXC737" s="479"/>
      <c r="AXD737" s="479"/>
      <c r="AXE737" s="479"/>
      <c r="AXF737" s="479"/>
      <c r="AXG737" s="479"/>
      <c r="AXH737" s="479"/>
      <c r="AXI737" s="479"/>
      <c r="AXJ737" s="479"/>
      <c r="AXK737" s="479"/>
      <c r="AXL737" s="479"/>
      <c r="AXM737" s="479"/>
      <c r="AXN737" s="479"/>
      <c r="AXO737" s="479"/>
      <c r="AXP737" s="479"/>
      <c r="AXQ737" s="479"/>
      <c r="AXR737" s="479"/>
      <c r="AXS737" s="479"/>
      <c r="AXT737" s="479"/>
      <c r="AXU737" s="479"/>
      <c r="AXV737" s="479"/>
      <c r="AXW737" s="479"/>
      <c r="AXX737" s="479"/>
      <c r="AXY737" s="479"/>
      <c r="AXZ737" s="479"/>
      <c r="AYA737" s="479"/>
      <c r="AYB737" s="479"/>
      <c r="AYC737" s="479"/>
      <c r="AYD737" s="479"/>
      <c r="AYE737" s="479"/>
      <c r="AYF737" s="479"/>
      <c r="AYG737" s="479"/>
      <c r="AYH737" s="479"/>
      <c r="AYI737" s="479"/>
      <c r="AYJ737" s="479"/>
      <c r="AYK737" s="479"/>
      <c r="AYL737" s="479"/>
      <c r="AYM737" s="479"/>
      <c r="AYN737" s="479"/>
      <c r="AYO737" s="479"/>
      <c r="AYP737" s="479"/>
      <c r="AYQ737" s="479"/>
      <c r="AYR737" s="479"/>
      <c r="AYS737" s="479"/>
      <c r="AYT737" s="479"/>
      <c r="AYU737" s="479"/>
      <c r="AYV737" s="479"/>
      <c r="AYW737" s="479"/>
      <c r="AYX737" s="479"/>
      <c r="AYY737" s="479"/>
      <c r="AYZ737" s="479"/>
      <c r="AZA737" s="479"/>
      <c r="AZB737" s="479"/>
      <c r="AZC737" s="479"/>
      <c r="AZD737" s="479"/>
      <c r="AZE737" s="479"/>
      <c r="AZF737" s="479"/>
      <c r="AZG737" s="479"/>
      <c r="AZH737" s="479"/>
      <c r="AZI737" s="479"/>
      <c r="AZJ737" s="479"/>
      <c r="AZK737" s="479"/>
      <c r="AZL737" s="479"/>
      <c r="AZM737" s="479"/>
      <c r="AZN737" s="479"/>
      <c r="AZO737" s="479"/>
      <c r="AZP737" s="479"/>
      <c r="AZQ737" s="479"/>
      <c r="AZR737" s="479"/>
      <c r="AZS737" s="479"/>
      <c r="AZT737" s="479"/>
      <c r="AZU737" s="479"/>
      <c r="AZV737" s="479"/>
      <c r="AZW737" s="479"/>
      <c r="AZX737" s="479"/>
      <c r="AZY737" s="479"/>
      <c r="AZZ737" s="479"/>
      <c r="BAA737" s="479"/>
      <c r="BAB737" s="479"/>
      <c r="BAC737" s="479"/>
      <c r="BAD737" s="479"/>
      <c r="BAE737" s="479"/>
      <c r="BAF737" s="479"/>
      <c r="BAG737" s="479"/>
      <c r="BAH737" s="479"/>
      <c r="BAI737" s="479"/>
      <c r="BAJ737" s="479"/>
      <c r="BAK737" s="479"/>
      <c r="BAL737" s="479"/>
      <c r="BAM737" s="479"/>
      <c r="BAN737" s="479"/>
      <c r="BAO737" s="479"/>
      <c r="BAP737" s="479"/>
      <c r="BAQ737" s="479"/>
      <c r="BAR737" s="479"/>
      <c r="BAS737" s="479"/>
      <c r="BAT737" s="479"/>
      <c r="BAU737" s="479"/>
      <c r="BAV737" s="479"/>
      <c r="BAW737" s="479"/>
      <c r="BAX737" s="479"/>
      <c r="BAY737" s="479"/>
      <c r="BAZ737" s="479"/>
      <c r="BBA737" s="479"/>
      <c r="BBB737" s="479"/>
      <c r="BBC737" s="479"/>
      <c r="BBD737" s="479"/>
      <c r="BBE737" s="479"/>
      <c r="BBF737" s="479"/>
      <c r="BBG737" s="479"/>
      <c r="BBH737" s="479"/>
      <c r="BBI737" s="479"/>
      <c r="BBJ737" s="479"/>
      <c r="BBK737" s="479"/>
      <c r="BBL737" s="479"/>
      <c r="BBM737" s="479"/>
      <c r="BBN737" s="479"/>
      <c r="BBO737" s="479"/>
      <c r="BBP737" s="479"/>
      <c r="BBQ737" s="479"/>
      <c r="BBR737" s="479"/>
      <c r="BBS737" s="479"/>
      <c r="BBT737" s="479"/>
      <c r="BBU737" s="479"/>
      <c r="BBV737" s="479"/>
      <c r="BBW737" s="479"/>
      <c r="BBX737" s="479"/>
      <c r="BBY737" s="479"/>
      <c r="BBZ737" s="479"/>
      <c r="BCA737" s="479"/>
      <c r="BCB737" s="479"/>
      <c r="BCC737" s="479"/>
      <c r="BCD737" s="479"/>
      <c r="BCE737" s="479"/>
      <c r="BCF737" s="479"/>
      <c r="BCG737" s="479"/>
      <c r="BCH737" s="479"/>
      <c r="BCI737" s="479"/>
      <c r="BCJ737" s="479"/>
      <c r="BCK737" s="479"/>
      <c r="BCL737" s="479"/>
      <c r="BCM737" s="479"/>
      <c r="BCN737" s="479"/>
      <c r="BCO737" s="479"/>
      <c r="BCP737" s="479"/>
      <c r="BCQ737" s="479"/>
      <c r="BCR737" s="479"/>
      <c r="BCS737" s="479"/>
      <c r="BCT737" s="479"/>
      <c r="BCU737" s="479"/>
      <c r="BCV737" s="479"/>
      <c r="BCW737" s="479"/>
      <c r="BCX737" s="479"/>
      <c r="BCY737" s="479"/>
      <c r="BCZ737" s="479"/>
      <c r="BDA737" s="479"/>
      <c r="BDB737" s="479"/>
      <c r="BDC737" s="479"/>
      <c r="BDD737" s="479"/>
      <c r="BDE737" s="479"/>
      <c r="BDF737" s="479"/>
      <c r="BDG737" s="479"/>
      <c r="BDH737" s="479"/>
      <c r="BDI737" s="479"/>
      <c r="BDJ737" s="479"/>
      <c r="BDK737" s="479"/>
      <c r="BDL737" s="479"/>
      <c r="BDM737" s="479"/>
      <c r="BDN737" s="479"/>
      <c r="BDO737" s="479"/>
      <c r="BDP737" s="479"/>
      <c r="BDQ737" s="479"/>
      <c r="BDR737" s="479"/>
      <c r="BDS737" s="479"/>
      <c r="BDT737" s="479"/>
      <c r="BDU737" s="479"/>
      <c r="BDV737" s="479"/>
      <c r="BDW737" s="479"/>
      <c r="BDX737" s="479"/>
      <c r="BDY737" s="479"/>
      <c r="BDZ737" s="479"/>
      <c r="BEA737" s="479"/>
      <c r="BEB737" s="479"/>
      <c r="BEC737" s="479"/>
      <c r="BED737" s="479"/>
      <c r="BEE737" s="479"/>
      <c r="BEF737" s="479"/>
      <c r="BEG737" s="479"/>
      <c r="BEH737" s="479"/>
      <c r="BEI737" s="479"/>
      <c r="BEJ737" s="479"/>
      <c r="BEK737" s="479"/>
      <c r="BEL737" s="479"/>
      <c r="BEM737" s="479"/>
      <c r="BEN737" s="479"/>
      <c r="BEO737" s="479"/>
      <c r="BEP737" s="479"/>
      <c r="BEQ737" s="479"/>
      <c r="BER737" s="479"/>
      <c r="BES737" s="479"/>
      <c r="BET737" s="479"/>
      <c r="BEU737" s="479"/>
      <c r="BEV737" s="479"/>
      <c r="BEW737" s="479"/>
      <c r="BEX737" s="479"/>
      <c r="BEY737" s="479"/>
      <c r="BEZ737" s="479"/>
      <c r="BFA737" s="479"/>
      <c r="BFB737" s="479"/>
      <c r="BFC737" s="479"/>
      <c r="BFD737" s="479"/>
      <c r="BFE737" s="479"/>
      <c r="BFF737" s="479"/>
      <c r="BFG737" s="479"/>
      <c r="BFH737" s="479"/>
      <c r="BFI737" s="479"/>
      <c r="BFJ737" s="479"/>
      <c r="BFK737" s="479"/>
      <c r="BFL737" s="479"/>
      <c r="BFM737" s="479"/>
      <c r="BFN737" s="479"/>
      <c r="BFO737" s="479"/>
      <c r="BFP737" s="479"/>
      <c r="BFQ737" s="479"/>
      <c r="BFR737" s="479"/>
      <c r="BFS737" s="479"/>
      <c r="BFT737" s="479"/>
      <c r="BFU737" s="479"/>
      <c r="BFV737" s="479"/>
      <c r="BFW737" s="479"/>
      <c r="BFX737" s="479"/>
      <c r="BFY737" s="479"/>
      <c r="BFZ737" s="479"/>
      <c r="BGA737" s="479"/>
      <c r="BGB737" s="479"/>
      <c r="BGC737" s="479"/>
      <c r="BGD737" s="479"/>
      <c r="BGE737" s="479"/>
      <c r="BGF737" s="479"/>
      <c r="BGG737" s="479"/>
      <c r="BGH737" s="479"/>
      <c r="BGI737" s="479"/>
      <c r="BGJ737" s="479"/>
      <c r="BGK737" s="479"/>
      <c r="BGL737" s="479"/>
      <c r="BGM737" s="479"/>
      <c r="BGN737" s="479"/>
      <c r="BGO737" s="479"/>
      <c r="BGP737" s="479"/>
      <c r="BGQ737" s="479"/>
      <c r="BGR737" s="479"/>
      <c r="BGS737" s="479"/>
      <c r="BGT737" s="479"/>
      <c r="BGU737" s="479"/>
      <c r="BGV737" s="479"/>
      <c r="BGW737" s="479"/>
      <c r="BGX737" s="479"/>
      <c r="BGY737" s="479"/>
      <c r="BGZ737" s="479"/>
      <c r="BHA737" s="479"/>
      <c r="BHB737" s="479"/>
      <c r="BHC737" s="479"/>
      <c r="BHD737" s="479"/>
      <c r="BHE737" s="479"/>
      <c r="BHF737" s="479"/>
      <c r="BHG737" s="479"/>
      <c r="BHH737" s="479"/>
      <c r="BHI737" s="479"/>
      <c r="BHJ737" s="479"/>
      <c r="BHK737" s="479"/>
      <c r="BHL737" s="479"/>
      <c r="BHM737" s="479"/>
      <c r="BHN737" s="479"/>
      <c r="BHO737" s="479"/>
      <c r="BHP737" s="479"/>
      <c r="BHQ737" s="479"/>
      <c r="BHR737" s="479"/>
      <c r="BHS737" s="479"/>
      <c r="BHT737" s="479"/>
      <c r="BHU737" s="479"/>
      <c r="BHV737" s="479"/>
      <c r="BHW737" s="479"/>
      <c r="BHX737" s="479"/>
      <c r="BHY737" s="479"/>
      <c r="BHZ737" s="479"/>
      <c r="BIA737" s="479"/>
      <c r="BIB737" s="479"/>
      <c r="BIC737" s="479"/>
      <c r="BID737" s="479"/>
      <c r="BIE737" s="479"/>
      <c r="BIF737" s="479"/>
      <c r="BIG737" s="479"/>
      <c r="BIH737" s="479"/>
      <c r="BII737" s="479"/>
      <c r="BIJ737" s="479"/>
      <c r="BIK737" s="479"/>
      <c r="BIL737" s="479"/>
      <c r="BIM737" s="479"/>
      <c r="BIN737" s="479"/>
      <c r="BIO737" s="479"/>
      <c r="BIP737" s="479"/>
      <c r="BIQ737" s="479"/>
      <c r="BIR737" s="479"/>
      <c r="BIS737" s="479"/>
      <c r="BIT737" s="479"/>
      <c r="BIU737" s="479"/>
      <c r="BIV737" s="479"/>
      <c r="BIW737" s="479"/>
      <c r="BIX737" s="479"/>
      <c r="BIY737" s="479"/>
      <c r="BIZ737" s="479"/>
      <c r="BJA737" s="479"/>
      <c r="BJB737" s="479"/>
      <c r="BJC737" s="479"/>
      <c r="BJD737" s="479"/>
      <c r="BJE737" s="479"/>
      <c r="BJF737" s="479"/>
      <c r="BJG737" s="479"/>
      <c r="BJH737" s="479"/>
      <c r="BJI737" s="479"/>
      <c r="BJJ737" s="479"/>
      <c r="BJK737" s="479"/>
      <c r="BJL737" s="479"/>
      <c r="BJM737" s="479"/>
      <c r="BJN737" s="479"/>
      <c r="BJO737" s="479"/>
      <c r="BJP737" s="479"/>
      <c r="BJQ737" s="479"/>
      <c r="BJR737" s="479"/>
      <c r="BJS737" s="479"/>
      <c r="BJT737" s="479"/>
      <c r="BJU737" s="479"/>
      <c r="BJV737" s="479"/>
      <c r="BJW737" s="479"/>
      <c r="BJX737" s="479"/>
      <c r="BJY737" s="479"/>
      <c r="BJZ737" s="479"/>
      <c r="BKA737" s="479"/>
      <c r="BKB737" s="479"/>
      <c r="BKC737" s="479"/>
      <c r="BKD737" s="479"/>
      <c r="BKE737" s="479"/>
      <c r="BKF737" s="479"/>
      <c r="BKG737" s="479"/>
      <c r="BKH737" s="479"/>
      <c r="BKI737" s="479"/>
      <c r="BKJ737" s="479"/>
      <c r="BKK737" s="479"/>
      <c r="BKL737" s="479"/>
      <c r="BKM737" s="479"/>
      <c r="BKN737" s="479"/>
      <c r="BKO737" s="479"/>
      <c r="BKP737" s="479"/>
      <c r="BKQ737" s="479"/>
      <c r="BKR737" s="479"/>
      <c r="BKS737" s="479"/>
      <c r="BKT737" s="479"/>
      <c r="BKU737" s="479"/>
      <c r="BKV737" s="479"/>
      <c r="BKW737" s="479"/>
      <c r="BKX737" s="479"/>
      <c r="BKY737" s="479"/>
      <c r="BKZ737" s="479"/>
      <c r="BLA737" s="479"/>
      <c r="BLB737" s="479"/>
      <c r="BLC737" s="479"/>
      <c r="BLD737" s="479"/>
      <c r="BLE737" s="479"/>
      <c r="BLF737" s="479"/>
      <c r="BLG737" s="479"/>
      <c r="BLH737" s="479"/>
      <c r="BLI737" s="479"/>
      <c r="BLJ737" s="479"/>
      <c r="BLK737" s="479"/>
      <c r="BLL737" s="479"/>
      <c r="BLM737" s="479"/>
      <c r="BLN737" s="479"/>
      <c r="BLO737" s="479"/>
      <c r="BLP737" s="479"/>
      <c r="BLQ737" s="479"/>
      <c r="BLR737" s="479"/>
      <c r="BLS737" s="479"/>
      <c r="BLT737" s="479"/>
      <c r="BLU737" s="479"/>
      <c r="BLV737" s="479"/>
      <c r="BLW737" s="479"/>
      <c r="BLX737" s="479"/>
      <c r="BLY737" s="479"/>
      <c r="BLZ737" s="479"/>
      <c r="BMA737" s="479"/>
      <c r="BMB737" s="479"/>
      <c r="BMC737" s="479"/>
      <c r="BMD737" s="479"/>
      <c r="BME737" s="479"/>
      <c r="BMF737" s="479"/>
      <c r="BMG737" s="479"/>
      <c r="BMH737" s="479"/>
      <c r="BMI737" s="479"/>
      <c r="BMJ737" s="479"/>
      <c r="BMK737" s="479"/>
      <c r="BML737" s="479"/>
      <c r="BMM737" s="479"/>
      <c r="BMN737" s="479"/>
      <c r="BMO737" s="479"/>
      <c r="BMP737" s="479"/>
      <c r="BMQ737" s="479"/>
      <c r="BMR737" s="479"/>
      <c r="BMS737" s="479"/>
      <c r="BMT737" s="479"/>
      <c r="BMU737" s="479"/>
      <c r="BMV737" s="479"/>
      <c r="BMW737" s="479"/>
      <c r="BMX737" s="479"/>
      <c r="BMY737" s="479"/>
      <c r="BMZ737" s="479"/>
      <c r="BNA737" s="479"/>
      <c r="BNB737" s="479"/>
      <c r="BNC737" s="479"/>
      <c r="BND737" s="479"/>
      <c r="BNE737" s="479"/>
      <c r="BNF737" s="479"/>
      <c r="BNG737" s="479"/>
      <c r="BNH737" s="479"/>
      <c r="BNI737" s="479"/>
      <c r="BNJ737" s="479"/>
      <c r="BNK737" s="479"/>
      <c r="BNL737" s="479"/>
      <c r="BNM737" s="479"/>
      <c r="BNN737" s="479"/>
      <c r="BNO737" s="479"/>
      <c r="BNP737" s="479"/>
      <c r="BNQ737" s="479"/>
      <c r="BNR737" s="479"/>
      <c r="BNS737" s="479"/>
      <c r="BNT737" s="479"/>
      <c r="BNU737" s="479"/>
      <c r="BNV737" s="479"/>
      <c r="BNW737" s="479"/>
      <c r="BNX737" s="479"/>
      <c r="BNY737" s="479"/>
      <c r="BNZ737" s="479"/>
      <c r="BOA737" s="479"/>
      <c r="BOB737" s="479"/>
      <c r="BOC737" s="479"/>
      <c r="BOD737" s="479"/>
      <c r="BOE737" s="479"/>
      <c r="BOF737" s="479"/>
      <c r="BOG737" s="479"/>
      <c r="BOH737" s="479"/>
      <c r="BOI737" s="479"/>
      <c r="BOJ737" s="479"/>
      <c r="BOK737" s="479"/>
      <c r="BOL737" s="479"/>
      <c r="BOM737" s="479"/>
      <c r="BON737" s="479"/>
      <c r="BOO737" s="479"/>
      <c r="BOP737" s="479"/>
      <c r="BOQ737" s="479"/>
      <c r="BOR737" s="479"/>
      <c r="BOS737" s="479"/>
      <c r="BOT737" s="479"/>
      <c r="BOU737" s="479"/>
      <c r="BOV737" s="479"/>
      <c r="BOW737" s="479"/>
      <c r="BOX737" s="479"/>
      <c r="BOY737" s="479"/>
      <c r="BOZ737" s="479"/>
      <c r="BPA737" s="479"/>
      <c r="BPB737" s="479"/>
      <c r="BPC737" s="479"/>
      <c r="BPD737" s="479"/>
      <c r="BPE737" s="479"/>
      <c r="BPF737" s="479"/>
      <c r="BPG737" s="479"/>
      <c r="BPH737" s="479"/>
      <c r="BPI737" s="479"/>
      <c r="BPJ737" s="479"/>
      <c r="BPK737" s="479"/>
      <c r="BPL737" s="479"/>
      <c r="BPM737" s="479"/>
      <c r="BPN737" s="479"/>
      <c r="BPO737" s="479"/>
      <c r="BPP737" s="479"/>
      <c r="BPQ737" s="479"/>
      <c r="BPR737" s="479"/>
      <c r="BPS737" s="479"/>
      <c r="BPT737" s="479"/>
      <c r="BPU737" s="479"/>
      <c r="BPV737" s="479"/>
      <c r="BPW737" s="479"/>
      <c r="BPX737" s="479"/>
      <c r="BPY737" s="479"/>
      <c r="BPZ737" s="479"/>
      <c r="BQA737" s="479"/>
      <c r="BQB737" s="479"/>
      <c r="BQC737" s="479"/>
      <c r="BQD737" s="479"/>
      <c r="BQE737" s="479"/>
      <c r="BQF737" s="479"/>
      <c r="BQG737" s="479"/>
      <c r="BQH737" s="479"/>
      <c r="BQI737" s="479"/>
      <c r="BQJ737" s="479"/>
      <c r="BQK737" s="479"/>
      <c r="BQL737" s="479"/>
      <c r="BQM737" s="479"/>
      <c r="BQN737" s="479"/>
      <c r="BQO737" s="479"/>
      <c r="BQP737" s="479"/>
      <c r="BQQ737" s="479"/>
      <c r="BQR737" s="479"/>
      <c r="BQS737" s="479"/>
      <c r="BQT737" s="479"/>
      <c r="BQU737" s="479"/>
      <c r="BQV737" s="479"/>
      <c r="BQW737" s="479"/>
      <c r="BQX737" s="479"/>
      <c r="BQY737" s="479"/>
      <c r="BQZ737" s="479"/>
      <c r="BRA737" s="479"/>
      <c r="BRB737" s="479"/>
      <c r="BRC737" s="479"/>
      <c r="BRD737" s="479"/>
      <c r="BRE737" s="479"/>
      <c r="BRF737" s="479"/>
      <c r="BRG737" s="479"/>
      <c r="BRH737" s="479"/>
      <c r="BRI737" s="479"/>
      <c r="BRJ737" s="479"/>
      <c r="BRK737" s="479"/>
      <c r="BRL737" s="479"/>
      <c r="BRM737" s="479"/>
      <c r="BRN737" s="479"/>
      <c r="BRO737" s="479"/>
      <c r="BRP737" s="479"/>
      <c r="BRQ737" s="479"/>
      <c r="BRR737" s="479"/>
      <c r="BRS737" s="479"/>
      <c r="BRT737" s="479"/>
      <c r="BRU737" s="479"/>
      <c r="BRV737" s="479"/>
      <c r="BRW737" s="479"/>
      <c r="BRX737" s="479"/>
      <c r="BRY737" s="479"/>
      <c r="BRZ737" s="479"/>
      <c r="BSA737" s="479"/>
      <c r="BSB737" s="479"/>
      <c r="BSC737" s="479"/>
      <c r="BSD737" s="479"/>
      <c r="BSE737" s="479"/>
      <c r="BSF737" s="479"/>
      <c r="BSG737" s="479"/>
      <c r="BSH737" s="479"/>
      <c r="BSI737" s="479"/>
      <c r="BSJ737" s="479"/>
      <c r="BSK737" s="479"/>
      <c r="BSL737" s="479"/>
      <c r="BSM737" s="479"/>
      <c r="BSN737" s="479"/>
      <c r="BSO737" s="479"/>
      <c r="BSP737" s="479"/>
      <c r="BSQ737" s="479"/>
      <c r="BSR737" s="479"/>
      <c r="BSS737" s="479"/>
      <c r="BST737" s="479"/>
      <c r="BSU737" s="479"/>
      <c r="BSV737" s="479"/>
      <c r="BSW737" s="479"/>
      <c r="BSX737" s="479"/>
      <c r="BSY737" s="479"/>
      <c r="BSZ737" s="479"/>
      <c r="BTA737" s="479"/>
      <c r="BTB737" s="479"/>
      <c r="BTC737" s="479"/>
      <c r="BTD737" s="479"/>
      <c r="BTE737" s="479"/>
      <c r="BTF737" s="479"/>
      <c r="BTG737" s="479"/>
      <c r="BTH737" s="479"/>
      <c r="BTI737" s="479"/>
      <c r="BTJ737" s="479"/>
      <c r="BTK737" s="479"/>
      <c r="BTL737" s="479"/>
      <c r="BTM737" s="479"/>
      <c r="BTN737" s="479"/>
      <c r="BTO737" s="479"/>
      <c r="BTP737" s="479"/>
      <c r="BTQ737" s="479"/>
      <c r="BTR737" s="479"/>
      <c r="BTS737" s="479"/>
      <c r="BTT737" s="479"/>
      <c r="BTU737" s="479"/>
      <c r="BTV737" s="479"/>
      <c r="BTW737" s="479"/>
      <c r="BTX737" s="479"/>
      <c r="BTY737" s="479"/>
      <c r="BTZ737" s="479"/>
      <c r="BUA737" s="479"/>
      <c r="BUB737" s="479"/>
      <c r="BUC737" s="479"/>
      <c r="BUD737" s="479"/>
      <c r="BUE737" s="479"/>
      <c r="BUF737" s="479"/>
      <c r="BUG737" s="479"/>
      <c r="BUH737" s="479"/>
      <c r="BUI737" s="479"/>
      <c r="BUJ737" s="479"/>
      <c r="BUK737" s="479"/>
      <c r="BUL737" s="479"/>
      <c r="BUM737" s="479"/>
      <c r="BUN737" s="479"/>
      <c r="BUO737" s="479"/>
      <c r="BUP737" s="479"/>
      <c r="BUQ737" s="479"/>
      <c r="BUR737" s="479"/>
      <c r="BUS737" s="479"/>
      <c r="BUT737" s="479"/>
      <c r="BUU737" s="479"/>
      <c r="BUV737" s="479"/>
      <c r="BUW737" s="479"/>
      <c r="BUX737" s="479"/>
      <c r="BUY737" s="479"/>
      <c r="BUZ737" s="479"/>
      <c r="BVA737" s="479"/>
      <c r="BVB737" s="479"/>
      <c r="BVC737" s="479"/>
      <c r="BVD737" s="479"/>
      <c r="BVE737" s="479"/>
      <c r="BVF737" s="479"/>
      <c r="BVG737" s="479"/>
      <c r="BVH737" s="479"/>
      <c r="BVI737" s="479"/>
      <c r="BVJ737" s="479"/>
      <c r="BVK737" s="479"/>
      <c r="BVL737" s="479"/>
      <c r="BVM737" s="479"/>
      <c r="BVN737" s="479"/>
      <c r="BVO737" s="479"/>
      <c r="BVP737" s="479"/>
      <c r="BVQ737" s="479"/>
      <c r="BVR737" s="479"/>
      <c r="BVS737" s="479"/>
      <c r="BVT737" s="479"/>
      <c r="BVU737" s="479"/>
      <c r="BVV737" s="479"/>
      <c r="BVW737" s="479"/>
      <c r="BVX737" s="479"/>
      <c r="BVY737" s="479"/>
      <c r="BVZ737" s="479"/>
      <c r="BWA737" s="479"/>
      <c r="BWB737" s="479"/>
      <c r="BWC737" s="479"/>
      <c r="BWD737" s="479"/>
      <c r="BWE737" s="479"/>
      <c r="BWF737" s="479"/>
      <c r="BWG737" s="479"/>
      <c r="BWH737" s="479"/>
      <c r="BWI737" s="479"/>
      <c r="BWJ737" s="479"/>
      <c r="BWK737" s="479"/>
      <c r="BWL737" s="479"/>
      <c r="BWM737" s="479"/>
      <c r="BWN737" s="479"/>
      <c r="BWO737" s="479"/>
      <c r="BWP737" s="479"/>
      <c r="BWQ737" s="479"/>
      <c r="BWR737" s="479"/>
      <c r="BWS737" s="479"/>
      <c r="BWT737" s="479"/>
      <c r="BWU737" s="479"/>
      <c r="BWV737" s="479"/>
      <c r="BWW737" s="479"/>
      <c r="BWX737" s="479"/>
      <c r="BWY737" s="479"/>
      <c r="BWZ737" s="479"/>
      <c r="BXA737" s="479"/>
      <c r="BXB737" s="479"/>
      <c r="BXC737" s="479"/>
      <c r="BXD737" s="479"/>
      <c r="BXE737" s="479"/>
      <c r="BXF737" s="479"/>
      <c r="BXG737" s="479"/>
      <c r="BXH737" s="479"/>
      <c r="BXI737" s="479"/>
      <c r="BXJ737" s="479"/>
      <c r="BXK737" s="479"/>
      <c r="BXL737" s="479"/>
      <c r="BXM737" s="479"/>
      <c r="BXN737" s="479"/>
      <c r="BXO737" s="479"/>
      <c r="BXP737" s="479"/>
      <c r="BXQ737" s="479"/>
      <c r="BXR737" s="479"/>
      <c r="BXS737" s="479"/>
      <c r="BXT737" s="479"/>
      <c r="BXU737" s="479"/>
      <c r="BXV737" s="479"/>
      <c r="BXW737" s="479"/>
      <c r="BXX737" s="479"/>
      <c r="BXY737" s="479"/>
      <c r="BXZ737" s="479"/>
      <c r="BYA737" s="479"/>
      <c r="BYB737" s="479"/>
      <c r="BYC737" s="479"/>
      <c r="BYD737" s="479"/>
      <c r="BYE737" s="479"/>
      <c r="BYF737" s="479"/>
      <c r="BYG737" s="479"/>
      <c r="BYH737" s="479"/>
      <c r="BYI737" s="479"/>
      <c r="BYJ737" s="479"/>
      <c r="BYK737" s="479"/>
      <c r="BYL737" s="479"/>
      <c r="BYM737" s="479"/>
      <c r="BYN737" s="479"/>
      <c r="BYO737" s="479"/>
      <c r="BYP737" s="479"/>
      <c r="BYQ737" s="479"/>
      <c r="BYR737" s="479"/>
      <c r="BYS737" s="479"/>
      <c r="BYT737" s="479"/>
      <c r="BYU737" s="479"/>
      <c r="BYV737" s="479"/>
      <c r="BYW737" s="479"/>
      <c r="BYX737" s="479"/>
      <c r="BYY737" s="479"/>
      <c r="BYZ737" s="479"/>
      <c r="BZA737" s="479"/>
      <c r="BZB737" s="479"/>
      <c r="BZC737" s="479"/>
      <c r="BZD737" s="479"/>
      <c r="BZE737" s="479"/>
      <c r="BZF737" s="479"/>
      <c r="BZG737" s="479"/>
      <c r="BZH737" s="479"/>
      <c r="BZI737" s="479"/>
      <c r="BZJ737" s="479"/>
      <c r="BZK737" s="479"/>
      <c r="BZL737" s="479"/>
      <c r="BZM737" s="479"/>
      <c r="BZN737" s="479"/>
      <c r="BZO737" s="479"/>
      <c r="BZP737" s="479"/>
      <c r="BZQ737" s="479"/>
      <c r="BZR737" s="479"/>
      <c r="BZS737" s="479"/>
      <c r="BZT737" s="479"/>
      <c r="BZU737" s="479"/>
      <c r="BZV737" s="479"/>
      <c r="BZW737" s="479"/>
      <c r="BZX737" s="479"/>
      <c r="BZY737" s="479"/>
      <c r="BZZ737" s="479"/>
      <c r="CAA737" s="479"/>
      <c r="CAB737" s="479"/>
      <c r="CAC737" s="479"/>
      <c r="CAD737" s="479"/>
      <c r="CAE737" s="479"/>
      <c r="CAF737" s="479"/>
      <c r="CAG737" s="479"/>
      <c r="CAH737" s="479"/>
      <c r="CAI737" s="479"/>
      <c r="CAJ737" s="479"/>
      <c r="CAK737" s="479"/>
      <c r="CAL737" s="479"/>
      <c r="CAM737" s="479"/>
      <c r="CAN737" s="479"/>
      <c r="CAO737" s="479"/>
      <c r="CAP737" s="479"/>
      <c r="CAQ737" s="479"/>
      <c r="CAR737" s="479"/>
      <c r="CAS737" s="479"/>
      <c r="CAT737" s="479"/>
      <c r="CAU737" s="479"/>
      <c r="CAV737" s="479"/>
      <c r="CAW737" s="479"/>
      <c r="CAX737" s="479"/>
      <c r="CAY737" s="479"/>
      <c r="CAZ737" s="479"/>
      <c r="CBA737" s="479"/>
      <c r="CBB737" s="479"/>
      <c r="CBC737" s="479"/>
      <c r="CBD737" s="479"/>
      <c r="CBE737" s="479"/>
      <c r="CBF737" s="479"/>
      <c r="CBG737" s="479"/>
      <c r="CBH737" s="479"/>
      <c r="CBI737" s="479"/>
      <c r="CBJ737" s="479"/>
      <c r="CBK737" s="479"/>
      <c r="CBL737" s="479"/>
      <c r="CBM737" s="479"/>
      <c r="CBN737" s="479"/>
      <c r="CBO737" s="479"/>
      <c r="CBP737" s="479"/>
      <c r="CBQ737" s="479"/>
      <c r="CBR737" s="479"/>
      <c r="CBS737" s="479"/>
      <c r="CBT737" s="479"/>
      <c r="CBU737" s="479"/>
      <c r="CBV737" s="479"/>
      <c r="CBW737" s="479"/>
      <c r="CBX737" s="479"/>
      <c r="CBY737" s="479"/>
      <c r="CBZ737" s="479"/>
      <c r="CCA737" s="479"/>
      <c r="CCB737" s="479"/>
      <c r="CCC737" s="479"/>
      <c r="CCD737" s="479"/>
      <c r="CCE737" s="479"/>
      <c r="CCF737" s="479"/>
      <c r="CCG737" s="479"/>
      <c r="CCH737" s="479"/>
      <c r="CCI737" s="479"/>
      <c r="CCJ737" s="479"/>
      <c r="CCK737" s="479"/>
      <c r="CCL737" s="479"/>
      <c r="CCM737" s="479"/>
      <c r="CCN737" s="479"/>
      <c r="CCO737" s="479"/>
      <c r="CCP737" s="479"/>
      <c r="CCQ737" s="479"/>
      <c r="CCR737" s="479"/>
      <c r="CCS737" s="479"/>
      <c r="CCT737" s="479"/>
      <c r="CCU737" s="479"/>
      <c r="CCV737" s="479"/>
      <c r="CCW737" s="479"/>
      <c r="CCX737" s="479"/>
      <c r="CCY737" s="479"/>
      <c r="CCZ737" s="479"/>
      <c r="CDA737" s="479"/>
      <c r="CDB737" s="479"/>
      <c r="CDC737" s="479"/>
      <c r="CDD737" s="479"/>
      <c r="CDE737" s="479"/>
      <c r="CDF737" s="479"/>
      <c r="CDG737" s="479"/>
      <c r="CDH737" s="479"/>
      <c r="CDI737" s="479"/>
      <c r="CDJ737" s="479"/>
      <c r="CDK737" s="479"/>
      <c r="CDL737" s="479"/>
      <c r="CDM737" s="479"/>
      <c r="CDN737" s="479"/>
      <c r="CDO737" s="479"/>
      <c r="CDP737" s="479"/>
      <c r="CDQ737" s="479"/>
      <c r="CDR737" s="479"/>
      <c r="CDS737" s="479"/>
      <c r="CDT737" s="479"/>
      <c r="CDU737" s="479"/>
      <c r="CDV737" s="479"/>
      <c r="CDW737" s="479"/>
      <c r="CDX737" s="479"/>
      <c r="CDY737" s="479"/>
      <c r="CDZ737" s="479"/>
      <c r="CEA737" s="479"/>
      <c r="CEB737" s="479"/>
      <c r="CEC737" s="479"/>
      <c r="CED737" s="479"/>
      <c r="CEE737" s="479"/>
      <c r="CEF737" s="479"/>
      <c r="CEG737" s="479"/>
      <c r="CEH737" s="479"/>
      <c r="CEI737" s="479"/>
      <c r="CEJ737" s="479"/>
      <c r="CEK737" s="479"/>
      <c r="CEL737" s="479"/>
      <c r="CEM737" s="479"/>
      <c r="CEN737" s="479"/>
      <c r="CEO737" s="479"/>
      <c r="CEP737" s="479"/>
      <c r="CEQ737" s="479"/>
      <c r="CER737" s="479"/>
      <c r="CES737" s="479"/>
      <c r="CET737" s="479"/>
      <c r="CEU737" s="479"/>
      <c r="CEV737" s="479"/>
      <c r="CEW737" s="479"/>
      <c r="CEX737" s="479"/>
      <c r="CEY737" s="479"/>
      <c r="CEZ737" s="479"/>
      <c r="CFA737" s="479"/>
      <c r="CFB737" s="479"/>
      <c r="CFC737" s="479"/>
      <c r="CFD737" s="479"/>
      <c r="CFE737" s="479"/>
      <c r="CFF737" s="479"/>
      <c r="CFG737" s="479"/>
      <c r="CFH737" s="479"/>
      <c r="CFI737" s="479"/>
      <c r="CFJ737" s="479"/>
      <c r="CFK737" s="479"/>
      <c r="CFL737" s="479"/>
      <c r="CFM737" s="479"/>
      <c r="CFN737" s="479"/>
      <c r="CFO737" s="479"/>
      <c r="CFP737" s="479"/>
      <c r="CFQ737" s="479"/>
      <c r="CFR737" s="479"/>
      <c r="CFS737" s="479"/>
      <c r="CFT737" s="479"/>
      <c r="CFU737" s="479"/>
      <c r="CFV737" s="479"/>
      <c r="CFW737" s="479"/>
      <c r="CFX737" s="479"/>
      <c r="CFY737" s="479"/>
      <c r="CFZ737" s="479"/>
      <c r="CGA737" s="479"/>
      <c r="CGB737" s="479"/>
      <c r="CGC737" s="479"/>
      <c r="CGD737" s="479"/>
      <c r="CGE737" s="479"/>
      <c r="CGF737" s="479"/>
      <c r="CGG737" s="479"/>
      <c r="CGH737" s="479"/>
      <c r="CGI737" s="479"/>
      <c r="CGJ737" s="479"/>
      <c r="CGK737" s="479"/>
      <c r="CGL737" s="479"/>
      <c r="CGM737" s="479"/>
      <c r="CGN737" s="479"/>
      <c r="CGO737" s="479"/>
      <c r="CGP737" s="479"/>
      <c r="CGQ737" s="479"/>
      <c r="CGR737" s="479"/>
      <c r="CGS737" s="479"/>
      <c r="CGT737" s="479"/>
      <c r="CGU737" s="479"/>
      <c r="CGV737" s="479"/>
      <c r="CGW737" s="479"/>
      <c r="CGX737" s="479"/>
      <c r="CGY737" s="479"/>
      <c r="CGZ737" s="479"/>
      <c r="CHA737" s="479"/>
      <c r="CHB737" s="479"/>
      <c r="CHC737" s="479"/>
      <c r="CHD737" s="479"/>
      <c r="CHE737" s="479"/>
      <c r="CHF737" s="479"/>
      <c r="CHG737" s="479"/>
      <c r="CHH737" s="479"/>
      <c r="CHI737" s="479"/>
      <c r="CHJ737" s="479"/>
      <c r="CHK737" s="479"/>
      <c r="CHL737" s="479"/>
      <c r="CHM737" s="479"/>
      <c r="CHN737" s="479"/>
      <c r="CHO737" s="479"/>
      <c r="CHP737" s="479"/>
      <c r="CHQ737" s="479"/>
      <c r="CHR737" s="479"/>
      <c r="CHS737" s="479"/>
      <c r="CHT737" s="479"/>
      <c r="CHU737" s="479"/>
      <c r="CHV737" s="479"/>
      <c r="CHW737" s="479"/>
      <c r="CHX737" s="479"/>
      <c r="CHY737" s="479"/>
      <c r="CHZ737" s="479"/>
      <c r="CIA737" s="479"/>
      <c r="CIB737" s="479"/>
      <c r="CIC737" s="479"/>
      <c r="CID737" s="479"/>
      <c r="CIE737" s="479"/>
      <c r="CIF737" s="479"/>
      <c r="CIG737" s="479"/>
      <c r="CIH737" s="479"/>
      <c r="CII737" s="479"/>
      <c r="CIJ737" s="479"/>
      <c r="CIK737" s="479"/>
      <c r="CIL737" s="479"/>
      <c r="CIM737" s="479"/>
      <c r="CIN737" s="479"/>
      <c r="CIO737" s="479"/>
      <c r="CIP737" s="479"/>
      <c r="CIQ737" s="479"/>
      <c r="CIR737" s="479"/>
      <c r="CIS737" s="479"/>
      <c r="CIT737" s="479"/>
      <c r="CIU737" s="479"/>
      <c r="CIV737" s="479"/>
      <c r="CIW737" s="479"/>
      <c r="CIX737" s="479"/>
      <c r="CIY737" s="479"/>
      <c r="CIZ737" s="479"/>
      <c r="CJA737" s="479"/>
      <c r="CJB737" s="479"/>
      <c r="CJC737" s="479"/>
      <c r="CJD737" s="479"/>
      <c r="CJE737" s="479"/>
      <c r="CJF737" s="479"/>
      <c r="CJG737" s="479"/>
      <c r="CJH737" s="479"/>
      <c r="CJI737" s="479"/>
      <c r="CJJ737" s="479"/>
      <c r="CJK737" s="479"/>
      <c r="CJL737" s="479"/>
      <c r="CJM737" s="479"/>
      <c r="CJN737" s="479"/>
      <c r="CJO737" s="479"/>
      <c r="CJP737" s="479"/>
      <c r="CJQ737" s="479"/>
      <c r="CJR737" s="479"/>
      <c r="CJS737" s="479"/>
      <c r="CJT737" s="479"/>
      <c r="CJU737" s="479"/>
      <c r="CJV737" s="479"/>
      <c r="CJW737" s="479"/>
      <c r="CJX737" s="479"/>
      <c r="CJY737" s="479"/>
      <c r="CJZ737" s="479"/>
      <c r="CKA737" s="479"/>
      <c r="CKB737" s="479"/>
      <c r="CKC737" s="479"/>
      <c r="CKD737" s="479"/>
      <c r="CKE737" s="479"/>
      <c r="CKF737" s="479"/>
      <c r="CKG737" s="479"/>
      <c r="CKH737" s="479"/>
      <c r="CKI737" s="479"/>
      <c r="CKJ737" s="479"/>
      <c r="CKK737" s="479"/>
      <c r="CKL737" s="479"/>
      <c r="CKM737" s="479"/>
      <c r="CKN737" s="479"/>
      <c r="CKO737" s="479"/>
      <c r="CKP737" s="479"/>
      <c r="CKQ737" s="479"/>
      <c r="CKR737" s="479"/>
      <c r="CKS737" s="479"/>
      <c r="CKT737" s="479"/>
      <c r="CKU737" s="479"/>
      <c r="CKV737" s="479"/>
      <c r="CKW737" s="479"/>
      <c r="CKX737" s="479"/>
      <c r="CKY737" s="479"/>
      <c r="CKZ737" s="479"/>
      <c r="CLA737" s="479"/>
      <c r="CLB737" s="479"/>
      <c r="CLC737" s="479"/>
      <c r="CLD737" s="479"/>
      <c r="CLE737" s="479"/>
      <c r="CLF737" s="479"/>
      <c r="CLG737" s="479"/>
      <c r="CLH737" s="479"/>
      <c r="CLI737" s="479"/>
      <c r="CLJ737" s="479"/>
      <c r="CLK737" s="479"/>
      <c r="CLL737" s="479"/>
      <c r="CLM737" s="479"/>
      <c r="CLN737" s="479"/>
      <c r="CLO737" s="479"/>
      <c r="CLP737" s="479"/>
      <c r="CLQ737" s="479"/>
      <c r="CLR737" s="479"/>
      <c r="CLS737" s="479"/>
      <c r="CLT737" s="479"/>
      <c r="CLU737" s="479"/>
      <c r="CLV737" s="479"/>
      <c r="CLW737" s="479"/>
      <c r="CLX737" s="479"/>
      <c r="CLY737" s="479"/>
      <c r="CLZ737" s="479"/>
      <c r="CMA737" s="479"/>
      <c r="CMB737" s="479"/>
      <c r="CMC737" s="479"/>
      <c r="CMD737" s="479"/>
      <c r="CME737" s="479"/>
      <c r="CMF737" s="479"/>
      <c r="CMG737" s="479"/>
      <c r="CMH737" s="479"/>
      <c r="CMI737" s="479"/>
      <c r="CMJ737" s="479"/>
      <c r="CMK737" s="479"/>
      <c r="CML737" s="479"/>
      <c r="CMM737" s="479"/>
      <c r="CMN737" s="479"/>
      <c r="CMO737" s="479"/>
      <c r="CMP737" s="479"/>
      <c r="CMQ737" s="479"/>
      <c r="CMR737" s="479"/>
      <c r="CMS737" s="479"/>
      <c r="CMT737" s="479"/>
      <c r="CMU737" s="479"/>
      <c r="CMV737" s="479"/>
      <c r="CMW737" s="479"/>
      <c r="CMX737" s="479"/>
      <c r="CMY737" s="479"/>
      <c r="CMZ737" s="479"/>
      <c r="CNA737" s="479"/>
      <c r="CNB737" s="479"/>
      <c r="CNC737" s="479"/>
      <c r="CND737" s="479"/>
      <c r="CNE737" s="479"/>
      <c r="CNF737" s="479"/>
      <c r="CNG737" s="479"/>
      <c r="CNH737" s="479"/>
      <c r="CNI737" s="479"/>
      <c r="CNJ737" s="479"/>
      <c r="CNK737" s="479"/>
      <c r="CNL737" s="479"/>
      <c r="CNM737" s="479"/>
      <c r="CNN737" s="479"/>
      <c r="CNO737" s="479"/>
      <c r="CNP737" s="479"/>
      <c r="CNQ737" s="479"/>
      <c r="CNR737" s="479"/>
      <c r="CNS737" s="479"/>
      <c r="CNT737" s="479"/>
      <c r="CNU737" s="479"/>
      <c r="CNV737" s="479"/>
      <c r="CNW737" s="479"/>
      <c r="CNX737" s="479"/>
      <c r="CNY737" s="479"/>
      <c r="CNZ737" s="479"/>
      <c r="COA737" s="479"/>
      <c r="COB737" s="479"/>
      <c r="COC737" s="479"/>
      <c r="COD737" s="479"/>
      <c r="COE737" s="479"/>
      <c r="COF737" s="479"/>
      <c r="COG737" s="479"/>
      <c r="COH737" s="479"/>
      <c r="COI737" s="479"/>
      <c r="COJ737" s="479"/>
      <c r="COK737" s="479"/>
      <c r="COL737" s="479"/>
      <c r="COM737" s="479"/>
      <c r="CON737" s="479"/>
      <c r="COO737" s="479"/>
      <c r="COP737" s="479"/>
      <c r="COQ737" s="479"/>
      <c r="COR737" s="479"/>
      <c r="COS737" s="479"/>
      <c r="COT737" s="479"/>
      <c r="COU737" s="479"/>
      <c r="COV737" s="479"/>
      <c r="COW737" s="479"/>
      <c r="COX737" s="479"/>
      <c r="COY737" s="479"/>
      <c r="COZ737" s="479"/>
      <c r="CPA737" s="479"/>
      <c r="CPB737" s="479"/>
      <c r="CPC737" s="479"/>
      <c r="CPD737" s="479"/>
      <c r="CPE737" s="479"/>
      <c r="CPF737" s="479"/>
      <c r="CPG737" s="479"/>
      <c r="CPH737" s="479"/>
      <c r="CPI737" s="479"/>
      <c r="CPJ737" s="479"/>
      <c r="CPK737" s="479"/>
      <c r="CPL737" s="479"/>
      <c r="CPM737" s="479"/>
      <c r="CPN737" s="479"/>
      <c r="CPO737" s="479"/>
      <c r="CPP737" s="479"/>
      <c r="CPQ737" s="479"/>
      <c r="CPR737" s="479"/>
      <c r="CPS737" s="479"/>
      <c r="CPT737" s="479"/>
      <c r="CPU737" s="479"/>
      <c r="CPV737" s="479"/>
      <c r="CPW737" s="479"/>
      <c r="CPX737" s="479"/>
      <c r="CPY737" s="479"/>
      <c r="CPZ737" s="479"/>
      <c r="CQA737" s="479"/>
      <c r="CQB737" s="479"/>
      <c r="CQC737" s="479"/>
      <c r="CQD737" s="479"/>
      <c r="CQE737" s="479"/>
      <c r="CQF737" s="479"/>
      <c r="CQG737" s="479"/>
      <c r="CQH737" s="479"/>
      <c r="CQI737" s="479"/>
      <c r="CQJ737" s="479"/>
      <c r="CQK737" s="479"/>
      <c r="CQL737" s="479"/>
      <c r="CQM737" s="479"/>
      <c r="CQN737" s="479"/>
      <c r="CQO737" s="479"/>
      <c r="CQP737" s="479"/>
      <c r="CQQ737" s="479"/>
      <c r="CQR737" s="479"/>
      <c r="CQS737" s="479"/>
      <c r="CQT737" s="479"/>
      <c r="CQU737" s="479"/>
      <c r="CQV737" s="479"/>
      <c r="CQW737" s="479"/>
      <c r="CQX737" s="479"/>
      <c r="CQY737" s="479"/>
      <c r="CQZ737" s="479"/>
      <c r="CRA737" s="479"/>
      <c r="CRB737" s="479"/>
      <c r="CRC737" s="479"/>
      <c r="CRD737" s="479"/>
      <c r="CRE737" s="479"/>
      <c r="CRF737" s="479"/>
      <c r="CRG737" s="479"/>
      <c r="CRH737" s="479"/>
      <c r="CRI737" s="479"/>
      <c r="CRJ737" s="479"/>
      <c r="CRK737" s="479"/>
      <c r="CRL737" s="479"/>
      <c r="CRM737" s="479"/>
      <c r="CRN737" s="479"/>
      <c r="CRO737" s="479"/>
      <c r="CRP737" s="479"/>
      <c r="CRQ737" s="479"/>
      <c r="CRR737" s="479"/>
      <c r="CRS737" s="479"/>
      <c r="CRT737" s="479"/>
      <c r="CRU737" s="479"/>
      <c r="CRV737" s="479"/>
      <c r="CRW737" s="479"/>
      <c r="CRX737" s="479"/>
      <c r="CRY737" s="479"/>
      <c r="CRZ737" s="479"/>
      <c r="CSA737" s="479"/>
      <c r="CSB737" s="479"/>
      <c r="CSC737" s="479"/>
      <c r="CSD737" s="479"/>
      <c r="CSE737" s="479"/>
      <c r="CSF737" s="479"/>
      <c r="CSG737" s="479"/>
      <c r="CSH737" s="479"/>
      <c r="CSI737" s="479"/>
      <c r="CSJ737" s="479"/>
      <c r="CSK737" s="479"/>
      <c r="CSL737" s="479"/>
      <c r="CSM737" s="479"/>
      <c r="CSN737" s="479"/>
      <c r="CSO737" s="479"/>
      <c r="CSP737" s="479"/>
      <c r="CSQ737" s="479"/>
      <c r="CSR737" s="479"/>
      <c r="CSS737" s="479"/>
      <c r="CST737" s="479"/>
      <c r="CSU737" s="479"/>
      <c r="CSV737" s="479"/>
      <c r="CSW737" s="479"/>
      <c r="CSX737" s="479"/>
      <c r="CSY737" s="479"/>
      <c r="CSZ737" s="479"/>
      <c r="CTA737" s="479"/>
      <c r="CTB737" s="479"/>
      <c r="CTC737" s="479"/>
      <c r="CTD737" s="479"/>
      <c r="CTE737" s="479"/>
      <c r="CTF737" s="479"/>
      <c r="CTG737" s="479"/>
      <c r="CTH737" s="479"/>
      <c r="CTI737" s="479"/>
      <c r="CTJ737" s="479"/>
      <c r="CTK737" s="479"/>
      <c r="CTL737" s="479"/>
      <c r="CTM737" s="479"/>
      <c r="CTN737" s="479"/>
      <c r="CTO737" s="479"/>
      <c r="CTP737" s="479"/>
      <c r="CTQ737" s="479"/>
      <c r="CTR737" s="479"/>
      <c r="CTS737" s="479"/>
      <c r="CTT737" s="479"/>
      <c r="CTU737" s="479"/>
      <c r="CTV737" s="479"/>
      <c r="CTW737" s="479"/>
      <c r="CTX737" s="479"/>
      <c r="CTY737" s="479"/>
      <c r="CTZ737" s="479"/>
      <c r="CUA737" s="479"/>
      <c r="CUB737" s="479"/>
      <c r="CUC737" s="479"/>
      <c r="CUD737" s="479"/>
      <c r="CUE737" s="479"/>
      <c r="CUF737" s="479"/>
      <c r="CUG737" s="479"/>
      <c r="CUH737" s="479"/>
      <c r="CUI737" s="479"/>
      <c r="CUJ737" s="479"/>
      <c r="CUK737" s="479"/>
      <c r="CUL737" s="479"/>
      <c r="CUM737" s="479"/>
      <c r="CUN737" s="479"/>
      <c r="CUO737" s="479"/>
      <c r="CUP737" s="479"/>
      <c r="CUQ737" s="479"/>
      <c r="CUR737" s="479"/>
      <c r="CUS737" s="479"/>
      <c r="CUT737" s="479"/>
      <c r="CUU737" s="479"/>
      <c r="CUV737" s="479"/>
      <c r="CUW737" s="479"/>
      <c r="CUX737" s="479"/>
      <c r="CUY737" s="479"/>
      <c r="CUZ737" s="479"/>
      <c r="CVA737" s="479"/>
      <c r="CVB737" s="479"/>
      <c r="CVC737" s="479"/>
      <c r="CVD737" s="479"/>
      <c r="CVE737" s="479"/>
      <c r="CVF737" s="479"/>
      <c r="CVG737" s="479"/>
      <c r="CVH737" s="479"/>
      <c r="CVI737" s="479"/>
      <c r="CVJ737" s="479"/>
      <c r="CVK737" s="479"/>
      <c r="CVL737" s="479"/>
      <c r="CVM737" s="479"/>
      <c r="CVN737" s="479"/>
      <c r="CVO737" s="479"/>
      <c r="CVP737" s="479"/>
      <c r="CVQ737" s="479"/>
      <c r="CVR737" s="479"/>
      <c r="CVS737" s="479"/>
      <c r="CVT737" s="479"/>
      <c r="CVU737" s="479"/>
      <c r="CVV737" s="479"/>
      <c r="CVW737" s="479"/>
      <c r="CVX737" s="479"/>
      <c r="CVY737" s="479"/>
      <c r="CVZ737" s="479"/>
      <c r="CWA737" s="479"/>
      <c r="CWB737" s="479"/>
      <c r="CWC737" s="479"/>
      <c r="CWD737" s="479"/>
      <c r="CWE737" s="479"/>
      <c r="CWF737" s="479"/>
      <c r="CWG737" s="479"/>
      <c r="CWH737" s="479"/>
      <c r="CWI737" s="479"/>
      <c r="CWJ737" s="479"/>
      <c r="CWK737" s="479"/>
      <c r="CWL737" s="479"/>
      <c r="CWM737" s="479"/>
      <c r="CWN737" s="479"/>
      <c r="CWO737" s="479"/>
      <c r="CWP737" s="479"/>
      <c r="CWQ737" s="479"/>
      <c r="CWR737" s="479"/>
      <c r="CWS737" s="479"/>
      <c r="CWT737" s="479"/>
      <c r="CWU737" s="479"/>
      <c r="CWV737" s="479"/>
      <c r="CWW737" s="479"/>
      <c r="CWX737" s="479"/>
      <c r="CWY737" s="479"/>
      <c r="CWZ737" s="479"/>
      <c r="CXA737" s="479"/>
      <c r="CXB737" s="479"/>
      <c r="CXC737" s="479"/>
      <c r="CXD737" s="479"/>
      <c r="CXE737" s="479"/>
      <c r="CXF737" s="479"/>
      <c r="CXG737" s="479"/>
      <c r="CXH737" s="479"/>
      <c r="CXI737" s="479"/>
      <c r="CXJ737" s="479"/>
      <c r="CXK737" s="479"/>
      <c r="CXL737" s="479"/>
      <c r="CXM737" s="479"/>
      <c r="CXN737" s="479"/>
      <c r="CXO737" s="479"/>
      <c r="CXP737" s="479"/>
      <c r="CXQ737" s="479"/>
      <c r="CXR737" s="479"/>
      <c r="CXS737" s="479"/>
      <c r="CXT737" s="479"/>
      <c r="CXU737" s="479"/>
      <c r="CXV737" s="479"/>
      <c r="CXW737" s="479"/>
      <c r="CXX737" s="479"/>
      <c r="CXY737" s="479"/>
      <c r="CXZ737" s="479"/>
      <c r="CYA737" s="479"/>
      <c r="CYB737" s="479"/>
      <c r="CYC737" s="479"/>
      <c r="CYD737" s="479"/>
      <c r="CYE737" s="479"/>
      <c r="CYF737" s="479"/>
      <c r="CYG737" s="479"/>
      <c r="CYH737" s="479"/>
      <c r="CYI737" s="479"/>
      <c r="CYJ737" s="479"/>
      <c r="CYK737" s="479"/>
      <c r="CYL737" s="479"/>
      <c r="CYM737" s="479"/>
      <c r="CYN737" s="479"/>
      <c r="CYO737" s="479"/>
      <c r="CYP737" s="479"/>
      <c r="CYQ737" s="479"/>
      <c r="CYR737" s="479"/>
      <c r="CYS737" s="479"/>
      <c r="CYT737" s="479"/>
      <c r="CYU737" s="479"/>
      <c r="CYV737" s="479"/>
      <c r="CYW737" s="479"/>
      <c r="CYX737" s="479"/>
      <c r="CYY737" s="479"/>
      <c r="CYZ737" s="479"/>
      <c r="CZA737" s="479"/>
      <c r="CZB737" s="479"/>
      <c r="CZC737" s="479"/>
      <c r="CZD737" s="479"/>
      <c r="CZE737" s="479"/>
      <c r="CZF737" s="479"/>
      <c r="CZG737" s="479"/>
      <c r="CZH737" s="479"/>
      <c r="CZI737" s="479"/>
      <c r="CZJ737" s="479"/>
      <c r="CZK737" s="479"/>
      <c r="CZL737" s="479"/>
      <c r="CZM737" s="479"/>
      <c r="CZN737" s="479"/>
      <c r="CZO737" s="479"/>
      <c r="CZP737" s="479"/>
      <c r="CZQ737" s="479"/>
      <c r="CZR737" s="479"/>
      <c r="CZS737" s="479"/>
      <c r="CZT737" s="479"/>
      <c r="CZU737" s="479"/>
      <c r="CZV737" s="479"/>
      <c r="CZW737" s="479"/>
      <c r="CZX737" s="479"/>
      <c r="CZY737" s="479"/>
      <c r="CZZ737" s="479"/>
      <c r="DAA737" s="479"/>
      <c r="DAB737" s="479"/>
      <c r="DAC737" s="479"/>
      <c r="DAD737" s="479"/>
      <c r="DAE737" s="479"/>
      <c r="DAF737" s="479"/>
      <c r="DAG737" s="479"/>
      <c r="DAH737" s="479"/>
      <c r="DAI737" s="479"/>
      <c r="DAJ737" s="479"/>
      <c r="DAK737" s="479"/>
      <c r="DAL737" s="479"/>
      <c r="DAM737" s="479"/>
      <c r="DAN737" s="479"/>
      <c r="DAO737" s="479"/>
      <c r="DAP737" s="479"/>
      <c r="DAQ737" s="479"/>
      <c r="DAR737" s="479"/>
      <c r="DAS737" s="479"/>
      <c r="DAT737" s="479"/>
      <c r="DAU737" s="479"/>
      <c r="DAV737" s="479"/>
      <c r="DAW737" s="479"/>
      <c r="DAX737" s="479"/>
      <c r="DAY737" s="479"/>
      <c r="DAZ737" s="479"/>
      <c r="DBA737" s="479"/>
      <c r="DBB737" s="479"/>
      <c r="DBC737" s="479"/>
      <c r="DBD737" s="479"/>
      <c r="DBE737" s="479"/>
      <c r="DBF737" s="479"/>
      <c r="DBG737" s="479"/>
      <c r="DBH737" s="479"/>
      <c r="DBI737" s="479"/>
      <c r="DBJ737" s="479"/>
      <c r="DBK737" s="479"/>
      <c r="DBL737" s="479"/>
      <c r="DBM737" s="479"/>
      <c r="DBN737" s="479"/>
      <c r="DBO737" s="479"/>
      <c r="DBP737" s="479"/>
      <c r="DBQ737" s="479"/>
      <c r="DBR737" s="479"/>
      <c r="DBS737" s="479"/>
      <c r="DBT737" s="479"/>
      <c r="DBU737" s="479"/>
      <c r="DBV737" s="479"/>
      <c r="DBW737" s="479"/>
      <c r="DBX737" s="479"/>
      <c r="DBY737" s="479"/>
      <c r="DBZ737" s="479"/>
      <c r="DCA737" s="479"/>
      <c r="DCB737" s="479"/>
      <c r="DCC737" s="479"/>
      <c r="DCD737" s="479"/>
      <c r="DCE737" s="479"/>
      <c r="DCF737" s="479"/>
      <c r="DCG737" s="479"/>
      <c r="DCH737" s="479"/>
      <c r="DCI737" s="479"/>
      <c r="DCJ737" s="479"/>
      <c r="DCK737" s="479"/>
      <c r="DCL737" s="479"/>
      <c r="DCM737" s="479"/>
      <c r="DCN737" s="479"/>
      <c r="DCO737" s="479"/>
      <c r="DCP737" s="479"/>
      <c r="DCQ737" s="479"/>
      <c r="DCR737" s="479"/>
      <c r="DCS737" s="479"/>
      <c r="DCT737" s="479"/>
      <c r="DCU737" s="479"/>
      <c r="DCV737" s="479"/>
      <c r="DCW737" s="479"/>
      <c r="DCX737" s="479"/>
      <c r="DCY737" s="479"/>
      <c r="DCZ737" s="479"/>
      <c r="DDA737" s="479"/>
      <c r="DDB737" s="479"/>
      <c r="DDC737" s="479"/>
      <c r="DDD737" s="479"/>
      <c r="DDE737" s="479"/>
      <c r="DDF737" s="479"/>
      <c r="DDG737" s="479"/>
      <c r="DDH737" s="479"/>
      <c r="DDI737" s="479"/>
      <c r="DDJ737" s="479"/>
      <c r="DDK737" s="479"/>
      <c r="DDL737" s="479"/>
      <c r="DDM737" s="479"/>
      <c r="DDN737" s="479"/>
      <c r="DDO737" s="479"/>
      <c r="DDP737" s="479"/>
      <c r="DDQ737" s="479"/>
      <c r="DDR737" s="479"/>
      <c r="DDS737" s="479"/>
      <c r="DDT737" s="479"/>
      <c r="DDU737" s="479"/>
      <c r="DDV737" s="479"/>
      <c r="DDW737" s="479"/>
      <c r="DDX737" s="479"/>
      <c r="DDY737" s="479"/>
      <c r="DDZ737" s="479"/>
      <c r="DEA737" s="479"/>
      <c r="DEB737" s="479"/>
      <c r="DEC737" s="479"/>
      <c r="DED737" s="479"/>
      <c r="DEE737" s="479"/>
      <c r="DEF737" s="479"/>
      <c r="DEG737" s="479"/>
      <c r="DEH737" s="479"/>
      <c r="DEI737" s="479"/>
      <c r="DEJ737" s="479"/>
      <c r="DEK737" s="479"/>
      <c r="DEL737" s="479"/>
      <c r="DEM737" s="479"/>
      <c r="DEN737" s="479"/>
      <c r="DEO737" s="479"/>
      <c r="DEP737" s="479"/>
      <c r="DEQ737" s="479"/>
      <c r="DER737" s="479"/>
      <c r="DES737" s="479"/>
      <c r="DET737" s="479"/>
      <c r="DEU737" s="479"/>
      <c r="DEV737" s="479"/>
      <c r="DEW737" s="479"/>
      <c r="DEX737" s="479"/>
      <c r="DEY737" s="479"/>
      <c r="DEZ737" s="479"/>
      <c r="DFA737" s="479"/>
      <c r="DFB737" s="479"/>
      <c r="DFC737" s="479"/>
      <c r="DFD737" s="479"/>
      <c r="DFE737" s="479"/>
      <c r="DFF737" s="479"/>
      <c r="DFG737" s="479"/>
      <c r="DFH737" s="479"/>
      <c r="DFI737" s="479"/>
      <c r="DFJ737" s="479"/>
      <c r="DFK737" s="479"/>
      <c r="DFL737" s="479"/>
      <c r="DFM737" s="479"/>
      <c r="DFN737" s="479"/>
      <c r="DFO737" s="479"/>
      <c r="DFP737" s="479"/>
      <c r="DFQ737" s="479"/>
      <c r="DFR737" s="479"/>
      <c r="DFS737" s="479"/>
      <c r="DFT737" s="479"/>
      <c r="DFU737" s="479"/>
      <c r="DFV737" s="479"/>
      <c r="DFW737" s="479"/>
      <c r="DFX737" s="479"/>
      <c r="DFY737" s="479"/>
      <c r="DFZ737" s="479"/>
      <c r="DGA737" s="479"/>
      <c r="DGB737" s="479"/>
      <c r="DGC737" s="479"/>
      <c r="DGD737" s="479"/>
      <c r="DGE737" s="479"/>
      <c r="DGF737" s="479"/>
      <c r="DGG737" s="479"/>
      <c r="DGH737" s="479"/>
      <c r="DGI737" s="479"/>
      <c r="DGJ737" s="479"/>
      <c r="DGK737" s="479"/>
      <c r="DGL737" s="479"/>
      <c r="DGM737" s="479"/>
      <c r="DGN737" s="479"/>
      <c r="DGO737" s="479"/>
      <c r="DGP737" s="479"/>
      <c r="DGQ737" s="479"/>
      <c r="DGR737" s="479"/>
      <c r="DGS737" s="479"/>
      <c r="DGT737" s="479"/>
      <c r="DGU737" s="479"/>
      <c r="DGV737" s="479"/>
      <c r="DGW737" s="479"/>
      <c r="DGX737" s="479"/>
      <c r="DGY737" s="479"/>
      <c r="DGZ737" s="479"/>
      <c r="DHA737" s="479"/>
      <c r="DHB737" s="479"/>
      <c r="DHC737" s="479"/>
      <c r="DHD737" s="479"/>
      <c r="DHE737" s="479"/>
      <c r="DHF737" s="479"/>
      <c r="DHG737" s="479"/>
      <c r="DHH737" s="479"/>
      <c r="DHI737" s="479"/>
      <c r="DHJ737" s="479"/>
      <c r="DHK737" s="479"/>
      <c r="DHL737" s="479"/>
      <c r="DHM737" s="479"/>
      <c r="DHN737" s="479"/>
      <c r="DHO737" s="479"/>
      <c r="DHP737" s="479"/>
      <c r="DHQ737" s="479"/>
      <c r="DHR737" s="479"/>
      <c r="DHS737" s="479"/>
      <c r="DHT737" s="479"/>
      <c r="DHU737" s="479"/>
      <c r="DHV737" s="479"/>
      <c r="DHW737" s="479"/>
      <c r="DHX737" s="479"/>
      <c r="DHY737" s="479"/>
      <c r="DHZ737" s="479"/>
      <c r="DIA737" s="479"/>
      <c r="DIB737" s="479"/>
      <c r="DIC737" s="479"/>
      <c r="DID737" s="479"/>
      <c r="DIE737" s="479"/>
      <c r="DIF737" s="479"/>
      <c r="DIG737" s="479"/>
      <c r="DIH737" s="479"/>
      <c r="DII737" s="479"/>
      <c r="DIJ737" s="479"/>
      <c r="DIK737" s="479"/>
      <c r="DIL737" s="479"/>
      <c r="DIM737" s="479"/>
      <c r="DIN737" s="479"/>
      <c r="DIO737" s="479"/>
      <c r="DIP737" s="479"/>
      <c r="DIQ737" s="479"/>
      <c r="DIR737" s="479"/>
      <c r="DIS737" s="479"/>
      <c r="DIT737" s="479"/>
      <c r="DIU737" s="479"/>
      <c r="DIV737" s="479"/>
      <c r="DIW737" s="479"/>
      <c r="DIX737" s="479"/>
      <c r="DIY737" s="479"/>
      <c r="DIZ737" s="479"/>
      <c r="DJA737" s="479"/>
      <c r="DJB737" s="479"/>
      <c r="DJC737" s="479"/>
      <c r="DJD737" s="479"/>
      <c r="DJE737" s="479"/>
      <c r="DJF737" s="479"/>
      <c r="DJG737" s="479"/>
      <c r="DJH737" s="479"/>
      <c r="DJI737" s="479"/>
      <c r="DJJ737" s="479"/>
      <c r="DJK737" s="479"/>
      <c r="DJL737" s="479"/>
      <c r="DJM737" s="479"/>
      <c r="DJN737" s="479"/>
      <c r="DJO737" s="479"/>
      <c r="DJP737" s="479"/>
      <c r="DJQ737" s="479"/>
      <c r="DJR737" s="479"/>
      <c r="DJS737" s="479"/>
      <c r="DJT737" s="479"/>
      <c r="DJU737" s="479"/>
      <c r="DJV737" s="479"/>
      <c r="DJW737" s="479"/>
      <c r="DJX737" s="479"/>
      <c r="DJY737" s="479"/>
      <c r="DJZ737" s="479"/>
      <c r="DKA737" s="479"/>
      <c r="DKB737" s="479"/>
      <c r="DKC737" s="479"/>
      <c r="DKD737" s="479"/>
      <c r="DKE737" s="479"/>
      <c r="DKF737" s="479"/>
      <c r="DKG737" s="479"/>
      <c r="DKH737" s="479"/>
      <c r="DKI737" s="479"/>
      <c r="DKJ737" s="479"/>
      <c r="DKK737" s="479"/>
      <c r="DKL737" s="479"/>
      <c r="DKM737" s="479"/>
      <c r="DKN737" s="479"/>
      <c r="DKO737" s="479"/>
      <c r="DKP737" s="479"/>
      <c r="DKQ737" s="479"/>
      <c r="DKR737" s="479"/>
      <c r="DKS737" s="479"/>
      <c r="DKT737" s="479"/>
      <c r="DKU737" s="479"/>
      <c r="DKV737" s="479"/>
      <c r="DKW737" s="479"/>
      <c r="DKX737" s="479"/>
      <c r="DKY737" s="479"/>
      <c r="DKZ737" s="479"/>
      <c r="DLA737" s="479"/>
      <c r="DLB737" s="479"/>
      <c r="DLC737" s="479"/>
      <c r="DLD737" s="479"/>
      <c r="DLE737" s="479"/>
      <c r="DLF737" s="479"/>
      <c r="DLG737" s="479"/>
      <c r="DLH737" s="479"/>
      <c r="DLI737" s="479"/>
      <c r="DLJ737" s="479"/>
      <c r="DLK737" s="479"/>
      <c r="DLL737" s="479"/>
      <c r="DLM737" s="479"/>
      <c r="DLN737" s="479"/>
      <c r="DLO737" s="479"/>
      <c r="DLP737" s="479"/>
      <c r="DLQ737" s="479"/>
      <c r="DLR737" s="479"/>
      <c r="DLS737" s="479"/>
      <c r="DLT737" s="479"/>
      <c r="DLU737" s="479"/>
      <c r="DLV737" s="479"/>
      <c r="DLW737" s="479"/>
      <c r="DLX737" s="479"/>
      <c r="DLY737" s="479"/>
      <c r="DLZ737" s="479"/>
      <c r="DMA737" s="479"/>
      <c r="DMB737" s="479"/>
      <c r="DMC737" s="479"/>
      <c r="DMD737" s="479"/>
      <c r="DME737" s="479"/>
      <c r="DMF737" s="479"/>
      <c r="DMG737" s="479"/>
      <c r="DMH737" s="479"/>
      <c r="DMI737" s="479"/>
      <c r="DMJ737" s="479"/>
      <c r="DMK737" s="479"/>
      <c r="DML737" s="479"/>
      <c r="DMM737" s="479"/>
      <c r="DMN737" s="479"/>
      <c r="DMO737" s="479"/>
      <c r="DMP737" s="479"/>
      <c r="DMQ737" s="479"/>
      <c r="DMR737" s="479"/>
      <c r="DMS737" s="479"/>
      <c r="DMT737" s="479"/>
      <c r="DMU737" s="479"/>
      <c r="DMV737" s="479"/>
      <c r="DMW737" s="479"/>
      <c r="DMX737" s="479"/>
      <c r="DMY737" s="479"/>
      <c r="DMZ737" s="479"/>
      <c r="DNA737" s="479"/>
      <c r="DNB737" s="479"/>
      <c r="DNC737" s="479"/>
      <c r="DND737" s="479"/>
      <c r="DNE737" s="479"/>
      <c r="DNF737" s="479"/>
      <c r="DNG737" s="479"/>
      <c r="DNH737" s="479"/>
      <c r="DNI737" s="479"/>
      <c r="DNJ737" s="479"/>
      <c r="DNK737" s="479"/>
      <c r="DNL737" s="479"/>
      <c r="DNM737" s="479"/>
      <c r="DNN737" s="479"/>
      <c r="DNO737" s="479"/>
      <c r="DNP737" s="479"/>
      <c r="DNQ737" s="479"/>
      <c r="DNR737" s="479"/>
      <c r="DNS737" s="479"/>
      <c r="DNT737" s="479"/>
      <c r="DNU737" s="479"/>
      <c r="DNV737" s="479"/>
      <c r="DNW737" s="479"/>
      <c r="DNX737" s="479"/>
      <c r="DNY737" s="479"/>
      <c r="DNZ737" s="479"/>
      <c r="DOA737" s="479"/>
      <c r="DOB737" s="479"/>
      <c r="DOC737" s="479"/>
      <c r="DOD737" s="479"/>
      <c r="DOE737" s="479"/>
      <c r="DOF737" s="479"/>
      <c r="DOG737" s="479"/>
      <c r="DOH737" s="479"/>
      <c r="DOI737" s="479"/>
      <c r="DOJ737" s="479"/>
      <c r="DOK737" s="479"/>
      <c r="DOL737" s="479"/>
      <c r="DOM737" s="479"/>
      <c r="DON737" s="479"/>
      <c r="DOO737" s="479"/>
      <c r="DOP737" s="479"/>
      <c r="DOQ737" s="479"/>
      <c r="DOR737" s="479"/>
      <c r="DOS737" s="479"/>
      <c r="DOT737" s="479"/>
      <c r="DOU737" s="479"/>
      <c r="DOV737" s="479"/>
      <c r="DOW737" s="479"/>
      <c r="DOX737" s="479"/>
      <c r="DOY737" s="479"/>
      <c r="DOZ737" s="479"/>
      <c r="DPA737" s="479"/>
      <c r="DPB737" s="479"/>
      <c r="DPC737" s="479"/>
      <c r="DPD737" s="479"/>
      <c r="DPE737" s="479"/>
      <c r="DPF737" s="479"/>
      <c r="DPG737" s="479"/>
      <c r="DPH737" s="479"/>
      <c r="DPI737" s="479"/>
      <c r="DPJ737" s="479"/>
      <c r="DPK737" s="479"/>
      <c r="DPL737" s="479"/>
      <c r="DPM737" s="479"/>
      <c r="DPN737" s="479"/>
      <c r="DPO737" s="479"/>
      <c r="DPP737" s="479"/>
      <c r="DPQ737" s="479"/>
      <c r="DPR737" s="479"/>
      <c r="DPS737" s="479"/>
      <c r="DPT737" s="479"/>
      <c r="DPU737" s="479"/>
      <c r="DPV737" s="479"/>
      <c r="DPW737" s="479"/>
      <c r="DPX737" s="479"/>
      <c r="DPY737" s="479"/>
      <c r="DPZ737" s="479"/>
      <c r="DQA737" s="479"/>
      <c r="DQB737" s="479"/>
      <c r="DQC737" s="479"/>
      <c r="DQD737" s="479"/>
      <c r="DQE737" s="479"/>
      <c r="DQF737" s="479"/>
      <c r="DQG737" s="479"/>
      <c r="DQH737" s="479"/>
      <c r="DQI737" s="479"/>
      <c r="DQJ737" s="479"/>
      <c r="DQK737" s="479"/>
      <c r="DQL737" s="479"/>
      <c r="DQM737" s="479"/>
      <c r="DQN737" s="479"/>
      <c r="DQO737" s="479"/>
      <c r="DQP737" s="479"/>
      <c r="DQQ737" s="479"/>
      <c r="DQR737" s="479"/>
      <c r="DQS737" s="479"/>
      <c r="DQT737" s="479"/>
      <c r="DQU737" s="479"/>
      <c r="DQV737" s="479"/>
      <c r="DQW737" s="479"/>
      <c r="DQX737" s="479"/>
      <c r="DQY737" s="479"/>
      <c r="DQZ737" s="479"/>
      <c r="DRA737" s="479"/>
      <c r="DRB737" s="479"/>
      <c r="DRC737" s="479"/>
      <c r="DRD737" s="479"/>
      <c r="DRE737" s="479"/>
      <c r="DRF737" s="479"/>
      <c r="DRG737" s="479"/>
      <c r="DRH737" s="479"/>
      <c r="DRI737" s="479"/>
      <c r="DRJ737" s="479"/>
      <c r="DRK737" s="479"/>
      <c r="DRL737" s="479"/>
      <c r="DRM737" s="479"/>
      <c r="DRN737" s="479"/>
      <c r="DRO737" s="479"/>
      <c r="DRP737" s="479"/>
      <c r="DRQ737" s="479"/>
      <c r="DRR737" s="479"/>
      <c r="DRS737" s="479"/>
      <c r="DRT737" s="479"/>
      <c r="DRU737" s="479"/>
      <c r="DRV737" s="479"/>
      <c r="DRW737" s="479"/>
      <c r="DRX737" s="479"/>
      <c r="DRY737" s="479"/>
      <c r="DRZ737" s="479"/>
      <c r="DSA737" s="479"/>
      <c r="DSB737" s="479"/>
      <c r="DSC737" s="479"/>
      <c r="DSD737" s="479"/>
      <c r="DSE737" s="479"/>
      <c r="DSF737" s="479"/>
      <c r="DSG737" s="479"/>
      <c r="DSH737" s="479"/>
      <c r="DSI737" s="479"/>
      <c r="DSJ737" s="479"/>
      <c r="DSK737" s="479"/>
      <c r="DSL737" s="479"/>
      <c r="DSM737" s="479"/>
      <c r="DSN737" s="479"/>
      <c r="DSO737" s="479"/>
      <c r="DSP737" s="479"/>
      <c r="DSQ737" s="479"/>
      <c r="DSR737" s="479"/>
      <c r="DSS737" s="479"/>
      <c r="DST737" s="479"/>
      <c r="DSU737" s="479"/>
      <c r="DSV737" s="479"/>
      <c r="DSW737" s="479"/>
      <c r="DSX737" s="479"/>
      <c r="DSY737" s="479"/>
      <c r="DSZ737" s="479"/>
      <c r="DTA737" s="479"/>
      <c r="DTB737" s="479"/>
      <c r="DTC737" s="479"/>
      <c r="DTD737" s="479"/>
      <c r="DTE737" s="479"/>
      <c r="DTF737" s="479"/>
      <c r="DTG737" s="479"/>
      <c r="DTH737" s="479"/>
      <c r="DTI737" s="479"/>
      <c r="DTJ737" s="479"/>
      <c r="DTK737" s="479"/>
      <c r="DTL737" s="479"/>
      <c r="DTM737" s="479"/>
      <c r="DTN737" s="479"/>
      <c r="DTO737" s="479"/>
      <c r="DTP737" s="479"/>
      <c r="DTQ737" s="479"/>
      <c r="DTR737" s="479"/>
      <c r="DTS737" s="479"/>
      <c r="DTT737" s="479"/>
      <c r="DTU737" s="479"/>
      <c r="DTV737" s="479"/>
      <c r="DTW737" s="479"/>
      <c r="DTX737" s="479"/>
      <c r="DTY737" s="479"/>
      <c r="DTZ737" s="479"/>
      <c r="DUA737" s="479"/>
      <c r="DUB737" s="479"/>
      <c r="DUC737" s="479"/>
      <c r="DUD737" s="479"/>
      <c r="DUE737" s="479"/>
      <c r="DUF737" s="479"/>
      <c r="DUG737" s="479"/>
      <c r="DUH737" s="479"/>
      <c r="DUI737" s="479"/>
      <c r="DUJ737" s="479"/>
      <c r="DUK737" s="479"/>
      <c r="DUL737" s="479"/>
      <c r="DUM737" s="479"/>
      <c r="DUN737" s="479"/>
      <c r="DUO737" s="479"/>
      <c r="DUP737" s="479"/>
      <c r="DUQ737" s="479"/>
      <c r="DUR737" s="479"/>
      <c r="DUS737" s="479"/>
      <c r="DUT737" s="479"/>
      <c r="DUU737" s="479"/>
      <c r="DUV737" s="479"/>
      <c r="DUW737" s="479"/>
      <c r="DUX737" s="479"/>
      <c r="DUY737" s="479"/>
      <c r="DUZ737" s="479"/>
      <c r="DVA737" s="479"/>
      <c r="DVB737" s="479"/>
      <c r="DVC737" s="479"/>
      <c r="DVD737" s="479"/>
      <c r="DVE737" s="479"/>
      <c r="DVF737" s="479"/>
      <c r="DVG737" s="479"/>
      <c r="DVH737" s="479"/>
      <c r="DVI737" s="479"/>
      <c r="DVJ737" s="479"/>
      <c r="DVK737" s="479"/>
      <c r="DVL737" s="479"/>
      <c r="DVM737" s="479"/>
      <c r="DVN737" s="479"/>
      <c r="DVO737" s="479"/>
      <c r="DVP737" s="479"/>
      <c r="DVQ737" s="479"/>
      <c r="DVR737" s="479"/>
      <c r="DVS737" s="479"/>
      <c r="DVT737" s="479"/>
      <c r="DVU737" s="479"/>
      <c r="DVV737" s="479"/>
      <c r="DVW737" s="479"/>
      <c r="DVX737" s="479"/>
      <c r="DVY737" s="479"/>
      <c r="DVZ737" s="479"/>
      <c r="DWA737" s="479"/>
      <c r="DWB737" s="479"/>
      <c r="DWC737" s="479"/>
      <c r="DWD737" s="479"/>
      <c r="DWE737" s="479"/>
      <c r="DWF737" s="479"/>
      <c r="DWG737" s="479"/>
      <c r="DWH737" s="479"/>
      <c r="DWI737" s="479"/>
      <c r="DWJ737" s="479"/>
      <c r="DWK737" s="479"/>
      <c r="DWL737" s="479"/>
      <c r="DWM737" s="479"/>
      <c r="DWN737" s="479"/>
      <c r="DWO737" s="479"/>
      <c r="DWP737" s="479"/>
      <c r="DWQ737" s="479"/>
      <c r="DWR737" s="479"/>
      <c r="DWS737" s="479"/>
      <c r="DWT737" s="479"/>
      <c r="DWU737" s="479"/>
      <c r="DWV737" s="479"/>
      <c r="DWW737" s="479"/>
      <c r="DWX737" s="479"/>
      <c r="DWY737" s="479"/>
      <c r="DWZ737" s="479"/>
      <c r="DXA737" s="479"/>
      <c r="DXB737" s="479"/>
      <c r="DXC737" s="479"/>
      <c r="DXD737" s="479"/>
      <c r="DXE737" s="479"/>
      <c r="DXF737" s="479"/>
      <c r="DXG737" s="479"/>
      <c r="DXH737" s="479"/>
      <c r="DXI737" s="479"/>
      <c r="DXJ737" s="479"/>
      <c r="DXK737" s="479"/>
      <c r="DXL737" s="479"/>
      <c r="DXM737" s="479"/>
      <c r="DXN737" s="479"/>
      <c r="DXO737" s="479"/>
      <c r="DXP737" s="479"/>
      <c r="DXQ737" s="479"/>
      <c r="DXR737" s="479"/>
      <c r="DXS737" s="479"/>
      <c r="DXT737" s="479"/>
      <c r="DXU737" s="479"/>
      <c r="DXV737" s="479"/>
      <c r="DXW737" s="479"/>
      <c r="DXX737" s="479"/>
      <c r="DXY737" s="479"/>
      <c r="DXZ737" s="479"/>
      <c r="DYA737" s="479"/>
      <c r="DYB737" s="479"/>
      <c r="DYC737" s="479"/>
      <c r="DYD737" s="479"/>
      <c r="DYE737" s="479"/>
      <c r="DYF737" s="479"/>
      <c r="DYG737" s="479"/>
      <c r="DYH737" s="479"/>
      <c r="DYI737" s="479"/>
      <c r="DYJ737" s="479"/>
      <c r="DYK737" s="479"/>
      <c r="DYL737" s="479"/>
      <c r="DYM737" s="479"/>
      <c r="DYN737" s="479"/>
      <c r="DYO737" s="479"/>
      <c r="DYP737" s="479"/>
      <c r="DYQ737" s="479"/>
      <c r="DYR737" s="479"/>
      <c r="DYS737" s="479"/>
      <c r="DYT737" s="479"/>
      <c r="DYU737" s="479"/>
      <c r="DYV737" s="479"/>
      <c r="DYW737" s="479"/>
      <c r="DYX737" s="479"/>
      <c r="DYY737" s="479"/>
      <c r="DYZ737" s="479"/>
      <c r="DZA737" s="479"/>
      <c r="DZB737" s="479"/>
      <c r="DZC737" s="479"/>
      <c r="DZD737" s="479"/>
      <c r="DZE737" s="479"/>
      <c r="DZF737" s="479"/>
      <c r="DZG737" s="479"/>
      <c r="DZH737" s="479"/>
      <c r="DZI737" s="479"/>
      <c r="DZJ737" s="479"/>
      <c r="DZK737" s="479"/>
      <c r="DZL737" s="479"/>
      <c r="DZM737" s="479"/>
      <c r="DZN737" s="479"/>
      <c r="DZO737" s="479"/>
      <c r="DZP737" s="479"/>
      <c r="DZQ737" s="479"/>
      <c r="DZR737" s="479"/>
      <c r="DZS737" s="479"/>
      <c r="DZT737" s="479"/>
      <c r="DZU737" s="479"/>
      <c r="DZV737" s="479"/>
      <c r="DZW737" s="479"/>
      <c r="DZX737" s="479"/>
      <c r="DZY737" s="479"/>
      <c r="DZZ737" s="479"/>
      <c r="EAA737" s="479"/>
      <c r="EAB737" s="479"/>
      <c r="EAC737" s="479"/>
      <c r="EAD737" s="479"/>
      <c r="EAE737" s="479"/>
      <c r="EAF737" s="479"/>
      <c r="EAG737" s="479"/>
      <c r="EAH737" s="479"/>
      <c r="EAI737" s="479"/>
      <c r="EAJ737" s="479"/>
      <c r="EAK737" s="479"/>
      <c r="EAL737" s="479"/>
      <c r="EAM737" s="479"/>
      <c r="EAN737" s="479"/>
      <c r="EAO737" s="479"/>
      <c r="EAP737" s="479"/>
      <c r="EAQ737" s="479"/>
      <c r="EAR737" s="479"/>
      <c r="EAS737" s="479"/>
      <c r="EAT737" s="479"/>
      <c r="EAU737" s="479"/>
      <c r="EAV737" s="479"/>
      <c r="EAW737" s="479"/>
      <c r="EAX737" s="479"/>
      <c r="EAY737" s="479"/>
      <c r="EAZ737" s="479"/>
      <c r="EBA737" s="479"/>
      <c r="EBB737" s="479"/>
      <c r="EBC737" s="479"/>
      <c r="EBD737" s="479"/>
      <c r="EBE737" s="479"/>
      <c r="EBF737" s="479"/>
      <c r="EBG737" s="479"/>
      <c r="EBH737" s="479"/>
      <c r="EBI737" s="479"/>
      <c r="EBJ737" s="479"/>
      <c r="EBK737" s="479"/>
      <c r="EBL737" s="479"/>
      <c r="EBM737" s="479"/>
      <c r="EBN737" s="479"/>
      <c r="EBO737" s="479"/>
      <c r="EBP737" s="479"/>
      <c r="EBQ737" s="479"/>
      <c r="EBR737" s="479"/>
      <c r="EBS737" s="479"/>
      <c r="EBT737" s="479"/>
      <c r="EBU737" s="479"/>
      <c r="EBV737" s="479"/>
      <c r="EBW737" s="479"/>
      <c r="EBX737" s="479"/>
      <c r="EBY737" s="479"/>
      <c r="EBZ737" s="479"/>
      <c r="ECA737" s="479"/>
      <c r="ECB737" s="479"/>
      <c r="ECC737" s="479"/>
      <c r="ECD737" s="479"/>
      <c r="ECE737" s="479"/>
      <c r="ECF737" s="479"/>
      <c r="ECG737" s="479"/>
      <c r="ECH737" s="479"/>
      <c r="ECI737" s="479"/>
      <c r="ECJ737" s="479"/>
      <c r="ECK737" s="479"/>
      <c r="ECL737" s="479"/>
      <c r="ECM737" s="479"/>
      <c r="ECN737" s="479"/>
      <c r="ECO737" s="479"/>
      <c r="ECP737" s="479"/>
      <c r="ECQ737" s="479"/>
      <c r="ECR737" s="479"/>
      <c r="ECS737" s="479"/>
      <c r="ECT737" s="479"/>
      <c r="ECU737" s="479"/>
      <c r="ECV737" s="479"/>
      <c r="ECW737" s="479"/>
      <c r="ECX737" s="479"/>
      <c r="ECY737" s="479"/>
      <c r="ECZ737" s="479"/>
      <c r="EDA737" s="479"/>
      <c r="EDB737" s="479"/>
      <c r="EDC737" s="479"/>
      <c r="EDD737" s="479"/>
      <c r="EDE737" s="479"/>
      <c r="EDF737" s="479"/>
      <c r="EDG737" s="479"/>
      <c r="EDH737" s="479"/>
      <c r="EDI737" s="479"/>
      <c r="EDJ737" s="479"/>
      <c r="EDK737" s="479"/>
      <c r="EDL737" s="479"/>
      <c r="EDM737" s="479"/>
      <c r="EDN737" s="479"/>
      <c r="EDO737" s="479"/>
      <c r="EDP737" s="479"/>
      <c r="EDQ737" s="479"/>
      <c r="EDR737" s="479"/>
      <c r="EDS737" s="479"/>
      <c r="EDT737" s="479"/>
      <c r="EDU737" s="479"/>
      <c r="EDV737" s="479"/>
      <c r="EDW737" s="479"/>
      <c r="EDX737" s="479"/>
      <c r="EDY737" s="479"/>
      <c r="EDZ737" s="479"/>
      <c r="EEA737" s="479"/>
      <c r="EEB737" s="479"/>
      <c r="EEC737" s="479"/>
      <c r="EED737" s="479"/>
      <c r="EEE737" s="479"/>
      <c r="EEF737" s="479"/>
      <c r="EEG737" s="479"/>
      <c r="EEH737" s="479"/>
      <c r="EEI737" s="479"/>
      <c r="EEJ737" s="479"/>
      <c r="EEK737" s="479"/>
      <c r="EEL737" s="479"/>
      <c r="EEM737" s="479"/>
      <c r="EEN737" s="479"/>
      <c r="EEO737" s="479"/>
      <c r="EEP737" s="479"/>
      <c r="EEQ737" s="479"/>
      <c r="EER737" s="479"/>
      <c r="EES737" s="479"/>
      <c r="EET737" s="479"/>
      <c r="EEU737" s="479"/>
      <c r="EEV737" s="479"/>
      <c r="EEW737" s="479"/>
      <c r="EEX737" s="479"/>
      <c r="EEY737" s="479"/>
      <c r="EEZ737" s="479"/>
      <c r="EFA737" s="479"/>
      <c r="EFB737" s="479"/>
      <c r="EFC737" s="479"/>
      <c r="EFD737" s="479"/>
      <c r="EFE737" s="479"/>
      <c r="EFF737" s="479"/>
      <c r="EFG737" s="479"/>
      <c r="EFH737" s="479"/>
      <c r="EFI737" s="479"/>
      <c r="EFJ737" s="479"/>
      <c r="EFK737" s="479"/>
      <c r="EFL737" s="479"/>
      <c r="EFM737" s="479"/>
      <c r="EFN737" s="479"/>
      <c r="EFO737" s="479"/>
      <c r="EFP737" s="479"/>
      <c r="EFQ737" s="479"/>
      <c r="EFR737" s="479"/>
      <c r="EFS737" s="479"/>
      <c r="EFT737" s="479"/>
      <c r="EFU737" s="479"/>
      <c r="EFV737" s="479"/>
      <c r="EFW737" s="479"/>
      <c r="EFX737" s="479"/>
      <c r="EFY737" s="479"/>
      <c r="EFZ737" s="479"/>
      <c r="EGA737" s="479"/>
      <c r="EGB737" s="479"/>
      <c r="EGC737" s="479"/>
      <c r="EGD737" s="479"/>
      <c r="EGE737" s="479"/>
      <c r="EGF737" s="479"/>
      <c r="EGG737" s="479"/>
      <c r="EGH737" s="479"/>
      <c r="EGI737" s="479"/>
      <c r="EGJ737" s="479"/>
      <c r="EGK737" s="479"/>
      <c r="EGL737" s="479"/>
      <c r="EGM737" s="479"/>
      <c r="EGN737" s="479"/>
      <c r="EGO737" s="479"/>
      <c r="EGP737" s="479"/>
      <c r="EGQ737" s="479"/>
      <c r="EGR737" s="479"/>
      <c r="EGS737" s="479"/>
      <c r="EGT737" s="479"/>
      <c r="EGU737" s="479"/>
      <c r="EGV737" s="479"/>
      <c r="EGW737" s="479"/>
      <c r="EGX737" s="479"/>
      <c r="EGY737" s="479"/>
      <c r="EGZ737" s="479"/>
      <c r="EHA737" s="479"/>
      <c r="EHB737" s="479"/>
      <c r="EHC737" s="479"/>
      <c r="EHD737" s="479"/>
      <c r="EHE737" s="479"/>
      <c r="EHF737" s="479"/>
      <c r="EHG737" s="479"/>
      <c r="EHH737" s="479"/>
      <c r="EHI737" s="479"/>
      <c r="EHJ737" s="479"/>
      <c r="EHK737" s="479"/>
      <c r="EHL737" s="479"/>
      <c r="EHM737" s="479"/>
      <c r="EHN737" s="479"/>
      <c r="EHO737" s="479"/>
      <c r="EHP737" s="479"/>
      <c r="EHQ737" s="479"/>
      <c r="EHR737" s="479"/>
      <c r="EHS737" s="479"/>
      <c r="EHT737" s="479"/>
      <c r="EHU737" s="479"/>
      <c r="EHV737" s="479"/>
      <c r="EHW737" s="479"/>
      <c r="EHX737" s="479"/>
      <c r="EHY737" s="479"/>
      <c r="EHZ737" s="479"/>
      <c r="EIA737" s="479"/>
      <c r="EIB737" s="479"/>
      <c r="EIC737" s="479"/>
      <c r="EID737" s="479"/>
      <c r="EIE737" s="479"/>
      <c r="EIF737" s="479"/>
      <c r="EIG737" s="479"/>
      <c r="EIH737" s="479"/>
      <c r="EII737" s="479"/>
      <c r="EIJ737" s="479"/>
      <c r="EIK737" s="479"/>
      <c r="EIL737" s="479"/>
      <c r="EIM737" s="479"/>
      <c r="EIN737" s="479"/>
      <c r="EIO737" s="479"/>
      <c r="EIP737" s="479"/>
      <c r="EIQ737" s="479"/>
      <c r="EIR737" s="479"/>
      <c r="EIS737" s="479"/>
      <c r="EIT737" s="479"/>
      <c r="EIU737" s="479"/>
      <c r="EIV737" s="479"/>
      <c r="EIW737" s="479"/>
      <c r="EIX737" s="479"/>
      <c r="EIY737" s="479"/>
      <c r="EIZ737" s="479"/>
      <c r="EJA737" s="479"/>
      <c r="EJB737" s="479"/>
      <c r="EJC737" s="479"/>
      <c r="EJD737" s="479"/>
      <c r="EJE737" s="479"/>
      <c r="EJF737" s="479"/>
      <c r="EJG737" s="479"/>
      <c r="EJH737" s="479"/>
      <c r="EJI737" s="479"/>
      <c r="EJJ737" s="479"/>
      <c r="EJK737" s="479"/>
      <c r="EJL737" s="479"/>
      <c r="EJM737" s="479"/>
      <c r="EJN737" s="479"/>
      <c r="EJO737" s="479"/>
      <c r="EJP737" s="479"/>
      <c r="EJQ737" s="479"/>
      <c r="EJR737" s="479"/>
      <c r="EJS737" s="479"/>
      <c r="EJT737" s="479"/>
      <c r="EJU737" s="479"/>
      <c r="EJV737" s="479"/>
      <c r="EJW737" s="479"/>
      <c r="EJX737" s="479"/>
      <c r="EJY737" s="479"/>
      <c r="EJZ737" s="479"/>
      <c r="EKA737" s="479"/>
      <c r="EKB737" s="479"/>
      <c r="EKC737" s="479"/>
      <c r="EKD737" s="479"/>
      <c r="EKE737" s="479"/>
      <c r="EKF737" s="479"/>
      <c r="EKG737" s="479"/>
      <c r="EKH737" s="479"/>
      <c r="EKI737" s="479"/>
      <c r="EKJ737" s="479"/>
      <c r="EKK737" s="479"/>
      <c r="EKL737" s="479"/>
      <c r="EKM737" s="479"/>
      <c r="EKN737" s="479"/>
      <c r="EKO737" s="479"/>
      <c r="EKP737" s="479"/>
      <c r="EKQ737" s="479"/>
      <c r="EKR737" s="479"/>
      <c r="EKS737" s="479"/>
      <c r="EKT737" s="479"/>
      <c r="EKU737" s="479"/>
      <c r="EKV737" s="479"/>
      <c r="EKW737" s="479"/>
      <c r="EKX737" s="479"/>
      <c r="EKY737" s="479"/>
      <c r="EKZ737" s="479"/>
      <c r="ELA737" s="479"/>
      <c r="ELB737" s="479"/>
      <c r="ELC737" s="479"/>
      <c r="ELD737" s="479"/>
      <c r="ELE737" s="479"/>
      <c r="ELF737" s="479"/>
      <c r="ELG737" s="479"/>
      <c r="ELH737" s="479"/>
      <c r="ELI737" s="479"/>
      <c r="ELJ737" s="479"/>
      <c r="ELK737" s="479"/>
      <c r="ELL737" s="479"/>
      <c r="ELM737" s="479"/>
      <c r="ELN737" s="479"/>
      <c r="ELO737" s="479"/>
      <c r="ELP737" s="479"/>
      <c r="ELQ737" s="479"/>
      <c r="ELR737" s="479"/>
      <c r="ELS737" s="479"/>
      <c r="ELT737" s="479"/>
      <c r="ELU737" s="479"/>
      <c r="ELV737" s="479"/>
      <c r="ELW737" s="479"/>
      <c r="ELX737" s="479"/>
      <c r="ELY737" s="479"/>
      <c r="ELZ737" s="479"/>
      <c r="EMA737" s="479"/>
      <c r="EMB737" s="479"/>
      <c r="EMC737" s="479"/>
      <c r="EMD737" s="479"/>
      <c r="EME737" s="479"/>
      <c r="EMF737" s="479"/>
      <c r="EMG737" s="479"/>
      <c r="EMH737" s="479"/>
      <c r="EMI737" s="479"/>
      <c r="EMJ737" s="479"/>
      <c r="EMK737" s="479"/>
      <c r="EML737" s="479"/>
      <c r="EMM737" s="479"/>
      <c r="EMN737" s="479"/>
      <c r="EMO737" s="479"/>
      <c r="EMP737" s="479"/>
      <c r="EMQ737" s="479"/>
      <c r="EMR737" s="479"/>
      <c r="EMS737" s="479"/>
      <c r="EMT737" s="479"/>
      <c r="EMU737" s="479"/>
      <c r="EMV737" s="479"/>
      <c r="EMW737" s="479"/>
      <c r="EMX737" s="479"/>
      <c r="EMY737" s="479"/>
      <c r="EMZ737" s="479"/>
      <c r="ENA737" s="479"/>
      <c r="ENB737" s="479"/>
      <c r="ENC737" s="479"/>
      <c r="END737" s="479"/>
      <c r="ENE737" s="479"/>
      <c r="ENF737" s="479"/>
      <c r="ENG737" s="479"/>
      <c r="ENH737" s="479"/>
      <c r="ENI737" s="479"/>
      <c r="ENJ737" s="479"/>
      <c r="ENK737" s="479"/>
      <c r="ENL737" s="479"/>
      <c r="ENM737" s="479"/>
      <c r="ENN737" s="479"/>
      <c r="ENO737" s="479"/>
      <c r="ENP737" s="479"/>
      <c r="ENQ737" s="479"/>
      <c r="ENR737" s="479"/>
      <c r="ENS737" s="479"/>
      <c r="ENT737" s="479"/>
      <c r="ENU737" s="479"/>
      <c r="ENV737" s="479"/>
      <c r="ENW737" s="479"/>
      <c r="ENX737" s="479"/>
      <c r="ENY737" s="479"/>
      <c r="ENZ737" s="479"/>
      <c r="EOA737" s="479"/>
      <c r="EOB737" s="479"/>
      <c r="EOC737" s="479"/>
      <c r="EOD737" s="479"/>
      <c r="EOE737" s="479"/>
      <c r="EOF737" s="479"/>
      <c r="EOG737" s="479"/>
      <c r="EOH737" s="479"/>
      <c r="EOI737" s="479"/>
      <c r="EOJ737" s="479"/>
      <c r="EOK737" s="479"/>
      <c r="EOL737" s="479"/>
      <c r="EOM737" s="479"/>
      <c r="EON737" s="479"/>
      <c r="EOO737" s="479"/>
      <c r="EOP737" s="479"/>
      <c r="EOQ737" s="479"/>
      <c r="EOR737" s="479"/>
      <c r="EOS737" s="479"/>
      <c r="EOT737" s="479"/>
      <c r="EOU737" s="479"/>
      <c r="EOV737" s="479"/>
      <c r="EOW737" s="479"/>
      <c r="EOX737" s="479"/>
      <c r="EOY737" s="479"/>
      <c r="EOZ737" s="479"/>
      <c r="EPA737" s="479"/>
      <c r="EPB737" s="479"/>
      <c r="EPC737" s="479"/>
      <c r="EPD737" s="479"/>
      <c r="EPE737" s="479"/>
      <c r="EPF737" s="479"/>
      <c r="EPG737" s="479"/>
      <c r="EPH737" s="479"/>
      <c r="EPI737" s="479"/>
      <c r="EPJ737" s="479"/>
      <c r="EPK737" s="479"/>
      <c r="EPL737" s="479"/>
      <c r="EPM737" s="479"/>
      <c r="EPN737" s="479"/>
      <c r="EPO737" s="479"/>
      <c r="EPP737" s="479"/>
      <c r="EPQ737" s="479"/>
      <c r="EPR737" s="479"/>
      <c r="EPS737" s="479"/>
      <c r="EPT737" s="479"/>
      <c r="EPU737" s="479"/>
      <c r="EPV737" s="479"/>
      <c r="EPW737" s="479"/>
      <c r="EPX737" s="479"/>
      <c r="EPY737" s="479"/>
      <c r="EPZ737" s="479"/>
      <c r="EQA737" s="479"/>
      <c r="EQB737" s="479"/>
      <c r="EQC737" s="479"/>
      <c r="EQD737" s="479"/>
      <c r="EQE737" s="479"/>
      <c r="EQF737" s="479"/>
      <c r="EQG737" s="479"/>
      <c r="EQH737" s="479"/>
      <c r="EQI737" s="479"/>
      <c r="EQJ737" s="479"/>
      <c r="EQK737" s="479"/>
      <c r="EQL737" s="479"/>
      <c r="EQM737" s="479"/>
      <c r="EQN737" s="479"/>
      <c r="EQO737" s="479"/>
      <c r="EQP737" s="479"/>
      <c r="EQQ737" s="479"/>
      <c r="EQR737" s="479"/>
      <c r="EQS737" s="479"/>
      <c r="EQT737" s="479"/>
      <c r="EQU737" s="479"/>
      <c r="EQV737" s="479"/>
      <c r="EQW737" s="479"/>
      <c r="EQX737" s="479"/>
      <c r="EQY737" s="479"/>
      <c r="EQZ737" s="479"/>
      <c r="ERA737" s="479"/>
      <c r="ERB737" s="479"/>
      <c r="ERC737" s="479"/>
      <c r="ERD737" s="479"/>
      <c r="ERE737" s="479"/>
      <c r="ERF737" s="479"/>
      <c r="ERG737" s="479"/>
      <c r="ERH737" s="479"/>
      <c r="ERI737" s="479"/>
      <c r="ERJ737" s="479"/>
      <c r="ERK737" s="479"/>
      <c r="ERL737" s="479"/>
      <c r="ERM737" s="479"/>
      <c r="ERN737" s="479"/>
      <c r="ERO737" s="479"/>
      <c r="ERP737" s="479"/>
      <c r="ERQ737" s="479"/>
      <c r="ERR737" s="479"/>
      <c r="ERS737" s="479"/>
      <c r="ERT737" s="479"/>
      <c r="ERU737" s="479"/>
      <c r="ERV737" s="479"/>
      <c r="ERW737" s="479"/>
      <c r="ERX737" s="479"/>
      <c r="ERY737" s="479"/>
      <c r="ERZ737" s="479"/>
      <c r="ESA737" s="479"/>
      <c r="ESB737" s="479"/>
      <c r="ESC737" s="479"/>
      <c r="ESD737" s="479"/>
      <c r="ESE737" s="479"/>
      <c r="ESF737" s="479"/>
      <c r="ESG737" s="479"/>
      <c r="ESH737" s="479"/>
      <c r="ESI737" s="479"/>
      <c r="ESJ737" s="479"/>
      <c r="ESK737" s="479"/>
      <c r="ESL737" s="479"/>
      <c r="ESM737" s="479"/>
      <c r="ESN737" s="479"/>
      <c r="ESO737" s="479"/>
      <c r="ESP737" s="479"/>
      <c r="ESQ737" s="479"/>
      <c r="ESR737" s="479"/>
      <c r="ESS737" s="479"/>
      <c r="EST737" s="479"/>
      <c r="ESU737" s="479"/>
      <c r="ESV737" s="479"/>
      <c r="ESW737" s="479"/>
      <c r="ESX737" s="479"/>
      <c r="ESY737" s="479"/>
      <c r="ESZ737" s="479"/>
      <c r="ETA737" s="479"/>
      <c r="ETB737" s="479"/>
      <c r="ETC737" s="479"/>
      <c r="ETD737" s="479"/>
      <c r="ETE737" s="479"/>
      <c r="ETF737" s="479"/>
      <c r="ETG737" s="479"/>
      <c r="ETH737" s="479"/>
      <c r="ETI737" s="479"/>
      <c r="ETJ737" s="479"/>
      <c r="ETK737" s="479"/>
      <c r="ETL737" s="479"/>
      <c r="ETM737" s="479"/>
      <c r="ETN737" s="479"/>
      <c r="ETO737" s="479"/>
      <c r="ETP737" s="479"/>
      <c r="ETQ737" s="479"/>
      <c r="ETR737" s="479"/>
      <c r="ETS737" s="479"/>
      <c r="ETT737" s="479"/>
      <c r="ETU737" s="479"/>
      <c r="ETV737" s="479"/>
      <c r="ETW737" s="479"/>
      <c r="ETX737" s="479"/>
      <c r="ETY737" s="479"/>
      <c r="ETZ737" s="479"/>
      <c r="EUA737" s="479"/>
      <c r="EUB737" s="479"/>
      <c r="EUC737" s="479"/>
      <c r="EUD737" s="479"/>
      <c r="EUE737" s="479"/>
      <c r="EUF737" s="479"/>
      <c r="EUG737" s="479"/>
      <c r="EUH737" s="479"/>
      <c r="EUI737" s="479"/>
      <c r="EUJ737" s="479"/>
      <c r="EUK737" s="479"/>
      <c r="EUL737" s="479"/>
      <c r="EUM737" s="479"/>
      <c r="EUN737" s="479"/>
      <c r="EUO737" s="479"/>
      <c r="EUP737" s="479"/>
      <c r="EUQ737" s="479"/>
      <c r="EUR737" s="479"/>
      <c r="EUS737" s="479"/>
      <c r="EUT737" s="479"/>
      <c r="EUU737" s="479"/>
      <c r="EUV737" s="479"/>
      <c r="EUW737" s="479"/>
      <c r="EUX737" s="479"/>
      <c r="EUY737" s="479"/>
      <c r="EUZ737" s="479"/>
      <c r="EVA737" s="479"/>
      <c r="EVB737" s="479"/>
      <c r="EVC737" s="479"/>
      <c r="EVD737" s="479"/>
      <c r="EVE737" s="479"/>
      <c r="EVF737" s="479"/>
      <c r="EVG737" s="479"/>
      <c r="EVH737" s="479"/>
      <c r="EVI737" s="479"/>
      <c r="EVJ737" s="479"/>
      <c r="EVK737" s="479"/>
      <c r="EVL737" s="479"/>
      <c r="EVM737" s="479"/>
      <c r="EVN737" s="479"/>
      <c r="EVO737" s="479"/>
      <c r="EVP737" s="479"/>
      <c r="EVQ737" s="479"/>
      <c r="EVR737" s="479"/>
      <c r="EVS737" s="479"/>
      <c r="EVT737" s="479"/>
      <c r="EVU737" s="479"/>
      <c r="EVV737" s="479"/>
      <c r="EVW737" s="479"/>
      <c r="EVX737" s="479"/>
      <c r="EVY737" s="479"/>
      <c r="EVZ737" s="479"/>
      <c r="EWA737" s="479"/>
      <c r="EWB737" s="479"/>
      <c r="EWC737" s="479"/>
      <c r="EWD737" s="479"/>
      <c r="EWE737" s="479"/>
      <c r="EWF737" s="479"/>
      <c r="EWG737" s="479"/>
      <c r="EWH737" s="479"/>
      <c r="EWI737" s="479"/>
      <c r="EWJ737" s="479"/>
      <c r="EWK737" s="479"/>
      <c r="EWL737" s="479"/>
      <c r="EWM737" s="479"/>
      <c r="EWN737" s="479"/>
      <c r="EWO737" s="479"/>
      <c r="EWP737" s="479"/>
      <c r="EWQ737" s="479"/>
      <c r="EWR737" s="479"/>
      <c r="EWS737" s="479"/>
      <c r="EWT737" s="479"/>
      <c r="EWU737" s="479"/>
      <c r="EWV737" s="479"/>
      <c r="EWW737" s="479"/>
      <c r="EWX737" s="479"/>
      <c r="EWY737" s="479"/>
      <c r="EWZ737" s="479"/>
      <c r="EXA737" s="479"/>
      <c r="EXB737" s="479"/>
      <c r="EXC737" s="479"/>
      <c r="EXD737" s="479"/>
      <c r="EXE737" s="479"/>
      <c r="EXF737" s="479"/>
      <c r="EXG737" s="479"/>
      <c r="EXH737" s="479"/>
      <c r="EXI737" s="479"/>
      <c r="EXJ737" s="479"/>
      <c r="EXK737" s="479"/>
      <c r="EXL737" s="479"/>
      <c r="EXM737" s="479"/>
      <c r="EXN737" s="479"/>
      <c r="EXO737" s="479"/>
      <c r="EXP737" s="479"/>
      <c r="EXQ737" s="479"/>
      <c r="EXR737" s="479"/>
      <c r="EXS737" s="479"/>
      <c r="EXT737" s="479"/>
      <c r="EXU737" s="479"/>
      <c r="EXV737" s="479"/>
      <c r="EXW737" s="479"/>
      <c r="EXX737" s="479"/>
      <c r="EXY737" s="479"/>
      <c r="EXZ737" s="479"/>
      <c r="EYA737" s="479"/>
      <c r="EYB737" s="479"/>
      <c r="EYC737" s="479"/>
      <c r="EYD737" s="479"/>
      <c r="EYE737" s="479"/>
      <c r="EYF737" s="479"/>
      <c r="EYG737" s="479"/>
      <c r="EYH737" s="479"/>
      <c r="EYI737" s="479"/>
      <c r="EYJ737" s="479"/>
      <c r="EYK737" s="479"/>
      <c r="EYL737" s="479"/>
      <c r="EYM737" s="479"/>
      <c r="EYN737" s="479"/>
      <c r="EYO737" s="479"/>
      <c r="EYP737" s="479"/>
      <c r="EYQ737" s="479"/>
      <c r="EYR737" s="479"/>
      <c r="EYS737" s="479"/>
      <c r="EYT737" s="479"/>
      <c r="EYU737" s="479"/>
      <c r="EYV737" s="479"/>
      <c r="EYW737" s="479"/>
      <c r="EYX737" s="479"/>
      <c r="EYY737" s="479"/>
      <c r="EYZ737" s="479"/>
      <c r="EZA737" s="479"/>
      <c r="EZB737" s="479"/>
      <c r="EZC737" s="479"/>
      <c r="EZD737" s="479"/>
      <c r="EZE737" s="479"/>
      <c r="EZF737" s="479"/>
      <c r="EZG737" s="479"/>
      <c r="EZH737" s="479"/>
      <c r="EZI737" s="479"/>
      <c r="EZJ737" s="479"/>
      <c r="EZK737" s="479"/>
      <c r="EZL737" s="479"/>
      <c r="EZM737" s="479"/>
      <c r="EZN737" s="479"/>
      <c r="EZO737" s="479"/>
      <c r="EZP737" s="479"/>
      <c r="EZQ737" s="479"/>
      <c r="EZR737" s="479"/>
      <c r="EZS737" s="479"/>
      <c r="EZT737" s="479"/>
      <c r="EZU737" s="479"/>
      <c r="EZV737" s="479"/>
      <c r="EZW737" s="479"/>
      <c r="EZX737" s="479"/>
      <c r="EZY737" s="479"/>
      <c r="EZZ737" s="479"/>
      <c r="FAA737" s="479"/>
      <c r="FAB737" s="479"/>
      <c r="FAC737" s="479"/>
      <c r="FAD737" s="479"/>
      <c r="FAE737" s="479"/>
      <c r="FAF737" s="479"/>
      <c r="FAG737" s="479"/>
      <c r="FAH737" s="479"/>
      <c r="FAI737" s="479"/>
      <c r="FAJ737" s="479"/>
      <c r="FAK737" s="479"/>
      <c r="FAL737" s="479"/>
      <c r="FAM737" s="479"/>
      <c r="FAN737" s="479"/>
      <c r="FAO737" s="479"/>
      <c r="FAP737" s="479"/>
      <c r="FAQ737" s="479"/>
      <c r="FAR737" s="479"/>
      <c r="FAS737" s="479"/>
      <c r="FAT737" s="479"/>
      <c r="FAU737" s="479"/>
      <c r="FAV737" s="479"/>
      <c r="FAW737" s="479"/>
      <c r="FAX737" s="479"/>
      <c r="FAY737" s="479"/>
      <c r="FAZ737" s="479"/>
      <c r="FBA737" s="479"/>
      <c r="FBB737" s="479"/>
      <c r="FBC737" s="479"/>
      <c r="FBD737" s="479"/>
      <c r="FBE737" s="479"/>
      <c r="FBF737" s="479"/>
      <c r="FBG737" s="479"/>
      <c r="FBH737" s="479"/>
      <c r="FBI737" s="479"/>
      <c r="FBJ737" s="479"/>
      <c r="FBK737" s="479"/>
      <c r="FBL737" s="479"/>
      <c r="FBM737" s="479"/>
      <c r="FBN737" s="479"/>
      <c r="FBO737" s="479"/>
      <c r="FBP737" s="479"/>
      <c r="FBQ737" s="479"/>
      <c r="FBR737" s="479"/>
      <c r="FBS737" s="479"/>
      <c r="FBT737" s="479"/>
      <c r="FBU737" s="479"/>
      <c r="FBV737" s="479"/>
      <c r="FBW737" s="479"/>
      <c r="FBX737" s="479"/>
      <c r="FBY737" s="479"/>
      <c r="FBZ737" s="479"/>
      <c r="FCA737" s="479"/>
      <c r="FCB737" s="479"/>
      <c r="FCC737" s="479"/>
      <c r="FCD737" s="479"/>
      <c r="FCE737" s="479"/>
      <c r="FCF737" s="479"/>
      <c r="FCG737" s="479"/>
      <c r="FCH737" s="479"/>
      <c r="FCI737" s="479"/>
      <c r="FCJ737" s="479"/>
      <c r="FCK737" s="479"/>
      <c r="FCL737" s="479"/>
      <c r="FCM737" s="479"/>
      <c r="FCN737" s="479"/>
      <c r="FCO737" s="479"/>
      <c r="FCP737" s="479"/>
      <c r="FCQ737" s="479"/>
      <c r="FCR737" s="479"/>
      <c r="FCS737" s="479"/>
      <c r="FCT737" s="479"/>
      <c r="FCU737" s="479"/>
      <c r="FCV737" s="479"/>
      <c r="FCW737" s="479"/>
      <c r="FCX737" s="479"/>
      <c r="FCY737" s="479"/>
      <c r="FCZ737" s="479"/>
      <c r="FDA737" s="479"/>
      <c r="FDB737" s="479"/>
      <c r="FDC737" s="479"/>
      <c r="FDD737" s="479"/>
      <c r="FDE737" s="479"/>
      <c r="FDF737" s="479"/>
      <c r="FDG737" s="479"/>
      <c r="FDH737" s="479"/>
      <c r="FDI737" s="479"/>
      <c r="FDJ737" s="479"/>
      <c r="FDK737" s="479"/>
      <c r="FDL737" s="479"/>
      <c r="FDM737" s="479"/>
      <c r="FDN737" s="479"/>
      <c r="FDO737" s="479"/>
      <c r="FDP737" s="479"/>
      <c r="FDQ737" s="479"/>
      <c r="FDR737" s="479"/>
      <c r="FDS737" s="479"/>
      <c r="FDT737" s="479"/>
      <c r="FDU737" s="479"/>
      <c r="FDV737" s="479"/>
      <c r="FDW737" s="479"/>
      <c r="FDX737" s="479"/>
      <c r="FDY737" s="479"/>
      <c r="FDZ737" s="479"/>
      <c r="FEA737" s="479"/>
      <c r="FEB737" s="479"/>
      <c r="FEC737" s="479"/>
      <c r="FED737" s="479"/>
      <c r="FEE737" s="479"/>
      <c r="FEF737" s="479"/>
      <c r="FEG737" s="479"/>
      <c r="FEH737" s="479"/>
      <c r="FEI737" s="479"/>
      <c r="FEJ737" s="479"/>
      <c r="FEK737" s="479"/>
      <c r="FEL737" s="479"/>
      <c r="FEM737" s="479"/>
      <c r="FEN737" s="479"/>
      <c r="FEO737" s="479"/>
      <c r="FEP737" s="479"/>
      <c r="FEQ737" s="479"/>
      <c r="FER737" s="479"/>
      <c r="FES737" s="479"/>
      <c r="FET737" s="479"/>
      <c r="FEU737" s="479"/>
      <c r="FEV737" s="479"/>
      <c r="FEW737" s="479"/>
      <c r="FEX737" s="479"/>
      <c r="FEY737" s="479"/>
      <c r="FEZ737" s="479"/>
      <c r="FFA737" s="479"/>
      <c r="FFB737" s="479"/>
      <c r="FFC737" s="479"/>
      <c r="FFD737" s="479"/>
      <c r="FFE737" s="479"/>
      <c r="FFF737" s="479"/>
      <c r="FFG737" s="479"/>
      <c r="FFH737" s="479"/>
      <c r="FFI737" s="479"/>
      <c r="FFJ737" s="479"/>
      <c r="FFK737" s="479"/>
      <c r="FFL737" s="479"/>
      <c r="FFM737" s="479"/>
      <c r="FFN737" s="479"/>
      <c r="FFO737" s="479"/>
      <c r="FFP737" s="479"/>
      <c r="FFQ737" s="479"/>
      <c r="FFR737" s="479"/>
      <c r="FFS737" s="479"/>
      <c r="FFT737" s="479"/>
      <c r="FFU737" s="479"/>
      <c r="FFV737" s="479"/>
      <c r="FFW737" s="479"/>
      <c r="FFX737" s="479"/>
      <c r="FFY737" s="479"/>
      <c r="FFZ737" s="479"/>
      <c r="FGA737" s="479"/>
      <c r="FGB737" s="479"/>
      <c r="FGC737" s="479"/>
      <c r="FGD737" s="479"/>
      <c r="FGE737" s="479"/>
      <c r="FGF737" s="479"/>
      <c r="FGG737" s="479"/>
      <c r="FGH737" s="479"/>
      <c r="FGI737" s="479"/>
      <c r="FGJ737" s="479"/>
      <c r="FGK737" s="479"/>
      <c r="FGL737" s="479"/>
      <c r="FGM737" s="479"/>
      <c r="FGN737" s="479"/>
      <c r="FGO737" s="479"/>
      <c r="FGP737" s="479"/>
      <c r="FGQ737" s="479"/>
      <c r="FGR737" s="479"/>
      <c r="FGS737" s="479"/>
      <c r="FGT737" s="479"/>
      <c r="FGU737" s="479"/>
      <c r="FGV737" s="479"/>
      <c r="FGW737" s="479"/>
      <c r="FGX737" s="479"/>
      <c r="FGY737" s="479"/>
      <c r="FGZ737" s="479"/>
      <c r="FHA737" s="479"/>
      <c r="FHB737" s="479"/>
      <c r="FHC737" s="479"/>
      <c r="FHD737" s="479"/>
      <c r="FHE737" s="479"/>
      <c r="FHF737" s="479"/>
      <c r="FHG737" s="479"/>
      <c r="FHH737" s="479"/>
      <c r="FHI737" s="479"/>
      <c r="FHJ737" s="479"/>
      <c r="FHK737" s="479"/>
      <c r="FHL737" s="479"/>
      <c r="FHM737" s="479"/>
      <c r="FHN737" s="479"/>
      <c r="FHO737" s="479"/>
      <c r="FHP737" s="479"/>
      <c r="FHQ737" s="479"/>
      <c r="FHR737" s="479"/>
      <c r="FHS737" s="479"/>
      <c r="FHT737" s="479"/>
      <c r="FHU737" s="479"/>
      <c r="FHV737" s="479"/>
      <c r="FHW737" s="479"/>
      <c r="FHX737" s="479"/>
      <c r="FHY737" s="479"/>
      <c r="FHZ737" s="479"/>
      <c r="FIA737" s="479"/>
      <c r="FIB737" s="479"/>
      <c r="FIC737" s="479"/>
      <c r="FID737" s="479"/>
      <c r="FIE737" s="479"/>
      <c r="FIF737" s="479"/>
      <c r="FIG737" s="479"/>
      <c r="FIH737" s="479"/>
      <c r="FII737" s="479"/>
      <c r="FIJ737" s="479"/>
      <c r="FIK737" s="479"/>
      <c r="FIL737" s="479"/>
      <c r="FIM737" s="479"/>
      <c r="FIN737" s="479"/>
      <c r="FIO737" s="479"/>
      <c r="FIP737" s="479"/>
      <c r="FIQ737" s="479"/>
      <c r="FIR737" s="479"/>
      <c r="FIS737" s="479"/>
      <c r="FIT737" s="479"/>
      <c r="FIU737" s="479"/>
      <c r="FIV737" s="479"/>
      <c r="FIW737" s="479"/>
      <c r="FIX737" s="479"/>
      <c r="FIY737" s="479"/>
      <c r="FIZ737" s="479"/>
      <c r="FJA737" s="479"/>
      <c r="FJB737" s="479"/>
      <c r="FJC737" s="479"/>
      <c r="FJD737" s="479"/>
      <c r="FJE737" s="479"/>
      <c r="FJF737" s="479"/>
      <c r="FJG737" s="479"/>
      <c r="FJH737" s="479"/>
      <c r="FJI737" s="479"/>
      <c r="FJJ737" s="479"/>
      <c r="FJK737" s="479"/>
      <c r="FJL737" s="479"/>
      <c r="FJM737" s="479"/>
      <c r="FJN737" s="479"/>
      <c r="FJO737" s="479"/>
      <c r="FJP737" s="479"/>
      <c r="FJQ737" s="479"/>
      <c r="FJR737" s="479"/>
      <c r="FJS737" s="479"/>
      <c r="FJT737" s="479"/>
      <c r="FJU737" s="479"/>
      <c r="FJV737" s="479"/>
      <c r="FJW737" s="479"/>
      <c r="FJX737" s="479"/>
      <c r="FJY737" s="479"/>
      <c r="FJZ737" s="479"/>
      <c r="FKA737" s="479"/>
      <c r="FKB737" s="479"/>
      <c r="FKC737" s="479"/>
      <c r="FKD737" s="479"/>
      <c r="FKE737" s="479"/>
      <c r="FKF737" s="479"/>
      <c r="FKG737" s="479"/>
      <c r="FKH737" s="479"/>
      <c r="FKI737" s="479"/>
      <c r="FKJ737" s="479"/>
      <c r="FKK737" s="479"/>
      <c r="FKL737" s="479"/>
      <c r="FKM737" s="479"/>
      <c r="FKN737" s="479"/>
      <c r="FKO737" s="479"/>
      <c r="FKP737" s="479"/>
      <c r="FKQ737" s="479"/>
      <c r="FKR737" s="479"/>
      <c r="FKS737" s="479"/>
      <c r="FKT737" s="479"/>
      <c r="FKU737" s="479"/>
      <c r="FKV737" s="479"/>
      <c r="FKW737" s="479"/>
      <c r="FKX737" s="479"/>
      <c r="FKY737" s="479"/>
      <c r="FKZ737" s="479"/>
      <c r="FLA737" s="479"/>
      <c r="FLB737" s="479"/>
      <c r="FLC737" s="479"/>
      <c r="FLD737" s="479"/>
      <c r="FLE737" s="479"/>
      <c r="FLF737" s="479"/>
      <c r="FLG737" s="479"/>
      <c r="FLH737" s="479"/>
      <c r="FLI737" s="479"/>
      <c r="FLJ737" s="479"/>
      <c r="FLK737" s="479"/>
      <c r="FLL737" s="479"/>
      <c r="FLM737" s="479"/>
      <c r="FLN737" s="479"/>
      <c r="FLO737" s="479"/>
      <c r="FLP737" s="479"/>
      <c r="FLQ737" s="479"/>
      <c r="FLR737" s="479"/>
      <c r="FLS737" s="479"/>
      <c r="FLT737" s="479"/>
      <c r="FLU737" s="479"/>
      <c r="FLV737" s="479"/>
      <c r="FLW737" s="479"/>
      <c r="FLX737" s="479"/>
      <c r="FLY737" s="479"/>
      <c r="FLZ737" s="479"/>
      <c r="FMA737" s="479"/>
      <c r="FMB737" s="479"/>
      <c r="FMC737" s="479"/>
      <c r="FMD737" s="479"/>
      <c r="FME737" s="479"/>
      <c r="FMF737" s="479"/>
      <c r="FMG737" s="479"/>
      <c r="FMH737" s="479"/>
      <c r="FMI737" s="479"/>
      <c r="FMJ737" s="479"/>
      <c r="FMK737" s="479"/>
      <c r="FML737" s="479"/>
      <c r="FMM737" s="479"/>
      <c r="FMN737" s="479"/>
      <c r="FMO737" s="479"/>
      <c r="FMP737" s="479"/>
      <c r="FMQ737" s="479"/>
      <c r="FMR737" s="479"/>
      <c r="FMS737" s="479"/>
      <c r="FMT737" s="479"/>
      <c r="FMU737" s="479"/>
      <c r="FMV737" s="479"/>
      <c r="FMW737" s="479"/>
      <c r="FMX737" s="479"/>
      <c r="FMY737" s="479"/>
      <c r="FMZ737" s="479"/>
      <c r="FNA737" s="479"/>
      <c r="FNB737" s="479"/>
      <c r="FNC737" s="479"/>
      <c r="FND737" s="479"/>
      <c r="FNE737" s="479"/>
      <c r="FNF737" s="479"/>
      <c r="FNG737" s="479"/>
      <c r="FNH737" s="479"/>
      <c r="FNI737" s="479"/>
      <c r="FNJ737" s="479"/>
      <c r="FNK737" s="479"/>
      <c r="FNL737" s="479"/>
      <c r="FNM737" s="479"/>
      <c r="FNN737" s="479"/>
      <c r="FNO737" s="479"/>
      <c r="FNP737" s="479"/>
      <c r="FNQ737" s="479"/>
      <c r="FNR737" s="479"/>
      <c r="FNS737" s="479"/>
      <c r="FNT737" s="479"/>
      <c r="FNU737" s="479"/>
      <c r="FNV737" s="479"/>
      <c r="FNW737" s="479"/>
      <c r="FNX737" s="479"/>
      <c r="FNY737" s="479"/>
      <c r="FNZ737" s="479"/>
      <c r="FOA737" s="479"/>
      <c r="FOB737" s="479"/>
      <c r="FOC737" s="479"/>
      <c r="FOD737" s="479"/>
      <c r="FOE737" s="479"/>
      <c r="FOF737" s="479"/>
      <c r="FOG737" s="479"/>
      <c r="FOH737" s="479"/>
      <c r="FOI737" s="479"/>
      <c r="FOJ737" s="479"/>
      <c r="FOK737" s="479"/>
      <c r="FOL737" s="479"/>
      <c r="FOM737" s="479"/>
      <c r="FON737" s="479"/>
      <c r="FOO737" s="479"/>
      <c r="FOP737" s="479"/>
      <c r="FOQ737" s="479"/>
      <c r="FOR737" s="479"/>
      <c r="FOS737" s="479"/>
      <c r="FOT737" s="479"/>
      <c r="FOU737" s="479"/>
      <c r="FOV737" s="479"/>
      <c r="FOW737" s="479"/>
      <c r="FOX737" s="479"/>
      <c r="FOY737" s="479"/>
      <c r="FOZ737" s="479"/>
      <c r="FPA737" s="479"/>
      <c r="FPB737" s="479"/>
      <c r="FPC737" s="479"/>
      <c r="FPD737" s="479"/>
      <c r="FPE737" s="479"/>
      <c r="FPF737" s="479"/>
      <c r="FPG737" s="479"/>
      <c r="FPH737" s="479"/>
      <c r="FPI737" s="479"/>
      <c r="FPJ737" s="479"/>
      <c r="FPK737" s="479"/>
      <c r="FPL737" s="479"/>
      <c r="FPM737" s="479"/>
      <c r="FPN737" s="479"/>
      <c r="FPO737" s="479"/>
      <c r="FPP737" s="479"/>
      <c r="FPQ737" s="479"/>
      <c r="FPR737" s="479"/>
      <c r="FPS737" s="479"/>
      <c r="FPT737" s="479"/>
      <c r="FPU737" s="479"/>
      <c r="FPV737" s="479"/>
      <c r="FPW737" s="479"/>
      <c r="FPX737" s="479"/>
      <c r="FPY737" s="479"/>
      <c r="FPZ737" s="479"/>
      <c r="FQA737" s="479"/>
      <c r="FQB737" s="479"/>
      <c r="FQC737" s="479"/>
      <c r="FQD737" s="479"/>
      <c r="FQE737" s="479"/>
      <c r="FQF737" s="479"/>
      <c r="FQG737" s="479"/>
      <c r="FQH737" s="479"/>
      <c r="FQI737" s="479"/>
      <c r="FQJ737" s="479"/>
      <c r="FQK737" s="479"/>
      <c r="FQL737" s="479"/>
      <c r="FQM737" s="479"/>
      <c r="FQN737" s="479"/>
      <c r="FQO737" s="479"/>
      <c r="FQP737" s="479"/>
      <c r="FQQ737" s="479"/>
      <c r="FQR737" s="479"/>
      <c r="FQS737" s="479"/>
      <c r="FQT737" s="479"/>
      <c r="FQU737" s="479"/>
      <c r="FQV737" s="479"/>
      <c r="FQW737" s="479"/>
      <c r="FQX737" s="479"/>
      <c r="FQY737" s="479"/>
      <c r="FQZ737" s="479"/>
      <c r="FRA737" s="479"/>
      <c r="FRB737" s="479"/>
      <c r="FRC737" s="479"/>
      <c r="FRD737" s="479"/>
      <c r="FRE737" s="479"/>
      <c r="FRF737" s="479"/>
      <c r="FRG737" s="479"/>
      <c r="FRH737" s="479"/>
      <c r="FRI737" s="479"/>
      <c r="FRJ737" s="479"/>
      <c r="FRK737" s="479"/>
      <c r="FRL737" s="479"/>
      <c r="FRM737" s="479"/>
      <c r="FRN737" s="479"/>
      <c r="FRO737" s="479"/>
      <c r="FRP737" s="479"/>
      <c r="FRQ737" s="479"/>
      <c r="FRR737" s="479"/>
      <c r="FRS737" s="479"/>
      <c r="FRT737" s="479"/>
      <c r="FRU737" s="479"/>
      <c r="FRV737" s="479"/>
      <c r="FRW737" s="479"/>
      <c r="FRX737" s="479"/>
      <c r="FRY737" s="479"/>
      <c r="FRZ737" s="479"/>
      <c r="FSA737" s="479"/>
      <c r="FSB737" s="479"/>
      <c r="FSC737" s="479"/>
      <c r="FSD737" s="479"/>
      <c r="FSE737" s="479"/>
      <c r="FSF737" s="479"/>
      <c r="FSG737" s="479"/>
      <c r="FSH737" s="479"/>
      <c r="FSI737" s="479"/>
      <c r="FSJ737" s="479"/>
      <c r="FSK737" s="479"/>
      <c r="FSL737" s="479"/>
      <c r="FSM737" s="479"/>
      <c r="FSN737" s="479"/>
      <c r="FSO737" s="479"/>
      <c r="FSP737" s="479"/>
      <c r="FSQ737" s="479"/>
      <c r="FSR737" s="479"/>
      <c r="FSS737" s="479"/>
      <c r="FST737" s="479"/>
      <c r="FSU737" s="479"/>
      <c r="FSV737" s="479"/>
      <c r="FSW737" s="479"/>
      <c r="FSX737" s="479"/>
      <c r="FSY737" s="479"/>
      <c r="FSZ737" s="479"/>
      <c r="FTA737" s="479"/>
      <c r="FTB737" s="479"/>
      <c r="FTC737" s="479"/>
      <c r="FTD737" s="479"/>
      <c r="FTE737" s="479"/>
      <c r="FTF737" s="479"/>
      <c r="FTG737" s="479"/>
      <c r="FTH737" s="479"/>
      <c r="FTI737" s="479"/>
      <c r="FTJ737" s="479"/>
      <c r="FTK737" s="479"/>
      <c r="FTL737" s="479"/>
      <c r="FTM737" s="479"/>
      <c r="FTN737" s="479"/>
      <c r="FTO737" s="479"/>
      <c r="FTP737" s="479"/>
      <c r="FTQ737" s="479"/>
      <c r="FTR737" s="479"/>
      <c r="FTS737" s="479"/>
      <c r="FTT737" s="479"/>
      <c r="FTU737" s="479"/>
      <c r="FTV737" s="479"/>
      <c r="FTW737" s="479"/>
      <c r="FTX737" s="479"/>
      <c r="FTY737" s="479"/>
      <c r="FTZ737" s="479"/>
      <c r="FUA737" s="479"/>
      <c r="FUB737" s="479"/>
      <c r="FUC737" s="479"/>
      <c r="FUD737" s="479"/>
      <c r="FUE737" s="479"/>
      <c r="FUF737" s="479"/>
      <c r="FUG737" s="479"/>
      <c r="FUH737" s="479"/>
      <c r="FUI737" s="479"/>
      <c r="FUJ737" s="479"/>
      <c r="FUK737" s="479"/>
      <c r="FUL737" s="479"/>
      <c r="FUM737" s="479"/>
      <c r="FUN737" s="479"/>
      <c r="FUO737" s="479"/>
      <c r="FUP737" s="479"/>
      <c r="FUQ737" s="479"/>
      <c r="FUR737" s="479"/>
      <c r="FUS737" s="479"/>
      <c r="FUT737" s="479"/>
      <c r="FUU737" s="479"/>
      <c r="FUV737" s="479"/>
      <c r="FUW737" s="479"/>
      <c r="FUX737" s="479"/>
      <c r="FUY737" s="479"/>
      <c r="FUZ737" s="479"/>
      <c r="FVA737" s="479"/>
      <c r="FVB737" s="479"/>
      <c r="FVC737" s="479"/>
      <c r="FVD737" s="479"/>
      <c r="FVE737" s="479"/>
      <c r="FVF737" s="479"/>
      <c r="FVG737" s="479"/>
      <c r="FVH737" s="479"/>
      <c r="FVI737" s="479"/>
      <c r="FVJ737" s="479"/>
      <c r="FVK737" s="479"/>
      <c r="FVL737" s="479"/>
      <c r="FVM737" s="479"/>
      <c r="FVN737" s="479"/>
      <c r="FVO737" s="479"/>
      <c r="FVP737" s="479"/>
      <c r="FVQ737" s="479"/>
      <c r="FVR737" s="479"/>
      <c r="FVS737" s="479"/>
      <c r="FVT737" s="479"/>
      <c r="FVU737" s="479"/>
      <c r="FVV737" s="479"/>
      <c r="FVW737" s="479"/>
      <c r="FVX737" s="479"/>
      <c r="FVY737" s="479"/>
      <c r="FVZ737" s="479"/>
      <c r="FWA737" s="479"/>
      <c r="FWB737" s="479"/>
      <c r="FWC737" s="479"/>
      <c r="FWD737" s="479"/>
      <c r="FWE737" s="479"/>
      <c r="FWF737" s="479"/>
      <c r="FWG737" s="479"/>
      <c r="FWH737" s="479"/>
      <c r="FWI737" s="479"/>
      <c r="FWJ737" s="479"/>
      <c r="FWK737" s="479"/>
      <c r="FWL737" s="479"/>
      <c r="FWM737" s="479"/>
      <c r="FWN737" s="479"/>
      <c r="FWO737" s="479"/>
      <c r="FWP737" s="479"/>
      <c r="FWQ737" s="479"/>
      <c r="FWR737" s="479"/>
      <c r="FWS737" s="479"/>
      <c r="FWT737" s="479"/>
      <c r="FWU737" s="479"/>
      <c r="FWV737" s="479"/>
      <c r="FWW737" s="479"/>
      <c r="FWX737" s="479"/>
      <c r="FWY737" s="479"/>
      <c r="FWZ737" s="479"/>
      <c r="FXA737" s="479"/>
      <c r="FXB737" s="479"/>
      <c r="FXC737" s="479"/>
      <c r="FXD737" s="479"/>
      <c r="FXE737" s="479"/>
      <c r="FXF737" s="479"/>
      <c r="FXG737" s="479"/>
      <c r="FXH737" s="479"/>
      <c r="FXI737" s="479"/>
      <c r="FXJ737" s="479"/>
      <c r="FXK737" s="479"/>
      <c r="FXL737" s="479"/>
      <c r="FXM737" s="479"/>
      <c r="FXN737" s="479"/>
      <c r="FXO737" s="479"/>
      <c r="FXP737" s="479"/>
      <c r="FXQ737" s="479"/>
      <c r="FXR737" s="479"/>
      <c r="FXS737" s="479"/>
      <c r="FXT737" s="479"/>
      <c r="FXU737" s="479"/>
      <c r="FXV737" s="479"/>
      <c r="FXW737" s="479"/>
      <c r="FXX737" s="479"/>
      <c r="FXY737" s="479"/>
      <c r="FXZ737" s="479"/>
      <c r="FYA737" s="479"/>
      <c r="FYB737" s="479"/>
      <c r="FYC737" s="479"/>
      <c r="FYD737" s="479"/>
      <c r="FYE737" s="479"/>
      <c r="FYF737" s="479"/>
      <c r="FYG737" s="479"/>
      <c r="FYH737" s="479"/>
      <c r="FYI737" s="479"/>
      <c r="FYJ737" s="479"/>
      <c r="FYK737" s="479"/>
      <c r="FYL737" s="479"/>
      <c r="FYM737" s="479"/>
      <c r="FYN737" s="479"/>
      <c r="FYO737" s="479"/>
      <c r="FYP737" s="479"/>
      <c r="FYQ737" s="479"/>
      <c r="FYR737" s="479"/>
      <c r="FYS737" s="479"/>
      <c r="FYT737" s="479"/>
      <c r="FYU737" s="479"/>
      <c r="FYV737" s="479"/>
      <c r="FYW737" s="479"/>
      <c r="FYX737" s="479"/>
      <c r="FYY737" s="479"/>
      <c r="FYZ737" s="479"/>
      <c r="FZA737" s="479"/>
      <c r="FZB737" s="479"/>
      <c r="FZC737" s="479"/>
      <c r="FZD737" s="479"/>
      <c r="FZE737" s="479"/>
      <c r="FZF737" s="479"/>
      <c r="FZG737" s="479"/>
      <c r="FZH737" s="479"/>
      <c r="FZI737" s="479"/>
      <c r="FZJ737" s="479"/>
      <c r="FZK737" s="479"/>
      <c r="FZL737" s="479"/>
      <c r="FZM737" s="479"/>
      <c r="FZN737" s="479"/>
      <c r="FZO737" s="479"/>
      <c r="FZP737" s="479"/>
      <c r="FZQ737" s="479"/>
      <c r="FZR737" s="479"/>
      <c r="FZS737" s="479"/>
      <c r="FZT737" s="479"/>
      <c r="FZU737" s="479"/>
      <c r="FZV737" s="479"/>
      <c r="FZW737" s="479"/>
      <c r="FZX737" s="479"/>
      <c r="FZY737" s="479"/>
      <c r="FZZ737" s="479"/>
      <c r="GAA737" s="479"/>
      <c r="GAB737" s="479"/>
      <c r="GAC737" s="479"/>
      <c r="GAD737" s="479"/>
      <c r="GAE737" s="479"/>
      <c r="GAF737" s="479"/>
      <c r="GAG737" s="479"/>
      <c r="GAH737" s="479"/>
      <c r="GAI737" s="479"/>
      <c r="GAJ737" s="479"/>
      <c r="GAK737" s="479"/>
      <c r="GAL737" s="479"/>
      <c r="GAM737" s="479"/>
      <c r="GAN737" s="479"/>
      <c r="GAO737" s="479"/>
      <c r="GAP737" s="479"/>
      <c r="GAQ737" s="479"/>
      <c r="GAR737" s="479"/>
      <c r="GAS737" s="479"/>
      <c r="GAT737" s="479"/>
      <c r="GAU737" s="479"/>
      <c r="GAV737" s="479"/>
      <c r="GAW737" s="479"/>
      <c r="GAX737" s="479"/>
      <c r="GAY737" s="479"/>
      <c r="GAZ737" s="479"/>
      <c r="GBA737" s="479"/>
      <c r="GBB737" s="479"/>
      <c r="GBC737" s="479"/>
      <c r="GBD737" s="479"/>
      <c r="GBE737" s="479"/>
      <c r="GBF737" s="479"/>
      <c r="GBG737" s="479"/>
      <c r="GBH737" s="479"/>
      <c r="GBI737" s="479"/>
      <c r="GBJ737" s="479"/>
      <c r="GBK737" s="479"/>
      <c r="GBL737" s="479"/>
      <c r="GBM737" s="479"/>
      <c r="GBN737" s="479"/>
      <c r="GBO737" s="479"/>
      <c r="GBP737" s="479"/>
      <c r="GBQ737" s="479"/>
      <c r="GBR737" s="479"/>
      <c r="GBS737" s="479"/>
      <c r="GBT737" s="479"/>
      <c r="GBU737" s="479"/>
      <c r="GBV737" s="479"/>
      <c r="GBW737" s="479"/>
      <c r="GBX737" s="479"/>
      <c r="GBY737" s="479"/>
      <c r="GBZ737" s="479"/>
      <c r="GCA737" s="479"/>
      <c r="GCB737" s="479"/>
      <c r="GCC737" s="479"/>
      <c r="GCD737" s="479"/>
      <c r="GCE737" s="479"/>
      <c r="GCF737" s="479"/>
      <c r="GCG737" s="479"/>
      <c r="GCH737" s="479"/>
      <c r="GCI737" s="479"/>
      <c r="GCJ737" s="479"/>
      <c r="GCK737" s="479"/>
      <c r="GCL737" s="479"/>
      <c r="GCM737" s="479"/>
      <c r="GCN737" s="479"/>
      <c r="GCO737" s="479"/>
      <c r="GCP737" s="479"/>
      <c r="GCQ737" s="479"/>
      <c r="GCR737" s="479"/>
      <c r="GCS737" s="479"/>
      <c r="GCT737" s="479"/>
      <c r="GCU737" s="479"/>
      <c r="GCV737" s="479"/>
      <c r="GCW737" s="479"/>
      <c r="GCX737" s="479"/>
      <c r="GCY737" s="479"/>
      <c r="GCZ737" s="479"/>
      <c r="GDA737" s="479"/>
      <c r="GDB737" s="479"/>
      <c r="GDC737" s="479"/>
      <c r="GDD737" s="479"/>
      <c r="GDE737" s="479"/>
      <c r="GDF737" s="479"/>
      <c r="GDG737" s="479"/>
      <c r="GDH737" s="479"/>
      <c r="GDI737" s="479"/>
      <c r="GDJ737" s="479"/>
      <c r="GDK737" s="479"/>
      <c r="GDL737" s="479"/>
      <c r="GDM737" s="479"/>
      <c r="GDN737" s="479"/>
      <c r="GDO737" s="479"/>
      <c r="GDP737" s="479"/>
      <c r="GDQ737" s="479"/>
      <c r="GDR737" s="479"/>
      <c r="GDS737" s="479"/>
      <c r="GDT737" s="479"/>
      <c r="GDU737" s="479"/>
      <c r="GDV737" s="479"/>
      <c r="GDW737" s="479"/>
      <c r="GDX737" s="479"/>
      <c r="GDY737" s="479"/>
      <c r="GDZ737" s="479"/>
      <c r="GEA737" s="479"/>
      <c r="GEB737" s="479"/>
      <c r="GEC737" s="479"/>
      <c r="GED737" s="479"/>
      <c r="GEE737" s="479"/>
      <c r="GEF737" s="479"/>
      <c r="GEG737" s="479"/>
      <c r="GEH737" s="479"/>
      <c r="GEI737" s="479"/>
      <c r="GEJ737" s="479"/>
      <c r="GEK737" s="479"/>
      <c r="GEL737" s="479"/>
      <c r="GEM737" s="479"/>
      <c r="GEN737" s="479"/>
      <c r="GEO737" s="479"/>
      <c r="GEP737" s="479"/>
      <c r="GEQ737" s="479"/>
      <c r="GER737" s="479"/>
      <c r="GES737" s="479"/>
      <c r="GET737" s="479"/>
      <c r="GEU737" s="479"/>
      <c r="GEV737" s="479"/>
      <c r="GEW737" s="479"/>
      <c r="GEX737" s="479"/>
      <c r="GEY737" s="479"/>
      <c r="GEZ737" s="479"/>
      <c r="GFA737" s="479"/>
      <c r="GFB737" s="479"/>
      <c r="GFC737" s="479"/>
      <c r="GFD737" s="479"/>
      <c r="GFE737" s="479"/>
      <c r="GFF737" s="479"/>
      <c r="GFG737" s="479"/>
      <c r="GFH737" s="479"/>
      <c r="GFI737" s="479"/>
      <c r="GFJ737" s="479"/>
      <c r="GFK737" s="479"/>
      <c r="GFL737" s="479"/>
      <c r="GFM737" s="479"/>
      <c r="GFN737" s="479"/>
      <c r="GFO737" s="479"/>
      <c r="GFP737" s="479"/>
      <c r="GFQ737" s="479"/>
      <c r="GFR737" s="479"/>
      <c r="GFS737" s="479"/>
      <c r="GFT737" s="479"/>
      <c r="GFU737" s="479"/>
      <c r="GFV737" s="479"/>
      <c r="GFW737" s="479"/>
      <c r="GFX737" s="479"/>
      <c r="GFY737" s="479"/>
      <c r="GFZ737" s="479"/>
      <c r="GGA737" s="479"/>
      <c r="GGB737" s="479"/>
      <c r="GGC737" s="479"/>
      <c r="GGD737" s="479"/>
      <c r="GGE737" s="479"/>
      <c r="GGF737" s="479"/>
      <c r="GGG737" s="479"/>
      <c r="GGH737" s="479"/>
      <c r="GGI737" s="479"/>
      <c r="GGJ737" s="479"/>
      <c r="GGK737" s="479"/>
      <c r="GGL737" s="479"/>
      <c r="GGM737" s="479"/>
      <c r="GGN737" s="479"/>
      <c r="GGO737" s="479"/>
      <c r="GGP737" s="479"/>
      <c r="GGQ737" s="479"/>
      <c r="GGR737" s="479"/>
      <c r="GGS737" s="479"/>
      <c r="GGT737" s="479"/>
      <c r="GGU737" s="479"/>
      <c r="GGV737" s="479"/>
      <c r="GGW737" s="479"/>
      <c r="GGX737" s="479"/>
      <c r="GGY737" s="479"/>
      <c r="GGZ737" s="479"/>
      <c r="GHA737" s="479"/>
      <c r="GHB737" s="479"/>
      <c r="GHC737" s="479"/>
      <c r="GHD737" s="479"/>
      <c r="GHE737" s="479"/>
      <c r="GHF737" s="479"/>
      <c r="GHG737" s="479"/>
      <c r="GHH737" s="479"/>
      <c r="GHI737" s="479"/>
      <c r="GHJ737" s="479"/>
      <c r="GHK737" s="479"/>
      <c r="GHL737" s="479"/>
      <c r="GHM737" s="479"/>
      <c r="GHN737" s="479"/>
      <c r="GHO737" s="479"/>
      <c r="GHP737" s="479"/>
      <c r="GHQ737" s="479"/>
      <c r="GHR737" s="479"/>
      <c r="GHS737" s="479"/>
      <c r="GHT737" s="479"/>
      <c r="GHU737" s="479"/>
      <c r="GHV737" s="479"/>
      <c r="GHW737" s="479"/>
      <c r="GHX737" s="479"/>
      <c r="GHY737" s="479"/>
      <c r="GHZ737" s="479"/>
      <c r="GIA737" s="479"/>
      <c r="GIB737" s="479"/>
      <c r="GIC737" s="479"/>
      <c r="GID737" s="479"/>
      <c r="GIE737" s="479"/>
      <c r="GIF737" s="479"/>
      <c r="GIG737" s="479"/>
      <c r="GIH737" s="479"/>
      <c r="GII737" s="479"/>
      <c r="GIJ737" s="479"/>
      <c r="GIK737" s="479"/>
      <c r="GIL737" s="479"/>
      <c r="GIM737" s="479"/>
      <c r="GIN737" s="479"/>
      <c r="GIO737" s="479"/>
      <c r="GIP737" s="479"/>
      <c r="GIQ737" s="479"/>
      <c r="GIR737" s="479"/>
      <c r="GIS737" s="479"/>
      <c r="GIT737" s="479"/>
      <c r="GIU737" s="479"/>
      <c r="GIV737" s="479"/>
      <c r="GIW737" s="479"/>
      <c r="GIX737" s="479"/>
      <c r="GIY737" s="479"/>
      <c r="GIZ737" s="479"/>
      <c r="GJA737" s="479"/>
      <c r="GJB737" s="479"/>
      <c r="GJC737" s="479"/>
      <c r="GJD737" s="479"/>
      <c r="GJE737" s="479"/>
      <c r="GJF737" s="479"/>
      <c r="GJG737" s="479"/>
      <c r="GJH737" s="479"/>
      <c r="GJI737" s="479"/>
      <c r="GJJ737" s="479"/>
      <c r="GJK737" s="479"/>
      <c r="GJL737" s="479"/>
      <c r="GJM737" s="479"/>
      <c r="GJN737" s="479"/>
      <c r="GJO737" s="479"/>
      <c r="GJP737" s="479"/>
      <c r="GJQ737" s="479"/>
      <c r="GJR737" s="479"/>
      <c r="GJS737" s="479"/>
      <c r="GJT737" s="479"/>
      <c r="GJU737" s="479"/>
      <c r="GJV737" s="479"/>
      <c r="GJW737" s="479"/>
      <c r="GJX737" s="479"/>
      <c r="GJY737" s="479"/>
      <c r="GJZ737" s="479"/>
      <c r="GKA737" s="479"/>
      <c r="GKB737" s="479"/>
      <c r="GKC737" s="479"/>
      <c r="GKD737" s="479"/>
      <c r="GKE737" s="479"/>
      <c r="GKF737" s="479"/>
      <c r="GKG737" s="479"/>
      <c r="GKH737" s="479"/>
      <c r="GKI737" s="479"/>
      <c r="GKJ737" s="479"/>
      <c r="GKK737" s="479"/>
      <c r="GKL737" s="479"/>
      <c r="GKM737" s="479"/>
      <c r="GKN737" s="479"/>
      <c r="GKO737" s="479"/>
      <c r="GKP737" s="479"/>
      <c r="GKQ737" s="479"/>
      <c r="GKR737" s="479"/>
      <c r="GKS737" s="479"/>
      <c r="GKT737" s="479"/>
      <c r="GKU737" s="479"/>
      <c r="GKV737" s="479"/>
      <c r="GKW737" s="479"/>
      <c r="GKX737" s="479"/>
      <c r="GKY737" s="479"/>
      <c r="GKZ737" s="479"/>
      <c r="GLA737" s="479"/>
      <c r="GLB737" s="479"/>
      <c r="GLC737" s="479"/>
      <c r="GLD737" s="479"/>
      <c r="GLE737" s="479"/>
      <c r="GLF737" s="479"/>
      <c r="GLG737" s="479"/>
      <c r="GLH737" s="479"/>
      <c r="GLI737" s="479"/>
      <c r="GLJ737" s="479"/>
      <c r="GLK737" s="479"/>
      <c r="GLL737" s="479"/>
      <c r="GLM737" s="479"/>
      <c r="GLN737" s="479"/>
      <c r="GLO737" s="479"/>
      <c r="GLP737" s="479"/>
      <c r="GLQ737" s="479"/>
      <c r="GLR737" s="479"/>
      <c r="GLS737" s="479"/>
      <c r="GLT737" s="479"/>
      <c r="GLU737" s="479"/>
      <c r="GLV737" s="479"/>
      <c r="GLW737" s="479"/>
      <c r="GLX737" s="479"/>
      <c r="GLY737" s="479"/>
      <c r="GLZ737" s="479"/>
      <c r="GMA737" s="479"/>
      <c r="GMB737" s="479"/>
      <c r="GMC737" s="479"/>
      <c r="GMD737" s="479"/>
      <c r="GME737" s="479"/>
      <c r="GMF737" s="479"/>
      <c r="GMG737" s="479"/>
      <c r="GMH737" s="479"/>
      <c r="GMI737" s="479"/>
      <c r="GMJ737" s="479"/>
      <c r="GMK737" s="479"/>
      <c r="GML737" s="479"/>
      <c r="GMM737" s="479"/>
      <c r="GMN737" s="479"/>
      <c r="GMO737" s="479"/>
      <c r="GMP737" s="479"/>
      <c r="GMQ737" s="479"/>
      <c r="GMR737" s="479"/>
      <c r="GMS737" s="479"/>
      <c r="GMT737" s="479"/>
      <c r="GMU737" s="479"/>
      <c r="GMV737" s="479"/>
      <c r="GMW737" s="479"/>
      <c r="GMX737" s="479"/>
      <c r="GMY737" s="479"/>
      <c r="GMZ737" s="479"/>
      <c r="GNA737" s="479"/>
      <c r="GNB737" s="479"/>
      <c r="GNC737" s="479"/>
      <c r="GND737" s="479"/>
      <c r="GNE737" s="479"/>
      <c r="GNF737" s="479"/>
      <c r="GNG737" s="479"/>
      <c r="GNH737" s="479"/>
      <c r="GNI737" s="479"/>
      <c r="GNJ737" s="479"/>
      <c r="GNK737" s="479"/>
      <c r="GNL737" s="479"/>
      <c r="GNM737" s="479"/>
      <c r="GNN737" s="479"/>
      <c r="GNO737" s="479"/>
      <c r="GNP737" s="479"/>
      <c r="GNQ737" s="479"/>
      <c r="GNR737" s="479"/>
      <c r="GNS737" s="479"/>
      <c r="GNT737" s="479"/>
      <c r="GNU737" s="479"/>
      <c r="GNV737" s="479"/>
      <c r="GNW737" s="479"/>
      <c r="GNX737" s="479"/>
      <c r="GNY737" s="479"/>
      <c r="GNZ737" s="479"/>
      <c r="GOA737" s="479"/>
      <c r="GOB737" s="479"/>
      <c r="GOC737" s="479"/>
      <c r="GOD737" s="479"/>
      <c r="GOE737" s="479"/>
      <c r="GOF737" s="479"/>
      <c r="GOG737" s="479"/>
      <c r="GOH737" s="479"/>
      <c r="GOI737" s="479"/>
      <c r="GOJ737" s="479"/>
      <c r="GOK737" s="479"/>
      <c r="GOL737" s="479"/>
      <c r="GOM737" s="479"/>
      <c r="GON737" s="479"/>
      <c r="GOO737" s="479"/>
      <c r="GOP737" s="479"/>
      <c r="GOQ737" s="479"/>
      <c r="GOR737" s="479"/>
      <c r="GOS737" s="479"/>
      <c r="GOT737" s="479"/>
      <c r="GOU737" s="479"/>
      <c r="GOV737" s="479"/>
      <c r="GOW737" s="479"/>
      <c r="GOX737" s="479"/>
      <c r="GOY737" s="479"/>
      <c r="GOZ737" s="479"/>
      <c r="GPA737" s="479"/>
      <c r="GPB737" s="479"/>
      <c r="GPC737" s="479"/>
      <c r="GPD737" s="479"/>
      <c r="GPE737" s="479"/>
      <c r="GPF737" s="479"/>
      <c r="GPG737" s="479"/>
      <c r="GPH737" s="479"/>
      <c r="GPI737" s="479"/>
      <c r="GPJ737" s="479"/>
      <c r="GPK737" s="479"/>
      <c r="GPL737" s="479"/>
      <c r="GPM737" s="479"/>
      <c r="GPN737" s="479"/>
      <c r="GPO737" s="479"/>
      <c r="GPP737" s="479"/>
      <c r="GPQ737" s="479"/>
      <c r="GPR737" s="479"/>
      <c r="GPS737" s="479"/>
      <c r="GPT737" s="479"/>
      <c r="GPU737" s="479"/>
      <c r="GPV737" s="479"/>
      <c r="GPW737" s="479"/>
      <c r="GPX737" s="479"/>
      <c r="GPY737" s="479"/>
      <c r="GPZ737" s="479"/>
      <c r="GQA737" s="479"/>
      <c r="GQB737" s="479"/>
      <c r="GQC737" s="479"/>
      <c r="GQD737" s="479"/>
      <c r="GQE737" s="479"/>
      <c r="GQF737" s="479"/>
      <c r="GQG737" s="479"/>
      <c r="GQH737" s="479"/>
      <c r="GQI737" s="479"/>
      <c r="GQJ737" s="479"/>
      <c r="GQK737" s="479"/>
      <c r="GQL737" s="479"/>
      <c r="GQM737" s="479"/>
      <c r="GQN737" s="479"/>
      <c r="GQO737" s="479"/>
      <c r="GQP737" s="479"/>
      <c r="GQQ737" s="479"/>
      <c r="GQR737" s="479"/>
      <c r="GQS737" s="479"/>
      <c r="GQT737" s="479"/>
      <c r="GQU737" s="479"/>
      <c r="GQV737" s="479"/>
      <c r="GQW737" s="479"/>
      <c r="GQX737" s="479"/>
      <c r="GQY737" s="479"/>
      <c r="GQZ737" s="479"/>
      <c r="GRA737" s="479"/>
      <c r="GRB737" s="479"/>
      <c r="GRC737" s="479"/>
      <c r="GRD737" s="479"/>
      <c r="GRE737" s="479"/>
      <c r="GRF737" s="479"/>
      <c r="GRG737" s="479"/>
      <c r="GRH737" s="479"/>
      <c r="GRI737" s="479"/>
      <c r="GRJ737" s="479"/>
      <c r="GRK737" s="479"/>
      <c r="GRL737" s="479"/>
      <c r="GRM737" s="479"/>
      <c r="GRN737" s="479"/>
      <c r="GRO737" s="479"/>
      <c r="GRP737" s="479"/>
      <c r="GRQ737" s="479"/>
      <c r="GRR737" s="479"/>
      <c r="GRS737" s="479"/>
      <c r="GRT737" s="479"/>
      <c r="GRU737" s="479"/>
      <c r="GRV737" s="479"/>
      <c r="GRW737" s="479"/>
      <c r="GRX737" s="479"/>
      <c r="GRY737" s="479"/>
      <c r="GRZ737" s="479"/>
      <c r="GSA737" s="479"/>
      <c r="GSB737" s="479"/>
      <c r="GSC737" s="479"/>
      <c r="GSD737" s="479"/>
      <c r="GSE737" s="479"/>
      <c r="GSF737" s="479"/>
      <c r="GSG737" s="479"/>
      <c r="GSH737" s="479"/>
      <c r="GSI737" s="479"/>
      <c r="GSJ737" s="479"/>
      <c r="GSK737" s="479"/>
      <c r="GSL737" s="479"/>
      <c r="GSM737" s="479"/>
      <c r="GSN737" s="479"/>
      <c r="GSO737" s="479"/>
      <c r="GSP737" s="479"/>
      <c r="GSQ737" s="479"/>
      <c r="GSR737" s="479"/>
      <c r="GSS737" s="479"/>
      <c r="GST737" s="479"/>
      <c r="GSU737" s="479"/>
      <c r="GSV737" s="479"/>
      <c r="GSW737" s="479"/>
      <c r="GSX737" s="479"/>
      <c r="GSY737" s="479"/>
      <c r="GSZ737" s="479"/>
      <c r="GTA737" s="479"/>
      <c r="GTB737" s="479"/>
      <c r="GTC737" s="479"/>
      <c r="GTD737" s="479"/>
      <c r="GTE737" s="479"/>
      <c r="GTF737" s="479"/>
      <c r="GTG737" s="479"/>
      <c r="GTH737" s="479"/>
      <c r="GTI737" s="479"/>
      <c r="GTJ737" s="479"/>
      <c r="GTK737" s="479"/>
      <c r="GTL737" s="479"/>
      <c r="GTM737" s="479"/>
      <c r="GTN737" s="479"/>
      <c r="GTO737" s="479"/>
      <c r="GTP737" s="479"/>
      <c r="GTQ737" s="479"/>
      <c r="GTR737" s="479"/>
      <c r="GTS737" s="479"/>
      <c r="GTT737" s="479"/>
      <c r="GTU737" s="479"/>
      <c r="GTV737" s="479"/>
      <c r="GTW737" s="479"/>
      <c r="GTX737" s="479"/>
      <c r="GTY737" s="479"/>
      <c r="GTZ737" s="479"/>
      <c r="GUA737" s="479"/>
      <c r="GUB737" s="479"/>
      <c r="GUC737" s="479"/>
      <c r="GUD737" s="479"/>
      <c r="GUE737" s="479"/>
      <c r="GUF737" s="479"/>
      <c r="GUG737" s="479"/>
      <c r="GUH737" s="479"/>
      <c r="GUI737" s="479"/>
      <c r="GUJ737" s="479"/>
      <c r="GUK737" s="479"/>
      <c r="GUL737" s="479"/>
      <c r="GUM737" s="479"/>
      <c r="GUN737" s="479"/>
      <c r="GUO737" s="479"/>
      <c r="GUP737" s="479"/>
      <c r="GUQ737" s="479"/>
      <c r="GUR737" s="479"/>
      <c r="GUS737" s="479"/>
      <c r="GUT737" s="479"/>
      <c r="GUU737" s="479"/>
      <c r="GUV737" s="479"/>
      <c r="GUW737" s="479"/>
      <c r="GUX737" s="479"/>
      <c r="GUY737" s="479"/>
      <c r="GUZ737" s="479"/>
      <c r="GVA737" s="479"/>
      <c r="GVB737" s="479"/>
      <c r="GVC737" s="479"/>
      <c r="GVD737" s="479"/>
      <c r="GVE737" s="479"/>
      <c r="GVF737" s="479"/>
      <c r="GVG737" s="479"/>
      <c r="GVH737" s="479"/>
      <c r="GVI737" s="479"/>
      <c r="GVJ737" s="479"/>
      <c r="GVK737" s="479"/>
      <c r="GVL737" s="479"/>
      <c r="GVM737" s="479"/>
      <c r="GVN737" s="479"/>
      <c r="GVO737" s="479"/>
      <c r="GVP737" s="479"/>
      <c r="GVQ737" s="479"/>
      <c r="GVR737" s="479"/>
      <c r="GVS737" s="479"/>
      <c r="GVT737" s="479"/>
      <c r="GVU737" s="479"/>
      <c r="GVV737" s="479"/>
      <c r="GVW737" s="479"/>
      <c r="GVX737" s="479"/>
      <c r="GVY737" s="479"/>
      <c r="GVZ737" s="479"/>
      <c r="GWA737" s="479"/>
      <c r="GWB737" s="479"/>
      <c r="GWC737" s="479"/>
      <c r="GWD737" s="479"/>
      <c r="GWE737" s="479"/>
      <c r="GWF737" s="479"/>
      <c r="GWG737" s="479"/>
      <c r="GWH737" s="479"/>
      <c r="GWI737" s="479"/>
      <c r="GWJ737" s="479"/>
      <c r="GWK737" s="479"/>
      <c r="GWL737" s="479"/>
      <c r="GWM737" s="479"/>
      <c r="GWN737" s="479"/>
      <c r="GWO737" s="479"/>
      <c r="GWP737" s="479"/>
      <c r="GWQ737" s="479"/>
      <c r="GWR737" s="479"/>
      <c r="GWS737" s="479"/>
      <c r="GWT737" s="479"/>
      <c r="GWU737" s="479"/>
      <c r="GWV737" s="479"/>
      <c r="GWW737" s="479"/>
      <c r="GWX737" s="479"/>
      <c r="GWY737" s="479"/>
      <c r="GWZ737" s="479"/>
      <c r="GXA737" s="479"/>
      <c r="GXB737" s="479"/>
      <c r="GXC737" s="479"/>
      <c r="GXD737" s="479"/>
      <c r="GXE737" s="479"/>
      <c r="GXF737" s="479"/>
      <c r="GXG737" s="479"/>
      <c r="GXH737" s="479"/>
      <c r="GXI737" s="479"/>
      <c r="GXJ737" s="479"/>
      <c r="GXK737" s="479"/>
      <c r="GXL737" s="479"/>
      <c r="GXM737" s="479"/>
      <c r="GXN737" s="479"/>
      <c r="GXO737" s="479"/>
      <c r="GXP737" s="479"/>
      <c r="GXQ737" s="479"/>
      <c r="GXR737" s="479"/>
      <c r="GXS737" s="479"/>
      <c r="GXT737" s="479"/>
      <c r="GXU737" s="479"/>
      <c r="GXV737" s="479"/>
      <c r="GXW737" s="479"/>
      <c r="GXX737" s="479"/>
      <c r="GXY737" s="479"/>
      <c r="GXZ737" s="479"/>
      <c r="GYA737" s="479"/>
      <c r="GYB737" s="479"/>
      <c r="GYC737" s="479"/>
      <c r="GYD737" s="479"/>
      <c r="GYE737" s="479"/>
      <c r="GYF737" s="479"/>
      <c r="GYG737" s="479"/>
      <c r="GYH737" s="479"/>
      <c r="GYI737" s="479"/>
      <c r="GYJ737" s="479"/>
      <c r="GYK737" s="479"/>
      <c r="GYL737" s="479"/>
      <c r="GYM737" s="479"/>
      <c r="GYN737" s="479"/>
      <c r="GYO737" s="479"/>
      <c r="GYP737" s="479"/>
      <c r="GYQ737" s="479"/>
      <c r="GYR737" s="479"/>
      <c r="GYS737" s="479"/>
      <c r="GYT737" s="479"/>
      <c r="GYU737" s="479"/>
      <c r="GYV737" s="479"/>
      <c r="GYW737" s="479"/>
      <c r="GYX737" s="479"/>
      <c r="GYY737" s="479"/>
      <c r="GYZ737" s="479"/>
      <c r="GZA737" s="479"/>
      <c r="GZB737" s="479"/>
      <c r="GZC737" s="479"/>
      <c r="GZD737" s="479"/>
      <c r="GZE737" s="479"/>
      <c r="GZF737" s="479"/>
      <c r="GZG737" s="479"/>
      <c r="GZH737" s="479"/>
      <c r="GZI737" s="479"/>
      <c r="GZJ737" s="479"/>
      <c r="GZK737" s="479"/>
      <c r="GZL737" s="479"/>
      <c r="GZM737" s="479"/>
      <c r="GZN737" s="479"/>
      <c r="GZO737" s="479"/>
      <c r="GZP737" s="479"/>
      <c r="GZQ737" s="479"/>
      <c r="GZR737" s="479"/>
      <c r="GZS737" s="479"/>
      <c r="GZT737" s="479"/>
      <c r="GZU737" s="479"/>
      <c r="GZV737" s="479"/>
      <c r="GZW737" s="479"/>
      <c r="GZX737" s="479"/>
      <c r="GZY737" s="479"/>
      <c r="GZZ737" s="479"/>
      <c r="HAA737" s="479"/>
      <c r="HAB737" s="479"/>
      <c r="HAC737" s="479"/>
      <c r="HAD737" s="479"/>
      <c r="HAE737" s="479"/>
      <c r="HAF737" s="479"/>
      <c r="HAG737" s="479"/>
      <c r="HAH737" s="479"/>
      <c r="HAI737" s="479"/>
      <c r="HAJ737" s="479"/>
      <c r="HAK737" s="479"/>
      <c r="HAL737" s="479"/>
      <c r="HAM737" s="479"/>
      <c r="HAN737" s="479"/>
      <c r="HAO737" s="479"/>
      <c r="HAP737" s="479"/>
      <c r="HAQ737" s="479"/>
      <c r="HAR737" s="479"/>
      <c r="HAS737" s="479"/>
      <c r="HAT737" s="479"/>
      <c r="HAU737" s="479"/>
      <c r="HAV737" s="479"/>
      <c r="HAW737" s="479"/>
      <c r="HAX737" s="479"/>
      <c r="HAY737" s="479"/>
      <c r="HAZ737" s="479"/>
      <c r="HBA737" s="479"/>
      <c r="HBB737" s="479"/>
      <c r="HBC737" s="479"/>
      <c r="HBD737" s="479"/>
      <c r="HBE737" s="479"/>
      <c r="HBF737" s="479"/>
      <c r="HBG737" s="479"/>
      <c r="HBH737" s="479"/>
      <c r="HBI737" s="479"/>
      <c r="HBJ737" s="479"/>
      <c r="HBK737" s="479"/>
      <c r="HBL737" s="479"/>
      <c r="HBM737" s="479"/>
      <c r="HBN737" s="479"/>
      <c r="HBO737" s="479"/>
      <c r="HBP737" s="479"/>
      <c r="HBQ737" s="479"/>
      <c r="HBR737" s="479"/>
      <c r="HBS737" s="479"/>
      <c r="HBT737" s="479"/>
      <c r="HBU737" s="479"/>
      <c r="HBV737" s="479"/>
      <c r="HBW737" s="479"/>
      <c r="HBX737" s="479"/>
      <c r="HBY737" s="479"/>
      <c r="HBZ737" s="479"/>
      <c r="HCA737" s="479"/>
      <c r="HCB737" s="479"/>
      <c r="HCC737" s="479"/>
      <c r="HCD737" s="479"/>
      <c r="HCE737" s="479"/>
      <c r="HCF737" s="479"/>
      <c r="HCG737" s="479"/>
      <c r="HCH737" s="479"/>
      <c r="HCI737" s="479"/>
      <c r="HCJ737" s="479"/>
      <c r="HCK737" s="479"/>
      <c r="HCL737" s="479"/>
      <c r="HCM737" s="479"/>
      <c r="HCN737" s="479"/>
      <c r="HCO737" s="479"/>
      <c r="HCP737" s="479"/>
      <c r="HCQ737" s="479"/>
      <c r="HCR737" s="479"/>
      <c r="HCS737" s="479"/>
      <c r="HCT737" s="479"/>
      <c r="HCU737" s="479"/>
      <c r="HCV737" s="479"/>
      <c r="HCW737" s="479"/>
      <c r="HCX737" s="479"/>
      <c r="HCY737" s="479"/>
      <c r="HCZ737" s="479"/>
      <c r="HDA737" s="479"/>
      <c r="HDB737" s="479"/>
      <c r="HDC737" s="479"/>
      <c r="HDD737" s="479"/>
      <c r="HDE737" s="479"/>
      <c r="HDF737" s="479"/>
      <c r="HDG737" s="479"/>
      <c r="HDH737" s="479"/>
      <c r="HDI737" s="479"/>
      <c r="HDJ737" s="479"/>
      <c r="HDK737" s="479"/>
      <c r="HDL737" s="479"/>
      <c r="HDM737" s="479"/>
      <c r="HDN737" s="479"/>
      <c r="HDO737" s="479"/>
      <c r="HDP737" s="479"/>
      <c r="HDQ737" s="479"/>
      <c r="HDR737" s="479"/>
      <c r="HDS737" s="479"/>
      <c r="HDT737" s="479"/>
      <c r="HDU737" s="479"/>
      <c r="HDV737" s="479"/>
      <c r="HDW737" s="479"/>
      <c r="HDX737" s="479"/>
      <c r="HDY737" s="479"/>
      <c r="HDZ737" s="479"/>
      <c r="HEA737" s="479"/>
      <c r="HEB737" s="479"/>
      <c r="HEC737" s="479"/>
      <c r="HED737" s="479"/>
      <c r="HEE737" s="479"/>
      <c r="HEF737" s="479"/>
      <c r="HEG737" s="479"/>
      <c r="HEH737" s="479"/>
      <c r="HEI737" s="479"/>
      <c r="HEJ737" s="479"/>
      <c r="HEK737" s="479"/>
      <c r="HEL737" s="479"/>
      <c r="HEM737" s="479"/>
      <c r="HEN737" s="479"/>
      <c r="HEO737" s="479"/>
      <c r="HEP737" s="479"/>
      <c r="HEQ737" s="479"/>
      <c r="HER737" s="479"/>
      <c r="HES737" s="479"/>
      <c r="HET737" s="479"/>
      <c r="HEU737" s="479"/>
      <c r="HEV737" s="479"/>
      <c r="HEW737" s="479"/>
      <c r="HEX737" s="479"/>
      <c r="HEY737" s="479"/>
      <c r="HEZ737" s="479"/>
      <c r="HFA737" s="479"/>
      <c r="HFB737" s="479"/>
      <c r="HFC737" s="479"/>
      <c r="HFD737" s="479"/>
      <c r="HFE737" s="479"/>
      <c r="HFF737" s="479"/>
      <c r="HFG737" s="479"/>
      <c r="HFH737" s="479"/>
      <c r="HFI737" s="479"/>
      <c r="HFJ737" s="479"/>
      <c r="HFK737" s="479"/>
      <c r="HFL737" s="479"/>
      <c r="HFM737" s="479"/>
      <c r="HFN737" s="479"/>
      <c r="HFO737" s="479"/>
      <c r="HFP737" s="479"/>
      <c r="HFQ737" s="479"/>
      <c r="HFR737" s="479"/>
      <c r="HFS737" s="479"/>
      <c r="HFT737" s="479"/>
      <c r="HFU737" s="479"/>
      <c r="HFV737" s="479"/>
      <c r="HFW737" s="479"/>
      <c r="HFX737" s="479"/>
      <c r="HFY737" s="479"/>
      <c r="HFZ737" s="479"/>
      <c r="HGA737" s="479"/>
      <c r="HGB737" s="479"/>
      <c r="HGC737" s="479"/>
      <c r="HGD737" s="479"/>
      <c r="HGE737" s="479"/>
      <c r="HGF737" s="479"/>
      <c r="HGG737" s="479"/>
      <c r="HGH737" s="479"/>
      <c r="HGI737" s="479"/>
      <c r="HGJ737" s="479"/>
      <c r="HGK737" s="479"/>
      <c r="HGL737" s="479"/>
      <c r="HGM737" s="479"/>
      <c r="HGN737" s="479"/>
      <c r="HGO737" s="479"/>
      <c r="HGP737" s="479"/>
      <c r="HGQ737" s="479"/>
      <c r="HGR737" s="479"/>
      <c r="HGS737" s="479"/>
      <c r="HGT737" s="479"/>
      <c r="HGU737" s="479"/>
      <c r="HGV737" s="479"/>
      <c r="HGW737" s="479"/>
      <c r="HGX737" s="479"/>
      <c r="HGY737" s="479"/>
      <c r="HGZ737" s="479"/>
      <c r="HHA737" s="479"/>
      <c r="HHB737" s="479"/>
      <c r="HHC737" s="479"/>
      <c r="HHD737" s="479"/>
      <c r="HHE737" s="479"/>
      <c r="HHF737" s="479"/>
      <c r="HHG737" s="479"/>
      <c r="HHH737" s="479"/>
      <c r="HHI737" s="479"/>
      <c r="HHJ737" s="479"/>
      <c r="HHK737" s="479"/>
      <c r="HHL737" s="479"/>
      <c r="HHM737" s="479"/>
      <c r="HHN737" s="479"/>
      <c r="HHO737" s="479"/>
      <c r="HHP737" s="479"/>
      <c r="HHQ737" s="479"/>
      <c r="HHR737" s="479"/>
      <c r="HHS737" s="479"/>
      <c r="HHT737" s="479"/>
      <c r="HHU737" s="479"/>
      <c r="HHV737" s="479"/>
      <c r="HHW737" s="479"/>
      <c r="HHX737" s="479"/>
      <c r="HHY737" s="479"/>
      <c r="HHZ737" s="479"/>
      <c r="HIA737" s="479"/>
      <c r="HIB737" s="479"/>
      <c r="HIC737" s="479"/>
      <c r="HID737" s="479"/>
      <c r="HIE737" s="479"/>
      <c r="HIF737" s="479"/>
      <c r="HIG737" s="479"/>
      <c r="HIH737" s="479"/>
      <c r="HII737" s="479"/>
      <c r="HIJ737" s="479"/>
      <c r="HIK737" s="479"/>
      <c r="HIL737" s="479"/>
      <c r="HIM737" s="479"/>
      <c r="HIN737" s="479"/>
      <c r="HIO737" s="479"/>
      <c r="HIP737" s="479"/>
      <c r="HIQ737" s="479"/>
      <c r="HIR737" s="479"/>
      <c r="HIS737" s="479"/>
      <c r="HIT737" s="479"/>
      <c r="HIU737" s="479"/>
      <c r="HIV737" s="479"/>
      <c r="HIW737" s="479"/>
      <c r="HIX737" s="479"/>
      <c r="HIY737" s="479"/>
      <c r="HIZ737" s="479"/>
      <c r="HJA737" s="479"/>
      <c r="HJB737" s="479"/>
      <c r="HJC737" s="479"/>
      <c r="HJD737" s="479"/>
      <c r="HJE737" s="479"/>
      <c r="HJF737" s="479"/>
      <c r="HJG737" s="479"/>
      <c r="HJH737" s="479"/>
      <c r="HJI737" s="479"/>
      <c r="HJJ737" s="479"/>
      <c r="HJK737" s="479"/>
      <c r="HJL737" s="479"/>
      <c r="HJM737" s="479"/>
      <c r="HJN737" s="479"/>
      <c r="HJO737" s="479"/>
      <c r="HJP737" s="479"/>
      <c r="HJQ737" s="479"/>
      <c r="HJR737" s="479"/>
      <c r="HJS737" s="479"/>
      <c r="HJT737" s="479"/>
      <c r="HJU737" s="479"/>
      <c r="HJV737" s="479"/>
      <c r="HJW737" s="479"/>
      <c r="HJX737" s="479"/>
      <c r="HJY737" s="479"/>
      <c r="HJZ737" s="479"/>
      <c r="HKA737" s="479"/>
      <c r="HKB737" s="479"/>
      <c r="HKC737" s="479"/>
      <c r="HKD737" s="479"/>
      <c r="HKE737" s="479"/>
      <c r="HKF737" s="479"/>
      <c r="HKG737" s="479"/>
      <c r="HKH737" s="479"/>
      <c r="HKI737" s="479"/>
      <c r="HKJ737" s="479"/>
      <c r="HKK737" s="479"/>
      <c r="HKL737" s="479"/>
      <c r="HKM737" s="479"/>
      <c r="HKN737" s="479"/>
      <c r="HKO737" s="479"/>
      <c r="HKP737" s="479"/>
      <c r="HKQ737" s="479"/>
      <c r="HKR737" s="479"/>
      <c r="HKS737" s="479"/>
      <c r="HKT737" s="479"/>
      <c r="HKU737" s="479"/>
      <c r="HKV737" s="479"/>
      <c r="HKW737" s="479"/>
      <c r="HKX737" s="479"/>
      <c r="HKY737" s="479"/>
      <c r="HKZ737" s="479"/>
      <c r="HLA737" s="479"/>
      <c r="HLB737" s="479"/>
      <c r="HLC737" s="479"/>
      <c r="HLD737" s="479"/>
      <c r="HLE737" s="479"/>
      <c r="HLF737" s="479"/>
      <c r="HLG737" s="479"/>
      <c r="HLH737" s="479"/>
      <c r="HLI737" s="479"/>
      <c r="HLJ737" s="479"/>
      <c r="HLK737" s="479"/>
      <c r="HLL737" s="479"/>
      <c r="HLM737" s="479"/>
      <c r="HLN737" s="479"/>
      <c r="HLO737" s="479"/>
      <c r="HLP737" s="479"/>
      <c r="HLQ737" s="479"/>
      <c r="HLR737" s="479"/>
      <c r="HLS737" s="479"/>
      <c r="HLT737" s="479"/>
      <c r="HLU737" s="479"/>
      <c r="HLV737" s="479"/>
      <c r="HLW737" s="479"/>
      <c r="HLX737" s="479"/>
      <c r="HLY737" s="479"/>
      <c r="HLZ737" s="479"/>
      <c r="HMA737" s="479"/>
      <c r="HMB737" s="479"/>
      <c r="HMC737" s="479"/>
      <c r="HMD737" s="479"/>
      <c r="HME737" s="479"/>
      <c r="HMF737" s="479"/>
      <c r="HMG737" s="479"/>
      <c r="HMH737" s="479"/>
      <c r="HMI737" s="479"/>
      <c r="HMJ737" s="479"/>
      <c r="HMK737" s="479"/>
      <c r="HML737" s="479"/>
      <c r="HMM737" s="479"/>
      <c r="HMN737" s="479"/>
      <c r="HMO737" s="479"/>
      <c r="HMP737" s="479"/>
      <c r="HMQ737" s="479"/>
      <c r="HMR737" s="479"/>
      <c r="HMS737" s="479"/>
      <c r="HMT737" s="479"/>
      <c r="HMU737" s="479"/>
      <c r="HMV737" s="479"/>
      <c r="HMW737" s="479"/>
      <c r="HMX737" s="479"/>
      <c r="HMY737" s="479"/>
      <c r="HMZ737" s="479"/>
      <c r="HNA737" s="479"/>
      <c r="HNB737" s="479"/>
      <c r="HNC737" s="479"/>
      <c r="HND737" s="479"/>
      <c r="HNE737" s="479"/>
      <c r="HNF737" s="479"/>
      <c r="HNG737" s="479"/>
      <c r="HNH737" s="479"/>
      <c r="HNI737" s="479"/>
      <c r="HNJ737" s="479"/>
      <c r="HNK737" s="479"/>
      <c r="HNL737" s="479"/>
      <c r="HNM737" s="479"/>
      <c r="HNN737" s="479"/>
      <c r="HNO737" s="479"/>
      <c r="HNP737" s="479"/>
      <c r="HNQ737" s="479"/>
      <c r="HNR737" s="479"/>
      <c r="HNS737" s="479"/>
      <c r="HNT737" s="479"/>
      <c r="HNU737" s="479"/>
      <c r="HNV737" s="479"/>
      <c r="HNW737" s="479"/>
      <c r="HNX737" s="479"/>
      <c r="HNY737" s="479"/>
      <c r="HNZ737" s="479"/>
      <c r="HOA737" s="479"/>
      <c r="HOB737" s="479"/>
      <c r="HOC737" s="479"/>
      <c r="HOD737" s="479"/>
      <c r="HOE737" s="479"/>
      <c r="HOF737" s="479"/>
      <c r="HOG737" s="479"/>
      <c r="HOH737" s="479"/>
      <c r="HOI737" s="479"/>
      <c r="HOJ737" s="479"/>
      <c r="HOK737" s="479"/>
      <c r="HOL737" s="479"/>
      <c r="HOM737" s="479"/>
      <c r="HON737" s="479"/>
      <c r="HOO737" s="479"/>
      <c r="HOP737" s="479"/>
      <c r="HOQ737" s="479"/>
      <c r="HOR737" s="479"/>
      <c r="HOS737" s="479"/>
      <c r="HOT737" s="479"/>
      <c r="HOU737" s="479"/>
      <c r="HOV737" s="479"/>
      <c r="HOW737" s="479"/>
      <c r="HOX737" s="479"/>
      <c r="HOY737" s="479"/>
      <c r="HOZ737" s="479"/>
      <c r="HPA737" s="479"/>
      <c r="HPB737" s="479"/>
      <c r="HPC737" s="479"/>
      <c r="HPD737" s="479"/>
      <c r="HPE737" s="479"/>
      <c r="HPF737" s="479"/>
      <c r="HPG737" s="479"/>
      <c r="HPH737" s="479"/>
      <c r="HPI737" s="479"/>
      <c r="HPJ737" s="479"/>
      <c r="HPK737" s="479"/>
      <c r="HPL737" s="479"/>
      <c r="HPM737" s="479"/>
      <c r="HPN737" s="479"/>
      <c r="HPO737" s="479"/>
      <c r="HPP737" s="479"/>
      <c r="HPQ737" s="479"/>
      <c r="HPR737" s="479"/>
      <c r="HPS737" s="479"/>
      <c r="HPT737" s="479"/>
      <c r="HPU737" s="479"/>
      <c r="HPV737" s="479"/>
      <c r="HPW737" s="479"/>
      <c r="HPX737" s="479"/>
      <c r="HPY737" s="479"/>
      <c r="HPZ737" s="479"/>
      <c r="HQA737" s="479"/>
      <c r="HQB737" s="479"/>
      <c r="HQC737" s="479"/>
      <c r="HQD737" s="479"/>
      <c r="HQE737" s="479"/>
      <c r="HQF737" s="479"/>
      <c r="HQG737" s="479"/>
      <c r="HQH737" s="479"/>
      <c r="HQI737" s="479"/>
      <c r="HQJ737" s="479"/>
      <c r="HQK737" s="479"/>
      <c r="HQL737" s="479"/>
      <c r="HQM737" s="479"/>
      <c r="HQN737" s="479"/>
      <c r="HQO737" s="479"/>
      <c r="HQP737" s="479"/>
      <c r="HQQ737" s="479"/>
      <c r="HQR737" s="479"/>
      <c r="HQS737" s="479"/>
      <c r="HQT737" s="479"/>
      <c r="HQU737" s="479"/>
      <c r="HQV737" s="479"/>
      <c r="HQW737" s="479"/>
      <c r="HQX737" s="479"/>
      <c r="HQY737" s="479"/>
      <c r="HQZ737" s="479"/>
      <c r="HRA737" s="479"/>
      <c r="HRB737" s="479"/>
      <c r="HRC737" s="479"/>
      <c r="HRD737" s="479"/>
      <c r="HRE737" s="479"/>
      <c r="HRF737" s="479"/>
      <c r="HRG737" s="479"/>
      <c r="HRH737" s="479"/>
      <c r="HRI737" s="479"/>
      <c r="HRJ737" s="479"/>
      <c r="HRK737" s="479"/>
      <c r="HRL737" s="479"/>
      <c r="HRM737" s="479"/>
      <c r="HRN737" s="479"/>
      <c r="HRO737" s="479"/>
      <c r="HRP737" s="479"/>
      <c r="HRQ737" s="479"/>
      <c r="HRR737" s="479"/>
      <c r="HRS737" s="479"/>
      <c r="HRT737" s="479"/>
      <c r="HRU737" s="479"/>
      <c r="HRV737" s="479"/>
      <c r="HRW737" s="479"/>
      <c r="HRX737" s="479"/>
      <c r="HRY737" s="479"/>
      <c r="HRZ737" s="479"/>
      <c r="HSA737" s="479"/>
      <c r="HSB737" s="479"/>
      <c r="HSC737" s="479"/>
      <c r="HSD737" s="479"/>
      <c r="HSE737" s="479"/>
      <c r="HSF737" s="479"/>
      <c r="HSG737" s="479"/>
      <c r="HSH737" s="479"/>
      <c r="HSI737" s="479"/>
      <c r="HSJ737" s="479"/>
      <c r="HSK737" s="479"/>
      <c r="HSL737" s="479"/>
      <c r="HSM737" s="479"/>
      <c r="HSN737" s="479"/>
      <c r="HSO737" s="479"/>
      <c r="HSP737" s="479"/>
      <c r="HSQ737" s="479"/>
      <c r="HSR737" s="479"/>
      <c r="HSS737" s="479"/>
      <c r="HST737" s="479"/>
      <c r="HSU737" s="479"/>
      <c r="HSV737" s="479"/>
      <c r="HSW737" s="479"/>
      <c r="HSX737" s="479"/>
      <c r="HSY737" s="479"/>
      <c r="HSZ737" s="479"/>
      <c r="HTA737" s="479"/>
      <c r="HTB737" s="479"/>
      <c r="HTC737" s="479"/>
      <c r="HTD737" s="479"/>
      <c r="HTE737" s="479"/>
      <c r="HTF737" s="479"/>
      <c r="HTG737" s="479"/>
      <c r="HTH737" s="479"/>
      <c r="HTI737" s="479"/>
      <c r="HTJ737" s="479"/>
      <c r="HTK737" s="479"/>
      <c r="HTL737" s="479"/>
      <c r="HTM737" s="479"/>
      <c r="HTN737" s="479"/>
      <c r="HTO737" s="479"/>
      <c r="HTP737" s="479"/>
      <c r="HTQ737" s="479"/>
      <c r="HTR737" s="479"/>
      <c r="HTS737" s="479"/>
      <c r="HTT737" s="479"/>
      <c r="HTU737" s="479"/>
      <c r="HTV737" s="479"/>
      <c r="HTW737" s="479"/>
      <c r="HTX737" s="479"/>
      <c r="HTY737" s="479"/>
      <c r="HTZ737" s="479"/>
      <c r="HUA737" s="479"/>
      <c r="HUB737" s="479"/>
      <c r="HUC737" s="479"/>
      <c r="HUD737" s="479"/>
      <c r="HUE737" s="479"/>
      <c r="HUF737" s="479"/>
      <c r="HUG737" s="479"/>
      <c r="HUH737" s="479"/>
      <c r="HUI737" s="479"/>
      <c r="HUJ737" s="479"/>
      <c r="HUK737" s="479"/>
      <c r="HUL737" s="479"/>
      <c r="HUM737" s="479"/>
      <c r="HUN737" s="479"/>
      <c r="HUO737" s="479"/>
      <c r="HUP737" s="479"/>
      <c r="HUQ737" s="479"/>
      <c r="HUR737" s="479"/>
      <c r="HUS737" s="479"/>
      <c r="HUT737" s="479"/>
      <c r="HUU737" s="479"/>
      <c r="HUV737" s="479"/>
      <c r="HUW737" s="479"/>
      <c r="HUX737" s="479"/>
      <c r="HUY737" s="479"/>
      <c r="HUZ737" s="479"/>
      <c r="HVA737" s="479"/>
      <c r="HVB737" s="479"/>
      <c r="HVC737" s="479"/>
      <c r="HVD737" s="479"/>
      <c r="HVE737" s="479"/>
      <c r="HVF737" s="479"/>
      <c r="HVG737" s="479"/>
      <c r="HVH737" s="479"/>
      <c r="HVI737" s="479"/>
      <c r="HVJ737" s="479"/>
      <c r="HVK737" s="479"/>
      <c r="HVL737" s="479"/>
      <c r="HVM737" s="479"/>
      <c r="HVN737" s="479"/>
      <c r="HVO737" s="479"/>
      <c r="HVP737" s="479"/>
      <c r="HVQ737" s="479"/>
      <c r="HVR737" s="479"/>
      <c r="HVS737" s="479"/>
      <c r="HVT737" s="479"/>
      <c r="HVU737" s="479"/>
      <c r="HVV737" s="479"/>
      <c r="HVW737" s="479"/>
      <c r="HVX737" s="479"/>
      <c r="HVY737" s="479"/>
      <c r="HVZ737" s="479"/>
      <c r="HWA737" s="479"/>
      <c r="HWB737" s="479"/>
      <c r="HWC737" s="479"/>
      <c r="HWD737" s="479"/>
      <c r="HWE737" s="479"/>
      <c r="HWF737" s="479"/>
      <c r="HWG737" s="479"/>
      <c r="HWH737" s="479"/>
      <c r="HWI737" s="479"/>
      <c r="HWJ737" s="479"/>
      <c r="HWK737" s="479"/>
      <c r="HWL737" s="479"/>
      <c r="HWM737" s="479"/>
      <c r="HWN737" s="479"/>
      <c r="HWO737" s="479"/>
      <c r="HWP737" s="479"/>
      <c r="HWQ737" s="479"/>
      <c r="HWR737" s="479"/>
      <c r="HWS737" s="479"/>
      <c r="HWT737" s="479"/>
      <c r="HWU737" s="479"/>
      <c r="HWV737" s="479"/>
      <c r="HWW737" s="479"/>
      <c r="HWX737" s="479"/>
      <c r="HWY737" s="479"/>
      <c r="HWZ737" s="479"/>
      <c r="HXA737" s="479"/>
      <c r="HXB737" s="479"/>
      <c r="HXC737" s="479"/>
      <c r="HXD737" s="479"/>
      <c r="HXE737" s="479"/>
      <c r="HXF737" s="479"/>
      <c r="HXG737" s="479"/>
      <c r="HXH737" s="479"/>
      <c r="HXI737" s="479"/>
      <c r="HXJ737" s="479"/>
      <c r="HXK737" s="479"/>
      <c r="HXL737" s="479"/>
      <c r="HXM737" s="479"/>
      <c r="HXN737" s="479"/>
      <c r="HXO737" s="479"/>
      <c r="HXP737" s="479"/>
      <c r="HXQ737" s="479"/>
      <c r="HXR737" s="479"/>
      <c r="HXS737" s="479"/>
      <c r="HXT737" s="479"/>
      <c r="HXU737" s="479"/>
      <c r="HXV737" s="479"/>
      <c r="HXW737" s="479"/>
      <c r="HXX737" s="479"/>
      <c r="HXY737" s="479"/>
      <c r="HXZ737" s="479"/>
      <c r="HYA737" s="479"/>
      <c r="HYB737" s="479"/>
      <c r="HYC737" s="479"/>
      <c r="HYD737" s="479"/>
      <c r="HYE737" s="479"/>
      <c r="HYF737" s="479"/>
      <c r="HYG737" s="479"/>
      <c r="HYH737" s="479"/>
      <c r="HYI737" s="479"/>
      <c r="HYJ737" s="479"/>
      <c r="HYK737" s="479"/>
      <c r="HYL737" s="479"/>
      <c r="HYM737" s="479"/>
      <c r="HYN737" s="479"/>
      <c r="HYO737" s="479"/>
      <c r="HYP737" s="479"/>
      <c r="HYQ737" s="479"/>
      <c r="HYR737" s="479"/>
      <c r="HYS737" s="479"/>
      <c r="HYT737" s="479"/>
      <c r="HYU737" s="479"/>
      <c r="HYV737" s="479"/>
      <c r="HYW737" s="479"/>
      <c r="HYX737" s="479"/>
      <c r="HYY737" s="479"/>
      <c r="HYZ737" s="479"/>
      <c r="HZA737" s="479"/>
      <c r="HZB737" s="479"/>
      <c r="HZC737" s="479"/>
      <c r="HZD737" s="479"/>
      <c r="HZE737" s="479"/>
      <c r="HZF737" s="479"/>
      <c r="HZG737" s="479"/>
      <c r="HZH737" s="479"/>
      <c r="HZI737" s="479"/>
      <c r="HZJ737" s="479"/>
      <c r="HZK737" s="479"/>
      <c r="HZL737" s="479"/>
      <c r="HZM737" s="479"/>
      <c r="HZN737" s="479"/>
      <c r="HZO737" s="479"/>
      <c r="HZP737" s="479"/>
      <c r="HZQ737" s="479"/>
      <c r="HZR737" s="479"/>
      <c r="HZS737" s="479"/>
      <c r="HZT737" s="479"/>
      <c r="HZU737" s="479"/>
      <c r="HZV737" s="479"/>
      <c r="HZW737" s="479"/>
      <c r="HZX737" s="479"/>
      <c r="HZY737" s="479"/>
      <c r="HZZ737" s="479"/>
      <c r="IAA737" s="479"/>
      <c r="IAB737" s="479"/>
      <c r="IAC737" s="479"/>
      <c r="IAD737" s="479"/>
      <c r="IAE737" s="479"/>
      <c r="IAF737" s="479"/>
      <c r="IAG737" s="479"/>
      <c r="IAH737" s="479"/>
      <c r="IAI737" s="479"/>
      <c r="IAJ737" s="479"/>
      <c r="IAK737" s="479"/>
      <c r="IAL737" s="479"/>
      <c r="IAM737" s="479"/>
      <c r="IAN737" s="479"/>
      <c r="IAO737" s="479"/>
      <c r="IAP737" s="479"/>
      <c r="IAQ737" s="479"/>
      <c r="IAR737" s="479"/>
      <c r="IAS737" s="479"/>
      <c r="IAT737" s="479"/>
      <c r="IAU737" s="479"/>
      <c r="IAV737" s="479"/>
      <c r="IAW737" s="479"/>
      <c r="IAX737" s="479"/>
      <c r="IAY737" s="479"/>
      <c r="IAZ737" s="479"/>
      <c r="IBA737" s="479"/>
      <c r="IBB737" s="479"/>
      <c r="IBC737" s="479"/>
      <c r="IBD737" s="479"/>
      <c r="IBE737" s="479"/>
      <c r="IBF737" s="479"/>
      <c r="IBG737" s="479"/>
      <c r="IBH737" s="479"/>
      <c r="IBI737" s="479"/>
      <c r="IBJ737" s="479"/>
      <c r="IBK737" s="479"/>
      <c r="IBL737" s="479"/>
      <c r="IBM737" s="479"/>
      <c r="IBN737" s="479"/>
      <c r="IBO737" s="479"/>
      <c r="IBP737" s="479"/>
      <c r="IBQ737" s="479"/>
      <c r="IBR737" s="479"/>
      <c r="IBS737" s="479"/>
      <c r="IBT737" s="479"/>
      <c r="IBU737" s="479"/>
      <c r="IBV737" s="479"/>
      <c r="IBW737" s="479"/>
      <c r="IBX737" s="479"/>
      <c r="IBY737" s="479"/>
      <c r="IBZ737" s="479"/>
      <c r="ICA737" s="479"/>
      <c r="ICB737" s="479"/>
      <c r="ICC737" s="479"/>
      <c r="ICD737" s="479"/>
      <c r="ICE737" s="479"/>
      <c r="ICF737" s="479"/>
      <c r="ICG737" s="479"/>
      <c r="ICH737" s="479"/>
      <c r="ICI737" s="479"/>
      <c r="ICJ737" s="479"/>
      <c r="ICK737" s="479"/>
      <c r="ICL737" s="479"/>
      <c r="ICM737" s="479"/>
      <c r="ICN737" s="479"/>
      <c r="ICO737" s="479"/>
      <c r="ICP737" s="479"/>
      <c r="ICQ737" s="479"/>
      <c r="ICR737" s="479"/>
      <c r="ICS737" s="479"/>
      <c r="ICT737" s="479"/>
      <c r="ICU737" s="479"/>
      <c r="ICV737" s="479"/>
      <c r="ICW737" s="479"/>
      <c r="ICX737" s="479"/>
      <c r="ICY737" s="479"/>
      <c r="ICZ737" s="479"/>
      <c r="IDA737" s="479"/>
      <c r="IDB737" s="479"/>
      <c r="IDC737" s="479"/>
      <c r="IDD737" s="479"/>
      <c r="IDE737" s="479"/>
      <c r="IDF737" s="479"/>
      <c r="IDG737" s="479"/>
      <c r="IDH737" s="479"/>
      <c r="IDI737" s="479"/>
      <c r="IDJ737" s="479"/>
      <c r="IDK737" s="479"/>
      <c r="IDL737" s="479"/>
      <c r="IDM737" s="479"/>
      <c r="IDN737" s="479"/>
      <c r="IDO737" s="479"/>
      <c r="IDP737" s="479"/>
      <c r="IDQ737" s="479"/>
      <c r="IDR737" s="479"/>
      <c r="IDS737" s="479"/>
      <c r="IDT737" s="479"/>
      <c r="IDU737" s="479"/>
      <c r="IDV737" s="479"/>
      <c r="IDW737" s="479"/>
      <c r="IDX737" s="479"/>
      <c r="IDY737" s="479"/>
      <c r="IDZ737" s="479"/>
      <c r="IEA737" s="479"/>
      <c r="IEB737" s="479"/>
      <c r="IEC737" s="479"/>
      <c r="IED737" s="479"/>
      <c r="IEE737" s="479"/>
      <c r="IEF737" s="479"/>
      <c r="IEG737" s="479"/>
      <c r="IEH737" s="479"/>
      <c r="IEI737" s="479"/>
      <c r="IEJ737" s="479"/>
      <c r="IEK737" s="479"/>
      <c r="IEL737" s="479"/>
      <c r="IEM737" s="479"/>
      <c r="IEN737" s="479"/>
      <c r="IEO737" s="479"/>
      <c r="IEP737" s="479"/>
      <c r="IEQ737" s="479"/>
      <c r="IER737" s="479"/>
      <c r="IES737" s="479"/>
      <c r="IET737" s="479"/>
      <c r="IEU737" s="479"/>
      <c r="IEV737" s="479"/>
      <c r="IEW737" s="479"/>
      <c r="IEX737" s="479"/>
      <c r="IEY737" s="479"/>
      <c r="IEZ737" s="479"/>
      <c r="IFA737" s="479"/>
      <c r="IFB737" s="479"/>
      <c r="IFC737" s="479"/>
      <c r="IFD737" s="479"/>
      <c r="IFE737" s="479"/>
      <c r="IFF737" s="479"/>
      <c r="IFG737" s="479"/>
      <c r="IFH737" s="479"/>
      <c r="IFI737" s="479"/>
      <c r="IFJ737" s="479"/>
      <c r="IFK737" s="479"/>
      <c r="IFL737" s="479"/>
      <c r="IFM737" s="479"/>
      <c r="IFN737" s="479"/>
      <c r="IFO737" s="479"/>
      <c r="IFP737" s="479"/>
      <c r="IFQ737" s="479"/>
      <c r="IFR737" s="479"/>
      <c r="IFS737" s="479"/>
      <c r="IFT737" s="479"/>
      <c r="IFU737" s="479"/>
      <c r="IFV737" s="479"/>
      <c r="IFW737" s="479"/>
      <c r="IFX737" s="479"/>
      <c r="IFY737" s="479"/>
      <c r="IFZ737" s="479"/>
      <c r="IGA737" s="479"/>
      <c r="IGB737" s="479"/>
      <c r="IGC737" s="479"/>
      <c r="IGD737" s="479"/>
      <c r="IGE737" s="479"/>
      <c r="IGF737" s="479"/>
      <c r="IGG737" s="479"/>
      <c r="IGH737" s="479"/>
      <c r="IGI737" s="479"/>
      <c r="IGJ737" s="479"/>
      <c r="IGK737" s="479"/>
      <c r="IGL737" s="479"/>
      <c r="IGM737" s="479"/>
      <c r="IGN737" s="479"/>
      <c r="IGO737" s="479"/>
      <c r="IGP737" s="479"/>
      <c r="IGQ737" s="479"/>
      <c r="IGR737" s="479"/>
      <c r="IGS737" s="479"/>
      <c r="IGT737" s="479"/>
      <c r="IGU737" s="479"/>
      <c r="IGV737" s="479"/>
      <c r="IGW737" s="479"/>
      <c r="IGX737" s="479"/>
      <c r="IGY737" s="479"/>
      <c r="IGZ737" s="479"/>
      <c r="IHA737" s="479"/>
      <c r="IHB737" s="479"/>
      <c r="IHC737" s="479"/>
      <c r="IHD737" s="479"/>
      <c r="IHE737" s="479"/>
      <c r="IHF737" s="479"/>
      <c r="IHG737" s="479"/>
      <c r="IHH737" s="479"/>
      <c r="IHI737" s="479"/>
      <c r="IHJ737" s="479"/>
      <c r="IHK737" s="479"/>
      <c r="IHL737" s="479"/>
      <c r="IHM737" s="479"/>
      <c r="IHN737" s="479"/>
      <c r="IHO737" s="479"/>
      <c r="IHP737" s="479"/>
      <c r="IHQ737" s="479"/>
      <c r="IHR737" s="479"/>
      <c r="IHS737" s="479"/>
      <c r="IHT737" s="479"/>
      <c r="IHU737" s="479"/>
      <c r="IHV737" s="479"/>
      <c r="IHW737" s="479"/>
      <c r="IHX737" s="479"/>
      <c r="IHY737" s="479"/>
      <c r="IHZ737" s="479"/>
      <c r="IIA737" s="479"/>
      <c r="IIB737" s="479"/>
      <c r="IIC737" s="479"/>
      <c r="IID737" s="479"/>
      <c r="IIE737" s="479"/>
      <c r="IIF737" s="479"/>
      <c r="IIG737" s="479"/>
      <c r="IIH737" s="479"/>
      <c r="III737" s="479"/>
      <c r="IIJ737" s="479"/>
      <c r="IIK737" s="479"/>
      <c r="IIL737" s="479"/>
      <c r="IIM737" s="479"/>
      <c r="IIN737" s="479"/>
      <c r="IIO737" s="479"/>
      <c r="IIP737" s="479"/>
      <c r="IIQ737" s="479"/>
      <c r="IIR737" s="479"/>
      <c r="IIS737" s="479"/>
      <c r="IIT737" s="479"/>
      <c r="IIU737" s="479"/>
      <c r="IIV737" s="479"/>
      <c r="IIW737" s="479"/>
      <c r="IIX737" s="479"/>
      <c r="IIY737" s="479"/>
      <c r="IIZ737" s="479"/>
      <c r="IJA737" s="479"/>
      <c r="IJB737" s="479"/>
      <c r="IJC737" s="479"/>
      <c r="IJD737" s="479"/>
      <c r="IJE737" s="479"/>
      <c r="IJF737" s="479"/>
      <c r="IJG737" s="479"/>
      <c r="IJH737" s="479"/>
      <c r="IJI737" s="479"/>
      <c r="IJJ737" s="479"/>
      <c r="IJK737" s="479"/>
      <c r="IJL737" s="479"/>
      <c r="IJM737" s="479"/>
      <c r="IJN737" s="479"/>
      <c r="IJO737" s="479"/>
      <c r="IJP737" s="479"/>
      <c r="IJQ737" s="479"/>
      <c r="IJR737" s="479"/>
      <c r="IJS737" s="479"/>
      <c r="IJT737" s="479"/>
      <c r="IJU737" s="479"/>
      <c r="IJV737" s="479"/>
      <c r="IJW737" s="479"/>
      <c r="IJX737" s="479"/>
      <c r="IJY737" s="479"/>
      <c r="IJZ737" s="479"/>
      <c r="IKA737" s="479"/>
      <c r="IKB737" s="479"/>
      <c r="IKC737" s="479"/>
      <c r="IKD737" s="479"/>
      <c r="IKE737" s="479"/>
      <c r="IKF737" s="479"/>
      <c r="IKG737" s="479"/>
      <c r="IKH737" s="479"/>
      <c r="IKI737" s="479"/>
      <c r="IKJ737" s="479"/>
      <c r="IKK737" s="479"/>
      <c r="IKL737" s="479"/>
      <c r="IKM737" s="479"/>
      <c r="IKN737" s="479"/>
      <c r="IKO737" s="479"/>
      <c r="IKP737" s="479"/>
      <c r="IKQ737" s="479"/>
      <c r="IKR737" s="479"/>
      <c r="IKS737" s="479"/>
      <c r="IKT737" s="479"/>
      <c r="IKU737" s="479"/>
      <c r="IKV737" s="479"/>
      <c r="IKW737" s="479"/>
      <c r="IKX737" s="479"/>
      <c r="IKY737" s="479"/>
      <c r="IKZ737" s="479"/>
      <c r="ILA737" s="479"/>
      <c r="ILB737" s="479"/>
      <c r="ILC737" s="479"/>
      <c r="ILD737" s="479"/>
      <c r="ILE737" s="479"/>
      <c r="ILF737" s="479"/>
      <c r="ILG737" s="479"/>
      <c r="ILH737" s="479"/>
      <c r="ILI737" s="479"/>
      <c r="ILJ737" s="479"/>
      <c r="ILK737" s="479"/>
      <c r="ILL737" s="479"/>
      <c r="ILM737" s="479"/>
      <c r="ILN737" s="479"/>
      <c r="ILO737" s="479"/>
      <c r="ILP737" s="479"/>
      <c r="ILQ737" s="479"/>
      <c r="ILR737" s="479"/>
      <c r="ILS737" s="479"/>
      <c r="ILT737" s="479"/>
      <c r="ILU737" s="479"/>
      <c r="ILV737" s="479"/>
      <c r="ILW737" s="479"/>
      <c r="ILX737" s="479"/>
      <c r="ILY737" s="479"/>
      <c r="ILZ737" s="479"/>
      <c r="IMA737" s="479"/>
      <c r="IMB737" s="479"/>
      <c r="IMC737" s="479"/>
      <c r="IMD737" s="479"/>
      <c r="IME737" s="479"/>
      <c r="IMF737" s="479"/>
      <c r="IMG737" s="479"/>
      <c r="IMH737" s="479"/>
      <c r="IMI737" s="479"/>
      <c r="IMJ737" s="479"/>
      <c r="IMK737" s="479"/>
      <c r="IML737" s="479"/>
      <c r="IMM737" s="479"/>
      <c r="IMN737" s="479"/>
      <c r="IMO737" s="479"/>
      <c r="IMP737" s="479"/>
      <c r="IMQ737" s="479"/>
      <c r="IMR737" s="479"/>
      <c r="IMS737" s="479"/>
      <c r="IMT737" s="479"/>
      <c r="IMU737" s="479"/>
      <c r="IMV737" s="479"/>
      <c r="IMW737" s="479"/>
      <c r="IMX737" s="479"/>
      <c r="IMY737" s="479"/>
      <c r="IMZ737" s="479"/>
      <c r="INA737" s="479"/>
      <c r="INB737" s="479"/>
      <c r="INC737" s="479"/>
      <c r="IND737" s="479"/>
      <c r="INE737" s="479"/>
      <c r="INF737" s="479"/>
      <c r="ING737" s="479"/>
      <c r="INH737" s="479"/>
      <c r="INI737" s="479"/>
      <c r="INJ737" s="479"/>
      <c r="INK737" s="479"/>
      <c r="INL737" s="479"/>
      <c r="INM737" s="479"/>
      <c r="INN737" s="479"/>
      <c r="INO737" s="479"/>
      <c r="INP737" s="479"/>
      <c r="INQ737" s="479"/>
      <c r="INR737" s="479"/>
      <c r="INS737" s="479"/>
      <c r="INT737" s="479"/>
      <c r="INU737" s="479"/>
      <c r="INV737" s="479"/>
      <c r="INW737" s="479"/>
      <c r="INX737" s="479"/>
      <c r="INY737" s="479"/>
      <c r="INZ737" s="479"/>
      <c r="IOA737" s="479"/>
      <c r="IOB737" s="479"/>
      <c r="IOC737" s="479"/>
      <c r="IOD737" s="479"/>
      <c r="IOE737" s="479"/>
      <c r="IOF737" s="479"/>
      <c r="IOG737" s="479"/>
      <c r="IOH737" s="479"/>
      <c r="IOI737" s="479"/>
      <c r="IOJ737" s="479"/>
      <c r="IOK737" s="479"/>
      <c r="IOL737" s="479"/>
      <c r="IOM737" s="479"/>
      <c r="ION737" s="479"/>
      <c r="IOO737" s="479"/>
      <c r="IOP737" s="479"/>
      <c r="IOQ737" s="479"/>
      <c r="IOR737" s="479"/>
      <c r="IOS737" s="479"/>
      <c r="IOT737" s="479"/>
      <c r="IOU737" s="479"/>
      <c r="IOV737" s="479"/>
      <c r="IOW737" s="479"/>
      <c r="IOX737" s="479"/>
      <c r="IOY737" s="479"/>
      <c r="IOZ737" s="479"/>
      <c r="IPA737" s="479"/>
      <c r="IPB737" s="479"/>
      <c r="IPC737" s="479"/>
      <c r="IPD737" s="479"/>
      <c r="IPE737" s="479"/>
      <c r="IPF737" s="479"/>
      <c r="IPG737" s="479"/>
      <c r="IPH737" s="479"/>
      <c r="IPI737" s="479"/>
      <c r="IPJ737" s="479"/>
      <c r="IPK737" s="479"/>
      <c r="IPL737" s="479"/>
      <c r="IPM737" s="479"/>
      <c r="IPN737" s="479"/>
      <c r="IPO737" s="479"/>
      <c r="IPP737" s="479"/>
      <c r="IPQ737" s="479"/>
      <c r="IPR737" s="479"/>
      <c r="IPS737" s="479"/>
      <c r="IPT737" s="479"/>
      <c r="IPU737" s="479"/>
      <c r="IPV737" s="479"/>
      <c r="IPW737" s="479"/>
      <c r="IPX737" s="479"/>
      <c r="IPY737" s="479"/>
      <c r="IPZ737" s="479"/>
      <c r="IQA737" s="479"/>
      <c r="IQB737" s="479"/>
      <c r="IQC737" s="479"/>
      <c r="IQD737" s="479"/>
      <c r="IQE737" s="479"/>
      <c r="IQF737" s="479"/>
      <c r="IQG737" s="479"/>
      <c r="IQH737" s="479"/>
      <c r="IQI737" s="479"/>
      <c r="IQJ737" s="479"/>
      <c r="IQK737" s="479"/>
      <c r="IQL737" s="479"/>
      <c r="IQM737" s="479"/>
      <c r="IQN737" s="479"/>
      <c r="IQO737" s="479"/>
      <c r="IQP737" s="479"/>
      <c r="IQQ737" s="479"/>
      <c r="IQR737" s="479"/>
      <c r="IQS737" s="479"/>
      <c r="IQT737" s="479"/>
      <c r="IQU737" s="479"/>
      <c r="IQV737" s="479"/>
      <c r="IQW737" s="479"/>
      <c r="IQX737" s="479"/>
      <c r="IQY737" s="479"/>
      <c r="IQZ737" s="479"/>
      <c r="IRA737" s="479"/>
      <c r="IRB737" s="479"/>
      <c r="IRC737" s="479"/>
      <c r="IRD737" s="479"/>
      <c r="IRE737" s="479"/>
      <c r="IRF737" s="479"/>
      <c r="IRG737" s="479"/>
      <c r="IRH737" s="479"/>
      <c r="IRI737" s="479"/>
      <c r="IRJ737" s="479"/>
      <c r="IRK737" s="479"/>
      <c r="IRL737" s="479"/>
      <c r="IRM737" s="479"/>
      <c r="IRN737" s="479"/>
      <c r="IRO737" s="479"/>
      <c r="IRP737" s="479"/>
      <c r="IRQ737" s="479"/>
      <c r="IRR737" s="479"/>
      <c r="IRS737" s="479"/>
      <c r="IRT737" s="479"/>
      <c r="IRU737" s="479"/>
      <c r="IRV737" s="479"/>
      <c r="IRW737" s="479"/>
      <c r="IRX737" s="479"/>
      <c r="IRY737" s="479"/>
      <c r="IRZ737" s="479"/>
      <c r="ISA737" s="479"/>
      <c r="ISB737" s="479"/>
      <c r="ISC737" s="479"/>
      <c r="ISD737" s="479"/>
      <c r="ISE737" s="479"/>
      <c r="ISF737" s="479"/>
      <c r="ISG737" s="479"/>
      <c r="ISH737" s="479"/>
      <c r="ISI737" s="479"/>
      <c r="ISJ737" s="479"/>
      <c r="ISK737" s="479"/>
      <c r="ISL737" s="479"/>
      <c r="ISM737" s="479"/>
      <c r="ISN737" s="479"/>
      <c r="ISO737" s="479"/>
      <c r="ISP737" s="479"/>
      <c r="ISQ737" s="479"/>
      <c r="ISR737" s="479"/>
      <c r="ISS737" s="479"/>
      <c r="IST737" s="479"/>
      <c r="ISU737" s="479"/>
      <c r="ISV737" s="479"/>
      <c r="ISW737" s="479"/>
      <c r="ISX737" s="479"/>
      <c r="ISY737" s="479"/>
      <c r="ISZ737" s="479"/>
      <c r="ITA737" s="479"/>
      <c r="ITB737" s="479"/>
      <c r="ITC737" s="479"/>
      <c r="ITD737" s="479"/>
      <c r="ITE737" s="479"/>
      <c r="ITF737" s="479"/>
      <c r="ITG737" s="479"/>
      <c r="ITH737" s="479"/>
      <c r="ITI737" s="479"/>
      <c r="ITJ737" s="479"/>
      <c r="ITK737" s="479"/>
      <c r="ITL737" s="479"/>
      <c r="ITM737" s="479"/>
      <c r="ITN737" s="479"/>
      <c r="ITO737" s="479"/>
      <c r="ITP737" s="479"/>
      <c r="ITQ737" s="479"/>
      <c r="ITR737" s="479"/>
      <c r="ITS737" s="479"/>
      <c r="ITT737" s="479"/>
      <c r="ITU737" s="479"/>
      <c r="ITV737" s="479"/>
      <c r="ITW737" s="479"/>
      <c r="ITX737" s="479"/>
      <c r="ITY737" s="479"/>
      <c r="ITZ737" s="479"/>
      <c r="IUA737" s="479"/>
      <c r="IUB737" s="479"/>
      <c r="IUC737" s="479"/>
      <c r="IUD737" s="479"/>
      <c r="IUE737" s="479"/>
      <c r="IUF737" s="479"/>
      <c r="IUG737" s="479"/>
      <c r="IUH737" s="479"/>
      <c r="IUI737" s="479"/>
      <c r="IUJ737" s="479"/>
      <c r="IUK737" s="479"/>
      <c r="IUL737" s="479"/>
      <c r="IUM737" s="479"/>
      <c r="IUN737" s="479"/>
      <c r="IUO737" s="479"/>
      <c r="IUP737" s="479"/>
      <c r="IUQ737" s="479"/>
      <c r="IUR737" s="479"/>
      <c r="IUS737" s="479"/>
      <c r="IUT737" s="479"/>
      <c r="IUU737" s="479"/>
      <c r="IUV737" s="479"/>
      <c r="IUW737" s="479"/>
      <c r="IUX737" s="479"/>
      <c r="IUY737" s="479"/>
      <c r="IUZ737" s="479"/>
      <c r="IVA737" s="479"/>
      <c r="IVB737" s="479"/>
      <c r="IVC737" s="479"/>
      <c r="IVD737" s="479"/>
      <c r="IVE737" s="479"/>
      <c r="IVF737" s="479"/>
      <c r="IVG737" s="479"/>
      <c r="IVH737" s="479"/>
      <c r="IVI737" s="479"/>
      <c r="IVJ737" s="479"/>
      <c r="IVK737" s="479"/>
      <c r="IVL737" s="479"/>
      <c r="IVM737" s="479"/>
      <c r="IVN737" s="479"/>
      <c r="IVO737" s="479"/>
      <c r="IVP737" s="479"/>
      <c r="IVQ737" s="479"/>
      <c r="IVR737" s="479"/>
      <c r="IVS737" s="479"/>
      <c r="IVT737" s="479"/>
      <c r="IVU737" s="479"/>
      <c r="IVV737" s="479"/>
      <c r="IVW737" s="479"/>
      <c r="IVX737" s="479"/>
      <c r="IVY737" s="479"/>
      <c r="IVZ737" s="479"/>
      <c r="IWA737" s="479"/>
      <c r="IWB737" s="479"/>
      <c r="IWC737" s="479"/>
      <c r="IWD737" s="479"/>
      <c r="IWE737" s="479"/>
      <c r="IWF737" s="479"/>
      <c r="IWG737" s="479"/>
      <c r="IWH737" s="479"/>
      <c r="IWI737" s="479"/>
      <c r="IWJ737" s="479"/>
      <c r="IWK737" s="479"/>
      <c r="IWL737" s="479"/>
      <c r="IWM737" s="479"/>
      <c r="IWN737" s="479"/>
      <c r="IWO737" s="479"/>
      <c r="IWP737" s="479"/>
      <c r="IWQ737" s="479"/>
      <c r="IWR737" s="479"/>
      <c r="IWS737" s="479"/>
      <c r="IWT737" s="479"/>
      <c r="IWU737" s="479"/>
      <c r="IWV737" s="479"/>
      <c r="IWW737" s="479"/>
      <c r="IWX737" s="479"/>
      <c r="IWY737" s="479"/>
      <c r="IWZ737" s="479"/>
      <c r="IXA737" s="479"/>
      <c r="IXB737" s="479"/>
      <c r="IXC737" s="479"/>
      <c r="IXD737" s="479"/>
      <c r="IXE737" s="479"/>
      <c r="IXF737" s="479"/>
      <c r="IXG737" s="479"/>
      <c r="IXH737" s="479"/>
      <c r="IXI737" s="479"/>
      <c r="IXJ737" s="479"/>
      <c r="IXK737" s="479"/>
      <c r="IXL737" s="479"/>
      <c r="IXM737" s="479"/>
      <c r="IXN737" s="479"/>
      <c r="IXO737" s="479"/>
      <c r="IXP737" s="479"/>
      <c r="IXQ737" s="479"/>
      <c r="IXR737" s="479"/>
      <c r="IXS737" s="479"/>
      <c r="IXT737" s="479"/>
      <c r="IXU737" s="479"/>
      <c r="IXV737" s="479"/>
      <c r="IXW737" s="479"/>
      <c r="IXX737" s="479"/>
      <c r="IXY737" s="479"/>
      <c r="IXZ737" s="479"/>
      <c r="IYA737" s="479"/>
      <c r="IYB737" s="479"/>
      <c r="IYC737" s="479"/>
      <c r="IYD737" s="479"/>
      <c r="IYE737" s="479"/>
      <c r="IYF737" s="479"/>
      <c r="IYG737" s="479"/>
      <c r="IYH737" s="479"/>
      <c r="IYI737" s="479"/>
      <c r="IYJ737" s="479"/>
      <c r="IYK737" s="479"/>
      <c r="IYL737" s="479"/>
      <c r="IYM737" s="479"/>
      <c r="IYN737" s="479"/>
      <c r="IYO737" s="479"/>
      <c r="IYP737" s="479"/>
      <c r="IYQ737" s="479"/>
      <c r="IYR737" s="479"/>
      <c r="IYS737" s="479"/>
      <c r="IYT737" s="479"/>
      <c r="IYU737" s="479"/>
      <c r="IYV737" s="479"/>
      <c r="IYW737" s="479"/>
      <c r="IYX737" s="479"/>
      <c r="IYY737" s="479"/>
      <c r="IYZ737" s="479"/>
      <c r="IZA737" s="479"/>
      <c r="IZB737" s="479"/>
      <c r="IZC737" s="479"/>
      <c r="IZD737" s="479"/>
      <c r="IZE737" s="479"/>
      <c r="IZF737" s="479"/>
      <c r="IZG737" s="479"/>
      <c r="IZH737" s="479"/>
      <c r="IZI737" s="479"/>
      <c r="IZJ737" s="479"/>
      <c r="IZK737" s="479"/>
      <c r="IZL737" s="479"/>
      <c r="IZM737" s="479"/>
      <c r="IZN737" s="479"/>
      <c r="IZO737" s="479"/>
      <c r="IZP737" s="479"/>
      <c r="IZQ737" s="479"/>
      <c r="IZR737" s="479"/>
      <c r="IZS737" s="479"/>
      <c r="IZT737" s="479"/>
      <c r="IZU737" s="479"/>
      <c r="IZV737" s="479"/>
      <c r="IZW737" s="479"/>
      <c r="IZX737" s="479"/>
      <c r="IZY737" s="479"/>
      <c r="IZZ737" s="479"/>
      <c r="JAA737" s="479"/>
      <c r="JAB737" s="479"/>
      <c r="JAC737" s="479"/>
      <c r="JAD737" s="479"/>
      <c r="JAE737" s="479"/>
      <c r="JAF737" s="479"/>
      <c r="JAG737" s="479"/>
      <c r="JAH737" s="479"/>
      <c r="JAI737" s="479"/>
      <c r="JAJ737" s="479"/>
      <c r="JAK737" s="479"/>
      <c r="JAL737" s="479"/>
      <c r="JAM737" s="479"/>
      <c r="JAN737" s="479"/>
      <c r="JAO737" s="479"/>
      <c r="JAP737" s="479"/>
      <c r="JAQ737" s="479"/>
      <c r="JAR737" s="479"/>
      <c r="JAS737" s="479"/>
      <c r="JAT737" s="479"/>
      <c r="JAU737" s="479"/>
      <c r="JAV737" s="479"/>
      <c r="JAW737" s="479"/>
      <c r="JAX737" s="479"/>
      <c r="JAY737" s="479"/>
      <c r="JAZ737" s="479"/>
      <c r="JBA737" s="479"/>
      <c r="JBB737" s="479"/>
      <c r="JBC737" s="479"/>
      <c r="JBD737" s="479"/>
      <c r="JBE737" s="479"/>
      <c r="JBF737" s="479"/>
      <c r="JBG737" s="479"/>
      <c r="JBH737" s="479"/>
      <c r="JBI737" s="479"/>
      <c r="JBJ737" s="479"/>
      <c r="JBK737" s="479"/>
      <c r="JBL737" s="479"/>
      <c r="JBM737" s="479"/>
      <c r="JBN737" s="479"/>
      <c r="JBO737" s="479"/>
      <c r="JBP737" s="479"/>
      <c r="JBQ737" s="479"/>
      <c r="JBR737" s="479"/>
      <c r="JBS737" s="479"/>
      <c r="JBT737" s="479"/>
      <c r="JBU737" s="479"/>
      <c r="JBV737" s="479"/>
      <c r="JBW737" s="479"/>
      <c r="JBX737" s="479"/>
      <c r="JBY737" s="479"/>
      <c r="JBZ737" s="479"/>
      <c r="JCA737" s="479"/>
      <c r="JCB737" s="479"/>
      <c r="JCC737" s="479"/>
      <c r="JCD737" s="479"/>
      <c r="JCE737" s="479"/>
      <c r="JCF737" s="479"/>
      <c r="JCG737" s="479"/>
      <c r="JCH737" s="479"/>
      <c r="JCI737" s="479"/>
      <c r="JCJ737" s="479"/>
      <c r="JCK737" s="479"/>
      <c r="JCL737" s="479"/>
      <c r="JCM737" s="479"/>
      <c r="JCN737" s="479"/>
      <c r="JCO737" s="479"/>
      <c r="JCP737" s="479"/>
      <c r="JCQ737" s="479"/>
      <c r="JCR737" s="479"/>
      <c r="JCS737" s="479"/>
      <c r="JCT737" s="479"/>
      <c r="JCU737" s="479"/>
      <c r="JCV737" s="479"/>
      <c r="JCW737" s="479"/>
      <c r="JCX737" s="479"/>
      <c r="JCY737" s="479"/>
      <c r="JCZ737" s="479"/>
      <c r="JDA737" s="479"/>
      <c r="JDB737" s="479"/>
      <c r="JDC737" s="479"/>
      <c r="JDD737" s="479"/>
      <c r="JDE737" s="479"/>
      <c r="JDF737" s="479"/>
      <c r="JDG737" s="479"/>
      <c r="JDH737" s="479"/>
      <c r="JDI737" s="479"/>
      <c r="JDJ737" s="479"/>
      <c r="JDK737" s="479"/>
      <c r="JDL737" s="479"/>
      <c r="JDM737" s="479"/>
      <c r="JDN737" s="479"/>
      <c r="JDO737" s="479"/>
      <c r="JDP737" s="479"/>
      <c r="JDQ737" s="479"/>
      <c r="JDR737" s="479"/>
      <c r="JDS737" s="479"/>
      <c r="JDT737" s="479"/>
      <c r="JDU737" s="479"/>
      <c r="JDV737" s="479"/>
      <c r="JDW737" s="479"/>
      <c r="JDX737" s="479"/>
      <c r="JDY737" s="479"/>
      <c r="JDZ737" s="479"/>
      <c r="JEA737" s="479"/>
      <c r="JEB737" s="479"/>
      <c r="JEC737" s="479"/>
      <c r="JED737" s="479"/>
      <c r="JEE737" s="479"/>
      <c r="JEF737" s="479"/>
      <c r="JEG737" s="479"/>
      <c r="JEH737" s="479"/>
      <c r="JEI737" s="479"/>
      <c r="JEJ737" s="479"/>
      <c r="JEK737" s="479"/>
      <c r="JEL737" s="479"/>
      <c r="JEM737" s="479"/>
      <c r="JEN737" s="479"/>
      <c r="JEO737" s="479"/>
      <c r="JEP737" s="479"/>
      <c r="JEQ737" s="479"/>
      <c r="JER737" s="479"/>
      <c r="JES737" s="479"/>
      <c r="JET737" s="479"/>
      <c r="JEU737" s="479"/>
      <c r="JEV737" s="479"/>
      <c r="JEW737" s="479"/>
      <c r="JEX737" s="479"/>
      <c r="JEY737" s="479"/>
      <c r="JEZ737" s="479"/>
      <c r="JFA737" s="479"/>
      <c r="JFB737" s="479"/>
      <c r="JFC737" s="479"/>
      <c r="JFD737" s="479"/>
      <c r="JFE737" s="479"/>
      <c r="JFF737" s="479"/>
      <c r="JFG737" s="479"/>
      <c r="JFH737" s="479"/>
      <c r="JFI737" s="479"/>
      <c r="JFJ737" s="479"/>
      <c r="JFK737" s="479"/>
      <c r="JFL737" s="479"/>
      <c r="JFM737" s="479"/>
      <c r="JFN737" s="479"/>
      <c r="JFO737" s="479"/>
      <c r="JFP737" s="479"/>
      <c r="JFQ737" s="479"/>
      <c r="JFR737" s="479"/>
      <c r="JFS737" s="479"/>
      <c r="JFT737" s="479"/>
      <c r="JFU737" s="479"/>
      <c r="JFV737" s="479"/>
      <c r="JFW737" s="479"/>
      <c r="JFX737" s="479"/>
      <c r="JFY737" s="479"/>
      <c r="JFZ737" s="479"/>
      <c r="JGA737" s="479"/>
      <c r="JGB737" s="479"/>
      <c r="JGC737" s="479"/>
      <c r="JGD737" s="479"/>
      <c r="JGE737" s="479"/>
      <c r="JGF737" s="479"/>
      <c r="JGG737" s="479"/>
      <c r="JGH737" s="479"/>
      <c r="JGI737" s="479"/>
      <c r="JGJ737" s="479"/>
      <c r="JGK737" s="479"/>
      <c r="JGL737" s="479"/>
      <c r="JGM737" s="479"/>
      <c r="JGN737" s="479"/>
      <c r="JGO737" s="479"/>
      <c r="JGP737" s="479"/>
      <c r="JGQ737" s="479"/>
      <c r="JGR737" s="479"/>
      <c r="JGS737" s="479"/>
      <c r="JGT737" s="479"/>
      <c r="JGU737" s="479"/>
      <c r="JGV737" s="479"/>
      <c r="JGW737" s="479"/>
      <c r="JGX737" s="479"/>
      <c r="JGY737" s="479"/>
      <c r="JGZ737" s="479"/>
      <c r="JHA737" s="479"/>
      <c r="JHB737" s="479"/>
      <c r="JHC737" s="479"/>
      <c r="JHD737" s="479"/>
      <c r="JHE737" s="479"/>
      <c r="JHF737" s="479"/>
      <c r="JHG737" s="479"/>
      <c r="JHH737" s="479"/>
      <c r="JHI737" s="479"/>
      <c r="JHJ737" s="479"/>
      <c r="JHK737" s="479"/>
      <c r="JHL737" s="479"/>
      <c r="JHM737" s="479"/>
      <c r="JHN737" s="479"/>
      <c r="JHO737" s="479"/>
      <c r="JHP737" s="479"/>
      <c r="JHQ737" s="479"/>
      <c r="JHR737" s="479"/>
      <c r="JHS737" s="479"/>
      <c r="JHT737" s="479"/>
      <c r="JHU737" s="479"/>
      <c r="JHV737" s="479"/>
      <c r="JHW737" s="479"/>
      <c r="JHX737" s="479"/>
      <c r="JHY737" s="479"/>
      <c r="JHZ737" s="479"/>
      <c r="JIA737" s="479"/>
      <c r="JIB737" s="479"/>
      <c r="JIC737" s="479"/>
      <c r="JID737" s="479"/>
      <c r="JIE737" s="479"/>
      <c r="JIF737" s="479"/>
      <c r="JIG737" s="479"/>
      <c r="JIH737" s="479"/>
      <c r="JII737" s="479"/>
      <c r="JIJ737" s="479"/>
      <c r="JIK737" s="479"/>
      <c r="JIL737" s="479"/>
      <c r="JIM737" s="479"/>
      <c r="JIN737" s="479"/>
      <c r="JIO737" s="479"/>
      <c r="JIP737" s="479"/>
      <c r="JIQ737" s="479"/>
      <c r="JIR737" s="479"/>
      <c r="JIS737" s="479"/>
      <c r="JIT737" s="479"/>
      <c r="JIU737" s="479"/>
      <c r="JIV737" s="479"/>
      <c r="JIW737" s="479"/>
      <c r="JIX737" s="479"/>
      <c r="JIY737" s="479"/>
      <c r="JIZ737" s="479"/>
      <c r="JJA737" s="479"/>
      <c r="JJB737" s="479"/>
      <c r="JJC737" s="479"/>
      <c r="JJD737" s="479"/>
      <c r="JJE737" s="479"/>
      <c r="JJF737" s="479"/>
      <c r="JJG737" s="479"/>
      <c r="JJH737" s="479"/>
      <c r="JJI737" s="479"/>
      <c r="JJJ737" s="479"/>
      <c r="JJK737" s="479"/>
      <c r="JJL737" s="479"/>
      <c r="JJM737" s="479"/>
      <c r="JJN737" s="479"/>
      <c r="JJO737" s="479"/>
      <c r="JJP737" s="479"/>
      <c r="JJQ737" s="479"/>
      <c r="JJR737" s="479"/>
      <c r="JJS737" s="479"/>
      <c r="JJT737" s="479"/>
      <c r="JJU737" s="479"/>
      <c r="JJV737" s="479"/>
      <c r="JJW737" s="479"/>
      <c r="JJX737" s="479"/>
      <c r="JJY737" s="479"/>
      <c r="JJZ737" s="479"/>
      <c r="JKA737" s="479"/>
      <c r="JKB737" s="479"/>
      <c r="JKC737" s="479"/>
      <c r="JKD737" s="479"/>
      <c r="JKE737" s="479"/>
      <c r="JKF737" s="479"/>
      <c r="JKG737" s="479"/>
      <c r="JKH737" s="479"/>
      <c r="JKI737" s="479"/>
      <c r="JKJ737" s="479"/>
      <c r="JKK737" s="479"/>
      <c r="JKL737" s="479"/>
      <c r="JKM737" s="479"/>
      <c r="JKN737" s="479"/>
      <c r="JKO737" s="479"/>
      <c r="JKP737" s="479"/>
      <c r="JKQ737" s="479"/>
      <c r="JKR737" s="479"/>
      <c r="JKS737" s="479"/>
      <c r="JKT737" s="479"/>
      <c r="JKU737" s="479"/>
      <c r="JKV737" s="479"/>
      <c r="JKW737" s="479"/>
      <c r="JKX737" s="479"/>
      <c r="JKY737" s="479"/>
      <c r="JKZ737" s="479"/>
      <c r="JLA737" s="479"/>
      <c r="JLB737" s="479"/>
      <c r="JLC737" s="479"/>
      <c r="JLD737" s="479"/>
      <c r="JLE737" s="479"/>
      <c r="JLF737" s="479"/>
      <c r="JLG737" s="479"/>
      <c r="JLH737" s="479"/>
      <c r="JLI737" s="479"/>
      <c r="JLJ737" s="479"/>
      <c r="JLK737" s="479"/>
      <c r="JLL737" s="479"/>
      <c r="JLM737" s="479"/>
      <c r="JLN737" s="479"/>
      <c r="JLO737" s="479"/>
      <c r="JLP737" s="479"/>
      <c r="JLQ737" s="479"/>
      <c r="JLR737" s="479"/>
      <c r="JLS737" s="479"/>
      <c r="JLT737" s="479"/>
      <c r="JLU737" s="479"/>
      <c r="JLV737" s="479"/>
      <c r="JLW737" s="479"/>
      <c r="JLX737" s="479"/>
      <c r="JLY737" s="479"/>
      <c r="JLZ737" s="479"/>
      <c r="JMA737" s="479"/>
      <c r="JMB737" s="479"/>
      <c r="JMC737" s="479"/>
      <c r="JMD737" s="479"/>
      <c r="JME737" s="479"/>
      <c r="JMF737" s="479"/>
      <c r="JMG737" s="479"/>
      <c r="JMH737" s="479"/>
      <c r="JMI737" s="479"/>
      <c r="JMJ737" s="479"/>
      <c r="JMK737" s="479"/>
      <c r="JML737" s="479"/>
      <c r="JMM737" s="479"/>
      <c r="JMN737" s="479"/>
      <c r="JMO737" s="479"/>
      <c r="JMP737" s="479"/>
      <c r="JMQ737" s="479"/>
      <c r="JMR737" s="479"/>
      <c r="JMS737" s="479"/>
      <c r="JMT737" s="479"/>
      <c r="JMU737" s="479"/>
      <c r="JMV737" s="479"/>
      <c r="JMW737" s="479"/>
      <c r="JMX737" s="479"/>
      <c r="JMY737" s="479"/>
      <c r="JMZ737" s="479"/>
      <c r="JNA737" s="479"/>
      <c r="JNB737" s="479"/>
      <c r="JNC737" s="479"/>
      <c r="JND737" s="479"/>
      <c r="JNE737" s="479"/>
      <c r="JNF737" s="479"/>
      <c r="JNG737" s="479"/>
      <c r="JNH737" s="479"/>
      <c r="JNI737" s="479"/>
      <c r="JNJ737" s="479"/>
      <c r="JNK737" s="479"/>
      <c r="JNL737" s="479"/>
      <c r="JNM737" s="479"/>
      <c r="JNN737" s="479"/>
      <c r="JNO737" s="479"/>
      <c r="JNP737" s="479"/>
      <c r="JNQ737" s="479"/>
      <c r="JNR737" s="479"/>
      <c r="JNS737" s="479"/>
      <c r="JNT737" s="479"/>
      <c r="JNU737" s="479"/>
      <c r="JNV737" s="479"/>
      <c r="JNW737" s="479"/>
      <c r="JNX737" s="479"/>
      <c r="JNY737" s="479"/>
      <c r="JNZ737" s="479"/>
      <c r="JOA737" s="479"/>
      <c r="JOB737" s="479"/>
      <c r="JOC737" s="479"/>
      <c r="JOD737" s="479"/>
      <c r="JOE737" s="479"/>
      <c r="JOF737" s="479"/>
      <c r="JOG737" s="479"/>
      <c r="JOH737" s="479"/>
      <c r="JOI737" s="479"/>
      <c r="JOJ737" s="479"/>
      <c r="JOK737" s="479"/>
      <c r="JOL737" s="479"/>
      <c r="JOM737" s="479"/>
      <c r="JON737" s="479"/>
      <c r="JOO737" s="479"/>
      <c r="JOP737" s="479"/>
      <c r="JOQ737" s="479"/>
      <c r="JOR737" s="479"/>
      <c r="JOS737" s="479"/>
      <c r="JOT737" s="479"/>
      <c r="JOU737" s="479"/>
      <c r="JOV737" s="479"/>
      <c r="JOW737" s="479"/>
      <c r="JOX737" s="479"/>
      <c r="JOY737" s="479"/>
      <c r="JOZ737" s="479"/>
      <c r="JPA737" s="479"/>
      <c r="JPB737" s="479"/>
      <c r="JPC737" s="479"/>
      <c r="JPD737" s="479"/>
      <c r="JPE737" s="479"/>
      <c r="JPF737" s="479"/>
      <c r="JPG737" s="479"/>
      <c r="JPH737" s="479"/>
      <c r="JPI737" s="479"/>
      <c r="JPJ737" s="479"/>
      <c r="JPK737" s="479"/>
      <c r="JPL737" s="479"/>
      <c r="JPM737" s="479"/>
      <c r="JPN737" s="479"/>
      <c r="JPO737" s="479"/>
      <c r="JPP737" s="479"/>
      <c r="JPQ737" s="479"/>
      <c r="JPR737" s="479"/>
      <c r="JPS737" s="479"/>
      <c r="JPT737" s="479"/>
      <c r="JPU737" s="479"/>
      <c r="JPV737" s="479"/>
      <c r="JPW737" s="479"/>
      <c r="JPX737" s="479"/>
      <c r="JPY737" s="479"/>
      <c r="JPZ737" s="479"/>
      <c r="JQA737" s="479"/>
      <c r="JQB737" s="479"/>
      <c r="JQC737" s="479"/>
      <c r="JQD737" s="479"/>
      <c r="JQE737" s="479"/>
      <c r="JQF737" s="479"/>
      <c r="JQG737" s="479"/>
      <c r="JQH737" s="479"/>
      <c r="JQI737" s="479"/>
      <c r="JQJ737" s="479"/>
      <c r="JQK737" s="479"/>
      <c r="JQL737" s="479"/>
      <c r="JQM737" s="479"/>
      <c r="JQN737" s="479"/>
      <c r="JQO737" s="479"/>
      <c r="JQP737" s="479"/>
      <c r="JQQ737" s="479"/>
      <c r="JQR737" s="479"/>
      <c r="JQS737" s="479"/>
      <c r="JQT737" s="479"/>
      <c r="JQU737" s="479"/>
      <c r="JQV737" s="479"/>
      <c r="JQW737" s="479"/>
      <c r="JQX737" s="479"/>
      <c r="JQY737" s="479"/>
      <c r="JQZ737" s="479"/>
      <c r="JRA737" s="479"/>
      <c r="JRB737" s="479"/>
      <c r="JRC737" s="479"/>
      <c r="JRD737" s="479"/>
      <c r="JRE737" s="479"/>
      <c r="JRF737" s="479"/>
      <c r="JRG737" s="479"/>
      <c r="JRH737" s="479"/>
      <c r="JRI737" s="479"/>
      <c r="JRJ737" s="479"/>
      <c r="JRK737" s="479"/>
      <c r="JRL737" s="479"/>
      <c r="JRM737" s="479"/>
      <c r="JRN737" s="479"/>
      <c r="JRO737" s="479"/>
      <c r="JRP737" s="479"/>
      <c r="JRQ737" s="479"/>
      <c r="JRR737" s="479"/>
      <c r="JRS737" s="479"/>
      <c r="JRT737" s="479"/>
      <c r="JRU737" s="479"/>
      <c r="JRV737" s="479"/>
      <c r="JRW737" s="479"/>
      <c r="JRX737" s="479"/>
      <c r="JRY737" s="479"/>
      <c r="JRZ737" s="479"/>
      <c r="JSA737" s="479"/>
      <c r="JSB737" s="479"/>
      <c r="JSC737" s="479"/>
      <c r="JSD737" s="479"/>
      <c r="JSE737" s="479"/>
      <c r="JSF737" s="479"/>
      <c r="JSG737" s="479"/>
      <c r="JSH737" s="479"/>
      <c r="JSI737" s="479"/>
      <c r="JSJ737" s="479"/>
      <c r="JSK737" s="479"/>
      <c r="JSL737" s="479"/>
      <c r="JSM737" s="479"/>
      <c r="JSN737" s="479"/>
      <c r="JSO737" s="479"/>
      <c r="JSP737" s="479"/>
      <c r="JSQ737" s="479"/>
      <c r="JSR737" s="479"/>
      <c r="JSS737" s="479"/>
      <c r="JST737" s="479"/>
      <c r="JSU737" s="479"/>
      <c r="JSV737" s="479"/>
      <c r="JSW737" s="479"/>
      <c r="JSX737" s="479"/>
      <c r="JSY737" s="479"/>
      <c r="JSZ737" s="479"/>
      <c r="JTA737" s="479"/>
      <c r="JTB737" s="479"/>
      <c r="JTC737" s="479"/>
      <c r="JTD737" s="479"/>
      <c r="JTE737" s="479"/>
      <c r="JTF737" s="479"/>
      <c r="JTG737" s="479"/>
      <c r="JTH737" s="479"/>
      <c r="JTI737" s="479"/>
      <c r="JTJ737" s="479"/>
      <c r="JTK737" s="479"/>
      <c r="JTL737" s="479"/>
      <c r="JTM737" s="479"/>
      <c r="JTN737" s="479"/>
      <c r="JTO737" s="479"/>
      <c r="JTP737" s="479"/>
      <c r="JTQ737" s="479"/>
      <c r="JTR737" s="479"/>
      <c r="JTS737" s="479"/>
      <c r="JTT737" s="479"/>
      <c r="JTU737" s="479"/>
      <c r="JTV737" s="479"/>
      <c r="JTW737" s="479"/>
      <c r="JTX737" s="479"/>
      <c r="JTY737" s="479"/>
      <c r="JTZ737" s="479"/>
      <c r="JUA737" s="479"/>
      <c r="JUB737" s="479"/>
      <c r="JUC737" s="479"/>
      <c r="JUD737" s="479"/>
      <c r="JUE737" s="479"/>
      <c r="JUF737" s="479"/>
      <c r="JUG737" s="479"/>
      <c r="JUH737" s="479"/>
      <c r="JUI737" s="479"/>
      <c r="JUJ737" s="479"/>
      <c r="JUK737" s="479"/>
      <c r="JUL737" s="479"/>
      <c r="JUM737" s="479"/>
      <c r="JUN737" s="479"/>
      <c r="JUO737" s="479"/>
      <c r="JUP737" s="479"/>
      <c r="JUQ737" s="479"/>
      <c r="JUR737" s="479"/>
      <c r="JUS737" s="479"/>
      <c r="JUT737" s="479"/>
      <c r="JUU737" s="479"/>
      <c r="JUV737" s="479"/>
      <c r="JUW737" s="479"/>
      <c r="JUX737" s="479"/>
      <c r="JUY737" s="479"/>
      <c r="JUZ737" s="479"/>
      <c r="JVA737" s="479"/>
      <c r="JVB737" s="479"/>
      <c r="JVC737" s="479"/>
      <c r="JVD737" s="479"/>
      <c r="JVE737" s="479"/>
      <c r="JVF737" s="479"/>
      <c r="JVG737" s="479"/>
      <c r="JVH737" s="479"/>
      <c r="JVI737" s="479"/>
      <c r="JVJ737" s="479"/>
      <c r="JVK737" s="479"/>
      <c r="JVL737" s="479"/>
      <c r="JVM737" s="479"/>
      <c r="JVN737" s="479"/>
      <c r="JVO737" s="479"/>
      <c r="JVP737" s="479"/>
      <c r="JVQ737" s="479"/>
      <c r="JVR737" s="479"/>
      <c r="JVS737" s="479"/>
      <c r="JVT737" s="479"/>
      <c r="JVU737" s="479"/>
      <c r="JVV737" s="479"/>
      <c r="JVW737" s="479"/>
      <c r="JVX737" s="479"/>
      <c r="JVY737" s="479"/>
      <c r="JVZ737" s="479"/>
      <c r="JWA737" s="479"/>
      <c r="JWB737" s="479"/>
      <c r="JWC737" s="479"/>
      <c r="JWD737" s="479"/>
      <c r="JWE737" s="479"/>
      <c r="JWF737" s="479"/>
      <c r="JWG737" s="479"/>
      <c r="JWH737" s="479"/>
      <c r="JWI737" s="479"/>
      <c r="JWJ737" s="479"/>
      <c r="JWK737" s="479"/>
      <c r="JWL737" s="479"/>
      <c r="JWM737" s="479"/>
      <c r="JWN737" s="479"/>
      <c r="JWO737" s="479"/>
      <c r="JWP737" s="479"/>
      <c r="JWQ737" s="479"/>
      <c r="JWR737" s="479"/>
      <c r="JWS737" s="479"/>
      <c r="JWT737" s="479"/>
      <c r="JWU737" s="479"/>
      <c r="JWV737" s="479"/>
      <c r="JWW737" s="479"/>
      <c r="JWX737" s="479"/>
      <c r="JWY737" s="479"/>
      <c r="JWZ737" s="479"/>
      <c r="JXA737" s="479"/>
      <c r="JXB737" s="479"/>
      <c r="JXC737" s="479"/>
      <c r="JXD737" s="479"/>
      <c r="JXE737" s="479"/>
      <c r="JXF737" s="479"/>
      <c r="JXG737" s="479"/>
      <c r="JXH737" s="479"/>
      <c r="JXI737" s="479"/>
      <c r="JXJ737" s="479"/>
      <c r="JXK737" s="479"/>
      <c r="JXL737" s="479"/>
      <c r="JXM737" s="479"/>
      <c r="JXN737" s="479"/>
      <c r="JXO737" s="479"/>
      <c r="JXP737" s="479"/>
      <c r="JXQ737" s="479"/>
      <c r="JXR737" s="479"/>
      <c r="JXS737" s="479"/>
      <c r="JXT737" s="479"/>
      <c r="JXU737" s="479"/>
      <c r="JXV737" s="479"/>
      <c r="JXW737" s="479"/>
      <c r="JXX737" s="479"/>
      <c r="JXY737" s="479"/>
      <c r="JXZ737" s="479"/>
      <c r="JYA737" s="479"/>
      <c r="JYB737" s="479"/>
      <c r="JYC737" s="479"/>
      <c r="JYD737" s="479"/>
      <c r="JYE737" s="479"/>
      <c r="JYF737" s="479"/>
      <c r="JYG737" s="479"/>
      <c r="JYH737" s="479"/>
      <c r="JYI737" s="479"/>
      <c r="JYJ737" s="479"/>
      <c r="JYK737" s="479"/>
      <c r="JYL737" s="479"/>
      <c r="JYM737" s="479"/>
      <c r="JYN737" s="479"/>
      <c r="JYO737" s="479"/>
      <c r="JYP737" s="479"/>
      <c r="JYQ737" s="479"/>
      <c r="JYR737" s="479"/>
      <c r="JYS737" s="479"/>
      <c r="JYT737" s="479"/>
      <c r="JYU737" s="479"/>
      <c r="JYV737" s="479"/>
      <c r="JYW737" s="479"/>
      <c r="JYX737" s="479"/>
      <c r="JYY737" s="479"/>
      <c r="JYZ737" s="479"/>
      <c r="JZA737" s="479"/>
      <c r="JZB737" s="479"/>
      <c r="JZC737" s="479"/>
      <c r="JZD737" s="479"/>
      <c r="JZE737" s="479"/>
      <c r="JZF737" s="479"/>
      <c r="JZG737" s="479"/>
      <c r="JZH737" s="479"/>
      <c r="JZI737" s="479"/>
      <c r="JZJ737" s="479"/>
      <c r="JZK737" s="479"/>
      <c r="JZL737" s="479"/>
      <c r="JZM737" s="479"/>
      <c r="JZN737" s="479"/>
      <c r="JZO737" s="479"/>
      <c r="JZP737" s="479"/>
      <c r="JZQ737" s="479"/>
      <c r="JZR737" s="479"/>
      <c r="JZS737" s="479"/>
      <c r="JZT737" s="479"/>
      <c r="JZU737" s="479"/>
      <c r="JZV737" s="479"/>
      <c r="JZW737" s="479"/>
      <c r="JZX737" s="479"/>
      <c r="JZY737" s="479"/>
      <c r="JZZ737" s="479"/>
      <c r="KAA737" s="479"/>
      <c r="KAB737" s="479"/>
      <c r="KAC737" s="479"/>
      <c r="KAD737" s="479"/>
      <c r="KAE737" s="479"/>
      <c r="KAF737" s="479"/>
      <c r="KAG737" s="479"/>
      <c r="KAH737" s="479"/>
      <c r="KAI737" s="479"/>
      <c r="KAJ737" s="479"/>
      <c r="KAK737" s="479"/>
      <c r="KAL737" s="479"/>
      <c r="KAM737" s="479"/>
      <c r="KAN737" s="479"/>
      <c r="KAO737" s="479"/>
      <c r="KAP737" s="479"/>
      <c r="KAQ737" s="479"/>
      <c r="KAR737" s="479"/>
      <c r="KAS737" s="479"/>
      <c r="KAT737" s="479"/>
      <c r="KAU737" s="479"/>
      <c r="KAV737" s="479"/>
      <c r="KAW737" s="479"/>
      <c r="KAX737" s="479"/>
      <c r="KAY737" s="479"/>
      <c r="KAZ737" s="479"/>
      <c r="KBA737" s="479"/>
      <c r="KBB737" s="479"/>
      <c r="KBC737" s="479"/>
      <c r="KBD737" s="479"/>
      <c r="KBE737" s="479"/>
      <c r="KBF737" s="479"/>
      <c r="KBG737" s="479"/>
      <c r="KBH737" s="479"/>
      <c r="KBI737" s="479"/>
      <c r="KBJ737" s="479"/>
      <c r="KBK737" s="479"/>
      <c r="KBL737" s="479"/>
      <c r="KBM737" s="479"/>
      <c r="KBN737" s="479"/>
      <c r="KBO737" s="479"/>
      <c r="KBP737" s="479"/>
      <c r="KBQ737" s="479"/>
      <c r="KBR737" s="479"/>
      <c r="KBS737" s="479"/>
      <c r="KBT737" s="479"/>
      <c r="KBU737" s="479"/>
      <c r="KBV737" s="479"/>
      <c r="KBW737" s="479"/>
      <c r="KBX737" s="479"/>
      <c r="KBY737" s="479"/>
      <c r="KBZ737" s="479"/>
      <c r="KCA737" s="479"/>
      <c r="KCB737" s="479"/>
      <c r="KCC737" s="479"/>
      <c r="KCD737" s="479"/>
      <c r="KCE737" s="479"/>
      <c r="KCF737" s="479"/>
      <c r="KCG737" s="479"/>
      <c r="KCH737" s="479"/>
      <c r="KCI737" s="479"/>
      <c r="KCJ737" s="479"/>
      <c r="KCK737" s="479"/>
      <c r="KCL737" s="479"/>
      <c r="KCM737" s="479"/>
      <c r="KCN737" s="479"/>
      <c r="KCO737" s="479"/>
      <c r="KCP737" s="479"/>
      <c r="KCQ737" s="479"/>
      <c r="KCR737" s="479"/>
      <c r="KCS737" s="479"/>
      <c r="KCT737" s="479"/>
      <c r="KCU737" s="479"/>
      <c r="KCV737" s="479"/>
      <c r="KCW737" s="479"/>
      <c r="KCX737" s="479"/>
      <c r="KCY737" s="479"/>
      <c r="KCZ737" s="479"/>
      <c r="KDA737" s="479"/>
      <c r="KDB737" s="479"/>
      <c r="KDC737" s="479"/>
      <c r="KDD737" s="479"/>
      <c r="KDE737" s="479"/>
      <c r="KDF737" s="479"/>
      <c r="KDG737" s="479"/>
      <c r="KDH737" s="479"/>
      <c r="KDI737" s="479"/>
      <c r="KDJ737" s="479"/>
      <c r="KDK737" s="479"/>
      <c r="KDL737" s="479"/>
      <c r="KDM737" s="479"/>
      <c r="KDN737" s="479"/>
      <c r="KDO737" s="479"/>
      <c r="KDP737" s="479"/>
      <c r="KDQ737" s="479"/>
      <c r="KDR737" s="479"/>
      <c r="KDS737" s="479"/>
      <c r="KDT737" s="479"/>
      <c r="KDU737" s="479"/>
      <c r="KDV737" s="479"/>
      <c r="KDW737" s="479"/>
      <c r="KDX737" s="479"/>
      <c r="KDY737" s="479"/>
      <c r="KDZ737" s="479"/>
      <c r="KEA737" s="479"/>
      <c r="KEB737" s="479"/>
      <c r="KEC737" s="479"/>
      <c r="KED737" s="479"/>
      <c r="KEE737" s="479"/>
      <c r="KEF737" s="479"/>
      <c r="KEG737" s="479"/>
      <c r="KEH737" s="479"/>
      <c r="KEI737" s="479"/>
      <c r="KEJ737" s="479"/>
      <c r="KEK737" s="479"/>
      <c r="KEL737" s="479"/>
      <c r="KEM737" s="479"/>
      <c r="KEN737" s="479"/>
      <c r="KEO737" s="479"/>
      <c r="KEP737" s="479"/>
      <c r="KEQ737" s="479"/>
      <c r="KER737" s="479"/>
      <c r="KES737" s="479"/>
      <c r="KET737" s="479"/>
      <c r="KEU737" s="479"/>
      <c r="KEV737" s="479"/>
      <c r="KEW737" s="479"/>
      <c r="KEX737" s="479"/>
      <c r="KEY737" s="479"/>
      <c r="KEZ737" s="479"/>
      <c r="KFA737" s="479"/>
      <c r="KFB737" s="479"/>
      <c r="KFC737" s="479"/>
      <c r="KFD737" s="479"/>
      <c r="KFE737" s="479"/>
      <c r="KFF737" s="479"/>
      <c r="KFG737" s="479"/>
      <c r="KFH737" s="479"/>
      <c r="KFI737" s="479"/>
      <c r="KFJ737" s="479"/>
      <c r="KFK737" s="479"/>
      <c r="KFL737" s="479"/>
      <c r="KFM737" s="479"/>
      <c r="KFN737" s="479"/>
      <c r="KFO737" s="479"/>
      <c r="KFP737" s="479"/>
      <c r="KFQ737" s="479"/>
      <c r="KFR737" s="479"/>
      <c r="KFS737" s="479"/>
      <c r="KFT737" s="479"/>
      <c r="KFU737" s="479"/>
      <c r="KFV737" s="479"/>
      <c r="KFW737" s="479"/>
      <c r="KFX737" s="479"/>
      <c r="KFY737" s="479"/>
      <c r="KFZ737" s="479"/>
      <c r="KGA737" s="479"/>
      <c r="KGB737" s="479"/>
      <c r="KGC737" s="479"/>
      <c r="KGD737" s="479"/>
      <c r="KGE737" s="479"/>
      <c r="KGF737" s="479"/>
      <c r="KGG737" s="479"/>
      <c r="KGH737" s="479"/>
      <c r="KGI737" s="479"/>
      <c r="KGJ737" s="479"/>
      <c r="KGK737" s="479"/>
      <c r="KGL737" s="479"/>
      <c r="KGM737" s="479"/>
      <c r="KGN737" s="479"/>
      <c r="KGO737" s="479"/>
      <c r="KGP737" s="479"/>
      <c r="KGQ737" s="479"/>
      <c r="KGR737" s="479"/>
      <c r="KGS737" s="479"/>
      <c r="KGT737" s="479"/>
      <c r="KGU737" s="479"/>
      <c r="KGV737" s="479"/>
      <c r="KGW737" s="479"/>
      <c r="KGX737" s="479"/>
      <c r="KGY737" s="479"/>
      <c r="KGZ737" s="479"/>
      <c r="KHA737" s="479"/>
      <c r="KHB737" s="479"/>
      <c r="KHC737" s="479"/>
      <c r="KHD737" s="479"/>
      <c r="KHE737" s="479"/>
      <c r="KHF737" s="479"/>
      <c r="KHG737" s="479"/>
      <c r="KHH737" s="479"/>
      <c r="KHI737" s="479"/>
      <c r="KHJ737" s="479"/>
      <c r="KHK737" s="479"/>
      <c r="KHL737" s="479"/>
      <c r="KHM737" s="479"/>
      <c r="KHN737" s="479"/>
      <c r="KHO737" s="479"/>
      <c r="KHP737" s="479"/>
      <c r="KHQ737" s="479"/>
      <c r="KHR737" s="479"/>
      <c r="KHS737" s="479"/>
      <c r="KHT737" s="479"/>
      <c r="KHU737" s="479"/>
      <c r="KHV737" s="479"/>
      <c r="KHW737" s="479"/>
      <c r="KHX737" s="479"/>
      <c r="KHY737" s="479"/>
      <c r="KHZ737" s="479"/>
      <c r="KIA737" s="479"/>
      <c r="KIB737" s="479"/>
      <c r="KIC737" s="479"/>
      <c r="KID737" s="479"/>
      <c r="KIE737" s="479"/>
      <c r="KIF737" s="479"/>
      <c r="KIG737" s="479"/>
      <c r="KIH737" s="479"/>
      <c r="KII737" s="479"/>
      <c r="KIJ737" s="479"/>
      <c r="KIK737" s="479"/>
      <c r="KIL737" s="479"/>
      <c r="KIM737" s="479"/>
      <c r="KIN737" s="479"/>
      <c r="KIO737" s="479"/>
      <c r="KIP737" s="479"/>
      <c r="KIQ737" s="479"/>
      <c r="KIR737" s="479"/>
      <c r="KIS737" s="479"/>
      <c r="KIT737" s="479"/>
      <c r="KIU737" s="479"/>
      <c r="KIV737" s="479"/>
      <c r="KIW737" s="479"/>
      <c r="KIX737" s="479"/>
      <c r="KIY737" s="479"/>
      <c r="KIZ737" s="479"/>
      <c r="KJA737" s="479"/>
      <c r="KJB737" s="479"/>
      <c r="KJC737" s="479"/>
      <c r="KJD737" s="479"/>
      <c r="KJE737" s="479"/>
      <c r="KJF737" s="479"/>
      <c r="KJG737" s="479"/>
      <c r="KJH737" s="479"/>
      <c r="KJI737" s="479"/>
      <c r="KJJ737" s="479"/>
      <c r="KJK737" s="479"/>
      <c r="KJL737" s="479"/>
      <c r="KJM737" s="479"/>
      <c r="KJN737" s="479"/>
      <c r="KJO737" s="479"/>
      <c r="KJP737" s="479"/>
      <c r="KJQ737" s="479"/>
      <c r="KJR737" s="479"/>
      <c r="KJS737" s="479"/>
      <c r="KJT737" s="479"/>
      <c r="KJU737" s="479"/>
      <c r="KJV737" s="479"/>
      <c r="KJW737" s="479"/>
      <c r="KJX737" s="479"/>
      <c r="KJY737" s="479"/>
      <c r="KJZ737" s="479"/>
      <c r="KKA737" s="479"/>
      <c r="KKB737" s="479"/>
      <c r="KKC737" s="479"/>
      <c r="KKD737" s="479"/>
      <c r="KKE737" s="479"/>
      <c r="KKF737" s="479"/>
      <c r="KKG737" s="479"/>
      <c r="KKH737" s="479"/>
      <c r="KKI737" s="479"/>
      <c r="KKJ737" s="479"/>
      <c r="KKK737" s="479"/>
      <c r="KKL737" s="479"/>
      <c r="KKM737" s="479"/>
      <c r="KKN737" s="479"/>
      <c r="KKO737" s="479"/>
      <c r="KKP737" s="479"/>
      <c r="KKQ737" s="479"/>
      <c r="KKR737" s="479"/>
      <c r="KKS737" s="479"/>
      <c r="KKT737" s="479"/>
      <c r="KKU737" s="479"/>
      <c r="KKV737" s="479"/>
      <c r="KKW737" s="479"/>
      <c r="KKX737" s="479"/>
      <c r="KKY737" s="479"/>
      <c r="KKZ737" s="479"/>
      <c r="KLA737" s="479"/>
      <c r="KLB737" s="479"/>
      <c r="KLC737" s="479"/>
      <c r="KLD737" s="479"/>
      <c r="KLE737" s="479"/>
      <c r="KLF737" s="479"/>
      <c r="KLG737" s="479"/>
      <c r="KLH737" s="479"/>
      <c r="KLI737" s="479"/>
      <c r="KLJ737" s="479"/>
      <c r="KLK737" s="479"/>
      <c r="KLL737" s="479"/>
      <c r="KLM737" s="479"/>
      <c r="KLN737" s="479"/>
      <c r="KLO737" s="479"/>
      <c r="KLP737" s="479"/>
      <c r="KLQ737" s="479"/>
      <c r="KLR737" s="479"/>
      <c r="KLS737" s="479"/>
      <c r="KLT737" s="479"/>
      <c r="KLU737" s="479"/>
      <c r="KLV737" s="479"/>
      <c r="KLW737" s="479"/>
      <c r="KLX737" s="479"/>
      <c r="KLY737" s="479"/>
      <c r="KLZ737" s="479"/>
      <c r="KMA737" s="479"/>
      <c r="KMB737" s="479"/>
      <c r="KMC737" s="479"/>
      <c r="KMD737" s="479"/>
      <c r="KME737" s="479"/>
      <c r="KMF737" s="479"/>
      <c r="KMG737" s="479"/>
      <c r="KMH737" s="479"/>
      <c r="KMI737" s="479"/>
      <c r="KMJ737" s="479"/>
      <c r="KMK737" s="479"/>
      <c r="KML737" s="479"/>
      <c r="KMM737" s="479"/>
      <c r="KMN737" s="479"/>
      <c r="KMO737" s="479"/>
      <c r="KMP737" s="479"/>
      <c r="KMQ737" s="479"/>
      <c r="KMR737" s="479"/>
      <c r="KMS737" s="479"/>
      <c r="KMT737" s="479"/>
      <c r="KMU737" s="479"/>
      <c r="KMV737" s="479"/>
      <c r="KMW737" s="479"/>
      <c r="KMX737" s="479"/>
      <c r="KMY737" s="479"/>
      <c r="KMZ737" s="479"/>
      <c r="KNA737" s="479"/>
      <c r="KNB737" s="479"/>
      <c r="KNC737" s="479"/>
      <c r="KND737" s="479"/>
      <c r="KNE737" s="479"/>
      <c r="KNF737" s="479"/>
      <c r="KNG737" s="479"/>
      <c r="KNH737" s="479"/>
      <c r="KNI737" s="479"/>
      <c r="KNJ737" s="479"/>
      <c r="KNK737" s="479"/>
      <c r="KNL737" s="479"/>
      <c r="KNM737" s="479"/>
      <c r="KNN737" s="479"/>
      <c r="KNO737" s="479"/>
      <c r="KNP737" s="479"/>
      <c r="KNQ737" s="479"/>
      <c r="KNR737" s="479"/>
      <c r="KNS737" s="479"/>
      <c r="KNT737" s="479"/>
      <c r="KNU737" s="479"/>
      <c r="KNV737" s="479"/>
      <c r="KNW737" s="479"/>
      <c r="KNX737" s="479"/>
      <c r="KNY737" s="479"/>
      <c r="KNZ737" s="479"/>
      <c r="KOA737" s="479"/>
      <c r="KOB737" s="479"/>
      <c r="KOC737" s="479"/>
      <c r="KOD737" s="479"/>
      <c r="KOE737" s="479"/>
      <c r="KOF737" s="479"/>
      <c r="KOG737" s="479"/>
      <c r="KOH737" s="479"/>
      <c r="KOI737" s="479"/>
      <c r="KOJ737" s="479"/>
      <c r="KOK737" s="479"/>
      <c r="KOL737" s="479"/>
      <c r="KOM737" s="479"/>
      <c r="KON737" s="479"/>
      <c r="KOO737" s="479"/>
      <c r="KOP737" s="479"/>
      <c r="KOQ737" s="479"/>
      <c r="KOR737" s="479"/>
      <c r="KOS737" s="479"/>
      <c r="KOT737" s="479"/>
      <c r="KOU737" s="479"/>
      <c r="KOV737" s="479"/>
      <c r="KOW737" s="479"/>
      <c r="KOX737" s="479"/>
      <c r="KOY737" s="479"/>
      <c r="KOZ737" s="479"/>
      <c r="KPA737" s="479"/>
      <c r="KPB737" s="479"/>
      <c r="KPC737" s="479"/>
      <c r="KPD737" s="479"/>
      <c r="KPE737" s="479"/>
      <c r="KPF737" s="479"/>
      <c r="KPG737" s="479"/>
      <c r="KPH737" s="479"/>
      <c r="KPI737" s="479"/>
      <c r="KPJ737" s="479"/>
      <c r="KPK737" s="479"/>
      <c r="KPL737" s="479"/>
      <c r="KPM737" s="479"/>
      <c r="KPN737" s="479"/>
      <c r="KPO737" s="479"/>
      <c r="KPP737" s="479"/>
      <c r="KPQ737" s="479"/>
      <c r="KPR737" s="479"/>
      <c r="KPS737" s="479"/>
      <c r="KPT737" s="479"/>
      <c r="KPU737" s="479"/>
      <c r="KPV737" s="479"/>
      <c r="KPW737" s="479"/>
      <c r="KPX737" s="479"/>
      <c r="KPY737" s="479"/>
      <c r="KPZ737" s="479"/>
      <c r="KQA737" s="479"/>
      <c r="KQB737" s="479"/>
      <c r="KQC737" s="479"/>
      <c r="KQD737" s="479"/>
      <c r="KQE737" s="479"/>
      <c r="KQF737" s="479"/>
      <c r="KQG737" s="479"/>
      <c r="KQH737" s="479"/>
      <c r="KQI737" s="479"/>
      <c r="KQJ737" s="479"/>
      <c r="KQK737" s="479"/>
      <c r="KQL737" s="479"/>
      <c r="KQM737" s="479"/>
      <c r="KQN737" s="479"/>
      <c r="KQO737" s="479"/>
      <c r="KQP737" s="479"/>
      <c r="KQQ737" s="479"/>
      <c r="KQR737" s="479"/>
      <c r="KQS737" s="479"/>
      <c r="KQT737" s="479"/>
      <c r="KQU737" s="479"/>
      <c r="KQV737" s="479"/>
      <c r="KQW737" s="479"/>
      <c r="KQX737" s="479"/>
      <c r="KQY737" s="479"/>
      <c r="KQZ737" s="479"/>
      <c r="KRA737" s="479"/>
      <c r="KRB737" s="479"/>
      <c r="KRC737" s="479"/>
      <c r="KRD737" s="479"/>
      <c r="KRE737" s="479"/>
      <c r="KRF737" s="479"/>
      <c r="KRG737" s="479"/>
      <c r="KRH737" s="479"/>
      <c r="KRI737" s="479"/>
      <c r="KRJ737" s="479"/>
      <c r="KRK737" s="479"/>
      <c r="KRL737" s="479"/>
      <c r="KRM737" s="479"/>
      <c r="KRN737" s="479"/>
      <c r="KRO737" s="479"/>
      <c r="KRP737" s="479"/>
      <c r="KRQ737" s="479"/>
      <c r="KRR737" s="479"/>
      <c r="KRS737" s="479"/>
      <c r="KRT737" s="479"/>
      <c r="KRU737" s="479"/>
      <c r="KRV737" s="479"/>
      <c r="KRW737" s="479"/>
      <c r="KRX737" s="479"/>
      <c r="KRY737" s="479"/>
      <c r="KRZ737" s="479"/>
      <c r="KSA737" s="479"/>
      <c r="KSB737" s="479"/>
      <c r="KSC737" s="479"/>
      <c r="KSD737" s="479"/>
      <c r="KSE737" s="479"/>
      <c r="KSF737" s="479"/>
      <c r="KSG737" s="479"/>
      <c r="KSH737" s="479"/>
      <c r="KSI737" s="479"/>
      <c r="KSJ737" s="479"/>
      <c r="KSK737" s="479"/>
      <c r="KSL737" s="479"/>
      <c r="KSM737" s="479"/>
      <c r="KSN737" s="479"/>
      <c r="KSO737" s="479"/>
      <c r="KSP737" s="479"/>
      <c r="KSQ737" s="479"/>
      <c r="KSR737" s="479"/>
      <c r="KSS737" s="479"/>
      <c r="KST737" s="479"/>
      <c r="KSU737" s="479"/>
      <c r="KSV737" s="479"/>
      <c r="KSW737" s="479"/>
      <c r="KSX737" s="479"/>
      <c r="KSY737" s="479"/>
      <c r="KSZ737" s="479"/>
      <c r="KTA737" s="479"/>
      <c r="KTB737" s="479"/>
      <c r="KTC737" s="479"/>
      <c r="KTD737" s="479"/>
      <c r="KTE737" s="479"/>
      <c r="KTF737" s="479"/>
      <c r="KTG737" s="479"/>
      <c r="KTH737" s="479"/>
      <c r="KTI737" s="479"/>
      <c r="KTJ737" s="479"/>
      <c r="KTK737" s="479"/>
      <c r="KTL737" s="479"/>
      <c r="KTM737" s="479"/>
      <c r="KTN737" s="479"/>
      <c r="KTO737" s="479"/>
      <c r="KTP737" s="479"/>
      <c r="KTQ737" s="479"/>
      <c r="KTR737" s="479"/>
      <c r="KTS737" s="479"/>
      <c r="KTT737" s="479"/>
      <c r="KTU737" s="479"/>
      <c r="KTV737" s="479"/>
      <c r="KTW737" s="479"/>
      <c r="KTX737" s="479"/>
      <c r="KTY737" s="479"/>
      <c r="KTZ737" s="479"/>
      <c r="KUA737" s="479"/>
      <c r="KUB737" s="479"/>
      <c r="KUC737" s="479"/>
      <c r="KUD737" s="479"/>
      <c r="KUE737" s="479"/>
      <c r="KUF737" s="479"/>
      <c r="KUG737" s="479"/>
      <c r="KUH737" s="479"/>
      <c r="KUI737" s="479"/>
      <c r="KUJ737" s="479"/>
      <c r="KUK737" s="479"/>
      <c r="KUL737" s="479"/>
      <c r="KUM737" s="479"/>
      <c r="KUN737" s="479"/>
      <c r="KUO737" s="479"/>
      <c r="KUP737" s="479"/>
      <c r="KUQ737" s="479"/>
      <c r="KUR737" s="479"/>
      <c r="KUS737" s="479"/>
      <c r="KUT737" s="479"/>
      <c r="KUU737" s="479"/>
      <c r="KUV737" s="479"/>
      <c r="KUW737" s="479"/>
      <c r="KUX737" s="479"/>
      <c r="KUY737" s="479"/>
      <c r="KUZ737" s="479"/>
      <c r="KVA737" s="479"/>
      <c r="KVB737" s="479"/>
      <c r="KVC737" s="479"/>
      <c r="KVD737" s="479"/>
      <c r="KVE737" s="479"/>
      <c r="KVF737" s="479"/>
      <c r="KVG737" s="479"/>
      <c r="KVH737" s="479"/>
      <c r="KVI737" s="479"/>
      <c r="KVJ737" s="479"/>
      <c r="KVK737" s="479"/>
      <c r="KVL737" s="479"/>
      <c r="KVM737" s="479"/>
      <c r="KVN737" s="479"/>
      <c r="KVO737" s="479"/>
      <c r="KVP737" s="479"/>
      <c r="KVQ737" s="479"/>
      <c r="KVR737" s="479"/>
      <c r="KVS737" s="479"/>
      <c r="KVT737" s="479"/>
      <c r="KVU737" s="479"/>
      <c r="KVV737" s="479"/>
      <c r="KVW737" s="479"/>
      <c r="KVX737" s="479"/>
      <c r="KVY737" s="479"/>
      <c r="KVZ737" s="479"/>
      <c r="KWA737" s="479"/>
      <c r="KWB737" s="479"/>
      <c r="KWC737" s="479"/>
      <c r="KWD737" s="479"/>
      <c r="KWE737" s="479"/>
      <c r="KWF737" s="479"/>
      <c r="KWG737" s="479"/>
      <c r="KWH737" s="479"/>
      <c r="KWI737" s="479"/>
      <c r="KWJ737" s="479"/>
      <c r="KWK737" s="479"/>
      <c r="KWL737" s="479"/>
      <c r="KWM737" s="479"/>
      <c r="KWN737" s="479"/>
      <c r="KWO737" s="479"/>
      <c r="KWP737" s="479"/>
      <c r="KWQ737" s="479"/>
      <c r="KWR737" s="479"/>
      <c r="KWS737" s="479"/>
      <c r="KWT737" s="479"/>
      <c r="KWU737" s="479"/>
      <c r="KWV737" s="479"/>
      <c r="KWW737" s="479"/>
      <c r="KWX737" s="479"/>
      <c r="KWY737" s="479"/>
      <c r="KWZ737" s="479"/>
      <c r="KXA737" s="479"/>
      <c r="KXB737" s="479"/>
      <c r="KXC737" s="479"/>
      <c r="KXD737" s="479"/>
      <c r="KXE737" s="479"/>
      <c r="KXF737" s="479"/>
      <c r="KXG737" s="479"/>
      <c r="KXH737" s="479"/>
      <c r="KXI737" s="479"/>
      <c r="KXJ737" s="479"/>
      <c r="KXK737" s="479"/>
      <c r="KXL737" s="479"/>
      <c r="KXM737" s="479"/>
      <c r="KXN737" s="479"/>
      <c r="KXO737" s="479"/>
      <c r="KXP737" s="479"/>
      <c r="KXQ737" s="479"/>
      <c r="KXR737" s="479"/>
      <c r="KXS737" s="479"/>
      <c r="KXT737" s="479"/>
      <c r="KXU737" s="479"/>
      <c r="KXV737" s="479"/>
      <c r="KXW737" s="479"/>
      <c r="KXX737" s="479"/>
      <c r="KXY737" s="479"/>
      <c r="KXZ737" s="479"/>
      <c r="KYA737" s="479"/>
      <c r="KYB737" s="479"/>
      <c r="KYC737" s="479"/>
      <c r="KYD737" s="479"/>
      <c r="KYE737" s="479"/>
      <c r="KYF737" s="479"/>
      <c r="KYG737" s="479"/>
      <c r="KYH737" s="479"/>
      <c r="KYI737" s="479"/>
      <c r="KYJ737" s="479"/>
      <c r="KYK737" s="479"/>
      <c r="KYL737" s="479"/>
      <c r="KYM737" s="479"/>
      <c r="KYN737" s="479"/>
      <c r="KYO737" s="479"/>
      <c r="KYP737" s="479"/>
      <c r="KYQ737" s="479"/>
      <c r="KYR737" s="479"/>
      <c r="KYS737" s="479"/>
      <c r="KYT737" s="479"/>
      <c r="KYU737" s="479"/>
      <c r="KYV737" s="479"/>
      <c r="KYW737" s="479"/>
      <c r="KYX737" s="479"/>
      <c r="KYY737" s="479"/>
      <c r="KYZ737" s="479"/>
      <c r="KZA737" s="479"/>
      <c r="KZB737" s="479"/>
      <c r="KZC737" s="479"/>
      <c r="KZD737" s="479"/>
      <c r="KZE737" s="479"/>
      <c r="KZF737" s="479"/>
      <c r="KZG737" s="479"/>
      <c r="KZH737" s="479"/>
      <c r="KZI737" s="479"/>
      <c r="KZJ737" s="479"/>
      <c r="KZK737" s="479"/>
      <c r="KZL737" s="479"/>
      <c r="KZM737" s="479"/>
      <c r="KZN737" s="479"/>
      <c r="KZO737" s="479"/>
      <c r="KZP737" s="479"/>
      <c r="KZQ737" s="479"/>
      <c r="KZR737" s="479"/>
      <c r="KZS737" s="479"/>
      <c r="KZT737" s="479"/>
      <c r="KZU737" s="479"/>
      <c r="KZV737" s="479"/>
      <c r="KZW737" s="479"/>
      <c r="KZX737" s="479"/>
      <c r="KZY737" s="479"/>
      <c r="KZZ737" s="479"/>
      <c r="LAA737" s="479"/>
      <c r="LAB737" s="479"/>
      <c r="LAC737" s="479"/>
      <c r="LAD737" s="479"/>
      <c r="LAE737" s="479"/>
      <c r="LAF737" s="479"/>
      <c r="LAG737" s="479"/>
      <c r="LAH737" s="479"/>
      <c r="LAI737" s="479"/>
      <c r="LAJ737" s="479"/>
      <c r="LAK737" s="479"/>
      <c r="LAL737" s="479"/>
      <c r="LAM737" s="479"/>
      <c r="LAN737" s="479"/>
      <c r="LAO737" s="479"/>
      <c r="LAP737" s="479"/>
      <c r="LAQ737" s="479"/>
      <c r="LAR737" s="479"/>
      <c r="LAS737" s="479"/>
      <c r="LAT737" s="479"/>
      <c r="LAU737" s="479"/>
      <c r="LAV737" s="479"/>
      <c r="LAW737" s="479"/>
      <c r="LAX737" s="479"/>
      <c r="LAY737" s="479"/>
      <c r="LAZ737" s="479"/>
      <c r="LBA737" s="479"/>
      <c r="LBB737" s="479"/>
      <c r="LBC737" s="479"/>
      <c r="LBD737" s="479"/>
      <c r="LBE737" s="479"/>
      <c r="LBF737" s="479"/>
      <c r="LBG737" s="479"/>
      <c r="LBH737" s="479"/>
      <c r="LBI737" s="479"/>
      <c r="LBJ737" s="479"/>
      <c r="LBK737" s="479"/>
      <c r="LBL737" s="479"/>
      <c r="LBM737" s="479"/>
      <c r="LBN737" s="479"/>
      <c r="LBO737" s="479"/>
      <c r="LBP737" s="479"/>
      <c r="LBQ737" s="479"/>
      <c r="LBR737" s="479"/>
      <c r="LBS737" s="479"/>
      <c r="LBT737" s="479"/>
      <c r="LBU737" s="479"/>
      <c r="LBV737" s="479"/>
      <c r="LBW737" s="479"/>
      <c r="LBX737" s="479"/>
      <c r="LBY737" s="479"/>
      <c r="LBZ737" s="479"/>
      <c r="LCA737" s="479"/>
      <c r="LCB737" s="479"/>
      <c r="LCC737" s="479"/>
      <c r="LCD737" s="479"/>
      <c r="LCE737" s="479"/>
      <c r="LCF737" s="479"/>
      <c r="LCG737" s="479"/>
      <c r="LCH737" s="479"/>
      <c r="LCI737" s="479"/>
      <c r="LCJ737" s="479"/>
      <c r="LCK737" s="479"/>
      <c r="LCL737" s="479"/>
      <c r="LCM737" s="479"/>
      <c r="LCN737" s="479"/>
      <c r="LCO737" s="479"/>
      <c r="LCP737" s="479"/>
      <c r="LCQ737" s="479"/>
      <c r="LCR737" s="479"/>
      <c r="LCS737" s="479"/>
      <c r="LCT737" s="479"/>
      <c r="LCU737" s="479"/>
      <c r="LCV737" s="479"/>
      <c r="LCW737" s="479"/>
      <c r="LCX737" s="479"/>
      <c r="LCY737" s="479"/>
      <c r="LCZ737" s="479"/>
      <c r="LDA737" s="479"/>
      <c r="LDB737" s="479"/>
      <c r="LDC737" s="479"/>
      <c r="LDD737" s="479"/>
      <c r="LDE737" s="479"/>
      <c r="LDF737" s="479"/>
      <c r="LDG737" s="479"/>
      <c r="LDH737" s="479"/>
      <c r="LDI737" s="479"/>
      <c r="LDJ737" s="479"/>
      <c r="LDK737" s="479"/>
      <c r="LDL737" s="479"/>
      <c r="LDM737" s="479"/>
      <c r="LDN737" s="479"/>
      <c r="LDO737" s="479"/>
      <c r="LDP737" s="479"/>
      <c r="LDQ737" s="479"/>
      <c r="LDR737" s="479"/>
      <c r="LDS737" s="479"/>
      <c r="LDT737" s="479"/>
      <c r="LDU737" s="479"/>
      <c r="LDV737" s="479"/>
      <c r="LDW737" s="479"/>
      <c r="LDX737" s="479"/>
      <c r="LDY737" s="479"/>
      <c r="LDZ737" s="479"/>
      <c r="LEA737" s="479"/>
      <c r="LEB737" s="479"/>
      <c r="LEC737" s="479"/>
      <c r="LED737" s="479"/>
      <c r="LEE737" s="479"/>
      <c r="LEF737" s="479"/>
      <c r="LEG737" s="479"/>
      <c r="LEH737" s="479"/>
      <c r="LEI737" s="479"/>
      <c r="LEJ737" s="479"/>
      <c r="LEK737" s="479"/>
      <c r="LEL737" s="479"/>
      <c r="LEM737" s="479"/>
      <c r="LEN737" s="479"/>
      <c r="LEO737" s="479"/>
      <c r="LEP737" s="479"/>
      <c r="LEQ737" s="479"/>
      <c r="LER737" s="479"/>
      <c r="LES737" s="479"/>
      <c r="LET737" s="479"/>
      <c r="LEU737" s="479"/>
      <c r="LEV737" s="479"/>
      <c r="LEW737" s="479"/>
      <c r="LEX737" s="479"/>
      <c r="LEY737" s="479"/>
      <c r="LEZ737" s="479"/>
      <c r="LFA737" s="479"/>
      <c r="LFB737" s="479"/>
      <c r="LFC737" s="479"/>
      <c r="LFD737" s="479"/>
      <c r="LFE737" s="479"/>
      <c r="LFF737" s="479"/>
      <c r="LFG737" s="479"/>
      <c r="LFH737" s="479"/>
      <c r="LFI737" s="479"/>
      <c r="LFJ737" s="479"/>
      <c r="LFK737" s="479"/>
      <c r="LFL737" s="479"/>
      <c r="LFM737" s="479"/>
      <c r="LFN737" s="479"/>
      <c r="LFO737" s="479"/>
      <c r="LFP737" s="479"/>
      <c r="LFQ737" s="479"/>
      <c r="LFR737" s="479"/>
      <c r="LFS737" s="479"/>
      <c r="LFT737" s="479"/>
      <c r="LFU737" s="479"/>
      <c r="LFV737" s="479"/>
      <c r="LFW737" s="479"/>
      <c r="LFX737" s="479"/>
      <c r="LFY737" s="479"/>
      <c r="LFZ737" s="479"/>
      <c r="LGA737" s="479"/>
      <c r="LGB737" s="479"/>
      <c r="LGC737" s="479"/>
      <c r="LGD737" s="479"/>
      <c r="LGE737" s="479"/>
      <c r="LGF737" s="479"/>
      <c r="LGG737" s="479"/>
      <c r="LGH737" s="479"/>
      <c r="LGI737" s="479"/>
      <c r="LGJ737" s="479"/>
      <c r="LGK737" s="479"/>
      <c r="LGL737" s="479"/>
      <c r="LGM737" s="479"/>
      <c r="LGN737" s="479"/>
      <c r="LGO737" s="479"/>
      <c r="LGP737" s="479"/>
      <c r="LGQ737" s="479"/>
      <c r="LGR737" s="479"/>
      <c r="LGS737" s="479"/>
      <c r="LGT737" s="479"/>
      <c r="LGU737" s="479"/>
      <c r="LGV737" s="479"/>
      <c r="LGW737" s="479"/>
      <c r="LGX737" s="479"/>
      <c r="LGY737" s="479"/>
      <c r="LGZ737" s="479"/>
      <c r="LHA737" s="479"/>
      <c r="LHB737" s="479"/>
      <c r="LHC737" s="479"/>
      <c r="LHD737" s="479"/>
      <c r="LHE737" s="479"/>
      <c r="LHF737" s="479"/>
      <c r="LHG737" s="479"/>
      <c r="LHH737" s="479"/>
      <c r="LHI737" s="479"/>
      <c r="LHJ737" s="479"/>
      <c r="LHK737" s="479"/>
      <c r="LHL737" s="479"/>
      <c r="LHM737" s="479"/>
      <c r="LHN737" s="479"/>
      <c r="LHO737" s="479"/>
      <c r="LHP737" s="479"/>
      <c r="LHQ737" s="479"/>
      <c r="LHR737" s="479"/>
      <c r="LHS737" s="479"/>
      <c r="LHT737" s="479"/>
      <c r="LHU737" s="479"/>
      <c r="LHV737" s="479"/>
      <c r="LHW737" s="479"/>
      <c r="LHX737" s="479"/>
      <c r="LHY737" s="479"/>
      <c r="LHZ737" s="479"/>
      <c r="LIA737" s="479"/>
      <c r="LIB737" s="479"/>
      <c r="LIC737" s="479"/>
      <c r="LID737" s="479"/>
      <c r="LIE737" s="479"/>
      <c r="LIF737" s="479"/>
      <c r="LIG737" s="479"/>
      <c r="LIH737" s="479"/>
      <c r="LII737" s="479"/>
      <c r="LIJ737" s="479"/>
      <c r="LIK737" s="479"/>
      <c r="LIL737" s="479"/>
      <c r="LIM737" s="479"/>
      <c r="LIN737" s="479"/>
      <c r="LIO737" s="479"/>
      <c r="LIP737" s="479"/>
      <c r="LIQ737" s="479"/>
      <c r="LIR737" s="479"/>
      <c r="LIS737" s="479"/>
      <c r="LIT737" s="479"/>
      <c r="LIU737" s="479"/>
      <c r="LIV737" s="479"/>
      <c r="LIW737" s="479"/>
      <c r="LIX737" s="479"/>
      <c r="LIY737" s="479"/>
      <c r="LIZ737" s="479"/>
      <c r="LJA737" s="479"/>
      <c r="LJB737" s="479"/>
      <c r="LJC737" s="479"/>
      <c r="LJD737" s="479"/>
      <c r="LJE737" s="479"/>
      <c r="LJF737" s="479"/>
      <c r="LJG737" s="479"/>
      <c r="LJH737" s="479"/>
      <c r="LJI737" s="479"/>
      <c r="LJJ737" s="479"/>
      <c r="LJK737" s="479"/>
      <c r="LJL737" s="479"/>
      <c r="LJM737" s="479"/>
      <c r="LJN737" s="479"/>
      <c r="LJO737" s="479"/>
      <c r="LJP737" s="479"/>
      <c r="LJQ737" s="479"/>
      <c r="LJR737" s="479"/>
      <c r="LJS737" s="479"/>
      <c r="LJT737" s="479"/>
      <c r="LJU737" s="479"/>
      <c r="LJV737" s="479"/>
      <c r="LJW737" s="479"/>
      <c r="LJX737" s="479"/>
      <c r="LJY737" s="479"/>
      <c r="LJZ737" s="479"/>
      <c r="LKA737" s="479"/>
      <c r="LKB737" s="479"/>
      <c r="LKC737" s="479"/>
      <c r="LKD737" s="479"/>
      <c r="LKE737" s="479"/>
      <c r="LKF737" s="479"/>
      <c r="LKG737" s="479"/>
      <c r="LKH737" s="479"/>
      <c r="LKI737" s="479"/>
      <c r="LKJ737" s="479"/>
      <c r="LKK737" s="479"/>
      <c r="LKL737" s="479"/>
      <c r="LKM737" s="479"/>
      <c r="LKN737" s="479"/>
      <c r="LKO737" s="479"/>
      <c r="LKP737" s="479"/>
      <c r="LKQ737" s="479"/>
      <c r="LKR737" s="479"/>
      <c r="LKS737" s="479"/>
      <c r="LKT737" s="479"/>
      <c r="LKU737" s="479"/>
      <c r="LKV737" s="479"/>
      <c r="LKW737" s="479"/>
      <c r="LKX737" s="479"/>
      <c r="LKY737" s="479"/>
      <c r="LKZ737" s="479"/>
      <c r="LLA737" s="479"/>
      <c r="LLB737" s="479"/>
      <c r="LLC737" s="479"/>
      <c r="LLD737" s="479"/>
      <c r="LLE737" s="479"/>
      <c r="LLF737" s="479"/>
      <c r="LLG737" s="479"/>
      <c r="LLH737" s="479"/>
      <c r="LLI737" s="479"/>
      <c r="LLJ737" s="479"/>
      <c r="LLK737" s="479"/>
      <c r="LLL737" s="479"/>
      <c r="LLM737" s="479"/>
      <c r="LLN737" s="479"/>
      <c r="LLO737" s="479"/>
      <c r="LLP737" s="479"/>
      <c r="LLQ737" s="479"/>
      <c r="LLR737" s="479"/>
      <c r="LLS737" s="479"/>
      <c r="LLT737" s="479"/>
      <c r="LLU737" s="479"/>
      <c r="LLV737" s="479"/>
      <c r="LLW737" s="479"/>
      <c r="LLX737" s="479"/>
      <c r="LLY737" s="479"/>
      <c r="LLZ737" s="479"/>
      <c r="LMA737" s="479"/>
      <c r="LMB737" s="479"/>
      <c r="LMC737" s="479"/>
      <c r="LMD737" s="479"/>
      <c r="LME737" s="479"/>
      <c r="LMF737" s="479"/>
      <c r="LMG737" s="479"/>
      <c r="LMH737" s="479"/>
      <c r="LMI737" s="479"/>
      <c r="LMJ737" s="479"/>
      <c r="LMK737" s="479"/>
      <c r="LML737" s="479"/>
      <c r="LMM737" s="479"/>
      <c r="LMN737" s="479"/>
      <c r="LMO737" s="479"/>
      <c r="LMP737" s="479"/>
      <c r="LMQ737" s="479"/>
      <c r="LMR737" s="479"/>
      <c r="LMS737" s="479"/>
      <c r="LMT737" s="479"/>
      <c r="LMU737" s="479"/>
      <c r="LMV737" s="479"/>
      <c r="LMW737" s="479"/>
      <c r="LMX737" s="479"/>
      <c r="LMY737" s="479"/>
      <c r="LMZ737" s="479"/>
      <c r="LNA737" s="479"/>
      <c r="LNB737" s="479"/>
      <c r="LNC737" s="479"/>
      <c r="LND737" s="479"/>
      <c r="LNE737" s="479"/>
      <c r="LNF737" s="479"/>
      <c r="LNG737" s="479"/>
      <c r="LNH737" s="479"/>
      <c r="LNI737" s="479"/>
      <c r="LNJ737" s="479"/>
      <c r="LNK737" s="479"/>
      <c r="LNL737" s="479"/>
      <c r="LNM737" s="479"/>
      <c r="LNN737" s="479"/>
      <c r="LNO737" s="479"/>
      <c r="LNP737" s="479"/>
      <c r="LNQ737" s="479"/>
      <c r="LNR737" s="479"/>
      <c r="LNS737" s="479"/>
      <c r="LNT737" s="479"/>
      <c r="LNU737" s="479"/>
      <c r="LNV737" s="479"/>
      <c r="LNW737" s="479"/>
      <c r="LNX737" s="479"/>
      <c r="LNY737" s="479"/>
      <c r="LNZ737" s="479"/>
      <c r="LOA737" s="479"/>
      <c r="LOB737" s="479"/>
      <c r="LOC737" s="479"/>
      <c r="LOD737" s="479"/>
      <c r="LOE737" s="479"/>
      <c r="LOF737" s="479"/>
      <c r="LOG737" s="479"/>
      <c r="LOH737" s="479"/>
      <c r="LOI737" s="479"/>
      <c r="LOJ737" s="479"/>
      <c r="LOK737" s="479"/>
      <c r="LOL737" s="479"/>
      <c r="LOM737" s="479"/>
      <c r="LON737" s="479"/>
      <c r="LOO737" s="479"/>
      <c r="LOP737" s="479"/>
      <c r="LOQ737" s="479"/>
      <c r="LOR737" s="479"/>
      <c r="LOS737" s="479"/>
      <c r="LOT737" s="479"/>
      <c r="LOU737" s="479"/>
      <c r="LOV737" s="479"/>
      <c r="LOW737" s="479"/>
      <c r="LOX737" s="479"/>
      <c r="LOY737" s="479"/>
      <c r="LOZ737" s="479"/>
      <c r="LPA737" s="479"/>
      <c r="LPB737" s="479"/>
      <c r="LPC737" s="479"/>
      <c r="LPD737" s="479"/>
      <c r="LPE737" s="479"/>
      <c r="LPF737" s="479"/>
      <c r="LPG737" s="479"/>
      <c r="LPH737" s="479"/>
      <c r="LPI737" s="479"/>
      <c r="LPJ737" s="479"/>
      <c r="LPK737" s="479"/>
      <c r="LPL737" s="479"/>
      <c r="LPM737" s="479"/>
      <c r="LPN737" s="479"/>
      <c r="LPO737" s="479"/>
      <c r="LPP737" s="479"/>
      <c r="LPQ737" s="479"/>
      <c r="LPR737" s="479"/>
      <c r="LPS737" s="479"/>
      <c r="LPT737" s="479"/>
      <c r="LPU737" s="479"/>
      <c r="LPV737" s="479"/>
      <c r="LPW737" s="479"/>
      <c r="LPX737" s="479"/>
      <c r="LPY737" s="479"/>
      <c r="LPZ737" s="479"/>
      <c r="LQA737" s="479"/>
      <c r="LQB737" s="479"/>
      <c r="LQC737" s="479"/>
      <c r="LQD737" s="479"/>
      <c r="LQE737" s="479"/>
      <c r="LQF737" s="479"/>
      <c r="LQG737" s="479"/>
      <c r="LQH737" s="479"/>
      <c r="LQI737" s="479"/>
      <c r="LQJ737" s="479"/>
      <c r="LQK737" s="479"/>
      <c r="LQL737" s="479"/>
      <c r="LQM737" s="479"/>
      <c r="LQN737" s="479"/>
      <c r="LQO737" s="479"/>
      <c r="LQP737" s="479"/>
      <c r="LQQ737" s="479"/>
      <c r="LQR737" s="479"/>
      <c r="LQS737" s="479"/>
      <c r="LQT737" s="479"/>
      <c r="LQU737" s="479"/>
      <c r="LQV737" s="479"/>
      <c r="LQW737" s="479"/>
      <c r="LQX737" s="479"/>
      <c r="LQY737" s="479"/>
      <c r="LQZ737" s="479"/>
      <c r="LRA737" s="479"/>
      <c r="LRB737" s="479"/>
      <c r="LRC737" s="479"/>
      <c r="LRD737" s="479"/>
      <c r="LRE737" s="479"/>
      <c r="LRF737" s="479"/>
      <c r="LRG737" s="479"/>
      <c r="LRH737" s="479"/>
      <c r="LRI737" s="479"/>
      <c r="LRJ737" s="479"/>
      <c r="LRK737" s="479"/>
      <c r="LRL737" s="479"/>
      <c r="LRM737" s="479"/>
      <c r="LRN737" s="479"/>
      <c r="LRO737" s="479"/>
      <c r="LRP737" s="479"/>
      <c r="LRQ737" s="479"/>
      <c r="LRR737" s="479"/>
      <c r="LRS737" s="479"/>
      <c r="LRT737" s="479"/>
      <c r="LRU737" s="479"/>
      <c r="LRV737" s="479"/>
      <c r="LRW737" s="479"/>
      <c r="LRX737" s="479"/>
      <c r="LRY737" s="479"/>
      <c r="LRZ737" s="479"/>
      <c r="LSA737" s="479"/>
      <c r="LSB737" s="479"/>
      <c r="LSC737" s="479"/>
      <c r="LSD737" s="479"/>
      <c r="LSE737" s="479"/>
      <c r="LSF737" s="479"/>
      <c r="LSG737" s="479"/>
      <c r="LSH737" s="479"/>
      <c r="LSI737" s="479"/>
      <c r="LSJ737" s="479"/>
      <c r="LSK737" s="479"/>
      <c r="LSL737" s="479"/>
      <c r="LSM737" s="479"/>
      <c r="LSN737" s="479"/>
      <c r="LSO737" s="479"/>
      <c r="LSP737" s="479"/>
      <c r="LSQ737" s="479"/>
      <c r="LSR737" s="479"/>
      <c r="LSS737" s="479"/>
      <c r="LST737" s="479"/>
      <c r="LSU737" s="479"/>
      <c r="LSV737" s="479"/>
      <c r="LSW737" s="479"/>
      <c r="LSX737" s="479"/>
      <c r="LSY737" s="479"/>
      <c r="LSZ737" s="479"/>
      <c r="LTA737" s="479"/>
      <c r="LTB737" s="479"/>
      <c r="LTC737" s="479"/>
      <c r="LTD737" s="479"/>
      <c r="LTE737" s="479"/>
      <c r="LTF737" s="479"/>
      <c r="LTG737" s="479"/>
      <c r="LTH737" s="479"/>
      <c r="LTI737" s="479"/>
      <c r="LTJ737" s="479"/>
      <c r="LTK737" s="479"/>
      <c r="LTL737" s="479"/>
      <c r="LTM737" s="479"/>
      <c r="LTN737" s="479"/>
      <c r="LTO737" s="479"/>
      <c r="LTP737" s="479"/>
      <c r="LTQ737" s="479"/>
      <c r="LTR737" s="479"/>
      <c r="LTS737" s="479"/>
      <c r="LTT737" s="479"/>
      <c r="LTU737" s="479"/>
      <c r="LTV737" s="479"/>
      <c r="LTW737" s="479"/>
      <c r="LTX737" s="479"/>
      <c r="LTY737" s="479"/>
      <c r="LTZ737" s="479"/>
      <c r="LUA737" s="479"/>
      <c r="LUB737" s="479"/>
      <c r="LUC737" s="479"/>
      <c r="LUD737" s="479"/>
      <c r="LUE737" s="479"/>
      <c r="LUF737" s="479"/>
      <c r="LUG737" s="479"/>
      <c r="LUH737" s="479"/>
      <c r="LUI737" s="479"/>
      <c r="LUJ737" s="479"/>
      <c r="LUK737" s="479"/>
      <c r="LUL737" s="479"/>
      <c r="LUM737" s="479"/>
      <c r="LUN737" s="479"/>
      <c r="LUO737" s="479"/>
      <c r="LUP737" s="479"/>
      <c r="LUQ737" s="479"/>
      <c r="LUR737" s="479"/>
      <c r="LUS737" s="479"/>
      <c r="LUT737" s="479"/>
      <c r="LUU737" s="479"/>
      <c r="LUV737" s="479"/>
      <c r="LUW737" s="479"/>
      <c r="LUX737" s="479"/>
      <c r="LUY737" s="479"/>
      <c r="LUZ737" s="479"/>
      <c r="LVA737" s="479"/>
      <c r="LVB737" s="479"/>
      <c r="LVC737" s="479"/>
      <c r="LVD737" s="479"/>
      <c r="LVE737" s="479"/>
      <c r="LVF737" s="479"/>
      <c r="LVG737" s="479"/>
      <c r="LVH737" s="479"/>
      <c r="LVI737" s="479"/>
      <c r="LVJ737" s="479"/>
      <c r="LVK737" s="479"/>
      <c r="LVL737" s="479"/>
      <c r="LVM737" s="479"/>
      <c r="LVN737" s="479"/>
      <c r="LVO737" s="479"/>
      <c r="LVP737" s="479"/>
      <c r="LVQ737" s="479"/>
      <c r="LVR737" s="479"/>
      <c r="LVS737" s="479"/>
      <c r="LVT737" s="479"/>
      <c r="LVU737" s="479"/>
      <c r="LVV737" s="479"/>
      <c r="LVW737" s="479"/>
      <c r="LVX737" s="479"/>
      <c r="LVY737" s="479"/>
      <c r="LVZ737" s="479"/>
      <c r="LWA737" s="479"/>
      <c r="LWB737" s="479"/>
      <c r="LWC737" s="479"/>
      <c r="LWD737" s="479"/>
      <c r="LWE737" s="479"/>
      <c r="LWF737" s="479"/>
      <c r="LWG737" s="479"/>
      <c r="LWH737" s="479"/>
      <c r="LWI737" s="479"/>
      <c r="LWJ737" s="479"/>
      <c r="LWK737" s="479"/>
      <c r="LWL737" s="479"/>
      <c r="LWM737" s="479"/>
      <c r="LWN737" s="479"/>
      <c r="LWO737" s="479"/>
      <c r="LWP737" s="479"/>
      <c r="LWQ737" s="479"/>
      <c r="LWR737" s="479"/>
      <c r="LWS737" s="479"/>
      <c r="LWT737" s="479"/>
      <c r="LWU737" s="479"/>
      <c r="LWV737" s="479"/>
      <c r="LWW737" s="479"/>
      <c r="LWX737" s="479"/>
      <c r="LWY737" s="479"/>
      <c r="LWZ737" s="479"/>
      <c r="LXA737" s="479"/>
      <c r="LXB737" s="479"/>
      <c r="LXC737" s="479"/>
      <c r="LXD737" s="479"/>
      <c r="LXE737" s="479"/>
      <c r="LXF737" s="479"/>
      <c r="LXG737" s="479"/>
      <c r="LXH737" s="479"/>
      <c r="LXI737" s="479"/>
      <c r="LXJ737" s="479"/>
      <c r="LXK737" s="479"/>
      <c r="LXL737" s="479"/>
      <c r="LXM737" s="479"/>
      <c r="LXN737" s="479"/>
      <c r="LXO737" s="479"/>
      <c r="LXP737" s="479"/>
      <c r="LXQ737" s="479"/>
      <c r="LXR737" s="479"/>
      <c r="LXS737" s="479"/>
      <c r="LXT737" s="479"/>
      <c r="LXU737" s="479"/>
      <c r="LXV737" s="479"/>
      <c r="LXW737" s="479"/>
      <c r="LXX737" s="479"/>
      <c r="LXY737" s="479"/>
      <c r="LXZ737" s="479"/>
      <c r="LYA737" s="479"/>
      <c r="LYB737" s="479"/>
      <c r="LYC737" s="479"/>
      <c r="LYD737" s="479"/>
      <c r="LYE737" s="479"/>
      <c r="LYF737" s="479"/>
      <c r="LYG737" s="479"/>
      <c r="LYH737" s="479"/>
      <c r="LYI737" s="479"/>
      <c r="LYJ737" s="479"/>
      <c r="LYK737" s="479"/>
      <c r="LYL737" s="479"/>
      <c r="LYM737" s="479"/>
      <c r="LYN737" s="479"/>
      <c r="LYO737" s="479"/>
      <c r="LYP737" s="479"/>
      <c r="LYQ737" s="479"/>
      <c r="LYR737" s="479"/>
      <c r="LYS737" s="479"/>
      <c r="LYT737" s="479"/>
      <c r="LYU737" s="479"/>
      <c r="LYV737" s="479"/>
      <c r="LYW737" s="479"/>
      <c r="LYX737" s="479"/>
      <c r="LYY737" s="479"/>
      <c r="LYZ737" s="479"/>
      <c r="LZA737" s="479"/>
      <c r="LZB737" s="479"/>
      <c r="LZC737" s="479"/>
      <c r="LZD737" s="479"/>
      <c r="LZE737" s="479"/>
      <c r="LZF737" s="479"/>
      <c r="LZG737" s="479"/>
      <c r="LZH737" s="479"/>
      <c r="LZI737" s="479"/>
      <c r="LZJ737" s="479"/>
      <c r="LZK737" s="479"/>
      <c r="LZL737" s="479"/>
      <c r="LZM737" s="479"/>
      <c r="LZN737" s="479"/>
      <c r="LZO737" s="479"/>
      <c r="LZP737" s="479"/>
      <c r="LZQ737" s="479"/>
      <c r="LZR737" s="479"/>
      <c r="LZS737" s="479"/>
      <c r="LZT737" s="479"/>
      <c r="LZU737" s="479"/>
      <c r="LZV737" s="479"/>
      <c r="LZW737" s="479"/>
      <c r="LZX737" s="479"/>
      <c r="LZY737" s="479"/>
      <c r="LZZ737" s="479"/>
      <c r="MAA737" s="479"/>
      <c r="MAB737" s="479"/>
      <c r="MAC737" s="479"/>
      <c r="MAD737" s="479"/>
      <c r="MAE737" s="479"/>
      <c r="MAF737" s="479"/>
      <c r="MAG737" s="479"/>
      <c r="MAH737" s="479"/>
      <c r="MAI737" s="479"/>
      <c r="MAJ737" s="479"/>
      <c r="MAK737" s="479"/>
      <c r="MAL737" s="479"/>
      <c r="MAM737" s="479"/>
      <c r="MAN737" s="479"/>
      <c r="MAO737" s="479"/>
      <c r="MAP737" s="479"/>
      <c r="MAQ737" s="479"/>
      <c r="MAR737" s="479"/>
      <c r="MAS737" s="479"/>
      <c r="MAT737" s="479"/>
      <c r="MAU737" s="479"/>
      <c r="MAV737" s="479"/>
      <c r="MAW737" s="479"/>
      <c r="MAX737" s="479"/>
      <c r="MAY737" s="479"/>
      <c r="MAZ737" s="479"/>
      <c r="MBA737" s="479"/>
      <c r="MBB737" s="479"/>
      <c r="MBC737" s="479"/>
      <c r="MBD737" s="479"/>
      <c r="MBE737" s="479"/>
      <c r="MBF737" s="479"/>
      <c r="MBG737" s="479"/>
      <c r="MBH737" s="479"/>
      <c r="MBI737" s="479"/>
      <c r="MBJ737" s="479"/>
      <c r="MBK737" s="479"/>
      <c r="MBL737" s="479"/>
      <c r="MBM737" s="479"/>
      <c r="MBN737" s="479"/>
      <c r="MBO737" s="479"/>
      <c r="MBP737" s="479"/>
      <c r="MBQ737" s="479"/>
      <c r="MBR737" s="479"/>
      <c r="MBS737" s="479"/>
      <c r="MBT737" s="479"/>
      <c r="MBU737" s="479"/>
      <c r="MBV737" s="479"/>
      <c r="MBW737" s="479"/>
      <c r="MBX737" s="479"/>
      <c r="MBY737" s="479"/>
      <c r="MBZ737" s="479"/>
      <c r="MCA737" s="479"/>
      <c r="MCB737" s="479"/>
      <c r="MCC737" s="479"/>
      <c r="MCD737" s="479"/>
      <c r="MCE737" s="479"/>
      <c r="MCF737" s="479"/>
      <c r="MCG737" s="479"/>
      <c r="MCH737" s="479"/>
      <c r="MCI737" s="479"/>
      <c r="MCJ737" s="479"/>
      <c r="MCK737" s="479"/>
      <c r="MCL737" s="479"/>
      <c r="MCM737" s="479"/>
      <c r="MCN737" s="479"/>
      <c r="MCO737" s="479"/>
      <c r="MCP737" s="479"/>
      <c r="MCQ737" s="479"/>
      <c r="MCR737" s="479"/>
      <c r="MCS737" s="479"/>
      <c r="MCT737" s="479"/>
      <c r="MCU737" s="479"/>
      <c r="MCV737" s="479"/>
      <c r="MCW737" s="479"/>
      <c r="MCX737" s="479"/>
      <c r="MCY737" s="479"/>
      <c r="MCZ737" s="479"/>
      <c r="MDA737" s="479"/>
      <c r="MDB737" s="479"/>
      <c r="MDC737" s="479"/>
      <c r="MDD737" s="479"/>
      <c r="MDE737" s="479"/>
      <c r="MDF737" s="479"/>
      <c r="MDG737" s="479"/>
      <c r="MDH737" s="479"/>
      <c r="MDI737" s="479"/>
      <c r="MDJ737" s="479"/>
      <c r="MDK737" s="479"/>
      <c r="MDL737" s="479"/>
      <c r="MDM737" s="479"/>
      <c r="MDN737" s="479"/>
      <c r="MDO737" s="479"/>
      <c r="MDP737" s="479"/>
      <c r="MDQ737" s="479"/>
      <c r="MDR737" s="479"/>
      <c r="MDS737" s="479"/>
      <c r="MDT737" s="479"/>
      <c r="MDU737" s="479"/>
      <c r="MDV737" s="479"/>
      <c r="MDW737" s="479"/>
      <c r="MDX737" s="479"/>
      <c r="MDY737" s="479"/>
      <c r="MDZ737" s="479"/>
      <c r="MEA737" s="479"/>
      <c r="MEB737" s="479"/>
      <c r="MEC737" s="479"/>
      <c r="MED737" s="479"/>
      <c r="MEE737" s="479"/>
      <c r="MEF737" s="479"/>
      <c r="MEG737" s="479"/>
      <c r="MEH737" s="479"/>
      <c r="MEI737" s="479"/>
      <c r="MEJ737" s="479"/>
      <c r="MEK737" s="479"/>
      <c r="MEL737" s="479"/>
      <c r="MEM737" s="479"/>
      <c r="MEN737" s="479"/>
      <c r="MEO737" s="479"/>
      <c r="MEP737" s="479"/>
      <c r="MEQ737" s="479"/>
      <c r="MER737" s="479"/>
      <c r="MES737" s="479"/>
      <c r="MET737" s="479"/>
      <c r="MEU737" s="479"/>
      <c r="MEV737" s="479"/>
      <c r="MEW737" s="479"/>
      <c r="MEX737" s="479"/>
      <c r="MEY737" s="479"/>
      <c r="MEZ737" s="479"/>
      <c r="MFA737" s="479"/>
      <c r="MFB737" s="479"/>
      <c r="MFC737" s="479"/>
      <c r="MFD737" s="479"/>
      <c r="MFE737" s="479"/>
      <c r="MFF737" s="479"/>
      <c r="MFG737" s="479"/>
      <c r="MFH737" s="479"/>
      <c r="MFI737" s="479"/>
      <c r="MFJ737" s="479"/>
      <c r="MFK737" s="479"/>
      <c r="MFL737" s="479"/>
      <c r="MFM737" s="479"/>
      <c r="MFN737" s="479"/>
      <c r="MFO737" s="479"/>
      <c r="MFP737" s="479"/>
      <c r="MFQ737" s="479"/>
      <c r="MFR737" s="479"/>
      <c r="MFS737" s="479"/>
      <c r="MFT737" s="479"/>
      <c r="MFU737" s="479"/>
      <c r="MFV737" s="479"/>
      <c r="MFW737" s="479"/>
      <c r="MFX737" s="479"/>
      <c r="MFY737" s="479"/>
      <c r="MFZ737" s="479"/>
      <c r="MGA737" s="479"/>
      <c r="MGB737" s="479"/>
      <c r="MGC737" s="479"/>
      <c r="MGD737" s="479"/>
      <c r="MGE737" s="479"/>
      <c r="MGF737" s="479"/>
      <c r="MGG737" s="479"/>
      <c r="MGH737" s="479"/>
      <c r="MGI737" s="479"/>
      <c r="MGJ737" s="479"/>
      <c r="MGK737" s="479"/>
      <c r="MGL737" s="479"/>
      <c r="MGM737" s="479"/>
      <c r="MGN737" s="479"/>
      <c r="MGO737" s="479"/>
      <c r="MGP737" s="479"/>
      <c r="MGQ737" s="479"/>
      <c r="MGR737" s="479"/>
      <c r="MGS737" s="479"/>
      <c r="MGT737" s="479"/>
      <c r="MGU737" s="479"/>
      <c r="MGV737" s="479"/>
      <c r="MGW737" s="479"/>
      <c r="MGX737" s="479"/>
      <c r="MGY737" s="479"/>
      <c r="MGZ737" s="479"/>
      <c r="MHA737" s="479"/>
      <c r="MHB737" s="479"/>
      <c r="MHC737" s="479"/>
      <c r="MHD737" s="479"/>
      <c r="MHE737" s="479"/>
      <c r="MHF737" s="479"/>
      <c r="MHG737" s="479"/>
      <c r="MHH737" s="479"/>
      <c r="MHI737" s="479"/>
      <c r="MHJ737" s="479"/>
      <c r="MHK737" s="479"/>
      <c r="MHL737" s="479"/>
      <c r="MHM737" s="479"/>
      <c r="MHN737" s="479"/>
      <c r="MHO737" s="479"/>
      <c r="MHP737" s="479"/>
      <c r="MHQ737" s="479"/>
      <c r="MHR737" s="479"/>
      <c r="MHS737" s="479"/>
      <c r="MHT737" s="479"/>
      <c r="MHU737" s="479"/>
      <c r="MHV737" s="479"/>
      <c r="MHW737" s="479"/>
      <c r="MHX737" s="479"/>
      <c r="MHY737" s="479"/>
      <c r="MHZ737" s="479"/>
      <c r="MIA737" s="479"/>
      <c r="MIB737" s="479"/>
      <c r="MIC737" s="479"/>
      <c r="MID737" s="479"/>
      <c r="MIE737" s="479"/>
      <c r="MIF737" s="479"/>
      <c r="MIG737" s="479"/>
      <c r="MIH737" s="479"/>
      <c r="MII737" s="479"/>
      <c r="MIJ737" s="479"/>
      <c r="MIK737" s="479"/>
      <c r="MIL737" s="479"/>
      <c r="MIM737" s="479"/>
      <c r="MIN737" s="479"/>
      <c r="MIO737" s="479"/>
      <c r="MIP737" s="479"/>
      <c r="MIQ737" s="479"/>
      <c r="MIR737" s="479"/>
      <c r="MIS737" s="479"/>
      <c r="MIT737" s="479"/>
      <c r="MIU737" s="479"/>
      <c r="MIV737" s="479"/>
      <c r="MIW737" s="479"/>
      <c r="MIX737" s="479"/>
      <c r="MIY737" s="479"/>
      <c r="MIZ737" s="479"/>
      <c r="MJA737" s="479"/>
      <c r="MJB737" s="479"/>
      <c r="MJC737" s="479"/>
      <c r="MJD737" s="479"/>
      <c r="MJE737" s="479"/>
      <c r="MJF737" s="479"/>
      <c r="MJG737" s="479"/>
      <c r="MJH737" s="479"/>
      <c r="MJI737" s="479"/>
      <c r="MJJ737" s="479"/>
      <c r="MJK737" s="479"/>
      <c r="MJL737" s="479"/>
      <c r="MJM737" s="479"/>
      <c r="MJN737" s="479"/>
      <c r="MJO737" s="479"/>
      <c r="MJP737" s="479"/>
      <c r="MJQ737" s="479"/>
      <c r="MJR737" s="479"/>
      <c r="MJS737" s="479"/>
      <c r="MJT737" s="479"/>
      <c r="MJU737" s="479"/>
      <c r="MJV737" s="479"/>
      <c r="MJW737" s="479"/>
      <c r="MJX737" s="479"/>
      <c r="MJY737" s="479"/>
      <c r="MJZ737" s="479"/>
      <c r="MKA737" s="479"/>
      <c r="MKB737" s="479"/>
      <c r="MKC737" s="479"/>
      <c r="MKD737" s="479"/>
      <c r="MKE737" s="479"/>
      <c r="MKF737" s="479"/>
      <c r="MKG737" s="479"/>
      <c r="MKH737" s="479"/>
      <c r="MKI737" s="479"/>
      <c r="MKJ737" s="479"/>
      <c r="MKK737" s="479"/>
      <c r="MKL737" s="479"/>
      <c r="MKM737" s="479"/>
      <c r="MKN737" s="479"/>
      <c r="MKO737" s="479"/>
      <c r="MKP737" s="479"/>
      <c r="MKQ737" s="479"/>
      <c r="MKR737" s="479"/>
      <c r="MKS737" s="479"/>
      <c r="MKT737" s="479"/>
      <c r="MKU737" s="479"/>
      <c r="MKV737" s="479"/>
      <c r="MKW737" s="479"/>
      <c r="MKX737" s="479"/>
      <c r="MKY737" s="479"/>
      <c r="MKZ737" s="479"/>
      <c r="MLA737" s="479"/>
      <c r="MLB737" s="479"/>
      <c r="MLC737" s="479"/>
      <c r="MLD737" s="479"/>
      <c r="MLE737" s="479"/>
      <c r="MLF737" s="479"/>
      <c r="MLG737" s="479"/>
      <c r="MLH737" s="479"/>
      <c r="MLI737" s="479"/>
      <c r="MLJ737" s="479"/>
      <c r="MLK737" s="479"/>
      <c r="MLL737" s="479"/>
      <c r="MLM737" s="479"/>
      <c r="MLN737" s="479"/>
      <c r="MLO737" s="479"/>
      <c r="MLP737" s="479"/>
      <c r="MLQ737" s="479"/>
      <c r="MLR737" s="479"/>
      <c r="MLS737" s="479"/>
      <c r="MLT737" s="479"/>
      <c r="MLU737" s="479"/>
      <c r="MLV737" s="479"/>
      <c r="MLW737" s="479"/>
      <c r="MLX737" s="479"/>
      <c r="MLY737" s="479"/>
      <c r="MLZ737" s="479"/>
      <c r="MMA737" s="479"/>
      <c r="MMB737" s="479"/>
      <c r="MMC737" s="479"/>
      <c r="MMD737" s="479"/>
      <c r="MME737" s="479"/>
      <c r="MMF737" s="479"/>
      <c r="MMG737" s="479"/>
      <c r="MMH737" s="479"/>
      <c r="MMI737" s="479"/>
      <c r="MMJ737" s="479"/>
      <c r="MMK737" s="479"/>
      <c r="MML737" s="479"/>
      <c r="MMM737" s="479"/>
      <c r="MMN737" s="479"/>
      <c r="MMO737" s="479"/>
      <c r="MMP737" s="479"/>
      <c r="MMQ737" s="479"/>
      <c r="MMR737" s="479"/>
      <c r="MMS737" s="479"/>
      <c r="MMT737" s="479"/>
      <c r="MMU737" s="479"/>
      <c r="MMV737" s="479"/>
      <c r="MMW737" s="479"/>
      <c r="MMX737" s="479"/>
      <c r="MMY737" s="479"/>
      <c r="MMZ737" s="479"/>
      <c r="MNA737" s="479"/>
      <c r="MNB737" s="479"/>
      <c r="MNC737" s="479"/>
      <c r="MND737" s="479"/>
      <c r="MNE737" s="479"/>
      <c r="MNF737" s="479"/>
      <c r="MNG737" s="479"/>
      <c r="MNH737" s="479"/>
      <c r="MNI737" s="479"/>
      <c r="MNJ737" s="479"/>
      <c r="MNK737" s="479"/>
      <c r="MNL737" s="479"/>
      <c r="MNM737" s="479"/>
      <c r="MNN737" s="479"/>
      <c r="MNO737" s="479"/>
      <c r="MNP737" s="479"/>
      <c r="MNQ737" s="479"/>
      <c r="MNR737" s="479"/>
      <c r="MNS737" s="479"/>
      <c r="MNT737" s="479"/>
      <c r="MNU737" s="479"/>
      <c r="MNV737" s="479"/>
      <c r="MNW737" s="479"/>
      <c r="MNX737" s="479"/>
      <c r="MNY737" s="479"/>
      <c r="MNZ737" s="479"/>
      <c r="MOA737" s="479"/>
      <c r="MOB737" s="479"/>
      <c r="MOC737" s="479"/>
      <c r="MOD737" s="479"/>
      <c r="MOE737" s="479"/>
      <c r="MOF737" s="479"/>
      <c r="MOG737" s="479"/>
      <c r="MOH737" s="479"/>
      <c r="MOI737" s="479"/>
      <c r="MOJ737" s="479"/>
      <c r="MOK737" s="479"/>
      <c r="MOL737" s="479"/>
      <c r="MOM737" s="479"/>
      <c r="MON737" s="479"/>
      <c r="MOO737" s="479"/>
      <c r="MOP737" s="479"/>
      <c r="MOQ737" s="479"/>
      <c r="MOR737" s="479"/>
      <c r="MOS737" s="479"/>
      <c r="MOT737" s="479"/>
      <c r="MOU737" s="479"/>
      <c r="MOV737" s="479"/>
      <c r="MOW737" s="479"/>
      <c r="MOX737" s="479"/>
      <c r="MOY737" s="479"/>
      <c r="MOZ737" s="479"/>
      <c r="MPA737" s="479"/>
      <c r="MPB737" s="479"/>
      <c r="MPC737" s="479"/>
      <c r="MPD737" s="479"/>
      <c r="MPE737" s="479"/>
      <c r="MPF737" s="479"/>
      <c r="MPG737" s="479"/>
      <c r="MPH737" s="479"/>
      <c r="MPI737" s="479"/>
      <c r="MPJ737" s="479"/>
      <c r="MPK737" s="479"/>
      <c r="MPL737" s="479"/>
      <c r="MPM737" s="479"/>
      <c r="MPN737" s="479"/>
      <c r="MPO737" s="479"/>
      <c r="MPP737" s="479"/>
      <c r="MPQ737" s="479"/>
      <c r="MPR737" s="479"/>
      <c r="MPS737" s="479"/>
      <c r="MPT737" s="479"/>
      <c r="MPU737" s="479"/>
      <c r="MPV737" s="479"/>
      <c r="MPW737" s="479"/>
      <c r="MPX737" s="479"/>
      <c r="MPY737" s="479"/>
      <c r="MPZ737" s="479"/>
      <c r="MQA737" s="479"/>
      <c r="MQB737" s="479"/>
      <c r="MQC737" s="479"/>
      <c r="MQD737" s="479"/>
      <c r="MQE737" s="479"/>
      <c r="MQF737" s="479"/>
      <c r="MQG737" s="479"/>
      <c r="MQH737" s="479"/>
      <c r="MQI737" s="479"/>
      <c r="MQJ737" s="479"/>
      <c r="MQK737" s="479"/>
      <c r="MQL737" s="479"/>
      <c r="MQM737" s="479"/>
      <c r="MQN737" s="479"/>
      <c r="MQO737" s="479"/>
      <c r="MQP737" s="479"/>
      <c r="MQQ737" s="479"/>
      <c r="MQR737" s="479"/>
      <c r="MQS737" s="479"/>
      <c r="MQT737" s="479"/>
      <c r="MQU737" s="479"/>
      <c r="MQV737" s="479"/>
      <c r="MQW737" s="479"/>
      <c r="MQX737" s="479"/>
      <c r="MQY737" s="479"/>
      <c r="MQZ737" s="479"/>
      <c r="MRA737" s="479"/>
      <c r="MRB737" s="479"/>
      <c r="MRC737" s="479"/>
      <c r="MRD737" s="479"/>
      <c r="MRE737" s="479"/>
      <c r="MRF737" s="479"/>
      <c r="MRG737" s="479"/>
      <c r="MRH737" s="479"/>
      <c r="MRI737" s="479"/>
      <c r="MRJ737" s="479"/>
      <c r="MRK737" s="479"/>
      <c r="MRL737" s="479"/>
      <c r="MRM737" s="479"/>
      <c r="MRN737" s="479"/>
      <c r="MRO737" s="479"/>
      <c r="MRP737" s="479"/>
      <c r="MRQ737" s="479"/>
      <c r="MRR737" s="479"/>
      <c r="MRS737" s="479"/>
      <c r="MRT737" s="479"/>
      <c r="MRU737" s="479"/>
      <c r="MRV737" s="479"/>
      <c r="MRW737" s="479"/>
      <c r="MRX737" s="479"/>
      <c r="MRY737" s="479"/>
      <c r="MRZ737" s="479"/>
      <c r="MSA737" s="479"/>
      <c r="MSB737" s="479"/>
      <c r="MSC737" s="479"/>
      <c r="MSD737" s="479"/>
      <c r="MSE737" s="479"/>
      <c r="MSF737" s="479"/>
      <c r="MSG737" s="479"/>
      <c r="MSH737" s="479"/>
      <c r="MSI737" s="479"/>
      <c r="MSJ737" s="479"/>
      <c r="MSK737" s="479"/>
      <c r="MSL737" s="479"/>
      <c r="MSM737" s="479"/>
      <c r="MSN737" s="479"/>
      <c r="MSO737" s="479"/>
      <c r="MSP737" s="479"/>
      <c r="MSQ737" s="479"/>
      <c r="MSR737" s="479"/>
      <c r="MSS737" s="479"/>
      <c r="MST737" s="479"/>
      <c r="MSU737" s="479"/>
      <c r="MSV737" s="479"/>
      <c r="MSW737" s="479"/>
      <c r="MSX737" s="479"/>
      <c r="MSY737" s="479"/>
      <c r="MSZ737" s="479"/>
      <c r="MTA737" s="479"/>
      <c r="MTB737" s="479"/>
      <c r="MTC737" s="479"/>
      <c r="MTD737" s="479"/>
      <c r="MTE737" s="479"/>
      <c r="MTF737" s="479"/>
      <c r="MTG737" s="479"/>
      <c r="MTH737" s="479"/>
      <c r="MTI737" s="479"/>
      <c r="MTJ737" s="479"/>
      <c r="MTK737" s="479"/>
      <c r="MTL737" s="479"/>
      <c r="MTM737" s="479"/>
      <c r="MTN737" s="479"/>
      <c r="MTO737" s="479"/>
      <c r="MTP737" s="479"/>
      <c r="MTQ737" s="479"/>
      <c r="MTR737" s="479"/>
      <c r="MTS737" s="479"/>
      <c r="MTT737" s="479"/>
      <c r="MTU737" s="479"/>
      <c r="MTV737" s="479"/>
      <c r="MTW737" s="479"/>
      <c r="MTX737" s="479"/>
      <c r="MTY737" s="479"/>
      <c r="MTZ737" s="479"/>
      <c r="MUA737" s="479"/>
      <c r="MUB737" s="479"/>
      <c r="MUC737" s="479"/>
      <c r="MUD737" s="479"/>
      <c r="MUE737" s="479"/>
      <c r="MUF737" s="479"/>
      <c r="MUG737" s="479"/>
      <c r="MUH737" s="479"/>
      <c r="MUI737" s="479"/>
      <c r="MUJ737" s="479"/>
      <c r="MUK737" s="479"/>
      <c r="MUL737" s="479"/>
      <c r="MUM737" s="479"/>
      <c r="MUN737" s="479"/>
      <c r="MUO737" s="479"/>
      <c r="MUP737" s="479"/>
      <c r="MUQ737" s="479"/>
      <c r="MUR737" s="479"/>
      <c r="MUS737" s="479"/>
      <c r="MUT737" s="479"/>
      <c r="MUU737" s="479"/>
      <c r="MUV737" s="479"/>
      <c r="MUW737" s="479"/>
      <c r="MUX737" s="479"/>
      <c r="MUY737" s="479"/>
      <c r="MUZ737" s="479"/>
      <c r="MVA737" s="479"/>
      <c r="MVB737" s="479"/>
      <c r="MVC737" s="479"/>
      <c r="MVD737" s="479"/>
      <c r="MVE737" s="479"/>
      <c r="MVF737" s="479"/>
      <c r="MVG737" s="479"/>
      <c r="MVH737" s="479"/>
      <c r="MVI737" s="479"/>
      <c r="MVJ737" s="479"/>
      <c r="MVK737" s="479"/>
      <c r="MVL737" s="479"/>
      <c r="MVM737" s="479"/>
      <c r="MVN737" s="479"/>
      <c r="MVO737" s="479"/>
      <c r="MVP737" s="479"/>
      <c r="MVQ737" s="479"/>
      <c r="MVR737" s="479"/>
      <c r="MVS737" s="479"/>
      <c r="MVT737" s="479"/>
      <c r="MVU737" s="479"/>
      <c r="MVV737" s="479"/>
      <c r="MVW737" s="479"/>
      <c r="MVX737" s="479"/>
      <c r="MVY737" s="479"/>
      <c r="MVZ737" s="479"/>
      <c r="MWA737" s="479"/>
      <c r="MWB737" s="479"/>
      <c r="MWC737" s="479"/>
      <c r="MWD737" s="479"/>
      <c r="MWE737" s="479"/>
      <c r="MWF737" s="479"/>
      <c r="MWG737" s="479"/>
      <c r="MWH737" s="479"/>
      <c r="MWI737" s="479"/>
      <c r="MWJ737" s="479"/>
      <c r="MWK737" s="479"/>
      <c r="MWL737" s="479"/>
      <c r="MWM737" s="479"/>
      <c r="MWN737" s="479"/>
      <c r="MWO737" s="479"/>
      <c r="MWP737" s="479"/>
      <c r="MWQ737" s="479"/>
      <c r="MWR737" s="479"/>
      <c r="MWS737" s="479"/>
      <c r="MWT737" s="479"/>
      <c r="MWU737" s="479"/>
      <c r="MWV737" s="479"/>
      <c r="MWW737" s="479"/>
      <c r="MWX737" s="479"/>
      <c r="MWY737" s="479"/>
      <c r="MWZ737" s="479"/>
      <c r="MXA737" s="479"/>
      <c r="MXB737" s="479"/>
      <c r="MXC737" s="479"/>
      <c r="MXD737" s="479"/>
      <c r="MXE737" s="479"/>
      <c r="MXF737" s="479"/>
      <c r="MXG737" s="479"/>
      <c r="MXH737" s="479"/>
      <c r="MXI737" s="479"/>
      <c r="MXJ737" s="479"/>
      <c r="MXK737" s="479"/>
      <c r="MXL737" s="479"/>
      <c r="MXM737" s="479"/>
      <c r="MXN737" s="479"/>
      <c r="MXO737" s="479"/>
      <c r="MXP737" s="479"/>
      <c r="MXQ737" s="479"/>
      <c r="MXR737" s="479"/>
      <c r="MXS737" s="479"/>
      <c r="MXT737" s="479"/>
      <c r="MXU737" s="479"/>
      <c r="MXV737" s="479"/>
      <c r="MXW737" s="479"/>
      <c r="MXX737" s="479"/>
      <c r="MXY737" s="479"/>
      <c r="MXZ737" s="479"/>
      <c r="MYA737" s="479"/>
      <c r="MYB737" s="479"/>
      <c r="MYC737" s="479"/>
      <c r="MYD737" s="479"/>
      <c r="MYE737" s="479"/>
      <c r="MYF737" s="479"/>
      <c r="MYG737" s="479"/>
      <c r="MYH737" s="479"/>
      <c r="MYI737" s="479"/>
      <c r="MYJ737" s="479"/>
      <c r="MYK737" s="479"/>
      <c r="MYL737" s="479"/>
      <c r="MYM737" s="479"/>
      <c r="MYN737" s="479"/>
      <c r="MYO737" s="479"/>
      <c r="MYP737" s="479"/>
      <c r="MYQ737" s="479"/>
      <c r="MYR737" s="479"/>
      <c r="MYS737" s="479"/>
      <c r="MYT737" s="479"/>
      <c r="MYU737" s="479"/>
      <c r="MYV737" s="479"/>
      <c r="MYW737" s="479"/>
      <c r="MYX737" s="479"/>
      <c r="MYY737" s="479"/>
      <c r="MYZ737" s="479"/>
      <c r="MZA737" s="479"/>
      <c r="MZB737" s="479"/>
      <c r="MZC737" s="479"/>
      <c r="MZD737" s="479"/>
      <c r="MZE737" s="479"/>
      <c r="MZF737" s="479"/>
      <c r="MZG737" s="479"/>
      <c r="MZH737" s="479"/>
      <c r="MZI737" s="479"/>
      <c r="MZJ737" s="479"/>
      <c r="MZK737" s="479"/>
      <c r="MZL737" s="479"/>
      <c r="MZM737" s="479"/>
      <c r="MZN737" s="479"/>
      <c r="MZO737" s="479"/>
      <c r="MZP737" s="479"/>
      <c r="MZQ737" s="479"/>
      <c r="MZR737" s="479"/>
      <c r="MZS737" s="479"/>
      <c r="MZT737" s="479"/>
      <c r="MZU737" s="479"/>
      <c r="MZV737" s="479"/>
      <c r="MZW737" s="479"/>
      <c r="MZX737" s="479"/>
      <c r="MZY737" s="479"/>
      <c r="MZZ737" s="479"/>
      <c r="NAA737" s="479"/>
      <c r="NAB737" s="479"/>
      <c r="NAC737" s="479"/>
      <c r="NAD737" s="479"/>
      <c r="NAE737" s="479"/>
      <c r="NAF737" s="479"/>
      <c r="NAG737" s="479"/>
      <c r="NAH737" s="479"/>
      <c r="NAI737" s="479"/>
      <c r="NAJ737" s="479"/>
      <c r="NAK737" s="479"/>
      <c r="NAL737" s="479"/>
      <c r="NAM737" s="479"/>
      <c r="NAN737" s="479"/>
      <c r="NAO737" s="479"/>
      <c r="NAP737" s="479"/>
      <c r="NAQ737" s="479"/>
      <c r="NAR737" s="479"/>
      <c r="NAS737" s="479"/>
      <c r="NAT737" s="479"/>
      <c r="NAU737" s="479"/>
      <c r="NAV737" s="479"/>
      <c r="NAW737" s="479"/>
      <c r="NAX737" s="479"/>
      <c r="NAY737" s="479"/>
      <c r="NAZ737" s="479"/>
      <c r="NBA737" s="479"/>
      <c r="NBB737" s="479"/>
      <c r="NBC737" s="479"/>
      <c r="NBD737" s="479"/>
      <c r="NBE737" s="479"/>
      <c r="NBF737" s="479"/>
      <c r="NBG737" s="479"/>
      <c r="NBH737" s="479"/>
      <c r="NBI737" s="479"/>
      <c r="NBJ737" s="479"/>
      <c r="NBK737" s="479"/>
      <c r="NBL737" s="479"/>
      <c r="NBM737" s="479"/>
      <c r="NBN737" s="479"/>
      <c r="NBO737" s="479"/>
      <c r="NBP737" s="479"/>
      <c r="NBQ737" s="479"/>
      <c r="NBR737" s="479"/>
      <c r="NBS737" s="479"/>
      <c r="NBT737" s="479"/>
      <c r="NBU737" s="479"/>
      <c r="NBV737" s="479"/>
      <c r="NBW737" s="479"/>
      <c r="NBX737" s="479"/>
      <c r="NBY737" s="479"/>
      <c r="NBZ737" s="479"/>
      <c r="NCA737" s="479"/>
      <c r="NCB737" s="479"/>
      <c r="NCC737" s="479"/>
      <c r="NCD737" s="479"/>
      <c r="NCE737" s="479"/>
      <c r="NCF737" s="479"/>
      <c r="NCG737" s="479"/>
      <c r="NCH737" s="479"/>
      <c r="NCI737" s="479"/>
      <c r="NCJ737" s="479"/>
      <c r="NCK737" s="479"/>
      <c r="NCL737" s="479"/>
      <c r="NCM737" s="479"/>
      <c r="NCN737" s="479"/>
      <c r="NCO737" s="479"/>
      <c r="NCP737" s="479"/>
      <c r="NCQ737" s="479"/>
      <c r="NCR737" s="479"/>
      <c r="NCS737" s="479"/>
      <c r="NCT737" s="479"/>
      <c r="NCU737" s="479"/>
      <c r="NCV737" s="479"/>
      <c r="NCW737" s="479"/>
      <c r="NCX737" s="479"/>
      <c r="NCY737" s="479"/>
      <c r="NCZ737" s="479"/>
      <c r="NDA737" s="479"/>
      <c r="NDB737" s="479"/>
      <c r="NDC737" s="479"/>
      <c r="NDD737" s="479"/>
      <c r="NDE737" s="479"/>
      <c r="NDF737" s="479"/>
      <c r="NDG737" s="479"/>
      <c r="NDH737" s="479"/>
      <c r="NDI737" s="479"/>
      <c r="NDJ737" s="479"/>
      <c r="NDK737" s="479"/>
      <c r="NDL737" s="479"/>
      <c r="NDM737" s="479"/>
      <c r="NDN737" s="479"/>
      <c r="NDO737" s="479"/>
      <c r="NDP737" s="479"/>
      <c r="NDQ737" s="479"/>
      <c r="NDR737" s="479"/>
      <c r="NDS737" s="479"/>
      <c r="NDT737" s="479"/>
      <c r="NDU737" s="479"/>
      <c r="NDV737" s="479"/>
      <c r="NDW737" s="479"/>
      <c r="NDX737" s="479"/>
      <c r="NDY737" s="479"/>
      <c r="NDZ737" s="479"/>
      <c r="NEA737" s="479"/>
      <c r="NEB737" s="479"/>
      <c r="NEC737" s="479"/>
      <c r="NED737" s="479"/>
      <c r="NEE737" s="479"/>
      <c r="NEF737" s="479"/>
      <c r="NEG737" s="479"/>
      <c r="NEH737" s="479"/>
      <c r="NEI737" s="479"/>
      <c r="NEJ737" s="479"/>
      <c r="NEK737" s="479"/>
      <c r="NEL737" s="479"/>
      <c r="NEM737" s="479"/>
      <c r="NEN737" s="479"/>
      <c r="NEO737" s="479"/>
      <c r="NEP737" s="479"/>
      <c r="NEQ737" s="479"/>
      <c r="NER737" s="479"/>
      <c r="NES737" s="479"/>
      <c r="NET737" s="479"/>
      <c r="NEU737" s="479"/>
      <c r="NEV737" s="479"/>
      <c r="NEW737" s="479"/>
      <c r="NEX737" s="479"/>
      <c r="NEY737" s="479"/>
      <c r="NEZ737" s="479"/>
      <c r="NFA737" s="479"/>
      <c r="NFB737" s="479"/>
      <c r="NFC737" s="479"/>
      <c r="NFD737" s="479"/>
      <c r="NFE737" s="479"/>
      <c r="NFF737" s="479"/>
      <c r="NFG737" s="479"/>
      <c r="NFH737" s="479"/>
      <c r="NFI737" s="479"/>
      <c r="NFJ737" s="479"/>
      <c r="NFK737" s="479"/>
      <c r="NFL737" s="479"/>
      <c r="NFM737" s="479"/>
      <c r="NFN737" s="479"/>
      <c r="NFO737" s="479"/>
      <c r="NFP737" s="479"/>
      <c r="NFQ737" s="479"/>
      <c r="NFR737" s="479"/>
      <c r="NFS737" s="479"/>
      <c r="NFT737" s="479"/>
      <c r="NFU737" s="479"/>
      <c r="NFV737" s="479"/>
      <c r="NFW737" s="479"/>
      <c r="NFX737" s="479"/>
      <c r="NFY737" s="479"/>
      <c r="NFZ737" s="479"/>
      <c r="NGA737" s="479"/>
      <c r="NGB737" s="479"/>
      <c r="NGC737" s="479"/>
      <c r="NGD737" s="479"/>
      <c r="NGE737" s="479"/>
      <c r="NGF737" s="479"/>
      <c r="NGG737" s="479"/>
      <c r="NGH737" s="479"/>
      <c r="NGI737" s="479"/>
      <c r="NGJ737" s="479"/>
      <c r="NGK737" s="479"/>
      <c r="NGL737" s="479"/>
      <c r="NGM737" s="479"/>
      <c r="NGN737" s="479"/>
      <c r="NGO737" s="479"/>
      <c r="NGP737" s="479"/>
      <c r="NGQ737" s="479"/>
      <c r="NGR737" s="479"/>
      <c r="NGS737" s="479"/>
      <c r="NGT737" s="479"/>
      <c r="NGU737" s="479"/>
      <c r="NGV737" s="479"/>
      <c r="NGW737" s="479"/>
      <c r="NGX737" s="479"/>
      <c r="NGY737" s="479"/>
      <c r="NGZ737" s="479"/>
      <c r="NHA737" s="479"/>
      <c r="NHB737" s="479"/>
      <c r="NHC737" s="479"/>
      <c r="NHD737" s="479"/>
      <c r="NHE737" s="479"/>
      <c r="NHF737" s="479"/>
      <c r="NHG737" s="479"/>
      <c r="NHH737" s="479"/>
      <c r="NHI737" s="479"/>
      <c r="NHJ737" s="479"/>
      <c r="NHK737" s="479"/>
      <c r="NHL737" s="479"/>
      <c r="NHM737" s="479"/>
      <c r="NHN737" s="479"/>
      <c r="NHO737" s="479"/>
      <c r="NHP737" s="479"/>
      <c r="NHQ737" s="479"/>
      <c r="NHR737" s="479"/>
      <c r="NHS737" s="479"/>
      <c r="NHT737" s="479"/>
      <c r="NHU737" s="479"/>
      <c r="NHV737" s="479"/>
      <c r="NHW737" s="479"/>
      <c r="NHX737" s="479"/>
      <c r="NHY737" s="479"/>
      <c r="NHZ737" s="479"/>
      <c r="NIA737" s="479"/>
      <c r="NIB737" s="479"/>
      <c r="NIC737" s="479"/>
      <c r="NID737" s="479"/>
      <c r="NIE737" s="479"/>
      <c r="NIF737" s="479"/>
      <c r="NIG737" s="479"/>
      <c r="NIH737" s="479"/>
      <c r="NII737" s="479"/>
      <c r="NIJ737" s="479"/>
      <c r="NIK737" s="479"/>
      <c r="NIL737" s="479"/>
      <c r="NIM737" s="479"/>
      <c r="NIN737" s="479"/>
      <c r="NIO737" s="479"/>
      <c r="NIP737" s="479"/>
      <c r="NIQ737" s="479"/>
      <c r="NIR737" s="479"/>
      <c r="NIS737" s="479"/>
      <c r="NIT737" s="479"/>
      <c r="NIU737" s="479"/>
      <c r="NIV737" s="479"/>
      <c r="NIW737" s="479"/>
      <c r="NIX737" s="479"/>
      <c r="NIY737" s="479"/>
      <c r="NIZ737" s="479"/>
      <c r="NJA737" s="479"/>
      <c r="NJB737" s="479"/>
      <c r="NJC737" s="479"/>
      <c r="NJD737" s="479"/>
      <c r="NJE737" s="479"/>
      <c r="NJF737" s="479"/>
      <c r="NJG737" s="479"/>
      <c r="NJH737" s="479"/>
      <c r="NJI737" s="479"/>
      <c r="NJJ737" s="479"/>
      <c r="NJK737" s="479"/>
      <c r="NJL737" s="479"/>
      <c r="NJM737" s="479"/>
      <c r="NJN737" s="479"/>
      <c r="NJO737" s="479"/>
      <c r="NJP737" s="479"/>
      <c r="NJQ737" s="479"/>
      <c r="NJR737" s="479"/>
      <c r="NJS737" s="479"/>
      <c r="NJT737" s="479"/>
      <c r="NJU737" s="479"/>
      <c r="NJV737" s="479"/>
      <c r="NJW737" s="479"/>
      <c r="NJX737" s="479"/>
      <c r="NJY737" s="479"/>
      <c r="NJZ737" s="479"/>
      <c r="NKA737" s="479"/>
      <c r="NKB737" s="479"/>
      <c r="NKC737" s="479"/>
      <c r="NKD737" s="479"/>
      <c r="NKE737" s="479"/>
      <c r="NKF737" s="479"/>
      <c r="NKG737" s="479"/>
      <c r="NKH737" s="479"/>
      <c r="NKI737" s="479"/>
      <c r="NKJ737" s="479"/>
      <c r="NKK737" s="479"/>
      <c r="NKL737" s="479"/>
      <c r="NKM737" s="479"/>
      <c r="NKN737" s="479"/>
      <c r="NKO737" s="479"/>
      <c r="NKP737" s="479"/>
      <c r="NKQ737" s="479"/>
      <c r="NKR737" s="479"/>
      <c r="NKS737" s="479"/>
      <c r="NKT737" s="479"/>
      <c r="NKU737" s="479"/>
      <c r="NKV737" s="479"/>
      <c r="NKW737" s="479"/>
      <c r="NKX737" s="479"/>
      <c r="NKY737" s="479"/>
      <c r="NKZ737" s="479"/>
      <c r="NLA737" s="479"/>
      <c r="NLB737" s="479"/>
      <c r="NLC737" s="479"/>
      <c r="NLD737" s="479"/>
      <c r="NLE737" s="479"/>
      <c r="NLF737" s="479"/>
      <c r="NLG737" s="479"/>
      <c r="NLH737" s="479"/>
      <c r="NLI737" s="479"/>
      <c r="NLJ737" s="479"/>
      <c r="NLK737" s="479"/>
      <c r="NLL737" s="479"/>
      <c r="NLM737" s="479"/>
      <c r="NLN737" s="479"/>
      <c r="NLO737" s="479"/>
      <c r="NLP737" s="479"/>
      <c r="NLQ737" s="479"/>
      <c r="NLR737" s="479"/>
      <c r="NLS737" s="479"/>
      <c r="NLT737" s="479"/>
      <c r="NLU737" s="479"/>
      <c r="NLV737" s="479"/>
      <c r="NLW737" s="479"/>
      <c r="NLX737" s="479"/>
      <c r="NLY737" s="479"/>
      <c r="NLZ737" s="479"/>
      <c r="NMA737" s="479"/>
      <c r="NMB737" s="479"/>
      <c r="NMC737" s="479"/>
      <c r="NMD737" s="479"/>
      <c r="NME737" s="479"/>
      <c r="NMF737" s="479"/>
      <c r="NMG737" s="479"/>
      <c r="NMH737" s="479"/>
      <c r="NMI737" s="479"/>
      <c r="NMJ737" s="479"/>
      <c r="NMK737" s="479"/>
      <c r="NML737" s="479"/>
      <c r="NMM737" s="479"/>
      <c r="NMN737" s="479"/>
      <c r="NMO737" s="479"/>
      <c r="NMP737" s="479"/>
      <c r="NMQ737" s="479"/>
      <c r="NMR737" s="479"/>
      <c r="NMS737" s="479"/>
      <c r="NMT737" s="479"/>
      <c r="NMU737" s="479"/>
      <c r="NMV737" s="479"/>
      <c r="NMW737" s="479"/>
      <c r="NMX737" s="479"/>
      <c r="NMY737" s="479"/>
      <c r="NMZ737" s="479"/>
      <c r="NNA737" s="479"/>
      <c r="NNB737" s="479"/>
      <c r="NNC737" s="479"/>
      <c r="NND737" s="479"/>
      <c r="NNE737" s="479"/>
      <c r="NNF737" s="479"/>
      <c r="NNG737" s="479"/>
      <c r="NNH737" s="479"/>
      <c r="NNI737" s="479"/>
      <c r="NNJ737" s="479"/>
      <c r="NNK737" s="479"/>
      <c r="NNL737" s="479"/>
      <c r="NNM737" s="479"/>
      <c r="NNN737" s="479"/>
      <c r="NNO737" s="479"/>
      <c r="NNP737" s="479"/>
      <c r="NNQ737" s="479"/>
      <c r="NNR737" s="479"/>
      <c r="NNS737" s="479"/>
      <c r="NNT737" s="479"/>
      <c r="NNU737" s="479"/>
      <c r="NNV737" s="479"/>
      <c r="NNW737" s="479"/>
      <c r="NNX737" s="479"/>
      <c r="NNY737" s="479"/>
      <c r="NNZ737" s="479"/>
      <c r="NOA737" s="479"/>
      <c r="NOB737" s="479"/>
      <c r="NOC737" s="479"/>
      <c r="NOD737" s="479"/>
      <c r="NOE737" s="479"/>
      <c r="NOF737" s="479"/>
      <c r="NOG737" s="479"/>
      <c r="NOH737" s="479"/>
      <c r="NOI737" s="479"/>
      <c r="NOJ737" s="479"/>
      <c r="NOK737" s="479"/>
      <c r="NOL737" s="479"/>
      <c r="NOM737" s="479"/>
      <c r="NON737" s="479"/>
      <c r="NOO737" s="479"/>
      <c r="NOP737" s="479"/>
      <c r="NOQ737" s="479"/>
      <c r="NOR737" s="479"/>
      <c r="NOS737" s="479"/>
      <c r="NOT737" s="479"/>
      <c r="NOU737" s="479"/>
      <c r="NOV737" s="479"/>
      <c r="NOW737" s="479"/>
      <c r="NOX737" s="479"/>
      <c r="NOY737" s="479"/>
      <c r="NOZ737" s="479"/>
      <c r="NPA737" s="479"/>
      <c r="NPB737" s="479"/>
      <c r="NPC737" s="479"/>
      <c r="NPD737" s="479"/>
      <c r="NPE737" s="479"/>
      <c r="NPF737" s="479"/>
      <c r="NPG737" s="479"/>
      <c r="NPH737" s="479"/>
      <c r="NPI737" s="479"/>
      <c r="NPJ737" s="479"/>
      <c r="NPK737" s="479"/>
      <c r="NPL737" s="479"/>
      <c r="NPM737" s="479"/>
      <c r="NPN737" s="479"/>
      <c r="NPO737" s="479"/>
      <c r="NPP737" s="479"/>
      <c r="NPQ737" s="479"/>
      <c r="NPR737" s="479"/>
      <c r="NPS737" s="479"/>
      <c r="NPT737" s="479"/>
      <c r="NPU737" s="479"/>
      <c r="NPV737" s="479"/>
      <c r="NPW737" s="479"/>
      <c r="NPX737" s="479"/>
      <c r="NPY737" s="479"/>
      <c r="NPZ737" s="479"/>
      <c r="NQA737" s="479"/>
      <c r="NQB737" s="479"/>
      <c r="NQC737" s="479"/>
      <c r="NQD737" s="479"/>
      <c r="NQE737" s="479"/>
      <c r="NQF737" s="479"/>
      <c r="NQG737" s="479"/>
      <c r="NQH737" s="479"/>
      <c r="NQI737" s="479"/>
      <c r="NQJ737" s="479"/>
      <c r="NQK737" s="479"/>
      <c r="NQL737" s="479"/>
      <c r="NQM737" s="479"/>
      <c r="NQN737" s="479"/>
      <c r="NQO737" s="479"/>
      <c r="NQP737" s="479"/>
      <c r="NQQ737" s="479"/>
      <c r="NQR737" s="479"/>
      <c r="NQS737" s="479"/>
      <c r="NQT737" s="479"/>
      <c r="NQU737" s="479"/>
      <c r="NQV737" s="479"/>
      <c r="NQW737" s="479"/>
      <c r="NQX737" s="479"/>
      <c r="NQY737" s="479"/>
      <c r="NQZ737" s="479"/>
      <c r="NRA737" s="479"/>
      <c r="NRB737" s="479"/>
      <c r="NRC737" s="479"/>
      <c r="NRD737" s="479"/>
      <c r="NRE737" s="479"/>
      <c r="NRF737" s="479"/>
      <c r="NRG737" s="479"/>
      <c r="NRH737" s="479"/>
      <c r="NRI737" s="479"/>
      <c r="NRJ737" s="479"/>
      <c r="NRK737" s="479"/>
      <c r="NRL737" s="479"/>
      <c r="NRM737" s="479"/>
      <c r="NRN737" s="479"/>
      <c r="NRO737" s="479"/>
      <c r="NRP737" s="479"/>
      <c r="NRQ737" s="479"/>
      <c r="NRR737" s="479"/>
      <c r="NRS737" s="479"/>
      <c r="NRT737" s="479"/>
      <c r="NRU737" s="479"/>
      <c r="NRV737" s="479"/>
      <c r="NRW737" s="479"/>
      <c r="NRX737" s="479"/>
      <c r="NRY737" s="479"/>
      <c r="NRZ737" s="479"/>
      <c r="NSA737" s="479"/>
      <c r="NSB737" s="479"/>
      <c r="NSC737" s="479"/>
      <c r="NSD737" s="479"/>
      <c r="NSE737" s="479"/>
      <c r="NSF737" s="479"/>
      <c r="NSG737" s="479"/>
      <c r="NSH737" s="479"/>
      <c r="NSI737" s="479"/>
      <c r="NSJ737" s="479"/>
      <c r="NSK737" s="479"/>
      <c r="NSL737" s="479"/>
      <c r="NSM737" s="479"/>
      <c r="NSN737" s="479"/>
      <c r="NSO737" s="479"/>
      <c r="NSP737" s="479"/>
      <c r="NSQ737" s="479"/>
      <c r="NSR737" s="479"/>
      <c r="NSS737" s="479"/>
      <c r="NST737" s="479"/>
      <c r="NSU737" s="479"/>
      <c r="NSV737" s="479"/>
      <c r="NSW737" s="479"/>
      <c r="NSX737" s="479"/>
      <c r="NSY737" s="479"/>
      <c r="NSZ737" s="479"/>
      <c r="NTA737" s="479"/>
      <c r="NTB737" s="479"/>
      <c r="NTC737" s="479"/>
      <c r="NTD737" s="479"/>
      <c r="NTE737" s="479"/>
      <c r="NTF737" s="479"/>
      <c r="NTG737" s="479"/>
      <c r="NTH737" s="479"/>
      <c r="NTI737" s="479"/>
      <c r="NTJ737" s="479"/>
      <c r="NTK737" s="479"/>
      <c r="NTL737" s="479"/>
      <c r="NTM737" s="479"/>
      <c r="NTN737" s="479"/>
      <c r="NTO737" s="479"/>
      <c r="NTP737" s="479"/>
      <c r="NTQ737" s="479"/>
      <c r="NTR737" s="479"/>
      <c r="NTS737" s="479"/>
      <c r="NTT737" s="479"/>
      <c r="NTU737" s="479"/>
      <c r="NTV737" s="479"/>
      <c r="NTW737" s="479"/>
      <c r="NTX737" s="479"/>
      <c r="NTY737" s="479"/>
      <c r="NTZ737" s="479"/>
      <c r="NUA737" s="479"/>
      <c r="NUB737" s="479"/>
      <c r="NUC737" s="479"/>
      <c r="NUD737" s="479"/>
      <c r="NUE737" s="479"/>
      <c r="NUF737" s="479"/>
      <c r="NUG737" s="479"/>
      <c r="NUH737" s="479"/>
      <c r="NUI737" s="479"/>
      <c r="NUJ737" s="479"/>
      <c r="NUK737" s="479"/>
      <c r="NUL737" s="479"/>
      <c r="NUM737" s="479"/>
      <c r="NUN737" s="479"/>
      <c r="NUO737" s="479"/>
      <c r="NUP737" s="479"/>
      <c r="NUQ737" s="479"/>
      <c r="NUR737" s="479"/>
      <c r="NUS737" s="479"/>
      <c r="NUT737" s="479"/>
      <c r="NUU737" s="479"/>
      <c r="NUV737" s="479"/>
      <c r="NUW737" s="479"/>
      <c r="NUX737" s="479"/>
      <c r="NUY737" s="479"/>
      <c r="NUZ737" s="479"/>
      <c r="NVA737" s="479"/>
      <c r="NVB737" s="479"/>
      <c r="NVC737" s="479"/>
      <c r="NVD737" s="479"/>
      <c r="NVE737" s="479"/>
      <c r="NVF737" s="479"/>
      <c r="NVG737" s="479"/>
      <c r="NVH737" s="479"/>
      <c r="NVI737" s="479"/>
      <c r="NVJ737" s="479"/>
      <c r="NVK737" s="479"/>
      <c r="NVL737" s="479"/>
      <c r="NVM737" s="479"/>
      <c r="NVN737" s="479"/>
      <c r="NVO737" s="479"/>
      <c r="NVP737" s="479"/>
      <c r="NVQ737" s="479"/>
      <c r="NVR737" s="479"/>
      <c r="NVS737" s="479"/>
      <c r="NVT737" s="479"/>
      <c r="NVU737" s="479"/>
      <c r="NVV737" s="479"/>
      <c r="NVW737" s="479"/>
      <c r="NVX737" s="479"/>
      <c r="NVY737" s="479"/>
      <c r="NVZ737" s="479"/>
      <c r="NWA737" s="479"/>
      <c r="NWB737" s="479"/>
      <c r="NWC737" s="479"/>
      <c r="NWD737" s="479"/>
      <c r="NWE737" s="479"/>
      <c r="NWF737" s="479"/>
      <c r="NWG737" s="479"/>
      <c r="NWH737" s="479"/>
      <c r="NWI737" s="479"/>
      <c r="NWJ737" s="479"/>
      <c r="NWK737" s="479"/>
      <c r="NWL737" s="479"/>
      <c r="NWM737" s="479"/>
      <c r="NWN737" s="479"/>
      <c r="NWO737" s="479"/>
      <c r="NWP737" s="479"/>
      <c r="NWQ737" s="479"/>
      <c r="NWR737" s="479"/>
      <c r="NWS737" s="479"/>
      <c r="NWT737" s="479"/>
      <c r="NWU737" s="479"/>
      <c r="NWV737" s="479"/>
      <c r="NWW737" s="479"/>
      <c r="NWX737" s="479"/>
      <c r="NWY737" s="479"/>
      <c r="NWZ737" s="479"/>
      <c r="NXA737" s="479"/>
      <c r="NXB737" s="479"/>
      <c r="NXC737" s="479"/>
      <c r="NXD737" s="479"/>
      <c r="NXE737" s="479"/>
      <c r="NXF737" s="479"/>
      <c r="NXG737" s="479"/>
      <c r="NXH737" s="479"/>
      <c r="NXI737" s="479"/>
      <c r="NXJ737" s="479"/>
      <c r="NXK737" s="479"/>
      <c r="NXL737" s="479"/>
      <c r="NXM737" s="479"/>
      <c r="NXN737" s="479"/>
      <c r="NXO737" s="479"/>
      <c r="NXP737" s="479"/>
      <c r="NXQ737" s="479"/>
      <c r="NXR737" s="479"/>
      <c r="NXS737" s="479"/>
      <c r="NXT737" s="479"/>
      <c r="NXU737" s="479"/>
      <c r="NXV737" s="479"/>
      <c r="NXW737" s="479"/>
      <c r="NXX737" s="479"/>
      <c r="NXY737" s="479"/>
      <c r="NXZ737" s="479"/>
      <c r="NYA737" s="479"/>
      <c r="NYB737" s="479"/>
      <c r="NYC737" s="479"/>
      <c r="NYD737" s="479"/>
      <c r="NYE737" s="479"/>
      <c r="NYF737" s="479"/>
      <c r="NYG737" s="479"/>
      <c r="NYH737" s="479"/>
      <c r="NYI737" s="479"/>
      <c r="NYJ737" s="479"/>
      <c r="NYK737" s="479"/>
      <c r="NYL737" s="479"/>
      <c r="NYM737" s="479"/>
      <c r="NYN737" s="479"/>
      <c r="NYO737" s="479"/>
      <c r="NYP737" s="479"/>
      <c r="NYQ737" s="479"/>
      <c r="NYR737" s="479"/>
      <c r="NYS737" s="479"/>
      <c r="NYT737" s="479"/>
      <c r="NYU737" s="479"/>
      <c r="NYV737" s="479"/>
      <c r="NYW737" s="479"/>
      <c r="NYX737" s="479"/>
      <c r="NYY737" s="479"/>
      <c r="NYZ737" s="479"/>
      <c r="NZA737" s="479"/>
      <c r="NZB737" s="479"/>
      <c r="NZC737" s="479"/>
      <c r="NZD737" s="479"/>
      <c r="NZE737" s="479"/>
      <c r="NZF737" s="479"/>
      <c r="NZG737" s="479"/>
      <c r="NZH737" s="479"/>
      <c r="NZI737" s="479"/>
      <c r="NZJ737" s="479"/>
      <c r="NZK737" s="479"/>
      <c r="NZL737" s="479"/>
      <c r="NZM737" s="479"/>
      <c r="NZN737" s="479"/>
      <c r="NZO737" s="479"/>
      <c r="NZP737" s="479"/>
      <c r="NZQ737" s="479"/>
      <c r="NZR737" s="479"/>
      <c r="NZS737" s="479"/>
      <c r="NZT737" s="479"/>
      <c r="NZU737" s="479"/>
      <c r="NZV737" s="479"/>
      <c r="NZW737" s="479"/>
      <c r="NZX737" s="479"/>
      <c r="NZY737" s="479"/>
      <c r="NZZ737" s="479"/>
      <c r="OAA737" s="479"/>
      <c r="OAB737" s="479"/>
      <c r="OAC737" s="479"/>
      <c r="OAD737" s="479"/>
      <c r="OAE737" s="479"/>
      <c r="OAF737" s="479"/>
      <c r="OAG737" s="479"/>
      <c r="OAH737" s="479"/>
      <c r="OAI737" s="479"/>
      <c r="OAJ737" s="479"/>
      <c r="OAK737" s="479"/>
      <c r="OAL737" s="479"/>
      <c r="OAM737" s="479"/>
      <c r="OAN737" s="479"/>
      <c r="OAO737" s="479"/>
      <c r="OAP737" s="479"/>
      <c r="OAQ737" s="479"/>
      <c r="OAR737" s="479"/>
      <c r="OAS737" s="479"/>
      <c r="OAT737" s="479"/>
      <c r="OAU737" s="479"/>
      <c r="OAV737" s="479"/>
      <c r="OAW737" s="479"/>
      <c r="OAX737" s="479"/>
      <c r="OAY737" s="479"/>
      <c r="OAZ737" s="479"/>
      <c r="OBA737" s="479"/>
      <c r="OBB737" s="479"/>
      <c r="OBC737" s="479"/>
      <c r="OBD737" s="479"/>
      <c r="OBE737" s="479"/>
      <c r="OBF737" s="479"/>
      <c r="OBG737" s="479"/>
      <c r="OBH737" s="479"/>
      <c r="OBI737" s="479"/>
      <c r="OBJ737" s="479"/>
      <c r="OBK737" s="479"/>
      <c r="OBL737" s="479"/>
      <c r="OBM737" s="479"/>
      <c r="OBN737" s="479"/>
      <c r="OBO737" s="479"/>
      <c r="OBP737" s="479"/>
      <c r="OBQ737" s="479"/>
      <c r="OBR737" s="479"/>
      <c r="OBS737" s="479"/>
      <c r="OBT737" s="479"/>
      <c r="OBU737" s="479"/>
      <c r="OBV737" s="479"/>
      <c r="OBW737" s="479"/>
      <c r="OBX737" s="479"/>
      <c r="OBY737" s="479"/>
      <c r="OBZ737" s="479"/>
      <c r="OCA737" s="479"/>
      <c r="OCB737" s="479"/>
      <c r="OCC737" s="479"/>
      <c r="OCD737" s="479"/>
      <c r="OCE737" s="479"/>
      <c r="OCF737" s="479"/>
      <c r="OCG737" s="479"/>
      <c r="OCH737" s="479"/>
      <c r="OCI737" s="479"/>
      <c r="OCJ737" s="479"/>
      <c r="OCK737" s="479"/>
      <c r="OCL737" s="479"/>
      <c r="OCM737" s="479"/>
      <c r="OCN737" s="479"/>
      <c r="OCO737" s="479"/>
      <c r="OCP737" s="479"/>
      <c r="OCQ737" s="479"/>
      <c r="OCR737" s="479"/>
      <c r="OCS737" s="479"/>
      <c r="OCT737" s="479"/>
      <c r="OCU737" s="479"/>
      <c r="OCV737" s="479"/>
      <c r="OCW737" s="479"/>
      <c r="OCX737" s="479"/>
      <c r="OCY737" s="479"/>
      <c r="OCZ737" s="479"/>
      <c r="ODA737" s="479"/>
      <c r="ODB737" s="479"/>
      <c r="ODC737" s="479"/>
      <c r="ODD737" s="479"/>
      <c r="ODE737" s="479"/>
      <c r="ODF737" s="479"/>
      <c r="ODG737" s="479"/>
      <c r="ODH737" s="479"/>
      <c r="ODI737" s="479"/>
      <c r="ODJ737" s="479"/>
      <c r="ODK737" s="479"/>
      <c r="ODL737" s="479"/>
      <c r="ODM737" s="479"/>
      <c r="ODN737" s="479"/>
      <c r="ODO737" s="479"/>
      <c r="ODP737" s="479"/>
      <c r="ODQ737" s="479"/>
      <c r="ODR737" s="479"/>
      <c r="ODS737" s="479"/>
      <c r="ODT737" s="479"/>
      <c r="ODU737" s="479"/>
      <c r="ODV737" s="479"/>
      <c r="ODW737" s="479"/>
      <c r="ODX737" s="479"/>
      <c r="ODY737" s="479"/>
      <c r="ODZ737" s="479"/>
      <c r="OEA737" s="479"/>
      <c r="OEB737" s="479"/>
      <c r="OEC737" s="479"/>
      <c r="OED737" s="479"/>
      <c r="OEE737" s="479"/>
      <c r="OEF737" s="479"/>
      <c r="OEG737" s="479"/>
      <c r="OEH737" s="479"/>
      <c r="OEI737" s="479"/>
      <c r="OEJ737" s="479"/>
      <c r="OEK737" s="479"/>
      <c r="OEL737" s="479"/>
      <c r="OEM737" s="479"/>
      <c r="OEN737" s="479"/>
      <c r="OEO737" s="479"/>
      <c r="OEP737" s="479"/>
      <c r="OEQ737" s="479"/>
      <c r="OER737" s="479"/>
      <c r="OES737" s="479"/>
      <c r="OET737" s="479"/>
      <c r="OEU737" s="479"/>
      <c r="OEV737" s="479"/>
      <c r="OEW737" s="479"/>
      <c r="OEX737" s="479"/>
      <c r="OEY737" s="479"/>
      <c r="OEZ737" s="479"/>
      <c r="OFA737" s="479"/>
      <c r="OFB737" s="479"/>
      <c r="OFC737" s="479"/>
      <c r="OFD737" s="479"/>
      <c r="OFE737" s="479"/>
      <c r="OFF737" s="479"/>
      <c r="OFG737" s="479"/>
      <c r="OFH737" s="479"/>
      <c r="OFI737" s="479"/>
      <c r="OFJ737" s="479"/>
      <c r="OFK737" s="479"/>
      <c r="OFL737" s="479"/>
      <c r="OFM737" s="479"/>
      <c r="OFN737" s="479"/>
      <c r="OFO737" s="479"/>
      <c r="OFP737" s="479"/>
      <c r="OFQ737" s="479"/>
      <c r="OFR737" s="479"/>
      <c r="OFS737" s="479"/>
      <c r="OFT737" s="479"/>
      <c r="OFU737" s="479"/>
      <c r="OFV737" s="479"/>
      <c r="OFW737" s="479"/>
      <c r="OFX737" s="479"/>
      <c r="OFY737" s="479"/>
      <c r="OFZ737" s="479"/>
      <c r="OGA737" s="479"/>
      <c r="OGB737" s="479"/>
      <c r="OGC737" s="479"/>
      <c r="OGD737" s="479"/>
      <c r="OGE737" s="479"/>
      <c r="OGF737" s="479"/>
      <c r="OGG737" s="479"/>
      <c r="OGH737" s="479"/>
      <c r="OGI737" s="479"/>
      <c r="OGJ737" s="479"/>
      <c r="OGK737" s="479"/>
      <c r="OGL737" s="479"/>
      <c r="OGM737" s="479"/>
      <c r="OGN737" s="479"/>
      <c r="OGO737" s="479"/>
      <c r="OGP737" s="479"/>
      <c r="OGQ737" s="479"/>
      <c r="OGR737" s="479"/>
      <c r="OGS737" s="479"/>
      <c r="OGT737" s="479"/>
      <c r="OGU737" s="479"/>
      <c r="OGV737" s="479"/>
      <c r="OGW737" s="479"/>
      <c r="OGX737" s="479"/>
      <c r="OGY737" s="479"/>
      <c r="OGZ737" s="479"/>
      <c r="OHA737" s="479"/>
      <c r="OHB737" s="479"/>
      <c r="OHC737" s="479"/>
      <c r="OHD737" s="479"/>
      <c r="OHE737" s="479"/>
      <c r="OHF737" s="479"/>
      <c r="OHG737" s="479"/>
      <c r="OHH737" s="479"/>
      <c r="OHI737" s="479"/>
      <c r="OHJ737" s="479"/>
      <c r="OHK737" s="479"/>
      <c r="OHL737" s="479"/>
      <c r="OHM737" s="479"/>
      <c r="OHN737" s="479"/>
      <c r="OHO737" s="479"/>
      <c r="OHP737" s="479"/>
      <c r="OHQ737" s="479"/>
      <c r="OHR737" s="479"/>
      <c r="OHS737" s="479"/>
      <c r="OHT737" s="479"/>
      <c r="OHU737" s="479"/>
      <c r="OHV737" s="479"/>
      <c r="OHW737" s="479"/>
      <c r="OHX737" s="479"/>
      <c r="OHY737" s="479"/>
      <c r="OHZ737" s="479"/>
      <c r="OIA737" s="479"/>
      <c r="OIB737" s="479"/>
      <c r="OIC737" s="479"/>
      <c r="OID737" s="479"/>
      <c r="OIE737" s="479"/>
      <c r="OIF737" s="479"/>
      <c r="OIG737" s="479"/>
      <c r="OIH737" s="479"/>
      <c r="OII737" s="479"/>
      <c r="OIJ737" s="479"/>
      <c r="OIK737" s="479"/>
      <c r="OIL737" s="479"/>
      <c r="OIM737" s="479"/>
      <c r="OIN737" s="479"/>
      <c r="OIO737" s="479"/>
      <c r="OIP737" s="479"/>
      <c r="OIQ737" s="479"/>
      <c r="OIR737" s="479"/>
      <c r="OIS737" s="479"/>
      <c r="OIT737" s="479"/>
      <c r="OIU737" s="479"/>
      <c r="OIV737" s="479"/>
      <c r="OIW737" s="479"/>
      <c r="OIX737" s="479"/>
      <c r="OIY737" s="479"/>
      <c r="OIZ737" s="479"/>
      <c r="OJA737" s="479"/>
      <c r="OJB737" s="479"/>
      <c r="OJC737" s="479"/>
      <c r="OJD737" s="479"/>
      <c r="OJE737" s="479"/>
      <c r="OJF737" s="479"/>
      <c r="OJG737" s="479"/>
      <c r="OJH737" s="479"/>
      <c r="OJI737" s="479"/>
      <c r="OJJ737" s="479"/>
      <c r="OJK737" s="479"/>
      <c r="OJL737" s="479"/>
      <c r="OJM737" s="479"/>
      <c r="OJN737" s="479"/>
      <c r="OJO737" s="479"/>
      <c r="OJP737" s="479"/>
      <c r="OJQ737" s="479"/>
      <c r="OJR737" s="479"/>
      <c r="OJS737" s="479"/>
      <c r="OJT737" s="479"/>
      <c r="OJU737" s="479"/>
      <c r="OJV737" s="479"/>
      <c r="OJW737" s="479"/>
      <c r="OJX737" s="479"/>
      <c r="OJY737" s="479"/>
      <c r="OJZ737" s="479"/>
      <c r="OKA737" s="479"/>
      <c r="OKB737" s="479"/>
      <c r="OKC737" s="479"/>
      <c r="OKD737" s="479"/>
      <c r="OKE737" s="479"/>
      <c r="OKF737" s="479"/>
      <c r="OKG737" s="479"/>
      <c r="OKH737" s="479"/>
      <c r="OKI737" s="479"/>
      <c r="OKJ737" s="479"/>
      <c r="OKK737" s="479"/>
      <c r="OKL737" s="479"/>
      <c r="OKM737" s="479"/>
      <c r="OKN737" s="479"/>
      <c r="OKO737" s="479"/>
      <c r="OKP737" s="479"/>
      <c r="OKQ737" s="479"/>
      <c r="OKR737" s="479"/>
      <c r="OKS737" s="479"/>
      <c r="OKT737" s="479"/>
      <c r="OKU737" s="479"/>
      <c r="OKV737" s="479"/>
      <c r="OKW737" s="479"/>
      <c r="OKX737" s="479"/>
      <c r="OKY737" s="479"/>
      <c r="OKZ737" s="479"/>
      <c r="OLA737" s="479"/>
      <c r="OLB737" s="479"/>
      <c r="OLC737" s="479"/>
      <c r="OLD737" s="479"/>
      <c r="OLE737" s="479"/>
      <c r="OLF737" s="479"/>
      <c r="OLG737" s="479"/>
      <c r="OLH737" s="479"/>
      <c r="OLI737" s="479"/>
      <c r="OLJ737" s="479"/>
      <c r="OLK737" s="479"/>
      <c r="OLL737" s="479"/>
      <c r="OLM737" s="479"/>
      <c r="OLN737" s="479"/>
      <c r="OLO737" s="479"/>
      <c r="OLP737" s="479"/>
      <c r="OLQ737" s="479"/>
      <c r="OLR737" s="479"/>
      <c r="OLS737" s="479"/>
      <c r="OLT737" s="479"/>
      <c r="OLU737" s="479"/>
      <c r="OLV737" s="479"/>
      <c r="OLW737" s="479"/>
      <c r="OLX737" s="479"/>
      <c r="OLY737" s="479"/>
      <c r="OLZ737" s="479"/>
      <c r="OMA737" s="479"/>
      <c r="OMB737" s="479"/>
      <c r="OMC737" s="479"/>
      <c r="OMD737" s="479"/>
      <c r="OME737" s="479"/>
      <c r="OMF737" s="479"/>
      <c r="OMG737" s="479"/>
      <c r="OMH737" s="479"/>
      <c r="OMI737" s="479"/>
      <c r="OMJ737" s="479"/>
      <c r="OMK737" s="479"/>
      <c r="OML737" s="479"/>
      <c r="OMM737" s="479"/>
      <c r="OMN737" s="479"/>
      <c r="OMO737" s="479"/>
      <c r="OMP737" s="479"/>
      <c r="OMQ737" s="479"/>
      <c r="OMR737" s="479"/>
      <c r="OMS737" s="479"/>
      <c r="OMT737" s="479"/>
      <c r="OMU737" s="479"/>
      <c r="OMV737" s="479"/>
      <c r="OMW737" s="479"/>
      <c r="OMX737" s="479"/>
      <c r="OMY737" s="479"/>
      <c r="OMZ737" s="479"/>
      <c r="ONA737" s="479"/>
      <c r="ONB737" s="479"/>
      <c r="ONC737" s="479"/>
      <c r="OND737" s="479"/>
      <c r="ONE737" s="479"/>
      <c r="ONF737" s="479"/>
      <c r="ONG737" s="479"/>
      <c r="ONH737" s="479"/>
      <c r="ONI737" s="479"/>
      <c r="ONJ737" s="479"/>
      <c r="ONK737" s="479"/>
      <c r="ONL737" s="479"/>
      <c r="ONM737" s="479"/>
      <c r="ONN737" s="479"/>
      <c r="ONO737" s="479"/>
      <c r="ONP737" s="479"/>
      <c r="ONQ737" s="479"/>
      <c r="ONR737" s="479"/>
      <c r="ONS737" s="479"/>
      <c r="ONT737" s="479"/>
      <c r="ONU737" s="479"/>
      <c r="ONV737" s="479"/>
      <c r="ONW737" s="479"/>
      <c r="ONX737" s="479"/>
      <c r="ONY737" s="479"/>
      <c r="ONZ737" s="479"/>
      <c r="OOA737" s="479"/>
      <c r="OOB737" s="479"/>
      <c r="OOC737" s="479"/>
      <c r="OOD737" s="479"/>
      <c r="OOE737" s="479"/>
      <c r="OOF737" s="479"/>
      <c r="OOG737" s="479"/>
      <c r="OOH737" s="479"/>
      <c r="OOI737" s="479"/>
      <c r="OOJ737" s="479"/>
      <c r="OOK737" s="479"/>
      <c r="OOL737" s="479"/>
      <c r="OOM737" s="479"/>
      <c r="OON737" s="479"/>
      <c r="OOO737" s="479"/>
      <c r="OOP737" s="479"/>
      <c r="OOQ737" s="479"/>
      <c r="OOR737" s="479"/>
      <c r="OOS737" s="479"/>
      <c r="OOT737" s="479"/>
      <c r="OOU737" s="479"/>
      <c r="OOV737" s="479"/>
      <c r="OOW737" s="479"/>
      <c r="OOX737" s="479"/>
      <c r="OOY737" s="479"/>
      <c r="OOZ737" s="479"/>
      <c r="OPA737" s="479"/>
      <c r="OPB737" s="479"/>
      <c r="OPC737" s="479"/>
      <c r="OPD737" s="479"/>
      <c r="OPE737" s="479"/>
      <c r="OPF737" s="479"/>
      <c r="OPG737" s="479"/>
      <c r="OPH737" s="479"/>
      <c r="OPI737" s="479"/>
      <c r="OPJ737" s="479"/>
      <c r="OPK737" s="479"/>
      <c r="OPL737" s="479"/>
      <c r="OPM737" s="479"/>
      <c r="OPN737" s="479"/>
      <c r="OPO737" s="479"/>
      <c r="OPP737" s="479"/>
      <c r="OPQ737" s="479"/>
      <c r="OPR737" s="479"/>
      <c r="OPS737" s="479"/>
      <c r="OPT737" s="479"/>
      <c r="OPU737" s="479"/>
      <c r="OPV737" s="479"/>
      <c r="OPW737" s="479"/>
      <c r="OPX737" s="479"/>
      <c r="OPY737" s="479"/>
      <c r="OPZ737" s="479"/>
      <c r="OQA737" s="479"/>
      <c r="OQB737" s="479"/>
      <c r="OQC737" s="479"/>
      <c r="OQD737" s="479"/>
      <c r="OQE737" s="479"/>
      <c r="OQF737" s="479"/>
      <c r="OQG737" s="479"/>
      <c r="OQH737" s="479"/>
      <c r="OQI737" s="479"/>
      <c r="OQJ737" s="479"/>
      <c r="OQK737" s="479"/>
      <c r="OQL737" s="479"/>
      <c r="OQM737" s="479"/>
      <c r="OQN737" s="479"/>
      <c r="OQO737" s="479"/>
      <c r="OQP737" s="479"/>
      <c r="OQQ737" s="479"/>
      <c r="OQR737" s="479"/>
      <c r="OQS737" s="479"/>
      <c r="OQT737" s="479"/>
      <c r="OQU737" s="479"/>
      <c r="OQV737" s="479"/>
      <c r="OQW737" s="479"/>
      <c r="OQX737" s="479"/>
      <c r="OQY737" s="479"/>
      <c r="OQZ737" s="479"/>
      <c r="ORA737" s="479"/>
      <c r="ORB737" s="479"/>
      <c r="ORC737" s="479"/>
      <c r="ORD737" s="479"/>
      <c r="ORE737" s="479"/>
      <c r="ORF737" s="479"/>
      <c r="ORG737" s="479"/>
      <c r="ORH737" s="479"/>
      <c r="ORI737" s="479"/>
      <c r="ORJ737" s="479"/>
      <c r="ORK737" s="479"/>
      <c r="ORL737" s="479"/>
      <c r="ORM737" s="479"/>
      <c r="ORN737" s="479"/>
      <c r="ORO737" s="479"/>
      <c r="ORP737" s="479"/>
      <c r="ORQ737" s="479"/>
      <c r="ORR737" s="479"/>
      <c r="ORS737" s="479"/>
      <c r="ORT737" s="479"/>
      <c r="ORU737" s="479"/>
      <c r="ORV737" s="479"/>
      <c r="ORW737" s="479"/>
      <c r="ORX737" s="479"/>
      <c r="ORY737" s="479"/>
      <c r="ORZ737" s="479"/>
      <c r="OSA737" s="479"/>
      <c r="OSB737" s="479"/>
      <c r="OSC737" s="479"/>
      <c r="OSD737" s="479"/>
      <c r="OSE737" s="479"/>
      <c r="OSF737" s="479"/>
      <c r="OSG737" s="479"/>
      <c r="OSH737" s="479"/>
      <c r="OSI737" s="479"/>
      <c r="OSJ737" s="479"/>
      <c r="OSK737" s="479"/>
      <c r="OSL737" s="479"/>
      <c r="OSM737" s="479"/>
      <c r="OSN737" s="479"/>
      <c r="OSO737" s="479"/>
      <c r="OSP737" s="479"/>
      <c r="OSQ737" s="479"/>
      <c r="OSR737" s="479"/>
      <c r="OSS737" s="479"/>
      <c r="OST737" s="479"/>
      <c r="OSU737" s="479"/>
      <c r="OSV737" s="479"/>
      <c r="OSW737" s="479"/>
      <c r="OSX737" s="479"/>
      <c r="OSY737" s="479"/>
      <c r="OSZ737" s="479"/>
      <c r="OTA737" s="479"/>
      <c r="OTB737" s="479"/>
      <c r="OTC737" s="479"/>
      <c r="OTD737" s="479"/>
      <c r="OTE737" s="479"/>
      <c r="OTF737" s="479"/>
      <c r="OTG737" s="479"/>
      <c r="OTH737" s="479"/>
      <c r="OTI737" s="479"/>
      <c r="OTJ737" s="479"/>
      <c r="OTK737" s="479"/>
      <c r="OTL737" s="479"/>
      <c r="OTM737" s="479"/>
      <c r="OTN737" s="479"/>
      <c r="OTO737" s="479"/>
      <c r="OTP737" s="479"/>
      <c r="OTQ737" s="479"/>
      <c r="OTR737" s="479"/>
      <c r="OTS737" s="479"/>
      <c r="OTT737" s="479"/>
      <c r="OTU737" s="479"/>
      <c r="OTV737" s="479"/>
      <c r="OTW737" s="479"/>
      <c r="OTX737" s="479"/>
      <c r="OTY737" s="479"/>
      <c r="OTZ737" s="479"/>
      <c r="OUA737" s="479"/>
      <c r="OUB737" s="479"/>
      <c r="OUC737" s="479"/>
      <c r="OUD737" s="479"/>
      <c r="OUE737" s="479"/>
      <c r="OUF737" s="479"/>
      <c r="OUG737" s="479"/>
      <c r="OUH737" s="479"/>
      <c r="OUI737" s="479"/>
      <c r="OUJ737" s="479"/>
      <c r="OUK737" s="479"/>
      <c r="OUL737" s="479"/>
      <c r="OUM737" s="479"/>
      <c r="OUN737" s="479"/>
      <c r="OUO737" s="479"/>
      <c r="OUP737" s="479"/>
      <c r="OUQ737" s="479"/>
      <c r="OUR737" s="479"/>
      <c r="OUS737" s="479"/>
      <c r="OUT737" s="479"/>
      <c r="OUU737" s="479"/>
      <c r="OUV737" s="479"/>
      <c r="OUW737" s="479"/>
      <c r="OUX737" s="479"/>
      <c r="OUY737" s="479"/>
      <c r="OUZ737" s="479"/>
      <c r="OVA737" s="479"/>
      <c r="OVB737" s="479"/>
      <c r="OVC737" s="479"/>
      <c r="OVD737" s="479"/>
      <c r="OVE737" s="479"/>
      <c r="OVF737" s="479"/>
      <c r="OVG737" s="479"/>
      <c r="OVH737" s="479"/>
      <c r="OVI737" s="479"/>
      <c r="OVJ737" s="479"/>
      <c r="OVK737" s="479"/>
      <c r="OVL737" s="479"/>
      <c r="OVM737" s="479"/>
      <c r="OVN737" s="479"/>
      <c r="OVO737" s="479"/>
      <c r="OVP737" s="479"/>
      <c r="OVQ737" s="479"/>
      <c r="OVR737" s="479"/>
      <c r="OVS737" s="479"/>
      <c r="OVT737" s="479"/>
      <c r="OVU737" s="479"/>
      <c r="OVV737" s="479"/>
      <c r="OVW737" s="479"/>
      <c r="OVX737" s="479"/>
      <c r="OVY737" s="479"/>
      <c r="OVZ737" s="479"/>
      <c r="OWA737" s="479"/>
      <c r="OWB737" s="479"/>
      <c r="OWC737" s="479"/>
      <c r="OWD737" s="479"/>
      <c r="OWE737" s="479"/>
      <c r="OWF737" s="479"/>
      <c r="OWG737" s="479"/>
      <c r="OWH737" s="479"/>
      <c r="OWI737" s="479"/>
      <c r="OWJ737" s="479"/>
      <c r="OWK737" s="479"/>
      <c r="OWL737" s="479"/>
      <c r="OWM737" s="479"/>
      <c r="OWN737" s="479"/>
      <c r="OWO737" s="479"/>
      <c r="OWP737" s="479"/>
      <c r="OWQ737" s="479"/>
      <c r="OWR737" s="479"/>
      <c r="OWS737" s="479"/>
      <c r="OWT737" s="479"/>
      <c r="OWU737" s="479"/>
      <c r="OWV737" s="479"/>
      <c r="OWW737" s="479"/>
      <c r="OWX737" s="479"/>
      <c r="OWY737" s="479"/>
      <c r="OWZ737" s="479"/>
      <c r="OXA737" s="479"/>
      <c r="OXB737" s="479"/>
      <c r="OXC737" s="479"/>
      <c r="OXD737" s="479"/>
      <c r="OXE737" s="479"/>
      <c r="OXF737" s="479"/>
      <c r="OXG737" s="479"/>
      <c r="OXH737" s="479"/>
      <c r="OXI737" s="479"/>
      <c r="OXJ737" s="479"/>
      <c r="OXK737" s="479"/>
      <c r="OXL737" s="479"/>
      <c r="OXM737" s="479"/>
      <c r="OXN737" s="479"/>
      <c r="OXO737" s="479"/>
      <c r="OXP737" s="479"/>
      <c r="OXQ737" s="479"/>
      <c r="OXR737" s="479"/>
      <c r="OXS737" s="479"/>
      <c r="OXT737" s="479"/>
      <c r="OXU737" s="479"/>
      <c r="OXV737" s="479"/>
      <c r="OXW737" s="479"/>
      <c r="OXX737" s="479"/>
      <c r="OXY737" s="479"/>
      <c r="OXZ737" s="479"/>
      <c r="OYA737" s="479"/>
      <c r="OYB737" s="479"/>
      <c r="OYC737" s="479"/>
      <c r="OYD737" s="479"/>
      <c r="OYE737" s="479"/>
      <c r="OYF737" s="479"/>
      <c r="OYG737" s="479"/>
      <c r="OYH737" s="479"/>
      <c r="OYI737" s="479"/>
      <c r="OYJ737" s="479"/>
      <c r="OYK737" s="479"/>
      <c r="OYL737" s="479"/>
      <c r="OYM737" s="479"/>
      <c r="OYN737" s="479"/>
      <c r="OYO737" s="479"/>
      <c r="OYP737" s="479"/>
      <c r="OYQ737" s="479"/>
      <c r="OYR737" s="479"/>
      <c r="OYS737" s="479"/>
      <c r="OYT737" s="479"/>
      <c r="OYU737" s="479"/>
      <c r="OYV737" s="479"/>
      <c r="OYW737" s="479"/>
      <c r="OYX737" s="479"/>
      <c r="OYY737" s="479"/>
      <c r="OYZ737" s="479"/>
      <c r="OZA737" s="479"/>
      <c r="OZB737" s="479"/>
      <c r="OZC737" s="479"/>
      <c r="OZD737" s="479"/>
      <c r="OZE737" s="479"/>
      <c r="OZF737" s="479"/>
      <c r="OZG737" s="479"/>
      <c r="OZH737" s="479"/>
      <c r="OZI737" s="479"/>
      <c r="OZJ737" s="479"/>
      <c r="OZK737" s="479"/>
      <c r="OZL737" s="479"/>
      <c r="OZM737" s="479"/>
      <c r="OZN737" s="479"/>
      <c r="OZO737" s="479"/>
      <c r="OZP737" s="479"/>
      <c r="OZQ737" s="479"/>
      <c r="OZR737" s="479"/>
      <c r="OZS737" s="479"/>
      <c r="OZT737" s="479"/>
      <c r="OZU737" s="479"/>
      <c r="OZV737" s="479"/>
      <c r="OZW737" s="479"/>
      <c r="OZX737" s="479"/>
      <c r="OZY737" s="479"/>
      <c r="OZZ737" s="479"/>
      <c r="PAA737" s="479"/>
      <c r="PAB737" s="479"/>
      <c r="PAC737" s="479"/>
      <c r="PAD737" s="479"/>
      <c r="PAE737" s="479"/>
      <c r="PAF737" s="479"/>
      <c r="PAG737" s="479"/>
      <c r="PAH737" s="479"/>
      <c r="PAI737" s="479"/>
      <c r="PAJ737" s="479"/>
      <c r="PAK737" s="479"/>
      <c r="PAL737" s="479"/>
      <c r="PAM737" s="479"/>
      <c r="PAN737" s="479"/>
      <c r="PAO737" s="479"/>
      <c r="PAP737" s="479"/>
      <c r="PAQ737" s="479"/>
      <c r="PAR737" s="479"/>
      <c r="PAS737" s="479"/>
      <c r="PAT737" s="479"/>
      <c r="PAU737" s="479"/>
      <c r="PAV737" s="479"/>
      <c r="PAW737" s="479"/>
      <c r="PAX737" s="479"/>
      <c r="PAY737" s="479"/>
      <c r="PAZ737" s="479"/>
      <c r="PBA737" s="479"/>
      <c r="PBB737" s="479"/>
      <c r="PBC737" s="479"/>
      <c r="PBD737" s="479"/>
      <c r="PBE737" s="479"/>
      <c r="PBF737" s="479"/>
      <c r="PBG737" s="479"/>
      <c r="PBH737" s="479"/>
      <c r="PBI737" s="479"/>
      <c r="PBJ737" s="479"/>
      <c r="PBK737" s="479"/>
      <c r="PBL737" s="479"/>
      <c r="PBM737" s="479"/>
      <c r="PBN737" s="479"/>
      <c r="PBO737" s="479"/>
      <c r="PBP737" s="479"/>
      <c r="PBQ737" s="479"/>
      <c r="PBR737" s="479"/>
      <c r="PBS737" s="479"/>
      <c r="PBT737" s="479"/>
      <c r="PBU737" s="479"/>
      <c r="PBV737" s="479"/>
      <c r="PBW737" s="479"/>
      <c r="PBX737" s="479"/>
      <c r="PBY737" s="479"/>
      <c r="PBZ737" s="479"/>
      <c r="PCA737" s="479"/>
      <c r="PCB737" s="479"/>
      <c r="PCC737" s="479"/>
      <c r="PCD737" s="479"/>
      <c r="PCE737" s="479"/>
      <c r="PCF737" s="479"/>
      <c r="PCG737" s="479"/>
      <c r="PCH737" s="479"/>
      <c r="PCI737" s="479"/>
      <c r="PCJ737" s="479"/>
      <c r="PCK737" s="479"/>
      <c r="PCL737" s="479"/>
      <c r="PCM737" s="479"/>
      <c r="PCN737" s="479"/>
      <c r="PCO737" s="479"/>
      <c r="PCP737" s="479"/>
      <c r="PCQ737" s="479"/>
      <c r="PCR737" s="479"/>
      <c r="PCS737" s="479"/>
      <c r="PCT737" s="479"/>
      <c r="PCU737" s="479"/>
      <c r="PCV737" s="479"/>
      <c r="PCW737" s="479"/>
      <c r="PCX737" s="479"/>
      <c r="PCY737" s="479"/>
      <c r="PCZ737" s="479"/>
      <c r="PDA737" s="479"/>
      <c r="PDB737" s="479"/>
      <c r="PDC737" s="479"/>
      <c r="PDD737" s="479"/>
      <c r="PDE737" s="479"/>
      <c r="PDF737" s="479"/>
      <c r="PDG737" s="479"/>
      <c r="PDH737" s="479"/>
      <c r="PDI737" s="479"/>
      <c r="PDJ737" s="479"/>
      <c r="PDK737" s="479"/>
      <c r="PDL737" s="479"/>
      <c r="PDM737" s="479"/>
      <c r="PDN737" s="479"/>
      <c r="PDO737" s="479"/>
      <c r="PDP737" s="479"/>
      <c r="PDQ737" s="479"/>
      <c r="PDR737" s="479"/>
      <c r="PDS737" s="479"/>
      <c r="PDT737" s="479"/>
      <c r="PDU737" s="479"/>
      <c r="PDV737" s="479"/>
      <c r="PDW737" s="479"/>
      <c r="PDX737" s="479"/>
      <c r="PDY737" s="479"/>
      <c r="PDZ737" s="479"/>
      <c r="PEA737" s="479"/>
      <c r="PEB737" s="479"/>
      <c r="PEC737" s="479"/>
      <c r="PED737" s="479"/>
      <c r="PEE737" s="479"/>
      <c r="PEF737" s="479"/>
      <c r="PEG737" s="479"/>
      <c r="PEH737" s="479"/>
      <c r="PEI737" s="479"/>
      <c r="PEJ737" s="479"/>
      <c r="PEK737" s="479"/>
      <c r="PEL737" s="479"/>
      <c r="PEM737" s="479"/>
      <c r="PEN737" s="479"/>
      <c r="PEO737" s="479"/>
      <c r="PEP737" s="479"/>
      <c r="PEQ737" s="479"/>
      <c r="PER737" s="479"/>
      <c r="PES737" s="479"/>
      <c r="PET737" s="479"/>
      <c r="PEU737" s="479"/>
      <c r="PEV737" s="479"/>
      <c r="PEW737" s="479"/>
      <c r="PEX737" s="479"/>
      <c r="PEY737" s="479"/>
      <c r="PEZ737" s="479"/>
      <c r="PFA737" s="479"/>
      <c r="PFB737" s="479"/>
      <c r="PFC737" s="479"/>
      <c r="PFD737" s="479"/>
      <c r="PFE737" s="479"/>
      <c r="PFF737" s="479"/>
      <c r="PFG737" s="479"/>
      <c r="PFH737" s="479"/>
      <c r="PFI737" s="479"/>
      <c r="PFJ737" s="479"/>
      <c r="PFK737" s="479"/>
      <c r="PFL737" s="479"/>
      <c r="PFM737" s="479"/>
      <c r="PFN737" s="479"/>
      <c r="PFO737" s="479"/>
      <c r="PFP737" s="479"/>
      <c r="PFQ737" s="479"/>
      <c r="PFR737" s="479"/>
      <c r="PFS737" s="479"/>
      <c r="PFT737" s="479"/>
      <c r="PFU737" s="479"/>
      <c r="PFV737" s="479"/>
      <c r="PFW737" s="479"/>
      <c r="PFX737" s="479"/>
      <c r="PFY737" s="479"/>
      <c r="PFZ737" s="479"/>
      <c r="PGA737" s="479"/>
      <c r="PGB737" s="479"/>
      <c r="PGC737" s="479"/>
      <c r="PGD737" s="479"/>
      <c r="PGE737" s="479"/>
      <c r="PGF737" s="479"/>
      <c r="PGG737" s="479"/>
      <c r="PGH737" s="479"/>
      <c r="PGI737" s="479"/>
      <c r="PGJ737" s="479"/>
      <c r="PGK737" s="479"/>
      <c r="PGL737" s="479"/>
      <c r="PGM737" s="479"/>
      <c r="PGN737" s="479"/>
      <c r="PGO737" s="479"/>
      <c r="PGP737" s="479"/>
      <c r="PGQ737" s="479"/>
      <c r="PGR737" s="479"/>
      <c r="PGS737" s="479"/>
      <c r="PGT737" s="479"/>
      <c r="PGU737" s="479"/>
      <c r="PGV737" s="479"/>
      <c r="PGW737" s="479"/>
      <c r="PGX737" s="479"/>
      <c r="PGY737" s="479"/>
      <c r="PGZ737" s="479"/>
      <c r="PHA737" s="479"/>
      <c r="PHB737" s="479"/>
      <c r="PHC737" s="479"/>
      <c r="PHD737" s="479"/>
      <c r="PHE737" s="479"/>
      <c r="PHF737" s="479"/>
      <c r="PHG737" s="479"/>
      <c r="PHH737" s="479"/>
      <c r="PHI737" s="479"/>
      <c r="PHJ737" s="479"/>
      <c r="PHK737" s="479"/>
      <c r="PHL737" s="479"/>
      <c r="PHM737" s="479"/>
      <c r="PHN737" s="479"/>
      <c r="PHO737" s="479"/>
      <c r="PHP737" s="479"/>
      <c r="PHQ737" s="479"/>
      <c r="PHR737" s="479"/>
      <c r="PHS737" s="479"/>
      <c r="PHT737" s="479"/>
      <c r="PHU737" s="479"/>
      <c r="PHV737" s="479"/>
      <c r="PHW737" s="479"/>
      <c r="PHX737" s="479"/>
      <c r="PHY737" s="479"/>
      <c r="PHZ737" s="479"/>
      <c r="PIA737" s="479"/>
      <c r="PIB737" s="479"/>
      <c r="PIC737" s="479"/>
      <c r="PID737" s="479"/>
      <c r="PIE737" s="479"/>
      <c r="PIF737" s="479"/>
      <c r="PIG737" s="479"/>
      <c r="PIH737" s="479"/>
      <c r="PII737" s="479"/>
      <c r="PIJ737" s="479"/>
      <c r="PIK737" s="479"/>
      <c r="PIL737" s="479"/>
      <c r="PIM737" s="479"/>
      <c r="PIN737" s="479"/>
      <c r="PIO737" s="479"/>
      <c r="PIP737" s="479"/>
      <c r="PIQ737" s="479"/>
      <c r="PIR737" s="479"/>
      <c r="PIS737" s="479"/>
      <c r="PIT737" s="479"/>
      <c r="PIU737" s="479"/>
      <c r="PIV737" s="479"/>
      <c r="PIW737" s="479"/>
      <c r="PIX737" s="479"/>
      <c r="PIY737" s="479"/>
      <c r="PIZ737" s="479"/>
      <c r="PJA737" s="479"/>
      <c r="PJB737" s="479"/>
      <c r="PJC737" s="479"/>
      <c r="PJD737" s="479"/>
      <c r="PJE737" s="479"/>
      <c r="PJF737" s="479"/>
      <c r="PJG737" s="479"/>
      <c r="PJH737" s="479"/>
      <c r="PJI737" s="479"/>
      <c r="PJJ737" s="479"/>
      <c r="PJK737" s="479"/>
      <c r="PJL737" s="479"/>
      <c r="PJM737" s="479"/>
      <c r="PJN737" s="479"/>
      <c r="PJO737" s="479"/>
      <c r="PJP737" s="479"/>
      <c r="PJQ737" s="479"/>
      <c r="PJR737" s="479"/>
      <c r="PJS737" s="479"/>
      <c r="PJT737" s="479"/>
      <c r="PJU737" s="479"/>
      <c r="PJV737" s="479"/>
      <c r="PJW737" s="479"/>
      <c r="PJX737" s="479"/>
      <c r="PJY737" s="479"/>
      <c r="PJZ737" s="479"/>
      <c r="PKA737" s="479"/>
      <c r="PKB737" s="479"/>
      <c r="PKC737" s="479"/>
      <c r="PKD737" s="479"/>
      <c r="PKE737" s="479"/>
      <c r="PKF737" s="479"/>
      <c r="PKG737" s="479"/>
      <c r="PKH737" s="479"/>
      <c r="PKI737" s="479"/>
      <c r="PKJ737" s="479"/>
      <c r="PKK737" s="479"/>
      <c r="PKL737" s="479"/>
      <c r="PKM737" s="479"/>
      <c r="PKN737" s="479"/>
      <c r="PKO737" s="479"/>
      <c r="PKP737" s="479"/>
      <c r="PKQ737" s="479"/>
      <c r="PKR737" s="479"/>
      <c r="PKS737" s="479"/>
      <c r="PKT737" s="479"/>
      <c r="PKU737" s="479"/>
      <c r="PKV737" s="479"/>
      <c r="PKW737" s="479"/>
      <c r="PKX737" s="479"/>
      <c r="PKY737" s="479"/>
      <c r="PKZ737" s="479"/>
      <c r="PLA737" s="479"/>
      <c r="PLB737" s="479"/>
      <c r="PLC737" s="479"/>
      <c r="PLD737" s="479"/>
      <c r="PLE737" s="479"/>
      <c r="PLF737" s="479"/>
      <c r="PLG737" s="479"/>
      <c r="PLH737" s="479"/>
      <c r="PLI737" s="479"/>
      <c r="PLJ737" s="479"/>
      <c r="PLK737" s="479"/>
      <c r="PLL737" s="479"/>
      <c r="PLM737" s="479"/>
      <c r="PLN737" s="479"/>
      <c r="PLO737" s="479"/>
      <c r="PLP737" s="479"/>
      <c r="PLQ737" s="479"/>
      <c r="PLR737" s="479"/>
      <c r="PLS737" s="479"/>
      <c r="PLT737" s="479"/>
      <c r="PLU737" s="479"/>
      <c r="PLV737" s="479"/>
      <c r="PLW737" s="479"/>
      <c r="PLX737" s="479"/>
      <c r="PLY737" s="479"/>
      <c r="PLZ737" s="479"/>
      <c r="PMA737" s="479"/>
      <c r="PMB737" s="479"/>
      <c r="PMC737" s="479"/>
      <c r="PMD737" s="479"/>
      <c r="PME737" s="479"/>
      <c r="PMF737" s="479"/>
      <c r="PMG737" s="479"/>
      <c r="PMH737" s="479"/>
      <c r="PMI737" s="479"/>
      <c r="PMJ737" s="479"/>
      <c r="PMK737" s="479"/>
      <c r="PML737" s="479"/>
      <c r="PMM737" s="479"/>
      <c r="PMN737" s="479"/>
      <c r="PMO737" s="479"/>
      <c r="PMP737" s="479"/>
      <c r="PMQ737" s="479"/>
      <c r="PMR737" s="479"/>
      <c r="PMS737" s="479"/>
      <c r="PMT737" s="479"/>
      <c r="PMU737" s="479"/>
      <c r="PMV737" s="479"/>
      <c r="PMW737" s="479"/>
      <c r="PMX737" s="479"/>
      <c r="PMY737" s="479"/>
      <c r="PMZ737" s="479"/>
      <c r="PNA737" s="479"/>
      <c r="PNB737" s="479"/>
      <c r="PNC737" s="479"/>
      <c r="PND737" s="479"/>
      <c r="PNE737" s="479"/>
      <c r="PNF737" s="479"/>
      <c r="PNG737" s="479"/>
      <c r="PNH737" s="479"/>
      <c r="PNI737" s="479"/>
      <c r="PNJ737" s="479"/>
      <c r="PNK737" s="479"/>
      <c r="PNL737" s="479"/>
      <c r="PNM737" s="479"/>
      <c r="PNN737" s="479"/>
      <c r="PNO737" s="479"/>
      <c r="PNP737" s="479"/>
      <c r="PNQ737" s="479"/>
      <c r="PNR737" s="479"/>
      <c r="PNS737" s="479"/>
      <c r="PNT737" s="479"/>
      <c r="PNU737" s="479"/>
      <c r="PNV737" s="479"/>
      <c r="PNW737" s="479"/>
      <c r="PNX737" s="479"/>
      <c r="PNY737" s="479"/>
      <c r="PNZ737" s="479"/>
      <c r="POA737" s="479"/>
      <c r="POB737" s="479"/>
      <c r="POC737" s="479"/>
      <c r="POD737" s="479"/>
      <c r="POE737" s="479"/>
      <c r="POF737" s="479"/>
      <c r="POG737" s="479"/>
      <c r="POH737" s="479"/>
      <c r="POI737" s="479"/>
      <c r="POJ737" s="479"/>
      <c r="POK737" s="479"/>
      <c r="POL737" s="479"/>
      <c r="POM737" s="479"/>
      <c r="PON737" s="479"/>
      <c r="POO737" s="479"/>
      <c r="POP737" s="479"/>
      <c r="POQ737" s="479"/>
      <c r="POR737" s="479"/>
      <c r="POS737" s="479"/>
      <c r="POT737" s="479"/>
      <c r="POU737" s="479"/>
      <c r="POV737" s="479"/>
      <c r="POW737" s="479"/>
      <c r="POX737" s="479"/>
      <c r="POY737" s="479"/>
      <c r="POZ737" s="479"/>
      <c r="PPA737" s="479"/>
      <c r="PPB737" s="479"/>
      <c r="PPC737" s="479"/>
      <c r="PPD737" s="479"/>
      <c r="PPE737" s="479"/>
      <c r="PPF737" s="479"/>
      <c r="PPG737" s="479"/>
      <c r="PPH737" s="479"/>
      <c r="PPI737" s="479"/>
      <c r="PPJ737" s="479"/>
      <c r="PPK737" s="479"/>
      <c r="PPL737" s="479"/>
      <c r="PPM737" s="479"/>
      <c r="PPN737" s="479"/>
      <c r="PPO737" s="479"/>
      <c r="PPP737" s="479"/>
      <c r="PPQ737" s="479"/>
      <c r="PPR737" s="479"/>
      <c r="PPS737" s="479"/>
      <c r="PPT737" s="479"/>
      <c r="PPU737" s="479"/>
      <c r="PPV737" s="479"/>
      <c r="PPW737" s="479"/>
      <c r="PPX737" s="479"/>
      <c r="PPY737" s="479"/>
      <c r="PPZ737" s="479"/>
      <c r="PQA737" s="479"/>
      <c r="PQB737" s="479"/>
      <c r="PQC737" s="479"/>
      <c r="PQD737" s="479"/>
      <c r="PQE737" s="479"/>
      <c r="PQF737" s="479"/>
      <c r="PQG737" s="479"/>
      <c r="PQH737" s="479"/>
      <c r="PQI737" s="479"/>
      <c r="PQJ737" s="479"/>
      <c r="PQK737" s="479"/>
      <c r="PQL737" s="479"/>
      <c r="PQM737" s="479"/>
      <c r="PQN737" s="479"/>
      <c r="PQO737" s="479"/>
      <c r="PQP737" s="479"/>
      <c r="PQQ737" s="479"/>
      <c r="PQR737" s="479"/>
      <c r="PQS737" s="479"/>
      <c r="PQT737" s="479"/>
      <c r="PQU737" s="479"/>
      <c r="PQV737" s="479"/>
      <c r="PQW737" s="479"/>
      <c r="PQX737" s="479"/>
      <c r="PQY737" s="479"/>
      <c r="PQZ737" s="479"/>
      <c r="PRA737" s="479"/>
      <c r="PRB737" s="479"/>
      <c r="PRC737" s="479"/>
      <c r="PRD737" s="479"/>
      <c r="PRE737" s="479"/>
      <c r="PRF737" s="479"/>
      <c r="PRG737" s="479"/>
      <c r="PRH737" s="479"/>
      <c r="PRI737" s="479"/>
      <c r="PRJ737" s="479"/>
      <c r="PRK737" s="479"/>
      <c r="PRL737" s="479"/>
      <c r="PRM737" s="479"/>
      <c r="PRN737" s="479"/>
      <c r="PRO737" s="479"/>
      <c r="PRP737" s="479"/>
      <c r="PRQ737" s="479"/>
      <c r="PRR737" s="479"/>
      <c r="PRS737" s="479"/>
      <c r="PRT737" s="479"/>
      <c r="PRU737" s="479"/>
      <c r="PRV737" s="479"/>
      <c r="PRW737" s="479"/>
      <c r="PRX737" s="479"/>
      <c r="PRY737" s="479"/>
      <c r="PRZ737" s="479"/>
      <c r="PSA737" s="479"/>
      <c r="PSB737" s="479"/>
      <c r="PSC737" s="479"/>
      <c r="PSD737" s="479"/>
      <c r="PSE737" s="479"/>
      <c r="PSF737" s="479"/>
      <c r="PSG737" s="479"/>
      <c r="PSH737" s="479"/>
      <c r="PSI737" s="479"/>
      <c r="PSJ737" s="479"/>
      <c r="PSK737" s="479"/>
      <c r="PSL737" s="479"/>
      <c r="PSM737" s="479"/>
      <c r="PSN737" s="479"/>
      <c r="PSO737" s="479"/>
      <c r="PSP737" s="479"/>
      <c r="PSQ737" s="479"/>
      <c r="PSR737" s="479"/>
      <c r="PSS737" s="479"/>
      <c r="PST737" s="479"/>
      <c r="PSU737" s="479"/>
      <c r="PSV737" s="479"/>
      <c r="PSW737" s="479"/>
      <c r="PSX737" s="479"/>
      <c r="PSY737" s="479"/>
      <c r="PSZ737" s="479"/>
      <c r="PTA737" s="479"/>
      <c r="PTB737" s="479"/>
      <c r="PTC737" s="479"/>
      <c r="PTD737" s="479"/>
      <c r="PTE737" s="479"/>
      <c r="PTF737" s="479"/>
      <c r="PTG737" s="479"/>
      <c r="PTH737" s="479"/>
      <c r="PTI737" s="479"/>
      <c r="PTJ737" s="479"/>
      <c r="PTK737" s="479"/>
      <c r="PTL737" s="479"/>
      <c r="PTM737" s="479"/>
      <c r="PTN737" s="479"/>
      <c r="PTO737" s="479"/>
      <c r="PTP737" s="479"/>
      <c r="PTQ737" s="479"/>
      <c r="PTR737" s="479"/>
      <c r="PTS737" s="479"/>
      <c r="PTT737" s="479"/>
      <c r="PTU737" s="479"/>
      <c r="PTV737" s="479"/>
      <c r="PTW737" s="479"/>
      <c r="PTX737" s="479"/>
      <c r="PTY737" s="479"/>
      <c r="PTZ737" s="479"/>
      <c r="PUA737" s="479"/>
      <c r="PUB737" s="479"/>
      <c r="PUC737" s="479"/>
      <c r="PUD737" s="479"/>
      <c r="PUE737" s="479"/>
      <c r="PUF737" s="479"/>
      <c r="PUG737" s="479"/>
      <c r="PUH737" s="479"/>
      <c r="PUI737" s="479"/>
      <c r="PUJ737" s="479"/>
      <c r="PUK737" s="479"/>
      <c r="PUL737" s="479"/>
      <c r="PUM737" s="479"/>
      <c r="PUN737" s="479"/>
      <c r="PUO737" s="479"/>
      <c r="PUP737" s="479"/>
      <c r="PUQ737" s="479"/>
      <c r="PUR737" s="479"/>
      <c r="PUS737" s="479"/>
      <c r="PUT737" s="479"/>
      <c r="PUU737" s="479"/>
      <c r="PUV737" s="479"/>
      <c r="PUW737" s="479"/>
      <c r="PUX737" s="479"/>
      <c r="PUY737" s="479"/>
      <c r="PUZ737" s="479"/>
      <c r="PVA737" s="479"/>
      <c r="PVB737" s="479"/>
      <c r="PVC737" s="479"/>
      <c r="PVD737" s="479"/>
      <c r="PVE737" s="479"/>
      <c r="PVF737" s="479"/>
      <c r="PVG737" s="479"/>
      <c r="PVH737" s="479"/>
      <c r="PVI737" s="479"/>
      <c r="PVJ737" s="479"/>
      <c r="PVK737" s="479"/>
      <c r="PVL737" s="479"/>
      <c r="PVM737" s="479"/>
      <c r="PVN737" s="479"/>
      <c r="PVO737" s="479"/>
      <c r="PVP737" s="479"/>
      <c r="PVQ737" s="479"/>
      <c r="PVR737" s="479"/>
      <c r="PVS737" s="479"/>
      <c r="PVT737" s="479"/>
      <c r="PVU737" s="479"/>
      <c r="PVV737" s="479"/>
      <c r="PVW737" s="479"/>
      <c r="PVX737" s="479"/>
      <c r="PVY737" s="479"/>
      <c r="PVZ737" s="479"/>
      <c r="PWA737" s="479"/>
      <c r="PWB737" s="479"/>
      <c r="PWC737" s="479"/>
      <c r="PWD737" s="479"/>
      <c r="PWE737" s="479"/>
      <c r="PWF737" s="479"/>
      <c r="PWG737" s="479"/>
      <c r="PWH737" s="479"/>
      <c r="PWI737" s="479"/>
      <c r="PWJ737" s="479"/>
      <c r="PWK737" s="479"/>
      <c r="PWL737" s="479"/>
      <c r="PWM737" s="479"/>
      <c r="PWN737" s="479"/>
      <c r="PWO737" s="479"/>
      <c r="PWP737" s="479"/>
      <c r="PWQ737" s="479"/>
      <c r="PWR737" s="479"/>
      <c r="PWS737" s="479"/>
      <c r="PWT737" s="479"/>
      <c r="PWU737" s="479"/>
      <c r="PWV737" s="479"/>
      <c r="PWW737" s="479"/>
      <c r="PWX737" s="479"/>
      <c r="PWY737" s="479"/>
      <c r="PWZ737" s="479"/>
      <c r="PXA737" s="479"/>
      <c r="PXB737" s="479"/>
      <c r="PXC737" s="479"/>
      <c r="PXD737" s="479"/>
      <c r="PXE737" s="479"/>
      <c r="PXF737" s="479"/>
      <c r="PXG737" s="479"/>
      <c r="PXH737" s="479"/>
      <c r="PXI737" s="479"/>
      <c r="PXJ737" s="479"/>
      <c r="PXK737" s="479"/>
      <c r="PXL737" s="479"/>
      <c r="PXM737" s="479"/>
      <c r="PXN737" s="479"/>
      <c r="PXO737" s="479"/>
      <c r="PXP737" s="479"/>
      <c r="PXQ737" s="479"/>
      <c r="PXR737" s="479"/>
      <c r="PXS737" s="479"/>
      <c r="PXT737" s="479"/>
      <c r="PXU737" s="479"/>
      <c r="PXV737" s="479"/>
      <c r="PXW737" s="479"/>
      <c r="PXX737" s="479"/>
      <c r="PXY737" s="479"/>
      <c r="PXZ737" s="479"/>
      <c r="PYA737" s="479"/>
      <c r="PYB737" s="479"/>
      <c r="PYC737" s="479"/>
      <c r="PYD737" s="479"/>
      <c r="PYE737" s="479"/>
      <c r="PYF737" s="479"/>
      <c r="PYG737" s="479"/>
      <c r="PYH737" s="479"/>
      <c r="PYI737" s="479"/>
      <c r="PYJ737" s="479"/>
      <c r="PYK737" s="479"/>
      <c r="PYL737" s="479"/>
      <c r="PYM737" s="479"/>
      <c r="PYN737" s="479"/>
      <c r="PYO737" s="479"/>
      <c r="PYP737" s="479"/>
      <c r="PYQ737" s="479"/>
      <c r="PYR737" s="479"/>
      <c r="PYS737" s="479"/>
      <c r="PYT737" s="479"/>
      <c r="PYU737" s="479"/>
      <c r="PYV737" s="479"/>
      <c r="PYW737" s="479"/>
      <c r="PYX737" s="479"/>
      <c r="PYY737" s="479"/>
      <c r="PYZ737" s="479"/>
      <c r="PZA737" s="479"/>
      <c r="PZB737" s="479"/>
      <c r="PZC737" s="479"/>
      <c r="PZD737" s="479"/>
      <c r="PZE737" s="479"/>
      <c r="PZF737" s="479"/>
      <c r="PZG737" s="479"/>
      <c r="PZH737" s="479"/>
      <c r="PZI737" s="479"/>
      <c r="PZJ737" s="479"/>
      <c r="PZK737" s="479"/>
      <c r="PZL737" s="479"/>
      <c r="PZM737" s="479"/>
      <c r="PZN737" s="479"/>
      <c r="PZO737" s="479"/>
      <c r="PZP737" s="479"/>
      <c r="PZQ737" s="479"/>
      <c r="PZR737" s="479"/>
      <c r="PZS737" s="479"/>
      <c r="PZT737" s="479"/>
      <c r="PZU737" s="479"/>
      <c r="PZV737" s="479"/>
      <c r="PZW737" s="479"/>
      <c r="PZX737" s="479"/>
      <c r="PZY737" s="479"/>
      <c r="PZZ737" s="479"/>
      <c r="QAA737" s="479"/>
      <c r="QAB737" s="479"/>
      <c r="QAC737" s="479"/>
      <c r="QAD737" s="479"/>
      <c r="QAE737" s="479"/>
      <c r="QAF737" s="479"/>
      <c r="QAG737" s="479"/>
      <c r="QAH737" s="479"/>
      <c r="QAI737" s="479"/>
      <c r="QAJ737" s="479"/>
      <c r="QAK737" s="479"/>
      <c r="QAL737" s="479"/>
      <c r="QAM737" s="479"/>
      <c r="QAN737" s="479"/>
      <c r="QAO737" s="479"/>
      <c r="QAP737" s="479"/>
      <c r="QAQ737" s="479"/>
      <c r="QAR737" s="479"/>
      <c r="QAS737" s="479"/>
      <c r="QAT737" s="479"/>
      <c r="QAU737" s="479"/>
      <c r="QAV737" s="479"/>
      <c r="QAW737" s="479"/>
      <c r="QAX737" s="479"/>
      <c r="QAY737" s="479"/>
      <c r="QAZ737" s="479"/>
      <c r="QBA737" s="479"/>
      <c r="QBB737" s="479"/>
      <c r="QBC737" s="479"/>
      <c r="QBD737" s="479"/>
      <c r="QBE737" s="479"/>
      <c r="QBF737" s="479"/>
      <c r="QBG737" s="479"/>
      <c r="QBH737" s="479"/>
      <c r="QBI737" s="479"/>
      <c r="QBJ737" s="479"/>
      <c r="QBK737" s="479"/>
      <c r="QBL737" s="479"/>
      <c r="QBM737" s="479"/>
      <c r="QBN737" s="479"/>
      <c r="QBO737" s="479"/>
      <c r="QBP737" s="479"/>
      <c r="QBQ737" s="479"/>
      <c r="QBR737" s="479"/>
      <c r="QBS737" s="479"/>
      <c r="QBT737" s="479"/>
      <c r="QBU737" s="479"/>
      <c r="QBV737" s="479"/>
      <c r="QBW737" s="479"/>
      <c r="QBX737" s="479"/>
      <c r="QBY737" s="479"/>
      <c r="QBZ737" s="479"/>
      <c r="QCA737" s="479"/>
      <c r="QCB737" s="479"/>
      <c r="QCC737" s="479"/>
      <c r="QCD737" s="479"/>
      <c r="QCE737" s="479"/>
      <c r="QCF737" s="479"/>
      <c r="QCG737" s="479"/>
      <c r="QCH737" s="479"/>
      <c r="QCI737" s="479"/>
      <c r="QCJ737" s="479"/>
      <c r="QCK737" s="479"/>
      <c r="QCL737" s="479"/>
      <c r="QCM737" s="479"/>
      <c r="QCN737" s="479"/>
      <c r="QCO737" s="479"/>
      <c r="QCP737" s="479"/>
      <c r="QCQ737" s="479"/>
      <c r="QCR737" s="479"/>
      <c r="QCS737" s="479"/>
      <c r="QCT737" s="479"/>
      <c r="QCU737" s="479"/>
      <c r="QCV737" s="479"/>
      <c r="QCW737" s="479"/>
      <c r="QCX737" s="479"/>
      <c r="QCY737" s="479"/>
      <c r="QCZ737" s="479"/>
      <c r="QDA737" s="479"/>
      <c r="QDB737" s="479"/>
      <c r="QDC737" s="479"/>
      <c r="QDD737" s="479"/>
      <c r="QDE737" s="479"/>
      <c r="QDF737" s="479"/>
      <c r="QDG737" s="479"/>
      <c r="QDH737" s="479"/>
      <c r="QDI737" s="479"/>
      <c r="QDJ737" s="479"/>
      <c r="QDK737" s="479"/>
      <c r="QDL737" s="479"/>
      <c r="QDM737" s="479"/>
      <c r="QDN737" s="479"/>
      <c r="QDO737" s="479"/>
      <c r="QDP737" s="479"/>
      <c r="QDQ737" s="479"/>
      <c r="QDR737" s="479"/>
      <c r="QDS737" s="479"/>
      <c r="QDT737" s="479"/>
      <c r="QDU737" s="479"/>
      <c r="QDV737" s="479"/>
      <c r="QDW737" s="479"/>
      <c r="QDX737" s="479"/>
      <c r="QDY737" s="479"/>
      <c r="QDZ737" s="479"/>
      <c r="QEA737" s="479"/>
      <c r="QEB737" s="479"/>
      <c r="QEC737" s="479"/>
      <c r="QED737" s="479"/>
      <c r="QEE737" s="479"/>
      <c r="QEF737" s="479"/>
      <c r="QEG737" s="479"/>
      <c r="QEH737" s="479"/>
      <c r="QEI737" s="479"/>
      <c r="QEJ737" s="479"/>
      <c r="QEK737" s="479"/>
      <c r="QEL737" s="479"/>
      <c r="QEM737" s="479"/>
      <c r="QEN737" s="479"/>
      <c r="QEO737" s="479"/>
      <c r="QEP737" s="479"/>
      <c r="QEQ737" s="479"/>
      <c r="QER737" s="479"/>
      <c r="QES737" s="479"/>
      <c r="QET737" s="479"/>
      <c r="QEU737" s="479"/>
      <c r="QEV737" s="479"/>
      <c r="QEW737" s="479"/>
      <c r="QEX737" s="479"/>
      <c r="QEY737" s="479"/>
      <c r="QEZ737" s="479"/>
      <c r="QFA737" s="479"/>
      <c r="QFB737" s="479"/>
      <c r="QFC737" s="479"/>
      <c r="QFD737" s="479"/>
      <c r="QFE737" s="479"/>
      <c r="QFF737" s="479"/>
      <c r="QFG737" s="479"/>
      <c r="QFH737" s="479"/>
      <c r="QFI737" s="479"/>
      <c r="QFJ737" s="479"/>
      <c r="QFK737" s="479"/>
      <c r="QFL737" s="479"/>
      <c r="QFM737" s="479"/>
      <c r="QFN737" s="479"/>
      <c r="QFO737" s="479"/>
      <c r="QFP737" s="479"/>
      <c r="QFQ737" s="479"/>
      <c r="QFR737" s="479"/>
      <c r="QFS737" s="479"/>
      <c r="QFT737" s="479"/>
      <c r="QFU737" s="479"/>
      <c r="QFV737" s="479"/>
      <c r="QFW737" s="479"/>
      <c r="QFX737" s="479"/>
      <c r="QFY737" s="479"/>
      <c r="QFZ737" s="479"/>
      <c r="QGA737" s="479"/>
      <c r="QGB737" s="479"/>
      <c r="QGC737" s="479"/>
      <c r="QGD737" s="479"/>
      <c r="QGE737" s="479"/>
      <c r="QGF737" s="479"/>
      <c r="QGG737" s="479"/>
      <c r="QGH737" s="479"/>
      <c r="QGI737" s="479"/>
      <c r="QGJ737" s="479"/>
      <c r="QGK737" s="479"/>
      <c r="QGL737" s="479"/>
      <c r="QGM737" s="479"/>
      <c r="QGN737" s="479"/>
      <c r="QGO737" s="479"/>
      <c r="QGP737" s="479"/>
      <c r="QGQ737" s="479"/>
      <c r="QGR737" s="479"/>
      <c r="QGS737" s="479"/>
      <c r="QGT737" s="479"/>
      <c r="QGU737" s="479"/>
      <c r="QGV737" s="479"/>
      <c r="QGW737" s="479"/>
      <c r="QGX737" s="479"/>
      <c r="QGY737" s="479"/>
      <c r="QGZ737" s="479"/>
      <c r="QHA737" s="479"/>
      <c r="QHB737" s="479"/>
      <c r="QHC737" s="479"/>
      <c r="QHD737" s="479"/>
      <c r="QHE737" s="479"/>
      <c r="QHF737" s="479"/>
      <c r="QHG737" s="479"/>
      <c r="QHH737" s="479"/>
      <c r="QHI737" s="479"/>
      <c r="QHJ737" s="479"/>
      <c r="QHK737" s="479"/>
      <c r="QHL737" s="479"/>
      <c r="QHM737" s="479"/>
      <c r="QHN737" s="479"/>
      <c r="QHO737" s="479"/>
      <c r="QHP737" s="479"/>
      <c r="QHQ737" s="479"/>
      <c r="QHR737" s="479"/>
      <c r="QHS737" s="479"/>
      <c r="QHT737" s="479"/>
      <c r="QHU737" s="479"/>
      <c r="QHV737" s="479"/>
      <c r="QHW737" s="479"/>
      <c r="QHX737" s="479"/>
      <c r="QHY737" s="479"/>
      <c r="QHZ737" s="479"/>
      <c r="QIA737" s="479"/>
      <c r="QIB737" s="479"/>
      <c r="QIC737" s="479"/>
      <c r="QID737" s="479"/>
      <c r="QIE737" s="479"/>
      <c r="QIF737" s="479"/>
      <c r="QIG737" s="479"/>
      <c r="QIH737" s="479"/>
      <c r="QII737" s="479"/>
      <c r="QIJ737" s="479"/>
      <c r="QIK737" s="479"/>
      <c r="QIL737" s="479"/>
      <c r="QIM737" s="479"/>
      <c r="QIN737" s="479"/>
      <c r="QIO737" s="479"/>
      <c r="QIP737" s="479"/>
      <c r="QIQ737" s="479"/>
      <c r="QIR737" s="479"/>
      <c r="QIS737" s="479"/>
      <c r="QIT737" s="479"/>
      <c r="QIU737" s="479"/>
      <c r="QIV737" s="479"/>
      <c r="QIW737" s="479"/>
      <c r="QIX737" s="479"/>
      <c r="QIY737" s="479"/>
      <c r="QIZ737" s="479"/>
      <c r="QJA737" s="479"/>
      <c r="QJB737" s="479"/>
      <c r="QJC737" s="479"/>
      <c r="QJD737" s="479"/>
      <c r="QJE737" s="479"/>
      <c r="QJF737" s="479"/>
      <c r="QJG737" s="479"/>
      <c r="QJH737" s="479"/>
      <c r="QJI737" s="479"/>
      <c r="QJJ737" s="479"/>
      <c r="QJK737" s="479"/>
      <c r="QJL737" s="479"/>
      <c r="QJM737" s="479"/>
      <c r="QJN737" s="479"/>
      <c r="QJO737" s="479"/>
      <c r="QJP737" s="479"/>
      <c r="QJQ737" s="479"/>
      <c r="QJR737" s="479"/>
      <c r="QJS737" s="479"/>
      <c r="QJT737" s="479"/>
      <c r="QJU737" s="479"/>
      <c r="QJV737" s="479"/>
      <c r="QJW737" s="479"/>
      <c r="QJX737" s="479"/>
      <c r="QJY737" s="479"/>
      <c r="QJZ737" s="479"/>
      <c r="QKA737" s="479"/>
      <c r="QKB737" s="479"/>
      <c r="QKC737" s="479"/>
      <c r="QKD737" s="479"/>
      <c r="QKE737" s="479"/>
      <c r="QKF737" s="479"/>
      <c r="QKG737" s="479"/>
      <c r="QKH737" s="479"/>
      <c r="QKI737" s="479"/>
      <c r="QKJ737" s="479"/>
      <c r="QKK737" s="479"/>
      <c r="QKL737" s="479"/>
      <c r="QKM737" s="479"/>
      <c r="QKN737" s="479"/>
      <c r="QKO737" s="479"/>
      <c r="QKP737" s="479"/>
      <c r="QKQ737" s="479"/>
      <c r="QKR737" s="479"/>
      <c r="QKS737" s="479"/>
      <c r="QKT737" s="479"/>
      <c r="QKU737" s="479"/>
      <c r="QKV737" s="479"/>
      <c r="QKW737" s="479"/>
      <c r="QKX737" s="479"/>
      <c r="QKY737" s="479"/>
      <c r="QKZ737" s="479"/>
      <c r="QLA737" s="479"/>
      <c r="QLB737" s="479"/>
      <c r="QLC737" s="479"/>
      <c r="QLD737" s="479"/>
      <c r="QLE737" s="479"/>
      <c r="QLF737" s="479"/>
      <c r="QLG737" s="479"/>
      <c r="QLH737" s="479"/>
      <c r="QLI737" s="479"/>
      <c r="QLJ737" s="479"/>
      <c r="QLK737" s="479"/>
      <c r="QLL737" s="479"/>
      <c r="QLM737" s="479"/>
      <c r="QLN737" s="479"/>
      <c r="QLO737" s="479"/>
      <c r="QLP737" s="479"/>
      <c r="QLQ737" s="479"/>
      <c r="QLR737" s="479"/>
      <c r="QLS737" s="479"/>
      <c r="QLT737" s="479"/>
      <c r="QLU737" s="479"/>
      <c r="QLV737" s="479"/>
      <c r="QLW737" s="479"/>
      <c r="QLX737" s="479"/>
      <c r="QLY737" s="479"/>
      <c r="QLZ737" s="479"/>
      <c r="QMA737" s="479"/>
      <c r="QMB737" s="479"/>
      <c r="QMC737" s="479"/>
      <c r="QMD737" s="479"/>
      <c r="QME737" s="479"/>
      <c r="QMF737" s="479"/>
      <c r="QMG737" s="479"/>
      <c r="QMH737" s="479"/>
      <c r="QMI737" s="479"/>
      <c r="QMJ737" s="479"/>
      <c r="QMK737" s="479"/>
      <c r="QML737" s="479"/>
      <c r="QMM737" s="479"/>
      <c r="QMN737" s="479"/>
      <c r="QMO737" s="479"/>
      <c r="QMP737" s="479"/>
      <c r="QMQ737" s="479"/>
      <c r="QMR737" s="479"/>
      <c r="QMS737" s="479"/>
      <c r="QMT737" s="479"/>
      <c r="QMU737" s="479"/>
      <c r="QMV737" s="479"/>
      <c r="QMW737" s="479"/>
      <c r="QMX737" s="479"/>
      <c r="QMY737" s="479"/>
      <c r="QMZ737" s="479"/>
      <c r="QNA737" s="479"/>
      <c r="QNB737" s="479"/>
      <c r="QNC737" s="479"/>
      <c r="QND737" s="479"/>
      <c r="QNE737" s="479"/>
      <c r="QNF737" s="479"/>
      <c r="QNG737" s="479"/>
      <c r="QNH737" s="479"/>
      <c r="QNI737" s="479"/>
      <c r="QNJ737" s="479"/>
      <c r="QNK737" s="479"/>
      <c r="QNL737" s="479"/>
      <c r="QNM737" s="479"/>
      <c r="QNN737" s="479"/>
      <c r="QNO737" s="479"/>
      <c r="QNP737" s="479"/>
      <c r="QNQ737" s="479"/>
      <c r="QNR737" s="479"/>
      <c r="QNS737" s="479"/>
      <c r="QNT737" s="479"/>
      <c r="QNU737" s="479"/>
      <c r="QNV737" s="479"/>
      <c r="QNW737" s="479"/>
      <c r="QNX737" s="479"/>
      <c r="QNY737" s="479"/>
      <c r="QNZ737" s="479"/>
      <c r="QOA737" s="479"/>
      <c r="QOB737" s="479"/>
      <c r="QOC737" s="479"/>
      <c r="QOD737" s="479"/>
      <c r="QOE737" s="479"/>
      <c r="QOF737" s="479"/>
      <c r="QOG737" s="479"/>
      <c r="QOH737" s="479"/>
      <c r="QOI737" s="479"/>
      <c r="QOJ737" s="479"/>
      <c r="QOK737" s="479"/>
      <c r="QOL737" s="479"/>
      <c r="QOM737" s="479"/>
      <c r="QON737" s="479"/>
      <c r="QOO737" s="479"/>
      <c r="QOP737" s="479"/>
      <c r="QOQ737" s="479"/>
      <c r="QOR737" s="479"/>
      <c r="QOS737" s="479"/>
      <c r="QOT737" s="479"/>
      <c r="QOU737" s="479"/>
      <c r="QOV737" s="479"/>
      <c r="QOW737" s="479"/>
      <c r="QOX737" s="479"/>
      <c r="QOY737" s="479"/>
      <c r="QOZ737" s="479"/>
      <c r="QPA737" s="479"/>
      <c r="QPB737" s="479"/>
      <c r="QPC737" s="479"/>
      <c r="QPD737" s="479"/>
      <c r="QPE737" s="479"/>
      <c r="QPF737" s="479"/>
      <c r="QPG737" s="479"/>
      <c r="QPH737" s="479"/>
      <c r="QPI737" s="479"/>
      <c r="QPJ737" s="479"/>
      <c r="QPK737" s="479"/>
      <c r="QPL737" s="479"/>
      <c r="QPM737" s="479"/>
      <c r="QPN737" s="479"/>
      <c r="QPO737" s="479"/>
      <c r="QPP737" s="479"/>
      <c r="QPQ737" s="479"/>
      <c r="QPR737" s="479"/>
      <c r="QPS737" s="479"/>
      <c r="QPT737" s="479"/>
      <c r="QPU737" s="479"/>
      <c r="QPV737" s="479"/>
      <c r="QPW737" s="479"/>
      <c r="QPX737" s="479"/>
      <c r="QPY737" s="479"/>
      <c r="QPZ737" s="479"/>
      <c r="QQA737" s="479"/>
      <c r="QQB737" s="479"/>
      <c r="QQC737" s="479"/>
      <c r="QQD737" s="479"/>
      <c r="QQE737" s="479"/>
      <c r="QQF737" s="479"/>
      <c r="QQG737" s="479"/>
      <c r="QQH737" s="479"/>
      <c r="QQI737" s="479"/>
      <c r="QQJ737" s="479"/>
      <c r="QQK737" s="479"/>
      <c r="QQL737" s="479"/>
      <c r="QQM737" s="479"/>
      <c r="QQN737" s="479"/>
      <c r="QQO737" s="479"/>
      <c r="QQP737" s="479"/>
      <c r="QQQ737" s="479"/>
      <c r="QQR737" s="479"/>
      <c r="QQS737" s="479"/>
      <c r="QQT737" s="479"/>
      <c r="QQU737" s="479"/>
      <c r="QQV737" s="479"/>
      <c r="QQW737" s="479"/>
      <c r="QQX737" s="479"/>
      <c r="QQY737" s="479"/>
      <c r="QQZ737" s="479"/>
      <c r="QRA737" s="479"/>
      <c r="QRB737" s="479"/>
      <c r="QRC737" s="479"/>
      <c r="QRD737" s="479"/>
      <c r="QRE737" s="479"/>
      <c r="QRF737" s="479"/>
      <c r="QRG737" s="479"/>
      <c r="QRH737" s="479"/>
      <c r="QRI737" s="479"/>
      <c r="QRJ737" s="479"/>
      <c r="QRK737" s="479"/>
      <c r="QRL737" s="479"/>
      <c r="QRM737" s="479"/>
      <c r="QRN737" s="479"/>
      <c r="QRO737" s="479"/>
      <c r="QRP737" s="479"/>
      <c r="QRQ737" s="479"/>
      <c r="QRR737" s="479"/>
      <c r="QRS737" s="479"/>
      <c r="QRT737" s="479"/>
      <c r="QRU737" s="479"/>
      <c r="QRV737" s="479"/>
      <c r="QRW737" s="479"/>
      <c r="QRX737" s="479"/>
      <c r="QRY737" s="479"/>
      <c r="QRZ737" s="479"/>
      <c r="QSA737" s="479"/>
      <c r="QSB737" s="479"/>
      <c r="QSC737" s="479"/>
      <c r="QSD737" s="479"/>
      <c r="QSE737" s="479"/>
      <c r="QSF737" s="479"/>
      <c r="QSG737" s="479"/>
      <c r="QSH737" s="479"/>
      <c r="QSI737" s="479"/>
      <c r="QSJ737" s="479"/>
      <c r="QSK737" s="479"/>
      <c r="QSL737" s="479"/>
      <c r="QSM737" s="479"/>
      <c r="QSN737" s="479"/>
      <c r="QSO737" s="479"/>
      <c r="QSP737" s="479"/>
      <c r="QSQ737" s="479"/>
      <c r="QSR737" s="479"/>
      <c r="QSS737" s="479"/>
      <c r="QST737" s="479"/>
      <c r="QSU737" s="479"/>
      <c r="QSV737" s="479"/>
      <c r="QSW737" s="479"/>
      <c r="QSX737" s="479"/>
      <c r="QSY737" s="479"/>
      <c r="QSZ737" s="479"/>
      <c r="QTA737" s="479"/>
      <c r="QTB737" s="479"/>
      <c r="QTC737" s="479"/>
      <c r="QTD737" s="479"/>
      <c r="QTE737" s="479"/>
      <c r="QTF737" s="479"/>
      <c r="QTG737" s="479"/>
      <c r="QTH737" s="479"/>
      <c r="QTI737" s="479"/>
      <c r="QTJ737" s="479"/>
      <c r="QTK737" s="479"/>
      <c r="QTL737" s="479"/>
      <c r="QTM737" s="479"/>
      <c r="QTN737" s="479"/>
      <c r="QTO737" s="479"/>
      <c r="QTP737" s="479"/>
      <c r="QTQ737" s="479"/>
      <c r="QTR737" s="479"/>
      <c r="QTS737" s="479"/>
      <c r="QTT737" s="479"/>
      <c r="QTU737" s="479"/>
      <c r="QTV737" s="479"/>
      <c r="QTW737" s="479"/>
      <c r="QTX737" s="479"/>
      <c r="QTY737" s="479"/>
      <c r="QTZ737" s="479"/>
      <c r="QUA737" s="479"/>
      <c r="QUB737" s="479"/>
      <c r="QUC737" s="479"/>
      <c r="QUD737" s="479"/>
      <c r="QUE737" s="479"/>
      <c r="QUF737" s="479"/>
      <c r="QUG737" s="479"/>
      <c r="QUH737" s="479"/>
      <c r="QUI737" s="479"/>
      <c r="QUJ737" s="479"/>
      <c r="QUK737" s="479"/>
      <c r="QUL737" s="479"/>
      <c r="QUM737" s="479"/>
      <c r="QUN737" s="479"/>
      <c r="QUO737" s="479"/>
      <c r="QUP737" s="479"/>
      <c r="QUQ737" s="479"/>
      <c r="QUR737" s="479"/>
      <c r="QUS737" s="479"/>
      <c r="QUT737" s="479"/>
      <c r="QUU737" s="479"/>
      <c r="QUV737" s="479"/>
      <c r="QUW737" s="479"/>
      <c r="QUX737" s="479"/>
      <c r="QUY737" s="479"/>
      <c r="QUZ737" s="479"/>
      <c r="QVA737" s="479"/>
      <c r="QVB737" s="479"/>
      <c r="QVC737" s="479"/>
      <c r="QVD737" s="479"/>
      <c r="QVE737" s="479"/>
      <c r="QVF737" s="479"/>
      <c r="QVG737" s="479"/>
      <c r="QVH737" s="479"/>
      <c r="QVI737" s="479"/>
      <c r="QVJ737" s="479"/>
      <c r="QVK737" s="479"/>
      <c r="QVL737" s="479"/>
      <c r="QVM737" s="479"/>
      <c r="QVN737" s="479"/>
      <c r="QVO737" s="479"/>
      <c r="QVP737" s="479"/>
      <c r="QVQ737" s="479"/>
      <c r="QVR737" s="479"/>
      <c r="QVS737" s="479"/>
      <c r="QVT737" s="479"/>
      <c r="QVU737" s="479"/>
      <c r="QVV737" s="479"/>
      <c r="QVW737" s="479"/>
      <c r="QVX737" s="479"/>
      <c r="QVY737" s="479"/>
      <c r="QVZ737" s="479"/>
      <c r="QWA737" s="479"/>
      <c r="QWB737" s="479"/>
      <c r="QWC737" s="479"/>
      <c r="QWD737" s="479"/>
      <c r="QWE737" s="479"/>
      <c r="QWF737" s="479"/>
      <c r="QWG737" s="479"/>
      <c r="QWH737" s="479"/>
      <c r="QWI737" s="479"/>
      <c r="QWJ737" s="479"/>
      <c r="QWK737" s="479"/>
      <c r="QWL737" s="479"/>
      <c r="QWM737" s="479"/>
      <c r="QWN737" s="479"/>
      <c r="QWO737" s="479"/>
      <c r="QWP737" s="479"/>
      <c r="QWQ737" s="479"/>
      <c r="QWR737" s="479"/>
      <c r="QWS737" s="479"/>
      <c r="QWT737" s="479"/>
      <c r="QWU737" s="479"/>
      <c r="QWV737" s="479"/>
      <c r="QWW737" s="479"/>
      <c r="QWX737" s="479"/>
      <c r="QWY737" s="479"/>
      <c r="QWZ737" s="479"/>
      <c r="QXA737" s="479"/>
      <c r="QXB737" s="479"/>
      <c r="QXC737" s="479"/>
      <c r="QXD737" s="479"/>
      <c r="QXE737" s="479"/>
      <c r="QXF737" s="479"/>
      <c r="QXG737" s="479"/>
      <c r="QXH737" s="479"/>
      <c r="QXI737" s="479"/>
      <c r="QXJ737" s="479"/>
      <c r="QXK737" s="479"/>
      <c r="QXL737" s="479"/>
      <c r="QXM737" s="479"/>
      <c r="QXN737" s="479"/>
      <c r="QXO737" s="479"/>
      <c r="QXP737" s="479"/>
      <c r="QXQ737" s="479"/>
      <c r="QXR737" s="479"/>
      <c r="QXS737" s="479"/>
      <c r="QXT737" s="479"/>
      <c r="QXU737" s="479"/>
      <c r="QXV737" s="479"/>
      <c r="QXW737" s="479"/>
      <c r="QXX737" s="479"/>
      <c r="QXY737" s="479"/>
      <c r="QXZ737" s="479"/>
      <c r="QYA737" s="479"/>
      <c r="QYB737" s="479"/>
      <c r="QYC737" s="479"/>
      <c r="QYD737" s="479"/>
      <c r="QYE737" s="479"/>
      <c r="QYF737" s="479"/>
      <c r="QYG737" s="479"/>
      <c r="QYH737" s="479"/>
      <c r="QYI737" s="479"/>
      <c r="QYJ737" s="479"/>
      <c r="QYK737" s="479"/>
      <c r="QYL737" s="479"/>
      <c r="QYM737" s="479"/>
      <c r="QYN737" s="479"/>
      <c r="QYO737" s="479"/>
      <c r="QYP737" s="479"/>
      <c r="QYQ737" s="479"/>
      <c r="QYR737" s="479"/>
      <c r="QYS737" s="479"/>
      <c r="QYT737" s="479"/>
      <c r="QYU737" s="479"/>
      <c r="QYV737" s="479"/>
      <c r="QYW737" s="479"/>
      <c r="QYX737" s="479"/>
      <c r="QYY737" s="479"/>
      <c r="QYZ737" s="479"/>
      <c r="QZA737" s="479"/>
      <c r="QZB737" s="479"/>
      <c r="QZC737" s="479"/>
      <c r="QZD737" s="479"/>
      <c r="QZE737" s="479"/>
      <c r="QZF737" s="479"/>
      <c r="QZG737" s="479"/>
      <c r="QZH737" s="479"/>
      <c r="QZI737" s="479"/>
      <c r="QZJ737" s="479"/>
      <c r="QZK737" s="479"/>
      <c r="QZL737" s="479"/>
      <c r="QZM737" s="479"/>
      <c r="QZN737" s="479"/>
      <c r="QZO737" s="479"/>
      <c r="QZP737" s="479"/>
      <c r="QZQ737" s="479"/>
      <c r="QZR737" s="479"/>
      <c r="QZS737" s="479"/>
      <c r="QZT737" s="479"/>
      <c r="QZU737" s="479"/>
      <c r="QZV737" s="479"/>
      <c r="QZW737" s="479"/>
      <c r="QZX737" s="479"/>
      <c r="QZY737" s="479"/>
      <c r="QZZ737" s="479"/>
      <c r="RAA737" s="479"/>
      <c r="RAB737" s="479"/>
      <c r="RAC737" s="479"/>
      <c r="RAD737" s="479"/>
      <c r="RAE737" s="479"/>
      <c r="RAF737" s="479"/>
      <c r="RAG737" s="479"/>
      <c r="RAH737" s="479"/>
      <c r="RAI737" s="479"/>
      <c r="RAJ737" s="479"/>
      <c r="RAK737" s="479"/>
      <c r="RAL737" s="479"/>
      <c r="RAM737" s="479"/>
      <c r="RAN737" s="479"/>
      <c r="RAO737" s="479"/>
      <c r="RAP737" s="479"/>
      <c r="RAQ737" s="479"/>
      <c r="RAR737" s="479"/>
      <c r="RAS737" s="479"/>
      <c r="RAT737" s="479"/>
      <c r="RAU737" s="479"/>
      <c r="RAV737" s="479"/>
      <c r="RAW737" s="479"/>
      <c r="RAX737" s="479"/>
      <c r="RAY737" s="479"/>
      <c r="RAZ737" s="479"/>
      <c r="RBA737" s="479"/>
      <c r="RBB737" s="479"/>
      <c r="RBC737" s="479"/>
      <c r="RBD737" s="479"/>
      <c r="RBE737" s="479"/>
      <c r="RBF737" s="479"/>
      <c r="RBG737" s="479"/>
      <c r="RBH737" s="479"/>
      <c r="RBI737" s="479"/>
      <c r="RBJ737" s="479"/>
      <c r="RBK737" s="479"/>
      <c r="RBL737" s="479"/>
      <c r="RBM737" s="479"/>
      <c r="RBN737" s="479"/>
      <c r="RBO737" s="479"/>
      <c r="RBP737" s="479"/>
      <c r="RBQ737" s="479"/>
      <c r="RBR737" s="479"/>
      <c r="RBS737" s="479"/>
      <c r="RBT737" s="479"/>
      <c r="RBU737" s="479"/>
      <c r="RBV737" s="479"/>
      <c r="RBW737" s="479"/>
      <c r="RBX737" s="479"/>
      <c r="RBY737" s="479"/>
      <c r="RBZ737" s="479"/>
      <c r="RCA737" s="479"/>
      <c r="RCB737" s="479"/>
      <c r="RCC737" s="479"/>
      <c r="RCD737" s="479"/>
      <c r="RCE737" s="479"/>
      <c r="RCF737" s="479"/>
      <c r="RCG737" s="479"/>
      <c r="RCH737" s="479"/>
      <c r="RCI737" s="479"/>
      <c r="RCJ737" s="479"/>
      <c r="RCK737" s="479"/>
      <c r="RCL737" s="479"/>
      <c r="RCM737" s="479"/>
      <c r="RCN737" s="479"/>
      <c r="RCO737" s="479"/>
      <c r="RCP737" s="479"/>
      <c r="RCQ737" s="479"/>
      <c r="RCR737" s="479"/>
      <c r="RCS737" s="479"/>
      <c r="RCT737" s="479"/>
      <c r="RCU737" s="479"/>
      <c r="RCV737" s="479"/>
      <c r="RCW737" s="479"/>
      <c r="RCX737" s="479"/>
      <c r="RCY737" s="479"/>
      <c r="RCZ737" s="479"/>
      <c r="RDA737" s="479"/>
      <c r="RDB737" s="479"/>
      <c r="RDC737" s="479"/>
      <c r="RDD737" s="479"/>
      <c r="RDE737" s="479"/>
      <c r="RDF737" s="479"/>
      <c r="RDG737" s="479"/>
      <c r="RDH737" s="479"/>
      <c r="RDI737" s="479"/>
      <c r="RDJ737" s="479"/>
      <c r="RDK737" s="479"/>
      <c r="RDL737" s="479"/>
      <c r="RDM737" s="479"/>
      <c r="RDN737" s="479"/>
      <c r="RDO737" s="479"/>
      <c r="RDP737" s="479"/>
      <c r="RDQ737" s="479"/>
      <c r="RDR737" s="479"/>
      <c r="RDS737" s="479"/>
      <c r="RDT737" s="479"/>
      <c r="RDU737" s="479"/>
      <c r="RDV737" s="479"/>
      <c r="RDW737" s="479"/>
      <c r="RDX737" s="479"/>
      <c r="RDY737" s="479"/>
      <c r="RDZ737" s="479"/>
      <c r="REA737" s="479"/>
      <c r="REB737" s="479"/>
      <c r="REC737" s="479"/>
      <c r="RED737" s="479"/>
      <c r="REE737" s="479"/>
      <c r="REF737" s="479"/>
      <c r="REG737" s="479"/>
      <c r="REH737" s="479"/>
      <c r="REI737" s="479"/>
      <c r="REJ737" s="479"/>
      <c r="REK737" s="479"/>
      <c r="REL737" s="479"/>
      <c r="REM737" s="479"/>
      <c r="REN737" s="479"/>
      <c r="REO737" s="479"/>
      <c r="REP737" s="479"/>
      <c r="REQ737" s="479"/>
      <c r="RER737" s="479"/>
      <c r="RES737" s="479"/>
      <c r="RET737" s="479"/>
      <c r="REU737" s="479"/>
      <c r="REV737" s="479"/>
      <c r="REW737" s="479"/>
      <c r="REX737" s="479"/>
      <c r="REY737" s="479"/>
      <c r="REZ737" s="479"/>
      <c r="RFA737" s="479"/>
      <c r="RFB737" s="479"/>
      <c r="RFC737" s="479"/>
      <c r="RFD737" s="479"/>
      <c r="RFE737" s="479"/>
      <c r="RFF737" s="479"/>
      <c r="RFG737" s="479"/>
      <c r="RFH737" s="479"/>
      <c r="RFI737" s="479"/>
      <c r="RFJ737" s="479"/>
      <c r="RFK737" s="479"/>
      <c r="RFL737" s="479"/>
      <c r="RFM737" s="479"/>
      <c r="RFN737" s="479"/>
      <c r="RFO737" s="479"/>
      <c r="RFP737" s="479"/>
      <c r="RFQ737" s="479"/>
      <c r="RFR737" s="479"/>
      <c r="RFS737" s="479"/>
      <c r="RFT737" s="479"/>
      <c r="RFU737" s="479"/>
      <c r="RFV737" s="479"/>
      <c r="RFW737" s="479"/>
      <c r="RFX737" s="479"/>
      <c r="RFY737" s="479"/>
      <c r="RFZ737" s="479"/>
      <c r="RGA737" s="479"/>
      <c r="RGB737" s="479"/>
      <c r="RGC737" s="479"/>
      <c r="RGD737" s="479"/>
      <c r="RGE737" s="479"/>
      <c r="RGF737" s="479"/>
      <c r="RGG737" s="479"/>
      <c r="RGH737" s="479"/>
      <c r="RGI737" s="479"/>
      <c r="RGJ737" s="479"/>
      <c r="RGK737" s="479"/>
      <c r="RGL737" s="479"/>
      <c r="RGM737" s="479"/>
      <c r="RGN737" s="479"/>
      <c r="RGO737" s="479"/>
      <c r="RGP737" s="479"/>
      <c r="RGQ737" s="479"/>
      <c r="RGR737" s="479"/>
      <c r="RGS737" s="479"/>
      <c r="RGT737" s="479"/>
      <c r="RGU737" s="479"/>
      <c r="RGV737" s="479"/>
      <c r="RGW737" s="479"/>
      <c r="RGX737" s="479"/>
      <c r="RGY737" s="479"/>
      <c r="RGZ737" s="479"/>
      <c r="RHA737" s="479"/>
      <c r="RHB737" s="479"/>
      <c r="RHC737" s="479"/>
      <c r="RHD737" s="479"/>
      <c r="RHE737" s="479"/>
      <c r="RHF737" s="479"/>
      <c r="RHG737" s="479"/>
      <c r="RHH737" s="479"/>
      <c r="RHI737" s="479"/>
      <c r="RHJ737" s="479"/>
      <c r="RHK737" s="479"/>
      <c r="RHL737" s="479"/>
      <c r="RHM737" s="479"/>
      <c r="RHN737" s="479"/>
      <c r="RHO737" s="479"/>
      <c r="RHP737" s="479"/>
      <c r="RHQ737" s="479"/>
      <c r="RHR737" s="479"/>
      <c r="RHS737" s="479"/>
      <c r="RHT737" s="479"/>
      <c r="RHU737" s="479"/>
      <c r="RHV737" s="479"/>
      <c r="RHW737" s="479"/>
      <c r="RHX737" s="479"/>
      <c r="RHY737" s="479"/>
      <c r="RHZ737" s="479"/>
      <c r="RIA737" s="479"/>
      <c r="RIB737" s="479"/>
      <c r="RIC737" s="479"/>
      <c r="RID737" s="479"/>
      <c r="RIE737" s="479"/>
      <c r="RIF737" s="479"/>
      <c r="RIG737" s="479"/>
      <c r="RIH737" s="479"/>
      <c r="RII737" s="479"/>
      <c r="RIJ737" s="479"/>
      <c r="RIK737" s="479"/>
      <c r="RIL737" s="479"/>
      <c r="RIM737" s="479"/>
      <c r="RIN737" s="479"/>
      <c r="RIO737" s="479"/>
      <c r="RIP737" s="479"/>
      <c r="RIQ737" s="479"/>
      <c r="RIR737" s="479"/>
      <c r="RIS737" s="479"/>
      <c r="RIT737" s="479"/>
      <c r="RIU737" s="479"/>
      <c r="RIV737" s="479"/>
      <c r="RIW737" s="479"/>
      <c r="RIX737" s="479"/>
      <c r="RIY737" s="479"/>
      <c r="RIZ737" s="479"/>
      <c r="RJA737" s="479"/>
      <c r="RJB737" s="479"/>
      <c r="RJC737" s="479"/>
      <c r="RJD737" s="479"/>
      <c r="RJE737" s="479"/>
      <c r="RJF737" s="479"/>
      <c r="RJG737" s="479"/>
      <c r="RJH737" s="479"/>
      <c r="RJI737" s="479"/>
      <c r="RJJ737" s="479"/>
      <c r="RJK737" s="479"/>
      <c r="RJL737" s="479"/>
      <c r="RJM737" s="479"/>
      <c r="RJN737" s="479"/>
      <c r="RJO737" s="479"/>
      <c r="RJP737" s="479"/>
      <c r="RJQ737" s="479"/>
      <c r="RJR737" s="479"/>
      <c r="RJS737" s="479"/>
      <c r="RJT737" s="479"/>
      <c r="RJU737" s="479"/>
      <c r="RJV737" s="479"/>
      <c r="RJW737" s="479"/>
      <c r="RJX737" s="479"/>
      <c r="RJY737" s="479"/>
      <c r="RJZ737" s="479"/>
      <c r="RKA737" s="479"/>
      <c r="RKB737" s="479"/>
      <c r="RKC737" s="479"/>
      <c r="RKD737" s="479"/>
      <c r="RKE737" s="479"/>
      <c r="RKF737" s="479"/>
      <c r="RKG737" s="479"/>
      <c r="RKH737" s="479"/>
      <c r="RKI737" s="479"/>
      <c r="RKJ737" s="479"/>
      <c r="RKK737" s="479"/>
      <c r="RKL737" s="479"/>
      <c r="RKM737" s="479"/>
      <c r="RKN737" s="479"/>
      <c r="RKO737" s="479"/>
      <c r="RKP737" s="479"/>
      <c r="RKQ737" s="479"/>
      <c r="RKR737" s="479"/>
      <c r="RKS737" s="479"/>
      <c r="RKT737" s="479"/>
      <c r="RKU737" s="479"/>
      <c r="RKV737" s="479"/>
      <c r="RKW737" s="479"/>
      <c r="RKX737" s="479"/>
      <c r="RKY737" s="479"/>
      <c r="RKZ737" s="479"/>
      <c r="RLA737" s="479"/>
      <c r="RLB737" s="479"/>
      <c r="RLC737" s="479"/>
      <c r="RLD737" s="479"/>
      <c r="RLE737" s="479"/>
      <c r="RLF737" s="479"/>
      <c r="RLG737" s="479"/>
      <c r="RLH737" s="479"/>
      <c r="RLI737" s="479"/>
      <c r="RLJ737" s="479"/>
      <c r="RLK737" s="479"/>
      <c r="RLL737" s="479"/>
      <c r="RLM737" s="479"/>
      <c r="RLN737" s="479"/>
      <c r="RLO737" s="479"/>
      <c r="RLP737" s="479"/>
      <c r="RLQ737" s="479"/>
      <c r="RLR737" s="479"/>
      <c r="RLS737" s="479"/>
      <c r="RLT737" s="479"/>
      <c r="RLU737" s="479"/>
      <c r="RLV737" s="479"/>
      <c r="RLW737" s="479"/>
      <c r="RLX737" s="479"/>
      <c r="RLY737" s="479"/>
      <c r="RLZ737" s="479"/>
      <c r="RMA737" s="479"/>
      <c r="RMB737" s="479"/>
      <c r="RMC737" s="479"/>
      <c r="RMD737" s="479"/>
      <c r="RME737" s="479"/>
      <c r="RMF737" s="479"/>
      <c r="RMG737" s="479"/>
      <c r="RMH737" s="479"/>
      <c r="RMI737" s="479"/>
      <c r="RMJ737" s="479"/>
      <c r="RMK737" s="479"/>
      <c r="RML737" s="479"/>
      <c r="RMM737" s="479"/>
      <c r="RMN737" s="479"/>
      <c r="RMO737" s="479"/>
      <c r="RMP737" s="479"/>
      <c r="RMQ737" s="479"/>
      <c r="RMR737" s="479"/>
      <c r="RMS737" s="479"/>
      <c r="RMT737" s="479"/>
      <c r="RMU737" s="479"/>
      <c r="RMV737" s="479"/>
      <c r="RMW737" s="479"/>
      <c r="RMX737" s="479"/>
      <c r="RMY737" s="479"/>
      <c r="RMZ737" s="479"/>
      <c r="RNA737" s="479"/>
      <c r="RNB737" s="479"/>
      <c r="RNC737" s="479"/>
      <c r="RND737" s="479"/>
      <c r="RNE737" s="479"/>
      <c r="RNF737" s="479"/>
      <c r="RNG737" s="479"/>
      <c r="RNH737" s="479"/>
      <c r="RNI737" s="479"/>
      <c r="RNJ737" s="479"/>
      <c r="RNK737" s="479"/>
      <c r="RNL737" s="479"/>
      <c r="RNM737" s="479"/>
      <c r="RNN737" s="479"/>
      <c r="RNO737" s="479"/>
      <c r="RNP737" s="479"/>
      <c r="RNQ737" s="479"/>
      <c r="RNR737" s="479"/>
      <c r="RNS737" s="479"/>
      <c r="RNT737" s="479"/>
      <c r="RNU737" s="479"/>
      <c r="RNV737" s="479"/>
      <c r="RNW737" s="479"/>
      <c r="RNX737" s="479"/>
      <c r="RNY737" s="479"/>
      <c r="RNZ737" s="479"/>
      <c r="ROA737" s="479"/>
      <c r="ROB737" s="479"/>
      <c r="ROC737" s="479"/>
      <c r="ROD737" s="479"/>
      <c r="ROE737" s="479"/>
      <c r="ROF737" s="479"/>
      <c r="ROG737" s="479"/>
      <c r="ROH737" s="479"/>
      <c r="ROI737" s="479"/>
      <c r="ROJ737" s="479"/>
      <c r="ROK737" s="479"/>
      <c r="ROL737" s="479"/>
      <c r="ROM737" s="479"/>
      <c r="RON737" s="479"/>
      <c r="ROO737" s="479"/>
      <c r="ROP737" s="479"/>
      <c r="ROQ737" s="479"/>
      <c r="ROR737" s="479"/>
      <c r="ROS737" s="479"/>
      <c r="ROT737" s="479"/>
      <c r="ROU737" s="479"/>
      <c r="ROV737" s="479"/>
      <c r="ROW737" s="479"/>
      <c r="ROX737" s="479"/>
      <c r="ROY737" s="479"/>
      <c r="ROZ737" s="479"/>
      <c r="RPA737" s="479"/>
      <c r="RPB737" s="479"/>
      <c r="RPC737" s="479"/>
      <c r="RPD737" s="479"/>
      <c r="RPE737" s="479"/>
      <c r="RPF737" s="479"/>
      <c r="RPG737" s="479"/>
      <c r="RPH737" s="479"/>
      <c r="RPI737" s="479"/>
      <c r="RPJ737" s="479"/>
      <c r="RPK737" s="479"/>
      <c r="RPL737" s="479"/>
      <c r="RPM737" s="479"/>
      <c r="RPN737" s="479"/>
      <c r="RPO737" s="479"/>
      <c r="RPP737" s="479"/>
      <c r="RPQ737" s="479"/>
      <c r="RPR737" s="479"/>
      <c r="RPS737" s="479"/>
      <c r="RPT737" s="479"/>
      <c r="RPU737" s="479"/>
      <c r="RPV737" s="479"/>
      <c r="RPW737" s="479"/>
      <c r="RPX737" s="479"/>
      <c r="RPY737" s="479"/>
      <c r="RPZ737" s="479"/>
      <c r="RQA737" s="479"/>
      <c r="RQB737" s="479"/>
      <c r="RQC737" s="479"/>
      <c r="RQD737" s="479"/>
      <c r="RQE737" s="479"/>
      <c r="RQF737" s="479"/>
      <c r="RQG737" s="479"/>
      <c r="RQH737" s="479"/>
      <c r="RQI737" s="479"/>
      <c r="RQJ737" s="479"/>
      <c r="RQK737" s="479"/>
      <c r="RQL737" s="479"/>
      <c r="RQM737" s="479"/>
      <c r="RQN737" s="479"/>
      <c r="RQO737" s="479"/>
      <c r="RQP737" s="479"/>
      <c r="RQQ737" s="479"/>
      <c r="RQR737" s="479"/>
      <c r="RQS737" s="479"/>
      <c r="RQT737" s="479"/>
      <c r="RQU737" s="479"/>
      <c r="RQV737" s="479"/>
      <c r="RQW737" s="479"/>
      <c r="RQX737" s="479"/>
      <c r="RQY737" s="479"/>
      <c r="RQZ737" s="479"/>
      <c r="RRA737" s="479"/>
      <c r="RRB737" s="479"/>
      <c r="RRC737" s="479"/>
      <c r="RRD737" s="479"/>
      <c r="RRE737" s="479"/>
      <c r="RRF737" s="479"/>
      <c r="RRG737" s="479"/>
      <c r="RRH737" s="479"/>
      <c r="RRI737" s="479"/>
      <c r="RRJ737" s="479"/>
      <c r="RRK737" s="479"/>
      <c r="RRL737" s="479"/>
      <c r="RRM737" s="479"/>
      <c r="RRN737" s="479"/>
      <c r="RRO737" s="479"/>
      <c r="RRP737" s="479"/>
      <c r="RRQ737" s="479"/>
      <c r="RRR737" s="479"/>
      <c r="RRS737" s="479"/>
      <c r="RRT737" s="479"/>
      <c r="RRU737" s="479"/>
      <c r="RRV737" s="479"/>
      <c r="RRW737" s="479"/>
      <c r="RRX737" s="479"/>
      <c r="RRY737" s="479"/>
      <c r="RRZ737" s="479"/>
      <c r="RSA737" s="479"/>
      <c r="RSB737" s="479"/>
      <c r="RSC737" s="479"/>
      <c r="RSD737" s="479"/>
      <c r="RSE737" s="479"/>
      <c r="RSF737" s="479"/>
      <c r="RSG737" s="479"/>
      <c r="RSH737" s="479"/>
      <c r="RSI737" s="479"/>
      <c r="RSJ737" s="479"/>
      <c r="RSK737" s="479"/>
      <c r="RSL737" s="479"/>
      <c r="RSM737" s="479"/>
      <c r="RSN737" s="479"/>
      <c r="RSO737" s="479"/>
      <c r="RSP737" s="479"/>
      <c r="RSQ737" s="479"/>
      <c r="RSR737" s="479"/>
      <c r="RSS737" s="479"/>
      <c r="RST737" s="479"/>
      <c r="RSU737" s="479"/>
      <c r="RSV737" s="479"/>
      <c r="RSW737" s="479"/>
      <c r="RSX737" s="479"/>
      <c r="RSY737" s="479"/>
      <c r="RSZ737" s="479"/>
      <c r="RTA737" s="479"/>
      <c r="RTB737" s="479"/>
      <c r="RTC737" s="479"/>
      <c r="RTD737" s="479"/>
      <c r="RTE737" s="479"/>
      <c r="RTF737" s="479"/>
      <c r="RTG737" s="479"/>
      <c r="RTH737" s="479"/>
      <c r="RTI737" s="479"/>
      <c r="RTJ737" s="479"/>
      <c r="RTK737" s="479"/>
      <c r="RTL737" s="479"/>
      <c r="RTM737" s="479"/>
      <c r="RTN737" s="479"/>
      <c r="RTO737" s="479"/>
      <c r="RTP737" s="479"/>
      <c r="RTQ737" s="479"/>
      <c r="RTR737" s="479"/>
      <c r="RTS737" s="479"/>
      <c r="RTT737" s="479"/>
      <c r="RTU737" s="479"/>
      <c r="RTV737" s="479"/>
      <c r="RTW737" s="479"/>
      <c r="RTX737" s="479"/>
      <c r="RTY737" s="479"/>
      <c r="RTZ737" s="479"/>
      <c r="RUA737" s="479"/>
      <c r="RUB737" s="479"/>
      <c r="RUC737" s="479"/>
      <c r="RUD737" s="479"/>
      <c r="RUE737" s="479"/>
      <c r="RUF737" s="479"/>
      <c r="RUG737" s="479"/>
      <c r="RUH737" s="479"/>
      <c r="RUI737" s="479"/>
      <c r="RUJ737" s="479"/>
      <c r="RUK737" s="479"/>
      <c r="RUL737" s="479"/>
      <c r="RUM737" s="479"/>
      <c r="RUN737" s="479"/>
      <c r="RUO737" s="479"/>
      <c r="RUP737" s="479"/>
      <c r="RUQ737" s="479"/>
      <c r="RUR737" s="479"/>
      <c r="RUS737" s="479"/>
      <c r="RUT737" s="479"/>
      <c r="RUU737" s="479"/>
      <c r="RUV737" s="479"/>
      <c r="RUW737" s="479"/>
      <c r="RUX737" s="479"/>
      <c r="RUY737" s="479"/>
      <c r="RUZ737" s="479"/>
      <c r="RVA737" s="479"/>
      <c r="RVB737" s="479"/>
      <c r="RVC737" s="479"/>
      <c r="RVD737" s="479"/>
      <c r="RVE737" s="479"/>
      <c r="RVF737" s="479"/>
      <c r="RVG737" s="479"/>
      <c r="RVH737" s="479"/>
      <c r="RVI737" s="479"/>
      <c r="RVJ737" s="479"/>
      <c r="RVK737" s="479"/>
      <c r="RVL737" s="479"/>
      <c r="RVM737" s="479"/>
      <c r="RVN737" s="479"/>
      <c r="RVO737" s="479"/>
      <c r="RVP737" s="479"/>
      <c r="RVQ737" s="479"/>
      <c r="RVR737" s="479"/>
      <c r="RVS737" s="479"/>
      <c r="RVT737" s="479"/>
      <c r="RVU737" s="479"/>
      <c r="RVV737" s="479"/>
      <c r="RVW737" s="479"/>
      <c r="RVX737" s="479"/>
      <c r="RVY737" s="479"/>
      <c r="RVZ737" s="479"/>
      <c r="RWA737" s="479"/>
      <c r="RWB737" s="479"/>
      <c r="RWC737" s="479"/>
      <c r="RWD737" s="479"/>
      <c r="RWE737" s="479"/>
      <c r="RWF737" s="479"/>
      <c r="RWG737" s="479"/>
      <c r="RWH737" s="479"/>
      <c r="RWI737" s="479"/>
      <c r="RWJ737" s="479"/>
      <c r="RWK737" s="479"/>
      <c r="RWL737" s="479"/>
      <c r="RWM737" s="479"/>
      <c r="RWN737" s="479"/>
      <c r="RWO737" s="479"/>
      <c r="RWP737" s="479"/>
      <c r="RWQ737" s="479"/>
      <c r="RWR737" s="479"/>
      <c r="RWS737" s="479"/>
      <c r="RWT737" s="479"/>
      <c r="RWU737" s="479"/>
      <c r="RWV737" s="479"/>
      <c r="RWW737" s="479"/>
      <c r="RWX737" s="479"/>
      <c r="RWY737" s="479"/>
      <c r="RWZ737" s="479"/>
      <c r="RXA737" s="479"/>
      <c r="RXB737" s="479"/>
      <c r="RXC737" s="479"/>
      <c r="RXD737" s="479"/>
      <c r="RXE737" s="479"/>
      <c r="RXF737" s="479"/>
      <c r="RXG737" s="479"/>
      <c r="RXH737" s="479"/>
      <c r="RXI737" s="479"/>
      <c r="RXJ737" s="479"/>
      <c r="RXK737" s="479"/>
      <c r="RXL737" s="479"/>
      <c r="RXM737" s="479"/>
      <c r="RXN737" s="479"/>
      <c r="RXO737" s="479"/>
      <c r="RXP737" s="479"/>
      <c r="RXQ737" s="479"/>
      <c r="RXR737" s="479"/>
      <c r="RXS737" s="479"/>
      <c r="RXT737" s="479"/>
      <c r="RXU737" s="479"/>
      <c r="RXV737" s="479"/>
      <c r="RXW737" s="479"/>
      <c r="RXX737" s="479"/>
      <c r="RXY737" s="479"/>
      <c r="RXZ737" s="479"/>
      <c r="RYA737" s="479"/>
      <c r="RYB737" s="479"/>
      <c r="RYC737" s="479"/>
      <c r="RYD737" s="479"/>
      <c r="RYE737" s="479"/>
      <c r="RYF737" s="479"/>
      <c r="RYG737" s="479"/>
      <c r="RYH737" s="479"/>
      <c r="RYI737" s="479"/>
      <c r="RYJ737" s="479"/>
      <c r="RYK737" s="479"/>
      <c r="RYL737" s="479"/>
      <c r="RYM737" s="479"/>
      <c r="RYN737" s="479"/>
      <c r="RYO737" s="479"/>
      <c r="RYP737" s="479"/>
      <c r="RYQ737" s="479"/>
      <c r="RYR737" s="479"/>
      <c r="RYS737" s="479"/>
      <c r="RYT737" s="479"/>
      <c r="RYU737" s="479"/>
      <c r="RYV737" s="479"/>
      <c r="RYW737" s="479"/>
      <c r="RYX737" s="479"/>
      <c r="RYY737" s="479"/>
      <c r="RYZ737" s="479"/>
      <c r="RZA737" s="479"/>
      <c r="RZB737" s="479"/>
      <c r="RZC737" s="479"/>
      <c r="RZD737" s="479"/>
      <c r="RZE737" s="479"/>
      <c r="RZF737" s="479"/>
      <c r="RZG737" s="479"/>
      <c r="RZH737" s="479"/>
      <c r="RZI737" s="479"/>
      <c r="RZJ737" s="479"/>
      <c r="RZK737" s="479"/>
      <c r="RZL737" s="479"/>
      <c r="RZM737" s="479"/>
      <c r="RZN737" s="479"/>
      <c r="RZO737" s="479"/>
      <c r="RZP737" s="479"/>
      <c r="RZQ737" s="479"/>
      <c r="RZR737" s="479"/>
      <c r="RZS737" s="479"/>
      <c r="RZT737" s="479"/>
      <c r="RZU737" s="479"/>
      <c r="RZV737" s="479"/>
      <c r="RZW737" s="479"/>
      <c r="RZX737" s="479"/>
      <c r="RZY737" s="479"/>
      <c r="RZZ737" s="479"/>
      <c r="SAA737" s="479"/>
      <c r="SAB737" s="479"/>
      <c r="SAC737" s="479"/>
      <c r="SAD737" s="479"/>
      <c r="SAE737" s="479"/>
      <c r="SAF737" s="479"/>
      <c r="SAG737" s="479"/>
      <c r="SAH737" s="479"/>
      <c r="SAI737" s="479"/>
      <c r="SAJ737" s="479"/>
      <c r="SAK737" s="479"/>
      <c r="SAL737" s="479"/>
      <c r="SAM737" s="479"/>
      <c r="SAN737" s="479"/>
      <c r="SAO737" s="479"/>
      <c r="SAP737" s="479"/>
      <c r="SAQ737" s="479"/>
      <c r="SAR737" s="479"/>
      <c r="SAS737" s="479"/>
      <c r="SAT737" s="479"/>
      <c r="SAU737" s="479"/>
      <c r="SAV737" s="479"/>
      <c r="SAW737" s="479"/>
      <c r="SAX737" s="479"/>
      <c r="SAY737" s="479"/>
      <c r="SAZ737" s="479"/>
      <c r="SBA737" s="479"/>
      <c r="SBB737" s="479"/>
      <c r="SBC737" s="479"/>
      <c r="SBD737" s="479"/>
      <c r="SBE737" s="479"/>
      <c r="SBF737" s="479"/>
      <c r="SBG737" s="479"/>
      <c r="SBH737" s="479"/>
      <c r="SBI737" s="479"/>
      <c r="SBJ737" s="479"/>
      <c r="SBK737" s="479"/>
      <c r="SBL737" s="479"/>
      <c r="SBM737" s="479"/>
      <c r="SBN737" s="479"/>
      <c r="SBO737" s="479"/>
      <c r="SBP737" s="479"/>
      <c r="SBQ737" s="479"/>
      <c r="SBR737" s="479"/>
      <c r="SBS737" s="479"/>
      <c r="SBT737" s="479"/>
      <c r="SBU737" s="479"/>
      <c r="SBV737" s="479"/>
      <c r="SBW737" s="479"/>
      <c r="SBX737" s="479"/>
      <c r="SBY737" s="479"/>
      <c r="SBZ737" s="479"/>
      <c r="SCA737" s="479"/>
      <c r="SCB737" s="479"/>
      <c r="SCC737" s="479"/>
      <c r="SCD737" s="479"/>
      <c r="SCE737" s="479"/>
      <c r="SCF737" s="479"/>
      <c r="SCG737" s="479"/>
      <c r="SCH737" s="479"/>
      <c r="SCI737" s="479"/>
      <c r="SCJ737" s="479"/>
      <c r="SCK737" s="479"/>
      <c r="SCL737" s="479"/>
      <c r="SCM737" s="479"/>
      <c r="SCN737" s="479"/>
      <c r="SCO737" s="479"/>
      <c r="SCP737" s="479"/>
      <c r="SCQ737" s="479"/>
      <c r="SCR737" s="479"/>
      <c r="SCS737" s="479"/>
      <c r="SCT737" s="479"/>
      <c r="SCU737" s="479"/>
      <c r="SCV737" s="479"/>
      <c r="SCW737" s="479"/>
      <c r="SCX737" s="479"/>
      <c r="SCY737" s="479"/>
      <c r="SCZ737" s="479"/>
      <c r="SDA737" s="479"/>
      <c r="SDB737" s="479"/>
      <c r="SDC737" s="479"/>
      <c r="SDD737" s="479"/>
      <c r="SDE737" s="479"/>
      <c r="SDF737" s="479"/>
      <c r="SDG737" s="479"/>
      <c r="SDH737" s="479"/>
      <c r="SDI737" s="479"/>
      <c r="SDJ737" s="479"/>
      <c r="SDK737" s="479"/>
      <c r="SDL737" s="479"/>
      <c r="SDM737" s="479"/>
      <c r="SDN737" s="479"/>
      <c r="SDO737" s="479"/>
      <c r="SDP737" s="479"/>
      <c r="SDQ737" s="479"/>
      <c r="SDR737" s="479"/>
      <c r="SDS737" s="479"/>
      <c r="SDT737" s="479"/>
      <c r="SDU737" s="479"/>
      <c r="SDV737" s="479"/>
      <c r="SDW737" s="479"/>
      <c r="SDX737" s="479"/>
      <c r="SDY737" s="479"/>
      <c r="SDZ737" s="479"/>
      <c r="SEA737" s="479"/>
      <c r="SEB737" s="479"/>
      <c r="SEC737" s="479"/>
      <c r="SED737" s="479"/>
      <c r="SEE737" s="479"/>
      <c r="SEF737" s="479"/>
      <c r="SEG737" s="479"/>
      <c r="SEH737" s="479"/>
      <c r="SEI737" s="479"/>
      <c r="SEJ737" s="479"/>
      <c r="SEK737" s="479"/>
      <c r="SEL737" s="479"/>
      <c r="SEM737" s="479"/>
      <c r="SEN737" s="479"/>
      <c r="SEO737" s="479"/>
      <c r="SEP737" s="479"/>
      <c r="SEQ737" s="479"/>
      <c r="SER737" s="479"/>
      <c r="SES737" s="479"/>
      <c r="SET737" s="479"/>
      <c r="SEU737" s="479"/>
      <c r="SEV737" s="479"/>
      <c r="SEW737" s="479"/>
      <c r="SEX737" s="479"/>
      <c r="SEY737" s="479"/>
      <c r="SEZ737" s="479"/>
      <c r="SFA737" s="479"/>
      <c r="SFB737" s="479"/>
      <c r="SFC737" s="479"/>
      <c r="SFD737" s="479"/>
      <c r="SFE737" s="479"/>
      <c r="SFF737" s="479"/>
      <c r="SFG737" s="479"/>
      <c r="SFH737" s="479"/>
      <c r="SFI737" s="479"/>
      <c r="SFJ737" s="479"/>
      <c r="SFK737" s="479"/>
      <c r="SFL737" s="479"/>
      <c r="SFM737" s="479"/>
      <c r="SFN737" s="479"/>
      <c r="SFO737" s="479"/>
      <c r="SFP737" s="479"/>
      <c r="SFQ737" s="479"/>
      <c r="SFR737" s="479"/>
      <c r="SFS737" s="479"/>
      <c r="SFT737" s="479"/>
      <c r="SFU737" s="479"/>
      <c r="SFV737" s="479"/>
      <c r="SFW737" s="479"/>
      <c r="SFX737" s="479"/>
      <c r="SFY737" s="479"/>
      <c r="SFZ737" s="479"/>
      <c r="SGA737" s="479"/>
      <c r="SGB737" s="479"/>
      <c r="SGC737" s="479"/>
      <c r="SGD737" s="479"/>
      <c r="SGE737" s="479"/>
      <c r="SGF737" s="479"/>
      <c r="SGG737" s="479"/>
      <c r="SGH737" s="479"/>
      <c r="SGI737" s="479"/>
      <c r="SGJ737" s="479"/>
      <c r="SGK737" s="479"/>
      <c r="SGL737" s="479"/>
      <c r="SGM737" s="479"/>
      <c r="SGN737" s="479"/>
      <c r="SGO737" s="479"/>
      <c r="SGP737" s="479"/>
      <c r="SGQ737" s="479"/>
      <c r="SGR737" s="479"/>
      <c r="SGS737" s="479"/>
      <c r="SGT737" s="479"/>
      <c r="SGU737" s="479"/>
      <c r="SGV737" s="479"/>
      <c r="SGW737" s="479"/>
      <c r="SGX737" s="479"/>
      <c r="SGY737" s="479"/>
      <c r="SGZ737" s="479"/>
      <c r="SHA737" s="479"/>
      <c r="SHB737" s="479"/>
      <c r="SHC737" s="479"/>
      <c r="SHD737" s="479"/>
      <c r="SHE737" s="479"/>
      <c r="SHF737" s="479"/>
      <c r="SHG737" s="479"/>
      <c r="SHH737" s="479"/>
      <c r="SHI737" s="479"/>
      <c r="SHJ737" s="479"/>
      <c r="SHK737" s="479"/>
      <c r="SHL737" s="479"/>
      <c r="SHM737" s="479"/>
      <c r="SHN737" s="479"/>
      <c r="SHO737" s="479"/>
      <c r="SHP737" s="479"/>
      <c r="SHQ737" s="479"/>
      <c r="SHR737" s="479"/>
      <c r="SHS737" s="479"/>
      <c r="SHT737" s="479"/>
      <c r="SHU737" s="479"/>
      <c r="SHV737" s="479"/>
      <c r="SHW737" s="479"/>
      <c r="SHX737" s="479"/>
      <c r="SHY737" s="479"/>
      <c r="SHZ737" s="479"/>
      <c r="SIA737" s="479"/>
      <c r="SIB737" s="479"/>
      <c r="SIC737" s="479"/>
      <c r="SID737" s="479"/>
      <c r="SIE737" s="479"/>
      <c r="SIF737" s="479"/>
      <c r="SIG737" s="479"/>
      <c r="SIH737" s="479"/>
      <c r="SII737" s="479"/>
      <c r="SIJ737" s="479"/>
      <c r="SIK737" s="479"/>
      <c r="SIL737" s="479"/>
      <c r="SIM737" s="479"/>
      <c r="SIN737" s="479"/>
      <c r="SIO737" s="479"/>
      <c r="SIP737" s="479"/>
      <c r="SIQ737" s="479"/>
      <c r="SIR737" s="479"/>
      <c r="SIS737" s="479"/>
      <c r="SIT737" s="479"/>
      <c r="SIU737" s="479"/>
      <c r="SIV737" s="479"/>
      <c r="SIW737" s="479"/>
      <c r="SIX737" s="479"/>
      <c r="SIY737" s="479"/>
      <c r="SIZ737" s="479"/>
      <c r="SJA737" s="479"/>
      <c r="SJB737" s="479"/>
      <c r="SJC737" s="479"/>
      <c r="SJD737" s="479"/>
      <c r="SJE737" s="479"/>
      <c r="SJF737" s="479"/>
      <c r="SJG737" s="479"/>
      <c r="SJH737" s="479"/>
      <c r="SJI737" s="479"/>
      <c r="SJJ737" s="479"/>
      <c r="SJK737" s="479"/>
      <c r="SJL737" s="479"/>
      <c r="SJM737" s="479"/>
      <c r="SJN737" s="479"/>
      <c r="SJO737" s="479"/>
      <c r="SJP737" s="479"/>
      <c r="SJQ737" s="479"/>
      <c r="SJR737" s="479"/>
      <c r="SJS737" s="479"/>
      <c r="SJT737" s="479"/>
      <c r="SJU737" s="479"/>
      <c r="SJV737" s="479"/>
      <c r="SJW737" s="479"/>
      <c r="SJX737" s="479"/>
      <c r="SJY737" s="479"/>
      <c r="SJZ737" s="479"/>
      <c r="SKA737" s="479"/>
      <c r="SKB737" s="479"/>
      <c r="SKC737" s="479"/>
      <c r="SKD737" s="479"/>
      <c r="SKE737" s="479"/>
      <c r="SKF737" s="479"/>
      <c r="SKG737" s="479"/>
      <c r="SKH737" s="479"/>
      <c r="SKI737" s="479"/>
      <c r="SKJ737" s="479"/>
      <c r="SKK737" s="479"/>
      <c r="SKL737" s="479"/>
      <c r="SKM737" s="479"/>
      <c r="SKN737" s="479"/>
      <c r="SKO737" s="479"/>
      <c r="SKP737" s="479"/>
      <c r="SKQ737" s="479"/>
      <c r="SKR737" s="479"/>
      <c r="SKS737" s="479"/>
      <c r="SKT737" s="479"/>
      <c r="SKU737" s="479"/>
      <c r="SKV737" s="479"/>
      <c r="SKW737" s="479"/>
      <c r="SKX737" s="479"/>
      <c r="SKY737" s="479"/>
      <c r="SKZ737" s="479"/>
      <c r="SLA737" s="479"/>
      <c r="SLB737" s="479"/>
      <c r="SLC737" s="479"/>
      <c r="SLD737" s="479"/>
      <c r="SLE737" s="479"/>
      <c r="SLF737" s="479"/>
      <c r="SLG737" s="479"/>
      <c r="SLH737" s="479"/>
      <c r="SLI737" s="479"/>
      <c r="SLJ737" s="479"/>
      <c r="SLK737" s="479"/>
      <c r="SLL737" s="479"/>
      <c r="SLM737" s="479"/>
      <c r="SLN737" s="479"/>
      <c r="SLO737" s="479"/>
      <c r="SLP737" s="479"/>
      <c r="SLQ737" s="479"/>
      <c r="SLR737" s="479"/>
      <c r="SLS737" s="479"/>
      <c r="SLT737" s="479"/>
      <c r="SLU737" s="479"/>
      <c r="SLV737" s="479"/>
      <c r="SLW737" s="479"/>
      <c r="SLX737" s="479"/>
      <c r="SLY737" s="479"/>
      <c r="SLZ737" s="479"/>
      <c r="SMA737" s="479"/>
      <c r="SMB737" s="479"/>
      <c r="SMC737" s="479"/>
      <c r="SMD737" s="479"/>
      <c r="SME737" s="479"/>
      <c r="SMF737" s="479"/>
      <c r="SMG737" s="479"/>
      <c r="SMH737" s="479"/>
      <c r="SMI737" s="479"/>
      <c r="SMJ737" s="479"/>
      <c r="SMK737" s="479"/>
      <c r="SML737" s="479"/>
      <c r="SMM737" s="479"/>
      <c r="SMN737" s="479"/>
      <c r="SMO737" s="479"/>
      <c r="SMP737" s="479"/>
      <c r="SMQ737" s="479"/>
      <c r="SMR737" s="479"/>
      <c r="SMS737" s="479"/>
      <c r="SMT737" s="479"/>
      <c r="SMU737" s="479"/>
      <c r="SMV737" s="479"/>
      <c r="SMW737" s="479"/>
      <c r="SMX737" s="479"/>
      <c r="SMY737" s="479"/>
      <c r="SMZ737" s="479"/>
      <c r="SNA737" s="479"/>
      <c r="SNB737" s="479"/>
      <c r="SNC737" s="479"/>
      <c r="SND737" s="479"/>
      <c r="SNE737" s="479"/>
      <c r="SNF737" s="479"/>
      <c r="SNG737" s="479"/>
      <c r="SNH737" s="479"/>
      <c r="SNI737" s="479"/>
      <c r="SNJ737" s="479"/>
      <c r="SNK737" s="479"/>
      <c r="SNL737" s="479"/>
      <c r="SNM737" s="479"/>
      <c r="SNN737" s="479"/>
      <c r="SNO737" s="479"/>
      <c r="SNP737" s="479"/>
      <c r="SNQ737" s="479"/>
      <c r="SNR737" s="479"/>
      <c r="SNS737" s="479"/>
      <c r="SNT737" s="479"/>
      <c r="SNU737" s="479"/>
      <c r="SNV737" s="479"/>
      <c r="SNW737" s="479"/>
      <c r="SNX737" s="479"/>
      <c r="SNY737" s="479"/>
      <c r="SNZ737" s="479"/>
      <c r="SOA737" s="479"/>
      <c r="SOB737" s="479"/>
      <c r="SOC737" s="479"/>
      <c r="SOD737" s="479"/>
      <c r="SOE737" s="479"/>
      <c r="SOF737" s="479"/>
      <c r="SOG737" s="479"/>
      <c r="SOH737" s="479"/>
      <c r="SOI737" s="479"/>
      <c r="SOJ737" s="479"/>
      <c r="SOK737" s="479"/>
      <c r="SOL737" s="479"/>
      <c r="SOM737" s="479"/>
      <c r="SON737" s="479"/>
      <c r="SOO737" s="479"/>
      <c r="SOP737" s="479"/>
      <c r="SOQ737" s="479"/>
      <c r="SOR737" s="479"/>
      <c r="SOS737" s="479"/>
      <c r="SOT737" s="479"/>
      <c r="SOU737" s="479"/>
      <c r="SOV737" s="479"/>
      <c r="SOW737" s="479"/>
      <c r="SOX737" s="479"/>
      <c r="SOY737" s="479"/>
      <c r="SOZ737" s="479"/>
      <c r="SPA737" s="479"/>
      <c r="SPB737" s="479"/>
      <c r="SPC737" s="479"/>
      <c r="SPD737" s="479"/>
      <c r="SPE737" s="479"/>
      <c r="SPF737" s="479"/>
      <c r="SPG737" s="479"/>
      <c r="SPH737" s="479"/>
      <c r="SPI737" s="479"/>
      <c r="SPJ737" s="479"/>
      <c r="SPK737" s="479"/>
      <c r="SPL737" s="479"/>
      <c r="SPM737" s="479"/>
      <c r="SPN737" s="479"/>
      <c r="SPO737" s="479"/>
      <c r="SPP737" s="479"/>
      <c r="SPQ737" s="479"/>
      <c r="SPR737" s="479"/>
      <c r="SPS737" s="479"/>
      <c r="SPT737" s="479"/>
      <c r="SPU737" s="479"/>
      <c r="SPV737" s="479"/>
      <c r="SPW737" s="479"/>
      <c r="SPX737" s="479"/>
      <c r="SPY737" s="479"/>
      <c r="SPZ737" s="479"/>
      <c r="SQA737" s="479"/>
      <c r="SQB737" s="479"/>
      <c r="SQC737" s="479"/>
      <c r="SQD737" s="479"/>
      <c r="SQE737" s="479"/>
      <c r="SQF737" s="479"/>
      <c r="SQG737" s="479"/>
      <c r="SQH737" s="479"/>
      <c r="SQI737" s="479"/>
      <c r="SQJ737" s="479"/>
      <c r="SQK737" s="479"/>
      <c r="SQL737" s="479"/>
      <c r="SQM737" s="479"/>
      <c r="SQN737" s="479"/>
      <c r="SQO737" s="479"/>
      <c r="SQP737" s="479"/>
      <c r="SQQ737" s="479"/>
      <c r="SQR737" s="479"/>
      <c r="SQS737" s="479"/>
      <c r="SQT737" s="479"/>
      <c r="SQU737" s="479"/>
      <c r="SQV737" s="479"/>
      <c r="SQW737" s="479"/>
      <c r="SQX737" s="479"/>
      <c r="SQY737" s="479"/>
      <c r="SQZ737" s="479"/>
      <c r="SRA737" s="479"/>
      <c r="SRB737" s="479"/>
      <c r="SRC737" s="479"/>
      <c r="SRD737" s="479"/>
      <c r="SRE737" s="479"/>
      <c r="SRF737" s="479"/>
      <c r="SRG737" s="479"/>
      <c r="SRH737" s="479"/>
      <c r="SRI737" s="479"/>
      <c r="SRJ737" s="479"/>
      <c r="SRK737" s="479"/>
      <c r="SRL737" s="479"/>
      <c r="SRM737" s="479"/>
      <c r="SRN737" s="479"/>
      <c r="SRO737" s="479"/>
      <c r="SRP737" s="479"/>
      <c r="SRQ737" s="479"/>
      <c r="SRR737" s="479"/>
      <c r="SRS737" s="479"/>
      <c r="SRT737" s="479"/>
      <c r="SRU737" s="479"/>
      <c r="SRV737" s="479"/>
      <c r="SRW737" s="479"/>
      <c r="SRX737" s="479"/>
      <c r="SRY737" s="479"/>
      <c r="SRZ737" s="479"/>
      <c r="SSA737" s="479"/>
      <c r="SSB737" s="479"/>
      <c r="SSC737" s="479"/>
      <c r="SSD737" s="479"/>
      <c r="SSE737" s="479"/>
      <c r="SSF737" s="479"/>
      <c r="SSG737" s="479"/>
      <c r="SSH737" s="479"/>
      <c r="SSI737" s="479"/>
      <c r="SSJ737" s="479"/>
      <c r="SSK737" s="479"/>
      <c r="SSL737" s="479"/>
      <c r="SSM737" s="479"/>
      <c r="SSN737" s="479"/>
      <c r="SSO737" s="479"/>
      <c r="SSP737" s="479"/>
      <c r="SSQ737" s="479"/>
      <c r="SSR737" s="479"/>
      <c r="SSS737" s="479"/>
      <c r="SST737" s="479"/>
      <c r="SSU737" s="479"/>
      <c r="SSV737" s="479"/>
      <c r="SSW737" s="479"/>
      <c r="SSX737" s="479"/>
      <c r="SSY737" s="479"/>
      <c r="SSZ737" s="479"/>
      <c r="STA737" s="479"/>
      <c r="STB737" s="479"/>
      <c r="STC737" s="479"/>
      <c r="STD737" s="479"/>
      <c r="STE737" s="479"/>
      <c r="STF737" s="479"/>
      <c r="STG737" s="479"/>
      <c r="STH737" s="479"/>
      <c r="STI737" s="479"/>
      <c r="STJ737" s="479"/>
      <c r="STK737" s="479"/>
      <c r="STL737" s="479"/>
      <c r="STM737" s="479"/>
      <c r="STN737" s="479"/>
      <c r="STO737" s="479"/>
      <c r="STP737" s="479"/>
      <c r="STQ737" s="479"/>
      <c r="STR737" s="479"/>
      <c r="STS737" s="479"/>
      <c r="STT737" s="479"/>
      <c r="STU737" s="479"/>
      <c r="STV737" s="479"/>
      <c r="STW737" s="479"/>
      <c r="STX737" s="479"/>
      <c r="STY737" s="479"/>
      <c r="STZ737" s="479"/>
      <c r="SUA737" s="479"/>
      <c r="SUB737" s="479"/>
      <c r="SUC737" s="479"/>
      <c r="SUD737" s="479"/>
      <c r="SUE737" s="479"/>
      <c r="SUF737" s="479"/>
      <c r="SUG737" s="479"/>
      <c r="SUH737" s="479"/>
      <c r="SUI737" s="479"/>
      <c r="SUJ737" s="479"/>
      <c r="SUK737" s="479"/>
      <c r="SUL737" s="479"/>
      <c r="SUM737" s="479"/>
      <c r="SUN737" s="479"/>
      <c r="SUO737" s="479"/>
      <c r="SUP737" s="479"/>
      <c r="SUQ737" s="479"/>
      <c r="SUR737" s="479"/>
      <c r="SUS737" s="479"/>
      <c r="SUT737" s="479"/>
      <c r="SUU737" s="479"/>
      <c r="SUV737" s="479"/>
      <c r="SUW737" s="479"/>
      <c r="SUX737" s="479"/>
      <c r="SUY737" s="479"/>
      <c r="SUZ737" s="479"/>
      <c r="SVA737" s="479"/>
      <c r="SVB737" s="479"/>
      <c r="SVC737" s="479"/>
      <c r="SVD737" s="479"/>
      <c r="SVE737" s="479"/>
      <c r="SVF737" s="479"/>
      <c r="SVG737" s="479"/>
      <c r="SVH737" s="479"/>
      <c r="SVI737" s="479"/>
      <c r="SVJ737" s="479"/>
      <c r="SVK737" s="479"/>
      <c r="SVL737" s="479"/>
      <c r="SVM737" s="479"/>
      <c r="SVN737" s="479"/>
      <c r="SVO737" s="479"/>
      <c r="SVP737" s="479"/>
      <c r="SVQ737" s="479"/>
      <c r="SVR737" s="479"/>
      <c r="SVS737" s="479"/>
      <c r="SVT737" s="479"/>
      <c r="SVU737" s="479"/>
      <c r="SVV737" s="479"/>
      <c r="SVW737" s="479"/>
      <c r="SVX737" s="479"/>
      <c r="SVY737" s="479"/>
      <c r="SVZ737" s="479"/>
      <c r="SWA737" s="479"/>
      <c r="SWB737" s="479"/>
      <c r="SWC737" s="479"/>
      <c r="SWD737" s="479"/>
      <c r="SWE737" s="479"/>
      <c r="SWF737" s="479"/>
      <c r="SWG737" s="479"/>
      <c r="SWH737" s="479"/>
      <c r="SWI737" s="479"/>
      <c r="SWJ737" s="479"/>
      <c r="SWK737" s="479"/>
      <c r="SWL737" s="479"/>
      <c r="SWM737" s="479"/>
      <c r="SWN737" s="479"/>
      <c r="SWO737" s="479"/>
      <c r="SWP737" s="479"/>
      <c r="SWQ737" s="479"/>
      <c r="SWR737" s="479"/>
      <c r="SWS737" s="479"/>
      <c r="SWT737" s="479"/>
      <c r="SWU737" s="479"/>
      <c r="SWV737" s="479"/>
      <c r="SWW737" s="479"/>
      <c r="SWX737" s="479"/>
      <c r="SWY737" s="479"/>
      <c r="SWZ737" s="479"/>
      <c r="SXA737" s="479"/>
      <c r="SXB737" s="479"/>
      <c r="SXC737" s="479"/>
      <c r="SXD737" s="479"/>
      <c r="SXE737" s="479"/>
      <c r="SXF737" s="479"/>
      <c r="SXG737" s="479"/>
      <c r="SXH737" s="479"/>
      <c r="SXI737" s="479"/>
      <c r="SXJ737" s="479"/>
      <c r="SXK737" s="479"/>
      <c r="SXL737" s="479"/>
      <c r="SXM737" s="479"/>
      <c r="SXN737" s="479"/>
      <c r="SXO737" s="479"/>
      <c r="SXP737" s="479"/>
      <c r="SXQ737" s="479"/>
      <c r="SXR737" s="479"/>
      <c r="SXS737" s="479"/>
      <c r="SXT737" s="479"/>
      <c r="SXU737" s="479"/>
      <c r="SXV737" s="479"/>
      <c r="SXW737" s="479"/>
      <c r="SXX737" s="479"/>
      <c r="SXY737" s="479"/>
      <c r="SXZ737" s="479"/>
      <c r="SYA737" s="479"/>
      <c r="SYB737" s="479"/>
      <c r="SYC737" s="479"/>
      <c r="SYD737" s="479"/>
      <c r="SYE737" s="479"/>
      <c r="SYF737" s="479"/>
      <c r="SYG737" s="479"/>
      <c r="SYH737" s="479"/>
      <c r="SYI737" s="479"/>
      <c r="SYJ737" s="479"/>
      <c r="SYK737" s="479"/>
      <c r="SYL737" s="479"/>
      <c r="SYM737" s="479"/>
      <c r="SYN737" s="479"/>
      <c r="SYO737" s="479"/>
      <c r="SYP737" s="479"/>
      <c r="SYQ737" s="479"/>
      <c r="SYR737" s="479"/>
      <c r="SYS737" s="479"/>
      <c r="SYT737" s="479"/>
      <c r="SYU737" s="479"/>
      <c r="SYV737" s="479"/>
      <c r="SYW737" s="479"/>
      <c r="SYX737" s="479"/>
      <c r="SYY737" s="479"/>
      <c r="SYZ737" s="479"/>
      <c r="SZA737" s="479"/>
      <c r="SZB737" s="479"/>
      <c r="SZC737" s="479"/>
      <c r="SZD737" s="479"/>
      <c r="SZE737" s="479"/>
      <c r="SZF737" s="479"/>
      <c r="SZG737" s="479"/>
      <c r="SZH737" s="479"/>
      <c r="SZI737" s="479"/>
      <c r="SZJ737" s="479"/>
      <c r="SZK737" s="479"/>
      <c r="SZL737" s="479"/>
      <c r="SZM737" s="479"/>
      <c r="SZN737" s="479"/>
      <c r="SZO737" s="479"/>
      <c r="SZP737" s="479"/>
      <c r="SZQ737" s="479"/>
      <c r="SZR737" s="479"/>
      <c r="SZS737" s="479"/>
      <c r="SZT737" s="479"/>
      <c r="SZU737" s="479"/>
      <c r="SZV737" s="479"/>
      <c r="SZW737" s="479"/>
      <c r="SZX737" s="479"/>
      <c r="SZY737" s="479"/>
      <c r="SZZ737" s="479"/>
      <c r="TAA737" s="479"/>
      <c r="TAB737" s="479"/>
      <c r="TAC737" s="479"/>
      <c r="TAD737" s="479"/>
      <c r="TAE737" s="479"/>
      <c r="TAF737" s="479"/>
      <c r="TAG737" s="479"/>
      <c r="TAH737" s="479"/>
      <c r="TAI737" s="479"/>
      <c r="TAJ737" s="479"/>
      <c r="TAK737" s="479"/>
      <c r="TAL737" s="479"/>
      <c r="TAM737" s="479"/>
      <c r="TAN737" s="479"/>
      <c r="TAO737" s="479"/>
      <c r="TAP737" s="479"/>
      <c r="TAQ737" s="479"/>
      <c r="TAR737" s="479"/>
      <c r="TAS737" s="479"/>
      <c r="TAT737" s="479"/>
      <c r="TAU737" s="479"/>
      <c r="TAV737" s="479"/>
      <c r="TAW737" s="479"/>
      <c r="TAX737" s="479"/>
      <c r="TAY737" s="479"/>
      <c r="TAZ737" s="479"/>
      <c r="TBA737" s="479"/>
      <c r="TBB737" s="479"/>
      <c r="TBC737" s="479"/>
      <c r="TBD737" s="479"/>
      <c r="TBE737" s="479"/>
      <c r="TBF737" s="479"/>
      <c r="TBG737" s="479"/>
      <c r="TBH737" s="479"/>
      <c r="TBI737" s="479"/>
      <c r="TBJ737" s="479"/>
      <c r="TBK737" s="479"/>
      <c r="TBL737" s="479"/>
      <c r="TBM737" s="479"/>
      <c r="TBN737" s="479"/>
      <c r="TBO737" s="479"/>
      <c r="TBP737" s="479"/>
      <c r="TBQ737" s="479"/>
      <c r="TBR737" s="479"/>
      <c r="TBS737" s="479"/>
      <c r="TBT737" s="479"/>
      <c r="TBU737" s="479"/>
      <c r="TBV737" s="479"/>
      <c r="TBW737" s="479"/>
      <c r="TBX737" s="479"/>
      <c r="TBY737" s="479"/>
      <c r="TBZ737" s="479"/>
      <c r="TCA737" s="479"/>
      <c r="TCB737" s="479"/>
      <c r="TCC737" s="479"/>
      <c r="TCD737" s="479"/>
      <c r="TCE737" s="479"/>
      <c r="TCF737" s="479"/>
      <c r="TCG737" s="479"/>
      <c r="TCH737" s="479"/>
      <c r="TCI737" s="479"/>
      <c r="TCJ737" s="479"/>
      <c r="TCK737" s="479"/>
      <c r="TCL737" s="479"/>
      <c r="TCM737" s="479"/>
      <c r="TCN737" s="479"/>
      <c r="TCO737" s="479"/>
      <c r="TCP737" s="479"/>
      <c r="TCQ737" s="479"/>
      <c r="TCR737" s="479"/>
      <c r="TCS737" s="479"/>
      <c r="TCT737" s="479"/>
      <c r="TCU737" s="479"/>
      <c r="TCV737" s="479"/>
      <c r="TCW737" s="479"/>
      <c r="TCX737" s="479"/>
      <c r="TCY737" s="479"/>
      <c r="TCZ737" s="479"/>
      <c r="TDA737" s="479"/>
      <c r="TDB737" s="479"/>
      <c r="TDC737" s="479"/>
      <c r="TDD737" s="479"/>
      <c r="TDE737" s="479"/>
      <c r="TDF737" s="479"/>
      <c r="TDG737" s="479"/>
      <c r="TDH737" s="479"/>
      <c r="TDI737" s="479"/>
      <c r="TDJ737" s="479"/>
      <c r="TDK737" s="479"/>
      <c r="TDL737" s="479"/>
      <c r="TDM737" s="479"/>
      <c r="TDN737" s="479"/>
      <c r="TDO737" s="479"/>
      <c r="TDP737" s="479"/>
      <c r="TDQ737" s="479"/>
      <c r="TDR737" s="479"/>
      <c r="TDS737" s="479"/>
      <c r="TDT737" s="479"/>
      <c r="TDU737" s="479"/>
      <c r="TDV737" s="479"/>
      <c r="TDW737" s="479"/>
      <c r="TDX737" s="479"/>
      <c r="TDY737" s="479"/>
      <c r="TDZ737" s="479"/>
      <c r="TEA737" s="479"/>
      <c r="TEB737" s="479"/>
      <c r="TEC737" s="479"/>
      <c r="TED737" s="479"/>
      <c r="TEE737" s="479"/>
      <c r="TEF737" s="479"/>
      <c r="TEG737" s="479"/>
      <c r="TEH737" s="479"/>
      <c r="TEI737" s="479"/>
      <c r="TEJ737" s="479"/>
      <c r="TEK737" s="479"/>
      <c r="TEL737" s="479"/>
      <c r="TEM737" s="479"/>
      <c r="TEN737" s="479"/>
      <c r="TEO737" s="479"/>
      <c r="TEP737" s="479"/>
      <c r="TEQ737" s="479"/>
      <c r="TER737" s="479"/>
      <c r="TES737" s="479"/>
      <c r="TET737" s="479"/>
      <c r="TEU737" s="479"/>
      <c r="TEV737" s="479"/>
      <c r="TEW737" s="479"/>
      <c r="TEX737" s="479"/>
      <c r="TEY737" s="479"/>
      <c r="TEZ737" s="479"/>
      <c r="TFA737" s="479"/>
      <c r="TFB737" s="479"/>
      <c r="TFC737" s="479"/>
      <c r="TFD737" s="479"/>
      <c r="TFE737" s="479"/>
      <c r="TFF737" s="479"/>
      <c r="TFG737" s="479"/>
      <c r="TFH737" s="479"/>
      <c r="TFI737" s="479"/>
      <c r="TFJ737" s="479"/>
      <c r="TFK737" s="479"/>
      <c r="TFL737" s="479"/>
      <c r="TFM737" s="479"/>
      <c r="TFN737" s="479"/>
      <c r="TFO737" s="479"/>
      <c r="TFP737" s="479"/>
      <c r="TFQ737" s="479"/>
      <c r="TFR737" s="479"/>
      <c r="TFS737" s="479"/>
      <c r="TFT737" s="479"/>
      <c r="TFU737" s="479"/>
      <c r="TFV737" s="479"/>
      <c r="TFW737" s="479"/>
      <c r="TFX737" s="479"/>
      <c r="TFY737" s="479"/>
      <c r="TFZ737" s="479"/>
      <c r="TGA737" s="479"/>
      <c r="TGB737" s="479"/>
      <c r="TGC737" s="479"/>
      <c r="TGD737" s="479"/>
      <c r="TGE737" s="479"/>
      <c r="TGF737" s="479"/>
      <c r="TGG737" s="479"/>
      <c r="TGH737" s="479"/>
      <c r="TGI737" s="479"/>
      <c r="TGJ737" s="479"/>
      <c r="TGK737" s="479"/>
      <c r="TGL737" s="479"/>
      <c r="TGM737" s="479"/>
      <c r="TGN737" s="479"/>
      <c r="TGO737" s="479"/>
      <c r="TGP737" s="479"/>
      <c r="TGQ737" s="479"/>
      <c r="TGR737" s="479"/>
      <c r="TGS737" s="479"/>
      <c r="TGT737" s="479"/>
      <c r="TGU737" s="479"/>
      <c r="TGV737" s="479"/>
      <c r="TGW737" s="479"/>
      <c r="TGX737" s="479"/>
      <c r="TGY737" s="479"/>
      <c r="TGZ737" s="479"/>
      <c r="THA737" s="479"/>
      <c r="THB737" s="479"/>
      <c r="THC737" s="479"/>
      <c r="THD737" s="479"/>
      <c r="THE737" s="479"/>
      <c r="THF737" s="479"/>
      <c r="THG737" s="479"/>
      <c r="THH737" s="479"/>
      <c r="THI737" s="479"/>
      <c r="THJ737" s="479"/>
      <c r="THK737" s="479"/>
      <c r="THL737" s="479"/>
      <c r="THM737" s="479"/>
      <c r="THN737" s="479"/>
      <c r="THO737" s="479"/>
      <c r="THP737" s="479"/>
      <c r="THQ737" s="479"/>
      <c r="THR737" s="479"/>
      <c r="THS737" s="479"/>
      <c r="THT737" s="479"/>
      <c r="THU737" s="479"/>
      <c r="THV737" s="479"/>
      <c r="THW737" s="479"/>
      <c r="THX737" s="479"/>
      <c r="THY737" s="479"/>
      <c r="THZ737" s="479"/>
      <c r="TIA737" s="479"/>
      <c r="TIB737" s="479"/>
      <c r="TIC737" s="479"/>
      <c r="TID737" s="479"/>
      <c r="TIE737" s="479"/>
      <c r="TIF737" s="479"/>
      <c r="TIG737" s="479"/>
      <c r="TIH737" s="479"/>
      <c r="TII737" s="479"/>
      <c r="TIJ737" s="479"/>
      <c r="TIK737" s="479"/>
      <c r="TIL737" s="479"/>
      <c r="TIM737" s="479"/>
      <c r="TIN737" s="479"/>
      <c r="TIO737" s="479"/>
      <c r="TIP737" s="479"/>
      <c r="TIQ737" s="479"/>
      <c r="TIR737" s="479"/>
      <c r="TIS737" s="479"/>
      <c r="TIT737" s="479"/>
      <c r="TIU737" s="479"/>
      <c r="TIV737" s="479"/>
      <c r="TIW737" s="479"/>
      <c r="TIX737" s="479"/>
      <c r="TIY737" s="479"/>
      <c r="TIZ737" s="479"/>
      <c r="TJA737" s="479"/>
      <c r="TJB737" s="479"/>
      <c r="TJC737" s="479"/>
      <c r="TJD737" s="479"/>
      <c r="TJE737" s="479"/>
      <c r="TJF737" s="479"/>
      <c r="TJG737" s="479"/>
      <c r="TJH737" s="479"/>
      <c r="TJI737" s="479"/>
      <c r="TJJ737" s="479"/>
      <c r="TJK737" s="479"/>
      <c r="TJL737" s="479"/>
      <c r="TJM737" s="479"/>
      <c r="TJN737" s="479"/>
      <c r="TJO737" s="479"/>
      <c r="TJP737" s="479"/>
      <c r="TJQ737" s="479"/>
      <c r="TJR737" s="479"/>
      <c r="TJS737" s="479"/>
      <c r="TJT737" s="479"/>
      <c r="TJU737" s="479"/>
      <c r="TJV737" s="479"/>
      <c r="TJW737" s="479"/>
      <c r="TJX737" s="479"/>
      <c r="TJY737" s="479"/>
      <c r="TJZ737" s="479"/>
      <c r="TKA737" s="479"/>
      <c r="TKB737" s="479"/>
      <c r="TKC737" s="479"/>
      <c r="TKD737" s="479"/>
      <c r="TKE737" s="479"/>
      <c r="TKF737" s="479"/>
      <c r="TKG737" s="479"/>
      <c r="TKH737" s="479"/>
      <c r="TKI737" s="479"/>
      <c r="TKJ737" s="479"/>
      <c r="TKK737" s="479"/>
      <c r="TKL737" s="479"/>
      <c r="TKM737" s="479"/>
      <c r="TKN737" s="479"/>
      <c r="TKO737" s="479"/>
      <c r="TKP737" s="479"/>
      <c r="TKQ737" s="479"/>
      <c r="TKR737" s="479"/>
      <c r="TKS737" s="479"/>
      <c r="TKT737" s="479"/>
      <c r="TKU737" s="479"/>
      <c r="TKV737" s="479"/>
      <c r="TKW737" s="479"/>
      <c r="TKX737" s="479"/>
      <c r="TKY737" s="479"/>
      <c r="TKZ737" s="479"/>
      <c r="TLA737" s="479"/>
      <c r="TLB737" s="479"/>
      <c r="TLC737" s="479"/>
      <c r="TLD737" s="479"/>
      <c r="TLE737" s="479"/>
      <c r="TLF737" s="479"/>
      <c r="TLG737" s="479"/>
      <c r="TLH737" s="479"/>
      <c r="TLI737" s="479"/>
      <c r="TLJ737" s="479"/>
      <c r="TLK737" s="479"/>
      <c r="TLL737" s="479"/>
      <c r="TLM737" s="479"/>
      <c r="TLN737" s="479"/>
      <c r="TLO737" s="479"/>
      <c r="TLP737" s="479"/>
      <c r="TLQ737" s="479"/>
      <c r="TLR737" s="479"/>
      <c r="TLS737" s="479"/>
      <c r="TLT737" s="479"/>
      <c r="TLU737" s="479"/>
      <c r="TLV737" s="479"/>
      <c r="TLW737" s="479"/>
      <c r="TLX737" s="479"/>
      <c r="TLY737" s="479"/>
      <c r="TLZ737" s="479"/>
      <c r="TMA737" s="479"/>
      <c r="TMB737" s="479"/>
      <c r="TMC737" s="479"/>
      <c r="TMD737" s="479"/>
      <c r="TME737" s="479"/>
      <c r="TMF737" s="479"/>
      <c r="TMG737" s="479"/>
      <c r="TMH737" s="479"/>
      <c r="TMI737" s="479"/>
      <c r="TMJ737" s="479"/>
      <c r="TMK737" s="479"/>
      <c r="TML737" s="479"/>
      <c r="TMM737" s="479"/>
      <c r="TMN737" s="479"/>
      <c r="TMO737" s="479"/>
      <c r="TMP737" s="479"/>
      <c r="TMQ737" s="479"/>
      <c r="TMR737" s="479"/>
      <c r="TMS737" s="479"/>
      <c r="TMT737" s="479"/>
      <c r="TMU737" s="479"/>
      <c r="TMV737" s="479"/>
      <c r="TMW737" s="479"/>
      <c r="TMX737" s="479"/>
      <c r="TMY737" s="479"/>
      <c r="TMZ737" s="479"/>
      <c r="TNA737" s="479"/>
      <c r="TNB737" s="479"/>
      <c r="TNC737" s="479"/>
      <c r="TND737" s="479"/>
      <c r="TNE737" s="479"/>
      <c r="TNF737" s="479"/>
      <c r="TNG737" s="479"/>
      <c r="TNH737" s="479"/>
      <c r="TNI737" s="479"/>
      <c r="TNJ737" s="479"/>
      <c r="TNK737" s="479"/>
      <c r="TNL737" s="479"/>
      <c r="TNM737" s="479"/>
      <c r="TNN737" s="479"/>
      <c r="TNO737" s="479"/>
      <c r="TNP737" s="479"/>
      <c r="TNQ737" s="479"/>
      <c r="TNR737" s="479"/>
      <c r="TNS737" s="479"/>
      <c r="TNT737" s="479"/>
      <c r="TNU737" s="479"/>
      <c r="TNV737" s="479"/>
      <c r="TNW737" s="479"/>
      <c r="TNX737" s="479"/>
      <c r="TNY737" s="479"/>
      <c r="TNZ737" s="479"/>
      <c r="TOA737" s="479"/>
      <c r="TOB737" s="479"/>
      <c r="TOC737" s="479"/>
      <c r="TOD737" s="479"/>
      <c r="TOE737" s="479"/>
      <c r="TOF737" s="479"/>
      <c r="TOG737" s="479"/>
      <c r="TOH737" s="479"/>
      <c r="TOI737" s="479"/>
      <c r="TOJ737" s="479"/>
      <c r="TOK737" s="479"/>
      <c r="TOL737" s="479"/>
      <c r="TOM737" s="479"/>
      <c r="TON737" s="479"/>
      <c r="TOO737" s="479"/>
      <c r="TOP737" s="479"/>
      <c r="TOQ737" s="479"/>
      <c r="TOR737" s="479"/>
      <c r="TOS737" s="479"/>
      <c r="TOT737" s="479"/>
      <c r="TOU737" s="479"/>
      <c r="TOV737" s="479"/>
      <c r="TOW737" s="479"/>
      <c r="TOX737" s="479"/>
      <c r="TOY737" s="479"/>
      <c r="TOZ737" s="479"/>
      <c r="TPA737" s="479"/>
      <c r="TPB737" s="479"/>
      <c r="TPC737" s="479"/>
      <c r="TPD737" s="479"/>
      <c r="TPE737" s="479"/>
      <c r="TPF737" s="479"/>
      <c r="TPG737" s="479"/>
      <c r="TPH737" s="479"/>
      <c r="TPI737" s="479"/>
      <c r="TPJ737" s="479"/>
      <c r="TPK737" s="479"/>
      <c r="TPL737" s="479"/>
      <c r="TPM737" s="479"/>
      <c r="TPN737" s="479"/>
      <c r="TPO737" s="479"/>
      <c r="TPP737" s="479"/>
      <c r="TPQ737" s="479"/>
      <c r="TPR737" s="479"/>
      <c r="TPS737" s="479"/>
      <c r="TPT737" s="479"/>
      <c r="TPU737" s="479"/>
      <c r="TPV737" s="479"/>
      <c r="TPW737" s="479"/>
      <c r="TPX737" s="479"/>
      <c r="TPY737" s="479"/>
      <c r="TPZ737" s="479"/>
      <c r="TQA737" s="479"/>
      <c r="TQB737" s="479"/>
      <c r="TQC737" s="479"/>
      <c r="TQD737" s="479"/>
      <c r="TQE737" s="479"/>
      <c r="TQF737" s="479"/>
      <c r="TQG737" s="479"/>
      <c r="TQH737" s="479"/>
      <c r="TQI737" s="479"/>
      <c r="TQJ737" s="479"/>
      <c r="TQK737" s="479"/>
      <c r="TQL737" s="479"/>
      <c r="TQM737" s="479"/>
      <c r="TQN737" s="479"/>
      <c r="TQO737" s="479"/>
      <c r="TQP737" s="479"/>
      <c r="TQQ737" s="479"/>
      <c r="TQR737" s="479"/>
      <c r="TQS737" s="479"/>
      <c r="TQT737" s="479"/>
      <c r="TQU737" s="479"/>
      <c r="TQV737" s="479"/>
      <c r="TQW737" s="479"/>
      <c r="TQX737" s="479"/>
      <c r="TQY737" s="479"/>
      <c r="TQZ737" s="479"/>
      <c r="TRA737" s="479"/>
      <c r="TRB737" s="479"/>
      <c r="TRC737" s="479"/>
      <c r="TRD737" s="479"/>
      <c r="TRE737" s="479"/>
      <c r="TRF737" s="479"/>
      <c r="TRG737" s="479"/>
      <c r="TRH737" s="479"/>
      <c r="TRI737" s="479"/>
      <c r="TRJ737" s="479"/>
      <c r="TRK737" s="479"/>
      <c r="TRL737" s="479"/>
      <c r="TRM737" s="479"/>
      <c r="TRN737" s="479"/>
      <c r="TRO737" s="479"/>
      <c r="TRP737" s="479"/>
      <c r="TRQ737" s="479"/>
      <c r="TRR737" s="479"/>
      <c r="TRS737" s="479"/>
      <c r="TRT737" s="479"/>
      <c r="TRU737" s="479"/>
      <c r="TRV737" s="479"/>
      <c r="TRW737" s="479"/>
      <c r="TRX737" s="479"/>
      <c r="TRY737" s="479"/>
      <c r="TRZ737" s="479"/>
      <c r="TSA737" s="479"/>
      <c r="TSB737" s="479"/>
      <c r="TSC737" s="479"/>
      <c r="TSD737" s="479"/>
      <c r="TSE737" s="479"/>
      <c r="TSF737" s="479"/>
      <c r="TSG737" s="479"/>
      <c r="TSH737" s="479"/>
      <c r="TSI737" s="479"/>
      <c r="TSJ737" s="479"/>
      <c r="TSK737" s="479"/>
      <c r="TSL737" s="479"/>
      <c r="TSM737" s="479"/>
      <c r="TSN737" s="479"/>
      <c r="TSO737" s="479"/>
      <c r="TSP737" s="479"/>
      <c r="TSQ737" s="479"/>
      <c r="TSR737" s="479"/>
      <c r="TSS737" s="479"/>
      <c r="TST737" s="479"/>
      <c r="TSU737" s="479"/>
      <c r="TSV737" s="479"/>
      <c r="TSW737" s="479"/>
      <c r="TSX737" s="479"/>
      <c r="TSY737" s="479"/>
      <c r="TSZ737" s="479"/>
      <c r="TTA737" s="479"/>
      <c r="TTB737" s="479"/>
      <c r="TTC737" s="479"/>
      <c r="TTD737" s="479"/>
      <c r="TTE737" s="479"/>
      <c r="TTF737" s="479"/>
      <c r="TTG737" s="479"/>
      <c r="TTH737" s="479"/>
      <c r="TTI737" s="479"/>
      <c r="TTJ737" s="479"/>
      <c r="TTK737" s="479"/>
      <c r="TTL737" s="479"/>
      <c r="TTM737" s="479"/>
      <c r="TTN737" s="479"/>
      <c r="TTO737" s="479"/>
      <c r="TTP737" s="479"/>
      <c r="TTQ737" s="479"/>
      <c r="TTR737" s="479"/>
      <c r="TTS737" s="479"/>
      <c r="TTT737" s="479"/>
      <c r="TTU737" s="479"/>
      <c r="TTV737" s="479"/>
      <c r="TTW737" s="479"/>
      <c r="TTX737" s="479"/>
      <c r="TTY737" s="479"/>
      <c r="TTZ737" s="479"/>
      <c r="TUA737" s="479"/>
      <c r="TUB737" s="479"/>
      <c r="TUC737" s="479"/>
      <c r="TUD737" s="479"/>
      <c r="TUE737" s="479"/>
      <c r="TUF737" s="479"/>
      <c r="TUG737" s="479"/>
      <c r="TUH737" s="479"/>
      <c r="TUI737" s="479"/>
      <c r="TUJ737" s="479"/>
      <c r="TUK737" s="479"/>
      <c r="TUL737" s="479"/>
      <c r="TUM737" s="479"/>
      <c r="TUN737" s="479"/>
      <c r="TUO737" s="479"/>
      <c r="TUP737" s="479"/>
      <c r="TUQ737" s="479"/>
      <c r="TUR737" s="479"/>
      <c r="TUS737" s="479"/>
      <c r="TUT737" s="479"/>
      <c r="TUU737" s="479"/>
      <c r="TUV737" s="479"/>
      <c r="TUW737" s="479"/>
      <c r="TUX737" s="479"/>
      <c r="TUY737" s="479"/>
      <c r="TUZ737" s="479"/>
      <c r="TVA737" s="479"/>
      <c r="TVB737" s="479"/>
      <c r="TVC737" s="479"/>
      <c r="TVD737" s="479"/>
      <c r="TVE737" s="479"/>
      <c r="TVF737" s="479"/>
      <c r="TVG737" s="479"/>
      <c r="TVH737" s="479"/>
      <c r="TVI737" s="479"/>
      <c r="TVJ737" s="479"/>
      <c r="TVK737" s="479"/>
      <c r="TVL737" s="479"/>
      <c r="TVM737" s="479"/>
      <c r="TVN737" s="479"/>
      <c r="TVO737" s="479"/>
      <c r="TVP737" s="479"/>
      <c r="TVQ737" s="479"/>
      <c r="TVR737" s="479"/>
      <c r="TVS737" s="479"/>
      <c r="TVT737" s="479"/>
      <c r="TVU737" s="479"/>
      <c r="TVV737" s="479"/>
      <c r="TVW737" s="479"/>
      <c r="TVX737" s="479"/>
      <c r="TVY737" s="479"/>
      <c r="TVZ737" s="479"/>
      <c r="TWA737" s="479"/>
      <c r="TWB737" s="479"/>
      <c r="TWC737" s="479"/>
      <c r="TWD737" s="479"/>
      <c r="TWE737" s="479"/>
      <c r="TWF737" s="479"/>
      <c r="TWG737" s="479"/>
      <c r="TWH737" s="479"/>
      <c r="TWI737" s="479"/>
      <c r="TWJ737" s="479"/>
      <c r="TWK737" s="479"/>
      <c r="TWL737" s="479"/>
      <c r="TWM737" s="479"/>
      <c r="TWN737" s="479"/>
      <c r="TWO737" s="479"/>
      <c r="TWP737" s="479"/>
      <c r="TWQ737" s="479"/>
      <c r="TWR737" s="479"/>
      <c r="TWS737" s="479"/>
      <c r="TWT737" s="479"/>
      <c r="TWU737" s="479"/>
      <c r="TWV737" s="479"/>
      <c r="TWW737" s="479"/>
      <c r="TWX737" s="479"/>
      <c r="TWY737" s="479"/>
      <c r="TWZ737" s="479"/>
      <c r="TXA737" s="479"/>
      <c r="TXB737" s="479"/>
      <c r="TXC737" s="479"/>
      <c r="TXD737" s="479"/>
      <c r="TXE737" s="479"/>
      <c r="TXF737" s="479"/>
      <c r="TXG737" s="479"/>
      <c r="TXH737" s="479"/>
      <c r="TXI737" s="479"/>
      <c r="TXJ737" s="479"/>
      <c r="TXK737" s="479"/>
      <c r="TXL737" s="479"/>
      <c r="TXM737" s="479"/>
      <c r="TXN737" s="479"/>
      <c r="TXO737" s="479"/>
      <c r="TXP737" s="479"/>
      <c r="TXQ737" s="479"/>
      <c r="TXR737" s="479"/>
      <c r="TXS737" s="479"/>
      <c r="TXT737" s="479"/>
      <c r="TXU737" s="479"/>
      <c r="TXV737" s="479"/>
      <c r="TXW737" s="479"/>
      <c r="TXX737" s="479"/>
      <c r="TXY737" s="479"/>
      <c r="TXZ737" s="479"/>
      <c r="TYA737" s="479"/>
      <c r="TYB737" s="479"/>
      <c r="TYC737" s="479"/>
      <c r="TYD737" s="479"/>
      <c r="TYE737" s="479"/>
      <c r="TYF737" s="479"/>
      <c r="TYG737" s="479"/>
      <c r="TYH737" s="479"/>
      <c r="TYI737" s="479"/>
      <c r="TYJ737" s="479"/>
      <c r="TYK737" s="479"/>
      <c r="TYL737" s="479"/>
      <c r="TYM737" s="479"/>
      <c r="TYN737" s="479"/>
      <c r="TYO737" s="479"/>
      <c r="TYP737" s="479"/>
      <c r="TYQ737" s="479"/>
      <c r="TYR737" s="479"/>
      <c r="TYS737" s="479"/>
      <c r="TYT737" s="479"/>
      <c r="TYU737" s="479"/>
      <c r="TYV737" s="479"/>
      <c r="TYW737" s="479"/>
      <c r="TYX737" s="479"/>
      <c r="TYY737" s="479"/>
      <c r="TYZ737" s="479"/>
      <c r="TZA737" s="479"/>
      <c r="TZB737" s="479"/>
      <c r="TZC737" s="479"/>
      <c r="TZD737" s="479"/>
      <c r="TZE737" s="479"/>
      <c r="TZF737" s="479"/>
      <c r="TZG737" s="479"/>
      <c r="TZH737" s="479"/>
      <c r="TZI737" s="479"/>
      <c r="TZJ737" s="479"/>
      <c r="TZK737" s="479"/>
      <c r="TZL737" s="479"/>
      <c r="TZM737" s="479"/>
      <c r="TZN737" s="479"/>
      <c r="TZO737" s="479"/>
      <c r="TZP737" s="479"/>
      <c r="TZQ737" s="479"/>
      <c r="TZR737" s="479"/>
      <c r="TZS737" s="479"/>
      <c r="TZT737" s="479"/>
      <c r="TZU737" s="479"/>
      <c r="TZV737" s="479"/>
      <c r="TZW737" s="479"/>
      <c r="TZX737" s="479"/>
      <c r="TZY737" s="479"/>
      <c r="TZZ737" s="479"/>
      <c r="UAA737" s="479"/>
      <c r="UAB737" s="479"/>
      <c r="UAC737" s="479"/>
      <c r="UAD737" s="479"/>
      <c r="UAE737" s="479"/>
      <c r="UAF737" s="479"/>
      <c r="UAG737" s="479"/>
      <c r="UAH737" s="479"/>
      <c r="UAI737" s="479"/>
      <c r="UAJ737" s="479"/>
      <c r="UAK737" s="479"/>
      <c r="UAL737" s="479"/>
      <c r="UAM737" s="479"/>
      <c r="UAN737" s="479"/>
      <c r="UAO737" s="479"/>
      <c r="UAP737" s="479"/>
      <c r="UAQ737" s="479"/>
      <c r="UAR737" s="479"/>
      <c r="UAS737" s="479"/>
      <c r="UAT737" s="479"/>
      <c r="UAU737" s="479"/>
      <c r="UAV737" s="479"/>
      <c r="UAW737" s="479"/>
      <c r="UAX737" s="479"/>
      <c r="UAY737" s="479"/>
      <c r="UAZ737" s="479"/>
      <c r="UBA737" s="479"/>
      <c r="UBB737" s="479"/>
      <c r="UBC737" s="479"/>
      <c r="UBD737" s="479"/>
      <c r="UBE737" s="479"/>
      <c r="UBF737" s="479"/>
      <c r="UBG737" s="479"/>
      <c r="UBH737" s="479"/>
      <c r="UBI737" s="479"/>
      <c r="UBJ737" s="479"/>
      <c r="UBK737" s="479"/>
      <c r="UBL737" s="479"/>
      <c r="UBM737" s="479"/>
      <c r="UBN737" s="479"/>
      <c r="UBO737" s="479"/>
      <c r="UBP737" s="479"/>
      <c r="UBQ737" s="479"/>
      <c r="UBR737" s="479"/>
      <c r="UBS737" s="479"/>
      <c r="UBT737" s="479"/>
      <c r="UBU737" s="479"/>
      <c r="UBV737" s="479"/>
      <c r="UBW737" s="479"/>
      <c r="UBX737" s="479"/>
      <c r="UBY737" s="479"/>
      <c r="UBZ737" s="479"/>
      <c r="UCA737" s="479"/>
      <c r="UCB737" s="479"/>
      <c r="UCC737" s="479"/>
      <c r="UCD737" s="479"/>
      <c r="UCE737" s="479"/>
      <c r="UCF737" s="479"/>
      <c r="UCG737" s="479"/>
      <c r="UCH737" s="479"/>
      <c r="UCI737" s="479"/>
      <c r="UCJ737" s="479"/>
      <c r="UCK737" s="479"/>
      <c r="UCL737" s="479"/>
      <c r="UCM737" s="479"/>
      <c r="UCN737" s="479"/>
      <c r="UCO737" s="479"/>
      <c r="UCP737" s="479"/>
      <c r="UCQ737" s="479"/>
      <c r="UCR737" s="479"/>
      <c r="UCS737" s="479"/>
      <c r="UCT737" s="479"/>
      <c r="UCU737" s="479"/>
      <c r="UCV737" s="479"/>
      <c r="UCW737" s="479"/>
      <c r="UCX737" s="479"/>
      <c r="UCY737" s="479"/>
      <c r="UCZ737" s="479"/>
      <c r="UDA737" s="479"/>
      <c r="UDB737" s="479"/>
      <c r="UDC737" s="479"/>
      <c r="UDD737" s="479"/>
      <c r="UDE737" s="479"/>
      <c r="UDF737" s="479"/>
      <c r="UDG737" s="479"/>
      <c r="UDH737" s="479"/>
      <c r="UDI737" s="479"/>
      <c r="UDJ737" s="479"/>
      <c r="UDK737" s="479"/>
      <c r="UDL737" s="479"/>
      <c r="UDM737" s="479"/>
      <c r="UDN737" s="479"/>
      <c r="UDO737" s="479"/>
      <c r="UDP737" s="479"/>
      <c r="UDQ737" s="479"/>
      <c r="UDR737" s="479"/>
      <c r="UDS737" s="479"/>
      <c r="UDT737" s="479"/>
      <c r="UDU737" s="479"/>
      <c r="UDV737" s="479"/>
      <c r="UDW737" s="479"/>
      <c r="UDX737" s="479"/>
      <c r="UDY737" s="479"/>
      <c r="UDZ737" s="479"/>
      <c r="UEA737" s="479"/>
      <c r="UEB737" s="479"/>
      <c r="UEC737" s="479"/>
      <c r="UED737" s="479"/>
      <c r="UEE737" s="479"/>
      <c r="UEF737" s="479"/>
      <c r="UEG737" s="479"/>
      <c r="UEH737" s="479"/>
      <c r="UEI737" s="479"/>
      <c r="UEJ737" s="479"/>
      <c r="UEK737" s="479"/>
      <c r="UEL737" s="479"/>
      <c r="UEM737" s="479"/>
      <c r="UEN737" s="479"/>
      <c r="UEO737" s="479"/>
      <c r="UEP737" s="479"/>
      <c r="UEQ737" s="479"/>
      <c r="UER737" s="479"/>
      <c r="UES737" s="479"/>
      <c r="UET737" s="479"/>
      <c r="UEU737" s="479"/>
      <c r="UEV737" s="479"/>
      <c r="UEW737" s="479"/>
      <c r="UEX737" s="479"/>
      <c r="UEY737" s="479"/>
      <c r="UEZ737" s="479"/>
      <c r="UFA737" s="479"/>
      <c r="UFB737" s="479"/>
      <c r="UFC737" s="479"/>
      <c r="UFD737" s="479"/>
      <c r="UFE737" s="479"/>
      <c r="UFF737" s="479"/>
      <c r="UFG737" s="479"/>
      <c r="UFH737" s="479"/>
      <c r="UFI737" s="479"/>
      <c r="UFJ737" s="479"/>
      <c r="UFK737" s="479"/>
      <c r="UFL737" s="479"/>
      <c r="UFM737" s="479"/>
      <c r="UFN737" s="479"/>
      <c r="UFO737" s="479"/>
      <c r="UFP737" s="479"/>
      <c r="UFQ737" s="479"/>
      <c r="UFR737" s="479"/>
      <c r="UFS737" s="479"/>
      <c r="UFT737" s="479"/>
      <c r="UFU737" s="479"/>
      <c r="UFV737" s="479"/>
      <c r="UFW737" s="479"/>
      <c r="UFX737" s="479"/>
      <c r="UFY737" s="479"/>
      <c r="UFZ737" s="479"/>
      <c r="UGA737" s="479"/>
      <c r="UGB737" s="479"/>
      <c r="UGC737" s="479"/>
      <c r="UGD737" s="479"/>
      <c r="UGE737" s="479"/>
      <c r="UGF737" s="479"/>
      <c r="UGG737" s="479"/>
      <c r="UGH737" s="479"/>
      <c r="UGI737" s="479"/>
      <c r="UGJ737" s="479"/>
      <c r="UGK737" s="479"/>
      <c r="UGL737" s="479"/>
      <c r="UGM737" s="479"/>
      <c r="UGN737" s="479"/>
      <c r="UGO737" s="479"/>
      <c r="UGP737" s="479"/>
      <c r="UGQ737" s="479"/>
      <c r="UGR737" s="479"/>
      <c r="UGS737" s="479"/>
      <c r="UGT737" s="479"/>
      <c r="UGU737" s="479"/>
      <c r="UGV737" s="479"/>
      <c r="UGW737" s="479"/>
      <c r="UGX737" s="479"/>
      <c r="UGY737" s="479"/>
      <c r="UGZ737" s="479"/>
      <c r="UHA737" s="479"/>
      <c r="UHB737" s="479"/>
      <c r="UHC737" s="479"/>
      <c r="UHD737" s="479"/>
      <c r="UHE737" s="479"/>
      <c r="UHF737" s="479"/>
      <c r="UHG737" s="479"/>
      <c r="UHH737" s="479"/>
      <c r="UHI737" s="479"/>
      <c r="UHJ737" s="479"/>
      <c r="UHK737" s="479"/>
      <c r="UHL737" s="479"/>
      <c r="UHM737" s="479"/>
      <c r="UHN737" s="479"/>
      <c r="UHO737" s="479"/>
      <c r="UHP737" s="479"/>
      <c r="UHQ737" s="479"/>
      <c r="UHR737" s="479"/>
      <c r="UHS737" s="479"/>
      <c r="UHT737" s="479"/>
      <c r="UHU737" s="479"/>
      <c r="UHV737" s="479"/>
      <c r="UHW737" s="479"/>
      <c r="UHX737" s="479"/>
      <c r="UHY737" s="479"/>
      <c r="UHZ737" s="479"/>
      <c r="UIA737" s="479"/>
      <c r="UIB737" s="479"/>
      <c r="UIC737" s="479"/>
      <c r="UID737" s="479"/>
      <c r="UIE737" s="479"/>
      <c r="UIF737" s="479"/>
      <c r="UIG737" s="479"/>
      <c r="UIH737" s="479"/>
      <c r="UII737" s="479"/>
      <c r="UIJ737" s="479"/>
      <c r="UIK737" s="479"/>
      <c r="UIL737" s="479"/>
      <c r="UIM737" s="479"/>
      <c r="UIN737" s="479"/>
      <c r="UIO737" s="479"/>
      <c r="UIP737" s="479"/>
      <c r="UIQ737" s="479"/>
      <c r="UIR737" s="479"/>
      <c r="UIS737" s="479"/>
      <c r="UIT737" s="479"/>
      <c r="UIU737" s="479"/>
      <c r="UIV737" s="479"/>
      <c r="UIW737" s="479"/>
      <c r="UIX737" s="479"/>
      <c r="UIY737" s="479"/>
      <c r="UIZ737" s="479"/>
      <c r="UJA737" s="479"/>
      <c r="UJB737" s="479"/>
      <c r="UJC737" s="479"/>
      <c r="UJD737" s="479"/>
      <c r="UJE737" s="479"/>
      <c r="UJF737" s="479"/>
      <c r="UJG737" s="479"/>
      <c r="UJH737" s="479"/>
      <c r="UJI737" s="479"/>
      <c r="UJJ737" s="479"/>
      <c r="UJK737" s="479"/>
      <c r="UJL737" s="479"/>
      <c r="UJM737" s="479"/>
      <c r="UJN737" s="479"/>
      <c r="UJO737" s="479"/>
      <c r="UJP737" s="479"/>
      <c r="UJQ737" s="479"/>
      <c r="UJR737" s="479"/>
      <c r="UJS737" s="479"/>
      <c r="UJT737" s="479"/>
      <c r="UJU737" s="479"/>
      <c r="UJV737" s="479"/>
      <c r="UJW737" s="479"/>
      <c r="UJX737" s="479"/>
      <c r="UJY737" s="479"/>
      <c r="UJZ737" s="479"/>
      <c r="UKA737" s="479"/>
      <c r="UKB737" s="479"/>
      <c r="UKC737" s="479"/>
      <c r="UKD737" s="479"/>
      <c r="UKE737" s="479"/>
      <c r="UKF737" s="479"/>
      <c r="UKG737" s="479"/>
      <c r="UKH737" s="479"/>
      <c r="UKI737" s="479"/>
      <c r="UKJ737" s="479"/>
      <c r="UKK737" s="479"/>
      <c r="UKL737" s="479"/>
      <c r="UKM737" s="479"/>
      <c r="UKN737" s="479"/>
      <c r="UKO737" s="479"/>
      <c r="UKP737" s="479"/>
      <c r="UKQ737" s="479"/>
      <c r="UKR737" s="479"/>
      <c r="UKS737" s="479"/>
      <c r="UKT737" s="479"/>
      <c r="UKU737" s="479"/>
      <c r="UKV737" s="479"/>
      <c r="UKW737" s="479"/>
      <c r="UKX737" s="479"/>
      <c r="UKY737" s="479"/>
      <c r="UKZ737" s="479"/>
      <c r="ULA737" s="479"/>
      <c r="ULB737" s="479"/>
      <c r="ULC737" s="479"/>
      <c r="ULD737" s="479"/>
      <c r="ULE737" s="479"/>
      <c r="ULF737" s="479"/>
      <c r="ULG737" s="479"/>
      <c r="ULH737" s="479"/>
      <c r="ULI737" s="479"/>
      <c r="ULJ737" s="479"/>
      <c r="ULK737" s="479"/>
      <c r="ULL737" s="479"/>
      <c r="ULM737" s="479"/>
      <c r="ULN737" s="479"/>
      <c r="ULO737" s="479"/>
      <c r="ULP737" s="479"/>
      <c r="ULQ737" s="479"/>
      <c r="ULR737" s="479"/>
      <c r="ULS737" s="479"/>
      <c r="ULT737" s="479"/>
      <c r="ULU737" s="479"/>
      <c r="ULV737" s="479"/>
      <c r="ULW737" s="479"/>
      <c r="ULX737" s="479"/>
      <c r="ULY737" s="479"/>
      <c r="ULZ737" s="479"/>
      <c r="UMA737" s="479"/>
      <c r="UMB737" s="479"/>
      <c r="UMC737" s="479"/>
      <c r="UMD737" s="479"/>
      <c r="UME737" s="479"/>
      <c r="UMF737" s="479"/>
      <c r="UMG737" s="479"/>
      <c r="UMH737" s="479"/>
      <c r="UMI737" s="479"/>
      <c r="UMJ737" s="479"/>
      <c r="UMK737" s="479"/>
      <c r="UML737" s="479"/>
      <c r="UMM737" s="479"/>
      <c r="UMN737" s="479"/>
      <c r="UMO737" s="479"/>
      <c r="UMP737" s="479"/>
      <c r="UMQ737" s="479"/>
      <c r="UMR737" s="479"/>
      <c r="UMS737" s="479"/>
      <c r="UMT737" s="479"/>
      <c r="UMU737" s="479"/>
      <c r="UMV737" s="479"/>
      <c r="UMW737" s="479"/>
      <c r="UMX737" s="479"/>
      <c r="UMY737" s="479"/>
      <c r="UMZ737" s="479"/>
      <c r="UNA737" s="479"/>
      <c r="UNB737" s="479"/>
      <c r="UNC737" s="479"/>
      <c r="UND737" s="479"/>
      <c r="UNE737" s="479"/>
      <c r="UNF737" s="479"/>
      <c r="UNG737" s="479"/>
      <c r="UNH737" s="479"/>
      <c r="UNI737" s="479"/>
      <c r="UNJ737" s="479"/>
      <c r="UNK737" s="479"/>
      <c r="UNL737" s="479"/>
      <c r="UNM737" s="479"/>
      <c r="UNN737" s="479"/>
      <c r="UNO737" s="479"/>
      <c r="UNP737" s="479"/>
      <c r="UNQ737" s="479"/>
      <c r="UNR737" s="479"/>
      <c r="UNS737" s="479"/>
      <c r="UNT737" s="479"/>
      <c r="UNU737" s="479"/>
      <c r="UNV737" s="479"/>
      <c r="UNW737" s="479"/>
      <c r="UNX737" s="479"/>
      <c r="UNY737" s="479"/>
      <c r="UNZ737" s="479"/>
      <c r="UOA737" s="479"/>
      <c r="UOB737" s="479"/>
      <c r="UOC737" s="479"/>
      <c r="UOD737" s="479"/>
      <c r="UOE737" s="479"/>
      <c r="UOF737" s="479"/>
      <c r="UOG737" s="479"/>
      <c r="UOH737" s="479"/>
      <c r="UOI737" s="479"/>
      <c r="UOJ737" s="479"/>
      <c r="UOK737" s="479"/>
      <c r="UOL737" s="479"/>
      <c r="UOM737" s="479"/>
      <c r="UON737" s="479"/>
      <c r="UOO737" s="479"/>
      <c r="UOP737" s="479"/>
      <c r="UOQ737" s="479"/>
      <c r="UOR737" s="479"/>
      <c r="UOS737" s="479"/>
      <c r="UOT737" s="479"/>
      <c r="UOU737" s="479"/>
      <c r="UOV737" s="479"/>
      <c r="UOW737" s="479"/>
      <c r="UOX737" s="479"/>
      <c r="UOY737" s="479"/>
      <c r="UOZ737" s="479"/>
      <c r="UPA737" s="479"/>
      <c r="UPB737" s="479"/>
      <c r="UPC737" s="479"/>
      <c r="UPD737" s="479"/>
      <c r="UPE737" s="479"/>
      <c r="UPF737" s="479"/>
      <c r="UPG737" s="479"/>
      <c r="UPH737" s="479"/>
      <c r="UPI737" s="479"/>
      <c r="UPJ737" s="479"/>
      <c r="UPK737" s="479"/>
      <c r="UPL737" s="479"/>
      <c r="UPM737" s="479"/>
      <c r="UPN737" s="479"/>
      <c r="UPO737" s="479"/>
      <c r="UPP737" s="479"/>
      <c r="UPQ737" s="479"/>
      <c r="UPR737" s="479"/>
      <c r="UPS737" s="479"/>
      <c r="UPT737" s="479"/>
      <c r="UPU737" s="479"/>
      <c r="UPV737" s="479"/>
      <c r="UPW737" s="479"/>
      <c r="UPX737" s="479"/>
      <c r="UPY737" s="479"/>
      <c r="UPZ737" s="479"/>
      <c r="UQA737" s="479"/>
      <c r="UQB737" s="479"/>
      <c r="UQC737" s="479"/>
      <c r="UQD737" s="479"/>
      <c r="UQE737" s="479"/>
      <c r="UQF737" s="479"/>
      <c r="UQG737" s="479"/>
      <c r="UQH737" s="479"/>
      <c r="UQI737" s="479"/>
      <c r="UQJ737" s="479"/>
      <c r="UQK737" s="479"/>
      <c r="UQL737" s="479"/>
      <c r="UQM737" s="479"/>
      <c r="UQN737" s="479"/>
      <c r="UQO737" s="479"/>
      <c r="UQP737" s="479"/>
      <c r="UQQ737" s="479"/>
      <c r="UQR737" s="479"/>
      <c r="UQS737" s="479"/>
      <c r="UQT737" s="479"/>
      <c r="UQU737" s="479"/>
      <c r="UQV737" s="479"/>
      <c r="UQW737" s="479"/>
      <c r="UQX737" s="479"/>
      <c r="UQY737" s="479"/>
      <c r="UQZ737" s="479"/>
      <c r="URA737" s="479"/>
      <c r="URB737" s="479"/>
      <c r="URC737" s="479"/>
      <c r="URD737" s="479"/>
      <c r="URE737" s="479"/>
      <c r="URF737" s="479"/>
      <c r="URG737" s="479"/>
      <c r="URH737" s="479"/>
      <c r="URI737" s="479"/>
      <c r="URJ737" s="479"/>
      <c r="URK737" s="479"/>
      <c r="URL737" s="479"/>
      <c r="URM737" s="479"/>
      <c r="URN737" s="479"/>
      <c r="URO737" s="479"/>
      <c r="URP737" s="479"/>
      <c r="URQ737" s="479"/>
      <c r="URR737" s="479"/>
      <c r="URS737" s="479"/>
      <c r="URT737" s="479"/>
      <c r="URU737" s="479"/>
      <c r="URV737" s="479"/>
      <c r="URW737" s="479"/>
      <c r="URX737" s="479"/>
      <c r="URY737" s="479"/>
      <c r="URZ737" s="479"/>
      <c r="USA737" s="479"/>
      <c r="USB737" s="479"/>
      <c r="USC737" s="479"/>
      <c r="USD737" s="479"/>
      <c r="USE737" s="479"/>
      <c r="USF737" s="479"/>
      <c r="USG737" s="479"/>
      <c r="USH737" s="479"/>
      <c r="USI737" s="479"/>
      <c r="USJ737" s="479"/>
      <c r="USK737" s="479"/>
      <c r="USL737" s="479"/>
      <c r="USM737" s="479"/>
      <c r="USN737" s="479"/>
      <c r="USO737" s="479"/>
      <c r="USP737" s="479"/>
      <c r="USQ737" s="479"/>
      <c r="USR737" s="479"/>
      <c r="USS737" s="479"/>
      <c r="UST737" s="479"/>
      <c r="USU737" s="479"/>
      <c r="USV737" s="479"/>
      <c r="USW737" s="479"/>
      <c r="USX737" s="479"/>
      <c r="USY737" s="479"/>
      <c r="USZ737" s="479"/>
      <c r="UTA737" s="479"/>
      <c r="UTB737" s="479"/>
      <c r="UTC737" s="479"/>
      <c r="UTD737" s="479"/>
      <c r="UTE737" s="479"/>
      <c r="UTF737" s="479"/>
      <c r="UTG737" s="479"/>
      <c r="UTH737" s="479"/>
      <c r="UTI737" s="479"/>
      <c r="UTJ737" s="479"/>
      <c r="UTK737" s="479"/>
      <c r="UTL737" s="479"/>
      <c r="UTM737" s="479"/>
      <c r="UTN737" s="479"/>
      <c r="UTO737" s="479"/>
      <c r="UTP737" s="479"/>
      <c r="UTQ737" s="479"/>
      <c r="UTR737" s="479"/>
      <c r="UTS737" s="479"/>
      <c r="UTT737" s="479"/>
      <c r="UTU737" s="479"/>
      <c r="UTV737" s="479"/>
      <c r="UTW737" s="479"/>
      <c r="UTX737" s="479"/>
      <c r="UTY737" s="479"/>
      <c r="UTZ737" s="479"/>
      <c r="UUA737" s="479"/>
      <c r="UUB737" s="479"/>
      <c r="UUC737" s="479"/>
      <c r="UUD737" s="479"/>
      <c r="UUE737" s="479"/>
      <c r="UUF737" s="479"/>
      <c r="UUG737" s="479"/>
      <c r="UUH737" s="479"/>
      <c r="UUI737" s="479"/>
      <c r="UUJ737" s="479"/>
      <c r="UUK737" s="479"/>
      <c r="UUL737" s="479"/>
      <c r="UUM737" s="479"/>
      <c r="UUN737" s="479"/>
      <c r="UUO737" s="479"/>
      <c r="UUP737" s="479"/>
      <c r="UUQ737" s="479"/>
      <c r="UUR737" s="479"/>
      <c r="UUS737" s="479"/>
      <c r="UUT737" s="479"/>
      <c r="UUU737" s="479"/>
      <c r="UUV737" s="479"/>
      <c r="UUW737" s="479"/>
      <c r="UUX737" s="479"/>
      <c r="UUY737" s="479"/>
      <c r="UUZ737" s="479"/>
      <c r="UVA737" s="479"/>
      <c r="UVB737" s="479"/>
      <c r="UVC737" s="479"/>
      <c r="UVD737" s="479"/>
      <c r="UVE737" s="479"/>
      <c r="UVF737" s="479"/>
      <c r="UVG737" s="479"/>
      <c r="UVH737" s="479"/>
      <c r="UVI737" s="479"/>
      <c r="UVJ737" s="479"/>
      <c r="UVK737" s="479"/>
      <c r="UVL737" s="479"/>
      <c r="UVM737" s="479"/>
      <c r="UVN737" s="479"/>
      <c r="UVO737" s="479"/>
      <c r="UVP737" s="479"/>
      <c r="UVQ737" s="479"/>
      <c r="UVR737" s="479"/>
      <c r="UVS737" s="479"/>
      <c r="UVT737" s="479"/>
      <c r="UVU737" s="479"/>
      <c r="UVV737" s="479"/>
      <c r="UVW737" s="479"/>
      <c r="UVX737" s="479"/>
      <c r="UVY737" s="479"/>
      <c r="UVZ737" s="479"/>
      <c r="UWA737" s="479"/>
      <c r="UWB737" s="479"/>
      <c r="UWC737" s="479"/>
      <c r="UWD737" s="479"/>
      <c r="UWE737" s="479"/>
      <c r="UWF737" s="479"/>
      <c r="UWG737" s="479"/>
      <c r="UWH737" s="479"/>
      <c r="UWI737" s="479"/>
      <c r="UWJ737" s="479"/>
      <c r="UWK737" s="479"/>
      <c r="UWL737" s="479"/>
      <c r="UWM737" s="479"/>
      <c r="UWN737" s="479"/>
      <c r="UWO737" s="479"/>
      <c r="UWP737" s="479"/>
      <c r="UWQ737" s="479"/>
      <c r="UWR737" s="479"/>
      <c r="UWS737" s="479"/>
      <c r="UWT737" s="479"/>
      <c r="UWU737" s="479"/>
      <c r="UWV737" s="479"/>
      <c r="UWW737" s="479"/>
      <c r="UWX737" s="479"/>
      <c r="UWY737" s="479"/>
      <c r="UWZ737" s="479"/>
      <c r="UXA737" s="479"/>
      <c r="UXB737" s="479"/>
      <c r="UXC737" s="479"/>
      <c r="UXD737" s="479"/>
      <c r="UXE737" s="479"/>
      <c r="UXF737" s="479"/>
      <c r="UXG737" s="479"/>
      <c r="UXH737" s="479"/>
      <c r="UXI737" s="479"/>
      <c r="UXJ737" s="479"/>
      <c r="UXK737" s="479"/>
      <c r="UXL737" s="479"/>
      <c r="UXM737" s="479"/>
      <c r="UXN737" s="479"/>
      <c r="UXO737" s="479"/>
      <c r="UXP737" s="479"/>
      <c r="UXQ737" s="479"/>
      <c r="UXR737" s="479"/>
      <c r="UXS737" s="479"/>
      <c r="UXT737" s="479"/>
      <c r="UXU737" s="479"/>
      <c r="UXV737" s="479"/>
      <c r="UXW737" s="479"/>
      <c r="UXX737" s="479"/>
      <c r="UXY737" s="479"/>
      <c r="UXZ737" s="479"/>
      <c r="UYA737" s="479"/>
      <c r="UYB737" s="479"/>
      <c r="UYC737" s="479"/>
      <c r="UYD737" s="479"/>
      <c r="UYE737" s="479"/>
      <c r="UYF737" s="479"/>
      <c r="UYG737" s="479"/>
      <c r="UYH737" s="479"/>
      <c r="UYI737" s="479"/>
      <c r="UYJ737" s="479"/>
      <c r="UYK737" s="479"/>
      <c r="UYL737" s="479"/>
      <c r="UYM737" s="479"/>
      <c r="UYN737" s="479"/>
      <c r="UYO737" s="479"/>
      <c r="UYP737" s="479"/>
      <c r="UYQ737" s="479"/>
      <c r="UYR737" s="479"/>
      <c r="UYS737" s="479"/>
      <c r="UYT737" s="479"/>
      <c r="UYU737" s="479"/>
      <c r="UYV737" s="479"/>
      <c r="UYW737" s="479"/>
      <c r="UYX737" s="479"/>
      <c r="UYY737" s="479"/>
      <c r="UYZ737" s="479"/>
      <c r="UZA737" s="479"/>
      <c r="UZB737" s="479"/>
      <c r="UZC737" s="479"/>
      <c r="UZD737" s="479"/>
      <c r="UZE737" s="479"/>
      <c r="UZF737" s="479"/>
      <c r="UZG737" s="479"/>
      <c r="UZH737" s="479"/>
      <c r="UZI737" s="479"/>
      <c r="UZJ737" s="479"/>
      <c r="UZK737" s="479"/>
      <c r="UZL737" s="479"/>
      <c r="UZM737" s="479"/>
      <c r="UZN737" s="479"/>
      <c r="UZO737" s="479"/>
      <c r="UZP737" s="479"/>
      <c r="UZQ737" s="479"/>
      <c r="UZR737" s="479"/>
      <c r="UZS737" s="479"/>
      <c r="UZT737" s="479"/>
      <c r="UZU737" s="479"/>
      <c r="UZV737" s="479"/>
      <c r="UZW737" s="479"/>
      <c r="UZX737" s="479"/>
      <c r="UZY737" s="479"/>
      <c r="UZZ737" s="479"/>
      <c r="VAA737" s="479"/>
      <c r="VAB737" s="479"/>
      <c r="VAC737" s="479"/>
      <c r="VAD737" s="479"/>
      <c r="VAE737" s="479"/>
      <c r="VAF737" s="479"/>
      <c r="VAG737" s="479"/>
      <c r="VAH737" s="479"/>
      <c r="VAI737" s="479"/>
      <c r="VAJ737" s="479"/>
      <c r="VAK737" s="479"/>
      <c r="VAL737" s="479"/>
      <c r="VAM737" s="479"/>
      <c r="VAN737" s="479"/>
      <c r="VAO737" s="479"/>
      <c r="VAP737" s="479"/>
      <c r="VAQ737" s="479"/>
      <c r="VAR737" s="479"/>
      <c r="VAS737" s="479"/>
      <c r="VAT737" s="479"/>
      <c r="VAU737" s="479"/>
      <c r="VAV737" s="479"/>
      <c r="VAW737" s="479"/>
      <c r="VAX737" s="479"/>
      <c r="VAY737" s="479"/>
      <c r="VAZ737" s="479"/>
      <c r="VBA737" s="479"/>
      <c r="VBB737" s="479"/>
      <c r="VBC737" s="479"/>
      <c r="VBD737" s="479"/>
      <c r="VBE737" s="479"/>
      <c r="VBF737" s="479"/>
      <c r="VBG737" s="479"/>
      <c r="VBH737" s="479"/>
      <c r="VBI737" s="479"/>
      <c r="VBJ737" s="479"/>
      <c r="VBK737" s="479"/>
      <c r="VBL737" s="479"/>
      <c r="VBM737" s="479"/>
      <c r="VBN737" s="479"/>
      <c r="VBO737" s="479"/>
      <c r="VBP737" s="479"/>
      <c r="VBQ737" s="479"/>
      <c r="VBR737" s="479"/>
      <c r="VBS737" s="479"/>
      <c r="VBT737" s="479"/>
      <c r="VBU737" s="479"/>
      <c r="VBV737" s="479"/>
      <c r="VBW737" s="479"/>
      <c r="VBX737" s="479"/>
      <c r="VBY737" s="479"/>
      <c r="VBZ737" s="479"/>
      <c r="VCA737" s="479"/>
      <c r="VCB737" s="479"/>
      <c r="VCC737" s="479"/>
      <c r="VCD737" s="479"/>
      <c r="VCE737" s="479"/>
      <c r="VCF737" s="479"/>
      <c r="VCG737" s="479"/>
      <c r="VCH737" s="479"/>
      <c r="VCI737" s="479"/>
      <c r="VCJ737" s="479"/>
      <c r="VCK737" s="479"/>
      <c r="VCL737" s="479"/>
      <c r="VCM737" s="479"/>
      <c r="VCN737" s="479"/>
      <c r="VCO737" s="479"/>
      <c r="VCP737" s="479"/>
      <c r="VCQ737" s="479"/>
      <c r="VCR737" s="479"/>
      <c r="VCS737" s="479"/>
      <c r="VCT737" s="479"/>
      <c r="VCU737" s="479"/>
      <c r="VCV737" s="479"/>
      <c r="VCW737" s="479"/>
      <c r="VCX737" s="479"/>
      <c r="VCY737" s="479"/>
      <c r="VCZ737" s="479"/>
      <c r="VDA737" s="479"/>
      <c r="VDB737" s="479"/>
      <c r="VDC737" s="479"/>
      <c r="VDD737" s="479"/>
      <c r="VDE737" s="479"/>
      <c r="VDF737" s="479"/>
      <c r="VDG737" s="479"/>
      <c r="VDH737" s="479"/>
      <c r="VDI737" s="479"/>
      <c r="VDJ737" s="479"/>
      <c r="VDK737" s="479"/>
      <c r="VDL737" s="479"/>
      <c r="VDM737" s="479"/>
      <c r="VDN737" s="479"/>
      <c r="VDO737" s="479"/>
      <c r="VDP737" s="479"/>
      <c r="VDQ737" s="479"/>
      <c r="VDR737" s="479"/>
      <c r="VDS737" s="479"/>
      <c r="VDT737" s="479"/>
      <c r="VDU737" s="479"/>
      <c r="VDV737" s="479"/>
      <c r="VDW737" s="479"/>
      <c r="VDX737" s="479"/>
      <c r="VDY737" s="479"/>
      <c r="VDZ737" s="479"/>
      <c r="VEA737" s="479"/>
      <c r="VEB737" s="479"/>
      <c r="VEC737" s="479"/>
      <c r="VED737" s="479"/>
      <c r="VEE737" s="479"/>
      <c r="VEF737" s="479"/>
      <c r="VEG737" s="479"/>
      <c r="VEH737" s="479"/>
      <c r="VEI737" s="479"/>
      <c r="VEJ737" s="479"/>
      <c r="VEK737" s="479"/>
      <c r="VEL737" s="479"/>
      <c r="VEM737" s="479"/>
      <c r="VEN737" s="479"/>
      <c r="VEO737" s="479"/>
      <c r="VEP737" s="479"/>
      <c r="VEQ737" s="479"/>
      <c r="VER737" s="479"/>
      <c r="VES737" s="479"/>
      <c r="VET737" s="479"/>
      <c r="VEU737" s="479"/>
      <c r="VEV737" s="479"/>
      <c r="VEW737" s="479"/>
      <c r="VEX737" s="479"/>
      <c r="VEY737" s="479"/>
      <c r="VEZ737" s="479"/>
      <c r="VFA737" s="479"/>
      <c r="VFB737" s="479"/>
      <c r="VFC737" s="479"/>
      <c r="VFD737" s="479"/>
      <c r="VFE737" s="479"/>
      <c r="VFF737" s="479"/>
      <c r="VFG737" s="479"/>
      <c r="VFH737" s="479"/>
      <c r="VFI737" s="479"/>
      <c r="VFJ737" s="479"/>
      <c r="VFK737" s="479"/>
      <c r="VFL737" s="479"/>
      <c r="VFM737" s="479"/>
      <c r="VFN737" s="479"/>
      <c r="VFO737" s="479"/>
      <c r="VFP737" s="479"/>
      <c r="VFQ737" s="479"/>
      <c r="VFR737" s="479"/>
      <c r="VFS737" s="479"/>
      <c r="VFT737" s="479"/>
      <c r="VFU737" s="479"/>
      <c r="VFV737" s="479"/>
      <c r="VFW737" s="479"/>
      <c r="VFX737" s="479"/>
      <c r="VFY737" s="479"/>
      <c r="VFZ737" s="479"/>
      <c r="VGA737" s="479"/>
      <c r="VGB737" s="479"/>
      <c r="VGC737" s="479"/>
      <c r="VGD737" s="479"/>
      <c r="VGE737" s="479"/>
      <c r="VGF737" s="479"/>
      <c r="VGG737" s="479"/>
      <c r="VGH737" s="479"/>
      <c r="VGI737" s="479"/>
      <c r="VGJ737" s="479"/>
      <c r="VGK737" s="479"/>
      <c r="VGL737" s="479"/>
      <c r="VGM737" s="479"/>
      <c r="VGN737" s="479"/>
      <c r="VGO737" s="479"/>
      <c r="VGP737" s="479"/>
      <c r="VGQ737" s="479"/>
      <c r="VGR737" s="479"/>
      <c r="VGS737" s="479"/>
      <c r="VGT737" s="479"/>
      <c r="VGU737" s="479"/>
      <c r="VGV737" s="479"/>
      <c r="VGW737" s="479"/>
      <c r="VGX737" s="479"/>
      <c r="VGY737" s="479"/>
      <c r="VGZ737" s="479"/>
      <c r="VHA737" s="479"/>
      <c r="VHB737" s="479"/>
      <c r="VHC737" s="479"/>
      <c r="VHD737" s="479"/>
      <c r="VHE737" s="479"/>
      <c r="VHF737" s="479"/>
      <c r="VHG737" s="479"/>
      <c r="VHH737" s="479"/>
      <c r="VHI737" s="479"/>
      <c r="VHJ737" s="479"/>
      <c r="VHK737" s="479"/>
      <c r="VHL737" s="479"/>
      <c r="VHM737" s="479"/>
      <c r="VHN737" s="479"/>
      <c r="VHO737" s="479"/>
      <c r="VHP737" s="479"/>
      <c r="VHQ737" s="479"/>
      <c r="VHR737" s="479"/>
      <c r="VHS737" s="479"/>
      <c r="VHT737" s="479"/>
      <c r="VHU737" s="479"/>
      <c r="VHV737" s="479"/>
      <c r="VHW737" s="479"/>
      <c r="VHX737" s="479"/>
      <c r="VHY737" s="479"/>
      <c r="VHZ737" s="479"/>
      <c r="VIA737" s="479"/>
      <c r="VIB737" s="479"/>
      <c r="VIC737" s="479"/>
      <c r="VID737" s="479"/>
      <c r="VIE737" s="479"/>
      <c r="VIF737" s="479"/>
      <c r="VIG737" s="479"/>
      <c r="VIH737" s="479"/>
      <c r="VII737" s="479"/>
      <c r="VIJ737" s="479"/>
      <c r="VIK737" s="479"/>
      <c r="VIL737" s="479"/>
      <c r="VIM737" s="479"/>
      <c r="VIN737" s="479"/>
      <c r="VIO737" s="479"/>
      <c r="VIP737" s="479"/>
      <c r="VIQ737" s="479"/>
      <c r="VIR737" s="479"/>
      <c r="VIS737" s="479"/>
      <c r="VIT737" s="479"/>
      <c r="VIU737" s="479"/>
      <c r="VIV737" s="479"/>
      <c r="VIW737" s="479"/>
      <c r="VIX737" s="479"/>
      <c r="VIY737" s="479"/>
      <c r="VIZ737" s="479"/>
      <c r="VJA737" s="479"/>
      <c r="VJB737" s="479"/>
      <c r="VJC737" s="479"/>
      <c r="VJD737" s="479"/>
      <c r="VJE737" s="479"/>
      <c r="VJF737" s="479"/>
      <c r="VJG737" s="479"/>
      <c r="VJH737" s="479"/>
      <c r="VJI737" s="479"/>
      <c r="VJJ737" s="479"/>
      <c r="VJK737" s="479"/>
      <c r="VJL737" s="479"/>
      <c r="VJM737" s="479"/>
      <c r="VJN737" s="479"/>
      <c r="VJO737" s="479"/>
      <c r="VJP737" s="479"/>
      <c r="VJQ737" s="479"/>
      <c r="VJR737" s="479"/>
      <c r="VJS737" s="479"/>
      <c r="VJT737" s="479"/>
      <c r="VJU737" s="479"/>
      <c r="VJV737" s="479"/>
      <c r="VJW737" s="479"/>
      <c r="VJX737" s="479"/>
      <c r="VJY737" s="479"/>
      <c r="VJZ737" s="479"/>
      <c r="VKA737" s="479"/>
      <c r="VKB737" s="479"/>
      <c r="VKC737" s="479"/>
      <c r="VKD737" s="479"/>
      <c r="VKE737" s="479"/>
      <c r="VKF737" s="479"/>
      <c r="VKG737" s="479"/>
      <c r="VKH737" s="479"/>
      <c r="VKI737" s="479"/>
      <c r="VKJ737" s="479"/>
      <c r="VKK737" s="479"/>
      <c r="VKL737" s="479"/>
      <c r="VKM737" s="479"/>
      <c r="VKN737" s="479"/>
      <c r="VKO737" s="479"/>
      <c r="VKP737" s="479"/>
      <c r="VKQ737" s="479"/>
      <c r="VKR737" s="479"/>
      <c r="VKS737" s="479"/>
      <c r="VKT737" s="479"/>
      <c r="VKU737" s="479"/>
      <c r="VKV737" s="479"/>
      <c r="VKW737" s="479"/>
      <c r="VKX737" s="479"/>
      <c r="VKY737" s="479"/>
      <c r="VKZ737" s="479"/>
      <c r="VLA737" s="479"/>
      <c r="VLB737" s="479"/>
      <c r="VLC737" s="479"/>
      <c r="VLD737" s="479"/>
      <c r="VLE737" s="479"/>
      <c r="VLF737" s="479"/>
      <c r="VLG737" s="479"/>
      <c r="VLH737" s="479"/>
      <c r="VLI737" s="479"/>
      <c r="VLJ737" s="479"/>
      <c r="VLK737" s="479"/>
      <c r="VLL737" s="479"/>
      <c r="VLM737" s="479"/>
      <c r="VLN737" s="479"/>
      <c r="VLO737" s="479"/>
      <c r="VLP737" s="479"/>
      <c r="VLQ737" s="479"/>
      <c r="VLR737" s="479"/>
      <c r="VLS737" s="479"/>
      <c r="VLT737" s="479"/>
      <c r="VLU737" s="479"/>
      <c r="VLV737" s="479"/>
      <c r="VLW737" s="479"/>
      <c r="VLX737" s="479"/>
      <c r="VLY737" s="479"/>
      <c r="VLZ737" s="479"/>
      <c r="VMA737" s="479"/>
      <c r="VMB737" s="479"/>
      <c r="VMC737" s="479"/>
      <c r="VMD737" s="479"/>
      <c r="VME737" s="479"/>
      <c r="VMF737" s="479"/>
      <c r="VMG737" s="479"/>
      <c r="VMH737" s="479"/>
      <c r="VMI737" s="479"/>
      <c r="VMJ737" s="479"/>
      <c r="VMK737" s="479"/>
      <c r="VML737" s="479"/>
      <c r="VMM737" s="479"/>
      <c r="VMN737" s="479"/>
      <c r="VMO737" s="479"/>
      <c r="VMP737" s="479"/>
      <c r="VMQ737" s="479"/>
      <c r="VMR737" s="479"/>
      <c r="VMS737" s="479"/>
      <c r="VMT737" s="479"/>
      <c r="VMU737" s="479"/>
      <c r="VMV737" s="479"/>
      <c r="VMW737" s="479"/>
      <c r="VMX737" s="479"/>
      <c r="VMY737" s="479"/>
      <c r="VMZ737" s="479"/>
      <c r="VNA737" s="479"/>
      <c r="VNB737" s="479"/>
      <c r="VNC737" s="479"/>
      <c r="VND737" s="479"/>
      <c r="VNE737" s="479"/>
      <c r="VNF737" s="479"/>
      <c r="VNG737" s="479"/>
      <c r="VNH737" s="479"/>
      <c r="VNI737" s="479"/>
      <c r="VNJ737" s="479"/>
      <c r="VNK737" s="479"/>
      <c r="VNL737" s="479"/>
      <c r="VNM737" s="479"/>
      <c r="VNN737" s="479"/>
      <c r="VNO737" s="479"/>
      <c r="VNP737" s="479"/>
      <c r="VNQ737" s="479"/>
      <c r="VNR737" s="479"/>
      <c r="VNS737" s="479"/>
      <c r="VNT737" s="479"/>
      <c r="VNU737" s="479"/>
      <c r="VNV737" s="479"/>
      <c r="VNW737" s="479"/>
      <c r="VNX737" s="479"/>
      <c r="VNY737" s="479"/>
      <c r="VNZ737" s="479"/>
      <c r="VOA737" s="479"/>
      <c r="VOB737" s="479"/>
      <c r="VOC737" s="479"/>
      <c r="VOD737" s="479"/>
      <c r="VOE737" s="479"/>
      <c r="VOF737" s="479"/>
      <c r="VOG737" s="479"/>
      <c r="VOH737" s="479"/>
      <c r="VOI737" s="479"/>
      <c r="VOJ737" s="479"/>
      <c r="VOK737" s="479"/>
      <c r="VOL737" s="479"/>
      <c r="VOM737" s="479"/>
      <c r="VON737" s="479"/>
      <c r="VOO737" s="479"/>
      <c r="VOP737" s="479"/>
      <c r="VOQ737" s="479"/>
      <c r="VOR737" s="479"/>
      <c r="VOS737" s="479"/>
      <c r="VOT737" s="479"/>
      <c r="VOU737" s="479"/>
      <c r="VOV737" s="479"/>
      <c r="VOW737" s="479"/>
      <c r="VOX737" s="479"/>
      <c r="VOY737" s="479"/>
      <c r="VOZ737" s="479"/>
      <c r="VPA737" s="479"/>
      <c r="VPB737" s="479"/>
      <c r="VPC737" s="479"/>
      <c r="VPD737" s="479"/>
      <c r="VPE737" s="479"/>
      <c r="VPF737" s="479"/>
      <c r="VPG737" s="479"/>
      <c r="VPH737" s="479"/>
      <c r="VPI737" s="479"/>
      <c r="VPJ737" s="479"/>
      <c r="VPK737" s="479"/>
      <c r="VPL737" s="479"/>
      <c r="VPM737" s="479"/>
      <c r="VPN737" s="479"/>
      <c r="VPO737" s="479"/>
      <c r="VPP737" s="479"/>
      <c r="VPQ737" s="479"/>
      <c r="VPR737" s="479"/>
      <c r="VPS737" s="479"/>
      <c r="VPT737" s="479"/>
      <c r="VPU737" s="479"/>
      <c r="VPV737" s="479"/>
      <c r="VPW737" s="479"/>
      <c r="VPX737" s="479"/>
      <c r="VPY737" s="479"/>
      <c r="VPZ737" s="479"/>
      <c r="VQA737" s="479"/>
      <c r="VQB737" s="479"/>
      <c r="VQC737" s="479"/>
      <c r="VQD737" s="479"/>
      <c r="VQE737" s="479"/>
      <c r="VQF737" s="479"/>
      <c r="VQG737" s="479"/>
      <c r="VQH737" s="479"/>
      <c r="VQI737" s="479"/>
      <c r="VQJ737" s="479"/>
      <c r="VQK737" s="479"/>
      <c r="VQL737" s="479"/>
      <c r="VQM737" s="479"/>
      <c r="VQN737" s="479"/>
      <c r="VQO737" s="479"/>
      <c r="VQP737" s="479"/>
      <c r="VQQ737" s="479"/>
      <c r="VQR737" s="479"/>
      <c r="VQS737" s="479"/>
      <c r="VQT737" s="479"/>
      <c r="VQU737" s="479"/>
      <c r="VQV737" s="479"/>
      <c r="VQW737" s="479"/>
      <c r="VQX737" s="479"/>
      <c r="VQY737" s="479"/>
      <c r="VQZ737" s="479"/>
      <c r="VRA737" s="479"/>
      <c r="VRB737" s="479"/>
      <c r="VRC737" s="479"/>
      <c r="VRD737" s="479"/>
      <c r="VRE737" s="479"/>
      <c r="VRF737" s="479"/>
      <c r="VRG737" s="479"/>
      <c r="VRH737" s="479"/>
      <c r="VRI737" s="479"/>
      <c r="VRJ737" s="479"/>
      <c r="VRK737" s="479"/>
      <c r="VRL737" s="479"/>
      <c r="VRM737" s="479"/>
      <c r="VRN737" s="479"/>
      <c r="VRO737" s="479"/>
      <c r="VRP737" s="479"/>
      <c r="VRQ737" s="479"/>
      <c r="VRR737" s="479"/>
      <c r="VRS737" s="479"/>
      <c r="VRT737" s="479"/>
      <c r="VRU737" s="479"/>
      <c r="VRV737" s="479"/>
      <c r="VRW737" s="479"/>
      <c r="VRX737" s="479"/>
      <c r="VRY737" s="479"/>
      <c r="VRZ737" s="479"/>
      <c r="VSA737" s="479"/>
      <c r="VSB737" s="479"/>
      <c r="VSC737" s="479"/>
      <c r="VSD737" s="479"/>
      <c r="VSE737" s="479"/>
      <c r="VSF737" s="479"/>
      <c r="VSG737" s="479"/>
      <c r="VSH737" s="479"/>
      <c r="VSI737" s="479"/>
      <c r="VSJ737" s="479"/>
      <c r="VSK737" s="479"/>
      <c r="VSL737" s="479"/>
      <c r="VSM737" s="479"/>
      <c r="VSN737" s="479"/>
      <c r="VSO737" s="479"/>
      <c r="VSP737" s="479"/>
      <c r="VSQ737" s="479"/>
      <c r="VSR737" s="479"/>
      <c r="VSS737" s="479"/>
      <c r="VST737" s="479"/>
      <c r="VSU737" s="479"/>
      <c r="VSV737" s="479"/>
      <c r="VSW737" s="479"/>
      <c r="VSX737" s="479"/>
      <c r="VSY737" s="479"/>
      <c r="VSZ737" s="479"/>
      <c r="VTA737" s="479"/>
      <c r="VTB737" s="479"/>
      <c r="VTC737" s="479"/>
      <c r="VTD737" s="479"/>
      <c r="VTE737" s="479"/>
      <c r="VTF737" s="479"/>
      <c r="VTG737" s="479"/>
      <c r="VTH737" s="479"/>
      <c r="VTI737" s="479"/>
      <c r="VTJ737" s="479"/>
      <c r="VTK737" s="479"/>
      <c r="VTL737" s="479"/>
      <c r="VTM737" s="479"/>
      <c r="VTN737" s="479"/>
      <c r="VTO737" s="479"/>
      <c r="VTP737" s="479"/>
      <c r="VTQ737" s="479"/>
      <c r="VTR737" s="479"/>
      <c r="VTS737" s="479"/>
      <c r="VTT737" s="479"/>
      <c r="VTU737" s="479"/>
      <c r="VTV737" s="479"/>
      <c r="VTW737" s="479"/>
      <c r="VTX737" s="479"/>
      <c r="VTY737" s="479"/>
      <c r="VTZ737" s="479"/>
      <c r="VUA737" s="479"/>
      <c r="VUB737" s="479"/>
      <c r="VUC737" s="479"/>
      <c r="VUD737" s="479"/>
      <c r="VUE737" s="479"/>
      <c r="VUF737" s="479"/>
      <c r="VUG737" s="479"/>
      <c r="VUH737" s="479"/>
      <c r="VUI737" s="479"/>
      <c r="VUJ737" s="479"/>
      <c r="VUK737" s="479"/>
      <c r="VUL737" s="479"/>
      <c r="VUM737" s="479"/>
      <c r="VUN737" s="479"/>
      <c r="VUO737" s="479"/>
      <c r="VUP737" s="479"/>
      <c r="VUQ737" s="479"/>
      <c r="VUR737" s="479"/>
      <c r="VUS737" s="479"/>
      <c r="VUT737" s="479"/>
      <c r="VUU737" s="479"/>
      <c r="VUV737" s="479"/>
      <c r="VUW737" s="479"/>
      <c r="VUX737" s="479"/>
      <c r="VUY737" s="479"/>
      <c r="VUZ737" s="479"/>
      <c r="VVA737" s="479"/>
      <c r="VVB737" s="479"/>
      <c r="VVC737" s="479"/>
      <c r="VVD737" s="479"/>
      <c r="VVE737" s="479"/>
      <c r="VVF737" s="479"/>
      <c r="VVG737" s="479"/>
      <c r="VVH737" s="479"/>
      <c r="VVI737" s="479"/>
      <c r="VVJ737" s="479"/>
      <c r="VVK737" s="479"/>
      <c r="VVL737" s="479"/>
      <c r="VVM737" s="479"/>
      <c r="VVN737" s="479"/>
      <c r="VVO737" s="479"/>
      <c r="VVP737" s="479"/>
      <c r="VVQ737" s="479"/>
      <c r="VVR737" s="479"/>
      <c r="VVS737" s="479"/>
      <c r="VVT737" s="479"/>
      <c r="VVU737" s="479"/>
      <c r="VVV737" s="479"/>
      <c r="VVW737" s="479"/>
      <c r="VVX737" s="479"/>
      <c r="VVY737" s="479"/>
      <c r="VVZ737" s="479"/>
      <c r="VWA737" s="479"/>
      <c r="VWB737" s="479"/>
      <c r="VWC737" s="479"/>
      <c r="VWD737" s="479"/>
      <c r="VWE737" s="479"/>
      <c r="VWF737" s="479"/>
      <c r="VWG737" s="479"/>
      <c r="VWH737" s="479"/>
      <c r="VWI737" s="479"/>
      <c r="VWJ737" s="479"/>
      <c r="VWK737" s="479"/>
      <c r="VWL737" s="479"/>
      <c r="VWM737" s="479"/>
      <c r="VWN737" s="479"/>
      <c r="VWO737" s="479"/>
      <c r="VWP737" s="479"/>
      <c r="VWQ737" s="479"/>
      <c r="VWR737" s="479"/>
      <c r="VWS737" s="479"/>
      <c r="VWT737" s="479"/>
      <c r="VWU737" s="479"/>
      <c r="VWV737" s="479"/>
      <c r="VWW737" s="479"/>
      <c r="VWX737" s="479"/>
      <c r="VWY737" s="479"/>
      <c r="VWZ737" s="479"/>
      <c r="VXA737" s="479"/>
      <c r="VXB737" s="479"/>
      <c r="VXC737" s="479"/>
      <c r="VXD737" s="479"/>
      <c r="VXE737" s="479"/>
      <c r="VXF737" s="479"/>
      <c r="VXG737" s="479"/>
      <c r="VXH737" s="479"/>
      <c r="VXI737" s="479"/>
      <c r="VXJ737" s="479"/>
      <c r="VXK737" s="479"/>
      <c r="VXL737" s="479"/>
      <c r="VXM737" s="479"/>
      <c r="VXN737" s="479"/>
      <c r="VXO737" s="479"/>
      <c r="VXP737" s="479"/>
      <c r="VXQ737" s="479"/>
      <c r="VXR737" s="479"/>
      <c r="VXS737" s="479"/>
      <c r="VXT737" s="479"/>
      <c r="VXU737" s="479"/>
      <c r="VXV737" s="479"/>
      <c r="VXW737" s="479"/>
      <c r="VXX737" s="479"/>
      <c r="VXY737" s="479"/>
      <c r="VXZ737" s="479"/>
      <c r="VYA737" s="479"/>
      <c r="VYB737" s="479"/>
      <c r="VYC737" s="479"/>
      <c r="VYD737" s="479"/>
      <c r="VYE737" s="479"/>
      <c r="VYF737" s="479"/>
      <c r="VYG737" s="479"/>
      <c r="VYH737" s="479"/>
      <c r="VYI737" s="479"/>
      <c r="VYJ737" s="479"/>
      <c r="VYK737" s="479"/>
      <c r="VYL737" s="479"/>
      <c r="VYM737" s="479"/>
      <c r="VYN737" s="479"/>
      <c r="VYO737" s="479"/>
      <c r="VYP737" s="479"/>
      <c r="VYQ737" s="479"/>
      <c r="VYR737" s="479"/>
      <c r="VYS737" s="479"/>
      <c r="VYT737" s="479"/>
      <c r="VYU737" s="479"/>
      <c r="VYV737" s="479"/>
      <c r="VYW737" s="479"/>
      <c r="VYX737" s="479"/>
      <c r="VYY737" s="479"/>
      <c r="VYZ737" s="479"/>
      <c r="VZA737" s="479"/>
      <c r="VZB737" s="479"/>
      <c r="VZC737" s="479"/>
      <c r="VZD737" s="479"/>
      <c r="VZE737" s="479"/>
      <c r="VZF737" s="479"/>
      <c r="VZG737" s="479"/>
      <c r="VZH737" s="479"/>
      <c r="VZI737" s="479"/>
      <c r="VZJ737" s="479"/>
      <c r="VZK737" s="479"/>
      <c r="VZL737" s="479"/>
      <c r="VZM737" s="479"/>
      <c r="VZN737" s="479"/>
      <c r="VZO737" s="479"/>
      <c r="VZP737" s="479"/>
      <c r="VZQ737" s="479"/>
      <c r="VZR737" s="479"/>
      <c r="VZS737" s="479"/>
      <c r="VZT737" s="479"/>
      <c r="VZU737" s="479"/>
      <c r="VZV737" s="479"/>
      <c r="VZW737" s="479"/>
      <c r="VZX737" s="479"/>
      <c r="VZY737" s="479"/>
      <c r="VZZ737" s="479"/>
      <c r="WAA737" s="479"/>
      <c r="WAB737" s="479"/>
      <c r="WAC737" s="479"/>
      <c r="WAD737" s="479"/>
      <c r="WAE737" s="479"/>
      <c r="WAF737" s="479"/>
      <c r="WAG737" s="479"/>
      <c r="WAH737" s="479"/>
      <c r="WAI737" s="479"/>
      <c r="WAJ737" s="479"/>
      <c r="WAK737" s="479"/>
      <c r="WAL737" s="479"/>
      <c r="WAM737" s="479"/>
      <c r="WAN737" s="479"/>
      <c r="WAO737" s="479"/>
      <c r="WAP737" s="479"/>
      <c r="WAQ737" s="479"/>
      <c r="WAR737" s="479"/>
      <c r="WAS737" s="479"/>
      <c r="WAT737" s="479"/>
      <c r="WAU737" s="479"/>
      <c r="WAV737" s="479"/>
      <c r="WAW737" s="479"/>
      <c r="WAX737" s="479"/>
      <c r="WAY737" s="479"/>
      <c r="WAZ737" s="479"/>
      <c r="WBA737" s="479"/>
      <c r="WBB737" s="479"/>
      <c r="WBC737" s="479"/>
      <c r="WBD737" s="479"/>
      <c r="WBE737" s="479"/>
      <c r="WBF737" s="479"/>
      <c r="WBG737" s="479"/>
      <c r="WBH737" s="479"/>
      <c r="WBI737" s="479"/>
      <c r="WBJ737" s="479"/>
      <c r="WBK737" s="479"/>
      <c r="WBL737" s="479"/>
      <c r="WBM737" s="479"/>
      <c r="WBN737" s="479"/>
      <c r="WBO737" s="479"/>
      <c r="WBP737" s="479"/>
      <c r="WBQ737" s="479"/>
      <c r="WBR737" s="479"/>
      <c r="WBS737" s="479"/>
      <c r="WBT737" s="479"/>
      <c r="WBU737" s="479"/>
      <c r="WBV737" s="479"/>
      <c r="WBW737" s="479"/>
      <c r="WBX737" s="479"/>
      <c r="WBY737" s="479"/>
      <c r="WBZ737" s="479"/>
      <c r="WCA737" s="479"/>
      <c r="WCB737" s="479"/>
      <c r="WCC737" s="479"/>
      <c r="WCD737" s="479"/>
      <c r="WCE737" s="479"/>
      <c r="WCF737" s="479"/>
      <c r="WCG737" s="479"/>
      <c r="WCH737" s="479"/>
      <c r="WCI737" s="479"/>
      <c r="WCJ737" s="479"/>
      <c r="WCK737" s="479"/>
      <c r="WCL737" s="479"/>
      <c r="WCM737" s="479"/>
      <c r="WCN737" s="479"/>
      <c r="WCO737" s="479"/>
      <c r="WCP737" s="479"/>
      <c r="WCQ737" s="479"/>
      <c r="WCR737" s="479"/>
      <c r="WCS737" s="479"/>
      <c r="WCT737" s="479"/>
      <c r="WCU737" s="479"/>
      <c r="WCV737" s="479"/>
      <c r="WCW737" s="479"/>
      <c r="WCX737" s="479"/>
      <c r="WCY737" s="479"/>
      <c r="WCZ737" s="479"/>
      <c r="WDA737" s="479"/>
      <c r="WDB737" s="479"/>
      <c r="WDC737" s="479"/>
      <c r="WDD737" s="479"/>
      <c r="WDE737" s="479"/>
      <c r="WDF737" s="479"/>
      <c r="WDG737" s="479"/>
      <c r="WDH737" s="479"/>
      <c r="WDI737" s="479"/>
      <c r="WDJ737" s="479"/>
      <c r="WDK737" s="479"/>
      <c r="WDL737" s="479"/>
      <c r="WDM737" s="479"/>
      <c r="WDN737" s="479"/>
      <c r="WDO737" s="479"/>
      <c r="WDP737" s="479"/>
      <c r="WDQ737" s="479"/>
      <c r="WDR737" s="479"/>
      <c r="WDS737" s="479"/>
      <c r="WDT737" s="479"/>
      <c r="WDU737" s="479"/>
      <c r="WDV737" s="479"/>
      <c r="WDW737" s="479"/>
      <c r="WDX737" s="479"/>
      <c r="WDY737" s="479"/>
      <c r="WDZ737" s="479"/>
      <c r="WEA737" s="479"/>
      <c r="WEB737" s="479"/>
      <c r="WEC737" s="479"/>
      <c r="WED737" s="479"/>
      <c r="WEE737" s="479"/>
      <c r="WEF737" s="479"/>
      <c r="WEG737" s="479"/>
      <c r="WEH737" s="479"/>
      <c r="WEI737" s="479"/>
      <c r="WEJ737" s="479"/>
      <c r="WEK737" s="479"/>
      <c r="WEL737" s="479"/>
      <c r="WEM737" s="479"/>
      <c r="WEN737" s="479"/>
      <c r="WEO737" s="479"/>
      <c r="WEP737" s="479"/>
      <c r="WEQ737" s="479"/>
      <c r="WER737" s="479"/>
      <c r="WES737" s="479"/>
      <c r="WET737" s="479"/>
      <c r="WEU737" s="479"/>
      <c r="WEV737" s="479"/>
      <c r="WEW737" s="479"/>
      <c r="WEX737" s="479"/>
      <c r="WEY737" s="479"/>
      <c r="WEZ737" s="479"/>
      <c r="WFA737" s="479"/>
      <c r="WFB737" s="479"/>
      <c r="WFC737" s="479"/>
      <c r="WFD737" s="479"/>
      <c r="WFE737" s="479"/>
      <c r="WFF737" s="479"/>
      <c r="WFG737" s="479"/>
      <c r="WFH737" s="479"/>
      <c r="WFI737" s="479"/>
      <c r="WFJ737" s="479"/>
      <c r="WFK737" s="479"/>
      <c r="WFL737" s="479"/>
      <c r="WFM737" s="479"/>
      <c r="WFN737" s="479"/>
      <c r="WFO737" s="479"/>
      <c r="WFP737" s="479"/>
      <c r="WFQ737" s="479"/>
      <c r="WFR737" s="479"/>
      <c r="WFS737" s="479"/>
      <c r="WFT737" s="479"/>
      <c r="WFU737" s="479"/>
      <c r="WFV737" s="479"/>
      <c r="WFW737" s="479"/>
      <c r="WFX737" s="479"/>
      <c r="WFY737" s="479"/>
      <c r="WFZ737" s="479"/>
      <c r="WGA737" s="479"/>
      <c r="WGB737" s="479"/>
      <c r="WGC737" s="479"/>
      <c r="WGD737" s="479"/>
      <c r="WGE737" s="479"/>
      <c r="WGF737" s="479"/>
      <c r="WGG737" s="479"/>
      <c r="WGH737" s="479"/>
      <c r="WGI737" s="479"/>
      <c r="WGJ737" s="479"/>
      <c r="WGK737" s="479"/>
      <c r="WGL737" s="479"/>
      <c r="WGM737" s="479"/>
      <c r="WGN737" s="479"/>
      <c r="WGO737" s="479"/>
      <c r="WGP737" s="479"/>
      <c r="WGQ737" s="479"/>
      <c r="WGR737" s="479"/>
      <c r="WGS737" s="479"/>
      <c r="WGT737" s="479"/>
      <c r="WGU737" s="479"/>
      <c r="WGV737" s="479"/>
      <c r="WGW737" s="479"/>
      <c r="WGX737" s="479"/>
      <c r="WGY737" s="479"/>
      <c r="WGZ737" s="479"/>
      <c r="WHA737" s="479"/>
      <c r="WHB737" s="479"/>
      <c r="WHC737" s="479"/>
      <c r="WHD737" s="479"/>
      <c r="WHE737" s="479"/>
      <c r="WHF737" s="479"/>
      <c r="WHG737" s="479"/>
      <c r="WHH737" s="479"/>
      <c r="WHI737" s="479"/>
      <c r="WHJ737" s="479"/>
      <c r="WHK737" s="479"/>
      <c r="WHL737" s="479"/>
      <c r="WHM737" s="479"/>
      <c r="WHN737" s="479"/>
      <c r="WHO737" s="479"/>
      <c r="WHP737" s="479"/>
      <c r="WHQ737" s="479"/>
      <c r="WHR737" s="479"/>
      <c r="WHS737" s="479"/>
      <c r="WHT737" s="479"/>
      <c r="WHU737" s="479"/>
      <c r="WHV737" s="479"/>
      <c r="WHW737" s="479"/>
      <c r="WHX737" s="479"/>
      <c r="WHY737" s="479"/>
      <c r="WHZ737" s="479"/>
      <c r="WIA737" s="479"/>
      <c r="WIB737" s="479"/>
      <c r="WIC737" s="479"/>
      <c r="WID737" s="479"/>
      <c r="WIE737" s="479"/>
      <c r="WIF737" s="479"/>
      <c r="WIG737" s="479"/>
      <c r="WIH737" s="479"/>
      <c r="WII737" s="479"/>
      <c r="WIJ737" s="479"/>
      <c r="WIK737" s="479"/>
      <c r="WIL737" s="479"/>
      <c r="WIM737" s="479"/>
      <c r="WIN737" s="479"/>
      <c r="WIO737" s="479"/>
      <c r="WIP737" s="479"/>
      <c r="WIQ737" s="479"/>
      <c r="WIR737" s="479"/>
      <c r="WIS737" s="479"/>
      <c r="WIT737" s="479"/>
      <c r="WIU737" s="479"/>
      <c r="WIV737" s="479"/>
      <c r="WIW737" s="479"/>
      <c r="WIX737" s="479"/>
      <c r="WIY737" s="479"/>
      <c r="WIZ737" s="479"/>
      <c r="WJA737" s="479"/>
      <c r="WJB737" s="479"/>
      <c r="WJC737" s="479"/>
      <c r="WJD737" s="479"/>
      <c r="WJE737" s="479"/>
      <c r="WJF737" s="479"/>
      <c r="WJG737" s="479"/>
      <c r="WJH737" s="479"/>
      <c r="WJI737" s="479"/>
      <c r="WJJ737" s="479"/>
      <c r="WJK737" s="479"/>
      <c r="WJL737" s="479"/>
      <c r="WJM737" s="479"/>
      <c r="WJN737" s="479"/>
      <c r="WJO737" s="479"/>
      <c r="WJP737" s="479"/>
      <c r="WJQ737" s="479"/>
      <c r="WJR737" s="479"/>
      <c r="WJS737" s="479"/>
      <c r="WJT737" s="479"/>
      <c r="WJU737" s="479"/>
      <c r="WJV737" s="479"/>
      <c r="WJW737" s="479"/>
      <c r="WJX737" s="479"/>
      <c r="WJY737" s="479"/>
      <c r="WJZ737" s="479"/>
      <c r="WKA737" s="479"/>
      <c r="WKB737" s="479"/>
      <c r="WKC737" s="479"/>
      <c r="WKD737" s="479"/>
      <c r="WKE737" s="479"/>
      <c r="WKF737" s="479"/>
      <c r="WKG737" s="479"/>
      <c r="WKH737" s="479"/>
      <c r="WKI737" s="479"/>
      <c r="WKJ737" s="479"/>
      <c r="WKK737" s="479"/>
      <c r="WKL737" s="479"/>
      <c r="WKM737" s="479"/>
      <c r="WKN737" s="479"/>
      <c r="WKO737" s="479"/>
      <c r="WKP737" s="479"/>
      <c r="WKQ737" s="479"/>
      <c r="WKR737" s="479"/>
      <c r="WKS737" s="479"/>
      <c r="WKT737" s="479"/>
      <c r="WKU737" s="479"/>
      <c r="WKV737" s="479"/>
      <c r="WKW737" s="479"/>
      <c r="WKX737" s="479"/>
      <c r="WKY737" s="479"/>
      <c r="WKZ737" s="479"/>
      <c r="WLA737" s="479"/>
      <c r="WLB737" s="479"/>
      <c r="WLC737" s="479"/>
      <c r="WLD737" s="479"/>
      <c r="WLE737" s="479"/>
      <c r="WLF737" s="479"/>
      <c r="WLG737" s="479"/>
      <c r="WLH737" s="479"/>
      <c r="WLI737" s="479"/>
      <c r="WLJ737" s="479"/>
      <c r="WLK737" s="479"/>
      <c r="WLL737" s="479"/>
      <c r="WLM737" s="479"/>
      <c r="WLN737" s="479"/>
      <c r="WLO737" s="479"/>
      <c r="WLP737" s="479"/>
      <c r="WLQ737" s="479"/>
      <c r="WLR737" s="479"/>
      <c r="WLS737" s="479"/>
      <c r="WLT737" s="479"/>
      <c r="WLU737" s="479"/>
      <c r="WLV737" s="479"/>
      <c r="WLW737" s="479"/>
      <c r="WLX737" s="479"/>
      <c r="WLY737" s="479"/>
      <c r="WLZ737" s="479"/>
      <c r="WMA737" s="479"/>
      <c r="WMB737" s="479"/>
      <c r="WMC737" s="479"/>
      <c r="WMD737" s="479"/>
      <c r="WME737" s="479"/>
      <c r="WMF737" s="479"/>
      <c r="WMG737" s="479"/>
      <c r="WMH737" s="479"/>
      <c r="WMI737" s="479"/>
      <c r="WMJ737" s="479"/>
      <c r="WMK737" s="479"/>
      <c r="WML737" s="479"/>
      <c r="WMM737" s="479"/>
      <c r="WMN737" s="479"/>
      <c r="WMO737" s="479"/>
      <c r="WMP737" s="479"/>
      <c r="WMQ737" s="479"/>
      <c r="WMR737" s="479"/>
      <c r="WMS737" s="479"/>
      <c r="WMT737" s="479"/>
      <c r="WMU737" s="479"/>
      <c r="WMV737" s="479"/>
      <c r="WMW737" s="479"/>
      <c r="WMX737" s="479"/>
      <c r="WMY737" s="479"/>
      <c r="WMZ737" s="479"/>
      <c r="WNA737" s="479"/>
      <c r="WNB737" s="479"/>
      <c r="WNC737" s="479"/>
      <c r="WND737" s="479"/>
      <c r="WNE737" s="479"/>
      <c r="WNF737" s="479"/>
      <c r="WNG737" s="479"/>
      <c r="WNH737" s="479"/>
      <c r="WNI737" s="479"/>
      <c r="WNJ737" s="479"/>
      <c r="WNK737" s="479"/>
      <c r="WNL737" s="479"/>
      <c r="WNM737" s="479"/>
      <c r="WNN737" s="479"/>
      <c r="WNO737" s="479"/>
      <c r="WNP737" s="479"/>
      <c r="WNQ737" s="479"/>
      <c r="WNR737" s="479"/>
      <c r="WNS737" s="479"/>
      <c r="WNT737" s="479"/>
      <c r="WNU737" s="479"/>
      <c r="WNV737" s="479"/>
      <c r="WNW737" s="479"/>
      <c r="WNX737" s="479"/>
      <c r="WNY737" s="479"/>
      <c r="WNZ737" s="479"/>
      <c r="WOA737" s="479"/>
      <c r="WOB737" s="479"/>
      <c r="WOC737" s="479"/>
      <c r="WOD737" s="479"/>
      <c r="WOE737" s="479"/>
      <c r="WOF737" s="479"/>
      <c r="WOG737" s="479"/>
      <c r="WOH737" s="479"/>
      <c r="WOI737" s="479"/>
      <c r="WOJ737" s="479"/>
      <c r="WOK737" s="479"/>
      <c r="WOL737" s="479"/>
      <c r="WOM737" s="479"/>
      <c r="WON737" s="479"/>
      <c r="WOO737" s="479"/>
      <c r="WOP737" s="479"/>
      <c r="WOQ737" s="479"/>
      <c r="WOR737" s="479"/>
      <c r="WOS737" s="479"/>
      <c r="WOT737" s="479"/>
      <c r="WOU737" s="479"/>
      <c r="WOV737" s="479"/>
      <c r="WOW737" s="479"/>
      <c r="WOX737" s="479"/>
      <c r="WOY737" s="479"/>
      <c r="WOZ737" s="479"/>
      <c r="WPA737" s="479"/>
      <c r="WPB737" s="479"/>
      <c r="WPC737" s="479"/>
      <c r="WPD737" s="479"/>
      <c r="WPE737" s="479"/>
      <c r="WPF737" s="479"/>
      <c r="WPG737" s="479"/>
      <c r="WPH737" s="479"/>
      <c r="WPI737" s="479"/>
      <c r="WPJ737" s="479"/>
      <c r="WPK737" s="479"/>
      <c r="WPL737" s="479"/>
      <c r="WPM737" s="479"/>
      <c r="WPN737" s="479"/>
      <c r="WPO737" s="479"/>
      <c r="WPP737" s="479"/>
      <c r="WPQ737" s="479"/>
      <c r="WPR737" s="479"/>
      <c r="WPS737" s="479"/>
      <c r="WPT737" s="479"/>
      <c r="WPU737" s="479"/>
      <c r="WPV737" s="479"/>
      <c r="WPW737" s="479"/>
      <c r="WPX737" s="479"/>
      <c r="WPY737" s="479"/>
      <c r="WPZ737" s="479"/>
      <c r="WQA737" s="479"/>
      <c r="WQB737" s="479"/>
      <c r="WQC737" s="479"/>
      <c r="WQD737" s="479"/>
      <c r="WQE737" s="479"/>
      <c r="WQF737" s="479"/>
      <c r="WQG737" s="479"/>
      <c r="WQH737" s="479"/>
      <c r="WQI737" s="479"/>
      <c r="WQJ737" s="479"/>
      <c r="WQK737" s="479"/>
      <c r="WQL737" s="479"/>
      <c r="WQM737" s="479"/>
      <c r="WQN737" s="479"/>
      <c r="WQO737" s="479"/>
      <c r="WQP737" s="479"/>
      <c r="WQQ737" s="479"/>
      <c r="WQR737" s="479"/>
      <c r="WQS737" s="479"/>
      <c r="WQT737" s="479"/>
      <c r="WQU737" s="479"/>
      <c r="WQV737" s="479"/>
      <c r="WQW737" s="479"/>
      <c r="WQX737" s="479"/>
      <c r="WQY737" s="479"/>
      <c r="WQZ737" s="479"/>
      <c r="WRA737" s="479"/>
      <c r="WRB737" s="479"/>
      <c r="WRC737" s="479"/>
      <c r="WRD737" s="479"/>
      <c r="WRE737" s="479"/>
      <c r="WRF737" s="479"/>
      <c r="WRG737" s="479"/>
      <c r="WRH737" s="479"/>
      <c r="WRI737" s="479"/>
      <c r="WRJ737" s="479"/>
      <c r="WRK737" s="479"/>
      <c r="WRL737" s="479"/>
      <c r="WRM737" s="479"/>
      <c r="WRN737" s="479"/>
      <c r="WRO737" s="479"/>
      <c r="WRP737" s="479"/>
      <c r="WRQ737" s="479"/>
      <c r="WRR737" s="479"/>
      <c r="WRS737" s="479"/>
      <c r="WRT737" s="479"/>
      <c r="WRU737" s="479"/>
      <c r="WRV737" s="479"/>
      <c r="WRW737" s="479"/>
      <c r="WRX737" s="479"/>
      <c r="WRY737" s="479"/>
      <c r="WRZ737" s="479"/>
      <c r="WSA737" s="479"/>
      <c r="WSB737" s="479"/>
      <c r="WSC737" s="479"/>
      <c r="WSD737" s="479"/>
      <c r="WSE737" s="479"/>
      <c r="WSF737" s="479"/>
      <c r="WSG737" s="479"/>
      <c r="WSH737" s="479"/>
      <c r="WSI737" s="479"/>
      <c r="WSJ737" s="479"/>
      <c r="WSK737" s="479"/>
      <c r="WSL737" s="479"/>
      <c r="WSM737" s="479"/>
      <c r="WSN737" s="479"/>
      <c r="WSO737" s="479"/>
      <c r="WSP737" s="479"/>
      <c r="WSQ737" s="479"/>
      <c r="WSR737" s="479"/>
      <c r="WSS737" s="479"/>
      <c r="WST737" s="479"/>
      <c r="WSU737" s="479"/>
      <c r="WSV737" s="479"/>
      <c r="WSW737" s="479"/>
      <c r="WSX737" s="479"/>
      <c r="WSY737" s="479"/>
      <c r="WSZ737" s="479"/>
      <c r="WTA737" s="479"/>
      <c r="WTB737" s="479"/>
      <c r="WTC737" s="479"/>
      <c r="WTD737" s="479"/>
      <c r="WTE737" s="479"/>
      <c r="WTF737" s="479"/>
      <c r="WTG737" s="479"/>
      <c r="WTH737" s="479"/>
      <c r="WTI737" s="479"/>
      <c r="WTJ737" s="479"/>
      <c r="WTK737" s="479"/>
      <c r="WTL737" s="479"/>
      <c r="WTM737" s="479"/>
      <c r="WTN737" s="479"/>
      <c r="WTO737" s="479"/>
      <c r="WTP737" s="479"/>
      <c r="WTQ737" s="479"/>
      <c r="WTR737" s="479"/>
      <c r="WTS737" s="479"/>
      <c r="WTT737" s="479"/>
      <c r="WTU737" s="479"/>
      <c r="WTV737" s="479"/>
      <c r="WTW737" s="479"/>
      <c r="WTX737" s="479"/>
      <c r="WTY737" s="479"/>
      <c r="WTZ737" s="479"/>
      <c r="WUA737" s="479"/>
      <c r="WUB737" s="479"/>
      <c r="WUC737" s="479"/>
      <c r="WUD737" s="479"/>
      <c r="WUE737" s="479"/>
      <c r="WUF737" s="479"/>
      <c r="WUG737" s="479"/>
      <c r="WUH737" s="479"/>
      <c r="WUI737" s="479"/>
      <c r="WUJ737" s="479"/>
      <c r="WUK737" s="479"/>
      <c r="WUL737" s="479"/>
      <c r="WUM737" s="479"/>
      <c r="WUN737" s="479"/>
      <c r="WUO737" s="479"/>
      <c r="WUP737" s="479"/>
      <c r="WUQ737" s="479"/>
      <c r="WUR737" s="479"/>
      <c r="WUS737" s="479"/>
      <c r="WUT737" s="479"/>
      <c r="WUU737" s="479"/>
      <c r="WUV737" s="479"/>
      <c r="WUW737" s="479"/>
      <c r="WUX737" s="479"/>
      <c r="WUY737" s="479"/>
      <c r="WUZ737" s="479"/>
      <c r="WVA737" s="479"/>
      <c r="WVB737" s="479"/>
      <c r="WVC737" s="479"/>
      <c r="WVD737" s="479"/>
      <c r="WVE737" s="479"/>
      <c r="WVF737" s="479"/>
      <c r="WVG737" s="479"/>
      <c r="WVH737" s="479"/>
      <c r="WVI737" s="479"/>
      <c r="WVJ737" s="479"/>
      <c r="WVK737" s="479"/>
      <c r="WVL737" s="479"/>
      <c r="WVM737" s="479"/>
      <c r="WVN737" s="479"/>
      <c r="WVO737" s="479"/>
      <c r="WVP737" s="479"/>
      <c r="WVQ737" s="479"/>
      <c r="WVR737" s="479"/>
      <c r="WVS737" s="479"/>
      <c r="WVT737" s="479"/>
      <c r="WVU737" s="479"/>
      <c r="WVV737" s="479"/>
      <c r="WVW737" s="479"/>
      <c r="WVX737" s="479"/>
      <c r="WVY737" s="479"/>
      <c r="WVZ737" s="479"/>
      <c r="WWA737" s="479"/>
      <c r="WWB737" s="479"/>
      <c r="WWC737" s="479"/>
      <c r="WWD737" s="479"/>
      <c r="WWE737" s="479"/>
      <c r="WWF737" s="479"/>
      <c r="WWG737" s="479"/>
      <c r="WWH737" s="479"/>
      <c r="WWI737" s="479"/>
      <c r="WWJ737" s="479"/>
      <c r="WWK737" s="479"/>
      <c r="WWL737" s="479"/>
      <c r="WWM737" s="479"/>
      <c r="WWN737" s="479"/>
      <c r="WWO737" s="479"/>
      <c r="WWP737" s="479"/>
      <c r="WWQ737" s="479"/>
      <c r="WWR737" s="479"/>
      <c r="WWS737" s="479"/>
      <c r="WWT737" s="479"/>
      <c r="WWU737" s="479"/>
      <c r="WWV737" s="479"/>
      <c r="WWW737" s="479"/>
      <c r="WWX737" s="479"/>
      <c r="WWY737" s="479"/>
      <c r="WWZ737" s="479"/>
      <c r="WXA737" s="479"/>
      <c r="WXB737" s="479"/>
      <c r="WXC737" s="479"/>
      <c r="WXD737" s="479"/>
      <c r="WXE737" s="479"/>
      <c r="WXF737" s="479"/>
      <c r="WXG737" s="479"/>
      <c r="WXH737" s="479"/>
      <c r="WXI737" s="479"/>
      <c r="WXJ737" s="479"/>
      <c r="WXK737" s="479"/>
      <c r="WXL737" s="479"/>
      <c r="WXM737" s="479"/>
      <c r="WXN737" s="479"/>
      <c r="WXO737" s="479"/>
      <c r="WXP737" s="479"/>
      <c r="WXQ737" s="479"/>
      <c r="WXR737" s="479"/>
      <c r="WXS737" s="479"/>
      <c r="WXT737" s="479"/>
      <c r="WXU737" s="479"/>
      <c r="WXV737" s="479"/>
      <c r="WXW737" s="479"/>
      <c r="WXX737" s="479"/>
      <c r="WXY737" s="479"/>
      <c r="WXZ737" s="479"/>
      <c r="WYA737" s="479"/>
      <c r="WYB737" s="479"/>
      <c r="WYC737" s="479"/>
      <c r="WYD737" s="479"/>
      <c r="WYE737" s="479"/>
      <c r="WYF737" s="479"/>
      <c r="WYG737" s="479"/>
      <c r="WYH737" s="479"/>
      <c r="WYI737" s="479"/>
      <c r="WYJ737" s="479"/>
      <c r="WYK737" s="479"/>
      <c r="WYL737" s="479"/>
      <c r="WYM737" s="479"/>
      <c r="WYN737" s="479"/>
      <c r="WYO737" s="479"/>
      <c r="WYP737" s="479"/>
      <c r="WYQ737" s="479"/>
      <c r="WYR737" s="479"/>
      <c r="WYS737" s="479"/>
      <c r="WYT737" s="479"/>
      <c r="WYU737" s="479"/>
      <c r="WYV737" s="479"/>
      <c r="WYW737" s="479"/>
      <c r="WYX737" s="479"/>
      <c r="WYY737" s="479"/>
      <c r="WYZ737" s="479"/>
      <c r="WZA737" s="479"/>
      <c r="WZB737" s="479"/>
      <c r="WZC737" s="479"/>
      <c r="WZD737" s="479"/>
      <c r="WZE737" s="479"/>
      <c r="WZF737" s="479"/>
      <c r="WZG737" s="479"/>
      <c r="WZH737" s="479"/>
      <c r="WZI737" s="479"/>
      <c r="WZJ737" s="479"/>
      <c r="WZK737" s="479"/>
      <c r="WZL737" s="479"/>
      <c r="WZM737" s="479"/>
      <c r="WZN737" s="479"/>
      <c r="WZO737" s="479"/>
      <c r="WZP737" s="479"/>
      <c r="WZQ737" s="479"/>
      <c r="WZR737" s="479"/>
      <c r="WZS737" s="479"/>
      <c r="WZT737" s="479"/>
      <c r="WZU737" s="479"/>
      <c r="WZV737" s="479"/>
      <c r="WZW737" s="479"/>
      <c r="WZX737" s="479"/>
      <c r="WZY737" s="479"/>
      <c r="WZZ737" s="479"/>
      <c r="XAA737" s="479"/>
      <c r="XAB737" s="479"/>
      <c r="XAC737" s="479"/>
      <c r="XAD737" s="479"/>
      <c r="XAE737" s="479"/>
      <c r="XAF737" s="479"/>
      <c r="XAG737" s="479"/>
      <c r="XAH737" s="479"/>
      <c r="XAI737" s="479"/>
      <c r="XAJ737" s="479"/>
      <c r="XAK737" s="479"/>
      <c r="XAL737" s="479"/>
      <c r="XAM737" s="479"/>
      <c r="XAN737" s="479"/>
      <c r="XAO737" s="479"/>
      <c r="XAP737" s="479"/>
      <c r="XAQ737" s="479"/>
      <c r="XAR737" s="479"/>
      <c r="XAS737" s="479"/>
      <c r="XAT737" s="479"/>
      <c r="XAU737" s="479"/>
      <c r="XAV737" s="479"/>
      <c r="XAW737" s="479"/>
      <c r="XAX737" s="479"/>
      <c r="XAY737" s="479"/>
      <c r="XAZ737" s="479"/>
      <c r="XBA737" s="479"/>
      <c r="XBB737" s="479"/>
      <c r="XBC737" s="479"/>
      <c r="XBD737" s="479"/>
      <c r="XBE737" s="479"/>
      <c r="XBF737" s="479"/>
      <c r="XBG737" s="479"/>
      <c r="XBH737" s="479"/>
      <c r="XBI737" s="479"/>
      <c r="XBJ737" s="479"/>
      <c r="XBK737" s="479"/>
      <c r="XBL737" s="479"/>
      <c r="XBM737" s="479"/>
      <c r="XBN737" s="479"/>
      <c r="XBO737" s="479"/>
      <c r="XBP737" s="479"/>
      <c r="XBQ737" s="479"/>
      <c r="XBR737" s="479"/>
      <c r="XBS737" s="479"/>
      <c r="XBT737" s="479"/>
      <c r="XBU737" s="479"/>
      <c r="XBV737" s="479"/>
      <c r="XBW737" s="479"/>
      <c r="XBX737" s="479"/>
      <c r="XBY737" s="479"/>
      <c r="XBZ737" s="479"/>
      <c r="XCA737" s="479"/>
      <c r="XCB737" s="479"/>
      <c r="XCC737" s="479"/>
      <c r="XCD737" s="479"/>
      <c r="XCE737" s="479"/>
      <c r="XCF737" s="479"/>
      <c r="XCG737" s="479"/>
      <c r="XCH737" s="479"/>
      <c r="XCI737" s="479"/>
      <c r="XCJ737" s="479"/>
      <c r="XCK737" s="479"/>
      <c r="XCL737" s="479"/>
      <c r="XCM737" s="479"/>
      <c r="XCN737" s="479"/>
      <c r="XCO737" s="479"/>
      <c r="XCP737" s="479"/>
      <c r="XCQ737" s="479"/>
      <c r="XCR737" s="479"/>
      <c r="XCS737" s="479"/>
      <c r="XCT737" s="479"/>
      <c r="XCU737" s="479"/>
      <c r="XCV737" s="479"/>
      <c r="XCW737" s="479"/>
      <c r="XCX737" s="479"/>
      <c r="XCY737" s="479"/>
      <c r="XCZ737" s="479"/>
      <c r="XDA737" s="479"/>
      <c r="XDB737" s="479"/>
      <c r="XDC737" s="479"/>
      <c r="XDD737" s="479"/>
      <c r="XDE737" s="479"/>
      <c r="XDF737" s="479"/>
      <c r="XDG737" s="479"/>
      <c r="XDH737" s="479"/>
      <c r="XDI737" s="479"/>
      <c r="XDJ737" s="479"/>
      <c r="XDK737" s="479"/>
      <c r="XDL737" s="479"/>
      <c r="XDM737" s="479"/>
      <c r="XDN737" s="479"/>
      <c r="XDO737" s="479"/>
      <c r="XDP737" s="479"/>
      <c r="XDQ737" s="479"/>
      <c r="XDR737" s="479"/>
      <c r="XDS737" s="479"/>
      <c r="XDT737" s="479"/>
      <c r="XDU737" s="479"/>
      <c r="XDV737" s="479"/>
      <c r="XDW737" s="479"/>
      <c r="XDX737" s="479"/>
      <c r="XDY737" s="479"/>
      <c r="XDZ737" s="479"/>
      <c r="XEA737" s="479"/>
      <c r="XEB737" s="479"/>
      <c r="XEC737" s="479"/>
      <c r="XED737" s="479"/>
      <c r="XEE737" s="479"/>
      <c r="XEF737" s="479"/>
      <c r="XEG737" s="479"/>
      <c r="XEH737" s="479"/>
      <c r="XEI737" s="479"/>
      <c r="XEJ737" s="479"/>
      <c r="XEK737" s="479"/>
      <c r="XEL737" s="479"/>
      <c r="XEM737" s="479"/>
      <c r="XEN737" s="479"/>
      <c r="XEO737" s="479"/>
      <c r="XEP737" s="479"/>
      <c r="XEQ737" s="479"/>
      <c r="XER737" s="479"/>
      <c r="XES737" s="479"/>
      <c r="XET737" s="479"/>
      <c r="XEU737" s="479"/>
      <c r="XEV737" s="479"/>
      <c r="XEW737" s="479"/>
      <c r="XEX737" s="479"/>
      <c r="XEY737" s="479"/>
      <c r="XEZ737" s="479"/>
      <c r="XFA737" s="479"/>
      <c r="XFB737" s="479"/>
      <c r="XFC737" s="479"/>
      <c r="XFD737" s="479"/>
    </row>
    <row r="738" spans="1:16384" ht="12.75" customHeight="1">
      <c r="A738" s="479"/>
      <c r="B738" s="69" t="s">
        <v>1290</v>
      </c>
      <c r="C738" s="66"/>
      <c r="D738" s="66"/>
      <c r="E738" s="66"/>
      <c r="F738" s="66"/>
      <c r="G738" s="709"/>
      <c r="H738" s="709"/>
      <c r="I738" s="709"/>
      <c r="J738" s="709"/>
      <c r="K738" s="66"/>
      <c r="L738" s="66"/>
      <c r="M738" s="66"/>
      <c r="N738" s="66"/>
      <c r="O738" s="66"/>
      <c r="P738" s="710"/>
      <c r="Q738" s="710"/>
      <c r="R738" s="710"/>
      <c r="S738" s="710"/>
      <c r="T738" s="710"/>
      <c r="U738" s="479"/>
      <c r="V738" s="479"/>
      <c r="W738" s="479"/>
      <c r="X738" s="479"/>
      <c r="Y738" s="297"/>
      <c r="Z738" s="297"/>
      <c r="AA738" s="297"/>
      <c r="AB738" s="297"/>
      <c r="AC738" s="297"/>
      <c r="AD738" s="297"/>
      <c r="AE738" s="297"/>
      <c r="AF738" s="297"/>
      <c r="AG738" s="297"/>
      <c r="AH738" s="297"/>
      <c r="AI738" s="297"/>
      <c r="AJ738" s="297"/>
      <c r="AK738" s="297"/>
      <c r="AL738" s="297"/>
      <c r="AM738" s="297"/>
      <c r="AN738" s="297"/>
      <c r="AO738" s="297"/>
      <c r="AP738" s="297"/>
      <c r="AQ738" s="297"/>
      <c r="AR738" s="297"/>
      <c r="AS738" s="297"/>
      <c r="AT738" s="297"/>
      <c r="AU738" s="297"/>
      <c r="AV738" s="297"/>
      <c r="AW738" s="297"/>
      <c r="AX738" s="297"/>
      <c r="AY738" s="297"/>
      <c r="AZ738" s="297"/>
      <c r="BA738" s="297"/>
      <c r="BB738" s="297"/>
      <c r="BC738" s="297"/>
      <c r="BD738" s="297"/>
      <c r="BE738" s="297"/>
      <c r="BF738" s="297"/>
      <c r="BG738" s="297"/>
      <c r="BH738" s="297"/>
      <c r="BI738" s="297"/>
      <c r="BJ738" s="297"/>
      <c r="BK738" s="297"/>
      <c r="BL738" s="297"/>
      <c r="BM738" s="297"/>
      <c r="BN738" s="297"/>
      <c r="BO738" s="297"/>
      <c r="BP738" s="297"/>
      <c r="BQ738" s="297"/>
      <c r="BR738" s="297"/>
      <c r="BS738" s="297"/>
      <c r="BT738" s="297"/>
      <c r="BU738" s="297"/>
      <c r="BV738" s="297"/>
      <c r="BW738" s="297"/>
      <c r="BX738" s="297"/>
      <c r="BY738" s="297"/>
      <c r="BZ738" s="297"/>
      <c r="CA738" s="297"/>
      <c r="CB738" s="297"/>
      <c r="CC738" s="297"/>
      <c r="CD738" s="297"/>
      <c r="CE738" s="297"/>
      <c r="CF738" s="297"/>
      <c r="CG738" s="297"/>
      <c r="CH738" s="297"/>
      <c r="CI738" s="297"/>
      <c r="CJ738" s="297"/>
      <c r="CK738" s="297"/>
      <c r="CL738" s="297"/>
      <c r="CM738" s="297"/>
      <c r="CN738" s="297"/>
      <c r="CO738" s="297"/>
      <c r="CP738" s="297"/>
      <c r="CQ738" s="297"/>
      <c r="CR738" s="297"/>
      <c r="CS738" s="297"/>
      <c r="CT738" s="297"/>
      <c r="CU738" s="297"/>
      <c r="CV738" s="297"/>
      <c r="CW738" s="297"/>
      <c r="CX738" s="297"/>
      <c r="CY738" s="297"/>
      <c r="CZ738" s="297"/>
      <c r="DA738" s="297"/>
      <c r="DB738" s="297"/>
      <c r="DC738" s="297"/>
      <c r="DD738" s="297"/>
      <c r="DE738" s="297"/>
      <c r="DF738" s="297"/>
      <c r="DG738" s="297"/>
      <c r="DH738" s="297"/>
      <c r="DI738" s="297"/>
      <c r="DJ738" s="297"/>
      <c r="DK738" s="297"/>
      <c r="DL738" s="297"/>
      <c r="DM738" s="297"/>
      <c r="DN738" s="297"/>
      <c r="DO738" s="297"/>
      <c r="DP738" s="297"/>
      <c r="DQ738" s="297"/>
      <c r="DR738" s="297"/>
      <c r="DS738" s="297"/>
      <c r="DT738" s="297"/>
      <c r="DU738" s="297"/>
      <c r="DV738" s="297"/>
      <c r="DW738" s="297"/>
      <c r="DX738" s="297"/>
      <c r="DY738" s="297"/>
      <c r="DZ738" s="297"/>
      <c r="EA738" s="297"/>
      <c r="EB738" s="297"/>
      <c r="EC738" s="297"/>
      <c r="ED738" s="297"/>
      <c r="EE738" s="297"/>
      <c r="EF738" s="297"/>
      <c r="EG738" s="297"/>
      <c r="EH738" s="297"/>
      <c r="EI738" s="297"/>
      <c r="EJ738" s="297"/>
      <c r="EK738" s="297"/>
      <c r="EL738" s="297"/>
      <c r="EM738" s="297"/>
      <c r="EN738" s="297"/>
      <c r="EO738" s="297"/>
      <c r="EP738" s="297"/>
      <c r="EQ738" s="297"/>
      <c r="ER738" s="297"/>
      <c r="ES738" s="297"/>
      <c r="ET738" s="297"/>
      <c r="EU738" s="297"/>
      <c r="EV738" s="297"/>
      <c r="EW738" s="297"/>
      <c r="EX738" s="297"/>
      <c r="EY738" s="297"/>
      <c r="EZ738" s="297"/>
      <c r="FA738" s="297"/>
      <c r="FB738" s="297"/>
      <c r="FC738" s="297"/>
      <c r="FD738" s="297"/>
      <c r="FE738" s="297"/>
      <c r="FF738" s="297"/>
      <c r="FG738" s="297"/>
      <c r="FH738" s="297"/>
      <c r="FI738" s="297"/>
      <c r="FJ738" s="297"/>
      <c r="FK738" s="297"/>
      <c r="FL738" s="297"/>
      <c r="FM738" s="297"/>
      <c r="FN738" s="297"/>
      <c r="FO738" s="297"/>
      <c r="FP738" s="297"/>
      <c r="FQ738" s="297"/>
      <c r="FR738" s="297"/>
      <c r="FS738" s="297"/>
      <c r="FT738" s="297"/>
      <c r="FU738" s="297"/>
      <c r="FV738" s="297"/>
      <c r="FW738" s="297"/>
      <c r="FX738" s="297"/>
      <c r="FY738" s="297"/>
      <c r="FZ738" s="297"/>
      <c r="GA738" s="297"/>
      <c r="GB738" s="297"/>
      <c r="GC738" s="297"/>
      <c r="GD738" s="297"/>
      <c r="GE738" s="297"/>
      <c r="GF738" s="297"/>
      <c r="GG738" s="297"/>
      <c r="GH738" s="297"/>
      <c r="GI738" s="297"/>
      <c r="GJ738" s="297"/>
      <c r="GK738" s="297"/>
      <c r="GL738" s="297"/>
      <c r="GM738" s="297"/>
      <c r="GN738" s="297"/>
      <c r="GO738" s="297"/>
      <c r="GP738" s="297"/>
      <c r="GQ738" s="297"/>
      <c r="GR738" s="297"/>
      <c r="GS738" s="297"/>
      <c r="GT738" s="297"/>
      <c r="GU738" s="297"/>
      <c r="GV738" s="297"/>
      <c r="GW738" s="297"/>
      <c r="GX738" s="297"/>
      <c r="GY738" s="297"/>
      <c r="GZ738" s="297"/>
      <c r="HA738" s="297"/>
      <c r="HB738" s="297"/>
      <c r="HC738" s="297"/>
      <c r="HD738" s="297"/>
      <c r="HE738" s="297"/>
      <c r="HF738" s="297"/>
      <c r="HG738" s="297"/>
      <c r="HH738" s="297"/>
      <c r="HI738" s="297"/>
      <c r="HJ738" s="297"/>
      <c r="HK738" s="297"/>
      <c r="HL738" s="297"/>
      <c r="HM738" s="297"/>
      <c r="HN738" s="297"/>
      <c r="HO738" s="297"/>
      <c r="HP738" s="297"/>
      <c r="HQ738" s="297"/>
      <c r="HR738" s="297"/>
      <c r="HS738" s="297"/>
      <c r="HT738" s="297"/>
      <c r="HU738" s="297"/>
      <c r="HV738" s="297"/>
      <c r="HW738" s="297"/>
      <c r="HX738" s="297"/>
      <c r="HY738" s="297"/>
      <c r="HZ738" s="297"/>
      <c r="IA738" s="297"/>
      <c r="IB738" s="297"/>
      <c r="IC738" s="297"/>
      <c r="ID738" s="297"/>
      <c r="IE738" s="297"/>
      <c r="IF738" s="297"/>
      <c r="IG738" s="297"/>
      <c r="IH738" s="297"/>
      <c r="II738" s="297"/>
      <c r="IJ738" s="297"/>
      <c r="IK738" s="297"/>
      <c r="IL738" s="297"/>
      <c r="IM738" s="297"/>
      <c r="IN738" s="297"/>
      <c r="IO738" s="297"/>
      <c r="IP738" s="297"/>
      <c r="IQ738" s="297"/>
      <c r="IR738" s="297"/>
      <c r="IS738" s="297"/>
      <c r="IT738" s="297"/>
      <c r="IU738" s="297"/>
      <c r="IV738" s="297"/>
      <c r="IW738" s="297"/>
      <c r="IX738" s="297"/>
      <c r="IY738" s="297"/>
      <c r="IZ738" s="297"/>
      <c r="JA738" s="297"/>
      <c r="JB738" s="297"/>
      <c r="JC738" s="297"/>
      <c r="JD738" s="297"/>
      <c r="JE738" s="297"/>
      <c r="JF738" s="297"/>
      <c r="JG738" s="297"/>
      <c r="JH738" s="297"/>
      <c r="JI738" s="297"/>
      <c r="JJ738" s="297"/>
      <c r="JK738" s="297"/>
      <c r="JL738" s="297"/>
      <c r="JM738" s="297"/>
      <c r="JN738" s="297"/>
      <c r="JO738" s="297"/>
      <c r="JP738" s="297"/>
      <c r="JQ738" s="297"/>
      <c r="JR738" s="297"/>
      <c r="JS738" s="297"/>
      <c r="JT738" s="297"/>
      <c r="JU738" s="297"/>
      <c r="JV738" s="297"/>
      <c r="JW738" s="297"/>
      <c r="JX738" s="297"/>
      <c r="JY738" s="297"/>
      <c r="JZ738" s="297"/>
      <c r="KA738" s="297"/>
      <c r="KB738" s="297"/>
      <c r="KC738" s="297"/>
      <c r="KD738" s="297"/>
      <c r="KE738" s="297"/>
      <c r="KF738" s="297"/>
      <c r="KG738" s="297"/>
      <c r="KH738" s="297"/>
      <c r="KI738" s="297"/>
      <c r="KJ738" s="297"/>
      <c r="KK738" s="297"/>
      <c r="KL738" s="297"/>
      <c r="KM738" s="297"/>
      <c r="KN738" s="297"/>
      <c r="KO738" s="297"/>
      <c r="KP738" s="297"/>
      <c r="KQ738" s="297"/>
      <c r="KR738" s="297"/>
      <c r="KS738" s="297"/>
      <c r="KT738" s="297"/>
      <c r="KU738" s="297"/>
      <c r="KV738" s="297"/>
      <c r="KW738" s="297"/>
      <c r="KX738" s="297"/>
      <c r="KY738" s="297"/>
      <c r="KZ738" s="297"/>
      <c r="LA738" s="297"/>
      <c r="LB738" s="297"/>
      <c r="LC738" s="297"/>
      <c r="LD738" s="297"/>
      <c r="LE738" s="297"/>
      <c r="LF738" s="297"/>
      <c r="LG738" s="297"/>
      <c r="LH738" s="297"/>
      <c r="LI738" s="297"/>
      <c r="LJ738" s="297"/>
      <c r="LK738" s="297"/>
      <c r="LL738" s="297"/>
      <c r="LM738" s="297"/>
      <c r="LN738" s="297"/>
      <c r="LO738" s="297"/>
      <c r="LP738" s="297"/>
      <c r="LQ738" s="297"/>
      <c r="LR738" s="297"/>
      <c r="LS738" s="297"/>
      <c r="LT738" s="297"/>
      <c r="LU738" s="297"/>
      <c r="LV738" s="297"/>
      <c r="LW738" s="297"/>
      <c r="LX738" s="297"/>
      <c r="LY738" s="297"/>
      <c r="LZ738" s="297"/>
      <c r="MA738" s="297"/>
      <c r="MB738" s="297"/>
      <c r="MC738" s="297"/>
      <c r="MD738" s="297"/>
      <c r="ME738" s="297"/>
      <c r="MF738" s="297"/>
      <c r="MG738" s="297"/>
      <c r="MH738" s="297"/>
      <c r="MI738" s="297"/>
      <c r="MJ738" s="297"/>
      <c r="MK738" s="297"/>
      <c r="ML738" s="297"/>
      <c r="MM738" s="297"/>
      <c r="MN738" s="297"/>
      <c r="MO738" s="297"/>
      <c r="MP738" s="297"/>
      <c r="MQ738" s="297"/>
      <c r="MR738" s="297"/>
      <c r="MS738" s="297"/>
      <c r="MT738" s="297"/>
      <c r="MU738" s="297"/>
      <c r="MV738" s="297"/>
      <c r="MW738" s="297"/>
      <c r="MX738" s="297"/>
      <c r="MY738" s="297"/>
      <c r="MZ738" s="297"/>
      <c r="NA738" s="297"/>
      <c r="NB738" s="297"/>
      <c r="NC738" s="297"/>
      <c r="ND738" s="297"/>
      <c r="NE738" s="297"/>
      <c r="NF738" s="297"/>
      <c r="NG738" s="297"/>
      <c r="NH738" s="297"/>
      <c r="NI738" s="297"/>
      <c r="NJ738" s="297"/>
      <c r="NK738" s="297"/>
      <c r="NL738" s="297"/>
      <c r="NM738" s="297"/>
      <c r="NN738" s="297"/>
      <c r="NO738" s="297"/>
      <c r="NP738" s="297"/>
      <c r="NQ738" s="297"/>
      <c r="NR738" s="297"/>
      <c r="NS738" s="297"/>
      <c r="NT738" s="297"/>
      <c r="NU738" s="297"/>
      <c r="NV738" s="297"/>
      <c r="NW738" s="297"/>
      <c r="NX738" s="297"/>
      <c r="NY738" s="297"/>
      <c r="NZ738" s="297"/>
      <c r="OA738" s="297"/>
      <c r="OB738" s="297"/>
      <c r="OC738" s="297"/>
      <c r="OD738" s="297"/>
      <c r="OE738" s="297"/>
      <c r="OF738" s="297"/>
      <c r="OG738" s="297"/>
      <c r="OH738" s="297"/>
      <c r="OI738" s="297"/>
      <c r="OJ738" s="297"/>
      <c r="OK738" s="297"/>
      <c r="OL738" s="297"/>
      <c r="OM738" s="297"/>
      <c r="ON738" s="297"/>
      <c r="OO738" s="297"/>
      <c r="OP738" s="297"/>
      <c r="OQ738" s="297"/>
      <c r="OR738" s="297"/>
      <c r="OS738" s="297"/>
      <c r="OT738" s="297"/>
      <c r="OU738" s="297"/>
      <c r="OV738" s="297"/>
      <c r="OW738" s="297"/>
      <c r="OX738" s="297"/>
      <c r="OY738" s="297"/>
      <c r="OZ738" s="297"/>
      <c r="PA738" s="297"/>
      <c r="PB738" s="297"/>
      <c r="PC738" s="297"/>
      <c r="PD738" s="297"/>
      <c r="PE738" s="297"/>
      <c r="PF738" s="297"/>
      <c r="PG738" s="297"/>
      <c r="PH738" s="297"/>
      <c r="PI738" s="297"/>
      <c r="PJ738" s="297"/>
      <c r="PK738" s="297"/>
      <c r="PL738" s="297"/>
      <c r="PM738" s="297"/>
      <c r="PN738" s="297"/>
      <c r="PO738" s="297"/>
      <c r="PP738" s="297"/>
      <c r="PQ738" s="297"/>
      <c r="PR738" s="297"/>
      <c r="PS738" s="297"/>
      <c r="PT738" s="297"/>
      <c r="PU738" s="297"/>
      <c r="PV738" s="297"/>
      <c r="PW738" s="297"/>
      <c r="PX738" s="297"/>
      <c r="PY738" s="297"/>
      <c r="PZ738" s="297"/>
      <c r="QA738" s="297"/>
      <c r="QB738" s="297"/>
      <c r="QC738" s="297"/>
      <c r="QD738" s="297"/>
      <c r="QE738" s="297"/>
      <c r="QF738" s="297"/>
      <c r="QG738" s="297"/>
      <c r="QH738" s="297"/>
      <c r="QI738" s="297"/>
      <c r="QJ738" s="297"/>
      <c r="QK738" s="297"/>
      <c r="QL738" s="297"/>
      <c r="QM738" s="297"/>
      <c r="QN738" s="297"/>
      <c r="QO738" s="297"/>
      <c r="QP738" s="297"/>
      <c r="QQ738" s="297"/>
      <c r="QR738" s="297"/>
      <c r="QS738" s="297"/>
      <c r="QT738" s="297"/>
      <c r="QU738" s="297"/>
      <c r="QV738" s="297"/>
      <c r="QW738" s="297"/>
      <c r="QX738" s="297"/>
      <c r="QY738" s="297"/>
      <c r="QZ738" s="297"/>
      <c r="RA738" s="297"/>
      <c r="RB738" s="297"/>
      <c r="RC738" s="297"/>
      <c r="RD738" s="297"/>
      <c r="RE738" s="297"/>
      <c r="RF738" s="297"/>
      <c r="RG738" s="297"/>
      <c r="RH738" s="297"/>
      <c r="RI738" s="297"/>
      <c r="RJ738" s="297"/>
      <c r="RK738" s="297"/>
      <c r="RL738" s="297"/>
      <c r="RM738" s="297"/>
      <c r="RN738" s="297"/>
      <c r="RO738" s="297"/>
      <c r="RP738" s="297"/>
      <c r="RQ738" s="297"/>
      <c r="RR738" s="297"/>
      <c r="RS738" s="297"/>
      <c r="RT738" s="297"/>
      <c r="RU738" s="297"/>
      <c r="RV738" s="297"/>
      <c r="RW738" s="297"/>
      <c r="RX738" s="297"/>
      <c r="RY738" s="297"/>
      <c r="RZ738" s="297"/>
      <c r="SA738" s="297"/>
      <c r="SB738" s="297"/>
      <c r="SC738" s="297"/>
      <c r="SD738" s="297"/>
      <c r="SE738" s="297"/>
      <c r="SF738" s="297"/>
      <c r="SG738" s="297"/>
      <c r="SH738" s="297"/>
      <c r="SI738" s="297"/>
      <c r="SJ738" s="297"/>
      <c r="SK738" s="297"/>
      <c r="SL738" s="297"/>
      <c r="SM738" s="297"/>
      <c r="SN738" s="297"/>
      <c r="SO738" s="297"/>
      <c r="SP738" s="297"/>
      <c r="SQ738" s="297"/>
      <c r="SR738" s="297"/>
      <c r="SS738" s="297"/>
      <c r="ST738" s="297"/>
      <c r="SU738" s="297"/>
      <c r="SV738" s="297"/>
      <c r="SW738" s="297"/>
      <c r="SX738" s="297"/>
      <c r="SY738" s="297"/>
      <c r="SZ738" s="297"/>
      <c r="TA738" s="297"/>
      <c r="TB738" s="297"/>
      <c r="TC738" s="297"/>
      <c r="TD738" s="297"/>
      <c r="TE738" s="297"/>
      <c r="TF738" s="297"/>
      <c r="TG738" s="297"/>
      <c r="TH738" s="297"/>
      <c r="TI738" s="297"/>
      <c r="TJ738" s="297"/>
      <c r="TK738" s="297"/>
      <c r="TL738" s="297"/>
      <c r="TM738" s="297"/>
      <c r="TN738" s="297"/>
      <c r="TO738" s="297"/>
      <c r="TP738" s="297"/>
      <c r="TQ738" s="297"/>
      <c r="TR738" s="297"/>
      <c r="TS738" s="297"/>
      <c r="TT738" s="297"/>
      <c r="TU738" s="297"/>
      <c r="TV738" s="297"/>
      <c r="TW738" s="297"/>
      <c r="TX738" s="297"/>
      <c r="TY738" s="297"/>
      <c r="TZ738" s="297"/>
      <c r="UA738" s="297"/>
      <c r="UB738" s="297"/>
      <c r="UC738" s="297"/>
      <c r="UD738" s="297"/>
      <c r="UE738" s="297"/>
      <c r="UF738" s="297"/>
      <c r="UG738" s="297"/>
      <c r="UH738" s="297"/>
      <c r="UI738" s="297"/>
      <c r="UJ738" s="297"/>
      <c r="UK738" s="297"/>
      <c r="UL738" s="297"/>
      <c r="UM738" s="297"/>
      <c r="UN738" s="297"/>
      <c r="UO738" s="297"/>
      <c r="UP738" s="297"/>
      <c r="UQ738" s="297"/>
      <c r="UR738" s="297"/>
      <c r="US738" s="297"/>
      <c r="UT738" s="297"/>
      <c r="UU738" s="297"/>
      <c r="UV738" s="297"/>
      <c r="UW738" s="297"/>
      <c r="UX738" s="297"/>
      <c r="UY738" s="297"/>
      <c r="UZ738" s="297"/>
      <c r="VA738" s="297"/>
      <c r="VB738" s="297"/>
      <c r="VC738" s="297"/>
      <c r="VD738" s="297"/>
      <c r="VE738" s="297"/>
      <c r="VF738" s="297"/>
      <c r="VG738" s="297"/>
      <c r="VH738" s="297"/>
      <c r="VI738" s="297"/>
      <c r="VJ738" s="297"/>
      <c r="VK738" s="297"/>
      <c r="VL738" s="297"/>
      <c r="VM738" s="297"/>
      <c r="VN738" s="297"/>
      <c r="VO738" s="297"/>
      <c r="VP738" s="297"/>
      <c r="VQ738" s="297"/>
      <c r="VR738" s="297"/>
      <c r="VS738" s="297"/>
      <c r="VT738" s="297"/>
      <c r="VU738" s="297"/>
      <c r="VV738" s="297"/>
      <c r="VW738" s="297"/>
      <c r="VX738" s="297"/>
      <c r="VY738" s="297"/>
      <c r="VZ738" s="297"/>
      <c r="WA738" s="297"/>
      <c r="WB738" s="297"/>
      <c r="WC738" s="297"/>
      <c r="WD738" s="297"/>
      <c r="WE738" s="297"/>
      <c r="WF738" s="297"/>
      <c r="WG738" s="297"/>
      <c r="WH738" s="297"/>
      <c r="WI738" s="297"/>
      <c r="WJ738" s="297"/>
      <c r="WK738" s="297"/>
      <c r="WL738" s="297"/>
      <c r="WM738" s="297"/>
      <c r="WN738" s="297"/>
      <c r="WO738" s="297"/>
      <c r="WP738" s="297"/>
      <c r="WQ738" s="297"/>
      <c r="WR738" s="297"/>
      <c r="WS738" s="297"/>
      <c r="WT738" s="297"/>
      <c r="WU738" s="297"/>
      <c r="WV738" s="297"/>
      <c r="WW738" s="297"/>
      <c r="WX738" s="297"/>
      <c r="WY738" s="297"/>
      <c r="WZ738" s="297"/>
      <c r="XA738" s="297"/>
      <c r="XB738" s="297"/>
      <c r="XC738" s="297"/>
      <c r="XD738" s="297"/>
      <c r="XE738" s="297"/>
      <c r="XF738" s="297"/>
      <c r="XG738" s="297"/>
      <c r="XH738" s="297"/>
      <c r="XI738" s="297"/>
      <c r="XJ738" s="297"/>
      <c r="XK738" s="297"/>
      <c r="XL738" s="297"/>
      <c r="XM738" s="297"/>
      <c r="XN738" s="297"/>
      <c r="XO738" s="297"/>
      <c r="XP738" s="297"/>
      <c r="XQ738" s="297"/>
      <c r="XR738" s="297"/>
      <c r="XS738" s="297"/>
      <c r="XT738" s="297"/>
      <c r="XU738" s="297"/>
      <c r="XV738" s="297"/>
      <c r="XW738" s="297"/>
      <c r="XX738" s="297"/>
      <c r="XY738" s="297"/>
      <c r="XZ738" s="297"/>
      <c r="YA738" s="297"/>
      <c r="YB738" s="297"/>
      <c r="YC738" s="297"/>
      <c r="YD738" s="297"/>
      <c r="YE738" s="297"/>
      <c r="YF738" s="297"/>
      <c r="YG738" s="297"/>
      <c r="YH738" s="297"/>
      <c r="YI738" s="297"/>
      <c r="YJ738" s="297"/>
      <c r="YK738" s="297"/>
      <c r="YL738" s="297"/>
      <c r="YM738" s="297"/>
      <c r="YN738" s="297"/>
      <c r="YO738" s="297"/>
      <c r="YP738" s="297"/>
      <c r="YQ738" s="297"/>
      <c r="YR738" s="297"/>
      <c r="YS738" s="297"/>
      <c r="YT738" s="297"/>
      <c r="YU738" s="297"/>
      <c r="YV738" s="297"/>
      <c r="YW738" s="297"/>
      <c r="YX738" s="297"/>
      <c r="YY738" s="297"/>
      <c r="YZ738" s="297"/>
      <c r="ZA738" s="297"/>
      <c r="ZB738" s="297"/>
      <c r="ZC738" s="297"/>
      <c r="ZD738" s="297"/>
      <c r="ZE738" s="297"/>
      <c r="ZF738" s="297"/>
      <c r="ZG738" s="297"/>
      <c r="ZH738" s="297"/>
      <c r="ZI738" s="297"/>
      <c r="ZJ738" s="297"/>
      <c r="ZK738" s="297"/>
      <c r="ZL738" s="297"/>
      <c r="ZM738" s="297"/>
      <c r="ZN738" s="297"/>
      <c r="ZO738" s="297"/>
      <c r="ZP738" s="297"/>
      <c r="ZQ738" s="297"/>
      <c r="ZR738" s="297"/>
      <c r="ZS738" s="297"/>
      <c r="ZT738" s="297"/>
      <c r="ZU738" s="297"/>
      <c r="ZV738" s="297"/>
      <c r="ZW738" s="297"/>
      <c r="ZX738" s="297"/>
      <c r="ZY738" s="297"/>
      <c r="ZZ738" s="297"/>
      <c r="AAA738" s="297"/>
      <c r="AAB738" s="297"/>
      <c r="AAC738" s="297"/>
      <c r="AAD738" s="297"/>
      <c r="AAE738" s="297"/>
      <c r="AAF738" s="297"/>
      <c r="AAG738" s="297"/>
      <c r="AAH738" s="297"/>
      <c r="AAI738" s="297"/>
      <c r="AAJ738" s="297"/>
      <c r="AAK738" s="297"/>
      <c r="AAL738" s="297"/>
      <c r="AAM738" s="297"/>
      <c r="AAN738" s="297"/>
      <c r="AAO738" s="297"/>
      <c r="AAP738" s="297"/>
      <c r="AAQ738" s="297"/>
      <c r="AAR738" s="297"/>
      <c r="AAS738" s="297"/>
      <c r="AAT738" s="297"/>
      <c r="AAU738" s="297"/>
      <c r="AAV738" s="297"/>
      <c r="AAW738" s="297"/>
      <c r="AAX738" s="297"/>
      <c r="AAY738" s="297"/>
      <c r="AAZ738" s="297"/>
      <c r="ABA738" s="297"/>
      <c r="ABB738" s="297"/>
      <c r="ABC738" s="297"/>
      <c r="ABD738" s="297"/>
      <c r="ABE738" s="297"/>
      <c r="ABF738" s="297"/>
      <c r="ABG738" s="297"/>
      <c r="ABH738" s="297"/>
      <c r="ABI738" s="297"/>
      <c r="ABJ738" s="297"/>
      <c r="ABK738" s="297"/>
      <c r="ABL738" s="297"/>
      <c r="ABM738" s="297"/>
      <c r="ABN738" s="297"/>
      <c r="ABO738" s="297"/>
      <c r="ABP738" s="297"/>
      <c r="ABQ738" s="297"/>
      <c r="ABR738" s="297"/>
      <c r="ABS738" s="297"/>
      <c r="ABT738" s="297"/>
      <c r="ABU738" s="297"/>
      <c r="ABV738" s="297"/>
      <c r="ABW738" s="297"/>
      <c r="ABX738" s="297"/>
      <c r="ABY738" s="297"/>
      <c r="ABZ738" s="297"/>
      <c r="ACA738" s="297"/>
      <c r="ACB738" s="297"/>
      <c r="ACC738" s="297"/>
      <c r="ACD738" s="297"/>
      <c r="ACE738" s="297"/>
      <c r="ACF738" s="297"/>
      <c r="ACG738" s="297"/>
      <c r="ACH738" s="297"/>
      <c r="ACI738" s="297"/>
      <c r="ACJ738" s="297"/>
      <c r="ACK738" s="297"/>
      <c r="ACL738" s="297"/>
      <c r="ACM738" s="297"/>
      <c r="ACN738" s="297"/>
      <c r="ACO738" s="297"/>
      <c r="ACP738" s="297"/>
      <c r="ACQ738" s="297"/>
      <c r="ACR738" s="297"/>
      <c r="ACS738" s="297"/>
      <c r="ACT738" s="297"/>
      <c r="ACU738" s="297"/>
      <c r="ACV738" s="297"/>
      <c r="ACW738" s="297"/>
      <c r="ACX738" s="297"/>
      <c r="ACY738" s="297"/>
      <c r="ACZ738" s="297"/>
      <c r="ADA738" s="297"/>
      <c r="ADB738" s="297"/>
      <c r="ADC738" s="297"/>
      <c r="ADD738" s="297"/>
      <c r="ADE738" s="297"/>
      <c r="ADF738" s="297"/>
      <c r="ADG738" s="297"/>
      <c r="ADH738" s="297"/>
      <c r="ADI738" s="297"/>
      <c r="ADJ738" s="297"/>
      <c r="ADK738" s="297"/>
      <c r="ADL738" s="297"/>
      <c r="ADM738" s="297"/>
      <c r="ADN738" s="297"/>
      <c r="ADO738" s="297"/>
      <c r="ADP738" s="297"/>
      <c r="ADQ738" s="297"/>
      <c r="ADR738" s="297"/>
      <c r="ADS738" s="297"/>
      <c r="ADT738" s="297"/>
      <c r="ADU738" s="297"/>
      <c r="ADV738" s="297"/>
      <c r="ADW738" s="297"/>
      <c r="ADX738" s="297"/>
      <c r="ADY738" s="297"/>
      <c r="ADZ738" s="297"/>
      <c r="AEA738" s="297"/>
      <c r="AEB738" s="297"/>
      <c r="AEC738" s="297"/>
      <c r="AED738" s="297"/>
      <c r="AEE738" s="297"/>
      <c r="AEF738" s="297"/>
      <c r="AEG738" s="297"/>
      <c r="AEH738" s="297"/>
      <c r="AEI738" s="297"/>
      <c r="AEJ738" s="297"/>
      <c r="AEK738" s="297"/>
      <c r="AEL738" s="297"/>
      <c r="AEM738" s="297"/>
      <c r="AEN738" s="297"/>
      <c r="AEO738" s="297"/>
      <c r="AEP738" s="297"/>
      <c r="AEQ738" s="297"/>
      <c r="AER738" s="297"/>
      <c r="AES738" s="297"/>
      <c r="AET738" s="297"/>
      <c r="AEU738" s="297"/>
      <c r="AEV738" s="297"/>
      <c r="AEW738" s="297"/>
      <c r="AEX738" s="297"/>
      <c r="AEY738" s="297"/>
      <c r="AEZ738" s="297"/>
      <c r="AFA738" s="297"/>
      <c r="AFB738" s="297"/>
      <c r="AFC738" s="297"/>
      <c r="AFD738" s="297"/>
      <c r="AFE738" s="297"/>
      <c r="AFF738" s="297"/>
      <c r="AFG738" s="297"/>
      <c r="AFH738" s="297"/>
      <c r="AFI738" s="297"/>
      <c r="AFJ738" s="297"/>
      <c r="AFK738" s="297"/>
      <c r="AFL738" s="297"/>
      <c r="AFM738" s="297"/>
      <c r="AFN738" s="297"/>
      <c r="AFO738" s="297"/>
      <c r="AFP738" s="297"/>
      <c r="AFQ738" s="297"/>
      <c r="AFR738" s="297"/>
      <c r="AFS738" s="297"/>
      <c r="AFT738" s="297"/>
      <c r="AFU738" s="297"/>
      <c r="AFV738" s="297"/>
      <c r="AFW738" s="297"/>
      <c r="AFX738" s="297"/>
      <c r="AFY738" s="297"/>
      <c r="AFZ738" s="297"/>
      <c r="AGA738" s="297"/>
      <c r="AGB738" s="297"/>
      <c r="AGC738" s="297"/>
      <c r="AGD738" s="297"/>
      <c r="AGE738" s="297"/>
      <c r="AGF738" s="297"/>
      <c r="AGG738" s="297"/>
      <c r="AGH738" s="297"/>
      <c r="AGI738" s="297"/>
      <c r="AGJ738" s="297"/>
      <c r="AGK738" s="297"/>
      <c r="AGL738" s="297"/>
      <c r="AGM738" s="297"/>
      <c r="AGN738" s="297"/>
      <c r="AGO738" s="297"/>
      <c r="AGP738" s="297"/>
      <c r="AGQ738" s="297"/>
      <c r="AGR738" s="297"/>
      <c r="AGS738" s="297"/>
      <c r="AGT738" s="297"/>
      <c r="AGU738" s="297"/>
      <c r="AGV738" s="297"/>
      <c r="AGW738" s="297"/>
      <c r="AGX738" s="297"/>
      <c r="AGY738" s="297"/>
      <c r="AGZ738" s="297"/>
      <c r="AHA738" s="297"/>
      <c r="AHB738" s="297"/>
      <c r="AHC738" s="297"/>
      <c r="AHD738" s="297"/>
      <c r="AHE738" s="297"/>
      <c r="AHF738" s="297"/>
      <c r="AHG738" s="297"/>
      <c r="AHH738" s="297"/>
      <c r="AHI738" s="297"/>
      <c r="AHJ738" s="297"/>
      <c r="AHK738" s="297"/>
      <c r="AHL738" s="297"/>
      <c r="AHM738" s="297"/>
      <c r="AHN738" s="297"/>
      <c r="AHO738" s="297"/>
      <c r="AHP738" s="297"/>
      <c r="AHQ738" s="297"/>
      <c r="AHR738" s="297"/>
      <c r="AHS738" s="297"/>
      <c r="AHT738" s="297"/>
      <c r="AHU738" s="297"/>
      <c r="AHV738" s="297"/>
      <c r="AHW738" s="297"/>
      <c r="AHX738" s="297"/>
      <c r="AHY738" s="297"/>
      <c r="AHZ738" s="297"/>
      <c r="AIA738" s="297"/>
      <c r="AIB738" s="297"/>
      <c r="AIC738" s="297"/>
      <c r="AID738" s="297"/>
      <c r="AIE738" s="297"/>
      <c r="AIF738" s="297"/>
      <c r="AIG738" s="297"/>
      <c r="AIH738" s="297"/>
      <c r="AII738" s="297"/>
      <c r="AIJ738" s="297"/>
      <c r="AIK738" s="297"/>
      <c r="AIL738" s="297"/>
      <c r="AIM738" s="297"/>
      <c r="AIN738" s="297"/>
      <c r="AIO738" s="297"/>
      <c r="AIP738" s="297"/>
      <c r="AIQ738" s="297"/>
      <c r="AIR738" s="297"/>
      <c r="AIS738" s="297"/>
      <c r="AIT738" s="297"/>
      <c r="AIU738" s="297"/>
      <c r="AIV738" s="297"/>
      <c r="AIW738" s="297"/>
      <c r="AIX738" s="297"/>
      <c r="AIY738" s="297"/>
      <c r="AIZ738" s="297"/>
      <c r="AJA738" s="297"/>
      <c r="AJB738" s="297"/>
      <c r="AJC738" s="297"/>
      <c r="AJD738" s="297"/>
      <c r="AJE738" s="297"/>
      <c r="AJF738" s="297"/>
      <c r="AJG738" s="297"/>
      <c r="AJH738" s="297"/>
      <c r="AJI738" s="297"/>
      <c r="AJJ738" s="297"/>
      <c r="AJK738" s="297"/>
      <c r="AJL738" s="297"/>
      <c r="AJM738" s="297"/>
      <c r="AJN738" s="297"/>
      <c r="AJO738" s="297"/>
      <c r="AJP738" s="297"/>
      <c r="AJQ738" s="297"/>
      <c r="AJR738" s="297"/>
      <c r="AJS738" s="297"/>
      <c r="AJT738" s="297"/>
      <c r="AJU738" s="297"/>
      <c r="AJV738" s="297"/>
      <c r="AJW738" s="297"/>
      <c r="AJX738" s="297"/>
      <c r="AJY738" s="297"/>
      <c r="AJZ738" s="297"/>
      <c r="AKA738" s="297"/>
      <c r="AKB738" s="297"/>
      <c r="AKC738" s="297"/>
      <c r="AKD738" s="297"/>
      <c r="AKE738" s="297"/>
      <c r="AKF738" s="297"/>
      <c r="AKG738" s="297"/>
      <c r="AKH738" s="297"/>
      <c r="AKI738" s="297"/>
      <c r="AKJ738" s="297"/>
      <c r="AKK738" s="297"/>
      <c r="AKL738" s="297"/>
      <c r="AKM738" s="297"/>
      <c r="AKN738" s="297"/>
      <c r="AKO738" s="297"/>
      <c r="AKP738" s="297"/>
      <c r="AKQ738" s="297"/>
      <c r="AKR738" s="297"/>
      <c r="AKS738" s="297"/>
      <c r="AKT738" s="297"/>
      <c r="AKU738" s="297"/>
      <c r="AKV738" s="297"/>
      <c r="AKW738" s="297"/>
      <c r="AKX738" s="297"/>
      <c r="AKY738" s="297"/>
      <c r="AKZ738" s="297"/>
      <c r="ALA738" s="297"/>
      <c r="ALB738" s="297"/>
      <c r="ALC738" s="297"/>
      <c r="ALD738" s="297"/>
      <c r="ALE738" s="297"/>
      <c r="ALF738" s="297"/>
      <c r="ALG738" s="297"/>
      <c r="ALH738" s="297"/>
      <c r="ALI738" s="297"/>
      <c r="ALJ738" s="297"/>
      <c r="ALK738" s="297"/>
      <c r="ALL738" s="297"/>
      <c r="ALM738" s="297"/>
      <c r="ALN738" s="297"/>
      <c r="ALO738" s="297"/>
      <c r="ALP738" s="297"/>
      <c r="ALQ738" s="297"/>
      <c r="ALR738" s="297"/>
      <c r="ALS738" s="297"/>
      <c r="ALT738" s="297"/>
      <c r="ALU738" s="297"/>
      <c r="ALV738" s="297"/>
      <c r="ALW738" s="297"/>
      <c r="ALX738" s="297"/>
      <c r="ALY738" s="297"/>
      <c r="ALZ738" s="297"/>
      <c r="AMA738" s="297"/>
      <c r="AMB738" s="297"/>
      <c r="AMC738" s="297"/>
      <c r="AMD738" s="297"/>
      <c r="AME738" s="297"/>
      <c r="AMF738" s="297"/>
      <c r="AMG738" s="297"/>
      <c r="AMH738" s="297"/>
      <c r="AMI738" s="297"/>
      <c r="AMJ738" s="297"/>
      <c r="AMK738" s="297"/>
      <c r="AML738" s="297"/>
      <c r="AMM738" s="297"/>
      <c r="AMN738" s="297"/>
      <c r="AMO738" s="297"/>
      <c r="AMP738" s="297"/>
      <c r="AMQ738" s="297"/>
      <c r="AMR738" s="297"/>
      <c r="AMS738" s="297"/>
      <c r="AMT738" s="297"/>
      <c r="AMU738" s="297"/>
      <c r="AMV738" s="297"/>
      <c r="AMW738" s="297"/>
      <c r="AMX738" s="297"/>
      <c r="AMY738" s="297"/>
      <c r="AMZ738" s="297"/>
      <c r="ANA738" s="297"/>
      <c r="ANB738" s="297"/>
      <c r="ANC738" s="297"/>
      <c r="AND738" s="297"/>
      <c r="ANE738" s="297"/>
      <c r="ANF738" s="297"/>
      <c r="ANG738" s="297"/>
      <c r="ANH738" s="297"/>
      <c r="ANI738" s="297"/>
      <c r="ANJ738" s="297"/>
      <c r="ANK738" s="297"/>
      <c r="ANL738" s="297"/>
      <c r="ANM738" s="297"/>
      <c r="ANN738" s="297"/>
      <c r="ANO738" s="297"/>
      <c r="ANP738" s="297"/>
      <c r="ANQ738" s="297"/>
      <c r="ANR738" s="297"/>
      <c r="ANS738" s="297"/>
      <c r="ANT738" s="297"/>
      <c r="ANU738" s="297"/>
      <c r="ANV738" s="297"/>
      <c r="ANW738" s="297"/>
      <c r="ANX738" s="297"/>
      <c r="ANY738" s="297"/>
      <c r="ANZ738" s="297"/>
      <c r="AOA738" s="297"/>
      <c r="AOB738" s="297"/>
      <c r="AOC738" s="297"/>
      <c r="AOD738" s="297"/>
      <c r="AOE738" s="297"/>
      <c r="AOF738" s="297"/>
      <c r="AOG738" s="297"/>
      <c r="AOH738" s="297"/>
      <c r="AOI738" s="297"/>
      <c r="AOJ738" s="297"/>
      <c r="AOK738" s="297"/>
      <c r="AOL738" s="297"/>
      <c r="AOM738" s="297"/>
      <c r="AON738" s="297"/>
      <c r="AOO738" s="297"/>
      <c r="AOP738" s="297"/>
      <c r="AOQ738" s="297"/>
      <c r="AOR738" s="297"/>
      <c r="AOS738" s="297"/>
      <c r="AOT738" s="297"/>
      <c r="AOU738" s="297"/>
      <c r="AOV738" s="297"/>
      <c r="AOW738" s="297"/>
      <c r="AOX738" s="297"/>
      <c r="AOY738" s="297"/>
      <c r="AOZ738" s="297"/>
      <c r="APA738" s="297"/>
      <c r="APB738" s="297"/>
      <c r="APC738" s="297"/>
      <c r="APD738" s="297"/>
      <c r="APE738" s="297"/>
      <c r="APF738" s="297"/>
      <c r="APG738" s="297"/>
      <c r="APH738" s="297"/>
      <c r="API738" s="297"/>
      <c r="APJ738" s="297"/>
      <c r="APK738" s="297"/>
      <c r="APL738" s="297"/>
      <c r="APM738" s="297"/>
      <c r="APN738" s="297"/>
      <c r="APO738" s="297"/>
      <c r="APP738" s="297"/>
      <c r="APQ738" s="297"/>
      <c r="APR738" s="297"/>
      <c r="APS738" s="297"/>
      <c r="APT738" s="297"/>
      <c r="APU738" s="297"/>
      <c r="APV738" s="297"/>
      <c r="APW738" s="297"/>
      <c r="APX738" s="297"/>
      <c r="APY738" s="297"/>
      <c r="APZ738" s="297"/>
      <c r="AQA738" s="297"/>
      <c r="AQB738" s="297"/>
      <c r="AQC738" s="297"/>
      <c r="AQD738" s="297"/>
      <c r="AQE738" s="297"/>
      <c r="AQF738" s="297"/>
      <c r="AQG738" s="297"/>
      <c r="AQH738" s="297"/>
      <c r="AQI738" s="297"/>
      <c r="AQJ738" s="297"/>
      <c r="AQK738" s="297"/>
      <c r="AQL738" s="297"/>
      <c r="AQM738" s="297"/>
      <c r="AQN738" s="297"/>
      <c r="AQO738" s="297"/>
      <c r="AQP738" s="297"/>
      <c r="AQQ738" s="297"/>
      <c r="AQR738" s="297"/>
      <c r="AQS738" s="297"/>
      <c r="AQT738" s="297"/>
      <c r="AQU738" s="297"/>
      <c r="AQV738" s="297"/>
      <c r="AQW738" s="297"/>
      <c r="AQX738" s="297"/>
      <c r="AQY738" s="297"/>
      <c r="AQZ738" s="297"/>
      <c r="ARA738" s="297"/>
      <c r="ARB738" s="297"/>
      <c r="ARC738" s="297"/>
      <c r="ARD738" s="297"/>
      <c r="ARE738" s="297"/>
      <c r="ARF738" s="297"/>
      <c r="ARG738" s="297"/>
      <c r="ARH738" s="297"/>
      <c r="ARI738" s="297"/>
      <c r="ARJ738" s="297"/>
      <c r="ARK738" s="297"/>
      <c r="ARL738" s="297"/>
      <c r="ARM738" s="297"/>
      <c r="ARN738" s="297"/>
      <c r="ARO738" s="297"/>
      <c r="ARP738" s="297"/>
      <c r="ARQ738" s="297"/>
      <c r="ARR738" s="297"/>
      <c r="ARS738" s="297"/>
      <c r="ART738" s="297"/>
      <c r="ARU738" s="297"/>
      <c r="ARV738" s="297"/>
      <c r="ARW738" s="297"/>
      <c r="ARX738" s="297"/>
      <c r="ARY738" s="297"/>
      <c r="ARZ738" s="297"/>
      <c r="ASA738" s="297"/>
      <c r="ASB738" s="297"/>
      <c r="ASC738" s="297"/>
      <c r="ASD738" s="297"/>
      <c r="ASE738" s="297"/>
      <c r="ASF738" s="297"/>
      <c r="ASG738" s="297"/>
      <c r="ASH738" s="297"/>
      <c r="ASI738" s="297"/>
      <c r="ASJ738" s="297"/>
      <c r="ASK738" s="297"/>
      <c r="ASL738" s="297"/>
      <c r="ASM738" s="297"/>
      <c r="ASN738" s="297"/>
      <c r="ASO738" s="297"/>
      <c r="ASP738" s="297"/>
      <c r="ASQ738" s="297"/>
      <c r="ASR738" s="297"/>
      <c r="ASS738" s="297"/>
      <c r="AST738" s="297"/>
      <c r="ASU738" s="297"/>
      <c r="ASV738" s="297"/>
      <c r="ASW738" s="297"/>
      <c r="ASX738" s="297"/>
      <c r="ASY738" s="297"/>
      <c r="ASZ738" s="297"/>
      <c r="ATA738" s="297"/>
      <c r="ATB738" s="297"/>
      <c r="ATC738" s="297"/>
      <c r="ATD738" s="297"/>
      <c r="ATE738" s="297"/>
      <c r="ATF738" s="297"/>
      <c r="ATG738" s="297"/>
      <c r="ATH738" s="297"/>
      <c r="ATI738" s="297"/>
      <c r="ATJ738" s="297"/>
      <c r="ATK738" s="297"/>
      <c r="ATL738" s="297"/>
      <c r="ATM738" s="297"/>
      <c r="ATN738" s="297"/>
      <c r="ATO738" s="297"/>
      <c r="ATP738" s="297"/>
      <c r="ATQ738" s="297"/>
      <c r="ATR738" s="297"/>
      <c r="ATS738" s="297"/>
      <c r="ATT738" s="297"/>
      <c r="ATU738" s="297"/>
      <c r="ATV738" s="297"/>
      <c r="ATW738" s="297"/>
      <c r="ATX738" s="297"/>
      <c r="ATY738" s="297"/>
      <c r="ATZ738" s="297"/>
      <c r="AUA738" s="297"/>
      <c r="AUB738" s="297"/>
      <c r="AUC738" s="297"/>
      <c r="AUD738" s="297"/>
      <c r="AUE738" s="297"/>
      <c r="AUF738" s="297"/>
      <c r="AUG738" s="297"/>
      <c r="AUH738" s="297"/>
      <c r="AUI738" s="297"/>
      <c r="AUJ738" s="297"/>
      <c r="AUK738" s="297"/>
      <c r="AUL738" s="297"/>
      <c r="AUM738" s="297"/>
      <c r="AUN738" s="297"/>
      <c r="AUO738" s="297"/>
      <c r="AUP738" s="297"/>
      <c r="AUQ738" s="297"/>
      <c r="AUR738" s="297"/>
      <c r="AUS738" s="297"/>
      <c r="AUT738" s="297"/>
      <c r="AUU738" s="297"/>
      <c r="AUV738" s="297"/>
      <c r="AUW738" s="297"/>
      <c r="AUX738" s="297"/>
      <c r="AUY738" s="297"/>
      <c r="AUZ738" s="297"/>
      <c r="AVA738" s="297"/>
      <c r="AVB738" s="297"/>
      <c r="AVC738" s="297"/>
      <c r="AVD738" s="297"/>
      <c r="AVE738" s="297"/>
      <c r="AVF738" s="297"/>
      <c r="AVG738" s="297"/>
      <c r="AVH738" s="297"/>
      <c r="AVI738" s="297"/>
      <c r="AVJ738" s="297"/>
      <c r="AVK738" s="297"/>
      <c r="AVL738" s="297"/>
      <c r="AVM738" s="297"/>
      <c r="AVN738" s="297"/>
      <c r="AVO738" s="297"/>
      <c r="AVP738" s="297"/>
      <c r="AVQ738" s="297"/>
      <c r="AVR738" s="297"/>
      <c r="AVS738" s="297"/>
      <c r="AVT738" s="297"/>
      <c r="AVU738" s="297"/>
      <c r="AVV738" s="297"/>
      <c r="AVW738" s="297"/>
      <c r="AVX738" s="297"/>
      <c r="AVY738" s="297"/>
      <c r="AVZ738" s="297"/>
      <c r="AWA738" s="297"/>
      <c r="AWB738" s="297"/>
      <c r="AWC738" s="297"/>
      <c r="AWD738" s="297"/>
      <c r="AWE738" s="297"/>
      <c r="AWF738" s="297"/>
      <c r="AWG738" s="297"/>
      <c r="AWH738" s="297"/>
      <c r="AWI738" s="297"/>
      <c r="AWJ738" s="297"/>
      <c r="AWK738" s="297"/>
      <c r="AWL738" s="297"/>
      <c r="AWM738" s="297"/>
      <c r="AWN738" s="297"/>
      <c r="AWO738" s="297"/>
      <c r="AWP738" s="297"/>
      <c r="AWQ738" s="297"/>
      <c r="AWR738" s="297"/>
      <c r="AWS738" s="297"/>
      <c r="AWT738" s="297"/>
      <c r="AWU738" s="297"/>
      <c r="AWV738" s="297"/>
      <c r="AWW738" s="297"/>
      <c r="AWX738" s="297"/>
      <c r="AWY738" s="297"/>
      <c r="AWZ738" s="297"/>
      <c r="AXA738" s="297"/>
      <c r="AXB738" s="297"/>
      <c r="AXC738" s="297"/>
      <c r="AXD738" s="297"/>
      <c r="AXE738" s="297"/>
      <c r="AXF738" s="297"/>
      <c r="AXG738" s="297"/>
      <c r="AXH738" s="297"/>
      <c r="AXI738" s="297"/>
      <c r="AXJ738" s="297"/>
      <c r="AXK738" s="297"/>
      <c r="AXL738" s="297"/>
      <c r="AXM738" s="297"/>
      <c r="AXN738" s="297"/>
      <c r="AXO738" s="297"/>
      <c r="AXP738" s="297"/>
      <c r="AXQ738" s="297"/>
      <c r="AXR738" s="297"/>
      <c r="AXS738" s="297"/>
      <c r="AXT738" s="297"/>
      <c r="AXU738" s="297"/>
      <c r="AXV738" s="297"/>
      <c r="AXW738" s="297"/>
      <c r="AXX738" s="297"/>
      <c r="AXY738" s="297"/>
      <c r="AXZ738" s="297"/>
      <c r="AYA738" s="297"/>
      <c r="AYB738" s="297"/>
      <c r="AYC738" s="297"/>
      <c r="AYD738" s="297"/>
      <c r="AYE738" s="297"/>
      <c r="AYF738" s="297"/>
      <c r="AYG738" s="297"/>
      <c r="AYH738" s="297"/>
      <c r="AYI738" s="297"/>
      <c r="AYJ738" s="297"/>
      <c r="AYK738" s="297"/>
      <c r="AYL738" s="297"/>
      <c r="AYM738" s="297"/>
      <c r="AYN738" s="297"/>
      <c r="AYO738" s="297"/>
      <c r="AYP738" s="297"/>
      <c r="AYQ738" s="297"/>
      <c r="AYR738" s="297"/>
      <c r="AYS738" s="297"/>
      <c r="AYT738" s="297"/>
      <c r="AYU738" s="297"/>
      <c r="AYV738" s="297"/>
      <c r="AYW738" s="297"/>
      <c r="AYX738" s="297"/>
      <c r="AYY738" s="297"/>
      <c r="AYZ738" s="297"/>
      <c r="AZA738" s="297"/>
      <c r="AZB738" s="297"/>
      <c r="AZC738" s="297"/>
      <c r="AZD738" s="297"/>
      <c r="AZE738" s="297"/>
      <c r="AZF738" s="297"/>
      <c r="AZG738" s="297"/>
      <c r="AZH738" s="297"/>
      <c r="AZI738" s="297"/>
      <c r="AZJ738" s="297"/>
      <c r="AZK738" s="297"/>
      <c r="AZL738" s="297"/>
      <c r="AZM738" s="297"/>
      <c r="AZN738" s="297"/>
      <c r="AZO738" s="297"/>
      <c r="AZP738" s="297"/>
      <c r="AZQ738" s="297"/>
      <c r="AZR738" s="297"/>
      <c r="AZS738" s="297"/>
      <c r="AZT738" s="297"/>
      <c r="AZU738" s="297"/>
      <c r="AZV738" s="297"/>
      <c r="AZW738" s="297"/>
      <c r="AZX738" s="297"/>
      <c r="AZY738" s="297"/>
      <c r="AZZ738" s="297"/>
      <c r="BAA738" s="297"/>
      <c r="BAB738" s="297"/>
      <c r="BAC738" s="297"/>
      <c r="BAD738" s="297"/>
      <c r="BAE738" s="297"/>
      <c r="BAF738" s="297"/>
      <c r="BAG738" s="297"/>
      <c r="BAH738" s="297"/>
      <c r="BAI738" s="297"/>
      <c r="BAJ738" s="297"/>
      <c r="BAK738" s="297"/>
      <c r="BAL738" s="297"/>
      <c r="BAM738" s="297"/>
      <c r="BAN738" s="297"/>
      <c r="BAO738" s="297"/>
      <c r="BAP738" s="297"/>
      <c r="BAQ738" s="297"/>
      <c r="BAR738" s="297"/>
      <c r="BAS738" s="297"/>
      <c r="BAT738" s="297"/>
      <c r="BAU738" s="297"/>
      <c r="BAV738" s="297"/>
      <c r="BAW738" s="297"/>
      <c r="BAX738" s="297"/>
      <c r="BAY738" s="297"/>
      <c r="BAZ738" s="297"/>
      <c r="BBA738" s="297"/>
      <c r="BBB738" s="297"/>
      <c r="BBC738" s="297"/>
      <c r="BBD738" s="297"/>
      <c r="BBE738" s="297"/>
      <c r="BBF738" s="297"/>
      <c r="BBG738" s="297"/>
      <c r="BBH738" s="297"/>
      <c r="BBI738" s="297"/>
      <c r="BBJ738" s="297"/>
      <c r="BBK738" s="297"/>
      <c r="BBL738" s="297"/>
      <c r="BBM738" s="297"/>
      <c r="BBN738" s="297"/>
      <c r="BBO738" s="297"/>
      <c r="BBP738" s="297"/>
      <c r="BBQ738" s="297"/>
      <c r="BBR738" s="297"/>
      <c r="BBS738" s="297"/>
      <c r="BBT738" s="297"/>
      <c r="BBU738" s="297"/>
      <c r="BBV738" s="297"/>
      <c r="BBW738" s="297"/>
      <c r="BBX738" s="297"/>
      <c r="BBY738" s="297"/>
      <c r="BBZ738" s="297"/>
      <c r="BCA738" s="297"/>
      <c r="BCB738" s="297"/>
      <c r="BCC738" s="297"/>
      <c r="BCD738" s="297"/>
      <c r="BCE738" s="297"/>
      <c r="BCF738" s="297"/>
      <c r="BCG738" s="297"/>
      <c r="BCH738" s="297"/>
      <c r="BCI738" s="297"/>
      <c r="BCJ738" s="297"/>
      <c r="BCK738" s="297"/>
      <c r="BCL738" s="297"/>
      <c r="BCM738" s="297"/>
      <c r="BCN738" s="297"/>
      <c r="BCO738" s="297"/>
      <c r="BCP738" s="297"/>
      <c r="BCQ738" s="297"/>
      <c r="BCR738" s="297"/>
      <c r="BCS738" s="297"/>
      <c r="BCT738" s="297"/>
      <c r="BCU738" s="297"/>
      <c r="BCV738" s="297"/>
      <c r="BCW738" s="297"/>
      <c r="BCX738" s="297"/>
      <c r="BCY738" s="297"/>
      <c r="BCZ738" s="297"/>
      <c r="BDA738" s="297"/>
      <c r="BDB738" s="297"/>
      <c r="BDC738" s="297"/>
      <c r="BDD738" s="297"/>
      <c r="BDE738" s="297"/>
      <c r="BDF738" s="297"/>
      <c r="BDG738" s="297"/>
      <c r="BDH738" s="297"/>
      <c r="BDI738" s="297"/>
      <c r="BDJ738" s="297"/>
      <c r="BDK738" s="297"/>
      <c r="BDL738" s="297"/>
      <c r="BDM738" s="297"/>
      <c r="BDN738" s="297"/>
      <c r="BDO738" s="297"/>
      <c r="BDP738" s="297"/>
      <c r="BDQ738" s="297"/>
      <c r="BDR738" s="297"/>
      <c r="BDS738" s="297"/>
      <c r="BDT738" s="297"/>
      <c r="BDU738" s="297"/>
      <c r="BDV738" s="297"/>
      <c r="BDW738" s="297"/>
      <c r="BDX738" s="297"/>
      <c r="BDY738" s="297"/>
      <c r="BDZ738" s="297"/>
      <c r="BEA738" s="297"/>
      <c r="BEB738" s="297"/>
      <c r="BEC738" s="297"/>
      <c r="BED738" s="297"/>
      <c r="BEE738" s="297"/>
      <c r="BEF738" s="297"/>
      <c r="BEG738" s="297"/>
      <c r="BEH738" s="297"/>
      <c r="BEI738" s="297"/>
      <c r="BEJ738" s="297"/>
      <c r="BEK738" s="297"/>
      <c r="BEL738" s="297"/>
      <c r="BEM738" s="297"/>
      <c r="BEN738" s="297"/>
      <c r="BEO738" s="297"/>
      <c r="BEP738" s="297"/>
      <c r="BEQ738" s="297"/>
      <c r="BER738" s="297"/>
      <c r="BES738" s="297"/>
      <c r="BET738" s="297"/>
      <c r="BEU738" s="297"/>
      <c r="BEV738" s="297"/>
      <c r="BEW738" s="297"/>
      <c r="BEX738" s="297"/>
      <c r="BEY738" s="297"/>
      <c r="BEZ738" s="297"/>
      <c r="BFA738" s="297"/>
      <c r="BFB738" s="297"/>
      <c r="BFC738" s="297"/>
      <c r="BFD738" s="297"/>
      <c r="BFE738" s="297"/>
      <c r="BFF738" s="297"/>
      <c r="BFG738" s="297"/>
      <c r="BFH738" s="297"/>
      <c r="BFI738" s="297"/>
      <c r="BFJ738" s="297"/>
      <c r="BFK738" s="297"/>
      <c r="BFL738" s="297"/>
      <c r="BFM738" s="297"/>
      <c r="BFN738" s="297"/>
      <c r="BFO738" s="297"/>
      <c r="BFP738" s="297"/>
      <c r="BFQ738" s="297"/>
      <c r="BFR738" s="297"/>
      <c r="BFS738" s="297"/>
      <c r="BFT738" s="297"/>
      <c r="BFU738" s="297"/>
      <c r="BFV738" s="297"/>
      <c r="BFW738" s="297"/>
      <c r="BFX738" s="297"/>
      <c r="BFY738" s="297"/>
      <c r="BFZ738" s="297"/>
      <c r="BGA738" s="297"/>
      <c r="BGB738" s="297"/>
      <c r="BGC738" s="297"/>
      <c r="BGD738" s="297"/>
      <c r="BGE738" s="297"/>
      <c r="BGF738" s="297"/>
      <c r="BGG738" s="297"/>
      <c r="BGH738" s="297"/>
      <c r="BGI738" s="297"/>
      <c r="BGJ738" s="297"/>
      <c r="BGK738" s="297"/>
      <c r="BGL738" s="297"/>
      <c r="BGM738" s="297"/>
      <c r="BGN738" s="297"/>
      <c r="BGO738" s="297"/>
      <c r="BGP738" s="297"/>
      <c r="BGQ738" s="297"/>
      <c r="BGR738" s="297"/>
      <c r="BGS738" s="297"/>
      <c r="BGT738" s="297"/>
      <c r="BGU738" s="297"/>
      <c r="BGV738" s="297"/>
      <c r="BGW738" s="297"/>
      <c r="BGX738" s="297"/>
      <c r="BGY738" s="297"/>
      <c r="BGZ738" s="297"/>
      <c r="BHA738" s="297"/>
      <c r="BHB738" s="297"/>
      <c r="BHC738" s="297"/>
      <c r="BHD738" s="297"/>
      <c r="BHE738" s="297"/>
      <c r="BHF738" s="297"/>
      <c r="BHG738" s="297"/>
      <c r="BHH738" s="297"/>
      <c r="BHI738" s="297"/>
      <c r="BHJ738" s="297"/>
      <c r="BHK738" s="297"/>
      <c r="BHL738" s="297"/>
      <c r="BHM738" s="297"/>
      <c r="BHN738" s="297"/>
      <c r="BHO738" s="297"/>
      <c r="BHP738" s="297"/>
      <c r="BHQ738" s="297"/>
      <c r="BHR738" s="297"/>
      <c r="BHS738" s="297"/>
      <c r="BHT738" s="297"/>
      <c r="BHU738" s="297"/>
      <c r="BHV738" s="297"/>
      <c r="BHW738" s="297"/>
      <c r="BHX738" s="297"/>
      <c r="BHY738" s="297"/>
      <c r="BHZ738" s="297"/>
      <c r="BIA738" s="297"/>
      <c r="BIB738" s="297"/>
      <c r="BIC738" s="297"/>
      <c r="BID738" s="297"/>
      <c r="BIE738" s="297"/>
      <c r="BIF738" s="297"/>
      <c r="BIG738" s="297"/>
      <c r="BIH738" s="297"/>
      <c r="BII738" s="297"/>
      <c r="BIJ738" s="297"/>
      <c r="BIK738" s="297"/>
      <c r="BIL738" s="297"/>
      <c r="BIM738" s="297"/>
      <c r="BIN738" s="297"/>
      <c r="BIO738" s="297"/>
      <c r="BIP738" s="297"/>
      <c r="BIQ738" s="297"/>
      <c r="BIR738" s="297"/>
      <c r="BIS738" s="297"/>
      <c r="BIT738" s="297"/>
      <c r="BIU738" s="297"/>
      <c r="BIV738" s="297"/>
      <c r="BIW738" s="297"/>
      <c r="BIX738" s="297"/>
      <c r="BIY738" s="297"/>
      <c r="BIZ738" s="297"/>
      <c r="BJA738" s="297"/>
      <c r="BJB738" s="297"/>
      <c r="BJC738" s="297"/>
      <c r="BJD738" s="297"/>
      <c r="BJE738" s="297"/>
      <c r="BJF738" s="297"/>
      <c r="BJG738" s="297"/>
      <c r="BJH738" s="297"/>
      <c r="BJI738" s="297"/>
      <c r="BJJ738" s="297"/>
      <c r="BJK738" s="297"/>
      <c r="BJL738" s="297"/>
      <c r="BJM738" s="297"/>
      <c r="BJN738" s="297"/>
      <c r="BJO738" s="297"/>
      <c r="BJP738" s="297"/>
      <c r="BJQ738" s="297"/>
      <c r="BJR738" s="297"/>
      <c r="BJS738" s="297"/>
      <c r="BJT738" s="297"/>
      <c r="BJU738" s="297"/>
      <c r="BJV738" s="297"/>
      <c r="BJW738" s="297"/>
      <c r="BJX738" s="297"/>
      <c r="BJY738" s="297"/>
      <c r="BJZ738" s="297"/>
      <c r="BKA738" s="297"/>
      <c r="BKB738" s="297"/>
      <c r="BKC738" s="297"/>
      <c r="BKD738" s="297"/>
      <c r="BKE738" s="297"/>
      <c r="BKF738" s="297"/>
      <c r="BKG738" s="297"/>
      <c r="BKH738" s="297"/>
      <c r="BKI738" s="297"/>
      <c r="BKJ738" s="297"/>
      <c r="BKK738" s="297"/>
      <c r="BKL738" s="297"/>
      <c r="BKM738" s="297"/>
      <c r="BKN738" s="297"/>
      <c r="BKO738" s="297"/>
      <c r="BKP738" s="297"/>
      <c r="BKQ738" s="297"/>
      <c r="BKR738" s="297"/>
      <c r="BKS738" s="297"/>
      <c r="BKT738" s="297"/>
      <c r="BKU738" s="297"/>
      <c r="BKV738" s="297"/>
      <c r="BKW738" s="297"/>
      <c r="BKX738" s="297"/>
      <c r="BKY738" s="297"/>
      <c r="BKZ738" s="297"/>
      <c r="BLA738" s="297"/>
      <c r="BLB738" s="297"/>
      <c r="BLC738" s="297"/>
      <c r="BLD738" s="297"/>
      <c r="BLE738" s="297"/>
      <c r="BLF738" s="297"/>
      <c r="BLG738" s="297"/>
      <c r="BLH738" s="297"/>
      <c r="BLI738" s="297"/>
      <c r="BLJ738" s="297"/>
      <c r="BLK738" s="297"/>
      <c r="BLL738" s="297"/>
      <c r="BLM738" s="297"/>
      <c r="BLN738" s="297"/>
      <c r="BLO738" s="297"/>
      <c r="BLP738" s="297"/>
      <c r="BLQ738" s="297"/>
      <c r="BLR738" s="297"/>
      <c r="BLS738" s="297"/>
      <c r="BLT738" s="297"/>
      <c r="BLU738" s="297"/>
      <c r="BLV738" s="297"/>
      <c r="BLW738" s="297"/>
      <c r="BLX738" s="297"/>
      <c r="BLY738" s="297"/>
      <c r="BLZ738" s="297"/>
      <c r="BMA738" s="297"/>
      <c r="BMB738" s="297"/>
      <c r="BMC738" s="297"/>
      <c r="BMD738" s="297"/>
      <c r="BME738" s="297"/>
      <c r="BMF738" s="297"/>
      <c r="BMG738" s="297"/>
      <c r="BMH738" s="297"/>
      <c r="BMI738" s="297"/>
      <c r="BMJ738" s="297"/>
      <c r="BMK738" s="297"/>
      <c r="BML738" s="297"/>
      <c r="BMM738" s="297"/>
      <c r="BMN738" s="297"/>
      <c r="BMO738" s="297"/>
      <c r="BMP738" s="297"/>
      <c r="BMQ738" s="297"/>
      <c r="BMR738" s="297"/>
      <c r="BMS738" s="297"/>
      <c r="BMT738" s="297"/>
      <c r="BMU738" s="297"/>
      <c r="BMV738" s="297"/>
      <c r="BMW738" s="297"/>
      <c r="BMX738" s="297"/>
      <c r="BMY738" s="297"/>
      <c r="BMZ738" s="297"/>
      <c r="BNA738" s="297"/>
      <c r="BNB738" s="297"/>
      <c r="BNC738" s="297"/>
      <c r="BND738" s="297"/>
      <c r="BNE738" s="297"/>
      <c r="BNF738" s="297"/>
      <c r="BNG738" s="297"/>
      <c r="BNH738" s="297"/>
      <c r="BNI738" s="297"/>
      <c r="BNJ738" s="297"/>
      <c r="BNK738" s="297"/>
      <c r="BNL738" s="297"/>
      <c r="BNM738" s="297"/>
      <c r="BNN738" s="297"/>
      <c r="BNO738" s="297"/>
      <c r="BNP738" s="297"/>
      <c r="BNQ738" s="297"/>
      <c r="BNR738" s="297"/>
      <c r="BNS738" s="297"/>
      <c r="BNT738" s="297"/>
      <c r="BNU738" s="297"/>
      <c r="BNV738" s="297"/>
      <c r="BNW738" s="297"/>
      <c r="BNX738" s="297"/>
      <c r="BNY738" s="297"/>
      <c r="BNZ738" s="297"/>
      <c r="BOA738" s="297"/>
      <c r="BOB738" s="297"/>
      <c r="BOC738" s="297"/>
      <c r="BOD738" s="297"/>
      <c r="BOE738" s="297"/>
      <c r="BOF738" s="297"/>
      <c r="BOG738" s="297"/>
      <c r="BOH738" s="297"/>
      <c r="BOI738" s="297"/>
      <c r="BOJ738" s="297"/>
      <c r="BOK738" s="297"/>
      <c r="BOL738" s="297"/>
      <c r="BOM738" s="297"/>
      <c r="BON738" s="297"/>
      <c r="BOO738" s="297"/>
      <c r="BOP738" s="297"/>
      <c r="BOQ738" s="297"/>
      <c r="BOR738" s="297"/>
      <c r="BOS738" s="297"/>
      <c r="BOT738" s="297"/>
      <c r="BOU738" s="297"/>
      <c r="BOV738" s="297"/>
      <c r="BOW738" s="297"/>
      <c r="BOX738" s="297"/>
      <c r="BOY738" s="297"/>
      <c r="BOZ738" s="297"/>
      <c r="BPA738" s="297"/>
      <c r="BPB738" s="297"/>
      <c r="BPC738" s="297"/>
      <c r="BPD738" s="297"/>
      <c r="BPE738" s="297"/>
      <c r="BPF738" s="297"/>
      <c r="BPG738" s="297"/>
      <c r="BPH738" s="297"/>
      <c r="BPI738" s="297"/>
      <c r="BPJ738" s="297"/>
      <c r="BPK738" s="297"/>
      <c r="BPL738" s="297"/>
      <c r="BPM738" s="297"/>
      <c r="BPN738" s="297"/>
      <c r="BPO738" s="297"/>
      <c r="BPP738" s="297"/>
      <c r="BPQ738" s="297"/>
      <c r="BPR738" s="297"/>
      <c r="BPS738" s="297"/>
      <c r="BPT738" s="297"/>
      <c r="BPU738" s="297"/>
      <c r="BPV738" s="297"/>
      <c r="BPW738" s="297"/>
      <c r="BPX738" s="297"/>
      <c r="BPY738" s="297"/>
      <c r="BPZ738" s="297"/>
      <c r="BQA738" s="297"/>
      <c r="BQB738" s="297"/>
      <c r="BQC738" s="297"/>
      <c r="BQD738" s="297"/>
      <c r="BQE738" s="297"/>
      <c r="BQF738" s="297"/>
      <c r="BQG738" s="297"/>
      <c r="BQH738" s="297"/>
      <c r="BQI738" s="297"/>
      <c r="BQJ738" s="297"/>
      <c r="BQK738" s="297"/>
      <c r="BQL738" s="297"/>
      <c r="BQM738" s="297"/>
      <c r="BQN738" s="297"/>
      <c r="BQO738" s="297"/>
      <c r="BQP738" s="297"/>
      <c r="BQQ738" s="297"/>
      <c r="BQR738" s="297"/>
      <c r="BQS738" s="297"/>
      <c r="BQT738" s="297"/>
      <c r="BQU738" s="297"/>
      <c r="BQV738" s="297"/>
      <c r="BQW738" s="297"/>
      <c r="BQX738" s="297"/>
      <c r="BQY738" s="297"/>
      <c r="BQZ738" s="297"/>
      <c r="BRA738" s="297"/>
      <c r="BRB738" s="297"/>
      <c r="BRC738" s="297"/>
      <c r="BRD738" s="297"/>
      <c r="BRE738" s="297"/>
      <c r="BRF738" s="297"/>
      <c r="BRG738" s="297"/>
      <c r="BRH738" s="297"/>
      <c r="BRI738" s="297"/>
      <c r="BRJ738" s="297"/>
      <c r="BRK738" s="297"/>
      <c r="BRL738" s="297"/>
      <c r="BRM738" s="297"/>
      <c r="BRN738" s="297"/>
      <c r="BRO738" s="297"/>
      <c r="BRP738" s="297"/>
      <c r="BRQ738" s="297"/>
      <c r="BRR738" s="297"/>
      <c r="BRS738" s="297"/>
      <c r="BRT738" s="297"/>
      <c r="BRU738" s="297"/>
      <c r="BRV738" s="297"/>
      <c r="BRW738" s="297"/>
      <c r="BRX738" s="297"/>
      <c r="BRY738" s="297"/>
      <c r="BRZ738" s="297"/>
      <c r="BSA738" s="297"/>
      <c r="BSB738" s="297"/>
      <c r="BSC738" s="297"/>
      <c r="BSD738" s="297"/>
      <c r="BSE738" s="297"/>
      <c r="BSF738" s="297"/>
      <c r="BSG738" s="297"/>
      <c r="BSH738" s="297"/>
      <c r="BSI738" s="297"/>
      <c r="BSJ738" s="297"/>
      <c r="BSK738" s="297"/>
      <c r="BSL738" s="297"/>
      <c r="BSM738" s="297"/>
      <c r="BSN738" s="297"/>
      <c r="BSO738" s="297"/>
      <c r="BSP738" s="297"/>
      <c r="BSQ738" s="297"/>
      <c r="BSR738" s="297"/>
      <c r="BSS738" s="297"/>
      <c r="BST738" s="297"/>
      <c r="BSU738" s="297"/>
      <c r="BSV738" s="297"/>
      <c r="BSW738" s="297"/>
      <c r="BSX738" s="297"/>
      <c r="BSY738" s="297"/>
      <c r="BSZ738" s="297"/>
      <c r="BTA738" s="297"/>
      <c r="BTB738" s="297"/>
      <c r="BTC738" s="297"/>
      <c r="BTD738" s="297"/>
      <c r="BTE738" s="297"/>
      <c r="BTF738" s="297"/>
      <c r="BTG738" s="297"/>
      <c r="BTH738" s="297"/>
      <c r="BTI738" s="297"/>
      <c r="BTJ738" s="297"/>
      <c r="BTK738" s="297"/>
      <c r="BTL738" s="297"/>
      <c r="BTM738" s="297"/>
      <c r="BTN738" s="297"/>
      <c r="BTO738" s="297"/>
      <c r="BTP738" s="297"/>
      <c r="BTQ738" s="297"/>
      <c r="BTR738" s="297"/>
      <c r="BTS738" s="297"/>
      <c r="BTT738" s="297"/>
      <c r="BTU738" s="297"/>
      <c r="BTV738" s="297"/>
      <c r="BTW738" s="297"/>
      <c r="BTX738" s="297"/>
      <c r="BTY738" s="297"/>
      <c r="BTZ738" s="297"/>
      <c r="BUA738" s="297"/>
      <c r="BUB738" s="297"/>
      <c r="BUC738" s="297"/>
      <c r="BUD738" s="297"/>
      <c r="BUE738" s="297"/>
      <c r="BUF738" s="297"/>
      <c r="BUG738" s="297"/>
      <c r="BUH738" s="297"/>
      <c r="BUI738" s="297"/>
      <c r="BUJ738" s="297"/>
      <c r="BUK738" s="297"/>
      <c r="BUL738" s="297"/>
      <c r="BUM738" s="297"/>
      <c r="BUN738" s="297"/>
      <c r="BUO738" s="297"/>
      <c r="BUP738" s="297"/>
      <c r="BUQ738" s="297"/>
      <c r="BUR738" s="297"/>
      <c r="BUS738" s="297"/>
      <c r="BUT738" s="297"/>
      <c r="BUU738" s="297"/>
      <c r="BUV738" s="297"/>
      <c r="BUW738" s="297"/>
      <c r="BUX738" s="297"/>
      <c r="BUY738" s="297"/>
      <c r="BUZ738" s="297"/>
      <c r="BVA738" s="297"/>
      <c r="BVB738" s="297"/>
      <c r="BVC738" s="297"/>
      <c r="BVD738" s="297"/>
      <c r="BVE738" s="297"/>
      <c r="BVF738" s="297"/>
      <c r="BVG738" s="297"/>
      <c r="BVH738" s="297"/>
      <c r="BVI738" s="297"/>
      <c r="BVJ738" s="297"/>
      <c r="BVK738" s="297"/>
      <c r="BVL738" s="297"/>
      <c r="BVM738" s="297"/>
      <c r="BVN738" s="297"/>
      <c r="BVO738" s="297"/>
      <c r="BVP738" s="297"/>
      <c r="BVQ738" s="297"/>
      <c r="BVR738" s="297"/>
      <c r="BVS738" s="297"/>
      <c r="BVT738" s="297"/>
      <c r="BVU738" s="297"/>
      <c r="BVV738" s="297"/>
      <c r="BVW738" s="297"/>
      <c r="BVX738" s="297"/>
      <c r="BVY738" s="297"/>
      <c r="BVZ738" s="297"/>
      <c r="BWA738" s="297"/>
      <c r="BWB738" s="297"/>
      <c r="BWC738" s="297"/>
      <c r="BWD738" s="297"/>
      <c r="BWE738" s="297"/>
      <c r="BWF738" s="297"/>
      <c r="BWG738" s="297"/>
      <c r="BWH738" s="297"/>
      <c r="BWI738" s="297"/>
      <c r="BWJ738" s="297"/>
      <c r="BWK738" s="297"/>
      <c r="BWL738" s="297"/>
      <c r="BWM738" s="297"/>
      <c r="BWN738" s="297"/>
      <c r="BWO738" s="297"/>
      <c r="BWP738" s="297"/>
      <c r="BWQ738" s="297"/>
      <c r="BWR738" s="297"/>
      <c r="BWS738" s="297"/>
      <c r="BWT738" s="297"/>
      <c r="BWU738" s="297"/>
      <c r="BWV738" s="297"/>
      <c r="BWW738" s="297"/>
      <c r="BWX738" s="297"/>
      <c r="BWY738" s="297"/>
      <c r="BWZ738" s="297"/>
      <c r="BXA738" s="297"/>
      <c r="BXB738" s="297"/>
      <c r="BXC738" s="297"/>
      <c r="BXD738" s="297"/>
      <c r="BXE738" s="297"/>
      <c r="BXF738" s="297"/>
      <c r="BXG738" s="297"/>
      <c r="BXH738" s="297"/>
      <c r="BXI738" s="297"/>
      <c r="BXJ738" s="297"/>
      <c r="BXK738" s="297"/>
      <c r="BXL738" s="297"/>
      <c r="BXM738" s="297"/>
      <c r="BXN738" s="297"/>
      <c r="BXO738" s="297"/>
      <c r="BXP738" s="297"/>
      <c r="BXQ738" s="297"/>
      <c r="BXR738" s="297"/>
      <c r="BXS738" s="297"/>
      <c r="BXT738" s="297"/>
      <c r="BXU738" s="297"/>
      <c r="BXV738" s="297"/>
      <c r="BXW738" s="297"/>
      <c r="BXX738" s="297"/>
      <c r="BXY738" s="297"/>
      <c r="BXZ738" s="297"/>
      <c r="BYA738" s="297"/>
      <c r="BYB738" s="297"/>
      <c r="BYC738" s="297"/>
      <c r="BYD738" s="297"/>
      <c r="BYE738" s="297"/>
      <c r="BYF738" s="297"/>
      <c r="BYG738" s="297"/>
      <c r="BYH738" s="297"/>
      <c r="BYI738" s="297"/>
      <c r="BYJ738" s="297"/>
      <c r="BYK738" s="297"/>
      <c r="BYL738" s="297"/>
      <c r="BYM738" s="297"/>
      <c r="BYN738" s="297"/>
      <c r="BYO738" s="297"/>
      <c r="BYP738" s="297"/>
      <c r="BYQ738" s="297"/>
      <c r="BYR738" s="297"/>
      <c r="BYS738" s="297"/>
      <c r="BYT738" s="297"/>
      <c r="BYU738" s="297"/>
      <c r="BYV738" s="297"/>
      <c r="BYW738" s="297"/>
      <c r="BYX738" s="297"/>
      <c r="BYY738" s="297"/>
      <c r="BYZ738" s="297"/>
      <c r="BZA738" s="297"/>
      <c r="BZB738" s="297"/>
      <c r="BZC738" s="297"/>
      <c r="BZD738" s="297"/>
      <c r="BZE738" s="297"/>
      <c r="BZF738" s="297"/>
      <c r="BZG738" s="297"/>
      <c r="BZH738" s="297"/>
      <c r="BZI738" s="297"/>
      <c r="BZJ738" s="297"/>
      <c r="BZK738" s="297"/>
      <c r="BZL738" s="297"/>
      <c r="BZM738" s="297"/>
      <c r="BZN738" s="297"/>
      <c r="BZO738" s="297"/>
      <c r="BZP738" s="297"/>
      <c r="BZQ738" s="297"/>
      <c r="BZR738" s="297"/>
      <c r="BZS738" s="297"/>
      <c r="BZT738" s="297"/>
      <c r="BZU738" s="297"/>
      <c r="BZV738" s="297"/>
      <c r="BZW738" s="297"/>
      <c r="BZX738" s="297"/>
      <c r="BZY738" s="297"/>
      <c r="BZZ738" s="297"/>
      <c r="CAA738" s="297"/>
      <c r="CAB738" s="297"/>
      <c r="CAC738" s="297"/>
      <c r="CAD738" s="297"/>
      <c r="CAE738" s="297"/>
      <c r="CAF738" s="297"/>
      <c r="CAG738" s="297"/>
      <c r="CAH738" s="297"/>
      <c r="CAI738" s="297"/>
      <c r="CAJ738" s="297"/>
      <c r="CAK738" s="297"/>
      <c r="CAL738" s="297"/>
      <c r="CAM738" s="297"/>
      <c r="CAN738" s="297"/>
      <c r="CAO738" s="297"/>
      <c r="CAP738" s="297"/>
      <c r="CAQ738" s="297"/>
      <c r="CAR738" s="297"/>
      <c r="CAS738" s="297"/>
      <c r="CAT738" s="297"/>
      <c r="CAU738" s="297"/>
      <c r="CAV738" s="297"/>
      <c r="CAW738" s="297"/>
      <c r="CAX738" s="297"/>
      <c r="CAY738" s="297"/>
      <c r="CAZ738" s="297"/>
      <c r="CBA738" s="297"/>
      <c r="CBB738" s="297"/>
      <c r="CBC738" s="297"/>
      <c r="CBD738" s="297"/>
      <c r="CBE738" s="297"/>
      <c r="CBF738" s="297"/>
      <c r="CBG738" s="297"/>
      <c r="CBH738" s="297"/>
      <c r="CBI738" s="297"/>
      <c r="CBJ738" s="297"/>
      <c r="CBK738" s="297"/>
      <c r="CBL738" s="297"/>
      <c r="CBM738" s="297"/>
      <c r="CBN738" s="297"/>
      <c r="CBO738" s="297"/>
      <c r="CBP738" s="297"/>
      <c r="CBQ738" s="297"/>
      <c r="CBR738" s="297"/>
      <c r="CBS738" s="297"/>
      <c r="CBT738" s="297"/>
      <c r="CBU738" s="297"/>
      <c r="CBV738" s="297"/>
      <c r="CBW738" s="297"/>
      <c r="CBX738" s="297"/>
      <c r="CBY738" s="297"/>
      <c r="CBZ738" s="297"/>
      <c r="CCA738" s="297"/>
      <c r="CCB738" s="297"/>
      <c r="CCC738" s="297"/>
      <c r="CCD738" s="297"/>
      <c r="CCE738" s="297"/>
      <c r="CCF738" s="297"/>
      <c r="CCG738" s="297"/>
      <c r="CCH738" s="297"/>
      <c r="CCI738" s="297"/>
      <c r="CCJ738" s="297"/>
      <c r="CCK738" s="297"/>
      <c r="CCL738" s="297"/>
      <c r="CCM738" s="297"/>
      <c r="CCN738" s="297"/>
      <c r="CCO738" s="297"/>
      <c r="CCP738" s="297"/>
      <c r="CCQ738" s="297"/>
      <c r="CCR738" s="297"/>
      <c r="CCS738" s="297"/>
      <c r="CCT738" s="297"/>
      <c r="CCU738" s="297"/>
      <c r="CCV738" s="297"/>
      <c r="CCW738" s="297"/>
      <c r="CCX738" s="297"/>
      <c r="CCY738" s="297"/>
      <c r="CCZ738" s="297"/>
      <c r="CDA738" s="297"/>
      <c r="CDB738" s="297"/>
      <c r="CDC738" s="297"/>
      <c r="CDD738" s="297"/>
      <c r="CDE738" s="297"/>
      <c r="CDF738" s="297"/>
      <c r="CDG738" s="297"/>
      <c r="CDH738" s="297"/>
      <c r="CDI738" s="297"/>
      <c r="CDJ738" s="297"/>
      <c r="CDK738" s="297"/>
      <c r="CDL738" s="297"/>
      <c r="CDM738" s="297"/>
      <c r="CDN738" s="297"/>
      <c r="CDO738" s="297"/>
      <c r="CDP738" s="297"/>
      <c r="CDQ738" s="297"/>
      <c r="CDR738" s="297"/>
      <c r="CDS738" s="297"/>
      <c r="CDT738" s="297"/>
      <c r="CDU738" s="297"/>
      <c r="CDV738" s="297"/>
      <c r="CDW738" s="297"/>
      <c r="CDX738" s="297"/>
      <c r="CDY738" s="297"/>
      <c r="CDZ738" s="297"/>
      <c r="CEA738" s="297"/>
      <c r="CEB738" s="297"/>
      <c r="CEC738" s="297"/>
      <c r="CED738" s="297"/>
      <c r="CEE738" s="297"/>
      <c r="CEF738" s="297"/>
      <c r="CEG738" s="297"/>
      <c r="CEH738" s="297"/>
      <c r="CEI738" s="297"/>
      <c r="CEJ738" s="297"/>
      <c r="CEK738" s="297"/>
      <c r="CEL738" s="297"/>
      <c r="CEM738" s="297"/>
      <c r="CEN738" s="297"/>
      <c r="CEO738" s="297"/>
      <c r="CEP738" s="297"/>
      <c r="CEQ738" s="297"/>
      <c r="CER738" s="297"/>
      <c r="CES738" s="297"/>
      <c r="CET738" s="297"/>
      <c r="CEU738" s="297"/>
      <c r="CEV738" s="297"/>
      <c r="CEW738" s="297"/>
      <c r="CEX738" s="297"/>
      <c r="CEY738" s="297"/>
      <c r="CEZ738" s="297"/>
      <c r="CFA738" s="297"/>
      <c r="CFB738" s="297"/>
      <c r="CFC738" s="297"/>
      <c r="CFD738" s="297"/>
      <c r="CFE738" s="297"/>
      <c r="CFF738" s="297"/>
      <c r="CFG738" s="297"/>
      <c r="CFH738" s="297"/>
      <c r="CFI738" s="297"/>
      <c r="CFJ738" s="297"/>
      <c r="CFK738" s="297"/>
      <c r="CFL738" s="297"/>
      <c r="CFM738" s="297"/>
      <c r="CFN738" s="297"/>
      <c r="CFO738" s="297"/>
      <c r="CFP738" s="297"/>
      <c r="CFQ738" s="297"/>
      <c r="CFR738" s="297"/>
      <c r="CFS738" s="297"/>
      <c r="CFT738" s="297"/>
      <c r="CFU738" s="297"/>
      <c r="CFV738" s="297"/>
      <c r="CFW738" s="297"/>
      <c r="CFX738" s="297"/>
      <c r="CFY738" s="297"/>
      <c r="CFZ738" s="297"/>
      <c r="CGA738" s="297"/>
      <c r="CGB738" s="297"/>
      <c r="CGC738" s="297"/>
      <c r="CGD738" s="297"/>
      <c r="CGE738" s="297"/>
      <c r="CGF738" s="297"/>
      <c r="CGG738" s="297"/>
      <c r="CGH738" s="297"/>
      <c r="CGI738" s="297"/>
      <c r="CGJ738" s="297"/>
      <c r="CGK738" s="297"/>
      <c r="CGL738" s="297"/>
      <c r="CGM738" s="297"/>
      <c r="CGN738" s="297"/>
      <c r="CGO738" s="297"/>
      <c r="CGP738" s="297"/>
      <c r="CGQ738" s="297"/>
      <c r="CGR738" s="297"/>
      <c r="CGS738" s="297"/>
      <c r="CGT738" s="297"/>
      <c r="CGU738" s="297"/>
      <c r="CGV738" s="297"/>
      <c r="CGW738" s="297"/>
      <c r="CGX738" s="297"/>
      <c r="CGY738" s="297"/>
      <c r="CGZ738" s="297"/>
      <c r="CHA738" s="297"/>
      <c r="CHB738" s="297"/>
      <c r="CHC738" s="297"/>
      <c r="CHD738" s="297"/>
      <c r="CHE738" s="297"/>
      <c r="CHF738" s="297"/>
      <c r="CHG738" s="297"/>
      <c r="CHH738" s="297"/>
      <c r="CHI738" s="297"/>
      <c r="CHJ738" s="297"/>
      <c r="CHK738" s="297"/>
      <c r="CHL738" s="297"/>
      <c r="CHM738" s="297"/>
      <c r="CHN738" s="297"/>
      <c r="CHO738" s="297"/>
      <c r="CHP738" s="297"/>
      <c r="CHQ738" s="297"/>
      <c r="CHR738" s="297"/>
      <c r="CHS738" s="297"/>
      <c r="CHT738" s="297"/>
      <c r="CHU738" s="297"/>
      <c r="CHV738" s="297"/>
      <c r="CHW738" s="297"/>
      <c r="CHX738" s="297"/>
      <c r="CHY738" s="297"/>
      <c r="CHZ738" s="297"/>
      <c r="CIA738" s="297"/>
      <c r="CIB738" s="297"/>
      <c r="CIC738" s="297"/>
      <c r="CID738" s="297"/>
      <c r="CIE738" s="297"/>
      <c r="CIF738" s="297"/>
      <c r="CIG738" s="297"/>
      <c r="CIH738" s="297"/>
      <c r="CII738" s="297"/>
      <c r="CIJ738" s="297"/>
      <c r="CIK738" s="297"/>
      <c r="CIL738" s="297"/>
      <c r="CIM738" s="297"/>
      <c r="CIN738" s="297"/>
      <c r="CIO738" s="297"/>
      <c r="CIP738" s="297"/>
      <c r="CIQ738" s="297"/>
      <c r="CIR738" s="297"/>
      <c r="CIS738" s="297"/>
      <c r="CIT738" s="297"/>
      <c r="CIU738" s="297"/>
      <c r="CIV738" s="297"/>
      <c r="CIW738" s="297"/>
      <c r="CIX738" s="297"/>
      <c r="CIY738" s="297"/>
      <c r="CIZ738" s="297"/>
      <c r="CJA738" s="297"/>
      <c r="CJB738" s="297"/>
      <c r="CJC738" s="297"/>
      <c r="CJD738" s="297"/>
      <c r="CJE738" s="297"/>
      <c r="CJF738" s="297"/>
      <c r="CJG738" s="297"/>
      <c r="CJH738" s="297"/>
      <c r="CJI738" s="297"/>
      <c r="CJJ738" s="297"/>
      <c r="CJK738" s="297"/>
      <c r="CJL738" s="297"/>
      <c r="CJM738" s="297"/>
      <c r="CJN738" s="297"/>
      <c r="CJO738" s="297"/>
      <c r="CJP738" s="297"/>
      <c r="CJQ738" s="297"/>
      <c r="CJR738" s="297"/>
      <c r="CJS738" s="297"/>
      <c r="CJT738" s="297"/>
      <c r="CJU738" s="297"/>
      <c r="CJV738" s="297"/>
      <c r="CJW738" s="297"/>
      <c r="CJX738" s="297"/>
      <c r="CJY738" s="297"/>
      <c r="CJZ738" s="297"/>
      <c r="CKA738" s="297"/>
      <c r="CKB738" s="297"/>
      <c r="CKC738" s="297"/>
      <c r="CKD738" s="297"/>
      <c r="CKE738" s="297"/>
      <c r="CKF738" s="297"/>
      <c r="CKG738" s="297"/>
      <c r="CKH738" s="297"/>
      <c r="CKI738" s="297"/>
      <c r="CKJ738" s="297"/>
      <c r="CKK738" s="297"/>
      <c r="CKL738" s="297"/>
      <c r="CKM738" s="297"/>
      <c r="CKN738" s="297"/>
      <c r="CKO738" s="297"/>
      <c r="CKP738" s="297"/>
      <c r="CKQ738" s="297"/>
      <c r="CKR738" s="297"/>
      <c r="CKS738" s="297"/>
      <c r="CKT738" s="297"/>
      <c r="CKU738" s="297"/>
      <c r="CKV738" s="297"/>
      <c r="CKW738" s="297"/>
      <c r="CKX738" s="297"/>
      <c r="CKY738" s="297"/>
      <c r="CKZ738" s="297"/>
      <c r="CLA738" s="297"/>
      <c r="CLB738" s="297"/>
      <c r="CLC738" s="297"/>
      <c r="CLD738" s="297"/>
      <c r="CLE738" s="297"/>
      <c r="CLF738" s="297"/>
      <c r="CLG738" s="297"/>
      <c r="CLH738" s="297"/>
      <c r="CLI738" s="297"/>
      <c r="CLJ738" s="297"/>
      <c r="CLK738" s="297"/>
      <c r="CLL738" s="297"/>
      <c r="CLM738" s="297"/>
      <c r="CLN738" s="297"/>
      <c r="CLO738" s="297"/>
      <c r="CLP738" s="297"/>
      <c r="CLQ738" s="297"/>
      <c r="CLR738" s="297"/>
      <c r="CLS738" s="297"/>
      <c r="CLT738" s="297"/>
      <c r="CLU738" s="297"/>
      <c r="CLV738" s="297"/>
      <c r="CLW738" s="297"/>
      <c r="CLX738" s="297"/>
      <c r="CLY738" s="297"/>
      <c r="CLZ738" s="297"/>
      <c r="CMA738" s="297"/>
      <c r="CMB738" s="297"/>
      <c r="CMC738" s="297"/>
      <c r="CMD738" s="297"/>
      <c r="CME738" s="297"/>
      <c r="CMF738" s="297"/>
      <c r="CMG738" s="297"/>
      <c r="CMH738" s="297"/>
      <c r="CMI738" s="297"/>
      <c r="CMJ738" s="297"/>
      <c r="CMK738" s="297"/>
      <c r="CML738" s="297"/>
      <c r="CMM738" s="297"/>
      <c r="CMN738" s="297"/>
      <c r="CMO738" s="297"/>
      <c r="CMP738" s="297"/>
      <c r="CMQ738" s="297"/>
      <c r="CMR738" s="297"/>
      <c r="CMS738" s="297"/>
      <c r="CMT738" s="297"/>
      <c r="CMU738" s="297"/>
      <c r="CMV738" s="297"/>
      <c r="CMW738" s="297"/>
      <c r="CMX738" s="297"/>
      <c r="CMY738" s="297"/>
      <c r="CMZ738" s="297"/>
      <c r="CNA738" s="297"/>
      <c r="CNB738" s="297"/>
      <c r="CNC738" s="297"/>
      <c r="CND738" s="297"/>
      <c r="CNE738" s="297"/>
      <c r="CNF738" s="297"/>
      <c r="CNG738" s="297"/>
      <c r="CNH738" s="297"/>
      <c r="CNI738" s="297"/>
      <c r="CNJ738" s="297"/>
      <c r="CNK738" s="297"/>
      <c r="CNL738" s="297"/>
      <c r="CNM738" s="297"/>
      <c r="CNN738" s="297"/>
      <c r="CNO738" s="297"/>
      <c r="CNP738" s="297"/>
      <c r="CNQ738" s="297"/>
      <c r="CNR738" s="297"/>
      <c r="CNS738" s="297"/>
      <c r="CNT738" s="297"/>
      <c r="CNU738" s="297"/>
      <c r="CNV738" s="297"/>
      <c r="CNW738" s="297"/>
      <c r="CNX738" s="297"/>
      <c r="CNY738" s="297"/>
      <c r="CNZ738" s="297"/>
      <c r="COA738" s="297"/>
      <c r="COB738" s="297"/>
      <c r="COC738" s="297"/>
      <c r="COD738" s="297"/>
      <c r="COE738" s="297"/>
      <c r="COF738" s="297"/>
      <c r="COG738" s="297"/>
      <c r="COH738" s="297"/>
      <c r="COI738" s="297"/>
      <c r="COJ738" s="297"/>
      <c r="COK738" s="297"/>
      <c r="COL738" s="297"/>
      <c r="COM738" s="297"/>
      <c r="CON738" s="297"/>
      <c r="COO738" s="297"/>
      <c r="COP738" s="297"/>
      <c r="COQ738" s="297"/>
      <c r="COR738" s="297"/>
      <c r="COS738" s="297"/>
      <c r="COT738" s="297"/>
      <c r="COU738" s="297"/>
      <c r="COV738" s="297"/>
      <c r="COW738" s="297"/>
      <c r="COX738" s="297"/>
      <c r="COY738" s="297"/>
      <c r="COZ738" s="297"/>
      <c r="CPA738" s="297"/>
      <c r="CPB738" s="297"/>
      <c r="CPC738" s="297"/>
      <c r="CPD738" s="297"/>
      <c r="CPE738" s="297"/>
      <c r="CPF738" s="297"/>
      <c r="CPG738" s="297"/>
      <c r="CPH738" s="297"/>
      <c r="CPI738" s="297"/>
      <c r="CPJ738" s="297"/>
      <c r="CPK738" s="297"/>
      <c r="CPL738" s="297"/>
      <c r="CPM738" s="297"/>
      <c r="CPN738" s="297"/>
      <c r="CPO738" s="297"/>
      <c r="CPP738" s="297"/>
      <c r="CPQ738" s="297"/>
      <c r="CPR738" s="297"/>
      <c r="CPS738" s="297"/>
      <c r="CPT738" s="297"/>
      <c r="CPU738" s="297"/>
      <c r="CPV738" s="297"/>
      <c r="CPW738" s="297"/>
      <c r="CPX738" s="297"/>
      <c r="CPY738" s="297"/>
      <c r="CPZ738" s="297"/>
      <c r="CQA738" s="297"/>
      <c r="CQB738" s="297"/>
      <c r="CQC738" s="297"/>
      <c r="CQD738" s="297"/>
      <c r="CQE738" s="297"/>
      <c r="CQF738" s="297"/>
      <c r="CQG738" s="297"/>
      <c r="CQH738" s="297"/>
      <c r="CQI738" s="297"/>
      <c r="CQJ738" s="297"/>
      <c r="CQK738" s="297"/>
      <c r="CQL738" s="297"/>
      <c r="CQM738" s="297"/>
      <c r="CQN738" s="297"/>
      <c r="CQO738" s="297"/>
      <c r="CQP738" s="297"/>
      <c r="CQQ738" s="297"/>
      <c r="CQR738" s="297"/>
      <c r="CQS738" s="297"/>
      <c r="CQT738" s="297"/>
      <c r="CQU738" s="297"/>
      <c r="CQV738" s="297"/>
      <c r="CQW738" s="297"/>
      <c r="CQX738" s="297"/>
      <c r="CQY738" s="297"/>
      <c r="CQZ738" s="297"/>
      <c r="CRA738" s="297"/>
      <c r="CRB738" s="297"/>
      <c r="CRC738" s="297"/>
      <c r="CRD738" s="297"/>
      <c r="CRE738" s="297"/>
      <c r="CRF738" s="297"/>
      <c r="CRG738" s="297"/>
      <c r="CRH738" s="297"/>
      <c r="CRI738" s="297"/>
      <c r="CRJ738" s="297"/>
      <c r="CRK738" s="297"/>
      <c r="CRL738" s="297"/>
      <c r="CRM738" s="297"/>
      <c r="CRN738" s="297"/>
      <c r="CRO738" s="297"/>
      <c r="CRP738" s="297"/>
      <c r="CRQ738" s="297"/>
      <c r="CRR738" s="297"/>
      <c r="CRS738" s="297"/>
      <c r="CRT738" s="297"/>
      <c r="CRU738" s="297"/>
      <c r="CRV738" s="297"/>
      <c r="CRW738" s="297"/>
      <c r="CRX738" s="297"/>
      <c r="CRY738" s="297"/>
      <c r="CRZ738" s="297"/>
      <c r="CSA738" s="297"/>
      <c r="CSB738" s="297"/>
      <c r="CSC738" s="297"/>
      <c r="CSD738" s="297"/>
      <c r="CSE738" s="297"/>
      <c r="CSF738" s="297"/>
      <c r="CSG738" s="297"/>
      <c r="CSH738" s="297"/>
      <c r="CSI738" s="297"/>
      <c r="CSJ738" s="297"/>
      <c r="CSK738" s="297"/>
      <c r="CSL738" s="297"/>
      <c r="CSM738" s="297"/>
      <c r="CSN738" s="297"/>
      <c r="CSO738" s="297"/>
      <c r="CSP738" s="297"/>
      <c r="CSQ738" s="297"/>
      <c r="CSR738" s="297"/>
      <c r="CSS738" s="297"/>
      <c r="CST738" s="297"/>
      <c r="CSU738" s="297"/>
      <c r="CSV738" s="297"/>
      <c r="CSW738" s="297"/>
      <c r="CSX738" s="297"/>
      <c r="CSY738" s="297"/>
      <c r="CSZ738" s="297"/>
      <c r="CTA738" s="297"/>
      <c r="CTB738" s="297"/>
      <c r="CTC738" s="297"/>
      <c r="CTD738" s="297"/>
      <c r="CTE738" s="297"/>
      <c r="CTF738" s="297"/>
      <c r="CTG738" s="297"/>
      <c r="CTH738" s="297"/>
      <c r="CTI738" s="297"/>
      <c r="CTJ738" s="297"/>
      <c r="CTK738" s="297"/>
      <c r="CTL738" s="297"/>
      <c r="CTM738" s="297"/>
      <c r="CTN738" s="297"/>
      <c r="CTO738" s="297"/>
      <c r="CTP738" s="297"/>
      <c r="CTQ738" s="297"/>
      <c r="CTR738" s="297"/>
      <c r="CTS738" s="297"/>
      <c r="CTT738" s="297"/>
      <c r="CTU738" s="297"/>
      <c r="CTV738" s="297"/>
      <c r="CTW738" s="297"/>
      <c r="CTX738" s="297"/>
      <c r="CTY738" s="297"/>
      <c r="CTZ738" s="297"/>
      <c r="CUA738" s="297"/>
      <c r="CUB738" s="297"/>
      <c r="CUC738" s="297"/>
      <c r="CUD738" s="297"/>
      <c r="CUE738" s="297"/>
      <c r="CUF738" s="297"/>
      <c r="CUG738" s="297"/>
      <c r="CUH738" s="297"/>
      <c r="CUI738" s="297"/>
      <c r="CUJ738" s="297"/>
      <c r="CUK738" s="297"/>
      <c r="CUL738" s="297"/>
      <c r="CUM738" s="297"/>
      <c r="CUN738" s="297"/>
      <c r="CUO738" s="297"/>
      <c r="CUP738" s="297"/>
      <c r="CUQ738" s="297"/>
      <c r="CUR738" s="297"/>
      <c r="CUS738" s="297"/>
      <c r="CUT738" s="297"/>
      <c r="CUU738" s="297"/>
      <c r="CUV738" s="297"/>
      <c r="CUW738" s="297"/>
      <c r="CUX738" s="297"/>
      <c r="CUY738" s="297"/>
      <c r="CUZ738" s="297"/>
      <c r="CVA738" s="297"/>
      <c r="CVB738" s="297"/>
      <c r="CVC738" s="297"/>
      <c r="CVD738" s="297"/>
      <c r="CVE738" s="297"/>
      <c r="CVF738" s="297"/>
      <c r="CVG738" s="297"/>
      <c r="CVH738" s="297"/>
      <c r="CVI738" s="297"/>
      <c r="CVJ738" s="297"/>
      <c r="CVK738" s="297"/>
      <c r="CVL738" s="297"/>
      <c r="CVM738" s="297"/>
      <c r="CVN738" s="297"/>
      <c r="CVO738" s="297"/>
      <c r="CVP738" s="297"/>
      <c r="CVQ738" s="297"/>
      <c r="CVR738" s="297"/>
      <c r="CVS738" s="297"/>
      <c r="CVT738" s="297"/>
      <c r="CVU738" s="297"/>
      <c r="CVV738" s="297"/>
      <c r="CVW738" s="297"/>
      <c r="CVX738" s="297"/>
      <c r="CVY738" s="297"/>
      <c r="CVZ738" s="297"/>
      <c r="CWA738" s="297"/>
      <c r="CWB738" s="297"/>
      <c r="CWC738" s="297"/>
      <c r="CWD738" s="297"/>
      <c r="CWE738" s="297"/>
      <c r="CWF738" s="297"/>
      <c r="CWG738" s="297"/>
      <c r="CWH738" s="297"/>
      <c r="CWI738" s="297"/>
      <c r="CWJ738" s="297"/>
      <c r="CWK738" s="297"/>
      <c r="CWL738" s="297"/>
      <c r="CWM738" s="297"/>
      <c r="CWN738" s="297"/>
      <c r="CWO738" s="297"/>
      <c r="CWP738" s="297"/>
      <c r="CWQ738" s="297"/>
      <c r="CWR738" s="297"/>
      <c r="CWS738" s="297"/>
      <c r="CWT738" s="297"/>
      <c r="CWU738" s="297"/>
      <c r="CWV738" s="297"/>
      <c r="CWW738" s="297"/>
      <c r="CWX738" s="297"/>
      <c r="CWY738" s="297"/>
      <c r="CWZ738" s="297"/>
      <c r="CXA738" s="297"/>
      <c r="CXB738" s="297"/>
      <c r="CXC738" s="297"/>
      <c r="CXD738" s="297"/>
      <c r="CXE738" s="297"/>
      <c r="CXF738" s="297"/>
      <c r="CXG738" s="297"/>
      <c r="CXH738" s="297"/>
      <c r="CXI738" s="297"/>
      <c r="CXJ738" s="297"/>
      <c r="CXK738" s="297"/>
      <c r="CXL738" s="297"/>
      <c r="CXM738" s="297"/>
      <c r="CXN738" s="297"/>
      <c r="CXO738" s="297"/>
      <c r="CXP738" s="297"/>
      <c r="CXQ738" s="297"/>
      <c r="CXR738" s="297"/>
      <c r="CXS738" s="297"/>
      <c r="CXT738" s="297"/>
      <c r="CXU738" s="297"/>
      <c r="CXV738" s="297"/>
      <c r="CXW738" s="297"/>
      <c r="CXX738" s="297"/>
      <c r="CXY738" s="297"/>
      <c r="CXZ738" s="297"/>
      <c r="CYA738" s="297"/>
      <c r="CYB738" s="297"/>
      <c r="CYC738" s="297"/>
      <c r="CYD738" s="297"/>
      <c r="CYE738" s="297"/>
      <c r="CYF738" s="297"/>
      <c r="CYG738" s="297"/>
      <c r="CYH738" s="297"/>
      <c r="CYI738" s="297"/>
      <c r="CYJ738" s="297"/>
      <c r="CYK738" s="297"/>
      <c r="CYL738" s="297"/>
      <c r="CYM738" s="297"/>
      <c r="CYN738" s="297"/>
      <c r="CYO738" s="297"/>
      <c r="CYP738" s="297"/>
      <c r="CYQ738" s="297"/>
      <c r="CYR738" s="297"/>
      <c r="CYS738" s="297"/>
      <c r="CYT738" s="297"/>
      <c r="CYU738" s="297"/>
      <c r="CYV738" s="297"/>
      <c r="CYW738" s="297"/>
      <c r="CYX738" s="297"/>
      <c r="CYY738" s="297"/>
      <c r="CYZ738" s="297"/>
      <c r="CZA738" s="297"/>
      <c r="CZB738" s="297"/>
      <c r="CZC738" s="297"/>
      <c r="CZD738" s="297"/>
      <c r="CZE738" s="297"/>
      <c r="CZF738" s="297"/>
      <c r="CZG738" s="297"/>
      <c r="CZH738" s="297"/>
      <c r="CZI738" s="297"/>
      <c r="CZJ738" s="297"/>
      <c r="CZK738" s="297"/>
      <c r="CZL738" s="297"/>
      <c r="CZM738" s="297"/>
      <c r="CZN738" s="297"/>
      <c r="CZO738" s="297"/>
      <c r="CZP738" s="297"/>
      <c r="CZQ738" s="297"/>
      <c r="CZR738" s="297"/>
      <c r="CZS738" s="297"/>
      <c r="CZT738" s="297"/>
      <c r="CZU738" s="297"/>
      <c r="CZV738" s="297"/>
      <c r="CZW738" s="297"/>
      <c r="CZX738" s="297"/>
      <c r="CZY738" s="297"/>
      <c r="CZZ738" s="297"/>
      <c r="DAA738" s="297"/>
      <c r="DAB738" s="297"/>
      <c r="DAC738" s="297"/>
      <c r="DAD738" s="297"/>
      <c r="DAE738" s="297"/>
      <c r="DAF738" s="297"/>
      <c r="DAG738" s="297"/>
      <c r="DAH738" s="297"/>
      <c r="DAI738" s="297"/>
      <c r="DAJ738" s="297"/>
      <c r="DAK738" s="297"/>
      <c r="DAL738" s="297"/>
      <c r="DAM738" s="297"/>
      <c r="DAN738" s="297"/>
      <c r="DAO738" s="297"/>
      <c r="DAP738" s="297"/>
      <c r="DAQ738" s="297"/>
      <c r="DAR738" s="297"/>
      <c r="DAS738" s="297"/>
      <c r="DAT738" s="297"/>
      <c r="DAU738" s="297"/>
      <c r="DAV738" s="297"/>
      <c r="DAW738" s="297"/>
      <c r="DAX738" s="297"/>
      <c r="DAY738" s="297"/>
      <c r="DAZ738" s="297"/>
      <c r="DBA738" s="297"/>
      <c r="DBB738" s="297"/>
      <c r="DBC738" s="297"/>
      <c r="DBD738" s="297"/>
      <c r="DBE738" s="297"/>
      <c r="DBF738" s="297"/>
      <c r="DBG738" s="297"/>
      <c r="DBH738" s="297"/>
      <c r="DBI738" s="297"/>
      <c r="DBJ738" s="297"/>
      <c r="DBK738" s="297"/>
      <c r="DBL738" s="297"/>
      <c r="DBM738" s="297"/>
      <c r="DBN738" s="297"/>
      <c r="DBO738" s="297"/>
      <c r="DBP738" s="297"/>
      <c r="DBQ738" s="297"/>
      <c r="DBR738" s="297"/>
      <c r="DBS738" s="297"/>
      <c r="DBT738" s="297"/>
      <c r="DBU738" s="297"/>
      <c r="DBV738" s="297"/>
      <c r="DBW738" s="297"/>
      <c r="DBX738" s="297"/>
      <c r="DBY738" s="297"/>
      <c r="DBZ738" s="297"/>
      <c r="DCA738" s="297"/>
      <c r="DCB738" s="297"/>
      <c r="DCC738" s="297"/>
      <c r="DCD738" s="297"/>
      <c r="DCE738" s="297"/>
      <c r="DCF738" s="297"/>
      <c r="DCG738" s="297"/>
      <c r="DCH738" s="297"/>
      <c r="DCI738" s="297"/>
      <c r="DCJ738" s="297"/>
      <c r="DCK738" s="297"/>
      <c r="DCL738" s="297"/>
      <c r="DCM738" s="297"/>
      <c r="DCN738" s="297"/>
      <c r="DCO738" s="297"/>
      <c r="DCP738" s="297"/>
      <c r="DCQ738" s="297"/>
      <c r="DCR738" s="297"/>
      <c r="DCS738" s="297"/>
      <c r="DCT738" s="297"/>
      <c r="DCU738" s="297"/>
      <c r="DCV738" s="297"/>
      <c r="DCW738" s="297"/>
      <c r="DCX738" s="297"/>
      <c r="DCY738" s="297"/>
      <c r="DCZ738" s="297"/>
      <c r="DDA738" s="297"/>
      <c r="DDB738" s="297"/>
      <c r="DDC738" s="297"/>
      <c r="DDD738" s="297"/>
      <c r="DDE738" s="297"/>
      <c r="DDF738" s="297"/>
      <c r="DDG738" s="297"/>
      <c r="DDH738" s="297"/>
      <c r="DDI738" s="297"/>
      <c r="DDJ738" s="297"/>
      <c r="DDK738" s="297"/>
      <c r="DDL738" s="297"/>
      <c r="DDM738" s="297"/>
      <c r="DDN738" s="297"/>
      <c r="DDO738" s="297"/>
      <c r="DDP738" s="297"/>
      <c r="DDQ738" s="297"/>
      <c r="DDR738" s="297"/>
      <c r="DDS738" s="297"/>
      <c r="DDT738" s="297"/>
      <c r="DDU738" s="297"/>
      <c r="DDV738" s="297"/>
      <c r="DDW738" s="297"/>
      <c r="DDX738" s="297"/>
      <c r="DDY738" s="297"/>
      <c r="DDZ738" s="297"/>
      <c r="DEA738" s="297"/>
      <c r="DEB738" s="297"/>
      <c r="DEC738" s="297"/>
      <c r="DED738" s="297"/>
      <c r="DEE738" s="297"/>
      <c r="DEF738" s="297"/>
      <c r="DEG738" s="297"/>
      <c r="DEH738" s="297"/>
      <c r="DEI738" s="297"/>
      <c r="DEJ738" s="297"/>
      <c r="DEK738" s="297"/>
      <c r="DEL738" s="297"/>
      <c r="DEM738" s="297"/>
      <c r="DEN738" s="297"/>
      <c r="DEO738" s="297"/>
      <c r="DEP738" s="297"/>
      <c r="DEQ738" s="297"/>
      <c r="DER738" s="297"/>
      <c r="DES738" s="297"/>
      <c r="DET738" s="297"/>
      <c r="DEU738" s="297"/>
      <c r="DEV738" s="297"/>
      <c r="DEW738" s="297"/>
      <c r="DEX738" s="297"/>
      <c r="DEY738" s="297"/>
      <c r="DEZ738" s="297"/>
      <c r="DFA738" s="297"/>
      <c r="DFB738" s="297"/>
      <c r="DFC738" s="297"/>
      <c r="DFD738" s="297"/>
      <c r="DFE738" s="297"/>
      <c r="DFF738" s="297"/>
      <c r="DFG738" s="297"/>
      <c r="DFH738" s="297"/>
      <c r="DFI738" s="297"/>
      <c r="DFJ738" s="297"/>
      <c r="DFK738" s="297"/>
      <c r="DFL738" s="297"/>
      <c r="DFM738" s="297"/>
      <c r="DFN738" s="297"/>
      <c r="DFO738" s="297"/>
      <c r="DFP738" s="297"/>
      <c r="DFQ738" s="297"/>
      <c r="DFR738" s="297"/>
      <c r="DFS738" s="297"/>
      <c r="DFT738" s="297"/>
      <c r="DFU738" s="297"/>
      <c r="DFV738" s="297"/>
      <c r="DFW738" s="297"/>
      <c r="DFX738" s="297"/>
      <c r="DFY738" s="297"/>
      <c r="DFZ738" s="297"/>
      <c r="DGA738" s="297"/>
      <c r="DGB738" s="297"/>
      <c r="DGC738" s="297"/>
      <c r="DGD738" s="297"/>
      <c r="DGE738" s="297"/>
      <c r="DGF738" s="297"/>
      <c r="DGG738" s="297"/>
      <c r="DGH738" s="297"/>
      <c r="DGI738" s="297"/>
      <c r="DGJ738" s="297"/>
      <c r="DGK738" s="297"/>
      <c r="DGL738" s="297"/>
      <c r="DGM738" s="297"/>
      <c r="DGN738" s="297"/>
      <c r="DGO738" s="297"/>
      <c r="DGP738" s="297"/>
      <c r="DGQ738" s="297"/>
      <c r="DGR738" s="297"/>
      <c r="DGS738" s="297"/>
      <c r="DGT738" s="297"/>
      <c r="DGU738" s="297"/>
      <c r="DGV738" s="297"/>
      <c r="DGW738" s="297"/>
      <c r="DGX738" s="297"/>
      <c r="DGY738" s="297"/>
      <c r="DGZ738" s="297"/>
      <c r="DHA738" s="297"/>
      <c r="DHB738" s="297"/>
      <c r="DHC738" s="297"/>
      <c r="DHD738" s="297"/>
      <c r="DHE738" s="297"/>
      <c r="DHF738" s="297"/>
      <c r="DHG738" s="297"/>
      <c r="DHH738" s="297"/>
      <c r="DHI738" s="297"/>
      <c r="DHJ738" s="297"/>
      <c r="DHK738" s="297"/>
      <c r="DHL738" s="297"/>
      <c r="DHM738" s="297"/>
      <c r="DHN738" s="297"/>
      <c r="DHO738" s="297"/>
      <c r="DHP738" s="297"/>
      <c r="DHQ738" s="297"/>
      <c r="DHR738" s="297"/>
      <c r="DHS738" s="297"/>
      <c r="DHT738" s="297"/>
      <c r="DHU738" s="297"/>
      <c r="DHV738" s="297"/>
      <c r="DHW738" s="297"/>
      <c r="DHX738" s="297"/>
      <c r="DHY738" s="297"/>
      <c r="DHZ738" s="297"/>
      <c r="DIA738" s="297"/>
      <c r="DIB738" s="297"/>
      <c r="DIC738" s="297"/>
      <c r="DID738" s="297"/>
      <c r="DIE738" s="297"/>
      <c r="DIF738" s="297"/>
      <c r="DIG738" s="297"/>
      <c r="DIH738" s="297"/>
      <c r="DII738" s="297"/>
      <c r="DIJ738" s="297"/>
      <c r="DIK738" s="297"/>
      <c r="DIL738" s="297"/>
      <c r="DIM738" s="297"/>
      <c r="DIN738" s="297"/>
      <c r="DIO738" s="297"/>
      <c r="DIP738" s="297"/>
      <c r="DIQ738" s="297"/>
      <c r="DIR738" s="297"/>
      <c r="DIS738" s="297"/>
      <c r="DIT738" s="297"/>
      <c r="DIU738" s="297"/>
      <c r="DIV738" s="297"/>
      <c r="DIW738" s="297"/>
      <c r="DIX738" s="297"/>
      <c r="DIY738" s="297"/>
      <c r="DIZ738" s="297"/>
      <c r="DJA738" s="297"/>
      <c r="DJB738" s="297"/>
      <c r="DJC738" s="297"/>
      <c r="DJD738" s="297"/>
      <c r="DJE738" s="297"/>
      <c r="DJF738" s="297"/>
      <c r="DJG738" s="297"/>
      <c r="DJH738" s="297"/>
      <c r="DJI738" s="297"/>
      <c r="DJJ738" s="297"/>
      <c r="DJK738" s="297"/>
      <c r="DJL738" s="297"/>
      <c r="DJM738" s="297"/>
      <c r="DJN738" s="297"/>
      <c r="DJO738" s="297"/>
      <c r="DJP738" s="297"/>
      <c r="DJQ738" s="297"/>
      <c r="DJR738" s="297"/>
      <c r="DJS738" s="297"/>
      <c r="DJT738" s="297"/>
      <c r="DJU738" s="297"/>
      <c r="DJV738" s="297"/>
      <c r="DJW738" s="297"/>
      <c r="DJX738" s="297"/>
      <c r="DJY738" s="297"/>
      <c r="DJZ738" s="297"/>
      <c r="DKA738" s="297"/>
      <c r="DKB738" s="297"/>
      <c r="DKC738" s="297"/>
      <c r="DKD738" s="297"/>
      <c r="DKE738" s="297"/>
      <c r="DKF738" s="297"/>
      <c r="DKG738" s="297"/>
      <c r="DKH738" s="297"/>
      <c r="DKI738" s="297"/>
      <c r="DKJ738" s="297"/>
      <c r="DKK738" s="297"/>
      <c r="DKL738" s="297"/>
      <c r="DKM738" s="297"/>
      <c r="DKN738" s="297"/>
      <c r="DKO738" s="297"/>
      <c r="DKP738" s="297"/>
      <c r="DKQ738" s="297"/>
      <c r="DKR738" s="297"/>
      <c r="DKS738" s="297"/>
      <c r="DKT738" s="297"/>
      <c r="DKU738" s="297"/>
      <c r="DKV738" s="297"/>
      <c r="DKW738" s="297"/>
      <c r="DKX738" s="297"/>
      <c r="DKY738" s="297"/>
      <c r="DKZ738" s="297"/>
      <c r="DLA738" s="297"/>
      <c r="DLB738" s="297"/>
      <c r="DLC738" s="297"/>
      <c r="DLD738" s="297"/>
      <c r="DLE738" s="297"/>
      <c r="DLF738" s="297"/>
      <c r="DLG738" s="297"/>
      <c r="DLH738" s="297"/>
      <c r="DLI738" s="297"/>
      <c r="DLJ738" s="297"/>
      <c r="DLK738" s="297"/>
      <c r="DLL738" s="297"/>
      <c r="DLM738" s="297"/>
      <c r="DLN738" s="297"/>
      <c r="DLO738" s="297"/>
      <c r="DLP738" s="297"/>
      <c r="DLQ738" s="297"/>
      <c r="DLR738" s="297"/>
      <c r="DLS738" s="297"/>
      <c r="DLT738" s="297"/>
      <c r="DLU738" s="297"/>
      <c r="DLV738" s="297"/>
      <c r="DLW738" s="297"/>
      <c r="DLX738" s="297"/>
      <c r="DLY738" s="297"/>
      <c r="DLZ738" s="297"/>
      <c r="DMA738" s="297"/>
      <c r="DMB738" s="297"/>
      <c r="DMC738" s="297"/>
      <c r="DMD738" s="297"/>
      <c r="DME738" s="297"/>
      <c r="DMF738" s="297"/>
      <c r="DMG738" s="297"/>
      <c r="DMH738" s="297"/>
      <c r="DMI738" s="297"/>
      <c r="DMJ738" s="297"/>
      <c r="DMK738" s="297"/>
      <c r="DML738" s="297"/>
      <c r="DMM738" s="297"/>
      <c r="DMN738" s="297"/>
      <c r="DMO738" s="297"/>
      <c r="DMP738" s="297"/>
      <c r="DMQ738" s="297"/>
      <c r="DMR738" s="297"/>
      <c r="DMS738" s="297"/>
      <c r="DMT738" s="297"/>
      <c r="DMU738" s="297"/>
      <c r="DMV738" s="297"/>
      <c r="DMW738" s="297"/>
      <c r="DMX738" s="297"/>
      <c r="DMY738" s="297"/>
      <c r="DMZ738" s="297"/>
      <c r="DNA738" s="297"/>
      <c r="DNB738" s="297"/>
      <c r="DNC738" s="297"/>
      <c r="DND738" s="297"/>
      <c r="DNE738" s="297"/>
      <c r="DNF738" s="297"/>
      <c r="DNG738" s="297"/>
      <c r="DNH738" s="297"/>
      <c r="DNI738" s="297"/>
      <c r="DNJ738" s="297"/>
      <c r="DNK738" s="297"/>
      <c r="DNL738" s="297"/>
      <c r="DNM738" s="297"/>
      <c r="DNN738" s="297"/>
      <c r="DNO738" s="297"/>
      <c r="DNP738" s="297"/>
      <c r="DNQ738" s="297"/>
      <c r="DNR738" s="297"/>
      <c r="DNS738" s="297"/>
      <c r="DNT738" s="297"/>
      <c r="DNU738" s="297"/>
      <c r="DNV738" s="297"/>
      <c r="DNW738" s="297"/>
      <c r="DNX738" s="297"/>
      <c r="DNY738" s="297"/>
      <c r="DNZ738" s="297"/>
      <c r="DOA738" s="297"/>
      <c r="DOB738" s="297"/>
      <c r="DOC738" s="297"/>
      <c r="DOD738" s="297"/>
      <c r="DOE738" s="297"/>
      <c r="DOF738" s="297"/>
      <c r="DOG738" s="297"/>
      <c r="DOH738" s="297"/>
      <c r="DOI738" s="297"/>
      <c r="DOJ738" s="297"/>
      <c r="DOK738" s="297"/>
      <c r="DOL738" s="297"/>
      <c r="DOM738" s="297"/>
      <c r="DON738" s="297"/>
      <c r="DOO738" s="297"/>
      <c r="DOP738" s="297"/>
      <c r="DOQ738" s="297"/>
      <c r="DOR738" s="297"/>
      <c r="DOS738" s="297"/>
      <c r="DOT738" s="297"/>
      <c r="DOU738" s="297"/>
      <c r="DOV738" s="297"/>
      <c r="DOW738" s="297"/>
      <c r="DOX738" s="297"/>
      <c r="DOY738" s="297"/>
      <c r="DOZ738" s="297"/>
      <c r="DPA738" s="297"/>
      <c r="DPB738" s="297"/>
      <c r="DPC738" s="297"/>
      <c r="DPD738" s="297"/>
      <c r="DPE738" s="297"/>
      <c r="DPF738" s="297"/>
      <c r="DPG738" s="297"/>
      <c r="DPH738" s="297"/>
      <c r="DPI738" s="297"/>
      <c r="DPJ738" s="297"/>
      <c r="DPK738" s="297"/>
      <c r="DPL738" s="297"/>
      <c r="DPM738" s="297"/>
      <c r="DPN738" s="297"/>
      <c r="DPO738" s="297"/>
      <c r="DPP738" s="297"/>
      <c r="DPQ738" s="297"/>
      <c r="DPR738" s="297"/>
      <c r="DPS738" s="297"/>
      <c r="DPT738" s="297"/>
      <c r="DPU738" s="297"/>
      <c r="DPV738" s="297"/>
      <c r="DPW738" s="297"/>
      <c r="DPX738" s="297"/>
      <c r="DPY738" s="297"/>
      <c r="DPZ738" s="297"/>
      <c r="DQA738" s="297"/>
      <c r="DQB738" s="297"/>
      <c r="DQC738" s="297"/>
      <c r="DQD738" s="297"/>
      <c r="DQE738" s="297"/>
      <c r="DQF738" s="297"/>
      <c r="DQG738" s="297"/>
      <c r="DQH738" s="297"/>
      <c r="DQI738" s="297"/>
      <c r="DQJ738" s="297"/>
      <c r="DQK738" s="297"/>
      <c r="DQL738" s="297"/>
      <c r="DQM738" s="297"/>
      <c r="DQN738" s="297"/>
      <c r="DQO738" s="297"/>
      <c r="DQP738" s="297"/>
      <c r="DQQ738" s="297"/>
      <c r="DQR738" s="297"/>
      <c r="DQS738" s="297"/>
      <c r="DQT738" s="297"/>
      <c r="DQU738" s="297"/>
      <c r="DQV738" s="297"/>
      <c r="DQW738" s="297"/>
      <c r="DQX738" s="297"/>
      <c r="DQY738" s="297"/>
      <c r="DQZ738" s="297"/>
      <c r="DRA738" s="297"/>
      <c r="DRB738" s="297"/>
      <c r="DRC738" s="297"/>
      <c r="DRD738" s="297"/>
      <c r="DRE738" s="297"/>
      <c r="DRF738" s="297"/>
      <c r="DRG738" s="297"/>
      <c r="DRH738" s="297"/>
      <c r="DRI738" s="297"/>
      <c r="DRJ738" s="297"/>
      <c r="DRK738" s="297"/>
      <c r="DRL738" s="297"/>
      <c r="DRM738" s="297"/>
      <c r="DRN738" s="297"/>
      <c r="DRO738" s="297"/>
      <c r="DRP738" s="297"/>
      <c r="DRQ738" s="297"/>
      <c r="DRR738" s="297"/>
      <c r="DRS738" s="297"/>
      <c r="DRT738" s="297"/>
      <c r="DRU738" s="297"/>
      <c r="DRV738" s="297"/>
      <c r="DRW738" s="297"/>
      <c r="DRX738" s="297"/>
      <c r="DRY738" s="297"/>
      <c r="DRZ738" s="297"/>
      <c r="DSA738" s="297"/>
      <c r="DSB738" s="297"/>
      <c r="DSC738" s="297"/>
      <c r="DSD738" s="297"/>
      <c r="DSE738" s="297"/>
      <c r="DSF738" s="297"/>
      <c r="DSG738" s="297"/>
      <c r="DSH738" s="297"/>
      <c r="DSI738" s="297"/>
      <c r="DSJ738" s="297"/>
      <c r="DSK738" s="297"/>
      <c r="DSL738" s="297"/>
      <c r="DSM738" s="297"/>
      <c r="DSN738" s="297"/>
      <c r="DSO738" s="297"/>
      <c r="DSP738" s="297"/>
      <c r="DSQ738" s="297"/>
      <c r="DSR738" s="297"/>
      <c r="DSS738" s="297"/>
      <c r="DST738" s="297"/>
      <c r="DSU738" s="297"/>
      <c r="DSV738" s="297"/>
      <c r="DSW738" s="297"/>
      <c r="DSX738" s="297"/>
      <c r="DSY738" s="297"/>
      <c r="DSZ738" s="297"/>
      <c r="DTA738" s="297"/>
      <c r="DTB738" s="297"/>
      <c r="DTC738" s="297"/>
      <c r="DTD738" s="297"/>
      <c r="DTE738" s="297"/>
      <c r="DTF738" s="297"/>
      <c r="DTG738" s="297"/>
      <c r="DTH738" s="297"/>
      <c r="DTI738" s="297"/>
      <c r="DTJ738" s="297"/>
      <c r="DTK738" s="297"/>
      <c r="DTL738" s="297"/>
      <c r="DTM738" s="297"/>
      <c r="DTN738" s="297"/>
      <c r="DTO738" s="297"/>
      <c r="DTP738" s="297"/>
      <c r="DTQ738" s="297"/>
      <c r="DTR738" s="297"/>
      <c r="DTS738" s="297"/>
      <c r="DTT738" s="297"/>
      <c r="DTU738" s="297"/>
      <c r="DTV738" s="297"/>
      <c r="DTW738" s="297"/>
      <c r="DTX738" s="297"/>
      <c r="DTY738" s="297"/>
      <c r="DTZ738" s="297"/>
      <c r="DUA738" s="297"/>
      <c r="DUB738" s="297"/>
      <c r="DUC738" s="297"/>
      <c r="DUD738" s="297"/>
      <c r="DUE738" s="297"/>
      <c r="DUF738" s="297"/>
      <c r="DUG738" s="297"/>
      <c r="DUH738" s="297"/>
      <c r="DUI738" s="297"/>
      <c r="DUJ738" s="297"/>
      <c r="DUK738" s="297"/>
      <c r="DUL738" s="297"/>
      <c r="DUM738" s="297"/>
      <c r="DUN738" s="297"/>
      <c r="DUO738" s="297"/>
      <c r="DUP738" s="297"/>
      <c r="DUQ738" s="297"/>
      <c r="DUR738" s="297"/>
      <c r="DUS738" s="297"/>
      <c r="DUT738" s="297"/>
      <c r="DUU738" s="297"/>
      <c r="DUV738" s="297"/>
      <c r="DUW738" s="297"/>
      <c r="DUX738" s="297"/>
      <c r="DUY738" s="297"/>
      <c r="DUZ738" s="297"/>
      <c r="DVA738" s="297"/>
      <c r="DVB738" s="297"/>
      <c r="DVC738" s="297"/>
      <c r="DVD738" s="297"/>
      <c r="DVE738" s="297"/>
      <c r="DVF738" s="297"/>
      <c r="DVG738" s="297"/>
      <c r="DVH738" s="297"/>
      <c r="DVI738" s="297"/>
      <c r="DVJ738" s="297"/>
      <c r="DVK738" s="297"/>
      <c r="DVL738" s="297"/>
      <c r="DVM738" s="297"/>
      <c r="DVN738" s="297"/>
      <c r="DVO738" s="297"/>
      <c r="DVP738" s="297"/>
      <c r="DVQ738" s="297"/>
      <c r="DVR738" s="297"/>
      <c r="DVS738" s="297"/>
      <c r="DVT738" s="297"/>
      <c r="DVU738" s="297"/>
      <c r="DVV738" s="297"/>
      <c r="DVW738" s="297"/>
      <c r="DVX738" s="297"/>
      <c r="DVY738" s="297"/>
      <c r="DVZ738" s="297"/>
      <c r="DWA738" s="297"/>
      <c r="DWB738" s="297"/>
      <c r="DWC738" s="297"/>
      <c r="DWD738" s="297"/>
      <c r="DWE738" s="297"/>
      <c r="DWF738" s="297"/>
      <c r="DWG738" s="297"/>
      <c r="DWH738" s="297"/>
      <c r="DWI738" s="297"/>
      <c r="DWJ738" s="297"/>
      <c r="DWK738" s="297"/>
      <c r="DWL738" s="297"/>
      <c r="DWM738" s="297"/>
      <c r="DWN738" s="297"/>
      <c r="DWO738" s="297"/>
      <c r="DWP738" s="297"/>
      <c r="DWQ738" s="297"/>
      <c r="DWR738" s="297"/>
      <c r="DWS738" s="297"/>
      <c r="DWT738" s="297"/>
      <c r="DWU738" s="297"/>
      <c r="DWV738" s="297"/>
      <c r="DWW738" s="297"/>
      <c r="DWX738" s="297"/>
      <c r="DWY738" s="297"/>
      <c r="DWZ738" s="297"/>
      <c r="DXA738" s="297"/>
      <c r="DXB738" s="297"/>
      <c r="DXC738" s="297"/>
      <c r="DXD738" s="297"/>
      <c r="DXE738" s="297"/>
      <c r="DXF738" s="297"/>
      <c r="DXG738" s="297"/>
      <c r="DXH738" s="297"/>
      <c r="DXI738" s="297"/>
      <c r="DXJ738" s="297"/>
      <c r="DXK738" s="297"/>
      <c r="DXL738" s="297"/>
      <c r="DXM738" s="297"/>
      <c r="DXN738" s="297"/>
      <c r="DXO738" s="297"/>
      <c r="DXP738" s="297"/>
      <c r="DXQ738" s="297"/>
      <c r="DXR738" s="297"/>
      <c r="DXS738" s="297"/>
      <c r="DXT738" s="297"/>
      <c r="DXU738" s="297"/>
      <c r="DXV738" s="297"/>
      <c r="DXW738" s="297"/>
      <c r="DXX738" s="297"/>
      <c r="DXY738" s="297"/>
      <c r="DXZ738" s="297"/>
      <c r="DYA738" s="297"/>
      <c r="DYB738" s="297"/>
      <c r="DYC738" s="297"/>
      <c r="DYD738" s="297"/>
      <c r="DYE738" s="297"/>
      <c r="DYF738" s="297"/>
      <c r="DYG738" s="297"/>
      <c r="DYH738" s="297"/>
      <c r="DYI738" s="297"/>
      <c r="DYJ738" s="297"/>
      <c r="DYK738" s="297"/>
      <c r="DYL738" s="297"/>
      <c r="DYM738" s="297"/>
      <c r="DYN738" s="297"/>
      <c r="DYO738" s="297"/>
      <c r="DYP738" s="297"/>
      <c r="DYQ738" s="297"/>
      <c r="DYR738" s="297"/>
      <c r="DYS738" s="297"/>
      <c r="DYT738" s="297"/>
      <c r="DYU738" s="297"/>
      <c r="DYV738" s="297"/>
      <c r="DYW738" s="297"/>
      <c r="DYX738" s="297"/>
      <c r="DYY738" s="297"/>
      <c r="DYZ738" s="297"/>
      <c r="DZA738" s="297"/>
      <c r="DZB738" s="297"/>
      <c r="DZC738" s="297"/>
      <c r="DZD738" s="297"/>
      <c r="DZE738" s="297"/>
      <c r="DZF738" s="297"/>
      <c r="DZG738" s="297"/>
      <c r="DZH738" s="297"/>
      <c r="DZI738" s="297"/>
      <c r="DZJ738" s="297"/>
      <c r="DZK738" s="297"/>
      <c r="DZL738" s="297"/>
      <c r="DZM738" s="297"/>
      <c r="DZN738" s="297"/>
      <c r="DZO738" s="297"/>
      <c r="DZP738" s="297"/>
      <c r="DZQ738" s="297"/>
      <c r="DZR738" s="297"/>
      <c r="DZS738" s="297"/>
      <c r="DZT738" s="297"/>
      <c r="DZU738" s="297"/>
      <c r="DZV738" s="297"/>
      <c r="DZW738" s="297"/>
      <c r="DZX738" s="297"/>
      <c r="DZY738" s="297"/>
      <c r="DZZ738" s="297"/>
      <c r="EAA738" s="297"/>
      <c r="EAB738" s="297"/>
      <c r="EAC738" s="297"/>
      <c r="EAD738" s="297"/>
      <c r="EAE738" s="297"/>
      <c r="EAF738" s="297"/>
      <c r="EAG738" s="297"/>
      <c r="EAH738" s="297"/>
      <c r="EAI738" s="297"/>
      <c r="EAJ738" s="297"/>
      <c r="EAK738" s="297"/>
      <c r="EAL738" s="297"/>
      <c r="EAM738" s="297"/>
      <c r="EAN738" s="297"/>
      <c r="EAO738" s="297"/>
      <c r="EAP738" s="297"/>
      <c r="EAQ738" s="297"/>
      <c r="EAR738" s="297"/>
      <c r="EAS738" s="297"/>
      <c r="EAT738" s="297"/>
      <c r="EAU738" s="297"/>
      <c r="EAV738" s="297"/>
      <c r="EAW738" s="297"/>
      <c r="EAX738" s="297"/>
      <c r="EAY738" s="297"/>
      <c r="EAZ738" s="297"/>
      <c r="EBA738" s="297"/>
      <c r="EBB738" s="297"/>
      <c r="EBC738" s="297"/>
      <c r="EBD738" s="297"/>
      <c r="EBE738" s="297"/>
      <c r="EBF738" s="297"/>
      <c r="EBG738" s="297"/>
      <c r="EBH738" s="297"/>
      <c r="EBI738" s="297"/>
      <c r="EBJ738" s="297"/>
      <c r="EBK738" s="297"/>
      <c r="EBL738" s="297"/>
      <c r="EBM738" s="297"/>
      <c r="EBN738" s="297"/>
      <c r="EBO738" s="297"/>
      <c r="EBP738" s="297"/>
      <c r="EBQ738" s="297"/>
      <c r="EBR738" s="297"/>
      <c r="EBS738" s="297"/>
      <c r="EBT738" s="297"/>
      <c r="EBU738" s="297"/>
      <c r="EBV738" s="297"/>
      <c r="EBW738" s="297"/>
      <c r="EBX738" s="297"/>
      <c r="EBY738" s="297"/>
      <c r="EBZ738" s="297"/>
      <c r="ECA738" s="297"/>
      <c r="ECB738" s="297"/>
      <c r="ECC738" s="297"/>
      <c r="ECD738" s="297"/>
      <c r="ECE738" s="297"/>
      <c r="ECF738" s="297"/>
      <c r="ECG738" s="297"/>
      <c r="ECH738" s="297"/>
      <c r="ECI738" s="297"/>
      <c r="ECJ738" s="297"/>
      <c r="ECK738" s="297"/>
      <c r="ECL738" s="297"/>
      <c r="ECM738" s="297"/>
      <c r="ECN738" s="297"/>
      <c r="ECO738" s="297"/>
      <c r="ECP738" s="297"/>
      <c r="ECQ738" s="297"/>
      <c r="ECR738" s="297"/>
      <c r="ECS738" s="297"/>
      <c r="ECT738" s="297"/>
      <c r="ECU738" s="297"/>
      <c r="ECV738" s="297"/>
      <c r="ECW738" s="297"/>
      <c r="ECX738" s="297"/>
      <c r="ECY738" s="297"/>
      <c r="ECZ738" s="297"/>
      <c r="EDA738" s="297"/>
      <c r="EDB738" s="297"/>
      <c r="EDC738" s="297"/>
      <c r="EDD738" s="297"/>
      <c r="EDE738" s="297"/>
      <c r="EDF738" s="297"/>
      <c r="EDG738" s="297"/>
      <c r="EDH738" s="297"/>
      <c r="EDI738" s="297"/>
      <c r="EDJ738" s="297"/>
      <c r="EDK738" s="297"/>
      <c r="EDL738" s="297"/>
      <c r="EDM738" s="297"/>
      <c r="EDN738" s="297"/>
      <c r="EDO738" s="297"/>
      <c r="EDP738" s="297"/>
      <c r="EDQ738" s="297"/>
      <c r="EDR738" s="297"/>
      <c r="EDS738" s="297"/>
      <c r="EDT738" s="297"/>
      <c r="EDU738" s="297"/>
      <c r="EDV738" s="297"/>
      <c r="EDW738" s="297"/>
      <c r="EDX738" s="297"/>
      <c r="EDY738" s="297"/>
      <c r="EDZ738" s="297"/>
      <c r="EEA738" s="297"/>
      <c r="EEB738" s="297"/>
      <c r="EEC738" s="297"/>
      <c r="EED738" s="297"/>
      <c r="EEE738" s="297"/>
      <c r="EEF738" s="297"/>
      <c r="EEG738" s="297"/>
      <c r="EEH738" s="297"/>
      <c r="EEI738" s="297"/>
      <c r="EEJ738" s="297"/>
      <c r="EEK738" s="297"/>
      <c r="EEL738" s="297"/>
      <c r="EEM738" s="297"/>
      <c r="EEN738" s="297"/>
      <c r="EEO738" s="297"/>
      <c r="EEP738" s="297"/>
      <c r="EEQ738" s="297"/>
      <c r="EER738" s="297"/>
      <c r="EES738" s="297"/>
      <c r="EET738" s="297"/>
      <c r="EEU738" s="297"/>
      <c r="EEV738" s="297"/>
      <c r="EEW738" s="297"/>
      <c r="EEX738" s="297"/>
      <c r="EEY738" s="297"/>
      <c r="EEZ738" s="297"/>
      <c r="EFA738" s="297"/>
      <c r="EFB738" s="297"/>
      <c r="EFC738" s="297"/>
      <c r="EFD738" s="297"/>
      <c r="EFE738" s="297"/>
      <c r="EFF738" s="297"/>
      <c r="EFG738" s="297"/>
      <c r="EFH738" s="297"/>
      <c r="EFI738" s="297"/>
      <c r="EFJ738" s="297"/>
      <c r="EFK738" s="297"/>
      <c r="EFL738" s="297"/>
      <c r="EFM738" s="297"/>
      <c r="EFN738" s="297"/>
      <c r="EFO738" s="297"/>
      <c r="EFP738" s="297"/>
      <c r="EFQ738" s="297"/>
      <c r="EFR738" s="297"/>
      <c r="EFS738" s="297"/>
      <c r="EFT738" s="297"/>
      <c r="EFU738" s="297"/>
      <c r="EFV738" s="297"/>
      <c r="EFW738" s="297"/>
      <c r="EFX738" s="297"/>
      <c r="EFY738" s="297"/>
      <c r="EFZ738" s="297"/>
      <c r="EGA738" s="297"/>
      <c r="EGB738" s="297"/>
      <c r="EGC738" s="297"/>
      <c r="EGD738" s="297"/>
      <c r="EGE738" s="297"/>
      <c r="EGF738" s="297"/>
      <c r="EGG738" s="297"/>
      <c r="EGH738" s="297"/>
      <c r="EGI738" s="297"/>
      <c r="EGJ738" s="297"/>
      <c r="EGK738" s="297"/>
      <c r="EGL738" s="297"/>
      <c r="EGM738" s="297"/>
      <c r="EGN738" s="297"/>
      <c r="EGO738" s="297"/>
      <c r="EGP738" s="297"/>
      <c r="EGQ738" s="297"/>
      <c r="EGR738" s="297"/>
      <c r="EGS738" s="297"/>
      <c r="EGT738" s="297"/>
      <c r="EGU738" s="297"/>
      <c r="EGV738" s="297"/>
      <c r="EGW738" s="297"/>
      <c r="EGX738" s="297"/>
      <c r="EGY738" s="297"/>
      <c r="EGZ738" s="297"/>
      <c r="EHA738" s="297"/>
      <c r="EHB738" s="297"/>
      <c r="EHC738" s="297"/>
      <c r="EHD738" s="297"/>
      <c r="EHE738" s="297"/>
      <c r="EHF738" s="297"/>
      <c r="EHG738" s="297"/>
      <c r="EHH738" s="297"/>
      <c r="EHI738" s="297"/>
      <c r="EHJ738" s="297"/>
      <c r="EHK738" s="297"/>
      <c r="EHL738" s="297"/>
      <c r="EHM738" s="297"/>
      <c r="EHN738" s="297"/>
      <c r="EHO738" s="297"/>
      <c r="EHP738" s="297"/>
      <c r="EHQ738" s="297"/>
      <c r="EHR738" s="297"/>
      <c r="EHS738" s="297"/>
      <c r="EHT738" s="297"/>
      <c r="EHU738" s="297"/>
      <c r="EHV738" s="297"/>
      <c r="EHW738" s="297"/>
      <c r="EHX738" s="297"/>
      <c r="EHY738" s="297"/>
      <c r="EHZ738" s="297"/>
      <c r="EIA738" s="297"/>
      <c r="EIB738" s="297"/>
      <c r="EIC738" s="297"/>
      <c r="EID738" s="297"/>
      <c r="EIE738" s="297"/>
      <c r="EIF738" s="297"/>
      <c r="EIG738" s="297"/>
      <c r="EIH738" s="297"/>
      <c r="EII738" s="297"/>
      <c r="EIJ738" s="297"/>
      <c r="EIK738" s="297"/>
      <c r="EIL738" s="297"/>
      <c r="EIM738" s="297"/>
      <c r="EIN738" s="297"/>
      <c r="EIO738" s="297"/>
      <c r="EIP738" s="297"/>
      <c r="EIQ738" s="297"/>
      <c r="EIR738" s="297"/>
      <c r="EIS738" s="297"/>
      <c r="EIT738" s="297"/>
      <c r="EIU738" s="297"/>
      <c r="EIV738" s="297"/>
      <c r="EIW738" s="297"/>
      <c r="EIX738" s="297"/>
      <c r="EIY738" s="297"/>
      <c r="EIZ738" s="297"/>
      <c r="EJA738" s="297"/>
      <c r="EJB738" s="297"/>
      <c r="EJC738" s="297"/>
      <c r="EJD738" s="297"/>
      <c r="EJE738" s="297"/>
      <c r="EJF738" s="297"/>
      <c r="EJG738" s="297"/>
      <c r="EJH738" s="297"/>
      <c r="EJI738" s="297"/>
      <c r="EJJ738" s="297"/>
      <c r="EJK738" s="297"/>
      <c r="EJL738" s="297"/>
      <c r="EJM738" s="297"/>
      <c r="EJN738" s="297"/>
      <c r="EJO738" s="297"/>
      <c r="EJP738" s="297"/>
      <c r="EJQ738" s="297"/>
      <c r="EJR738" s="297"/>
      <c r="EJS738" s="297"/>
      <c r="EJT738" s="297"/>
      <c r="EJU738" s="297"/>
      <c r="EJV738" s="297"/>
      <c r="EJW738" s="297"/>
      <c r="EJX738" s="297"/>
      <c r="EJY738" s="297"/>
      <c r="EJZ738" s="297"/>
      <c r="EKA738" s="297"/>
      <c r="EKB738" s="297"/>
      <c r="EKC738" s="297"/>
      <c r="EKD738" s="297"/>
      <c r="EKE738" s="297"/>
      <c r="EKF738" s="297"/>
      <c r="EKG738" s="297"/>
      <c r="EKH738" s="297"/>
      <c r="EKI738" s="297"/>
      <c r="EKJ738" s="297"/>
      <c r="EKK738" s="297"/>
      <c r="EKL738" s="297"/>
      <c r="EKM738" s="297"/>
      <c r="EKN738" s="297"/>
      <c r="EKO738" s="297"/>
      <c r="EKP738" s="297"/>
      <c r="EKQ738" s="297"/>
      <c r="EKR738" s="297"/>
      <c r="EKS738" s="297"/>
      <c r="EKT738" s="297"/>
      <c r="EKU738" s="297"/>
      <c r="EKV738" s="297"/>
      <c r="EKW738" s="297"/>
      <c r="EKX738" s="297"/>
      <c r="EKY738" s="297"/>
      <c r="EKZ738" s="297"/>
      <c r="ELA738" s="297"/>
      <c r="ELB738" s="297"/>
      <c r="ELC738" s="297"/>
      <c r="ELD738" s="297"/>
      <c r="ELE738" s="297"/>
      <c r="ELF738" s="297"/>
      <c r="ELG738" s="297"/>
      <c r="ELH738" s="297"/>
      <c r="ELI738" s="297"/>
      <c r="ELJ738" s="297"/>
      <c r="ELK738" s="297"/>
      <c r="ELL738" s="297"/>
      <c r="ELM738" s="297"/>
      <c r="ELN738" s="297"/>
      <c r="ELO738" s="297"/>
      <c r="ELP738" s="297"/>
      <c r="ELQ738" s="297"/>
      <c r="ELR738" s="297"/>
      <c r="ELS738" s="297"/>
      <c r="ELT738" s="297"/>
      <c r="ELU738" s="297"/>
      <c r="ELV738" s="297"/>
      <c r="ELW738" s="297"/>
      <c r="ELX738" s="297"/>
      <c r="ELY738" s="297"/>
      <c r="ELZ738" s="297"/>
      <c r="EMA738" s="297"/>
      <c r="EMB738" s="297"/>
      <c r="EMC738" s="297"/>
      <c r="EMD738" s="297"/>
      <c r="EME738" s="297"/>
      <c r="EMF738" s="297"/>
      <c r="EMG738" s="297"/>
      <c r="EMH738" s="297"/>
      <c r="EMI738" s="297"/>
      <c r="EMJ738" s="297"/>
      <c r="EMK738" s="297"/>
      <c r="EML738" s="297"/>
      <c r="EMM738" s="297"/>
      <c r="EMN738" s="297"/>
      <c r="EMO738" s="297"/>
      <c r="EMP738" s="297"/>
      <c r="EMQ738" s="297"/>
      <c r="EMR738" s="297"/>
      <c r="EMS738" s="297"/>
      <c r="EMT738" s="297"/>
      <c r="EMU738" s="297"/>
      <c r="EMV738" s="297"/>
      <c r="EMW738" s="297"/>
      <c r="EMX738" s="297"/>
      <c r="EMY738" s="297"/>
      <c r="EMZ738" s="297"/>
      <c r="ENA738" s="297"/>
      <c r="ENB738" s="297"/>
      <c r="ENC738" s="297"/>
      <c r="END738" s="297"/>
      <c r="ENE738" s="297"/>
      <c r="ENF738" s="297"/>
      <c r="ENG738" s="297"/>
      <c r="ENH738" s="297"/>
      <c r="ENI738" s="297"/>
      <c r="ENJ738" s="297"/>
      <c r="ENK738" s="297"/>
      <c r="ENL738" s="297"/>
      <c r="ENM738" s="297"/>
      <c r="ENN738" s="297"/>
      <c r="ENO738" s="297"/>
      <c r="ENP738" s="297"/>
      <c r="ENQ738" s="297"/>
      <c r="ENR738" s="297"/>
      <c r="ENS738" s="297"/>
      <c r="ENT738" s="297"/>
      <c r="ENU738" s="297"/>
      <c r="ENV738" s="297"/>
      <c r="ENW738" s="297"/>
      <c r="ENX738" s="297"/>
      <c r="ENY738" s="297"/>
      <c r="ENZ738" s="297"/>
      <c r="EOA738" s="297"/>
      <c r="EOB738" s="297"/>
      <c r="EOC738" s="297"/>
      <c r="EOD738" s="297"/>
      <c r="EOE738" s="297"/>
      <c r="EOF738" s="297"/>
      <c r="EOG738" s="297"/>
      <c r="EOH738" s="297"/>
      <c r="EOI738" s="297"/>
      <c r="EOJ738" s="297"/>
      <c r="EOK738" s="297"/>
      <c r="EOL738" s="297"/>
      <c r="EOM738" s="297"/>
      <c r="EON738" s="297"/>
      <c r="EOO738" s="297"/>
      <c r="EOP738" s="297"/>
      <c r="EOQ738" s="297"/>
      <c r="EOR738" s="297"/>
      <c r="EOS738" s="297"/>
      <c r="EOT738" s="297"/>
      <c r="EOU738" s="297"/>
      <c r="EOV738" s="297"/>
      <c r="EOW738" s="297"/>
      <c r="EOX738" s="297"/>
      <c r="EOY738" s="297"/>
      <c r="EOZ738" s="297"/>
      <c r="EPA738" s="297"/>
      <c r="EPB738" s="297"/>
      <c r="EPC738" s="297"/>
      <c r="EPD738" s="297"/>
      <c r="EPE738" s="297"/>
      <c r="EPF738" s="297"/>
      <c r="EPG738" s="297"/>
      <c r="EPH738" s="297"/>
      <c r="EPI738" s="297"/>
      <c r="EPJ738" s="297"/>
      <c r="EPK738" s="297"/>
      <c r="EPL738" s="297"/>
      <c r="EPM738" s="297"/>
      <c r="EPN738" s="297"/>
      <c r="EPO738" s="297"/>
      <c r="EPP738" s="297"/>
      <c r="EPQ738" s="297"/>
      <c r="EPR738" s="297"/>
      <c r="EPS738" s="297"/>
      <c r="EPT738" s="297"/>
      <c r="EPU738" s="297"/>
      <c r="EPV738" s="297"/>
      <c r="EPW738" s="297"/>
      <c r="EPX738" s="297"/>
      <c r="EPY738" s="297"/>
      <c r="EPZ738" s="297"/>
      <c r="EQA738" s="297"/>
      <c r="EQB738" s="297"/>
      <c r="EQC738" s="297"/>
      <c r="EQD738" s="297"/>
      <c r="EQE738" s="297"/>
      <c r="EQF738" s="297"/>
      <c r="EQG738" s="297"/>
      <c r="EQH738" s="297"/>
      <c r="EQI738" s="297"/>
      <c r="EQJ738" s="297"/>
      <c r="EQK738" s="297"/>
      <c r="EQL738" s="297"/>
      <c r="EQM738" s="297"/>
      <c r="EQN738" s="297"/>
      <c r="EQO738" s="297"/>
      <c r="EQP738" s="297"/>
      <c r="EQQ738" s="297"/>
      <c r="EQR738" s="297"/>
      <c r="EQS738" s="297"/>
      <c r="EQT738" s="297"/>
      <c r="EQU738" s="297"/>
      <c r="EQV738" s="297"/>
      <c r="EQW738" s="297"/>
      <c r="EQX738" s="297"/>
      <c r="EQY738" s="297"/>
      <c r="EQZ738" s="297"/>
      <c r="ERA738" s="297"/>
      <c r="ERB738" s="297"/>
      <c r="ERC738" s="297"/>
      <c r="ERD738" s="297"/>
      <c r="ERE738" s="297"/>
      <c r="ERF738" s="297"/>
      <c r="ERG738" s="297"/>
      <c r="ERH738" s="297"/>
      <c r="ERI738" s="297"/>
      <c r="ERJ738" s="297"/>
      <c r="ERK738" s="297"/>
      <c r="ERL738" s="297"/>
      <c r="ERM738" s="297"/>
      <c r="ERN738" s="297"/>
      <c r="ERO738" s="297"/>
      <c r="ERP738" s="297"/>
      <c r="ERQ738" s="297"/>
      <c r="ERR738" s="297"/>
      <c r="ERS738" s="297"/>
      <c r="ERT738" s="297"/>
      <c r="ERU738" s="297"/>
      <c r="ERV738" s="297"/>
      <c r="ERW738" s="297"/>
      <c r="ERX738" s="297"/>
      <c r="ERY738" s="297"/>
      <c r="ERZ738" s="297"/>
      <c r="ESA738" s="297"/>
      <c r="ESB738" s="297"/>
      <c r="ESC738" s="297"/>
      <c r="ESD738" s="297"/>
      <c r="ESE738" s="297"/>
      <c r="ESF738" s="297"/>
      <c r="ESG738" s="297"/>
      <c r="ESH738" s="297"/>
      <c r="ESI738" s="297"/>
      <c r="ESJ738" s="297"/>
      <c r="ESK738" s="297"/>
      <c r="ESL738" s="297"/>
      <c r="ESM738" s="297"/>
      <c r="ESN738" s="297"/>
      <c r="ESO738" s="297"/>
      <c r="ESP738" s="297"/>
      <c r="ESQ738" s="297"/>
      <c r="ESR738" s="297"/>
      <c r="ESS738" s="297"/>
      <c r="EST738" s="297"/>
      <c r="ESU738" s="297"/>
      <c r="ESV738" s="297"/>
      <c r="ESW738" s="297"/>
      <c r="ESX738" s="297"/>
      <c r="ESY738" s="297"/>
      <c r="ESZ738" s="297"/>
      <c r="ETA738" s="297"/>
      <c r="ETB738" s="297"/>
      <c r="ETC738" s="297"/>
      <c r="ETD738" s="297"/>
      <c r="ETE738" s="297"/>
      <c r="ETF738" s="297"/>
      <c r="ETG738" s="297"/>
      <c r="ETH738" s="297"/>
      <c r="ETI738" s="297"/>
      <c r="ETJ738" s="297"/>
      <c r="ETK738" s="297"/>
      <c r="ETL738" s="297"/>
      <c r="ETM738" s="297"/>
      <c r="ETN738" s="297"/>
      <c r="ETO738" s="297"/>
      <c r="ETP738" s="297"/>
      <c r="ETQ738" s="297"/>
      <c r="ETR738" s="297"/>
      <c r="ETS738" s="297"/>
      <c r="ETT738" s="297"/>
      <c r="ETU738" s="297"/>
      <c r="ETV738" s="297"/>
      <c r="ETW738" s="297"/>
      <c r="ETX738" s="297"/>
      <c r="ETY738" s="297"/>
      <c r="ETZ738" s="297"/>
      <c r="EUA738" s="297"/>
      <c r="EUB738" s="297"/>
      <c r="EUC738" s="297"/>
      <c r="EUD738" s="297"/>
      <c r="EUE738" s="297"/>
      <c r="EUF738" s="297"/>
      <c r="EUG738" s="297"/>
      <c r="EUH738" s="297"/>
      <c r="EUI738" s="297"/>
      <c r="EUJ738" s="297"/>
      <c r="EUK738" s="297"/>
      <c r="EUL738" s="297"/>
      <c r="EUM738" s="297"/>
      <c r="EUN738" s="297"/>
      <c r="EUO738" s="297"/>
      <c r="EUP738" s="297"/>
      <c r="EUQ738" s="297"/>
      <c r="EUR738" s="297"/>
      <c r="EUS738" s="297"/>
      <c r="EUT738" s="297"/>
      <c r="EUU738" s="297"/>
      <c r="EUV738" s="297"/>
      <c r="EUW738" s="297"/>
      <c r="EUX738" s="297"/>
      <c r="EUY738" s="297"/>
      <c r="EUZ738" s="297"/>
      <c r="EVA738" s="297"/>
      <c r="EVB738" s="297"/>
      <c r="EVC738" s="297"/>
      <c r="EVD738" s="297"/>
      <c r="EVE738" s="297"/>
      <c r="EVF738" s="297"/>
      <c r="EVG738" s="297"/>
      <c r="EVH738" s="297"/>
      <c r="EVI738" s="297"/>
      <c r="EVJ738" s="297"/>
      <c r="EVK738" s="297"/>
      <c r="EVL738" s="297"/>
      <c r="EVM738" s="297"/>
      <c r="EVN738" s="297"/>
      <c r="EVO738" s="297"/>
      <c r="EVP738" s="297"/>
      <c r="EVQ738" s="297"/>
      <c r="EVR738" s="297"/>
      <c r="EVS738" s="297"/>
      <c r="EVT738" s="297"/>
      <c r="EVU738" s="297"/>
      <c r="EVV738" s="297"/>
      <c r="EVW738" s="297"/>
      <c r="EVX738" s="297"/>
      <c r="EVY738" s="297"/>
      <c r="EVZ738" s="297"/>
      <c r="EWA738" s="297"/>
      <c r="EWB738" s="297"/>
      <c r="EWC738" s="297"/>
      <c r="EWD738" s="297"/>
      <c r="EWE738" s="297"/>
      <c r="EWF738" s="297"/>
      <c r="EWG738" s="297"/>
      <c r="EWH738" s="297"/>
      <c r="EWI738" s="297"/>
      <c r="EWJ738" s="297"/>
      <c r="EWK738" s="297"/>
      <c r="EWL738" s="297"/>
      <c r="EWM738" s="297"/>
      <c r="EWN738" s="297"/>
      <c r="EWO738" s="297"/>
      <c r="EWP738" s="297"/>
      <c r="EWQ738" s="297"/>
      <c r="EWR738" s="297"/>
      <c r="EWS738" s="297"/>
      <c r="EWT738" s="297"/>
      <c r="EWU738" s="297"/>
      <c r="EWV738" s="297"/>
      <c r="EWW738" s="297"/>
      <c r="EWX738" s="297"/>
      <c r="EWY738" s="297"/>
      <c r="EWZ738" s="297"/>
      <c r="EXA738" s="297"/>
      <c r="EXB738" s="297"/>
      <c r="EXC738" s="297"/>
      <c r="EXD738" s="297"/>
      <c r="EXE738" s="297"/>
      <c r="EXF738" s="297"/>
      <c r="EXG738" s="297"/>
      <c r="EXH738" s="297"/>
      <c r="EXI738" s="297"/>
      <c r="EXJ738" s="297"/>
      <c r="EXK738" s="297"/>
      <c r="EXL738" s="297"/>
      <c r="EXM738" s="297"/>
      <c r="EXN738" s="297"/>
      <c r="EXO738" s="297"/>
      <c r="EXP738" s="297"/>
      <c r="EXQ738" s="297"/>
      <c r="EXR738" s="297"/>
      <c r="EXS738" s="297"/>
      <c r="EXT738" s="297"/>
      <c r="EXU738" s="297"/>
      <c r="EXV738" s="297"/>
      <c r="EXW738" s="297"/>
      <c r="EXX738" s="297"/>
      <c r="EXY738" s="297"/>
      <c r="EXZ738" s="297"/>
      <c r="EYA738" s="297"/>
      <c r="EYB738" s="297"/>
      <c r="EYC738" s="297"/>
      <c r="EYD738" s="297"/>
      <c r="EYE738" s="297"/>
      <c r="EYF738" s="297"/>
      <c r="EYG738" s="297"/>
      <c r="EYH738" s="297"/>
      <c r="EYI738" s="297"/>
      <c r="EYJ738" s="297"/>
      <c r="EYK738" s="297"/>
      <c r="EYL738" s="297"/>
      <c r="EYM738" s="297"/>
      <c r="EYN738" s="297"/>
      <c r="EYO738" s="297"/>
      <c r="EYP738" s="297"/>
      <c r="EYQ738" s="297"/>
      <c r="EYR738" s="297"/>
      <c r="EYS738" s="297"/>
      <c r="EYT738" s="297"/>
      <c r="EYU738" s="297"/>
      <c r="EYV738" s="297"/>
      <c r="EYW738" s="297"/>
      <c r="EYX738" s="297"/>
      <c r="EYY738" s="297"/>
      <c r="EYZ738" s="297"/>
      <c r="EZA738" s="297"/>
      <c r="EZB738" s="297"/>
      <c r="EZC738" s="297"/>
      <c r="EZD738" s="297"/>
      <c r="EZE738" s="297"/>
      <c r="EZF738" s="297"/>
      <c r="EZG738" s="297"/>
      <c r="EZH738" s="297"/>
      <c r="EZI738" s="297"/>
      <c r="EZJ738" s="297"/>
      <c r="EZK738" s="297"/>
      <c r="EZL738" s="297"/>
      <c r="EZM738" s="297"/>
      <c r="EZN738" s="297"/>
      <c r="EZO738" s="297"/>
      <c r="EZP738" s="297"/>
      <c r="EZQ738" s="297"/>
      <c r="EZR738" s="297"/>
      <c r="EZS738" s="297"/>
      <c r="EZT738" s="297"/>
      <c r="EZU738" s="297"/>
      <c r="EZV738" s="297"/>
      <c r="EZW738" s="297"/>
      <c r="EZX738" s="297"/>
      <c r="EZY738" s="297"/>
      <c r="EZZ738" s="297"/>
      <c r="FAA738" s="297"/>
      <c r="FAB738" s="297"/>
      <c r="FAC738" s="297"/>
      <c r="FAD738" s="297"/>
      <c r="FAE738" s="297"/>
      <c r="FAF738" s="297"/>
      <c r="FAG738" s="297"/>
      <c r="FAH738" s="297"/>
      <c r="FAI738" s="297"/>
      <c r="FAJ738" s="297"/>
      <c r="FAK738" s="297"/>
      <c r="FAL738" s="297"/>
      <c r="FAM738" s="297"/>
      <c r="FAN738" s="297"/>
      <c r="FAO738" s="297"/>
      <c r="FAP738" s="297"/>
      <c r="FAQ738" s="297"/>
      <c r="FAR738" s="297"/>
      <c r="FAS738" s="297"/>
      <c r="FAT738" s="297"/>
      <c r="FAU738" s="297"/>
      <c r="FAV738" s="297"/>
      <c r="FAW738" s="297"/>
      <c r="FAX738" s="297"/>
      <c r="FAY738" s="297"/>
      <c r="FAZ738" s="297"/>
      <c r="FBA738" s="297"/>
      <c r="FBB738" s="297"/>
      <c r="FBC738" s="297"/>
      <c r="FBD738" s="297"/>
      <c r="FBE738" s="297"/>
      <c r="FBF738" s="297"/>
      <c r="FBG738" s="297"/>
      <c r="FBH738" s="297"/>
      <c r="FBI738" s="297"/>
      <c r="FBJ738" s="297"/>
      <c r="FBK738" s="297"/>
      <c r="FBL738" s="297"/>
      <c r="FBM738" s="297"/>
      <c r="FBN738" s="297"/>
      <c r="FBO738" s="297"/>
      <c r="FBP738" s="297"/>
      <c r="FBQ738" s="297"/>
      <c r="FBR738" s="297"/>
      <c r="FBS738" s="297"/>
      <c r="FBT738" s="297"/>
      <c r="FBU738" s="297"/>
      <c r="FBV738" s="297"/>
      <c r="FBW738" s="297"/>
      <c r="FBX738" s="297"/>
      <c r="FBY738" s="297"/>
      <c r="FBZ738" s="297"/>
      <c r="FCA738" s="297"/>
      <c r="FCB738" s="297"/>
      <c r="FCC738" s="297"/>
      <c r="FCD738" s="297"/>
      <c r="FCE738" s="297"/>
      <c r="FCF738" s="297"/>
      <c r="FCG738" s="297"/>
      <c r="FCH738" s="297"/>
      <c r="FCI738" s="297"/>
      <c r="FCJ738" s="297"/>
      <c r="FCK738" s="297"/>
      <c r="FCL738" s="297"/>
      <c r="FCM738" s="297"/>
      <c r="FCN738" s="297"/>
      <c r="FCO738" s="297"/>
      <c r="FCP738" s="297"/>
      <c r="FCQ738" s="297"/>
      <c r="FCR738" s="297"/>
      <c r="FCS738" s="297"/>
      <c r="FCT738" s="297"/>
      <c r="FCU738" s="297"/>
      <c r="FCV738" s="297"/>
      <c r="FCW738" s="297"/>
      <c r="FCX738" s="297"/>
      <c r="FCY738" s="297"/>
      <c r="FCZ738" s="297"/>
      <c r="FDA738" s="297"/>
      <c r="FDB738" s="297"/>
      <c r="FDC738" s="297"/>
      <c r="FDD738" s="297"/>
      <c r="FDE738" s="297"/>
      <c r="FDF738" s="297"/>
      <c r="FDG738" s="297"/>
      <c r="FDH738" s="297"/>
      <c r="FDI738" s="297"/>
      <c r="FDJ738" s="297"/>
      <c r="FDK738" s="297"/>
      <c r="FDL738" s="297"/>
      <c r="FDM738" s="297"/>
      <c r="FDN738" s="297"/>
      <c r="FDO738" s="297"/>
      <c r="FDP738" s="297"/>
      <c r="FDQ738" s="297"/>
      <c r="FDR738" s="297"/>
      <c r="FDS738" s="297"/>
      <c r="FDT738" s="297"/>
      <c r="FDU738" s="297"/>
      <c r="FDV738" s="297"/>
      <c r="FDW738" s="297"/>
      <c r="FDX738" s="297"/>
      <c r="FDY738" s="297"/>
      <c r="FDZ738" s="297"/>
      <c r="FEA738" s="297"/>
      <c r="FEB738" s="297"/>
      <c r="FEC738" s="297"/>
      <c r="FED738" s="297"/>
      <c r="FEE738" s="297"/>
      <c r="FEF738" s="297"/>
      <c r="FEG738" s="297"/>
      <c r="FEH738" s="297"/>
      <c r="FEI738" s="297"/>
      <c r="FEJ738" s="297"/>
      <c r="FEK738" s="297"/>
      <c r="FEL738" s="297"/>
      <c r="FEM738" s="297"/>
      <c r="FEN738" s="297"/>
      <c r="FEO738" s="297"/>
      <c r="FEP738" s="297"/>
      <c r="FEQ738" s="297"/>
      <c r="FER738" s="297"/>
      <c r="FES738" s="297"/>
      <c r="FET738" s="297"/>
      <c r="FEU738" s="297"/>
      <c r="FEV738" s="297"/>
      <c r="FEW738" s="297"/>
      <c r="FEX738" s="297"/>
      <c r="FEY738" s="297"/>
      <c r="FEZ738" s="297"/>
      <c r="FFA738" s="297"/>
      <c r="FFB738" s="297"/>
      <c r="FFC738" s="297"/>
      <c r="FFD738" s="297"/>
      <c r="FFE738" s="297"/>
      <c r="FFF738" s="297"/>
      <c r="FFG738" s="297"/>
      <c r="FFH738" s="297"/>
      <c r="FFI738" s="297"/>
      <c r="FFJ738" s="297"/>
      <c r="FFK738" s="297"/>
      <c r="FFL738" s="297"/>
      <c r="FFM738" s="297"/>
      <c r="FFN738" s="297"/>
      <c r="FFO738" s="297"/>
      <c r="FFP738" s="297"/>
      <c r="FFQ738" s="297"/>
      <c r="FFR738" s="297"/>
      <c r="FFS738" s="297"/>
      <c r="FFT738" s="297"/>
      <c r="FFU738" s="297"/>
      <c r="FFV738" s="297"/>
      <c r="FFW738" s="297"/>
      <c r="FFX738" s="297"/>
      <c r="FFY738" s="297"/>
      <c r="FFZ738" s="297"/>
      <c r="FGA738" s="297"/>
      <c r="FGB738" s="297"/>
      <c r="FGC738" s="297"/>
      <c r="FGD738" s="297"/>
      <c r="FGE738" s="297"/>
      <c r="FGF738" s="297"/>
      <c r="FGG738" s="297"/>
      <c r="FGH738" s="297"/>
      <c r="FGI738" s="297"/>
      <c r="FGJ738" s="297"/>
      <c r="FGK738" s="297"/>
      <c r="FGL738" s="297"/>
      <c r="FGM738" s="297"/>
      <c r="FGN738" s="297"/>
      <c r="FGO738" s="297"/>
      <c r="FGP738" s="297"/>
      <c r="FGQ738" s="297"/>
      <c r="FGR738" s="297"/>
      <c r="FGS738" s="297"/>
      <c r="FGT738" s="297"/>
      <c r="FGU738" s="297"/>
      <c r="FGV738" s="297"/>
      <c r="FGW738" s="297"/>
      <c r="FGX738" s="297"/>
      <c r="FGY738" s="297"/>
      <c r="FGZ738" s="297"/>
      <c r="FHA738" s="297"/>
      <c r="FHB738" s="297"/>
      <c r="FHC738" s="297"/>
      <c r="FHD738" s="297"/>
      <c r="FHE738" s="297"/>
      <c r="FHF738" s="297"/>
      <c r="FHG738" s="297"/>
      <c r="FHH738" s="297"/>
      <c r="FHI738" s="297"/>
      <c r="FHJ738" s="297"/>
      <c r="FHK738" s="297"/>
      <c r="FHL738" s="297"/>
      <c r="FHM738" s="297"/>
      <c r="FHN738" s="297"/>
      <c r="FHO738" s="297"/>
      <c r="FHP738" s="297"/>
      <c r="FHQ738" s="297"/>
      <c r="FHR738" s="297"/>
      <c r="FHS738" s="297"/>
      <c r="FHT738" s="297"/>
      <c r="FHU738" s="297"/>
      <c r="FHV738" s="297"/>
      <c r="FHW738" s="297"/>
      <c r="FHX738" s="297"/>
      <c r="FHY738" s="297"/>
      <c r="FHZ738" s="297"/>
      <c r="FIA738" s="297"/>
      <c r="FIB738" s="297"/>
      <c r="FIC738" s="297"/>
      <c r="FID738" s="297"/>
      <c r="FIE738" s="297"/>
      <c r="FIF738" s="297"/>
      <c r="FIG738" s="297"/>
      <c r="FIH738" s="297"/>
      <c r="FII738" s="297"/>
      <c r="FIJ738" s="297"/>
      <c r="FIK738" s="297"/>
      <c r="FIL738" s="297"/>
      <c r="FIM738" s="297"/>
      <c r="FIN738" s="297"/>
      <c r="FIO738" s="297"/>
      <c r="FIP738" s="297"/>
      <c r="FIQ738" s="297"/>
      <c r="FIR738" s="297"/>
      <c r="FIS738" s="297"/>
      <c r="FIT738" s="297"/>
      <c r="FIU738" s="297"/>
      <c r="FIV738" s="297"/>
      <c r="FIW738" s="297"/>
      <c r="FIX738" s="297"/>
      <c r="FIY738" s="297"/>
      <c r="FIZ738" s="297"/>
      <c r="FJA738" s="297"/>
      <c r="FJB738" s="297"/>
      <c r="FJC738" s="297"/>
      <c r="FJD738" s="297"/>
      <c r="FJE738" s="297"/>
      <c r="FJF738" s="297"/>
      <c r="FJG738" s="297"/>
      <c r="FJH738" s="297"/>
      <c r="FJI738" s="297"/>
      <c r="FJJ738" s="297"/>
      <c r="FJK738" s="297"/>
      <c r="FJL738" s="297"/>
      <c r="FJM738" s="297"/>
      <c r="FJN738" s="297"/>
      <c r="FJO738" s="297"/>
      <c r="FJP738" s="297"/>
      <c r="FJQ738" s="297"/>
      <c r="FJR738" s="297"/>
      <c r="FJS738" s="297"/>
      <c r="FJT738" s="297"/>
      <c r="FJU738" s="297"/>
      <c r="FJV738" s="297"/>
      <c r="FJW738" s="297"/>
      <c r="FJX738" s="297"/>
      <c r="FJY738" s="297"/>
      <c r="FJZ738" s="297"/>
      <c r="FKA738" s="297"/>
      <c r="FKB738" s="297"/>
      <c r="FKC738" s="297"/>
      <c r="FKD738" s="297"/>
      <c r="FKE738" s="297"/>
      <c r="FKF738" s="297"/>
      <c r="FKG738" s="297"/>
      <c r="FKH738" s="297"/>
      <c r="FKI738" s="297"/>
      <c r="FKJ738" s="297"/>
      <c r="FKK738" s="297"/>
      <c r="FKL738" s="297"/>
      <c r="FKM738" s="297"/>
      <c r="FKN738" s="297"/>
      <c r="FKO738" s="297"/>
      <c r="FKP738" s="297"/>
      <c r="FKQ738" s="297"/>
      <c r="FKR738" s="297"/>
      <c r="FKS738" s="297"/>
      <c r="FKT738" s="297"/>
      <c r="FKU738" s="297"/>
      <c r="FKV738" s="297"/>
      <c r="FKW738" s="297"/>
      <c r="FKX738" s="297"/>
      <c r="FKY738" s="297"/>
      <c r="FKZ738" s="297"/>
      <c r="FLA738" s="297"/>
      <c r="FLB738" s="297"/>
      <c r="FLC738" s="297"/>
      <c r="FLD738" s="297"/>
      <c r="FLE738" s="297"/>
      <c r="FLF738" s="297"/>
      <c r="FLG738" s="297"/>
      <c r="FLH738" s="297"/>
      <c r="FLI738" s="297"/>
      <c r="FLJ738" s="297"/>
      <c r="FLK738" s="297"/>
      <c r="FLL738" s="297"/>
      <c r="FLM738" s="297"/>
      <c r="FLN738" s="297"/>
      <c r="FLO738" s="297"/>
      <c r="FLP738" s="297"/>
      <c r="FLQ738" s="297"/>
      <c r="FLR738" s="297"/>
      <c r="FLS738" s="297"/>
      <c r="FLT738" s="297"/>
      <c r="FLU738" s="297"/>
      <c r="FLV738" s="297"/>
      <c r="FLW738" s="297"/>
      <c r="FLX738" s="297"/>
      <c r="FLY738" s="297"/>
      <c r="FLZ738" s="297"/>
      <c r="FMA738" s="297"/>
      <c r="FMB738" s="297"/>
      <c r="FMC738" s="297"/>
      <c r="FMD738" s="297"/>
      <c r="FME738" s="297"/>
      <c r="FMF738" s="297"/>
      <c r="FMG738" s="297"/>
      <c r="FMH738" s="297"/>
      <c r="FMI738" s="297"/>
      <c r="FMJ738" s="297"/>
      <c r="FMK738" s="297"/>
      <c r="FML738" s="297"/>
      <c r="FMM738" s="297"/>
      <c r="FMN738" s="297"/>
      <c r="FMO738" s="297"/>
      <c r="FMP738" s="297"/>
      <c r="FMQ738" s="297"/>
      <c r="FMR738" s="297"/>
      <c r="FMS738" s="297"/>
      <c r="FMT738" s="297"/>
      <c r="FMU738" s="297"/>
      <c r="FMV738" s="297"/>
      <c r="FMW738" s="297"/>
      <c r="FMX738" s="297"/>
      <c r="FMY738" s="297"/>
      <c r="FMZ738" s="297"/>
      <c r="FNA738" s="297"/>
      <c r="FNB738" s="297"/>
      <c r="FNC738" s="297"/>
      <c r="FND738" s="297"/>
      <c r="FNE738" s="297"/>
      <c r="FNF738" s="297"/>
      <c r="FNG738" s="297"/>
      <c r="FNH738" s="297"/>
      <c r="FNI738" s="297"/>
      <c r="FNJ738" s="297"/>
      <c r="FNK738" s="297"/>
      <c r="FNL738" s="297"/>
      <c r="FNM738" s="297"/>
      <c r="FNN738" s="297"/>
      <c r="FNO738" s="297"/>
      <c r="FNP738" s="297"/>
      <c r="FNQ738" s="297"/>
      <c r="FNR738" s="297"/>
      <c r="FNS738" s="297"/>
      <c r="FNT738" s="297"/>
      <c r="FNU738" s="297"/>
      <c r="FNV738" s="297"/>
      <c r="FNW738" s="297"/>
      <c r="FNX738" s="297"/>
      <c r="FNY738" s="297"/>
      <c r="FNZ738" s="297"/>
      <c r="FOA738" s="297"/>
      <c r="FOB738" s="297"/>
      <c r="FOC738" s="297"/>
      <c r="FOD738" s="297"/>
      <c r="FOE738" s="297"/>
      <c r="FOF738" s="297"/>
      <c r="FOG738" s="297"/>
      <c r="FOH738" s="297"/>
      <c r="FOI738" s="297"/>
      <c r="FOJ738" s="297"/>
      <c r="FOK738" s="297"/>
      <c r="FOL738" s="297"/>
      <c r="FOM738" s="297"/>
      <c r="FON738" s="297"/>
      <c r="FOO738" s="297"/>
      <c r="FOP738" s="297"/>
      <c r="FOQ738" s="297"/>
      <c r="FOR738" s="297"/>
      <c r="FOS738" s="297"/>
      <c r="FOT738" s="297"/>
      <c r="FOU738" s="297"/>
      <c r="FOV738" s="297"/>
      <c r="FOW738" s="297"/>
      <c r="FOX738" s="297"/>
      <c r="FOY738" s="297"/>
      <c r="FOZ738" s="297"/>
      <c r="FPA738" s="297"/>
      <c r="FPB738" s="297"/>
      <c r="FPC738" s="297"/>
      <c r="FPD738" s="297"/>
      <c r="FPE738" s="297"/>
      <c r="FPF738" s="297"/>
      <c r="FPG738" s="297"/>
      <c r="FPH738" s="297"/>
      <c r="FPI738" s="297"/>
      <c r="FPJ738" s="297"/>
      <c r="FPK738" s="297"/>
      <c r="FPL738" s="297"/>
      <c r="FPM738" s="297"/>
      <c r="FPN738" s="297"/>
      <c r="FPO738" s="297"/>
      <c r="FPP738" s="297"/>
      <c r="FPQ738" s="297"/>
      <c r="FPR738" s="297"/>
      <c r="FPS738" s="297"/>
      <c r="FPT738" s="297"/>
      <c r="FPU738" s="297"/>
      <c r="FPV738" s="297"/>
      <c r="FPW738" s="297"/>
      <c r="FPX738" s="297"/>
      <c r="FPY738" s="297"/>
      <c r="FPZ738" s="297"/>
      <c r="FQA738" s="297"/>
      <c r="FQB738" s="297"/>
      <c r="FQC738" s="297"/>
      <c r="FQD738" s="297"/>
      <c r="FQE738" s="297"/>
      <c r="FQF738" s="297"/>
      <c r="FQG738" s="297"/>
      <c r="FQH738" s="297"/>
      <c r="FQI738" s="297"/>
      <c r="FQJ738" s="297"/>
      <c r="FQK738" s="297"/>
      <c r="FQL738" s="297"/>
      <c r="FQM738" s="297"/>
      <c r="FQN738" s="297"/>
      <c r="FQO738" s="297"/>
      <c r="FQP738" s="297"/>
      <c r="FQQ738" s="297"/>
      <c r="FQR738" s="297"/>
      <c r="FQS738" s="297"/>
      <c r="FQT738" s="297"/>
      <c r="FQU738" s="297"/>
      <c r="FQV738" s="297"/>
      <c r="FQW738" s="297"/>
      <c r="FQX738" s="297"/>
      <c r="FQY738" s="297"/>
      <c r="FQZ738" s="297"/>
      <c r="FRA738" s="297"/>
      <c r="FRB738" s="297"/>
      <c r="FRC738" s="297"/>
      <c r="FRD738" s="297"/>
      <c r="FRE738" s="297"/>
      <c r="FRF738" s="297"/>
      <c r="FRG738" s="297"/>
      <c r="FRH738" s="297"/>
      <c r="FRI738" s="297"/>
      <c r="FRJ738" s="297"/>
      <c r="FRK738" s="297"/>
      <c r="FRL738" s="297"/>
      <c r="FRM738" s="297"/>
      <c r="FRN738" s="297"/>
      <c r="FRO738" s="297"/>
      <c r="FRP738" s="297"/>
      <c r="FRQ738" s="297"/>
      <c r="FRR738" s="297"/>
      <c r="FRS738" s="297"/>
      <c r="FRT738" s="297"/>
      <c r="FRU738" s="297"/>
      <c r="FRV738" s="297"/>
      <c r="FRW738" s="297"/>
      <c r="FRX738" s="297"/>
      <c r="FRY738" s="297"/>
      <c r="FRZ738" s="297"/>
      <c r="FSA738" s="297"/>
      <c r="FSB738" s="297"/>
      <c r="FSC738" s="297"/>
      <c r="FSD738" s="297"/>
      <c r="FSE738" s="297"/>
      <c r="FSF738" s="297"/>
      <c r="FSG738" s="297"/>
      <c r="FSH738" s="297"/>
      <c r="FSI738" s="297"/>
      <c r="FSJ738" s="297"/>
      <c r="FSK738" s="297"/>
      <c r="FSL738" s="297"/>
      <c r="FSM738" s="297"/>
      <c r="FSN738" s="297"/>
      <c r="FSO738" s="297"/>
      <c r="FSP738" s="297"/>
      <c r="FSQ738" s="297"/>
      <c r="FSR738" s="297"/>
      <c r="FSS738" s="297"/>
      <c r="FST738" s="297"/>
      <c r="FSU738" s="297"/>
      <c r="FSV738" s="297"/>
      <c r="FSW738" s="297"/>
      <c r="FSX738" s="297"/>
      <c r="FSY738" s="297"/>
      <c r="FSZ738" s="297"/>
      <c r="FTA738" s="297"/>
      <c r="FTB738" s="297"/>
      <c r="FTC738" s="297"/>
      <c r="FTD738" s="297"/>
      <c r="FTE738" s="297"/>
      <c r="FTF738" s="297"/>
      <c r="FTG738" s="297"/>
      <c r="FTH738" s="297"/>
      <c r="FTI738" s="297"/>
      <c r="FTJ738" s="297"/>
      <c r="FTK738" s="297"/>
      <c r="FTL738" s="297"/>
      <c r="FTM738" s="297"/>
      <c r="FTN738" s="297"/>
      <c r="FTO738" s="297"/>
      <c r="FTP738" s="297"/>
      <c r="FTQ738" s="297"/>
      <c r="FTR738" s="297"/>
      <c r="FTS738" s="297"/>
      <c r="FTT738" s="297"/>
      <c r="FTU738" s="297"/>
      <c r="FTV738" s="297"/>
      <c r="FTW738" s="297"/>
      <c r="FTX738" s="297"/>
      <c r="FTY738" s="297"/>
      <c r="FTZ738" s="297"/>
      <c r="FUA738" s="297"/>
      <c r="FUB738" s="297"/>
      <c r="FUC738" s="297"/>
      <c r="FUD738" s="297"/>
      <c r="FUE738" s="297"/>
      <c r="FUF738" s="297"/>
      <c r="FUG738" s="297"/>
      <c r="FUH738" s="297"/>
      <c r="FUI738" s="297"/>
      <c r="FUJ738" s="297"/>
      <c r="FUK738" s="297"/>
      <c r="FUL738" s="297"/>
      <c r="FUM738" s="297"/>
      <c r="FUN738" s="297"/>
      <c r="FUO738" s="297"/>
      <c r="FUP738" s="297"/>
      <c r="FUQ738" s="297"/>
      <c r="FUR738" s="297"/>
      <c r="FUS738" s="297"/>
      <c r="FUT738" s="297"/>
      <c r="FUU738" s="297"/>
      <c r="FUV738" s="297"/>
      <c r="FUW738" s="297"/>
      <c r="FUX738" s="297"/>
      <c r="FUY738" s="297"/>
      <c r="FUZ738" s="297"/>
      <c r="FVA738" s="297"/>
      <c r="FVB738" s="297"/>
      <c r="FVC738" s="297"/>
      <c r="FVD738" s="297"/>
      <c r="FVE738" s="297"/>
      <c r="FVF738" s="297"/>
      <c r="FVG738" s="297"/>
      <c r="FVH738" s="297"/>
      <c r="FVI738" s="297"/>
      <c r="FVJ738" s="297"/>
      <c r="FVK738" s="297"/>
      <c r="FVL738" s="297"/>
      <c r="FVM738" s="297"/>
      <c r="FVN738" s="297"/>
      <c r="FVO738" s="297"/>
      <c r="FVP738" s="297"/>
      <c r="FVQ738" s="297"/>
      <c r="FVR738" s="297"/>
      <c r="FVS738" s="297"/>
      <c r="FVT738" s="297"/>
      <c r="FVU738" s="297"/>
      <c r="FVV738" s="297"/>
      <c r="FVW738" s="297"/>
      <c r="FVX738" s="297"/>
      <c r="FVY738" s="297"/>
      <c r="FVZ738" s="297"/>
      <c r="FWA738" s="297"/>
      <c r="FWB738" s="297"/>
      <c r="FWC738" s="297"/>
      <c r="FWD738" s="297"/>
      <c r="FWE738" s="297"/>
      <c r="FWF738" s="297"/>
      <c r="FWG738" s="297"/>
      <c r="FWH738" s="297"/>
      <c r="FWI738" s="297"/>
      <c r="FWJ738" s="297"/>
      <c r="FWK738" s="297"/>
      <c r="FWL738" s="297"/>
      <c r="FWM738" s="297"/>
      <c r="FWN738" s="297"/>
      <c r="FWO738" s="297"/>
      <c r="FWP738" s="297"/>
      <c r="FWQ738" s="297"/>
      <c r="FWR738" s="297"/>
      <c r="FWS738" s="297"/>
      <c r="FWT738" s="297"/>
      <c r="FWU738" s="297"/>
      <c r="FWV738" s="297"/>
      <c r="FWW738" s="297"/>
      <c r="FWX738" s="297"/>
      <c r="FWY738" s="297"/>
      <c r="FWZ738" s="297"/>
      <c r="FXA738" s="297"/>
      <c r="FXB738" s="297"/>
      <c r="FXC738" s="297"/>
      <c r="FXD738" s="297"/>
      <c r="FXE738" s="297"/>
      <c r="FXF738" s="297"/>
      <c r="FXG738" s="297"/>
      <c r="FXH738" s="297"/>
      <c r="FXI738" s="297"/>
      <c r="FXJ738" s="297"/>
      <c r="FXK738" s="297"/>
      <c r="FXL738" s="297"/>
      <c r="FXM738" s="297"/>
      <c r="FXN738" s="297"/>
      <c r="FXO738" s="297"/>
      <c r="FXP738" s="297"/>
      <c r="FXQ738" s="297"/>
      <c r="FXR738" s="297"/>
      <c r="FXS738" s="297"/>
      <c r="FXT738" s="297"/>
      <c r="FXU738" s="297"/>
      <c r="FXV738" s="297"/>
      <c r="FXW738" s="297"/>
      <c r="FXX738" s="297"/>
      <c r="FXY738" s="297"/>
      <c r="FXZ738" s="297"/>
      <c r="FYA738" s="297"/>
      <c r="FYB738" s="297"/>
      <c r="FYC738" s="297"/>
      <c r="FYD738" s="297"/>
      <c r="FYE738" s="297"/>
      <c r="FYF738" s="297"/>
      <c r="FYG738" s="297"/>
      <c r="FYH738" s="297"/>
      <c r="FYI738" s="297"/>
      <c r="FYJ738" s="297"/>
      <c r="FYK738" s="297"/>
      <c r="FYL738" s="297"/>
      <c r="FYM738" s="297"/>
      <c r="FYN738" s="297"/>
      <c r="FYO738" s="297"/>
      <c r="FYP738" s="297"/>
      <c r="FYQ738" s="297"/>
      <c r="FYR738" s="297"/>
      <c r="FYS738" s="297"/>
      <c r="FYT738" s="297"/>
      <c r="FYU738" s="297"/>
      <c r="FYV738" s="297"/>
      <c r="FYW738" s="297"/>
      <c r="FYX738" s="297"/>
      <c r="FYY738" s="297"/>
      <c r="FYZ738" s="297"/>
      <c r="FZA738" s="297"/>
      <c r="FZB738" s="297"/>
      <c r="FZC738" s="297"/>
      <c r="FZD738" s="297"/>
      <c r="FZE738" s="297"/>
      <c r="FZF738" s="297"/>
      <c r="FZG738" s="297"/>
      <c r="FZH738" s="297"/>
      <c r="FZI738" s="297"/>
      <c r="FZJ738" s="297"/>
      <c r="FZK738" s="297"/>
      <c r="FZL738" s="297"/>
      <c r="FZM738" s="297"/>
      <c r="FZN738" s="297"/>
      <c r="FZO738" s="297"/>
      <c r="FZP738" s="297"/>
      <c r="FZQ738" s="297"/>
      <c r="FZR738" s="297"/>
      <c r="FZS738" s="297"/>
      <c r="FZT738" s="297"/>
      <c r="FZU738" s="297"/>
      <c r="FZV738" s="297"/>
      <c r="FZW738" s="297"/>
      <c r="FZX738" s="297"/>
      <c r="FZY738" s="297"/>
      <c r="FZZ738" s="297"/>
      <c r="GAA738" s="297"/>
      <c r="GAB738" s="297"/>
      <c r="GAC738" s="297"/>
      <c r="GAD738" s="297"/>
      <c r="GAE738" s="297"/>
      <c r="GAF738" s="297"/>
      <c r="GAG738" s="297"/>
      <c r="GAH738" s="297"/>
      <c r="GAI738" s="297"/>
      <c r="GAJ738" s="297"/>
      <c r="GAK738" s="297"/>
      <c r="GAL738" s="297"/>
      <c r="GAM738" s="297"/>
      <c r="GAN738" s="297"/>
      <c r="GAO738" s="297"/>
      <c r="GAP738" s="297"/>
      <c r="GAQ738" s="297"/>
      <c r="GAR738" s="297"/>
      <c r="GAS738" s="297"/>
      <c r="GAT738" s="297"/>
      <c r="GAU738" s="297"/>
      <c r="GAV738" s="297"/>
      <c r="GAW738" s="297"/>
      <c r="GAX738" s="297"/>
      <c r="GAY738" s="297"/>
      <c r="GAZ738" s="297"/>
      <c r="GBA738" s="297"/>
      <c r="GBB738" s="297"/>
      <c r="GBC738" s="297"/>
      <c r="GBD738" s="297"/>
      <c r="GBE738" s="297"/>
      <c r="GBF738" s="297"/>
      <c r="GBG738" s="297"/>
      <c r="GBH738" s="297"/>
      <c r="GBI738" s="297"/>
      <c r="GBJ738" s="297"/>
      <c r="GBK738" s="297"/>
      <c r="GBL738" s="297"/>
      <c r="GBM738" s="297"/>
      <c r="GBN738" s="297"/>
      <c r="GBO738" s="297"/>
      <c r="GBP738" s="297"/>
      <c r="GBQ738" s="297"/>
      <c r="GBR738" s="297"/>
      <c r="GBS738" s="297"/>
      <c r="GBT738" s="297"/>
      <c r="GBU738" s="297"/>
      <c r="GBV738" s="297"/>
      <c r="GBW738" s="297"/>
      <c r="GBX738" s="297"/>
      <c r="GBY738" s="297"/>
      <c r="GBZ738" s="297"/>
      <c r="GCA738" s="297"/>
      <c r="GCB738" s="297"/>
      <c r="GCC738" s="297"/>
      <c r="GCD738" s="297"/>
      <c r="GCE738" s="297"/>
      <c r="GCF738" s="297"/>
      <c r="GCG738" s="297"/>
      <c r="GCH738" s="297"/>
      <c r="GCI738" s="297"/>
      <c r="GCJ738" s="297"/>
      <c r="GCK738" s="297"/>
      <c r="GCL738" s="297"/>
      <c r="GCM738" s="297"/>
      <c r="GCN738" s="297"/>
      <c r="GCO738" s="297"/>
      <c r="GCP738" s="297"/>
      <c r="GCQ738" s="297"/>
      <c r="GCR738" s="297"/>
      <c r="GCS738" s="297"/>
      <c r="GCT738" s="297"/>
      <c r="GCU738" s="297"/>
      <c r="GCV738" s="297"/>
      <c r="GCW738" s="297"/>
      <c r="GCX738" s="297"/>
      <c r="GCY738" s="297"/>
      <c r="GCZ738" s="297"/>
      <c r="GDA738" s="297"/>
      <c r="GDB738" s="297"/>
      <c r="GDC738" s="297"/>
      <c r="GDD738" s="297"/>
      <c r="GDE738" s="297"/>
      <c r="GDF738" s="297"/>
      <c r="GDG738" s="297"/>
      <c r="GDH738" s="297"/>
      <c r="GDI738" s="297"/>
      <c r="GDJ738" s="297"/>
      <c r="GDK738" s="297"/>
      <c r="GDL738" s="297"/>
      <c r="GDM738" s="297"/>
      <c r="GDN738" s="297"/>
      <c r="GDO738" s="297"/>
      <c r="GDP738" s="297"/>
      <c r="GDQ738" s="297"/>
      <c r="GDR738" s="297"/>
      <c r="GDS738" s="297"/>
      <c r="GDT738" s="297"/>
      <c r="GDU738" s="297"/>
      <c r="GDV738" s="297"/>
      <c r="GDW738" s="297"/>
      <c r="GDX738" s="297"/>
      <c r="GDY738" s="297"/>
      <c r="GDZ738" s="297"/>
      <c r="GEA738" s="297"/>
      <c r="GEB738" s="297"/>
      <c r="GEC738" s="297"/>
      <c r="GED738" s="297"/>
      <c r="GEE738" s="297"/>
      <c r="GEF738" s="297"/>
      <c r="GEG738" s="297"/>
      <c r="GEH738" s="297"/>
      <c r="GEI738" s="297"/>
      <c r="GEJ738" s="297"/>
      <c r="GEK738" s="297"/>
      <c r="GEL738" s="297"/>
      <c r="GEM738" s="297"/>
      <c r="GEN738" s="297"/>
      <c r="GEO738" s="297"/>
      <c r="GEP738" s="297"/>
      <c r="GEQ738" s="297"/>
      <c r="GER738" s="297"/>
      <c r="GES738" s="297"/>
      <c r="GET738" s="297"/>
      <c r="GEU738" s="297"/>
      <c r="GEV738" s="297"/>
      <c r="GEW738" s="297"/>
      <c r="GEX738" s="297"/>
      <c r="GEY738" s="297"/>
      <c r="GEZ738" s="297"/>
      <c r="GFA738" s="297"/>
      <c r="GFB738" s="297"/>
      <c r="GFC738" s="297"/>
      <c r="GFD738" s="297"/>
      <c r="GFE738" s="297"/>
      <c r="GFF738" s="297"/>
      <c r="GFG738" s="297"/>
      <c r="GFH738" s="297"/>
      <c r="GFI738" s="297"/>
      <c r="GFJ738" s="297"/>
      <c r="GFK738" s="297"/>
      <c r="GFL738" s="297"/>
      <c r="GFM738" s="297"/>
      <c r="GFN738" s="297"/>
      <c r="GFO738" s="297"/>
      <c r="GFP738" s="297"/>
      <c r="GFQ738" s="297"/>
      <c r="GFR738" s="297"/>
      <c r="GFS738" s="297"/>
      <c r="GFT738" s="297"/>
      <c r="GFU738" s="297"/>
      <c r="GFV738" s="297"/>
      <c r="GFW738" s="297"/>
      <c r="GFX738" s="297"/>
      <c r="GFY738" s="297"/>
      <c r="GFZ738" s="297"/>
      <c r="GGA738" s="297"/>
      <c r="GGB738" s="297"/>
      <c r="GGC738" s="297"/>
      <c r="GGD738" s="297"/>
      <c r="GGE738" s="297"/>
      <c r="GGF738" s="297"/>
      <c r="GGG738" s="297"/>
      <c r="GGH738" s="297"/>
      <c r="GGI738" s="297"/>
      <c r="GGJ738" s="297"/>
      <c r="GGK738" s="297"/>
      <c r="GGL738" s="297"/>
      <c r="GGM738" s="297"/>
      <c r="GGN738" s="297"/>
      <c r="GGO738" s="297"/>
      <c r="GGP738" s="297"/>
      <c r="GGQ738" s="297"/>
      <c r="GGR738" s="297"/>
      <c r="GGS738" s="297"/>
      <c r="GGT738" s="297"/>
      <c r="GGU738" s="297"/>
      <c r="GGV738" s="297"/>
      <c r="GGW738" s="297"/>
      <c r="GGX738" s="297"/>
      <c r="GGY738" s="297"/>
      <c r="GGZ738" s="297"/>
      <c r="GHA738" s="297"/>
      <c r="GHB738" s="297"/>
      <c r="GHC738" s="297"/>
      <c r="GHD738" s="297"/>
      <c r="GHE738" s="297"/>
      <c r="GHF738" s="297"/>
      <c r="GHG738" s="297"/>
      <c r="GHH738" s="297"/>
      <c r="GHI738" s="297"/>
      <c r="GHJ738" s="297"/>
      <c r="GHK738" s="297"/>
      <c r="GHL738" s="297"/>
      <c r="GHM738" s="297"/>
      <c r="GHN738" s="297"/>
      <c r="GHO738" s="297"/>
      <c r="GHP738" s="297"/>
      <c r="GHQ738" s="297"/>
      <c r="GHR738" s="297"/>
      <c r="GHS738" s="297"/>
      <c r="GHT738" s="297"/>
      <c r="GHU738" s="297"/>
      <c r="GHV738" s="297"/>
      <c r="GHW738" s="297"/>
      <c r="GHX738" s="297"/>
      <c r="GHY738" s="297"/>
      <c r="GHZ738" s="297"/>
      <c r="GIA738" s="297"/>
      <c r="GIB738" s="297"/>
      <c r="GIC738" s="297"/>
      <c r="GID738" s="297"/>
      <c r="GIE738" s="297"/>
      <c r="GIF738" s="297"/>
      <c r="GIG738" s="297"/>
      <c r="GIH738" s="297"/>
      <c r="GII738" s="297"/>
      <c r="GIJ738" s="297"/>
      <c r="GIK738" s="297"/>
      <c r="GIL738" s="297"/>
      <c r="GIM738" s="297"/>
      <c r="GIN738" s="297"/>
      <c r="GIO738" s="297"/>
      <c r="GIP738" s="297"/>
      <c r="GIQ738" s="297"/>
      <c r="GIR738" s="297"/>
      <c r="GIS738" s="297"/>
      <c r="GIT738" s="297"/>
      <c r="GIU738" s="297"/>
      <c r="GIV738" s="297"/>
      <c r="GIW738" s="297"/>
      <c r="GIX738" s="297"/>
      <c r="GIY738" s="297"/>
      <c r="GIZ738" s="297"/>
      <c r="GJA738" s="297"/>
      <c r="GJB738" s="297"/>
      <c r="GJC738" s="297"/>
      <c r="GJD738" s="297"/>
      <c r="GJE738" s="297"/>
      <c r="GJF738" s="297"/>
      <c r="GJG738" s="297"/>
      <c r="GJH738" s="297"/>
      <c r="GJI738" s="297"/>
      <c r="GJJ738" s="297"/>
      <c r="GJK738" s="297"/>
      <c r="GJL738" s="297"/>
      <c r="GJM738" s="297"/>
      <c r="GJN738" s="297"/>
      <c r="GJO738" s="297"/>
      <c r="GJP738" s="297"/>
      <c r="GJQ738" s="297"/>
      <c r="GJR738" s="297"/>
      <c r="GJS738" s="297"/>
      <c r="GJT738" s="297"/>
      <c r="GJU738" s="297"/>
      <c r="GJV738" s="297"/>
      <c r="GJW738" s="297"/>
      <c r="GJX738" s="297"/>
      <c r="GJY738" s="297"/>
      <c r="GJZ738" s="297"/>
      <c r="GKA738" s="297"/>
      <c r="GKB738" s="297"/>
      <c r="GKC738" s="297"/>
      <c r="GKD738" s="297"/>
      <c r="GKE738" s="297"/>
      <c r="GKF738" s="297"/>
      <c r="GKG738" s="297"/>
      <c r="GKH738" s="297"/>
      <c r="GKI738" s="297"/>
      <c r="GKJ738" s="297"/>
      <c r="GKK738" s="297"/>
      <c r="GKL738" s="297"/>
      <c r="GKM738" s="297"/>
      <c r="GKN738" s="297"/>
      <c r="GKO738" s="297"/>
      <c r="GKP738" s="297"/>
      <c r="GKQ738" s="297"/>
      <c r="GKR738" s="297"/>
      <c r="GKS738" s="297"/>
      <c r="GKT738" s="297"/>
      <c r="GKU738" s="297"/>
      <c r="GKV738" s="297"/>
      <c r="GKW738" s="297"/>
      <c r="GKX738" s="297"/>
      <c r="GKY738" s="297"/>
      <c r="GKZ738" s="297"/>
      <c r="GLA738" s="297"/>
      <c r="GLB738" s="297"/>
      <c r="GLC738" s="297"/>
      <c r="GLD738" s="297"/>
      <c r="GLE738" s="297"/>
      <c r="GLF738" s="297"/>
      <c r="GLG738" s="297"/>
      <c r="GLH738" s="297"/>
      <c r="GLI738" s="297"/>
      <c r="GLJ738" s="297"/>
      <c r="GLK738" s="297"/>
      <c r="GLL738" s="297"/>
      <c r="GLM738" s="297"/>
      <c r="GLN738" s="297"/>
      <c r="GLO738" s="297"/>
      <c r="GLP738" s="297"/>
      <c r="GLQ738" s="297"/>
      <c r="GLR738" s="297"/>
      <c r="GLS738" s="297"/>
      <c r="GLT738" s="297"/>
      <c r="GLU738" s="297"/>
      <c r="GLV738" s="297"/>
      <c r="GLW738" s="297"/>
      <c r="GLX738" s="297"/>
      <c r="GLY738" s="297"/>
      <c r="GLZ738" s="297"/>
      <c r="GMA738" s="297"/>
      <c r="GMB738" s="297"/>
      <c r="GMC738" s="297"/>
      <c r="GMD738" s="297"/>
      <c r="GME738" s="297"/>
      <c r="GMF738" s="297"/>
      <c r="GMG738" s="297"/>
      <c r="GMH738" s="297"/>
      <c r="GMI738" s="297"/>
      <c r="GMJ738" s="297"/>
      <c r="GMK738" s="297"/>
      <c r="GML738" s="297"/>
      <c r="GMM738" s="297"/>
      <c r="GMN738" s="297"/>
      <c r="GMO738" s="297"/>
      <c r="GMP738" s="297"/>
      <c r="GMQ738" s="297"/>
      <c r="GMR738" s="297"/>
      <c r="GMS738" s="297"/>
      <c r="GMT738" s="297"/>
      <c r="GMU738" s="297"/>
      <c r="GMV738" s="297"/>
      <c r="GMW738" s="297"/>
      <c r="GMX738" s="297"/>
      <c r="GMY738" s="297"/>
      <c r="GMZ738" s="297"/>
      <c r="GNA738" s="297"/>
      <c r="GNB738" s="297"/>
      <c r="GNC738" s="297"/>
      <c r="GND738" s="297"/>
      <c r="GNE738" s="297"/>
      <c r="GNF738" s="297"/>
      <c r="GNG738" s="297"/>
      <c r="GNH738" s="297"/>
      <c r="GNI738" s="297"/>
      <c r="GNJ738" s="297"/>
      <c r="GNK738" s="297"/>
      <c r="GNL738" s="297"/>
      <c r="GNM738" s="297"/>
      <c r="GNN738" s="297"/>
      <c r="GNO738" s="297"/>
      <c r="GNP738" s="297"/>
      <c r="GNQ738" s="297"/>
      <c r="GNR738" s="297"/>
      <c r="GNS738" s="297"/>
      <c r="GNT738" s="297"/>
      <c r="GNU738" s="297"/>
      <c r="GNV738" s="297"/>
      <c r="GNW738" s="297"/>
      <c r="GNX738" s="297"/>
      <c r="GNY738" s="297"/>
      <c r="GNZ738" s="297"/>
      <c r="GOA738" s="297"/>
      <c r="GOB738" s="297"/>
      <c r="GOC738" s="297"/>
      <c r="GOD738" s="297"/>
      <c r="GOE738" s="297"/>
      <c r="GOF738" s="297"/>
      <c r="GOG738" s="297"/>
      <c r="GOH738" s="297"/>
      <c r="GOI738" s="297"/>
      <c r="GOJ738" s="297"/>
      <c r="GOK738" s="297"/>
      <c r="GOL738" s="297"/>
      <c r="GOM738" s="297"/>
      <c r="GON738" s="297"/>
      <c r="GOO738" s="297"/>
      <c r="GOP738" s="297"/>
      <c r="GOQ738" s="297"/>
      <c r="GOR738" s="297"/>
      <c r="GOS738" s="297"/>
      <c r="GOT738" s="297"/>
      <c r="GOU738" s="297"/>
      <c r="GOV738" s="297"/>
      <c r="GOW738" s="297"/>
      <c r="GOX738" s="297"/>
      <c r="GOY738" s="297"/>
      <c r="GOZ738" s="297"/>
      <c r="GPA738" s="297"/>
      <c r="GPB738" s="297"/>
      <c r="GPC738" s="297"/>
      <c r="GPD738" s="297"/>
      <c r="GPE738" s="297"/>
      <c r="GPF738" s="297"/>
      <c r="GPG738" s="297"/>
      <c r="GPH738" s="297"/>
      <c r="GPI738" s="297"/>
      <c r="GPJ738" s="297"/>
      <c r="GPK738" s="297"/>
      <c r="GPL738" s="297"/>
      <c r="GPM738" s="297"/>
      <c r="GPN738" s="297"/>
      <c r="GPO738" s="297"/>
      <c r="GPP738" s="297"/>
      <c r="GPQ738" s="297"/>
      <c r="GPR738" s="297"/>
      <c r="GPS738" s="297"/>
      <c r="GPT738" s="297"/>
      <c r="GPU738" s="297"/>
      <c r="GPV738" s="297"/>
      <c r="GPW738" s="297"/>
      <c r="GPX738" s="297"/>
      <c r="GPY738" s="297"/>
      <c r="GPZ738" s="297"/>
      <c r="GQA738" s="297"/>
      <c r="GQB738" s="297"/>
      <c r="GQC738" s="297"/>
      <c r="GQD738" s="297"/>
      <c r="GQE738" s="297"/>
      <c r="GQF738" s="297"/>
      <c r="GQG738" s="297"/>
      <c r="GQH738" s="297"/>
      <c r="GQI738" s="297"/>
      <c r="GQJ738" s="297"/>
      <c r="GQK738" s="297"/>
      <c r="GQL738" s="297"/>
      <c r="GQM738" s="297"/>
      <c r="GQN738" s="297"/>
      <c r="GQO738" s="297"/>
      <c r="GQP738" s="297"/>
      <c r="GQQ738" s="297"/>
      <c r="GQR738" s="297"/>
      <c r="GQS738" s="297"/>
      <c r="GQT738" s="297"/>
      <c r="GQU738" s="297"/>
      <c r="GQV738" s="297"/>
      <c r="GQW738" s="297"/>
      <c r="GQX738" s="297"/>
      <c r="GQY738" s="297"/>
      <c r="GQZ738" s="297"/>
      <c r="GRA738" s="297"/>
      <c r="GRB738" s="297"/>
      <c r="GRC738" s="297"/>
      <c r="GRD738" s="297"/>
      <c r="GRE738" s="297"/>
      <c r="GRF738" s="297"/>
      <c r="GRG738" s="297"/>
      <c r="GRH738" s="297"/>
      <c r="GRI738" s="297"/>
      <c r="GRJ738" s="297"/>
      <c r="GRK738" s="297"/>
      <c r="GRL738" s="297"/>
      <c r="GRM738" s="297"/>
      <c r="GRN738" s="297"/>
      <c r="GRO738" s="297"/>
      <c r="GRP738" s="297"/>
      <c r="GRQ738" s="297"/>
      <c r="GRR738" s="297"/>
      <c r="GRS738" s="297"/>
      <c r="GRT738" s="297"/>
      <c r="GRU738" s="297"/>
      <c r="GRV738" s="297"/>
      <c r="GRW738" s="297"/>
      <c r="GRX738" s="297"/>
      <c r="GRY738" s="297"/>
      <c r="GRZ738" s="297"/>
      <c r="GSA738" s="297"/>
      <c r="GSB738" s="297"/>
      <c r="GSC738" s="297"/>
      <c r="GSD738" s="297"/>
      <c r="GSE738" s="297"/>
      <c r="GSF738" s="297"/>
      <c r="GSG738" s="297"/>
      <c r="GSH738" s="297"/>
      <c r="GSI738" s="297"/>
      <c r="GSJ738" s="297"/>
      <c r="GSK738" s="297"/>
      <c r="GSL738" s="297"/>
      <c r="GSM738" s="297"/>
      <c r="GSN738" s="297"/>
      <c r="GSO738" s="297"/>
      <c r="GSP738" s="297"/>
      <c r="GSQ738" s="297"/>
      <c r="GSR738" s="297"/>
      <c r="GSS738" s="297"/>
      <c r="GST738" s="297"/>
      <c r="GSU738" s="297"/>
      <c r="GSV738" s="297"/>
      <c r="GSW738" s="297"/>
      <c r="GSX738" s="297"/>
      <c r="GSY738" s="297"/>
      <c r="GSZ738" s="297"/>
      <c r="GTA738" s="297"/>
      <c r="GTB738" s="297"/>
      <c r="GTC738" s="297"/>
      <c r="GTD738" s="297"/>
      <c r="GTE738" s="297"/>
      <c r="GTF738" s="297"/>
      <c r="GTG738" s="297"/>
      <c r="GTH738" s="297"/>
      <c r="GTI738" s="297"/>
      <c r="GTJ738" s="297"/>
      <c r="GTK738" s="297"/>
      <c r="GTL738" s="297"/>
      <c r="GTM738" s="297"/>
      <c r="GTN738" s="297"/>
      <c r="GTO738" s="297"/>
      <c r="GTP738" s="297"/>
      <c r="GTQ738" s="297"/>
      <c r="GTR738" s="297"/>
      <c r="GTS738" s="297"/>
      <c r="GTT738" s="297"/>
      <c r="GTU738" s="297"/>
      <c r="GTV738" s="297"/>
      <c r="GTW738" s="297"/>
      <c r="GTX738" s="297"/>
      <c r="GTY738" s="297"/>
      <c r="GTZ738" s="297"/>
      <c r="GUA738" s="297"/>
      <c r="GUB738" s="297"/>
      <c r="GUC738" s="297"/>
      <c r="GUD738" s="297"/>
      <c r="GUE738" s="297"/>
      <c r="GUF738" s="297"/>
      <c r="GUG738" s="297"/>
      <c r="GUH738" s="297"/>
      <c r="GUI738" s="297"/>
      <c r="GUJ738" s="297"/>
      <c r="GUK738" s="297"/>
      <c r="GUL738" s="297"/>
      <c r="GUM738" s="297"/>
      <c r="GUN738" s="297"/>
      <c r="GUO738" s="297"/>
      <c r="GUP738" s="297"/>
      <c r="GUQ738" s="297"/>
      <c r="GUR738" s="297"/>
      <c r="GUS738" s="297"/>
      <c r="GUT738" s="297"/>
      <c r="GUU738" s="297"/>
      <c r="GUV738" s="297"/>
      <c r="GUW738" s="297"/>
      <c r="GUX738" s="297"/>
      <c r="GUY738" s="297"/>
      <c r="GUZ738" s="297"/>
      <c r="GVA738" s="297"/>
      <c r="GVB738" s="297"/>
      <c r="GVC738" s="297"/>
      <c r="GVD738" s="297"/>
      <c r="GVE738" s="297"/>
      <c r="GVF738" s="297"/>
      <c r="GVG738" s="297"/>
      <c r="GVH738" s="297"/>
      <c r="GVI738" s="297"/>
      <c r="GVJ738" s="297"/>
      <c r="GVK738" s="297"/>
      <c r="GVL738" s="297"/>
      <c r="GVM738" s="297"/>
      <c r="GVN738" s="297"/>
      <c r="GVO738" s="297"/>
      <c r="GVP738" s="297"/>
      <c r="GVQ738" s="297"/>
      <c r="GVR738" s="297"/>
      <c r="GVS738" s="297"/>
      <c r="GVT738" s="297"/>
      <c r="GVU738" s="297"/>
      <c r="GVV738" s="297"/>
      <c r="GVW738" s="297"/>
      <c r="GVX738" s="297"/>
      <c r="GVY738" s="297"/>
      <c r="GVZ738" s="297"/>
      <c r="GWA738" s="297"/>
      <c r="GWB738" s="297"/>
      <c r="GWC738" s="297"/>
      <c r="GWD738" s="297"/>
      <c r="GWE738" s="297"/>
      <c r="GWF738" s="297"/>
      <c r="GWG738" s="297"/>
      <c r="GWH738" s="297"/>
      <c r="GWI738" s="297"/>
      <c r="GWJ738" s="297"/>
      <c r="GWK738" s="297"/>
      <c r="GWL738" s="297"/>
      <c r="GWM738" s="297"/>
      <c r="GWN738" s="297"/>
      <c r="GWO738" s="297"/>
      <c r="GWP738" s="297"/>
      <c r="GWQ738" s="297"/>
      <c r="GWR738" s="297"/>
      <c r="GWS738" s="297"/>
      <c r="GWT738" s="297"/>
      <c r="GWU738" s="297"/>
      <c r="GWV738" s="297"/>
      <c r="GWW738" s="297"/>
      <c r="GWX738" s="297"/>
      <c r="GWY738" s="297"/>
      <c r="GWZ738" s="297"/>
      <c r="GXA738" s="297"/>
      <c r="GXB738" s="297"/>
      <c r="GXC738" s="297"/>
      <c r="GXD738" s="297"/>
      <c r="GXE738" s="297"/>
      <c r="GXF738" s="297"/>
      <c r="GXG738" s="297"/>
      <c r="GXH738" s="297"/>
      <c r="GXI738" s="297"/>
      <c r="GXJ738" s="297"/>
      <c r="GXK738" s="297"/>
      <c r="GXL738" s="297"/>
      <c r="GXM738" s="297"/>
      <c r="GXN738" s="297"/>
      <c r="GXO738" s="297"/>
      <c r="GXP738" s="297"/>
      <c r="GXQ738" s="297"/>
      <c r="GXR738" s="297"/>
      <c r="GXS738" s="297"/>
      <c r="GXT738" s="297"/>
      <c r="GXU738" s="297"/>
      <c r="GXV738" s="297"/>
      <c r="GXW738" s="297"/>
      <c r="GXX738" s="297"/>
      <c r="GXY738" s="297"/>
      <c r="GXZ738" s="297"/>
      <c r="GYA738" s="297"/>
      <c r="GYB738" s="297"/>
      <c r="GYC738" s="297"/>
      <c r="GYD738" s="297"/>
      <c r="GYE738" s="297"/>
      <c r="GYF738" s="297"/>
      <c r="GYG738" s="297"/>
      <c r="GYH738" s="297"/>
      <c r="GYI738" s="297"/>
      <c r="GYJ738" s="297"/>
      <c r="GYK738" s="297"/>
      <c r="GYL738" s="297"/>
      <c r="GYM738" s="297"/>
      <c r="GYN738" s="297"/>
      <c r="GYO738" s="297"/>
      <c r="GYP738" s="297"/>
      <c r="GYQ738" s="297"/>
      <c r="GYR738" s="297"/>
      <c r="GYS738" s="297"/>
      <c r="GYT738" s="297"/>
      <c r="GYU738" s="297"/>
      <c r="GYV738" s="297"/>
      <c r="GYW738" s="297"/>
      <c r="GYX738" s="297"/>
      <c r="GYY738" s="297"/>
      <c r="GYZ738" s="297"/>
      <c r="GZA738" s="297"/>
      <c r="GZB738" s="297"/>
      <c r="GZC738" s="297"/>
      <c r="GZD738" s="297"/>
      <c r="GZE738" s="297"/>
      <c r="GZF738" s="297"/>
      <c r="GZG738" s="297"/>
      <c r="GZH738" s="297"/>
      <c r="GZI738" s="297"/>
      <c r="GZJ738" s="297"/>
      <c r="GZK738" s="297"/>
      <c r="GZL738" s="297"/>
      <c r="GZM738" s="297"/>
      <c r="GZN738" s="297"/>
      <c r="GZO738" s="297"/>
      <c r="GZP738" s="297"/>
      <c r="GZQ738" s="297"/>
      <c r="GZR738" s="297"/>
      <c r="GZS738" s="297"/>
      <c r="GZT738" s="297"/>
      <c r="GZU738" s="297"/>
      <c r="GZV738" s="297"/>
      <c r="GZW738" s="297"/>
      <c r="GZX738" s="297"/>
      <c r="GZY738" s="297"/>
      <c r="GZZ738" s="297"/>
      <c r="HAA738" s="297"/>
      <c r="HAB738" s="297"/>
      <c r="HAC738" s="297"/>
      <c r="HAD738" s="297"/>
      <c r="HAE738" s="297"/>
      <c r="HAF738" s="297"/>
      <c r="HAG738" s="297"/>
      <c r="HAH738" s="297"/>
      <c r="HAI738" s="297"/>
      <c r="HAJ738" s="297"/>
      <c r="HAK738" s="297"/>
      <c r="HAL738" s="297"/>
      <c r="HAM738" s="297"/>
      <c r="HAN738" s="297"/>
      <c r="HAO738" s="297"/>
      <c r="HAP738" s="297"/>
      <c r="HAQ738" s="297"/>
      <c r="HAR738" s="297"/>
      <c r="HAS738" s="297"/>
      <c r="HAT738" s="297"/>
      <c r="HAU738" s="297"/>
      <c r="HAV738" s="297"/>
      <c r="HAW738" s="297"/>
      <c r="HAX738" s="297"/>
      <c r="HAY738" s="297"/>
      <c r="HAZ738" s="297"/>
      <c r="HBA738" s="297"/>
      <c r="HBB738" s="297"/>
      <c r="HBC738" s="297"/>
      <c r="HBD738" s="297"/>
      <c r="HBE738" s="297"/>
      <c r="HBF738" s="297"/>
      <c r="HBG738" s="297"/>
      <c r="HBH738" s="297"/>
      <c r="HBI738" s="297"/>
      <c r="HBJ738" s="297"/>
      <c r="HBK738" s="297"/>
      <c r="HBL738" s="297"/>
      <c r="HBM738" s="297"/>
      <c r="HBN738" s="297"/>
      <c r="HBO738" s="297"/>
      <c r="HBP738" s="297"/>
      <c r="HBQ738" s="297"/>
      <c r="HBR738" s="297"/>
      <c r="HBS738" s="297"/>
      <c r="HBT738" s="297"/>
      <c r="HBU738" s="297"/>
      <c r="HBV738" s="297"/>
      <c r="HBW738" s="297"/>
      <c r="HBX738" s="297"/>
      <c r="HBY738" s="297"/>
      <c r="HBZ738" s="297"/>
      <c r="HCA738" s="297"/>
      <c r="HCB738" s="297"/>
      <c r="HCC738" s="297"/>
      <c r="HCD738" s="297"/>
      <c r="HCE738" s="297"/>
      <c r="HCF738" s="297"/>
      <c r="HCG738" s="297"/>
      <c r="HCH738" s="297"/>
      <c r="HCI738" s="297"/>
      <c r="HCJ738" s="297"/>
      <c r="HCK738" s="297"/>
      <c r="HCL738" s="297"/>
      <c r="HCM738" s="297"/>
      <c r="HCN738" s="297"/>
      <c r="HCO738" s="297"/>
      <c r="HCP738" s="297"/>
      <c r="HCQ738" s="297"/>
      <c r="HCR738" s="297"/>
      <c r="HCS738" s="297"/>
      <c r="HCT738" s="297"/>
      <c r="HCU738" s="297"/>
      <c r="HCV738" s="297"/>
      <c r="HCW738" s="297"/>
      <c r="HCX738" s="297"/>
      <c r="HCY738" s="297"/>
      <c r="HCZ738" s="297"/>
      <c r="HDA738" s="297"/>
      <c r="HDB738" s="297"/>
      <c r="HDC738" s="297"/>
      <c r="HDD738" s="297"/>
      <c r="HDE738" s="297"/>
      <c r="HDF738" s="297"/>
      <c r="HDG738" s="297"/>
      <c r="HDH738" s="297"/>
      <c r="HDI738" s="297"/>
      <c r="HDJ738" s="297"/>
      <c r="HDK738" s="297"/>
      <c r="HDL738" s="297"/>
      <c r="HDM738" s="297"/>
      <c r="HDN738" s="297"/>
      <c r="HDO738" s="297"/>
      <c r="HDP738" s="297"/>
      <c r="HDQ738" s="297"/>
      <c r="HDR738" s="297"/>
      <c r="HDS738" s="297"/>
      <c r="HDT738" s="297"/>
      <c r="HDU738" s="297"/>
      <c r="HDV738" s="297"/>
      <c r="HDW738" s="297"/>
      <c r="HDX738" s="297"/>
      <c r="HDY738" s="297"/>
      <c r="HDZ738" s="297"/>
      <c r="HEA738" s="297"/>
      <c r="HEB738" s="297"/>
      <c r="HEC738" s="297"/>
      <c r="HED738" s="297"/>
      <c r="HEE738" s="297"/>
      <c r="HEF738" s="297"/>
      <c r="HEG738" s="297"/>
      <c r="HEH738" s="297"/>
      <c r="HEI738" s="297"/>
      <c r="HEJ738" s="297"/>
      <c r="HEK738" s="297"/>
      <c r="HEL738" s="297"/>
      <c r="HEM738" s="297"/>
      <c r="HEN738" s="297"/>
      <c r="HEO738" s="297"/>
      <c r="HEP738" s="297"/>
      <c r="HEQ738" s="297"/>
      <c r="HER738" s="297"/>
      <c r="HES738" s="297"/>
      <c r="HET738" s="297"/>
      <c r="HEU738" s="297"/>
      <c r="HEV738" s="297"/>
      <c r="HEW738" s="297"/>
      <c r="HEX738" s="297"/>
      <c r="HEY738" s="297"/>
      <c r="HEZ738" s="297"/>
      <c r="HFA738" s="297"/>
      <c r="HFB738" s="297"/>
      <c r="HFC738" s="297"/>
      <c r="HFD738" s="297"/>
      <c r="HFE738" s="297"/>
      <c r="HFF738" s="297"/>
      <c r="HFG738" s="297"/>
      <c r="HFH738" s="297"/>
      <c r="HFI738" s="297"/>
      <c r="HFJ738" s="297"/>
      <c r="HFK738" s="297"/>
      <c r="HFL738" s="297"/>
      <c r="HFM738" s="297"/>
      <c r="HFN738" s="297"/>
      <c r="HFO738" s="297"/>
      <c r="HFP738" s="297"/>
      <c r="HFQ738" s="297"/>
      <c r="HFR738" s="297"/>
      <c r="HFS738" s="297"/>
      <c r="HFT738" s="297"/>
      <c r="HFU738" s="297"/>
      <c r="HFV738" s="297"/>
      <c r="HFW738" s="297"/>
      <c r="HFX738" s="297"/>
      <c r="HFY738" s="297"/>
      <c r="HFZ738" s="297"/>
      <c r="HGA738" s="297"/>
      <c r="HGB738" s="297"/>
      <c r="HGC738" s="297"/>
      <c r="HGD738" s="297"/>
      <c r="HGE738" s="297"/>
      <c r="HGF738" s="297"/>
      <c r="HGG738" s="297"/>
      <c r="HGH738" s="297"/>
      <c r="HGI738" s="297"/>
      <c r="HGJ738" s="297"/>
      <c r="HGK738" s="297"/>
      <c r="HGL738" s="297"/>
      <c r="HGM738" s="297"/>
      <c r="HGN738" s="297"/>
      <c r="HGO738" s="297"/>
      <c r="HGP738" s="297"/>
      <c r="HGQ738" s="297"/>
      <c r="HGR738" s="297"/>
      <c r="HGS738" s="297"/>
      <c r="HGT738" s="297"/>
      <c r="HGU738" s="297"/>
      <c r="HGV738" s="297"/>
      <c r="HGW738" s="297"/>
      <c r="HGX738" s="297"/>
      <c r="HGY738" s="297"/>
      <c r="HGZ738" s="297"/>
      <c r="HHA738" s="297"/>
      <c r="HHB738" s="297"/>
      <c r="HHC738" s="297"/>
      <c r="HHD738" s="297"/>
      <c r="HHE738" s="297"/>
      <c r="HHF738" s="297"/>
      <c r="HHG738" s="297"/>
      <c r="HHH738" s="297"/>
      <c r="HHI738" s="297"/>
      <c r="HHJ738" s="297"/>
      <c r="HHK738" s="297"/>
      <c r="HHL738" s="297"/>
      <c r="HHM738" s="297"/>
      <c r="HHN738" s="297"/>
      <c r="HHO738" s="297"/>
      <c r="HHP738" s="297"/>
      <c r="HHQ738" s="297"/>
      <c r="HHR738" s="297"/>
      <c r="HHS738" s="297"/>
      <c r="HHT738" s="297"/>
      <c r="HHU738" s="297"/>
      <c r="HHV738" s="297"/>
      <c r="HHW738" s="297"/>
      <c r="HHX738" s="297"/>
      <c r="HHY738" s="297"/>
      <c r="HHZ738" s="297"/>
      <c r="HIA738" s="297"/>
      <c r="HIB738" s="297"/>
      <c r="HIC738" s="297"/>
      <c r="HID738" s="297"/>
      <c r="HIE738" s="297"/>
      <c r="HIF738" s="297"/>
      <c r="HIG738" s="297"/>
      <c r="HIH738" s="297"/>
      <c r="HII738" s="297"/>
      <c r="HIJ738" s="297"/>
      <c r="HIK738" s="297"/>
      <c r="HIL738" s="297"/>
      <c r="HIM738" s="297"/>
      <c r="HIN738" s="297"/>
      <c r="HIO738" s="297"/>
      <c r="HIP738" s="297"/>
      <c r="HIQ738" s="297"/>
      <c r="HIR738" s="297"/>
      <c r="HIS738" s="297"/>
      <c r="HIT738" s="297"/>
      <c r="HIU738" s="297"/>
      <c r="HIV738" s="297"/>
      <c r="HIW738" s="297"/>
      <c r="HIX738" s="297"/>
      <c r="HIY738" s="297"/>
      <c r="HIZ738" s="297"/>
      <c r="HJA738" s="297"/>
      <c r="HJB738" s="297"/>
      <c r="HJC738" s="297"/>
      <c r="HJD738" s="297"/>
      <c r="HJE738" s="297"/>
      <c r="HJF738" s="297"/>
      <c r="HJG738" s="297"/>
      <c r="HJH738" s="297"/>
      <c r="HJI738" s="297"/>
      <c r="HJJ738" s="297"/>
      <c r="HJK738" s="297"/>
      <c r="HJL738" s="297"/>
      <c r="HJM738" s="297"/>
      <c r="HJN738" s="297"/>
      <c r="HJO738" s="297"/>
      <c r="HJP738" s="297"/>
      <c r="HJQ738" s="297"/>
      <c r="HJR738" s="297"/>
      <c r="HJS738" s="297"/>
      <c r="HJT738" s="297"/>
      <c r="HJU738" s="297"/>
      <c r="HJV738" s="297"/>
      <c r="HJW738" s="297"/>
      <c r="HJX738" s="297"/>
      <c r="HJY738" s="297"/>
      <c r="HJZ738" s="297"/>
      <c r="HKA738" s="297"/>
      <c r="HKB738" s="297"/>
      <c r="HKC738" s="297"/>
      <c r="HKD738" s="297"/>
      <c r="HKE738" s="297"/>
      <c r="HKF738" s="297"/>
      <c r="HKG738" s="297"/>
      <c r="HKH738" s="297"/>
      <c r="HKI738" s="297"/>
      <c r="HKJ738" s="297"/>
      <c r="HKK738" s="297"/>
      <c r="HKL738" s="297"/>
      <c r="HKM738" s="297"/>
      <c r="HKN738" s="297"/>
      <c r="HKO738" s="297"/>
      <c r="HKP738" s="297"/>
      <c r="HKQ738" s="297"/>
      <c r="HKR738" s="297"/>
      <c r="HKS738" s="297"/>
      <c r="HKT738" s="297"/>
      <c r="HKU738" s="297"/>
      <c r="HKV738" s="297"/>
      <c r="HKW738" s="297"/>
      <c r="HKX738" s="297"/>
      <c r="HKY738" s="297"/>
      <c r="HKZ738" s="297"/>
      <c r="HLA738" s="297"/>
      <c r="HLB738" s="297"/>
      <c r="HLC738" s="297"/>
      <c r="HLD738" s="297"/>
      <c r="HLE738" s="297"/>
      <c r="HLF738" s="297"/>
      <c r="HLG738" s="297"/>
      <c r="HLH738" s="297"/>
      <c r="HLI738" s="297"/>
      <c r="HLJ738" s="297"/>
      <c r="HLK738" s="297"/>
      <c r="HLL738" s="297"/>
      <c r="HLM738" s="297"/>
      <c r="HLN738" s="297"/>
      <c r="HLO738" s="297"/>
      <c r="HLP738" s="297"/>
      <c r="HLQ738" s="297"/>
      <c r="HLR738" s="297"/>
      <c r="HLS738" s="297"/>
      <c r="HLT738" s="297"/>
      <c r="HLU738" s="297"/>
      <c r="HLV738" s="297"/>
      <c r="HLW738" s="297"/>
      <c r="HLX738" s="297"/>
      <c r="HLY738" s="297"/>
      <c r="HLZ738" s="297"/>
      <c r="HMA738" s="297"/>
      <c r="HMB738" s="297"/>
      <c r="HMC738" s="297"/>
      <c r="HMD738" s="297"/>
      <c r="HME738" s="297"/>
      <c r="HMF738" s="297"/>
      <c r="HMG738" s="297"/>
      <c r="HMH738" s="297"/>
      <c r="HMI738" s="297"/>
      <c r="HMJ738" s="297"/>
      <c r="HMK738" s="297"/>
      <c r="HML738" s="297"/>
      <c r="HMM738" s="297"/>
      <c r="HMN738" s="297"/>
      <c r="HMO738" s="297"/>
      <c r="HMP738" s="297"/>
      <c r="HMQ738" s="297"/>
      <c r="HMR738" s="297"/>
      <c r="HMS738" s="297"/>
      <c r="HMT738" s="297"/>
      <c r="HMU738" s="297"/>
      <c r="HMV738" s="297"/>
      <c r="HMW738" s="297"/>
      <c r="HMX738" s="297"/>
      <c r="HMY738" s="297"/>
      <c r="HMZ738" s="297"/>
      <c r="HNA738" s="297"/>
      <c r="HNB738" s="297"/>
      <c r="HNC738" s="297"/>
      <c r="HND738" s="297"/>
      <c r="HNE738" s="297"/>
      <c r="HNF738" s="297"/>
      <c r="HNG738" s="297"/>
      <c r="HNH738" s="297"/>
      <c r="HNI738" s="297"/>
      <c r="HNJ738" s="297"/>
      <c r="HNK738" s="297"/>
      <c r="HNL738" s="297"/>
      <c r="HNM738" s="297"/>
      <c r="HNN738" s="297"/>
      <c r="HNO738" s="297"/>
      <c r="HNP738" s="297"/>
      <c r="HNQ738" s="297"/>
      <c r="HNR738" s="297"/>
      <c r="HNS738" s="297"/>
      <c r="HNT738" s="297"/>
      <c r="HNU738" s="297"/>
      <c r="HNV738" s="297"/>
      <c r="HNW738" s="297"/>
      <c r="HNX738" s="297"/>
      <c r="HNY738" s="297"/>
      <c r="HNZ738" s="297"/>
      <c r="HOA738" s="297"/>
      <c r="HOB738" s="297"/>
      <c r="HOC738" s="297"/>
      <c r="HOD738" s="297"/>
      <c r="HOE738" s="297"/>
      <c r="HOF738" s="297"/>
      <c r="HOG738" s="297"/>
      <c r="HOH738" s="297"/>
      <c r="HOI738" s="297"/>
      <c r="HOJ738" s="297"/>
      <c r="HOK738" s="297"/>
      <c r="HOL738" s="297"/>
      <c r="HOM738" s="297"/>
      <c r="HON738" s="297"/>
      <c r="HOO738" s="297"/>
      <c r="HOP738" s="297"/>
      <c r="HOQ738" s="297"/>
      <c r="HOR738" s="297"/>
      <c r="HOS738" s="297"/>
      <c r="HOT738" s="297"/>
      <c r="HOU738" s="297"/>
      <c r="HOV738" s="297"/>
      <c r="HOW738" s="297"/>
      <c r="HOX738" s="297"/>
      <c r="HOY738" s="297"/>
      <c r="HOZ738" s="297"/>
      <c r="HPA738" s="297"/>
      <c r="HPB738" s="297"/>
      <c r="HPC738" s="297"/>
      <c r="HPD738" s="297"/>
      <c r="HPE738" s="297"/>
      <c r="HPF738" s="297"/>
      <c r="HPG738" s="297"/>
      <c r="HPH738" s="297"/>
      <c r="HPI738" s="297"/>
      <c r="HPJ738" s="297"/>
      <c r="HPK738" s="297"/>
      <c r="HPL738" s="297"/>
      <c r="HPM738" s="297"/>
      <c r="HPN738" s="297"/>
      <c r="HPO738" s="297"/>
      <c r="HPP738" s="297"/>
      <c r="HPQ738" s="297"/>
      <c r="HPR738" s="297"/>
      <c r="HPS738" s="297"/>
      <c r="HPT738" s="297"/>
      <c r="HPU738" s="297"/>
      <c r="HPV738" s="297"/>
      <c r="HPW738" s="297"/>
      <c r="HPX738" s="297"/>
      <c r="HPY738" s="297"/>
      <c r="HPZ738" s="297"/>
      <c r="HQA738" s="297"/>
      <c r="HQB738" s="297"/>
      <c r="HQC738" s="297"/>
      <c r="HQD738" s="297"/>
      <c r="HQE738" s="297"/>
      <c r="HQF738" s="297"/>
      <c r="HQG738" s="297"/>
      <c r="HQH738" s="297"/>
      <c r="HQI738" s="297"/>
      <c r="HQJ738" s="297"/>
      <c r="HQK738" s="297"/>
      <c r="HQL738" s="297"/>
      <c r="HQM738" s="297"/>
      <c r="HQN738" s="297"/>
      <c r="HQO738" s="297"/>
      <c r="HQP738" s="297"/>
      <c r="HQQ738" s="297"/>
      <c r="HQR738" s="297"/>
      <c r="HQS738" s="297"/>
      <c r="HQT738" s="297"/>
      <c r="HQU738" s="297"/>
      <c r="HQV738" s="297"/>
      <c r="HQW738" s="297"/>
      <c r="HQX738" s="297"/>
      <c r="HQY738" s="297"/>
      <c r="HQZ738" s="297"/>
      <c r="HRA738" s="297"/>
      <c r="HRB738" s="297"/>
      <c r="HRC738" s="297"/>
      <c r="HRD738" s="297"/>
      <c r="HRE738" s="297"/>
      <c r="HRF738" s="297"/>
      <c r="HRG738" s="297"/>
      <c r="HRH738" s="297"/>
      <c r="HRI738" s="297"/>
      <c r="HRJ738" s="297"/>
      <c r="HRK738" s="297"/>
      <c r="HRL738" s="297"/>
      <c r="HRM738" s="297"/>
      <c r="HRN738" s="297"/>
      <c r="HRO738" s="297"/>
      <c r="HRP738" s="297"/>
      <c r="HRQ738" s="297"/>
      <c r="HRR738" s="297"/>
      <c r="HRS738" s="297"/>
      <c r="HRT738" s="297"/>
      <c r="HRU738" s="297"/>
      <c r="HRV738" s="297"/>
      <c r="HRW738" s="297"/>
      <c r="HRX738" s="297"/>
      <c r="HRY738" s="297"/>
      <c r="HRZ738" s="297"/>
      <c r="HSA738" s="297"/>
      <c r="HSB738" s="297"/>
      <c r="HSC738" s="297"/>
      <c r="HSD738" s="297"/>
      <c r="HSE738" s="297"/>
      <c r="HSF738" s="297"/>
      <c r="HSG738" s="297"/>
      <c r="HSH738" s="297"/>
      <c r="HSI738" s="297"/>
      <c r="HSJ738" s="297"/>
      <c r="HSK738" s="297"/>
      <c r="HSL738" s="297"/>
      <c r="HSM738" s="297"/>
      <c r="HSN738" s="297"/>
      <c r="HSO738" s="297"/>
      <c r="HSP738" s="297"/>
      <c r="HSQ738" s="297"/>
      <c r="HSR738" s="297"/>
      <c r="HSS738" s="297"/>
      <c r="HST738" s="297"/>
      <c r="HSU738" s="297"/>
      <c r="HSV738" s="297"/>
      <c r="HSW738" s="297"/>
      <c r="HSX738" s="297"/>
      <c r="HSY738" s="297"/>
      <c r="HSZ738" s="297"/>
      <c r="HTA738" s="297"/>
      <c r="HTB738" s="297"/>
      <c r="HTC738" s="297"/>
      <c r="HTD738" s="297"/>
      <c r="HTE738" s="297"/>
      <c r="HTF738" s="297"/>
      <c r="HTG738" s="297"/>
      <c r="HTH738" s="297"/>
      <c r="HTI738" s="297"/>
      <c r="HTJ738" s="297"/>
      <c r="HTK738" s="297"/>
      <c r="HTL738" s="297"/>
      <c r="HTM738" s="297"/>
      <c r="HTN738" s="297"/>
      <c r="HTO738" s="297"/>
      <c r="HTP738" s="297"/>
      <c r="HTQ738" s="297"/>
      <c r="HTR738" s="297"/>
      <c r="HTS738" s="297"/>
      <c r="HTT738" s="297"/>
      <c r="HTU738" s="297"/>
      <c r="HTV738" s="297"/>
      <c r="HTW738" s="297"/>
      <c r="HTX738" s="297"/>
      <c r="HTY738" s="297"/>
      <c r="HTZ738" s="297"/>
      <c r="HUA738" s="297"/>
      <c r="HUB738" s="297"/>
      <c r="HUC738" s="297"/>
      <c r="HUD738" s="297"/>
      <c r="HUE738" s="297"/>
      <c r="HUF738" s="297"/>
      <c r="HUG738" s="297"/>
      <c r="HUH738" s="297"/>
      <c r="HUI738" s="297"/>
      <c r="HUJ738" s="297"/>
      <c r="HUK738" s="297"/>
      <c r="HUL738" s="297"/>
      <c r="HUM738" s="297"/>
      <c r="HUN738" s="297"/>
      <c r="HUO738" s="297"/>
      <c r="HUP738" s="297"/>
      <c r="HUQ738" s="297"/>
      <c r="HUR738" s="297"/>
      <c r="HUS738" s="297"/>
      <c r="HUT738" s="297"/>
      <c r="HUU738" s="297"/>
      <c r="HUV738" s="297"/>
      <c r="HUW738" s="297"/>
      <c r="HUX738" s="297"/>
      <c r="HUY738" s="297"/>
      <c r="HUZ738" s="297"/>
      <c r="HVA738" s="297"/>
      <c r="HVB738" s="297"/>
      <c r="HVC738" s="297"/>
      <c r="HVD738" s="297"/>
      <c r="HVE738" s="297"/>
      <c r="HVF738" s="297"/>
      <c r="HVG738" s="297"/>
      <c r="HVH738" s="297"/>
      <c r="HVI738" s="297"/>
      <c r="HVJ738" s="297"/>
      <c r="HVK738" s="297"/>
      <c r="HVL738" s="297"/>
      <c r="HVM738" s="297"/>
      <c r="HVN738" s="297"/>
      <c r="HVO738" s="297"/>
      <c r="HVP738" s="297"/>
      <c r="HVQ738" s="297"/>
      <c r="HVR738" s="297"/>
      <c r="HVS738" s="297"/>
      <c r="HVT738" s="297"/>
      <c r="HVU738" s="297"/>
      <c r="HVV738" s="297"/>
      <c r="HVW738" s="297"/>
      <c r="HVX738" s="297"/>
      <c r="HVY738" s="297"/>
      <c r="HVZ738" s="297"/>
      <c r="HWA738" s="297"/>
      <c r="HWB738" s="297"/>
      <c r="HWC738" s="297"/>
      <c r="HWD738" s="297"/>
      <c r="HWE738" s="297"/>
      <c r="HWF738" s="297"/>
      <c r="HWG738" s="297"/>
      <c r="HWH738" s="297"/>
      <c r="HWI738" s="297"/>
      <c r="HWJ738" s="297"/>
      <c r="HWK738" s="297"/>
      <c r="HWL738" s="297"/>
      <c r="HWM738" s="297"/>
      <c r="HWN738" s="297"/>
      <c r="HWO738" s="297"/>
      <c r="HWP738" s="297"/>
      <c r="HWQ738" s="297"/>
      <c r="HWR738" s="297"/>
      <c r="HWS738" s="297"/>
      <c r="HWT738" s="297"/>
      <c r="HWU738" s="297"/>
      <c r="HWV738" s="297"/>
      <c r="HWW738" s="297"/>
      <c r="HWX738" s="297"/>
      <c r="HWY738" s="297"/>
      <c r="HWZ738" s="297"/>
      <c r="HXA738" s="297"/>
      <c r="HXB738" s="297"/>
      <c r="HXC738" s="297"/>
      <c r="HXD738" s="297"/>
      <c r="HXE738" s="297"/>
      <c r="HXF738" s="297"/>
      <c r="HXG738" s="297"/>
      <c r="HXH738" s="297"/>
      <c r="HXI738" s="297"/>
      <c r="HXJ738" s="297"/>
      <c r="HXK738" s="297"/>
      <c r="HXL738" s="297"/>
      <c r="HXM738" s="297"/>
      <c r="HXN738" s="297"/>
      <c r="HXO738" s="297"/>
      <c r="HXP738" s="297"/>
      <c r="HXQ738" s="297"/>
      <c r="HXR738" s="297"/>
      <c r="HXS738" s="297"/>
      <c r="HXT738" s="297"/>
      <c r="HXU738" s="297"/>
      <c r="HXV738" s="297"/>
      <c r="HXW738" s="297"/>
      <c r="HXX738" s="297"/>
      <c r="HXY738" s="297"/>
      <c r="HXZ738" s="297"/>
      <c r="HYA738" s="297"/>
      <c r="HYB738" s="297"/>
      <c r="HYC738" s="297"/>
      <c r="HYD738" s="297"/>
      <c r="HYE738" s="297"/>
      <c r="HYF738" s="297"/>
      <c r="HYG738" s="297"/>
      <c r="HYH738" s="297"/>
      <c r="HYI738" s="297"/>
      <c r="HYJ738" s="297"/>
      <c r="HYK738" s="297"/>
      <c r="HYL738" s="297"/>
      <c r="HYM738" s="297"/>
      <c r="HYN738" s="297"/>
      <c r="HYO738" s="297"/>
      <c r="HYP738" s="297"/>
      <c r="HYQ738" s="297"/>
      <c r="HYR738" s="297"/>
      <c r="HYS738" s="297"/>
      <c r="HYT738" s="297"/>
      <c r="HYU738" s="297"/>
      <c r="HYV738" s="297"/>
      <c r="HYW738" s="297"/>
      <c r="HYX738" s="297"/>
      <c r="HYY738" s="297"/>
      <c r="HYZ738" s="297"/>
      <c r="HZA738" s="297"/>
      <c r="HZB738" s="297"/>
      <c r="HZC738" s="297"/>
      <c r="HZD738" s="297"/>
      <c r="HZE738" s="297"/>
      <c r="HZF738" s="297"/>
      <c r="HZG738" s="297"/>
      <c r="HZH738" s="297"/>
      <c r="HZI738" s="297"/>
      <c r="HZJ738" s="297"/>
      <c r="HZK738" s="297"/>
      <c r="HZL738" s="297"/>
      <c r="HZM738" s="297"/>
      <c r="HZN738" s="297"/>
      <c r="HZO738" s="297"/>
      <c r="HZP738" s="297"/>
      <c r="HZQ738" s="297"/>
      <c r="HZR738" s="297"/>
      <c r="HZS738" s="297"/>
      <c r="HZT738" s="297"/>
      <c r="HZU738" s="297"/>
      <c r="HZV738" s="297"/>
      <c r="HZW738" s="297"/>
      <c r="HZX738" s="297"/>
      <c r="HZY738" s="297"/>
      <c r="HZZ738" s="297"/>
      <c r="IAA738" s="297"/>
      <c r="IAB738" s="297"/>
      <c r="IAC738" s="297"/>
      <c r="IAD738" s="297"/>
      <c r="IAE738" s="297"/>
      <c r="IAF738" s="297"/>
      <c r="IAG738" s="297"/>
      <c r="IAH738" s="297"/>
      <c r="IAI738" s="297"/>
      <c r="IAJ738" s="297"/>
      <c r="IAK738" s="297"/>
      <c r="IAL738" s="297"/>
      <c r="IAM738" s="297"/>
      <c r="IAN738" s="297"/>
      <c r="IAO738" s="297"/>
      <c r="IAP738" s="297"/>
      <c r="IAQ738" s="297"/>
      <c r="IAR738" s="297"/>
      <c r="IAS738" s="297"/>
      <c r="IAT738" s="297"/>
      <c r="IAU738" s="297"/>
      <c r="IAV738" s="297"/>
      <c r="IAW738" s="297"/>
      <c r="IAX738" s="297"/>
      <c r="IAY738" s="297"/>
      <c r="IAZ738" s="297"/>
      <c r="IBA738" s="297"/>
      <c r="IBB738" s="297"/>
      <c r="IBC738" s="297"/>
      <c r="IBD738" s="297"/>
      <c r="IBE738" s="297"/>
      <c r="IBF738" s="297"/>
      <c r="IBG738" s="297"/>
      <c r="IBH738" s="297"/>
      <c r="IBI738" s="297"/>
      <c r="IBJ738" s="297"/>
      <c r="IBK738" s="297"/>
      <c r="IBL738" s="297"/>
      <c r="IBM738" s="297"/>
      <c r="IBN738" s="297"/>
      <c r="IBO738" s="297"/>
      <c r="IBP738" s="297"/>
      <c r="IBQ738" s="297"/>
      <c r="IBR738" s="297"/>
      <c r="IBS738" s="297"/>
      <c r="IBT738" s="297"/>
      <c r="IBU738" s="297"/>
      <c r="IBV738" s="297"/>
      <c r="IBW738" s="297"/>
      <c r="IBX738" s="297"/>
      <c r="IBY738" s="297"/>
      <c r="IBZ738" s="297"/>
      <c r="ICA738" s="297"/>
      <c r="ICB738" s="297"/>
      <c r="ICC738" s="297"/>
      <c r="ICD738" s="297"/>
      <c r="ICE738" s="297"/>
      <c r="ICF738" s="297"/>
      <c r="ICG738" s="297"/>
      <c r="ICH738" s="297"/>
      <c r="ICI738" s="297"/>
      <c r="ICJ738" s="297"/>
      <c r="ICK738" s="297"/>
      <c r="ICL738" s="297"/>
      <c r="ICM738" s="297"/>
      <c r="ICN738" s="297"/>
      <c r="ICO738" s="297"/>
      <c r="ICP738" s="297"/>
      <c r="ICQ738" s="297"/>
      <c r="ICR738" s="297"/>
      <c r="ICS738" s="297"/>
      <c r="ICT738" s="297"/>
      <c r="ICU738" s="297"/>
      <c r="ICV738" s="297"/>
      <c r="ICW738" s="297"/>
      <c r="ICX738" s="297"/>
      <c r="ICY738" s="297"/>
      <c r="ICZ738" s="297"/>
      <c r="IDA738" s="297"/>
      <c r="IDB738" s="297"/>
      <c r="IDC738" s="297"/>
      <c r="IDD738" s="297"/>
      <c r="IDE738" s="297"/>
      <c r="IDF738" s="297"/>
      <c r="IDG738" s="297"/>
      <c r="IDH738" s="297"/>
      <c r="IDI738" s="297"/>
      <c r="IDJ738" s="297"/>
      <c r="IDK738" s="297"/>
      <c r="IDL738" s="297"/>
      <c r="IDM738" s="297"/>
      <c r="IDN738" s="297"/>
      <c r="IDO738" s="297"/>
      <c r="IDP738" s="297"/>
      <c r="IDQ738" s="297"/>
      <c r="IDR738" s="297"/>
      <c r="IDS738" s="297"/>
      <c r="IDT738" s="297"/>
      <c r="IDU738" s="297"/>
      <c r="IDV738" s="297"/>
      <c r="IDW738" s="297"/>
      <c r="IDX738" s="297"/>
      <c r="IDY738" s="297"/>
      <c r="IDZ738" s="297"/>
      <c r="IEA738" s="297"/>
      <c r="IEB738" s="297"/>
      <c r="IEC738" s="297"/>
      <c r="IED738" s="297"/>
      <c r="IEE738" s="297"/>
      <c r="IEF738" s="297"/>
      <c r="IEG738" s="297"/>
      <c r="IEH738" s="297"/>
      <c r="IEI738" s="297"/>
      <c r="IEJ738" s="297"/>
      <c r="IEK738" s="297"/>
      <c r="IEL738" s="297"/>
      <c r="IEM738" s="297"/>
      <c r="IEN738" s="297"/>
      <c r="IEO738" s="297"/>
      <c r="IEP738" s="297"/>
      <c r="IEQ738" s="297"/>
      <c r="IER738" s="297"/>
      <c r="IES738" s="297"/>
      <c r="IET738" s="297"/>
      <c r="IEU738" s="297"/>
      <c r="IEV738" s="297"/>
      <c r="IEW738" s="297"/>
      <c r="IEX738" s="297"/>
      <c r="IEY738" s="297"/>
      <c r="IEZ738" s="297"/>
      <c r="IFA738" s="297"/>
      <c r="IFB738" s="297"/>
      <c r="IFC738" s="297"/>
      <c r="IFD738" s="297"/>
      <c r="IFE738" s="297"/>
      <c r="IFF738" s="297"/>
      <c r="IFG738" s="297"/>
      <c r="IFH738" s="297"/>
      <c r="IFI738" s="297"/>
      <c r="IFJ738" s="297"/>
      <c r="IFK738" s="297"/>
      <c r="IFL738" s="297"/>
      <c r="IFM738" s="297"/>
      <c r="IFN738" s="297"/>
      <c r="IFO738" s="297"/>
      <c r="IFP738" s="297"/>
      <c r="IFQ738" s="297"/>
      <c r="IFR738" s="297"/>
      <c r="IFS738" s="297"/>
      <c r="IFT738" s="297"/>
      <c r="IFU738" s="297"/>
      <c r="IFV738" s="297"/>
      <c r="IFW738" s="297"/>
      <c r="IFX738" s="297"/>
      <c r="IFY738" s="297"/>
      <c r="IFZ738" s="297"/>
      <c r="IGA738" s="297"/>
      <c r="IGB738" s="297"/>
      <c r="IGC738" s="297"/>
      <c r="IGD738" s="297"/>
      <c r="IGE738" s="297"/>
      <c r="IGF738" s="297"/>
      <c r="IGG738" s="297"/>
      <c r="IGH738" s="297"/>
      <c r="IGI738" s="297"/>
      <c r="IGJ738" s="297"/>
      <c r="IGK738" s="297"/>
      <c r="IGL738" s="297"/>
      <c r="IGM738" s="297"/>
      <c r="IGN738" s="297"/>
      <c r="IGO738" s="297"/>
      <c r="IGP738" s="297"/>
      <c r="IGQ738" s="297"/>
      <c r="IGR738" s="297"/>
      <c r="IGS738" s="297"/>
      <c r="IGT738" s="297"/>
      <c r="IGU738" s="297"/>
      <c r="IGV738" s="297"/>
      <c r="IGW738" s="297"/>
      <c r="IGX738" s="297"/>
      <c r="IGY738" s="297"/>
      <c r="IGZ738" s="297"/>
      <c r="IHA738" s="297"/>
      <c r="IHB738" s="297"/>
      <c r="IHC738" s="297"/>
      <c r="IHD738" s="297"/>
      <c r="IHE738" s="297"/>
      <c r="IHF738" s="297"/>
      <c r="IHG738" s="297"/>
      <c r="IHH738" s="297"/>
      <c r="IHI738" s="297"/>
      <c r="IHJ738" s="297"/>
      <c r="IHK738" s="297"/>
      <c r="IHL738" s="297"/>
      <c r="IHM738" s="297"/>
      <c r="IHN738" s="297"/>
      <c r="IHO738" s="297"/>
      <c r="IHP738" s="297"/>
      <c r="IHQ738" s="297"/>
      <c r="IHR738" s="297"/>
      <c r="IHS738" s="297"/>
      <c r="IHT738" s="297"/>
      <c r="IHU738" s="297"/>
      <c r="IHV738" s="297"/>
      <c r="IHW738" s="297"/>
      <c r="IHX738" s="297"/>
      <c r="IHY738" s="297"/>
      <c r="IHZ738" s="297"/>
      <c r="IIA738" s="297"/>
      <c r="IIB738" s="297"/>
      <c r="IIC738" s="297"/>
      <c r="IID738" s="297"/>
      <c r="IIE738" s="297"/>
      <c r="IIF738" s="297"/>
      <c r="IIG738" s="297"/>
      <c r="IIH738" s="297"/>
      <c r="III738" s="297"/>
      <c r="IIJ738" s="297"/>
      <c r="IIK738" s="297"/>
      <c r="IIL738" s="297"/>
      <c r="IIM738" s="297"/>
      <c r="IIN738" s="297"/>
      <c r="IIO738" s="297"/>
      <c r="IIP738" s="297"/>
      <c r="IIQ738" s="297"/>
      <c r="IIR738" s="297"/>
      <c r="IIS738" s="297"/>
      <c r="IIT738" s="297"/>
      <c r="IIU738" s="297"/>
      <c r="IIV738" s="297"/>
      <c r="IIW738" s="297"/>
      <c r="IIX738" s="297"/>
      <c r="IIY738" s="297"/>
      <c r="IIZ738" s="297"/>
      <c r="IJA738" s="297"/>
      <c r="IJB738" s="297"/>
      <c r="IJC738" s="297"/>
      <c r="IJD738" s="297"/>
      <c r="IJE738" s="297"/>
      <c r="IJF738" s="297"/>
      <c r="IJG738" s="297"/>
      <c r="IJH738" s="297"/>
      <c r="IJI738" s="297"/>
      <c r="IJJ738" s="297"/>
      <c r="IJK738" s="297"/>
      <c r="IJL738" s="297"/>
      <c r="IJM738" s="297"/>
      <c r="IJN738" s="297"/>
      <c r="IJO738" s="297"/>
      <c r="IJP738" s="297"/>
      <c r="IJQ738" s="297"/>
      <c r="IJR738" s="297"/>
      <c r="IJS738" s="297"/>
      <c r="IJT738" s="297"/>
      <c r="IJU738" s="297"/>
      <c r="IJV738" s="297"/>
      <c r="IJW738" s="297"/>
      <c r="IJX738" s="297"/>
      <c r="IJY738" s="297"/>
      <c r="IJZ738" s="297"/>
      <c r="IKA738" s="297"/>
      <c r="IKB738" s="297"/>
      <c r="IKC738" s="297"/>
      <c r="IKD738" s="297"/>
      <c r="IKE738" s="297"/>
      <c r="IKF738" s="297"/>
      <c r="IKG738" s="297"/>
      <c r="IKH738" s="297"/>
      <c r="IKI738" s="297"/>
      <c r="IKJ738" s="297"/>
      <c r="IKK738" s="297"/>
      <c r="IKL738" s="297"/>
      <c r="IKM738" s="297"/>
      <c r="IKN738" s="297"/>
      <c r="IKO738" s="297"/>
      <c r="IKP738" s="297"/>
      <c r="IKQ738" s="297"/>
      <c r="IKR738" s="297"/>
      <c r="IKS738" s="297"/>
      <c r="IKT738" s="297"/>
      <c r="IKU738" s="297"/>
      <c r="IKV738" s="297"/>
      <c r="IKW738" s="297"/>
      <c r="IKX738" s="297"/>
      <c r="IKY738" s="297"/>
      <c r="IKZ738" s="297"/>
      <c r="ILA738" s="297"/>
      <c r="ILB738" s="297"/>
      <c r="ILC738" s="297"/>
      <c r="ILD738" s="297"/>
      <c r="ILE738" s="297"/>
      <c r="ILF738" s="297"/>
      <c r="ILG738" s="297"/>
      <c r="ILH738" s="297"/>
      <c r="ILI738" s="297"/>
      <c r="ILJ738" s="297"/>
      <c r="ILK738" s="297"/>
      <c r="ILL738" s="297"/>
      <c r="ILM738" s="297"/>
      <c r="ILN738" s="297"/>
      <c r="ILO738" s="297"/>
      <c r="ILP738" s="297"/>
      <c r="ILQ738" s="297"/>
      <c r="ILR738" s="297"/>
      <c r="ILS738" s="297"/>
      <c r="ILT738" s="297"/>
      <c r="ILU738" s="297"/>
      <c r="ILV738" s="297"/>
      <c r="ILW738" s="297"/>
      <c r="ILX738" s="297"/>
      <c r="ILY738" s="297"/>
      <c r="ILZ738" s="297"/>
      <c r="IMA738" s="297"/>
      <c r="IMB738" s="297"/>
      <c r="IMC738" s="297"/>
      <c r="IMD738" s="297"/>
      <c r="IME738" s="297"/>
      <c r="IMF738" s="297"/>
      <c r="IMG738" s="297"/>
      <c r="IMH738" s="297"/>
      <c r="IMI738" s="297"/>
      <c r="IMJ738" s="297"/>
      <c r="IMK738" s="297"/>
      <c r="IML738" s="297"/>
      <c r="IMM738" s="297"/>
      <c r="IMN738" s="297"/>
      <c r="IMO738" s="297"/>
      <c r="IMP738" s="297"/>
      <c r="IMQ738" s="297"/>
      <c r="IMR738" s="297"/>
      <c r="IMS738" s="297"/>
      <c r="IMT738" s="297"/>
      <c r="IMU738" s="297"/>
      <c r="IMV738" s="297"/>
      <c r="IMW738" s="297"/>
      <c r="IMX738" s="297"/>
      <c r="IMY738" s="297"/>
      <c r="IMZ738" s="297"/>
      <c r="INA738" s="297"/>
      <c r="INB738" s="297"/>
      <c r="INC738" s="297"/>
      <c r="IND738" s="297"/>
      <c r="INE738" s="297"/>
      <c r="INF738" s="297"/>
      <c r="ING738" s="297"/>
      <c r="INH738" s="297"/>
      <c r="INI738" s="297"/>
      <c r="INJ738" s="297"/>
      <c r="INK738" s="297"/>
      <c r="INL738" s="297"/>
      <c r="INM738" s="297"/>
      <c r="INN738" s="297"/>
      <c r="INO738" s="297"/>
      <c r="INP738" s="297"/>
      <c r="INQ738" s="297"/>
      <c r="INR738" s="297"/>
      <c r="INS738" s="297"/>
      <c r="INT738" s="297"/>
      <c r="INU738" s="297"/>
      <c r="INV738" s="297"/>
      <c r="INW738" s="297"/>
      <c r="INX738" s="297"/>
      <c r="INY738" s="297"/>
      <c r="INZ738" s="297"/>
      <c r="IOA738" s="297"/>
      <c r="IOB738" s="297"/>
      <c r="IOC738" s="297"/>
      <c r="IOD738" s="297"/>
      <c r="IOE738" s="297"/>
      <c r="IOF738" s="297"/>
      <c r="IOG738" s="297"/>
      <c r="IOH738" s="297"/>
      <c r="IOI738" s="297"/>
      <c r="IOJ738" s="297"/>
      <c r="IOK738" s="297"/>
      <c r="IOL738" s="297"/>
      <c r="IOM738" s="297"/>
      <c r="ION738" s="297"/>
      <c r="IOO738" s="297"/>
      <c r="IOP738" s="297"/>
      <c r="IOQ738" s="297"/>
      <c r="IOR738" s="297"/>
      <c r="IOS738" s="297"/>
      <c r="IOT738" s="297"/>
      <c r="IOU738" s="297"/>
      <c r="IOV738" s="297"/>
      <c r="IOW738" s="297"/>
      <c r="IOX738" s="297"/>
      <c r="IOY738" s="297"/>
      <c r="IOZ738" s="297"/>
      <c r="IPA738" s="297"/>
      <c r="IPB738" s="297"/>
      <c r="IPC738" s="297"/>
      <c r="IPD738" s="297"/>
      <c r="IPE738" s="297"/>
      <c r="IPF738" s="297"/>
      <c r="IPG738" s="297"/>
      <c r="IPH738" s="297"/>
      <c r="IPI738" s="297"/>
      <c r="IPJ738" s="297"/>
      <c r="IPK738" s="297"/>
      <c r="IPL738" s="297"/>
      <c r="IPM738" s="297"/>
      <c r="IPN738" s="297"/>
      <c r="IPO738" s="297"/>
      <c r="IPP738" s="297"/>
      <c r="IPQ738" s="297"/>
      <c r="IPR738" s="297"/>
      <c r="IPS738" s="297"/>
      <c r="IPT738" s="297"/>
      <c r="IPU738" s="297"/>
      <c r="IPV738" s="297"/>
      <c r="IPW738" s="297"/>
      <c r="IPX738" s="297"/>
      <c r="IPY738" s="297"/>
      <c r="IPZ738" s="297"/>
      <c r="IQA738" s="297"/>
      <c r="IQB738" s="297"/>
      <c r="IQC738" s="297"/>
      <c r="IQD738" s="297"/>
      <c r="IQE738" s="297"/>
      <c r="IQF738" s="297"/>
      <c r="IQG738" s="297"/>
      <c r="IQH738" s="297"/>
      <c r="IQI738" s="297"/>
      <c r="IQJ738" s="297"/>
      <c r="IQK738" s="297"/>
      <c r="IQL738" s="297"/>
      <c r="IQM738" s="297"/>
      <c r="IQN738" s="297"/>
      <c r="IQO738" s="297"/>
      <c r="IQP738" s="297"/>
      <c r="IQQ738" s="297"/>
      <c r="IQR738" s="297"/>
      <c r="IQS738" s="297"/>
      <c r="IQT738" s="297"/>
      <c r="IQU738" s="297"/>
      <c r="IQV738" s="297"/>
      <c r="IQW738" s="297"/>
      <c r="IQX738" s="297"/>
      <c r="IQY738" s="297"/>
      <c r="IQZ738" s="297"/>
      <c r="IRA738" s="297"/>
      <c r="IRB738" s="297"/>
      <c r="IRC738" s="297"/>
      <c r="IRD738" s="297"/>
      <c r="IRE738" s="297"/>
      <c r="IRF738" s="297"/>
      <c r="IRG738" s="297"/>
      <c r="IRH738" s="297"/>
      <c r="IRI738" s="297"/>
      <c r="IRJ738" s="297"/>
      <c r="IRK738" s="297"/>
      <c r="IRL738" s="297"/>
      <c r="IRM738" s="297"/>
      <c r="IRN738" s="297"/>
      <c r="IRO738" s="297"/>
      <c r="IRP738" s="297"/>
      <c r="IRQ738" s="297"/>
      <c r="IRR738" s="297"/>
      <c r="IRS738" s="297"/>
      <c r="IRT738" s="297"/>
      <c r="IRU738" s="297"/>
      <c r="IRV738" s="297"/>
      <c r="IRW738" s="297"/>
      <c r="IRX738" s="297"/>
      <c r="IRY738" s="297"/>
      <c r="IRZ738" s="297"/>
      <c r="ISA738" s="297"/>
      <c r="ISB738" s="297"/>
      <c r="ISC738" s="297"/>
      <c r="ISD738" s="297"/>
      <c r="ISE738" s="297"/>
      <c r="ISF738" s="297"/>
      <c r="ISG738" s="297"/>
      <c r="ISH738" s="297"/>
      <c r="ISI738" s="297"/>
      <c r="ISJ738" s="297"/>
      <c r="ISK738" s="297"/>
      <c r="ISL738" s="297"/>
      <c r="ISM738" s="297"/>
      <c r="ISN738" s="297"/>
      <c r="ISO738" s="297"/>
      <c r="ISP738" s="297"/>
      <c r="ISQ738" s="297"/>
      <c r="ISR738" s="297"/>
      <c r="ISS738" s="297"/>
      <c r="IST738" s="297"/>
      <c r="ISU738" s="297"/>
      <c r="ISV738" s="297"/>
      <c r="ISW738" s="297"/>
      <c r="ISX738" s="297"/>
      <c r="ISY738" s="297"/>
      <c r="ISZ738" s="297"/>
      <c r="ITA738" s="297"/>
      <c r="ITB738" s="297"/>
      <c r="ITC738" s="297"/>
      <c r="ITD738" s="297"/>
      <c r="ITE738" s="297"/>
      <c r="ITF738" s="297"/>
      <c r="ITG738" s="297"/>
      <c r="ITH738" s="297"/>
      <c r="ITI738" s="297"/>
      <c r="ITJ738" s="297"/>
      <c r="ITK738" s="297"/>
      <c r="ITL738" s="297"/>
      <c r="ITM738" s="297"/>
      <c r="ITN738" s="297"/>
      <c r="ITO738" s="297"/>
      <c r="ITP738" s="297"/>
      <c r="ITQ738" s="297"/>
      <c r="ITR738" s="297"/>
      <c r="ITS738" s="297"/>
      <c r="ITT738" s="297"/>
      <c r="ITU738" s="297"/>
      <c r="ITV738" s="297"/>
      <c r="ITW738" s="297"/>
      <c r="ITX738" s="297"/>
      <c r="ITY738" s="297"/>
      <c r="ITZ738" s="297"/>
      <c r="IUA738" s="297"/>
      <c r="IUB738" s="297"/>
      <c r="IUC738" s="297"/>
      <c r="IUD738" s="297"/>
      <c r="IUE738" s="297"/>
      <c r="IUF738" s="297"/>
      <c r="IUG738" s="297"/>
      <c r="IUH738" s="297"/>
      <c r="IUI738" s="297"/>
      <c r="IUJ738" s="297"/>
      <c r="IUK738" s="297"/>
      <c r="IUL738" s="297"/>
      <c r="IUM738" s="297"/>
      <c r="IUN738" s="297"/>
      <c r="IUO738" s="297"/>
      <c r="IUP738" s="297"/>
      <c r="IUQ738" s="297"/>
      <c r="IUR738" s="297"/>
      <c r="IUS738" s="297"/>
      <c r="IUT738" s="297"/>
      <c r="IUU738" s="297"/>
      <c r="IUV738" s="297"/>
      <c r="IUW738" s="297"/>
      <c r="IUX738" s="297"/>
      <c r="IUY738" s="297"/>
      <c r="IUZ738" s="297"/>
      <c r="IVA738" s="297"/>
      <c r="IVB738" s="297"/>
      <c r="IVC738" s="297"/>
      <c r="IVD738" s="297"/>
      <c r="IVE738" s="297"/>
      <c r="IVF738" s="297"/>
      <c r="IVG738" s="297"/>
      <c r="IVH738" s="297"/>
      <c r="IVI738" s="297"/>
      <c r="IVJ738" s="297"/>
      <c r="IVK738" s="297"/>
      <c r="IVL738" s="297"/>
      <c r="IVM738" s="297"/>
      <c r="IVN738" s="297"/>
      <c r="IVO738" s="297"/>
      <c r="IVP738" s="297"/>
      <c r="IVQ738" s="297"/>
      <c r="IVR738" s="297"/>
      <c r="IVS738" s="297"/>
      <c r="IVT738" s="297"/>
      <c r="IVU738" s="297"/>
      <c r="IVV738" s="297"/>
      <c r="IVW738" s="297"/>
      <c r="IVX738" s="297"/>
      <c r="IVY738" s="297"/>
      <c r="IVZ738" s="297"/>
      <c r="IWA738" s="297"/>
      <c r="IWB738" s="297"/>
      <c r="IWC738" s="297"/>
      <c r="IWD738" s="297"/>
      <c r="IWE738" s="297"/>
      <c r="IWF738" s="297"/>
      <c r="IWG738" s="297"/>
      <c r="IWH738" s="297"/>
      <c r="IWI738" s="297"/>
      <c r="IWJ738" s="297"/>
      <c r="IWK738" s="297"/>
      <c r="IWL738" s="297"/>
      <c r="IWM738" s="297"/>
      <c r="IWN738" s="297"/>
      <c r="IWO738" s="297"/>
      <c r="IWP738" s="297"/>
      <c r="IWQ738" s="297"/>
      <c r="IWR738" s="297"/>
      <c r="IWS738" s="297"/>
      <c r="IWT738" s="297"/>
      <c r="IWU738" s="297"/>
      <c r="IWV738" s="297"/>
      <c r="IWW738" s="297"/>
      <c r="IWX738" s="297"/>
      <c r="IWY738" s="297"/>
      <c r="IWZ738" s="297"/>
      <c r="IXA738" s="297"/>
      <c r="IXB738" s="297"/>
      <c r="IXC738" s="297"/>
      <c r="IXD738" s="297"/>
      <c r="IXE738" s="297"/>
      <c r="IXF738" s="297"/>
      <c r="IXG738" s="297"/>
      <c r="IXH738" s="297"/>
      <c r="IXI738" s="297"/>
      <c r="IXJ738" s="297"/>
      <c r="IXK738" s="297"/>
      <c r="IXL738" s="297"/>
      <c r="IXM738" s="297"/>
      <c r="IXN738" s="297"/>
      <c r="IXO738" s="297"/>
      <c r="IXP738" s="297"/>
      <c r="IXQ738" s="297"/>
      <c r="IXR738" s="297"/>
      <c r="IXS738" s="297"/>
      <c r="IXT738" s="297"/>
      <c r="IXU738" s="297"/>
      <c r="IXV738" s="297"/>
      <c r="IXW738" s="297"/>
      <c r="IXX738" s="297"/>
      <c r="IXY738" s="297"/>
      <c r="IXZ738" s="297"/>
      <c r="IYA738" s="297"/>
      <c r="IYB738" s="297"/>
      <c r="IYC738" s="297"/>
      <c r="IYD738" s="297"/>
      <c r="IYE738" s="297"/>
      <c r="IYF738" s="297"/>
      <c r="IYG738" s="297"/>
      <c r="IYH738" s="297"/>
      <c r="IYI738" s="297"/>
      <c r="IYJ738" s="297"/>
      <c r="IYK738" s="297"/>
      <c r="IYL738" s="297"/>
      <c r="IYM738" s="297"/>
      <c r="IYN738" s="297"/>
      <c r="IYO738" s="297"/>
      <c r="IYP738" s="297"/>
      <c r="IYQ738" s="297"/>
      <c r="IYR738" s="297"/>
      <c r="IYS738" s="297"/>
      <c r="IYT738" s="297"/>
      <c r="IYU738" s="297"/>
      <c r="IYV738" s="297"/>
      <c r="IYW738" s="297"/>
      <c r="IYX738" s="297"/>
      <c r="IYY738" s="297"/>
      <c r="IYZ738" s="297"/>
      <c r="IZA738" s="297"/>
      <c r="IZB738" s="297"/>
      <c r="IZC738" s="297"/>
      <c r="IZD738" s="297"/>
      <c r="IZE738" s="297"/>
      <c r="IZF738" s="297"/>
      <c r="IZG738" s="297"/>
      <c r="IZH738" s="297"/>
      <c r="IZI738" s="297"/>
      <c r="IZJ738" s="297"/>
      <c r="IZK738" s="297"/>
      <c r="IZL738" s="297"/>
      <c r="IZM738" s="297"/>
      <c r="IZN738" s="297"/>
      <c r="IZO738" s="297"/>
      <c r="IZP738" s="297"/>
      <c r="IZQ738" s="297"/>
      <c r="IZR738" s="297"/>
      <c r="IZS738" s="297"/>
      <c r="IZT738" s="297"/>
      <c r="IZU738" s="297"/>
      <c r="IZV738" s="297"/>
      <c r="IZW738" s="297"/>
      <c r="IZX738" s="297"/>
      <c r="IZY738" s="297"/>
      <c r="IZZ738" s="297"/>
      <c r="JAA738" s="297"/>
      <c r="JAB738" s="297"/>
      <c r="JAC738" s="297"/>
      <c r="JAD738" s="297"/>
      <c r="JAE738" s="297"/>
      <c r="JAF738" s="297"/>
      <c r="JAG738" s="297"/>
      <c r="JAH738" s="297"/>
      <c r="JAI738" s="297"/>
      <c r="JAJ738" s="297"/>
      <c r="JAK738" s="297"/>
      <c r="JAL738" s="297"/>
      <c r="JAM738" s="297"/>
      <c r="JAN738" s="297"/>
      <c r="JAO738" s="297"/>
      <c r="JAP738" s="297"/>
      <c r="JAQ738" s="297"/>
      <c r="JAR738" s="297"/>
      <c r="JAS738" s="297"/>
      <c r="JAT738" s="297"/>
      <c r="JAU738" s="297"/>
      <c r="JAV738" s="297"/>
      <c r="JAW738" s="297"/>
      <c r="JAX738" s="297"/>
      <c r="JAY738" s="297"/>
      <c r="JAZ738" s="297"/>
      <c r="JBA738" s="297"/>
      <c r="JBB738" s="297"/>
      <c r="JBC738" s="297"/>
      <c r="JBD738" s="297"/>
      <c r="JBE738" s="297"/>
      <c r="JBF738" s="297"/>
      <c r="JBG738" s="297"/>
      <c r="JBH738" s="297"/>
      <c r="JBI738" s="297"/>
      <c r="JBJ738" s="297"/>
      <c r="JBK738" s="297"/>
      <c r="JBL738" s="297"/>
      <c r="JBM738" s="297"/>
      <c r="JBN738" s="297"/>
      <c r="JBO738" s="297"/>
      <c r="JBP738" s="297"/>
      <c r="JBQ738" s="297"/>
      <c r="JBR738" s="297"/>
      <c r="JBS738" s="297"/>
      <c r="JBT738" s="297"/>
      <c r="JBU738" s="297"/>
      <c r="JBV738" s="297"/>
      <c r="JBW738" s="297"/>
      <c r="JBX738" s="297"/>
      <c r="JBY738" s="297"/>
      <c r="JBZ738" s="297"/>
      <c r="JCA738" s="297"/>
      <c r="JCB738" s="297"/>
      <c r="JCC738" s="297"/>
      <c r="JCD738" s="297"/>
      <c r="JCE738" s="297"/>
      <c r="JCF738" s="297"/>
      <c r="JCG738" s="297"/>
      <c r="JCH738" s="297"/>
      <c r="JCI738" s="297"/>
      <c r="JCJ738" s="297"/>
      <c r="JCK738" s="297"/>
      <c r="JCL738" s="297"/>
      <c r="JCM738" s="297"/>
      <c r="JCN738" s="297"/>
      <c r="JCO738" s="297"/>
      <c r="JCP738" s="297"/>
      <c r="JCQ738" s="297"/>
      <c r="JCR738" s="297"/>
      <c r="JCS738" s="297"/>
      <c r="JCT738" s="297"/>
      <c r="JCU738" s="297"/>
      <c r="JCV738" s="297"/>
      <c r="JCW738" s="297"/>
      <c r="JCX738" s="297"/>
      <c r="JCY738" s="297"/>
      <c r="JCZ738" s="297"/>
      <c r="JDA738" s="297"/>
      <c r="JDB738" s="297"/>
      <c r="JDC738" s="297"/>
      <c r="JDD738" s="297"/>
      <c r="JDE738" s="297"/>
      <c r="JDF738" s="297"/>
      <c r="JDG738" s="297"/>
      <c r="JDH738" s="297"/>
      <c r="JDI738" s="297"/>
      <c r="JDJ738" s="297"/>
      <c r="JDK738" s="297"/>
      <c r="JDL738" s="297"/>
      <c r="JDM738" s="297"/>
      <c r="JDN738" s="297"/>
      <c r="JDO738" s="297"/>
      <c r="JDP738" s="297"/>
      <c r="JDQ738" s="297"/>
      <c r="JDR738" s="297"/>
      <c r="JDS738" s="297"/>
      <c r="JDT738" s="297"/>
      <c r="JDU738" s="297"/>
      <c r="JDV738" s="297"/>
      <c r="JDW738" s="297"/>
      <c r="JDX738" s="297"/>
      <c r="JDY738" s="297"/>
      <c r="JDZ738" s="297"/>
      <c r="JEA738" s="297"/>
      <c r="JEB738" s="297"/>
      <c r="JEC738" s="297"/>
      <c r="JED738" s="297"/>
      <c r="JEE738" s="297"/>
      <c r="JEF738" s="297"/>
      <c r="JEG738" s="297"/>
      <c r="JEH738" s="297"/>
      <c r="JEI738" s="297"/>
      <c r="JEJ738" s="297"/>
      <c r="JEK738" s="297"/>
      <c r="JEL738" s="297"/>
      <c r="JEM738" s="297"/>
      <c r="JEN738" s="297"/>
      <c r="JEO738" s="297"/>
      <c r="JEP738" s="297"/>
      <c r="JEQ738" s="297"/>
      <c r="JER738" s="297"/>
      <c r="JES738" s="297"/>
      <c r="JET738" s="297"/>
      <c r="JEU738" s="297"/>
      <c r="JEV738" s="297"/>
      <c r="JEW738" s="297"/>
      <c r="JEX738" s="297"/>
      <c r="JEY738" s="297"/>
      <c r="JEZ738" s="297"/>
      <c r="JFA738" s="297"/>
      <c r="JFB738" s="297"/>
      <c r="JFC738" s="297"/>
      <c r="JFD738" s="297"/>
      <c r="JFE738" s="297"/>
      <c r="JFF738" s="297"/>
      <c r="JFG738" s="297"/>
      <c r="JFH738" s="297"/>
      <c r="JFI738" s="297"/>
      <c r="JFJ738" s="297"/>
      <c r="JFK738" s="297"/>
      <c r="JFL738" s="297"/>
      <c r="JFM738" s="297"/>
      <c r="JFN738" s="297"/>
      <c r="JFO738" s="297"/>
      <c r="JFP738" s="297"/>
      <c r="JFQ738" s="297"/>
      <c r="JFR738" s="297"/>
      <c r="JFS738" s="297"/>
      <c r="JFT738" s="297"/>
      <c r="JFU738" s="297"/>
      <c r="JFV738" s="297"/>
      <c r="JFW738" s="297"/>
      <c r="JFX738" s="297"/>
      <c r="JFY738" s="297"/>
      <c r="JFZ738" s="297"/>
      <c r="JGA738" s="297"/>
      <c r="JGB738" s="297"/>
      <c r="JGC738" s="297"/>
      <c r="JGD738" s="297"/>
      <c r="JGE738" s="297"/>
      <c r="JGF738" s="297"/>
      <c r="JGG738" s="297"/>
      <c r="JGH738" s="297"/>
      <c r="JGI738" s="297"/>
      <c r="JGJ738" s="297"/>
      <c r="JGK738" s="297"/>
      <c r="JGL738" s="297"/>
      <c r="JGM738" s="297"/>
      <c r="JGN738" s="297"/>
      <c r="JGO738" s="297"/>
      <c r="JGP738" s="297"/>
      <c r="JGQ738" s="297"/>
      <c r="JGR738" s="297"/>
      <c r="JGS738" s="297"/>
      <c r="JGT738" s="297"/>
      <c r="JGU738" s="297"/>
      <c r="JGV738" s="297"/>
      <c r="JGW738" s="297"/>
      <c r="JGX738" s="297"/>
      <c r="JGY738" s="297"/>
      <c r="JGZ738" s="297"/>
      <c r="JHA738" s="297"/>
      <c r="JHB738" s="297"/>
      <c r="JHC738" s="297"/>
      <c r="JHD738" s="297"/>
      <c r="JHE738" s="297"/>
      <c r="JHF738" s="297"/>
      <c r="JHG738" s="297"/>
      <c r="JHH738" s="297"/>
      <c r="JHI738" s="297"/>
      <c r="JHJ738" s="297"/>
      <c r="JHK738" s="297"/>
      <c r="JHL738" s="297"/>
      <c r="JHM738" s="297"/>
      <c r="JHN738" s="297"/>
      <c r="JHO738" s="297"/>
      <c r="JHP738" s="297"/>
      <c r="JHQ738" s="297"/>
      <c r="JHR738" s="297"/>
      <c r="JHS738" s="297"/>
      <c r="JHT738" s="297"/>
      <c r="JHU738" s="297"/>
      <c r="JHV738" s="297"/>
      <c r="JHW738" s="297"/>
      <c r="JHX738" s="297"/>
      <c r="JHY738" s="297"/>
      <c r="JHZ738" s="297"/>
      <c r="JIA738" s="297"/>
      <c r="JIB738" s="297"/>
      <c r="JIC738" s="297"/>
      <c r="JID738" s="297"/>
      <c r="JIE738" s="297"/>
      <c r="JIF738" s="297"/>
      <c r="JIG738" s="297"/>
      <c r="JIH738" s="297"/>
      <c r="JII738" s="297"/>
      <c r="JIJ738" s="297"/>
      <c r="JIK738" s="297"/>
      <c r="JIL738" s="297"/>
      <c r="JIM738" s="297"/>
      <c r="JIN738" s="297"/>
      <c r="JIO738" s="297"/>
      <c r="JIP738" s="297"/>
      <c r="JIQ738" s="297"/>
      <c r="JIR738" s="297"/>
      <c r="JIS738" s="297"/>
      <c r="JIT738" s="297"/>
      <c r="JIU738" s="297"/>
      <c r="JIV738" s="297"/>
      <c r="JIW738" s="297"/>
      <c r="JIX738" s="297"/>
      <c r="JIY738" s="297"/>
      <c r="JIZ738" s="297"/>
      <c r="JJA738" s="297"/>
      <c r="JJB738" s="297"/>
      <c r="JJC738" s="297"/>
      <c r="JJD738" s="297"/>
      <c r="JJE738" s="297"/>
      <c r="JJF738" s="297"/>
      <c r="JJG738" s="297"/>
      <c r="JJH738" s="297"/>
      <c r="JJI738" s="297"/>
      <c r="JJJ738" s="297"/>
      <c r="JJK738" s="297"/>
      <c r="JJL738" s="297"/>
      <c r="JJM738" s="297"/>
      <c r="JJN738" s="297"/>
      <c r="JJO738" s="297"/>
      <c r="JJP738" s="297"/>
      <c r="JJQ738" s="297"/>
      <c r="JJR738" s="297"/>
      <c r="JJS738" s="297"/>
      <c r="JJT738" s="297"/>
      <c r="JJU738" s="297"/>
      <c r="JJV738" s="297"/>
      <c r="JJW738" s="297"/>
      <c r="JJX738" s="297"/>
      <c r="JJY738" s="297"/>
      <c r="JJZ738" s="297"/>
      <c r="JKA738" s="297"/>
      <c r="JKB738" s="297"/>
      <c r="JKC738" s="297"/>
      <c r="JKD738" s="297"/>
      <c r="JKE738" s="297"/>
      <c r="JKF738" s="297"/>
      <c r="JKG738" s="297"/>
      <c r="JKH738" s="297"/>
      <c r="JKI738" s="297"/>
      <c r="JKJ738" s="297"/>
      <c r="JKK738" s="297"/>
      <c r="JKL738" s="297"/>
      <c r="JKM738" s="297"/>
      <c r="JKN738" s="297"/>
      <c r="JKO738" s="297"/>
      <c r="JKP738" s="297"/>
      <c r="JKQ738" s="297"/>
      <c r="JKR738" s="297"/>
      <c r="JKS738" s="297"/>
      <c r="JKT738" s="297"/>
      <c r="JKU738" s="297"/>
      <c r="JKV738" s="297"/>
      <c r="JKW738" s="297"/>
      <c r="JKX738" s="297"/>
      <c r="JKY738" s="297"/>
      <c r="JKZ738" s="297"/>
      <c r="JLA738" s="297"/>
      <c r="JLB738" s="297"/>
      <c r="JLC738" s="297"/>
      <c r="JLD738" s="297"/>
      <c r="JLE738" s="297"/>
      <c r="JLF738" s="297"/>
      <c r="JLG738" s="297"/>
      <c r="JLH738" s="297"/>
      <c r="JLI738" s="297"/>
      <c r="JLJ738" s="297"/>
      <c r="JLK738" s="297"/>
      <c r="JLL738" s="297"/>
      <c r="JLM738" s="297"/>
      <c r="JLN738" s="297"/>
      <c r="JLO738" s="297"/>
      <c r="JLP738" s="297"/>
      <c r="JLQ738" s="297"/>
      <c r="JLR738" s="297"/>
      <c r="JLS738" s="297"/>
      <c r="JLT738" s="297"/>
      <c r="JLU738" s="297"/>
      <c r="JLV738" s="297"/>
      <c r="JLW738" s="297"/>
      <c r="JLX738" s="297"/>
      <c r="JLY738" s="297"/>
      <c r="JLZ738" s="297"/>
      <c r="JMA738" s="297"/>
      <c r="JMB738" s="297"/>
      <c r="JMC738" s="297"/>
      <c r="JMD738" s="297"/>
      <c r="JME738" s="297"/>
      <c r="JMF738" s="297"/>
      <c r="JMG738" s="297"/>
      <c r="JMH738" s="297"/>
      <c r="JMI738" s="297"/>
      <c r="JMJ738" s="297"/>
      <c r="JMK738" s="297"/>
      <c r="JML738" s="297"/>
      <c r="JMM738" s="297"/>
      <c r="JMN738" s="297"/>
      <c r="JMO738" s="297"/>
      <c r="JMP738" s="297"/>
      <c r="JMQ738" s="297"/>
      <c r="JMR738" s="297"/>
      <c r="JMS738" s="297"/>
      <c r="JMT738" s="297"/>
      <c r="JMU738" s="297"/>
      <c r="JMV738" s="297"/>
      <c r="JMW738" s="297"/>
      <c r="JMX738" s="297"/>
      <c r="JMY738" s="297"/>
      <c r="JMZ738" s="297"/>
      <c r="JNA738" s="297"/>
      <c r="JNB738" s="297"/>
      <c r="JNC738" s="297"/>
      <c r="JND738" s="297"/>
      <c r="JNE738" s="297"/>
      <c r="JNF738" s="297"/>
      <c r="JNG738" s="297"/>
      <c r="JNH738" s="297"/>
      <c r="JNI738" s="297"/>
      <c r="JNJ738" s="297"/>
      <c r="JNK738" s="297"/>
      <c r="JNL738" s="297"/>
      <c r="JNM738" s="297"/>
      <c r="JNN738" s="297"/>
      <c r="JNO738" s="297"/>
      <c r="JNP738" s="297"/>
      <c r="JNQ738" s="297"/>
      <c r="JNR738" s="297"/>
      <c r="JNS738" s="297"/>
      <c r="JNT738" s="297"/>
      <c r="JNU738" s="297"/>
      <c r="JNV738" s="297"/>
      <c r="JNW738" s="297"/>
      <c r="JNX738" s="297"/>
      <c r="JNY738" s="297"/>
      <c r="JNZ738" s="297"/>
      <c r="JOA738" s="297"/>
      <c r="JOB738" s="297"/>
      <c r="JOC738" s="297"/>
      <c r="JOD738" s="297"/>
      <c r="JOE738" s="297"/>
      <c r="JOF738" s="297"/>
      <c r="JOG738" s="297"/>
      <c r="JOH738" s="297"/>
      <c r="JOI738" s="297"/>
      <c r="JOJ738" s="297"/>
      <c r="JOK738" s="297"/>
      <c r="JOL738" s="297"/>
      <c r="JOM738" s="297"/>
      <c r="JON738" s="297"/>
      <c r="JOO738" s="297"/>
      <c r="JOP738" s="297"/>
      <c r="JOQ738" s="297"/>
      <c r="JOR738" s="297"/>
      <c r="JOS738" s="297"/>
      <c r="JOT738" s="297"/>
      <c r="JOU738" s="297"/>
      <c r="JOV738" s="297"/>
      <c r="JOW738" s="297"/>
      <c r="JOX738" s="297"/>
      <c r="JOY738" s="297"/>
      <c r="JOZ738" s="297"/>
      <c r="JPA738" s="297"/>
      <c r="JPB738" s="297"/>
      <c r="JPC738" s="297"/>
      <c r="JPD738" s="297"/>
      <c r="JPE738" s="297"/>
      <c r="JPF738" s="297"/>
      <c r="JPG738" s="297"/>
      <c r="JPH738" s="297"/>
      <c r="JPI738" s="297"/>
      <c r="JPJ738" s="297"/>
      <c r="JPK738" s="297"/>
      <c r="JPL738" s="297"/>
      <c r="JPM738" s="297"/>
      <c r="JPN738" s="297"/>
      <c r="JPO738" s="297"/>
      <c r="JPP738" s="297"/>
      <c r="JPQ738" s="297"/>
      <c r="JPR738" s="297"/>
      <c r="JPS738" s="297"/>
      <c r="JPT738" s="297"/>
      <c r="JPU738" s="297"/>
      <c r="JPV738" s="297"/>
      <c r="JPW738" s="297"/>
      <c r="JPX738" s="297"/>
      <c r="JPY738" s="297"/>
      <c r="JPZ738" s="297"/>
      <c r="JQA738" s="297"/>
      <c r="JQB738" s="297"/>
      <c r="JQC738" s="297"/>
      <c r="JQD738" s="297"/>
      <c r="JQE738" s="297"/>
      <c r="JQF738" s="297"/>
      <c r="JQG738" s="297"/>
      <c r="JQH738" s="297"/>
      <c r="JQI738" s="297"/>
      <c r="JQJ738" s="297"/>
      <c r="JQK738" s="297"/>
      <c r="JQL738" s="297"/>
      <c r="JQM738" s="297"/>
      <c r="JQN738" s="297"/>
      <c r="JQO738" s="297"/>
      <c r="JQP738" s="297"/>
      <c r="JQQ738" s="297"/>
      <c r="JQR738" s="297"/>
      <c r="JQS738" s="297"/>
      <c r="JQT738" s="297"/>
      <c r="JQU738" s="297"/>
      <c r="JQV738" s="297"/>
      <c r="JQW738" s="297"/>
      <c r="JQX738" s="297"/>
      <c r="JQY738" s="297"/>
      <c r="JQZ738" s="297"/>
      <c r="JRA738" s="297"/>
      <c r="JRB738" s="297"/>
      <c r="JRC738" s="297"/>
      <c r="JRD738" s="297"/>
      <c r="JRE738" s="297"/>
      <c r="JRF738" s="297"/>
      <c r="JRG738" s="297"/>
      <c r="JRH738" s="297"/>
      <c r="JRI738" s="297"/>
      <c r="JRJ738" s="297"/>
      <c r="JRK738" s="297"/>
      <c r="JRL738" s="297"/>
      <c r="JRM738" s="297"/>
      <c r="JRN738" s="297"/>
      <c r="JRO738" s="297"/>
      <c r="JRP738" s="297"/>
      <c r="JRQ738" s="297"/>
      <c r="JRR738" s="297"/>
      <c r="JRS738" s="297"/>
      <c r="JRT738" s="297"/>
      <c r="JRU738" s="297"/>
      <c r="JRV738" s="297"/>
      <c r="JRW738" s="297"/>
      <c r="JRX738" s="297"/>
      <c r="JRY738" s="297"/>
      <c r="JRZ738" s="297"/>
      <c r="JSA738" s="297"/>
      <c r="JSB738" s="297"/>
      <c r="JSC738" s="297"/>
      <c r="JSD738" s="297"/>
      <c r="JSE738" s="297"/>
      <c r="JSF738" s="297"/>
      <c r="JSG738" s="297"/>
      <c r="JSH738" s="297"/>
      <c r="JSI738" s="297"/>
      <c r="JSJ738" s="297"/>
      <c r="JSK738" s="297"/>
      <c r="JSL738" s="297"/>
      <c r="JSM738" s="297"/>
      <c r="JSN738" s="297"/>
      <c r="JSO738" s="297"/>
      <c r="JSP738" s="297"/>
      <c r="JSQ738" s="297"/>
      <c r="JSR738" s="297"/>
      <c r="JSS738" s="297"/>
      <c r="JST738" s="297"/>
      <c r="JSU738" s="297"/>
      <c r="JSV738" s="297"/>
      <c r="JSW738" s="297"/>
      <c r="JSX738" s="297"/>
      <c r="JSY738" s="297"/>
      <c r="JSZ738" s="297"/>
      <c r="JTA738" s="297"/>
      <c r="JTB738" s="297"/>
      <c r="JTC738" s="297"/>
      <c r="JTD738" s="297"/>
      <c r="JTE738" s="297"/>
      <c r="JTF738" s="297"/>
      <c r="JTG738" s="297"/>
      <c r="JTH738" s="297"/>
      <c r="JTI738" s="297"/>
      <c r="JTJ738" s="297"/>
      <c r="JTK738" s="297"/>
      <c r="JTL738" s="297"/>
      <c r="JTM738" s="297"/>
      <c r="JTN738" s="297"/>
      <c r="JTO738" s="297"/>
      <c r="JTP738" s="297"/>
      <c r="JTQ738" s="297"/>
      <c r="JTR738" s="297"/>
      <c r="JTS738" s="297"/>
      <c r="JTT738" s="297"/>
      <c r="JTU738" s="297"/>
      <c r="JTV738" s="297"/>
      <c r="JTW738" s="297"/>
      <c r="JTX738" s="297"/>
      <c r="JTY738" s="297"/>
      <c r="JTZ738" s="297"/>
      <c r="JUA738" s="297"/>
      <c r="JUB738" s="297"/>
      <c r="JUC738" s="297"/>
      <c r="JUD738" s="297"/>
      <c r="JUE738" s="297"/>
      <c r="JUF738" s="297"/>
      <c r="JUG738" s="297"/>
      <c r="JUH738" s="297"/>
      <c r="JUI738" s="297"/>
      <c r="JUJ738" s="297"/>
      <c r="JUK738" s="297"/>
      <c r="JUL738" s="297"/>
      <c r="JUM738" s="297"/>
      <c r="JUN738" s="297"/>
      <c r="JUO738" s="297"/>
      <c r="JUP738" s="297"/>
      <c r="JUQ738" s="297"/>
      <c r="JUR738" s="297"/>
      <c r="JUS738" s="297"/>
      <c r="JUT738" s="297"/>
      <c r="JUU738" s="297"/>
      <c r="JUV738" s="297"/>
      <c r="JUW738" s="297"/>
      <c r="JUX738" s="297"/>
      <c r="JUY738" s="297"/>
      <c r="JUZ738" s="297"/>
      <c r="JVA738" s="297"/>
      <c r="JVB738" s="297"/>
      <c r="JVC738" s="297"/>
      <c r="JVD738" s="297"/>
      <c r="JVE738" s="297"/>
      <c r="JVF738" s="297"/>
      <c r="JVG738" s="297"/>
      <c r="JVH738" s="297"/>
      <c r="JVI738" s="297"/>
      <c r="JVJ738" s="297"/>
      <c r="JVK738" s="297"/>
      <c r="JVL738" s="297"/>
      <c r="JVM738" s="297"/>
      <c r="JVN738" s="297"/>
      <c r="JVO738" s="297"/>
      <c r="JVP738" s="297"/>
      <c r="JVQ738" s="297"/>
      <c r="JVR738" s="297"/>
      <c r="JVS738" s="297"/>
      <c r="JVT738" s="297"/>
      <c r="JVU738" s="297"/>
      <c r="JVV738" s="297"/>
      <c r="JVW738" s="297"/>
      <c r="JVX738" s="297"/>
      <c r="JVY738" s="297"/>
      <c r="JVZ738" s="297"/>
      <c r="JWA738" s="297"/>
      <c r="JWB738" s="297"/>
      <c r="JWC738" s="297"/>
      <c r="JWD738" s="297"/>
      <c r="JWE738" s="297"/>
      <c r="JWF738" s="297"/>
      <c r="JWG738" s="297"/>
      <c r="JWH738" s="297"/>
      <c r="JWI738" s="297"/>
      <c r="JWJ738" s="297"/>
      <c r="JWK738" s="297"/>
      <c r="JWL738" s="297"/>
      <c r="JWM738" s="297"/>
      <c r="JWN738" s="297"/>
      <c r="JWO738" s="297"/>
      <c r="JWP738" s="297"/>
      <c r="JWQ738" s="297"/>
      <c r="JWR738" s="297"/>
      <c r="JWS738" s="297"/>
      <c r="JWT738" s="297"/>
      <c r="JWU738" s="297"/>
      <c r="JWV738" s="297"/>
      <c r="JWW738" s="297"/>
      <c r="JWX738" s="297"/>
      <c r="JWY738" s="297"/>
      <c r="JWZ738" s="297"/>
      <c r="JXA738" s="297"/>
      <c r="JXB738" s="297"/>
      <c r="JXC738" s="297"/>
      <c r="JXD738" s="297"/>
      <c r="JXE738" s="297"/>
      <c r="JXF738" s="297"/>
      <c r="JXG738" s="297"/>
      <c r="JXH738" s="297"/>
      <c r="JXI738" s="297"/>
      <c r="JXJ738" s="297"/>
      <c r="JXK738" s="297"/>
      <c r="JXL738" s="297"/>
      <c r="JXM738" s="297"/>
      <c r="JXN738" s="297"/>
      <c r="JXO738" s="297"/>
      <c r="JXP738" s="297"/>
      <c r="JXQ738" s="297"/>
      <c r="JXR738" s="297"/>
      <c r="JXS738" s="297"/>
      <c r="JXT738" s="297"/>
      <c r="JXU738" s="297"/>
      <c r="JXV738" s="297"/>
      <c r="JXW738" s="297"/>
      <c r="JXX738" s="297"/>
      <c r="JXY738" s="297"/>
      <c r="JXZ738" s="297"/>
      <c r="JYA738" s="297"/>
      <c r="JYB738" s="297"/>
      <c r="JYC738" s="297"/>
      <c r="JYD738" s="297"/>
      <c r="JYE738" s="297"/>
      <c r="JYF738" s="297"/>
      <c r="JYG738" s="297"/>
      <c r="JYH738" s="297"/>
      <c r="JYI738" s="297"/>
      <c r="JYJ738" s="297"/>
      <c r="JYK738" s="297"/>
      <c r="JYL738" s="297"/>
      <c r="JYM738" s="297"/>
      <c r="JYN738" s="297"/>
      <c r="JYO738" s="297"/>
      <c r="JYP738" s="297"/>
      <c r="JYQ738" s="297"/>
      <c r="JYR738" s="297"/>
      <c r="JYS738" s="297"/>
      <c r="JYT738" s="297"/>
      <c r="JYU738" s="297"/>
      <c r="JYV738" s="297"/>
      <c r="JYW738" s="297"/>
      <c r="JYX738" s="297"/>
      <c r="JYY738" s="297"/>
      <c r="JYZ738" s="297"/>
      <c r="JZA738" s="297"/>
      <c r="JZB738" s="297"/>
      <c r="JZC738" s="297"/>
      <c r="JZD738" s="297"/>
      <c r="JZE738" s="297"/>
      <c r="JZF738" s="297"/>
      <c r="JZG738" s="297"/>
      <c r="JZH738" s="297"/>
      <c r="JZI738" s="297"/>
      <c r="JZJ738" s="297"/>
      <c r="JZK738" s="297"/>
      <c r="JZL738" s="297"/>
      <c r="JZM738" s="297"/>
      <c r="JZN738" s="297"/>
      <c r="JZO738" s="297"/>
      <c r="JZP738" s="297"/>
      <c r="JZQ738" s="297"/>
      <c r="JZR738" s="297"/>
      <c r="JZS738" s="297"/>
      <c r="JZT738" s="297"/>
      <c r="JZU738" s="297"/>
      <c r="JZV738" s="297"/>
      <c r="JZW738" s="297"/>
      <c r="JZX738" s="297"/>
      <c r="JZY738" s="297"/>
      <c r="JZZ738" s="297"/>
      <c r="KAA738" s="297"/>
      <c r="KAB738" s="297"/>
      <c r="KAC738" s="297"/>
      <c r="KAD738" s="297"/>
      <c r="KAE738" s="297"/>
      <c r="KAF738" s="297"/>
      <c r="KAG738" s="297"/>
      <c r="KAH738" s="297"/>
      <c r="KAI738" s="297"/>
      <c r="KAJ738" s="297"/>
      <c r="KAK738" s="297"/>
      <c r="KAL738" s="297"/>
      <c r="KAM738" s="297"/>
      <c r="KAN738" s="297"/>
      <c r="KAO738" s="297"/>
      <c r="KAP738" s="297"/>
      <c r="KAQ738" s="297"/>
      <c r="KAR738" s="297"/>
      <c r="KAS738" s="297"/>
      <c r="KAT738" s="297"/>
      <c r="KAU738" s="297"/>
      <c r="KAV738" s="297"/>
      <c r="KAW738" s="297"/>
      <c r="KAX738" s="297"/>
      <c r="KAY738" s="297"/>
      <c r="KAZ738" s="297"/>
      <c r="KBA738" s="297"/>
      <c r="KBB738" s="297"/>
      <c r="KBC738" s="297"/>
      <c r="KBD738" s="297"/>
      <c r="KBE738" s="297"/>
      <c r="KBF738" s="297"/>
      <c r="KBG738" s="297"/>
      <c r="KBH738" s="297"/>
      <c r="KBI738" s="297"/>
      <c r="KBJ738" s="297"/>
      <c r="KBK738" s="297"/>
      <c r="KBL738" s="297"/>
      <c r="KBM738" s="297"/>
      <c r="KBN738" s="297"/>
      <c r="KBO738" s="297"/>
      <c r="KBP738" s="297"/>
      <c r="KBQ738" s="297"/>
      <c r="KBR738" s="297"/>
      <c r="KBS738" s="297"/>
      <c r="KBT738" s="297"/>
      <c r="KBU738" s="297"/>
      <c r="KBV738" s="297"/>
      <c r="KBW738" s="297"/>
      <c r="KBX738" s="297"/>
      <c r="KBY738" s="297"/>
      <c r="KBZ738" s="297"/>
      <c r="KCA738" s="297"/>
      <c r="KCB738" s="297"/>
      <c r="KCC738" s="297"/>
      <c r="KCD738" s="297"/>
      <c r="KCE738" s="297"/>
      <c r="KCF738" s="297"/>
      <c r="KCG738" s="297"/>
      <c r="KCH738" s="297"/>
      <c r="KCI738" s="297"/>
      <c r="KCJ738" s="297"/>
      <c r="KCK738" s="297"/>
      <c r="KCL738" s="297"/>
      <c r="KCM738" s="297"/>
      <c r="KCN738" s="297"/>
      <c r="KCO738" s="297"/>
      <c r="KCP738" s="297"/>
      <c r="KCQ738" s="297"/>
      <c r="KCR738" s="297"/>
      <c r="KCS738" s="297"/>
      <c r="KCT738" s="297"/>
      <c r="KCU738" s="297"/>
      <c r="KCV738" s="297"/>
      <c r="KCW738" s="297"/>
      <c r="KCX738" s="297"/>
      <c r="KCY738" s="297"/>
      <c r="KCZ738" s="297"/>
      <c r="KDA738" s="297"/>
      <c r="KDB738" s="297"/>
      <c r="KDC738" s="297"/>
      <c r="KDD738" s="297"/>
      <c r="KDE738" s="297"/>
      <c r="KDF738" s="297"/>
      <c r="KDG738" s="297"/>
      <c r="KDH738" s="297"/>
      <c r="KDI738" s="297"/>
      <c r="KDJ738" s="297"/>
      <c r="KDK738" s="297"/>
      <c r="KDL738" s="297"/>
      <c r="KDM738" s="297"/>
      <c r="KDN738" s="297"/>
      <c r="KDO738" s="297"/>
      <c r="KDP738" s="297"/>
      <c r="KDQ738" s="297"/>
      <c r="KDR738" s="297"/>
      <c r="KDS738" s="297"/>
      <c r="KDT738" s="297"/>
      <c r="KDU738" s="297"/>
      <c r="KDV738" s="297"/>
      <c r="KDW738" s="297"/>
      <c r="KDX738" s="297"/>
      <c r="KDY738" s="297"/>
      <c r="KDZ738" s="297"/>
      <c r="KEA738" s="297"/>
      <c r="KEB738" s="297"/>
      <c r="KEC738" s="297"/>
      <c r="KED738" s="297"/>
      <c r="KEE738" s="297"/>
      <c r="KEF738" s="297"/>
      <c r="KEG738" s="297"/>
      <c r="KEH738" s="297"/>
      <c r="KEI738" s="297"/>
      <c r="KEJ738" s="297"/>
      <c r="KEK738" s="297"/>
      <c r="KEL738" s="297"/>
      <c r="KEM738" s="297"/>
      <c r="KEN738" s="297"/>
      <c r="KEO738" s="297"/>
      <c r="KEP738" s="297"/>
      <c r="KEQ738" s="297"/>
      <c r="KER738" s="297"/>
      <c r="KES738" s="297"/>
      <c r="KET738" s="297"/>
      <c r="KEU738" s="297"/>
      <c r="KEV738" s="297"/>
      <c r="KEW738" s="297"/>
      <c r="KEX738" s="297"/>
      <c r="KEY738" s="297"/>
      <c r="KEZ738" s="297"/>
      <c r="KFA738" s="297"/>
      <c r="KFB738" s="297"/>
      <c r="KFC738" s="297"/>
      <c r="KFD738" s="297"/>
      <c r="KFE738" s="297"/>
      <c r="KFF738" s="297"/>
      <c r="KFG738" s="297"/>
      <c r="KFH738" s="297"/>
      <c r="KFI738" s="297"/>
      <c r="KFJ738" s="297"/>
      <c r="KFK738" s="297"/>
      <c r="KFL738" s="297"/>
      <c r="KFM738" s="297"/>
      <c r="KFN738" s="297"/>
      <c r="KFO738" s="297"/>
      <c r="KFP738" s="297"/>
      <c r="KFQ738" s="297"/>
      <c r="KFR738" s="297"/>
      <c r="KFS738" s="297"/>
      <c r="KFT738" s="297"/>
      <c r="KFU738" s="297"/>
      <c r="KFV738" s="297"/>
      <c r="KFW738" s="297"/>
      <c r="KFX738" s="297"/>
      <c r="KFY738" s="297"/>
      <c r="KFZ738" s="297"/>
      <c r="KGA738" s="297"/>
      <c r="KGB738" s="297"/>
      <c r="KGC738" s="297"/>
      <c r="KGD738" s="297"/>
      <c r="KGE738" s="297"/>
      <c r="KGF738" s="297"/>
      <c r="KGG738" s="297"/>
      <c r="KGH738" s="297"/>
      <c r="KGI738" s="297"/>
      <c r="KGJ738" s="297"/>
      <c r="KGK738" s="297"/>
      <c r="KGL738" s="297"/>
      <c r="KGM738" s="297"/>
      <c r="KGN738" s="297"/>
      <c r="KGO738" s="297"/>
      <c r="KGP738" s="297"/>
      <c r="KGQ738" s="297"/>
      <c r="KGR738" s="297"/>
      <c r="KGS738" s="297"/>
      <c r="KGT738" s="297"/>
      <c r="KGU738" s="297"/>
      <c r="KGV738" s="297"/>
      <c r="KGW738" s="297"/>
      <c r="KGX738" s="297"/>
      <c r="KGY738" s="297"/>
      <c r="KGZ738" s="297"/>
      <c r="KHA738" s="297"/>
      <c r="KHB738" s="297"/>
      <c r="KHC738" s="297"/>
      <c r="KHD738" s="297"/>
      <c r="KHE738" s="297"/>
      <c r="KHF738" s="297"/>
      <c r="KHG738" s="297"/>
      <c r="KHH738" s="297"/>
      <c r="KHI738" s="297"/>
      <c r="KHJ738" s="297"/>
      <c r="KHK738" s="297"/>
      <c r="KHL738" s="297"/>
      <c r="KHM738" s="297"/>
      <c r="KHN738" s="297"/>
      <c r="KHO738" s="297"/>
      <c r="KHP738" s="297"/>
      <c r="KHQ738" s="297"/>
      <c r="KHR738" s="297"/>
      <c r="KHS738" s="297"/>
      <c r="KHT738" s="297"/>
      <c r="KHU738" s="297"/>
      <c r="KHV738" s="297"/>
      <c r="KHW738" s="297"/>
      <c r="KHX738" s="297"/>
      <c r="KHY738" s="297"/>
      <c r="KHZ738" s="297"/>
      <c r="KIA738" s="297"/>
      <c r="KIB738" s="297"/>
      <c r="KIC738" s="297"/>
      <c r="KID738" s="297"/>
      <c r="KIE738" s="297"/>
      <c r="KIF738" s="297"/>
      <c r="KIG738" s="297"/>
      <c r="KIH738" s="297"/>
      <c r="KII738" s="297"/>
      <c r="KIJ738" s="297"/>
      <c r="KIK738" s="297"/>
      <c r="KIL738" s="297"/>
      <c r="KIM738" s="297"/>
      <c r="KIN738" s="297"/>
      <c r="KIO738" s="297"/>
      <c r="KIP738" s="297"/>
      <c r="KIQ738" s="297"/>
      <c r="KIR738" s="297"/>
      <c r="KIS738" s="297"/>
      <c r="KIT738" s="297"/>
      <c r="KIU738" s="297"/>
      <c r="KIV738" s="297"/>
      <c r="KIW738" s="297"/>
      <c r="KIX738" s="297"/>
      <c r="KIY738" s="297"/>
      <c r="KIZ738" s="297"/>
      <c r="KJA738" s="297"/>
      <c r="KJB738" s="297"/>
      <c r="KJC738" s="297"/>
      <c r="KJD738" s="297"/>
      <c r="KJE738" s="297"/>
      <c r="KJF738" s="297"/>
      <c r="KJG738" s="297"/>
      <c r="KJH738" s="297"/>
      <c r="KJI738" s="297"/>
      <c r="KJJ738" s="297"/>
      <c r="KJK738" s="297"/>
      <c r="KJL738" s="297"/>
      <c r="KJM738" s="297"/>
      <c r="KJN738" s="297"/>
      <c r="KJO738" s="297"/>
      <c r="KJP738" s="297"/>
      <c r="KJQ738" s="297"/>
      <c r="KJR738" s="297"/>
      <c r="KJS738" s="297"/>
      <c r="KJT738" s="297"/>
      <c r="KJU738" s="297"/>
      <c r="KJV738" s="297"/>
      <c r="KJW738" s="297"/>
      <c r="KJX738" s="297"/>
      <c r="KJY738" s="297"/>
      <c r="KJZ738" s="297"/>
      <c r="KKA738" s="297"/>
      <c r="KKB738" s="297"/>
      <c r="KKC738" s="297"/>
      <c r="KKD738" s="297"/>
      <c r="KKE738" s="297"/>
      <c r="KKF738" s="297"/>
      <c r="KKG738" s="297"/>
      <c r="KKH738" s="297"/>
      <c r="KKI738" s="297"/>
      <c r="KKJ738" s="297"/>
      <c r="KKK738" s="297"/>
      <c r="KKL738" s="297"/>
      <c r="KKM738" s="297"/>
      <c r="KKN738" s="297"/>
      <c r="KKO738" s="297"/>
      <c r="KKP738" s="297"/>
      <c r="KKQ738" s="297"/>
      <c r="KKR738" s="297"/>
      <c r="KKS738" s="297"/>
      <c r="KKT738" s="297"/>
      <c r="KKU738" s="297"/>
      <c r="KKV738" s="297"/>
      <c r="KKW738" s="297"/>
      <c r="KKX738" s="297"/>
      <c r="KKY738" s="297"/>
      <c r="KKZ738" s="297"/>
      <c r="KLA738" s="297"/>
      <c r="KLB738" s="297"/>
      <c r="KLC738" s="297"/>
      <c r="KLD738" s="297"/>
      <c r="KLE738" s="297"/>
      <c r="KLF738" s="297"/>
      <c r="KLG738" s="297"/>
      <c r="KLH738" s="297"/>
      <c r="KLI738" s="297"/>
      <c r="KLJ738" s="297"/>
      <c r="KLK738" s="297"/>
      <c r="KLL738" s="297"/>
      <c r="KLM738" s="297"/>
      <c r="KLN738" s="297"/>
      <c r="KLO738" s="297"/>
      <c r="KLP738" s="297"/>
      <c r="KLQ738" s="297"/>
      <c r="KLR738" s="297"/>
      <c r="KLS738" s="297"/>
      <c r="KLT738" s="297"/>
      <c r="KLU738" s="297"/>
      <c r="KLV738" s="297"/>
      <c r="KLW738" s="297"/>
      <c r="KLX738" s="297"/>
      <c r="KLY738" s="297"/>
      <c r="KLZ738" s="297"/>
      <c r="KMA738" s="297"/>
      <c r="KMB738" s="297"/>
      <c r="KMC738" s="297"/>
      <c r="KMD738" s="297"/>
      <c r="KME738" s="297"/>
      <c r="KMF738" s="297"/>
      <c r="KMG738" s="297"/>
      <c r="KMH738" s="297"/>
      <c r="KMI738" s="297"/>
      <c r="KMJ738" s="297"/>
      <c r="KMK738" s="297"/>
      <c r="KML738" s="297"/>
      <c r="KMM738" s="297"/>
      <c r="KMN738" s="297"/>
      <c r="KMO738" s="297"/>
      <c r="KMP738" s="297"/>
      <c r="KMQ738" s="297"/>
      <c r="KMR738" s="297"/>
      <c r="KMS738" s="297"/>
      <c r="KMT738" s="297"/>
      <c r="KMU738" s="297"/>
      <c r="KMV738" s="297"/>
      <c r="KMW738" s="297"/>
      <c r="KMX738" s="297"/>
      <c r="KMY738" s="297"/>
      <c r="KMZ738" s="297"/>
      <c r="KNA738" s="297"/>
      <c r="KNB738" s="297"/>
      <c r="KNC738" s="297"/>
      <c r="KND738" s="297"/>
      <c r="KNE738" s="297"/>
      <c r="KNF738" s="297"/>
      <c r="KNG738" s="297"/>
      <c r="KNH738" s="297"/>
      <c r="KNI738" s="297"/>
      <c r="KNJ738" s="297"/>
      <c r="KNK738" s="297"/>
      <c r="KNL738" s="297"/>
      <c r="KNM738" s="297"/>
      <c r="KNN738" s="297"/>
      <c r="KNO738" s="297"/>
      <c r="KNP738" s="297"/>
      <c r="KNQ738" s="297"/>
      <c r="KNR738" s="297"/>
      <c r="KNS738" s="297"/>
      <c r="KNT738" s="297"/>
      <c r="KNU738" s="297"/>
      <c r="KNV738" s="297"/>
      <c r="KNW738" s="297"/>
      <c r="KNX738" s="297"/>
      <c r="KNY738" s="297"/>
      <c r="KNZ738" s="297"/>
      <c r="KOA738" s="297"/>
      <c r="KOB738" s="297"/>
      <c r="KOC738" s="297"/>
      <c r="KOD738" s="297"/>
      <c r="KOE738" s="297"/>
      <c r="KOF738" s="297"/>
      <c r="KOG738" s="297"/>
      <c r="KOH738" s="297"/>
      <c r="KOI738" s="297"/>
      <c r="KOJ738" s="297"/>
      <c r="KOK738" s="297"/>
      <c r="KOL738" s="297"/>
      <c r="KOM738" s="297"/>
      <c r="KON738" s="297"/>
      <c r="KOO738" s="297"/>
      <c r="KOP738" s="297"/>
      <c r="KOQ738" s="297"/>
      <c r="KOR738" s="297"/>
      <c r="KOS738" s="297"/>
      <c r="KOT738" s="297"/>
      <c r="KOU738" s="297"/>
      <c r="KOV738" s="297"/>
      <c r="KOW738" s="297"/>
      <c r="KOX738" s="297"/>
      <c r="KOY738" s="297"/>
      <c r="KOZ738" s="297"/>
      <c r="KPA738" s="297"/>
      <c r="KPB738" s="297"/>
      <c r="KPC738" s="297"/>
      <c r="KPD738" s="297"/>
      <c r="KPE738" s="297"/>
      <c r="KPF738" s="297"/>
      <c r="KPG738" s="297"/>
      <c r="KPH738" s="297"/>
      <c r="KPI738" s="297"/>
      <c r="KPJ738" s="297"/>
      <c r="KPK738" s="297"/>
      <c r="KPL738" s="297"/>
      <c r="KPM738" s="297"/>
      <c r="KPN738" s="297"/>
      <c r="KPO738" s="297"/>
      <c r="KPP738" s="297"/>
      <c r="KPQ738" s="297"/>
      <c r="KPR738" s="297"/>
      <c r="KPS738" s="297"/>
      <c r="KPT738" s="297"/>
      <c r="KPU738" s="297"/>
      <c r="KPV738" s="297"/>
      <c r="KPW738" s="297"/>
      <c r="KPX738" s="297"/>
      <c r="KPY738" s="297"/>
      <c r="KPZ738" s="297"/>
      <c r="KQA738" s="297"/>
      <c r="KQB738" s="297"/>
      <c r="KQC738" s="297"/>
      <c r="KQD738" s="297"/>
      <c r="KQE738" s="297"/>
      <c r="KQF738" s="297"/>
      <c r="KQG738" s="297"/>
      <c r="KQH738" s="297"/>
      <c r="KQI738" s="297"/>
      <c r="KQJ738" s="297"/>
      <c r="KQK738" s="297"/>
      <c r="KQL738" s="297"/>
      <c r="KQM738" s="297"/>
      <c r="KQN738" s="297"/>
      <c r="KQO738" s="297"/>
      <c r="KQP738" s="297"/>
      <c r="KQQ738" s="297"/>
      <c r="KQR738" s="297"/>
      <c r="KQS738" s="297"/>
      <c r="KQT738" s="297"/>
      <c r="KQU738" s="297"/>
      <c r="KQV738" s="297"/>
      <c r="KQW738" s="297"/>
      <c r="KQX738" s="297"/>
      <c r="KQY738" s="297"/>
      <c r="KQZ738" s="297"/>
      <c r="KRA738" s="297"/>
      <c r="KRB738" s="297"/>
      <c r="KRC738" s="297"/>
      <c r="KRD738" s="297"/>
      <c r="KRE738" s="297"/>
      <c r="KRF738" s="297"/>
      <c r="KRG738" s="297"/>
      <c r="KRH738" s="297"/>
      <c r="KRI738" s="297"/>
      <c r="KRJ738" s="297"/>
      <c r="KRK738" s="297"/>
      <c r="KRL738" s="297"/>
      <c r="KRM738" s="297"/>
      <c r="KRN738" s="297"/>
      <c r="KRO738" s="297"/>
      <c r="KRP738" s="297"/>
      <c r="KRQ738" s="297"/>
      <c r="KRR738" s="297"/>
      <c r="KRS738" s="297"/>
      <c r="KRT738" s="297"/>
      <c r="KRU738" s="297"/>
      <c r="KRV738" s="297"/>
      <c r="KRW738" s="297"/>
      <c r="KRX738" s="297"/>
      <c r="KRY738" s="297"/>
      <c r="KRZ738" s="297"/>
      <c r="KSA738" s="297"/>
      <c r="KSB738" s="297"/>
      <c r="KSC738" s="297"/>
      <c r="KSD738" s="297"/>
      <c r="KSE738" s="297"/>
      <c r="KSF738" s="297"/>
      <c r="KSG738" s="297"/>
      <c r="KSH738" s="297"/>
      <c r="KSI738" s="297"/>
      <c r="KSJ738" s="297"/>
      <c r="KSK738" s="297"/>
      <c r="KSL738" s="297"/>
      <c r="KSM738" s="297"/>
      <c r="KSN738" s="297"/>
      <c r="KSO738" s="297"/>
      <c r="KSP738" s="297"/>
      <c r="KSQ738" s="297"/>
      <c r="KSR738" s="297"/>
      <c r="KSS738" s="297"/>
      <c r="KST738" s="297"/>
      <c r="KSU738" s="297"/>
      <c r="KSV738" s="297"/>
      <c r="KSW738" s="297"/>
      <c r="KSX738" s="297"/>
      <c r="KSY738" s="297"/>
      <c r="KSZ738" s="297"/>
      <c r="KTA738" s="297"/>
      <c r="KTB738" s="297"/>
      <c r="KTC738" s="297"/>
      <c r="KTD738" s="297"/>
      <c r="KTE738" s="297"/>
      <c r="KTF738" s="297"/>
      <c r="KTG738" s="297"/>
      <c r="KTH738" s="297"/>
      <c r="KTI738" s="297"/>
      <c r="KTJ738" s="297"/>
      <c r="KTK738" s="297"/>
      <c r="KTL738" s="297"/>
      <c r="KTM738" s="297"/>
      <c r="KTN738" s="297"/>
      <c r="KTO738" s="297"/>
      <c r="KTP738" s="297"/>
      <c r="KTQ738" s="297"/>
      <c r="KTR738" s="297"/>
      <c r="KTS738" s="297"/>
      <c r="KTT738" s="297"/>
      <c r="KTU738" s="297"/>
      <c r="KTV738" s="297"/>
      <c r="KTW738" s="297"/>
      <c r="KTX738" s="297"/>
      <c r="KTY738" s="297"/>
      <c r="KTZ738" s="297"/>
      <c r="KUA738" s="297"/>
      <c r="KUB738" s="297"/>
      <c r="KUC738" s="297"/>
      <c r="KUD738" s="297"/>
      <c r="KUE738" s="297"/>
      <c r="KUF738" s="297"/>
      <c r="KUG738" s="297"/>
      <c r="KUH738" s="297"/>
      <c r="KUI738" s="297"/>
      <c r="KUJ738" s="297"/>
      <c r="KUK738" s="297"/>
      <c r="KUL738" s="297"/>
      <c r="KUM738" s="297"/>
      <c r="KUN738" s="297"/>
      <c r="KUO738" s="297"/>
      <c r="KUP738" s="297"/>
      <c r="KUQ738" s="297"/>
      <c r="KUR738" s="297"/>
      <c r="KUS738" s="297"/>
      <c r="KUT738" s="297"/>
      <c r="KUU738" s="297"/>
      <c r="KUV738" s="297"/>
      <c r="KUW738" s="297"/>
      <c r="KUX738" s="297"/>
      <c r="KUY738" s="297"/>
      <c r="KUZ738" s="297"/>
      <c r="KVA738" s="297"/>
      <c r="KVB738" s="297"/>
      <c r="KVC738" s="297"/>
      <c r="KVD738" s="297"/>
      <c r="KVE738" s="297"/>
      <c r="KVF738" s="297"/>
      <c r="KVG738" s="297"/>
      <c r="KVH738" s="297"/>
      <c r="KVI738" s="297"/>
      <c r="KVJ738" s="297"/>
      <c r="KVK738" s="297"/>
      <c r="KVL738" s="297"/>
      <c r="KVM738" s="297"/>
      <c r="KVN738" s="297"/>
      <c r="KVO738" s="297"/>
      <c r="KVP738" s="297"/>
      <c r="KVQ738" s="297"/>
      <c r="KVR738" s="297"/>
      <c r="KVS738" s="297"/>
      <c r="KVT738" s="297"/>
      <c r="KVU738" s="297"/>
      <c r="KVV738" s="297"/>
      <c r="KVW738" s="297"/>
      <c r="KVX738" s="297"/>
      <c r="KVY738" s="297"/>
      <c r="KVZ738" s="297"/>
      <c r="KWA738" s="297"/>
      <c r="KWB738" s="297"/>
      <c r="KWC738" s="297"/>
      <c r="KWD738" s="297"/>
      <c r="KWE738" s="297"/>
      <c r="KWF738" s="297"/>
      <c r="KWG738" s="297"/>
      <c r="KWH738" s="297"/>
      <c r="KWI738" s="297"/>
      <c r="KWJ738" s="297"/>
      <c r="KWK738" s="297"/>
      <c r="KWL738" s="297"/>
      <c r="KWM738" s="297"/>
      <c r="KWN738" s="297"/>
      <c r="KWO738" s="297"/>
      <c r="KWP738" s="297"/>
      <c r="KWQ738" s="297"/>
      <c r="KWR738" s="297"/>
      <c r="KWS738" s="297"/>
      <c r="KWT738" s="297"/>
      <c r="KWU738" s="297"/>
      <c r="KWV738" s="297"/>
      <c r="KWW738" s="297"/>
      <c r="KWX738" s="297"/>
      <c r="KWY738" s="297"/>
      <c r="KWZ738" s="297"/>
      <c r="KXA738" s="297"/>
      <c r="KXB738" s="297"/>
      <c r="KXC738" s="297"/>
      <c r="KXD738" s="297"/>
      <c r="KXE738" s="297"/>
      <c r="KXF738" s="297"/>
      <c r="KXG738" s="297"/>
      <c r="KXH738" s="297"/>
      <c r="KXI738" s="297"/>
      <c r="KXJ738" s="297"/>
      <c r="KXK738" s="297"/>
      <c r="KXL738" s="297"/>
      <c r="KXM738" s="297"/>
      <c r="KXN738" s="297"/>
      <c r="KXO738" s="297"/>
      <c r="KXP738" s="297"/>
      <c r="KXQ738" s="297"/>
      <c r="KXR738" s="297"/>
      <c r="KXS738" s="297"/>
      <c r="KXT738" s="297"/>
      <c r="KXU738" s="297"/>
      <c r="KXV738" s="297"/>
      <c r="KXW738" s="297"/>
      <c r="KXX738" s="297"/>
      <c r="KXY738" s="297"/>
      <c r="KXZ738" s="297"/>
      <c r="KYA738" s="297"/>
      <c r="KYB738" s="297"/>
      <c r="KYC738" s="297"/>
      <c r="KYD738" s="297"/>
      <c r="KYE738" s="297"/>
      <c r="KYF738" s="297"/>
      <c r="KYG738" s="297"/>
      <c r="KYH738" s="297"/>
      <c r="KYI738" s="297"/>
      <c r="KYJ738" s="297"/>
      <c r="KYK738" s="297"/>
      <c r="KYL738" s="297"/>
      <c r="KYM738" s="297"/>
      <c r="KYN738" s="297"/>
      <c r="KYO738" s="297"/>
      <c r="KYP738" s="297"/>
      <c r="KYQ738" s="297"/>
      <c r="KYR738" s="297"/>
      <c r="KYS738" s="297"/>
      <c r="KYT738" s="297"/>
      <c r="KYU738" s="297"/>
      <c r="KYV738" s="297"/>
      <c r="KYW738" s="297"/>
      <c r="KYX738" s="297"/>
      <c r="KYY738" s="297"/>
      <c r="KYZ738" s="297"/>
      <c r="KZA738" s="297"/>
      <c r="KZB738" s="297"/>
      <c r="KZC738" s="297"/>
      <c r="KZD738" s="297"/>
      <c r="KZE738" s="297"/>
      <c r="KZF738" s="297"/>
      <c r="KZG738" s="297"/>
      <c r="KZH738" s="297"/>
      <c r="KZI738" s="297"/>
      <c r="KZJ738" s="297"/>
      <c r="KZK738" s="297"/>
      <c r="KZL738" s="297"/>
      <c r="KZM738" s="297"/>
      <c r="KZN738" s="297"/>
      <c r="KZO738" s="297"/>
      <c r="KZP738" s="297"/>
      <c r="KZQ738" s="297"/>
      <c r="KZR738" s="297"/>
      <c r="KZS738" s="297"/>
      <c r="KZT738" s="297"/>
      <c r="KZU738" s="297"/>
      <c r="KZV738" s="297"/>
      <c r="KZW738" s="297"/>
      <c r="KZX738" s="297"/>
      <c r="KZY738" s="297"/>
      <c r="KZZ738" s="297"/>
      <c r="LAA738" s="297"/>
      <c r="LAB738" s="297"/>
      <c r="LAC738" s="297"/>
      <c r="LAD738" s="297"/>
      <c r="LAE738" s="297"/>
      <c r="LAF738" s="297"/>
      <c r="LAG738" s="297"/>
      <c r="LAH738" s="297"/>
      <c r="LAI738" s="297"/>
      <c r="LAJ738" s="297"/>
      <c r="LAK738" s="297"/>
      <c r="LAL738" s="297"/>
      <c r="LAM738" s="297"/>
      <c r="LAN738" s="297"/>
      <c r="LAO738" s="297"/>
      <c r="LAP738" s="297"/>
      <c r="LAQ738" s="297"/>
      <c r="LAR738" s="297"/>
      <c r="LAS738" s="297"/>
      <c r="LAT738" s="297"/>
      <c r="LAU738" s="297"/>
      <c r="LAV738" s="297"/>
      <c r="LAW738" s="297"/>
      <c r="LAX738" s="297"/>
      <c r="LAY738" s="297"/>
      <c r="LAZ738" s="297"/>
      <c r="LBA738" s="297"/>
      <c r="LBB738" s="297"/>
      <c r="LBC738" s="297"/>
      <c r="LBD738" s="297"/>
      <c r="LBE738" s="297"/>
      <c r="LBF738" s="297"/>
      <c r="LBG738" s="297"/>
      <c r="LBH738" s="297"/>
      <c r="LBI738" s="297"/>
      <c r="LBJ738" s="297"/>
      <c r="LBK738" s="297"/>
      <c r="LBL738" s="297"/>
      <c r="LBM738" s="297"/>
      <c r="LBN738" s="297"/>
      <c r="LBO738" s="297"/>
      <c r="LBP738" s="297"/>
      <c r="LBQ738" s="297"/>
      <c r="LBR738" s="297"/>
      <c r="LBS738" s="297"/>
      <c r="LBT738" s="297"/>
      <c r="LBU738" s="297"/>
      <c r="LBV738" s="297"/>
      <c r="LBW738" s="297"/>
      <c r="LBX738" s="297"/>
      <c r="LBY738" s="297"/>
      <c r="LBZ738" s="297"/>
      <c r="LCA738" s="297"/>
      <c r="LCB738" s="297"/>
      <c r="LCC738" s="297"/>
      <c r="LCD738" s="297"/>
      <c r="LCE738" s="297"/>
      <c r="LCF738" s="297"/>
      <c r="LCG738" s="297"/>
      <c r="LCH738" s="297"/>
      <c r="LCI738" s="297"/>
      <c r="LCJ738" s="297"/>
      <c r="LCK738" s="297"/>
      <c r="LCL738" s="297"/>
      <c r="LCM738" s="297"/>
      <c r="LCN738" s="297"/>
      <c r="LCO738" s="297"/>
      <c r="LCP738" s="297"/>
      <c r="LCQ738" s="297"/>
      <c r="LCR738" s="297"/>
      <c r="LCS738" s="297"/>
      <c r="LCT738" s="297"/>
      <c r="LCU738" s="297"/>
      <c r="LCV738" s="297"/>
      <c r="LCW738" s="297"/>
      <c r="LCX738" s="297"/>
      <c r="LCY738" s="297"/>
      <c r="LCZ738" s="297"/>
      <c r="LDA738" s="297"/>
      <c r="LDB738" s="297"/>
      <c r="LDC738" s="297"/>
      <c r="LDD738" s="297"/>
      <c r="LDE738" s="297"/>
      <c r="LDF738" s="297"/>
      <c r="LDG738" s="297"/>
      <c r="LDH738" s="297"/>
      <c r="LDI738" s="297"/>
      <c r="LDJ738" s="297"/>
      <c r="LDK738" s="297"/>
      <c r="LDL738" s="297"/>
      <c r="LDM738" s="297"/>
      <c r="LDN738" s="297"/>
      <c r="LDO738" s="297"/>
      <c r="LDP738" s="297"/>
      <c r="LDQ738" s="297"/>
      <c r="LDR738" s="297"/>
      <c r="LDS738" s="297"/>
      <c r="LDT738" s="297"/>
      <c r="LDU738" s="297"/>
      <c r="LDV738" s="297"/>
      <c r="LDW738" s="297"/>
      <c r="LDX738" s="297"/>
      <c r="LDY738" s="297"/>
      <c r="LDZ738" s="297"/>
      <c r="LEA738" s="297"/>
      <c r="LEB738" s="297"/>
      <c r="LEC738" s="297"/>
      <c r="LED738" s="297"/>
      <c r="LEE738" s="297"/>
      <c r="LEF738" s="297"/>
      <c r="LEG738" s="297"/>
      <c r="LEH738" s="297"/>
      <c r="LEI738" s="297"/>
      <c r="LEJ738" s="297"/>
      <c r="LEK738" s="297"/>
      <c r="LEL738" s="297"/>
      <c r="LEM738" s="297"/>
      <c r="LEN738" s="297"/>
      <c r="LEO738" s="297"/>
      <c r="LEP738" s="297"/>
      <c r="LEQ738" s="297"/>
      <c r="LER738" s="297"/>
      <c r="LES738" s="297"/>
      <c r="LET738" s="297"/>
      <c r="LEU738" s="297"/>
      <c r="LEV738" s="297"/>
      <c r="LEW738" s="297"/>
      <c r="LEX738" s="297"/>
      <c r="LEY738" s="297"/>
      <c r="LEZ738" s="297"/>
      <c r="LFA738" s="297"/>
      <c r="LFB738" s="297"/>
      <c r="LFC738" s="297"/>
      <c r="LFD738" s="297"/>
      <c r="LFE738" s="297"/>
      <c r="LFF738" s="297"/>
      <c r="LFG738" s="297"/>
      <c r="LFH738" s="297"/>
      <c r="LFI738" s="297"/>
      <c r="LFJ738" s="297"/>
      <c r="LFK738" s="297"/>
      <c r="LFL738" s="297"/>
      <c r="LFM738" s="297"/>
      <c r="LFN738" s="297"/>
      <c r="LFO738" s="297"/>
      <c r="LFP738" s="297"/>
      <c r="LFQ738" s="297"/>
      <c r="LFR738" s="297"/>
      <c r="LFS738" s="297"/>
      <c r="LFT738" s="297"/>
      <c r="LFU738" s="297"/>
      <c r="LFV738" s="297"/>
      <c r="LFW738" s="297"/>
      <c r="LFX738" s="297"/>
      <c r="LFY738" s="297"/>
      <c r="LFZ738" s="297"/>
      <c r="LGA738" s="297"/>
      <c r="LGB738" s="297"/>
      <c r="LGC738" s="297"/>
      <c r="LGD738" s="297"/>
      <c r="LGE738" s="297"/>
      <c r="LGF738" s="297"/>
      <c r="LGG738" s="297"/>
      <c r="LGH738" s="297"/>
      <c r="LGI738" s="297"/>
      <c r="LGJ738" s="297"/>
      <c r="LGK738" s="297"/>
      <c r="LGL738" s="297"/>
      <c r="LGM738" s="297"/>
      <c r="LGN738" s="297"/>
      <c r="LGO738" s="297"/>
      <c r="LGP738" s="297"/>
      <c r="LGQ738" s="297"/>
      <c r="LGR738" s="297"/>
      <c r="LGS738" s="297"/>
      <c r="LGT738" s="297"/>
      <c r="LGU738" s="297"/>
      <c r="LGV738" s="297"/>
      <c r="LGW738" s="297"/>
      <c r="LGX738" s="297"/>
      <c r="LGY738" s="297"/>
      <c r="LGZ738" s="297"/>
      <c r="LHA738" s="297"/>
      <c r="LHB738" s="297"/>
      <c r="LHC738" s="297"/>
      <c r="LHD738" s="297"/>
      <c r="LHE738" s="297"/>
      <c r="LHF738" s="297"/>
      <c r="LHG738" s="297"/>
      <c r="LHH738" s="297"/>
      <c r="LHI738" s="297"/>
      <c r="LHJ738" s="297"/>
      <c r="LHK738" s="297"/>
      <c r="LHL738" s="297"/>
      <c r="LHM738" s="297"/>
      <c r="LHN738" s="297"/>
      <c r="LHO738" s="297"/>
      <c r="LHP738" s="297"/>
      <c r="LHQ738" s="297"/>
      <c r="LHR738" s="297"/>
      <c r="LHS738" s="297"/>
      <c r="LHT738" s="297"/>
      <c r="LHU738" s="297"/>
      <c r="LHV738" s="297"/>
      <c r="LHW738" s="297"/>
      <c r="LHX738" s="297"/>
      <c r="LHY738" s="297"/>
      <c r="LHZ738" s="297"/>
      <c r="LIA738" s="297"/>
      <c r="LIB738" s="297"/>
      <c r="LIC738" s="297"/>
      <c r="LID738" s="297"/>
      <c r="LIE738" s="297"/>
      <c r="LIF738" s="297"/>
      <c r="LIG738" s="297"/>
      <c r="LIH738" s="297"/>
      <c r="LII738" s="297"/>
      <c r="LIJ738" s="297"/>
      <c r="LIK738" s="297"/>
      <c r="LIL738" s="297"/>
      <c r="LIM738" s="297"/>
      <c r="LIN738" s="297"/>
      <c r="LIO738" s="297"/>
      <c r="LIP738" s="297"/>
      <c r="LIQ738" s="297"/>
      <c r="LIR738" s="297"/>
      <c r="LIS738" s="297"/>
      <c r="LIT738" s="297"/>
      <c r="LIU738" s="297"/>
      <c r="LIV738" s="297"/>
      <c r="LIW738" s="297"/>
      <c r="LIX738" s="297"/>
      <c r="LIY738" s="297"/>
      <c r="LIZ738" s="297"/>
      <c r="LJA738" s="297"/>
      <c r="LJB738" s="297"/>
      <c r="LJC738" s="297"/>
      <c r="LJD738" s="297"/>
      <c r="LJE738" s="297"/>
      <c r="LJF738" s="297"/>
      <c r="LJG738" s="297"/>
      <c r="LJH738" s="297"/>
      <c r="LJI738" s="297"/>
      <c r="LJJ738" s="297"/>
      <c r="LJK738" s="297"/>
      <c r="LJL738" s="297"/>
      <c r="LJM738" s="297"/>
      <c r="LJN738" s="297"/>
      <c r="LJO738" s="297"/>
      <c r="LJP738" s="297"/>
      <c r="LJQ738" s="297"/>
      <c r="LJR738" s="297"/>
      <c r="LJS738" s="297"/>
      <c r="LJT738" s="297"/>
      <c r="LJU738" s="297"/>
      <c r="LJV738" s="297"/>
      <c r="LJW738" s="297"/>
      <c r="LJX738" s="297"/>
      <c r="LJY738" s="297"/>
      <c r="LJZ738" s="297"/>
      <c r="LKA738" s="297"/>
      <c r="LKB738" s="297"/>
      <c r="LKC738" s="297"/>
      <c r="LKD738" s="297"/>
      <c r="LKE738" s="297"/>
      <c r="LKF738" s="297"/>
      <c r="LKG738" s="297"/>
      <c r="LKH738" s="297"/>
      <c r="LKI738" s="297"/>
      <c r="LKJ738" s="297"/>
      <c r="LKK738" s="297"/>
      <c r="LKL738" s="297"/>
      <c r="LKM738" s="297"/>
      <c r="LKN738" s="297"/>
      <c r="LKO738" s="297"/>
      <c r="LKP738" s="297"/>
      <c r="LKQ738" s="297"/>
      <c r="LKR738" s="297"/>
      <c r="LKS738" s="297"/>
      <c r="LKT738" s="297"/>
      <c r="LKU738" s="297"/>
      <c r="LKV738" s="297"/>
      <c r="LKW738" s="297"/>
      <c r="LKX738" s="297"/>
      <c r="LKY738" s="297"/>
      <c r="LKZ738" s="297"/>
      <c r="LLA738" s="297"/>
      <c r="LLB738" s="297"/>
      <c r="LLC738" s="297"/>
      <c r="LLD738" s="297"/>
      <c r="LLE738" s="297"/>
      <c r="LLF738" s="297"/>
      <c r="LLG738" s="297"/>
      <c r="LLH738" s="297"/>
      <c r="LLI738" s="297"/>
      <c r="LLJ738" s="297"/>
      <c r="LLK738" s="297"/>
      <c r="LLL738" s="297"/>
      <c r="LLM738" s="297"/>
      <c r="LLN738" s="297"/>
      <c r="LLO738" s="297"/>
      <c r="LLP738" s="297"/>
      <c r="LLQ738" s="297"/>
      <c r="LLR738" s="297"/>
      <c r="LLS738" s="297"/>
      <c r="LLT738" s="297"/>
      <c r="LLU738" s="297"/>
      <c r="LLV738" s="297"/>
      <c r="LLW738" s="297"/>
      <c r="LLX738" s="297"/>
      <c r="LLY738" s="297"/>
      <c r="LLZ738" s="297"/>
      <c r="LMA738" s="297"/>
      <c r="LMB738" s="297"/>
      <c r="LMC738" s="297"/>
      <c r="LMD738" s="297"/>
      <c r="LME738" s="297"/>
      <c r="LMF738" s="297"/>
      <c r="LMG738" s="297"/>
      <c r="LMH738" s="297"/>
      <c r="LMI738" s="297"/>
      <c r="LMJ738" s="297"/>
      <c r="LMK738" s="297"/>
      <c r="LML738" s="297"/>
      <c r="LMM738" s="297"/>
      <c r="LMN738" s="297"/>
      <c r="LMO738" s="297"/>
      <c r="LMP738" s="297"/>
      <c r="LMQ738" s="297"/>
      <c r="LMR738" s="297"/>
      <c r="LMS738" s="297"/>
      <c r="LMT738" s="297"/>
      <c r="LMU738" s="297"/>
      <c r="LMV738" s="297"/>
      <c r="LMW738" s="297"/>
      <c r="LMX738" s="297"/>
      <c r="LMY738" s="297"/>
      <c r="LMZ738" s="297"/>
      <c r="LNA738" s="297"/>
      <c r="LNB738" s="297"/>
      <c r="LNC738" s="297"/>
      <c r="LND738" s="297"/>
      <c r="LNE738" s="297"/>
      <c r="LNF738" s="297"/>
      <c r="LNG738" s="297"/>
      <c r="LNH738" s="297"/>
      <c r="LNI738" s="297"/>
      <c r="LNJ738" s="297"/>
      <c r="LNK738" s="297"/>
      <c r="LNL738" s="297"/>
      <c r="LNM738" s="297"/>
      <c r="LNN738" s="297"/>
      <c r="LNO738" s="297"/>
      <c r="LNP738" s="297"/>
      <c r="LNQ738" s="297"/>
      <c r="LNR738" s="297"/>
      <c r="LNS738" s="297"/>
      <c r="LNT738" s="297"/>
      <c r="LNU738" s="297"/>
      <c r="LNV738" s="297"/>
      <c r="LNW738" s="297"/>
      <c r="LNX738" s="297"/>
      <c r="LNY738" s="297"/>
      <c r="LNZ738" s="297"/>
      <c r="LOA738" s="297"/>
      <c r="LOB738" s="297"/>
      <c r="LOC738" s="297"/>
      <c r="LOD738" s="297"/>
      <c r="LOE738" s="297"/>
      <c r="LOF738" s="297"/>
      <c r="LOG738" s="297"/>
      <c r="LOH738" s="297"/>
      <c r="LOI738" s="297"/>
      <c r="LOJ738" s="297"/>
      <c r="LOK738" s="297"/>
      <c r="LOL738" s="297"/>
      <c r="LOM738" s="297"/>
      <c r="LON738" s="297"/>
      <c r="LOO738" s="297"/>
      <c r="LOP738" s="297"/>
      <c r="LOQ738" s="297"/>
      <c r="LOR738" s="297"/>
      <c r="LOS738" s="297"/>
      <c r="LOT738" s="297"/>
      <c r="LOU738" s="297"/>
      <c r="LOV738" s="297"/>
      <c r="LOW738" s="297"/>
      <c r="LOX738" s="297"/>
      <c r="LOY738" s="297"/>
      <c r="LOZ738" s="297"/>
      <c r="LPA738" s="297"/>
      <c r="LPB738" s="297"/>
      <c r="LPC738" s="297"/>
      <c r="LPD738" s="297"/>
      <c r="LPE738" s="297"/>
      <c r="LPF738" s="297"/>
      <c r="LPG738" s="297"/>
      <c r="LPH738" s="297"/>
      <c r="LPI738" s="297"/>
      <c r="LPJ738" s="297"/>
      <c r="LPK738" s="297"/>
      <c r="LPL738" s="297"/>
      <c r="LPM738" s="297"/>
      <c r="LPN738" s="297"/>
      <c r="LPO738" s="297"/>
      <c r="LPP738" s="297"/>
      <c r="LPQ738" s="297"/>
      <c r="LPR738" s="297"/>
      <c r="LPS738" s="297"/>
      <c r="LPT738" s="297"/>
      <c r="LPU738" s="297"/>
      <c r="LPV738" s="297"/>
      <c r="LPW738" s="297"/>
      <c r="LPX738" s="297"/>
      <c r="LPY738" s="297"/>
      <c r="LPZ738" s="297"/>
      <c r="LQA738" s="297"/>
      <c r="LQB738" s="297"/>
      <c r="LQC738" s="297"/>
      <c r="LQD738" s="297"/>
      <c r="LQE738" s="297"/>
      <c r="LQF738" s="297"/>
      <c r="LQG738" s="297"/>
      <c r="LQH738" s="297"/>
      <c r="LQI738" s="297"/>
      <c r="LQJ738" s="297"/>
      <c r="LQK738" s="297"/>
      <c r="LQL738" s="297"/>
      <c r="LQM738" s="297"/>
      <c r="LQN738" s="297"/>
      <c r="LQO738" s="297"/>
      <c r="LQP738" s="297"/>
      <c r="LQQ738" s="297"/>
      <c r="LQR738" s="297"/>
      <c r="LQS738" s="297"/>
      <c r="LQT738" s="297"/>
      <c r="LQU738" s="297"/>
      <c r="LQV738" s="297"/>
      <c r="LQW738" s="297"/>
      <c r="LQX738" s="297"/>
      <c r="LQY738" s="297"/>
      <c r="LQZ738" s="297"/>
      <c r="LRA738" s="297"/>
      <c r="LRB738" s="297"/>
      <c r="LRC738" s="297"/>
      <c r="LRD738" s="297"/>
      <c r="LRE738" s="297"/>
      <c r="LRF738" s="297"/>
      <c r="LRG738" s="297"/>
      <c r="LRH738" s="297"/>
      <c r="LRI738" s="297"/>
      <c r="LRJ738" s="297"/>
      <c r="LRK738" s="297"/>
      <c r="LRL738" s="297"/>
      <c r="LRM738" s="297"/>
      <c r="LRN738" s="297"/>
      <c r="LRO738" s="297"/>
      <c r="LRP738" s="297"/>
      <c r="LRQ738" s="297"/>
      <c r="LRR738" s="297"/>
      <c r="LRS738" s="297"/>
      <c r="LRT738" s="297"/>
      <c r="LRU738" s="297"/>
      <c r="LRV738" s="297"/>
      <c r="LRW738" s="297"/>
      <c r="LRX738" s="297"/>
      <c r="LRY738" s="297"/>
      <c r="LRZ738" s="297"/>
      <c r="LSA738" s="297"/>
      <c r="LSB738" s="297"/>
      <c r="LSC738" s="297"/>
      <c r="LSD738" s="297"/>
      <c r="LSE738" s="297"/>
      <c r="LSF738" s="297"/>
      <c r="LSG738" s="297"/>
      <c r="LSH738" s="297"/>
      <c r="LSI738" s="297"/>
      <c r="LSJ738" s="297"/>
      <c r="LSK738" s="297"/>
      <c r="LSL738" s="297"/>
      <c r="LSM738" s="297"/>
      <c r="LSN738" s="297"/>
      <c r="LSO738" s="297"/>
      <c r="LSP738" s="297"/>
      <c r="LSQ738" s="297"/>
      <c r="LSR738" s="297"/>
      <c r="LSS738" s="297"/>
      <c r="LST738" s="297"/>
      <c r="LSU738" s="297"/>
      <c r="LSV738" s="297"/>
      <c r="LSW738" s="297"/>
      <c r="LSX738" s="297"/>
      <c r="LSY738" s="297"/>
      <c r="LSZ738" s="297"/>
      <c r="LTA738" s="297"/>
      <c r="LTB738" s="297"/>
      <c r="LTC738" s="297"/>
      <c r="LTD738" s="297"/>
      <c r="LTE738" s="297"/>
      <c r="LTF738" s="297"/>
      <c r="LTG738" s="297"/>
      <c r="LTH738" s="297"/>
      <c r="LTI738" s="297"/>
      <c r="LTJ738" s="297"/>
      <c r="LTK738" s="297"/>
      <c r="LTL738" s="297"/>
      <c r="LTM738" s="297"/>
      <c r="LTN738" s="297"/>
      <c r="LTO738" s="297"/>
      <c r="LTP738" s="297"/>
      <c r="LTQ738" s="297"/>
      <c r="LTR738" s="297"/>
      <c r="LTS738" s="297"/>
      <c r="LTT738" s="297"/>
      <c r="LTU738" s="297"/>
      <c r="LTV738" s="297"/>
      <c r="LTW738" s="297"/>
      <c r="LTX738" s="297"/>
      <c r="LTY738" s="297"/>
      <c r="LTZ738" s="297"/>
      <c r="LUA738" s="297"/>
      <c r="LUB738" s="297"/>
      <c r="LUC738" s="297"/>
      <c r="LUD738" s="297"/>
      <c r="LUE738" s="297"/>
      <c r="LUF738" s="297"/>
      <c r="LUG738" s="297"/>
      <c r="LUH738" s="297"/>
      <c r="LUI738" s="297"/>
      <c r="LUJ738" s="297"/>
      <c r="LUK738" s="297"/>
      <c r="LUL738" s="297"/>
      <c r="LUM738" s="297"/>
      <c r="LUN738" s="297"/>
      <c r="LUO738" s="297"/>
      <c r="LUP738" s="297"/>
      <c r="LUQ738" s="297"/>
      <c r="LUR738" s="297"/>
      <c r="LUS738" s="297"/>
      <c r="LUT738" s="297"/>
      <c r="LUU738" s="297"/>
      <c r="LUV738" s="297"/>
      <c r="LUW738" s="297"/>
      <c r="LUX738" s="297"/>
      <c r="LUY738" s="297"/>
      <c r="LUZ738" s="297"/>
      <c r="LVA738" s="297"/>
      <c r="LVB738" s="297"/>
      <c r="LVC738" s="297"/>
      <c r="LVD738" s="297"/>
      <c r="LVE738" s="297"/>
      <c r="LVF738" s="297"/>
      <c r="LVG738" s="297"/>
      <c r="LVH738" s="297"/>
      <c r="LVI738" s="297"/>
      <c r="LVJ738" s="297"/>
      <c r="LVK738" s="297"/>
      <c r="LVL738" s="297"/>
      <c r="LVM738" s="297"/>
      <c r="LVN738" s="297"/>
      <c r="LVO738" s="297"/>
      <c r="LVP738" s="297"/>
      <c r="LVQ738" s="297"/>
      <c r="LVR738" s="297"/>
      <c r="LVS738" s="297"/>
      <c r="LVT738" s="297"/>
      <c r="LVU738" s="297"/>
      <c r="LVV738" s="297"/>
      <c r="LVW738" s="297"/>
      <c r="LVX738" s="297"/>
      <c r="LVY738" s="297"/>
      <c r="LVZ738" s="297"/>
      <c r="LWA738" s="297"/>
      <c r="LWB738" s="297"/>
      <c r="LWC738" s="297"/>
      <c r="LWD738" s="297"/>
      <c r="LWE738" s="297"/>
      <c r="LWF738" s="297"/>
      <c r="LWG738" s="297"/>
      <c r="LWH738" s="297"/>
      <c r="LWI738" s="297"/>
      <c r="LWJ738" s="297"/>
      <c r="LWK738" s="297"/>
      <c r="LWL738" s="297"/>
      <c r="LWM738" s="297"/>
      <c r="LWN738" s="297"/>
      <c r="LWO738" s="297"/>
      <c r="LWP738" s="297"/>
      <c r="LWQ738" s="297"/>
      <c r="LWR738" s="297"/>
      <c r="LWS738" s="297"/>
      <c r="LWT738" s="297"/>
      <c r="LWU738" s="297"/>
      <c r="LWV738" s="297"/>
      <c r="LWW738" s="297"/>
      <c r="LWX738" s="297"/>
      <c r="LWY738" s="297"/>
      <c r="LWZ738" s="297"/>
      <c r="LXA738" s="297"/>
      <c r="LXB738" s="297"/>
      <c r="LXC738" s="297"/>
      <c r="LXD738" s="297"/>
      <c r="LXE738" s="297"/>
      <c r="LXF738" s="297"/>
      <c r="LXG738" s="297"/>
      <c r="LXH738" s="297"/>
      <c r="LXI738" s="297"/>
      <c r="LXJ738" s="297"/>
      <c r="LXK738" s="297"/>
      <c r="LXL738" s="297"/>
      <c r="LXM738" s="297"/>
      <c r="LXN738" s="297"/>
      <c r="LXO738" s="297"/>
      <c r="LXP738" s="297"/>
      <c r="LXQ738" s="297"/>
      <c r="LXR738" s="297"/>
      <c r="LXS738" s="297"/>
      <c r="LXT738" s="297"/>
      <c r="LXU738" s="297"/>
      <c r="LXV738" s="297"/>
      <c r="LXW738" s="297"/>
      <c r="LXX738" s="297"/>
      <c r="LXY738" s="297"/>
      <c r="LXZ738" s="297"/>
      <c r="LYA738" s="297"/>
      <c r="LYB738" s="297"/>
      <c r="LYC738" s="297"/>
      <c r="LYD738" s="297"/>
      <c r="LYE738" s="297"/>
      <c r="LYF738" s="297"/>
      <c r="LYG738" s="297"/>
      <c r="LYH738" s="297"/>
      <c r="LYI738" s="297"/>
      <c r="LYJ738" s="297"/>
      <c r="LYK738" s="297"/>
      <c r="LYL738" s="297"/>
      <c r="LYM738" s="297"/>
      <c r="LYN738" s="297"/>
      <c r="LYO738" s="297"/>
      <c r="LYP738" s="297"/>
      <c r="LYQ738" s="297"/>
      <c r="LYR738" s="297"/>
      <c r="LYS738" s="297"/>
      <c r="LYT738" s="297"/>
      <c r="LYU738" s="297"/>
      <c r="LYV738" s="297"/>
      <c r="LYW738" s="297"/>
      <c r="LYX738" s="297"/>
      <c r="LYY738" s="297"/>
      <c r="LYZ738" s="297"/>
      <c r="LZA738" s="297"/>
      <c r="LZB738" s="297"/>
      <c r="LZC738" s="297"/>
      <c r="LZD738" s="297"/>
      <c r="LZE738" s="297"/>
      <c r="LZF738" s="297"/>
      <c r="LZG738" s="297"/>
      <c r="LZH738" s="297"/>
      <c r="LZI738" s="297"/>
      <c r="LZJ738" s="297"/>
      <c r="LZK738" s="297"/>
      <c r="LZL738" s="297"/>
      <c r="LZM738" s="297"/>
      <c r="LZN738" s="297"/>
      <c r="LZO738" s="297"/>
      <c r="LZP738" s="297"/>
      <c r="LZQ738" s="297"/>
      <c r="LZR738" s="297"/>
      <c r="LZS738" s="297"/>
      <c r="LZT738" s="297"/>
      <c r="LZU738" s="297"/>
      <c r="LZV738" s="297"/>
      <c r="LZW738" s="297"/>
      <c r="LZX738" s="297"/>
      <c r="LZY738" s="297"/>
      <c r="LZZ738" s="297"/>
      <c r="MAA738" s="297"/>
      <c r="MAB738" s="297"/>
      <c r="MAC738" s="297"/>
      <c r="MAD738" s="297"/>
      <c r="MAE738" s="297"/>
      <c r="MAF738" s="297"/>
      <c r="MAG738" s="297"/>
      <c r="MAH738" s="297"/>
      <c r="MAI738" s="297"/>
      <c r="MAJ738" s="297"/>
      <c r="MAK738" s="297"/>
      <c r="MAL738" s="297"/>
      <c r="MAM738" s="297"/>
      <c r="MAN738" s="297"/>
      <c r="MAO738" s="297"/>
      <c r="MAP738" s="297"/>
      <c r="MAQ738" s="297"/>
      <c r="MAR738" s="297"/>
      <c r="MAS738" s="297"/>
      <c r="MAT738" s="297"/>
      <c r="MAU738" s="297"/>
      <c r="MAV738" s="297"/>
      <c r="MAW738" s="297"/>
      <c r="MAX738" s="297"/>
      <c r="MAY738" s="297"/>
      <c r="MAZ738" s="297"/>
      <c r="MBA738" s="297"/>
      <c r="MBB738" s="297"/>
      <c r="MBC738" s="297"/>
      <c r="MBD738" s="297"/>
      <c r="MBE738" s="297"/>
      <c r="MBF738" s="297"/>
      <c r="MBG738" s="297"/>
      <c r="MBH738" s="297"/>
      <c r="MBI738" s="297"/>
      <c r="MBJ738" s="297"/>
      <c r="MBK738" s="297"/>
      <c r="MBL738" s="297"/>
      <c r="MBM738" s="297"/>
      <c r="MBN738" s="297"/>
      <c r="MBO738" s="297"/>
      <c r="MBP738" s="297"/>
      <c r="MBQ738" s="297"/>
      <c r="MBR738" s="297"/>
      <c r="MBS738" s="297"/>
      <c r="MBT738" s="297"/>
      <c r="MBU738" s="297"/>
      <c r="MBV738" s="297"/>
      <c r="MBW738" s="297"/>
      <c r="MBX738" s="297"/>
      <c r="MBY738" s="297"/>
      <c r="MBZ738" s="297"/>
      <c r="MCA738" s="297"/>
      <c r="MCB738" s="297"/>
      <c r="MCC738" s="297"/>
      <c r="MCD738" s="297"/>
      <c r="MCE738" s="297"/>
      <c r="MCF738" s="297"/>
      <c r="MCG738" s="297"/>
      <c r="MCH738" s="297"/>
      <c r="MCI738" s="297"/>
      <c r="MCJ738" s="297"/>
      <c r="MCK738" s="297"/>
      <c r="MCL738" s="297"/>
      <c r="MCM738" s="297"/>
      <c r="MCN738" s="297"/>
      <c r="MCO738" s="297"/>
      <c r="MCP738" s="297"/>
      <c r="MCQ738" s="297"/>
      <c r="MCR738" s="297"/>
      <c r="MCS738" s="297"/>
      <c r="MCT738" s="297"/>
      <c r="MCU738" s="297"/>
      <c r="MCV738" s="297"/>
      <c r="MCW738" s="297"/>
      <c r="MCX738" s="297"/>
      <c r="MCY738" s="297"/>
      <c r="MCZ738" s="297"/>
      <c r="MDA738" s="297"/>
      <c r="MDB738" s="297"/>
      <c r="MDC738" s="297"/>
      <c r="MDD738" s="297"/>
      <c r="MDE738" s="297"/>
      <c r="MDF738" s="297"/>
      <c r="MDG738" s="297"/>
      <c r="MDH738" s="297"/>
      <c r="MDI738" s="297"/>
      <c r="MDJ738" s="297"/>
      <c r="MDK738" s="297"/>
      <c r="MDL738" s="297"/>
      <c r="MDM738" s="297"/>
      <c r="MDN738" s="297"/>
      <c r="MDO738" s="297"/>
      <c r="MDP738" s="297"/>
      <c r="MDQ738" s="297"/>
      <c r="MDR738" s="297"/>
      <c r="MDS738" s="297"/>
      <c r="MDT738" s="297"/>
      <c r="MDU738" s="297"/>
      <c r="MDV738" s="297"/>
      <c r="MDW738" s="297"/>
      <c r="MDX738" s="297"/>
      <c r="MDY738" s="297"/>
      <c r="MDZ738" s="297"/>
      <c r="MEA738" s="297"/>
      <c r="MEB738" s="297"/>
      <c r="MEC738" s="297"/>
      <c r="MED738" s="297"/>
      <c r="MEE738" s="297"/>
      <c r="MEF738" s="297"/>
      <c r="MEG738" s="297"/>
      <c r="MEH738" s="297"/>
      <c r="MEI738" s="297"/>
      <c r="MEJ738" s="297"/>
      <c r="MEK738" s="297"/>
      <c r="MEL738" s="297"/>
      <c r="MEM738" s="297"/>
      <c r="MEN738" s="297"/>
      <c r="MEO738" s="297"/>
      <c r="MEP738" s="297"/>
      <c r="MEQ738" s="297"/>
      <c r="MER738" s="297"/>
      <c r="MES738" s="297"/>
      <c r="MET738" s="297"/>
      <c r="MEU738" s="297"/>
      <c r="MEV738" s="297"/>
      <c r="MEW738" s="297"/>
      <c r="MEX738" s="297"/>
      <c r="MEY738" s="297"/>
      <c r="MEZ738" s="297"/>
      <c r="MFA738" s="297"/>
      <c r="MFB738" s="297"/>
      <c r="MFC738" s="297"/>
      <c r="MFD738" s="297"/>
      <c r="MFE738" s="297"/>
      <c r="MFF738" s="297"/>
      <c r="MFG738" s="297"/>
      <c r="MFH738" s="297"/>
      <c r="MFI738" s="297"/>
      <c r="MFJ738" s="297"/>
      <c r="MFK738" s="297"/>
      <c r="MFL738" s="297"/>
      <c r="MFM738" s="297"/>
      <c r="MFN738" s="297"/>
      <c r="MFO738" s="297"/>
      <c r="MFP738" s="297"/>
      <c r="MFQ738" s="297"/>
      <c r="MFR738" s="297"/>
      <c r="MFS738" s="297"/>
      <c r="MFT738" s="297"/>
      <c r="MFU738" s="297"/>
      <c r="MFV738" s="297"/>
      <c r="MFW738" s="297"/>
      <c r="MFX738" s="297"/>
      <c r="MFY738" s="297"/>
      <c r="MFZ738" s="297"/>
      <c r="MGA738" s="297"/>
      <c r="MGB738" s="297"/>
      <c r="MGC738" s="297"/>
      <c r="MGD738" s="297"/>
      <c r="MGE738" s="297"/>
      <c r="MGF738" s="297"/>
      <c r="MGG738" s="297"/>
      <c r="MGH738" s="297"/>
      <c r="MGI738" s="297"/>
      <c r="MGJ738" s="297"/>
      <c r="MGK738" s="297"/>
      <c r="MGL738" s="297"/>
      <c r="MGM738" s="297"/>
      <c r="MGN738" s="297"/>
      <c r="MGO738" s="297"/>
      <c r="MGP738" s="297"/>
      <c r="MGQ738" s="297"/>
      <c r="MGR738" s="297"/>
      <c r="MGS738" s="297"/>
      <c r="MGT738" s="297"/>
      <c r="MGU738" s="297"/>
      <c r="MGV738" s="297"/>
      <c r="MGW738" s="297"/>
      <c r="MGX738" s="297"/>
      <c r="MGY738" s="297"/>
      <c r="MGZ738" s="297"/>
      <c r="MHA738" s="297"/>
      <c r="MHB738" s="297"/>
      <c r="MHC738" s="297"/>
      <c r="MHD738" s="297"/>
      <c r="MHE738" s="297"/>
      <c r="MHF738" s="297"/>
      <c r="MHG738" s="297"/>
      <c r="MHH738" s="297"/>
      <c r="MHI738" s="297"/>
      <c r="MHJ738" s="297"/>
      <c r="MHK738" s="297"/>
      <c r="MHL738" s="297"/>
      <c r="MHM738" s="297"/>
      <c r="MHN738" s="297"/>
      <c r="MHO738" s="297"/>
      <c r="MHP738" s="297"/>
      <c r="MHQ738" s="297"/>
      <c r="MHR738" s="297"/>
      <c r="MHS738" s="297"/>
      <c r="MHT738" s="297"/>
      <c r="MHU738" s="297"/>
      <c r="MHV738" s="297"/>
      <c r="MHW738" s="297"/>
      <c r="MHX738" s="297"/>
      <c r="MHY738" s="297"/>
      <c r="MHZ738" s="297"/>
      <c r="MIA738" s="297"/>
      <c r="MIB738" s="297"/>
      <c r="MIC738" s="297"/>
      <c r="MID738" s="297"/>
      <c r="MIE738" s="297"/>
      <c r="MIF738" s="297"/>
      <c r="MIG738" s="297"/>
      <c r="MIH738" s="297"/>
      <c r="MII738" s="297"/>
      <c r="MIJ738" s="297"/>
      <c r="MIK738" s="297"/>
      <c r="MIL738" s="297"/>
      <c r="MIM738" s="297"/>
      <c r="MIN738" s="297"/>
      <c r="MIO738" s="297"/>
      <c r="MIP738" s="297"/>
      <c r="MIQ738" s="297"/>
      <c r="MIR738" s="297"/>
      <c r="MIS738" s="297"/>
      <c r="MIT738" s="297"/>
      <c r="MIU738" s="297"/>
      <c r="MIV738" s="297"/>
      <c r="MIW738" s="297"/>
      <c r="MIX738" s="297"/>
      <c r="MIY738" s="297"/>
      <c r="MIZ738" s="297"/>
      <c r="MJA738" s="297"/>
      <c r="MJB738" s="297"/>
      <c r="MJC738" s="297"/>
      <c r="MJD738" s="297"/>
      <c r="MJE738" s="297"/>
      <c r="MJF738" s="297"/>
      <c r="MJG738" s="297"/>
      <c r="MJH738" s="297"/>
      <c r="MJI738" s="297"/>
      <c r="MJJ738" s="297"/>
      <c r="MJK738" s="297"/>
      <c r="MJL738" s="297"/>
      <c r="MJM738" s="297"/>
      <c r="MJN738" s="297"/>
      <c r="MJO738" s="297"/>
      <c r="MJP738" s="297"/>
      <c r="MJQ738" s="297"/>
      <c r="MJR738" s="297"/>
      <c r="MJS738" s="297"/>
      <c r="MJT738" s="297"/>
      <c r="MJU738" s="297"/>
      <c r="MJV738" s="297"/>
      <c r="MJW738" s="297"/>
      <c r="MJX738" s="297"/>
      <c r="MJY738" s="297"/>
      <c r="MJZ738" s="297"/>
      <c r="MKA738" s="297"/>
      <c r="MKB738" s="297"/>
      <c r="MKC738" s="297"/>
      <c r="MKD738" s="297"/>
      <c r="MKE738" s="297"/>
      <c r="MKF738" s="297"/>
      <c r="MKG738" s="297"/>
      <c r="MKH738" s="297"/>
      <c r="MKI738" s="297"/>
      <c r="MKJ738" s="297"/>
      <c r="MKK738" s="297"/>
      <c r="MKL738" s="297"/>
      <c r="MKM738" s="297"/>
      <c r="MKN738" s="297"/>
      <c r="MKO738" s="297"/>
      <c r="MKP738" s="297"/>
      <c r="MKQ738" s="297"/>
      <c r="MKR738" s="297"/>
      <c r="MKS738" s="297"/>
      <c r="MKT738" s="297"/>
      <c r="MKU738" s="297"/>
      <c r="MKV738" s="297"/>
      <c r="MKW738" s="297"/>
      <c r="MKX738" s="297"/>
      <c r="MKY738" s="297"/>
      <c r="MKZ738" s="297"/>
      <c r="MLA738" s="297"/>
      <c r="MLB738" s="297"/>
      <c r="MLC738" s="297"/>
      <c r="MLD738" s="297"/>
      <c r="MLE738" s="297"/>
      <c r="MLF738" s="297"/>
      <c r="MLG738" s="297"/>
      <c r="MLH738" s="297"/>
      <c r="MLI738" s="297"/>
      <c r="MLJ738" s="297"/>
      <c r="MLK738" s="297"/>
      <c r="MLL738" s="297"/>
      <c r="MLM738" s="297"/>
      <c r="MLN738" s="297"/>
      <c r="MLO738" s="297"/>
      <c r="MLP738" s="297"/>
      <c r="MLQ738" s="297"/>
      <c r="MLR738" s="297"/>
      <c r="MLS738" s="297"/>
      <c r="MLT738" s="297"/>
      <c r="MLU738" s="297"/>
      <c r="MLV738" s="297"/>
      <c r="MLW738" s="297"/>
      <c r="MLX738" s="297"/>
      <c r="MLY738" s="297"/>
      <c r="MLZ738" s="297"/>
      <c r="MMA738" s="297"/>
      <c r="MMB738" s="297"/>
      <c r="MMC738" s="297"/>
      <c r="MMD738" s="297"/>
      <c r="MME738" s="297"/>
      <c r="MMF738" s="297"/>
      <c r="MMG738" s="297"/>
      <c r="MMH738" s="297"/>
      <c r="MMI738" s="297"/>
      <c r="MMJ738" s="297"/>
      <c r="MMK738" s="297"/>
      <c r="MML738" s="297"/>
      <c r="MMM738" s="297"/>
      <c r="MMN738" s="297"/>
      <c r="MMO738" s="297"/>
      <c r="MMP738" s="297"/>
      <c r="MMQ738" s="297"/>
      <c r="MMR738" s="297"/>
      <c r="MMS738" s="297"/>
      <c r="MMT738" s="297"/>
      <c r="MMU738" s="297"/>
      <c r="MMV738" s="297"/>
      <c r="MMW738" s="297"/>
      <c r="MMX738" s="297"/>
      <c r="MMY738" s="297"/>
      <c r="MMZ738" s="297"/>
      <c r="MNA738" s="297"/>
      <c r="MNB738" s="297"/>
      <c r="MNC738" s="297"/>
      <c r="MND738" s="297"/>
      <c r="MNE738" s="297"/>
      <c r="MNF738" s="297"/>
      <c r="MNG738" s="297"/>
      <c r="MNH738" s="297"/>
      <c r="MNI738" s="297"/>
      <c r="MNJ738" s="297"/>
      <c r="MNK738" s="297"/>
      <c r="MNL738" s="297"/>
      <c r="MNM738" s="297"/>
      <c r="MNN738" s="297"/>
      <c r="MNO738" s="297"/>
      <c r="MNP738" s="297"/>
      <c r="MNQ738" s="297"/>
      <c r="MNR738" s="297"/>
      <c r="MNS738" s="297"/>
      <c r="MNT738" s="297"/>
      <c r="MNU738" s="297"/>
      <c r="MNV738" s="297"/>
      <c r="MNW738" s="297"/>
      <c r="MNX738" s="297"/>
      <c r="MNY738" s="297"/>
      <c r="MNZ738" s="297"/>
      <c r="MOA738" s="297"/>
      <c r="MOB738" s="297"/>
      <c r="MOC738" s="297"/>
      <c r="MOD738" s="297"/>
      <c r="MOE738" s="297"/>
      <c r="MOF738" s="297"/>
      <c r="MOG738" s="297"/>
      <c r="MOH738" s="297"/>
      <c r="MOI738" s="297"/>
      <c r="MOJ738" s="297"/>
      <c r="MOK738" s="297"/>
      <c r="MOL738" s="297"/>
      <c r="MOM738" s="297"/>
      <c r="MON738" s="297"/>
      <c r="MOO738" s="297"/>
      <c r="MOP738" s="297"/>
      <c r="MOQ738" s="297"/>
      <c r="MOR738" s="297"/>
      <c r="MOS738" s="297"/>
      <c r="MOT738" s="297"/>
      <c r="MOU738" s="297"/>
      <c r="MOV738" s="297"/>
      <c r="MOW738" s="297"/>
      <c r="MOX738" s="297"/>
      <c r="MOY738" s="297"/>
      <c r="MOZ738" s="297"/>
      <c r="MPA738" s="297"/>
      <c r="MPB738" s="297"/>
      <c r="MPC738" s="297"/>
      <c r="MPD738" s="297"/>
      <c r="MPE738" s="297"/>
      <c r="MPF738" s="297"/>
      <c r="MPG738" s="297"/>
      <c r="MPH738" s="297"/>
      <c r="MPI738" s="297"/>
      <c r="MPJ738" s="297"/>
      <c r="MPK738" s="297"/>
      <c r="MPL738" s="297"/>
      <c r="MPM738" s="297"/>
      <c r="MPN738" s="297"/>
      <c r="MPO738" s="297"/>
      <c r="MPP738" s="297"/>
      <c r="MPQ738" s="297"/>
      <c r="MPR738" s="297"/>
      <c r="MPS738" s="297"/>
      <c r="MPT738" s="297"/>
      <c r="MPU738" s="297"/>
      <c r="MPV738" s="297"/>
      <c r="MPW738" s="297"/>
      <c r="MPX738" s="297"/>
      <c r="MPY738" s="297"/>
      <c r="MPZ738" s="297"/>
      <c r="MQA738" s="297"/>
      <c r="MQB738" s="297"/>
      <c r="MQC738" s="297"/>
      <c r="MQD738" s="297"/>
      <c r="MQE738" s="297"/>
      <c r="MQF738" s="297"/>
      <c r="MQG738" s="297"/>
      <c r="MQH738" s="297"/>
      <c r="MQI738" s="297"/>
      <c r="MQJ738" s="297"/>
      <c r="MQK738" s="297"/>
      <c r="MQL738" s="297"/>
      <c r="MQM738" s="297"/>
      <c r="MQN738" s="297"/>
      <c r="MQO738" s="297"/>
      <c r="MQP738" s="297"/>
      <c r="MQQ738" s="297"/>
      <c r="MQR738" s="297"/>
      <c r="MQS738" s="297"/>
      <c r="MQT738" s="297"/>
      <c r="MQU738" s="297"/>
      <c r="MQV738" s="297"/>
      <c r="MQW738" s="297"/>
      <c r="MQX738" s="297"/>
      <c r="MQY738" s="297"/>
      <c r="MQZ738" s="297"/>
      <c r="MRA738" s="297"/>
      <c r="MRB738" s="297"/>
      <c r="MRC738" s="297"/>
      <c r="MRD738" s="297"/>
      <c r="MRE738" s="297"/>
      <c r="MRF738" s="297"/>
      <c r="MRG738" s="297"/>
      <c r="MRH738" s="297"/>
      <c r="MRI738" s="297"/>
      <c r="MRJ738" s="297"/>
      <c r="MRK738" s="297"/>
      <c r="MRL738" s="297"/>
      <c r="MRM738" s="297"/>
      <c r="MRN738" s="297"/>
      <c r="MRO738" s="297"/>
      <c r="MRP738" s="297"/>
      <c r="MRQ738" s="297"/>
      <c r="MRR738" s="297"/>
      <c r="MRS738" s="297"/>
      <c r="MRT738" s="297"/>
      <c r="MRU738" s="297"/>
      <c r="MRV738" s="297"/>
      <c r="MRW738" s="297"/>
      <c r="MRX738" s="297"/>
      <c r="MRY738" s="297"/>
      <c r="MRZ738" s="297"/>
      <c r="MSA738" s="297"/>
      <c r="MSB738" s="297"/>
      <c r="MSC738" s="297"/>
      <c r="MSD738" s="297"/>
      <c r="MSE738" s="297"/>
      <c r="MSF738" s="297"/>
      <c r="MSG738" s="297"/>
      <c r="MSH738" s="297"/>
      <c r="MSI738" s="297"/>
      <c r="MSJ738" s="297"/>
      <c r="MSK738" s="297"/>
      <c r="MSL738" s="297"/>
      <c r="MSM738" s="297"/>
      <c r="MSN738" s="297"/>
      <c r="MSO738" s="297"/>
      <c r="MSP738" s="297"/>
      <c r="MSQ738" s="297"/>
      <c r="MSR738" s="297"/>
      <c r="MSS738" s="297"/>
      <c r="MST738" s="297"/>
      <c r="MSU738" s="297"/>
      <c r="MSV738" s="297"/>
      <c r="MSW738" s="297"/>
      <c r="MSX738" s="297"/>
      <c r="MSY738" s="297"/>
      <c r="MSZ738" s="297"/>
      <c r="MTA738" s="297"/>
      <c r="MTB738" s="297"/>
      <c r="MTC738" s="297"/>
      <c r="MTD738" s="297"/>
      <c r="MTE738" s="297"/>
      <c r="MTF738" s="297"/>
      <c r="MTG738" s="297"/>
      <c r="MTH738" s="297"/>
      <c r="MTI738" s="297"/>
      <c r="MTJ738" s="297"/>
      <c r="MTK738" s="297"/>
      <c r="MTL738" s="297"/>
      <c r="MTM738" s="297"/>
      <c r="MTN738" s="297"/>
      <c r="MTO738" s="297"/>
      <c r="MTP738" s="297"/>
      <c r="MTQ738" s="297"/>
      <c r="MTR738" s="297"/>
      <c r="MTS738" s="297"/>
      <c r="MTT738" s="297"/>
      <c r="MTU738" s="297"/>
      <c r="MTV738" s="297"/>
      <c r="MTW738" s="297"/>
      <c r="MTX738" s="297"/>
      <c r="MTY738" s="297"/>
      <c r="MTZ738" s="297"/>
      <c r="MUA738" s="297"/>
      <c r="MUB738" s="297"/>
      <c r="MUC738" s="297"/>
      <c r="MUD738" s="297"/>
      <c r="MUE738" s="297"/>
      <c r="MUF738" s="297"/>
      <c r="MUG738" s="297"/>
      <c r="MUH738" s="297"/>
      <c r="MUI738" s="297"/>
      <c r="MUJ738" s="297"/>
      <c r="MUK738" s="297"/>
      <c r="MUL738" s="297"/>
      <c r="MUM738" s="297"/>
      <c r="MUN738" s="297"/>
      <c r="MUO738" s="297"/>
      <c r="MUP738" s="297"/>
      <c r="MUQ738" s="297"/>
      <c r="MUR738" s="297"/>
      <c r="MUS738" s="297"/>
      <c r="MUT738" s="297"/>
      <c r="MUU738" s="297"/>
      <c r="MUV738" s="297"/>
      <c r="MUW738" s="297"/>
      <c r="MUX738" s="297"/>
      <c r="MUY738" s="297"/>
      <c r="MUZ738" s="297"/>
      <c r="MVA738" s="297"/>
      <c r="MVB738" s="297"/>
      <c r="MVC738" s="297"/>
      <c r="MVD738" s="297"/>
      <c r="MVE738" s="297"/>
      <c r="MVF738" s="297"/>
      <c r="MVG738" s="297"/>
      <c r="MVH738" s="297"/>
      <c r="MVI738" s="297"/>
      <c r="MVJ738" s="297"/>
      <c r="MVK738" s="297"/>
      <c r="MVL738" s="297"/>
      <c r="MVM738" s="297"/>
      <c r="MVN738" s="297"/>
      <c r="MVO738" s="297"/>
      <c r="MVP738" s="297"/>
      <c r="MVQ738" s="297"/>
      <c r="MVR738" s="297"/>
      <c r="MVS738" s="297"/>
      <c r="MVT738" s="297"/>
      <c r="MVU738" s="297"/>
      <c r="MVV738" s="297"/>
      <c r="MVW738" s="297"/>
      <c r="MVX738" s="297"/>
      <c r="MVY738" s="297"/>
      <c r="MVZ738" s="297"/>
      <c r="MWA738" s="297"/>
      <c r="MWB738" s="297"/>
      <c r="MWC738" s="297"/>
      <c r="MWD738" s="297"/>
      <c r="MWE738" s="297"/>
      <c r="MWF738" s="297"/>
      <c r="MWG738" s="297"/>
      <c r="MWH738" s="297"/>
      <c r="MWI738" s="297"/>
      <c r="MWJ738" s="297"/>
      <c r="MWK738" s="297"/>
      <c r="MWL738" s="297"/>
      <c r="MWM738" s="297"/>
      <c r="MWN738" s="297"/>
      <c r="MWO738" s="297"/>
      <c r="MWP738" s="297"/>
      <c r="MWQ738" s="297"/>
      <c r="MWR738" s="297"/>
      <c r="MWS738" s="297"/>
      <c r="MWT738" s="297"/>
      <c r="MWU738" s="297"/>
      <c r="MWV738" s="297"/>
      <c r="MWW738" s="297"/>
      <c r="MWX738" s="297"/>
      <c r="MWY738" s="297"/>
      <c r="MWZ738" s="297"/>
      <c r="MXA738" s="297"/>
      <c r="MXB738" s="297"/>
      <c r="MXC738" s="297"/>
      <c r="MXD738" s="297"/>
      <c r="MXE738" s="297"/>
      <c r="MXF738" s="297"/>
      <c r="MXG738" s="297"/>
      <c r="MXH738" s="297"/>
      <c r="MXI738" s="297"/>
      <c r="MXJ738" s="297"/>
      <c r="MXK738" s="297"/>
      <c r="MXL738" s="297"/>
      <c r="MXM738" s="297"/>
      <c r="MXN738" s="297"/>
      <c r="MXO738" s="297"/>
      <c r="MXP738" s="297"/>
      <c r="MXQ738" s="297"/>
      <c r="MXR738" s="297"/>
      <c r="MXS738" s="297"/>
      <c r="MXT738" s="297"/>
      <c r="MXU738" s="297"/>
      <c r="MXV738" s="297"/>
      <c r="MXW738" s="297"/>
      <c r="MXX738" s="297"/>
      <c r="MXY738" s="297"/>
      <c r="MXZ738" s="297"/>
      <c r="MYA738" s="297"/>
      <c r="MYB738" s="297"/>
      <c r="MYC738" s="297"/>
      <c r="MYD738" s="297"/>
      <c r="MYE738" s="297"/>
      <c r="MYF738" s="297"/>
      <c r="MYG738" s="297"/>
      <c r="MYH738" s="297"/>
      <c r="MYI738" s="297"/>
      <c r="MYJ738" s="297"/>
      <c r="MYK738" s="297"/>
      <c r="MYL738" s="297"/>
      <c r="MYM738" s="297"/>
      <c r="MYN738" s="297"/>
      <c r="MYO738" s="297"/>
      <c r="MYP738" s="297"/>
      <c r="MYQ738" s="297"/>
      <c r="MYR738" s="297"/>
      <c r="MYS738" s="297"/>
      <c r="MYT738" s="297"/>
      <c r="MYU738" s="297"/>
      <c r="MYV738" s="297"/>
      <c r="MYW738" s="297"/>
      <c r="MYX738" s="297"/>
      <c r="MYY738" s="297"/>
      <c r="MYZ738" s="297"/>
      <c r="MZA738" s="297"/>
      <c r="MZB738" s="297"/>
      <c r="MZC738" s="297"/>
      <c r="MZD738" s="297"/>
      <c r="MZE738" s="297"/>
      <c r="MZF738" s="297"/>
      <c r="MZG738" s="297"/>
      <c r="MZH738" s="297"/>
      <c r="MZI738" s="297"/>
      <c r="MZJ738" s="297"/>
      <c r="MZK738" s="297"/>
      <c r="MZL738" s="297"/>
      <c r="MZM738" s="297"/>
      <c r="MZN738" s="297"/>
      <c r="MZO738" s="297"/>
      <c r="MZP738" s="297"/>
      <c r="MZQ738" s="297"/>
      <c r="MZR738" s="297"/>
      <c r="MZS738" s="297"/>
      <c r="MZT738" s="297"/>
      <c r="MZU738" s="297"/>
      <c r="MZV738" s="297"/>
      <c r="MZW738" s="297"/>
      <c r="MZX738" s="297"/>
      <c r="MZY738" s="297"/>
      <c r="MZZ738" s="297"/>
      <c r="NAA738" s="297"/>
      <c r="NAB738" s="297"/>
      <c r="NAC738" s="297"/>
      <c r="NAD738" s="297"/>
      <c r="NAE738" s="297"/>
      <c r="NAF738" s="297"/>
      <c r="NAG738" s="297"/>
      <c r="NAH738" s="297"/>
      <c r="NAI738" s="297"/>
      <c r="NAJ738" s="297"/>
      <c r="NAK738" s="297"/>
      <c r="NAL738" s="297"/>
      <c r="NAM738" s="297"/>
      <c r="NAN738" s="297"/>
      <c r="NAO738" s="297"/>
      <c r="NAP738" s="297"/>
      <c r="NAQ738" s="297"/>
      <c r="NAR738" s="297"/>
      <c r="NAS738" s="297"/>
      <c r="NAT738" s="297"/>
      <c r="NAU738" s="297"/>
      <c r="NAV738" s="297"/>
      <c r="NAW738" s="297"/>
      <c r="NAX738" s="297"/>
      <c r="NAY738" s="297"/>
      <c r="NAZ738" s="297"/>
      <c r="NBA738" s="297"/>
      <c r="NBB738" s="297"/>
      <c r="NBC738" s="297"/>
      <c r="NBD738" s="297"/>
      <c r="NBE738" s="297"/>
      <c r="NBF738" s="297"/>
      <c r="NBG738" s="297"/>
      <c r="NBH738" s="297"/>
      <c r="NBI738" s="297"/>
      <c r="NBJ738" s="297"/>
      <c r="NBK738" s="297"/>
      <c r="NBL738" s="297"/>
      <c r="NBM738" s="297"/>
      <c r="NBN738" s="297"/>
      <c r="NBO738" s="297"/>
      <c r="NBP738" s="297"/>
      <c r="NBQ738" s="297"/>
      <c r="NBR738" s="297"/>
      <c r="NBS738" s="297"/>
      <c r="NBT738" s="297"/>
      <c r="NBU738" s="297"/>
      <c r="NBV738" s="297"/>
      <c r="NBW738" s="297"/>
      <c r="NBX738" s="297"/>
      <c r="NBY738" s="297"/>
      <c r="NBZ738" s="297"/>
      <c r="NCA738" s="297"/>
      <c r="NCB738" s="297"/>
      <c r="NCC738" s="297"/>
      <c r="NCD738" s="297"/>
      <c r="NCE738" s="297"/>
      <c r="NCF738" s="297"/>
      <c r="NCG738" s="297"/>
      <c r="NCH738" s="297"/>
      <c r="NCI738" s="297"/>
      <c r="NCJ738" s="297"/>
      <c r="NCK738" s="297"/>
      <c r="NCL738" s="297"/>
      <c r="NCM738" s="297"/>
      <c r="NCN738" s="297"/>
      <c r="NCO738" s="297"/>
      <c r="NCP738" s="297"/>
      <c r="NCQ738" s="297"/>
      <c r="NCR738" s="297"/>
      <c r="NCS738" s="297"/>
      <c r="NCT738" s="297"/>
      <c r="NCU738" s="297"/>
      <c r="NCV738" s="297"/>
      <c r="NCW738" s="297"/>
      <c r="NCX738" s="297"/>
      <c r="NCY738" s="297"/>
      <c r="NCZ738" s="297"/>
      <c r="NDA738" s="297"/>
      <c r="NDB738" s="297"/>
      <c r="NDC738" s="297"/>
      <c r="NDD738" s="297"/>
      <c r="NDE738" s="297"/>
      <c r="NDF738" s="297"/>
      <c r="NDG738" s="297"/>
      <c r="NDH738" s="297"/>
      <c r="NDI738" s="297"/>
      <c r="NDJ738" s="297"/>
      <c r="NDK738" s="297"/>
      <c r="NDL738" s="297"/>
      <c r="NDM738" s="297"/>
      <c r="NDN738" s="297"/>
      <c r="NDO738" s="297"/>
      <c r="NDP738" s="297"/>
      <c r="NDQ738" s="297"/>
      <c r="NDR738" s="297"/>
      <c r="NDS738" s="297"/>
      <c r="NDT738" s="297"/>
      <c r="NDU738" s="297"/>
      <c r="NDV738" s="297"/>
      <c r="NDW738" s="297"/>
      <c r="NDX738" s="297"/>
      <c r="NDY738" s="297"/>
      <c r="NDZ738" s="297"/>
      <c r="NEA738" s="297"/>
      <c r="NEB738" s="297"/>
      <c r="NEC738" s="297"/>
      <c r="NED738" s="297"/>
      <c r="NEE738" s="297"/>
      <c r="NEF738" s="297"/>
      <c r="NEG738" s="297"/>
      <c r="NEH738" s="297"/>
      <c r="NEI738" s="297"/>
      <c r="NEJ738" s="297"/>
      <c r="NEK738" s="297"/>
      <c r="NEL738" s="297"/>
      <c r="NEM738" s="297"/>
      <c r="NEN738" s="297"/>
      <c r="NEO738" s="297"/>
      <c r="NEP738" s="297"/>
      <c r="NEQ738" s="297"/>
      <c r="NER738" s="297"/>
      <c r="NES738" s="297"/>
      <c r="NET738" s="297"/>
      <c r="NEU738" s="297"/>
      <c r="NEV738" s="297"/>
      <c r="NEW738" s="297"/>
      <c r="NEX738" s="297"/>
      <c r="NEY738" s="297"/>
      <c r="NEZ738" s="297"/>
      <c r="NFA738" s="297"/>
      <c r="NFB738" s="297"/>
      <c r="NFC738" s="297"/>
      <c r="NFD738" s="297"/>
      <c r="NFE738" s="297"/>
      <c r="NFF738" s="297"/>
      <c r="NFG738" s="297"/>
      <c r="NFH738" s="297"/>
      <c r="NFI738" s="297"/>
      <c r="NFJ738" s="297"/>
      <c r="NFK738" s="297"/>
      <c r="NFL738" s="297"/>
      <c r="NFM738" s="297"/>
      <c r="NFN738" s="297"/>
      <c r="NFO738" s="297"/>
      <c r="NFP738" s="297"/>
      <c r="NFQ738" s="297"/>
      <c r="NFR738" s="297"/>
      <c r="NFS738" s="297"/>
      <c r="NFT738" s="297"/>
      <c r="NFU738" s="297"/>
      <c r="NFV738" s="297"/>
      <c r="NFW738" s="297"/>
      <c r="NFX738" s="297"/>
      <c r="NFY738" s="297"/>
      <c r="NFZ738" s="297"/>
      <c r="NGA738" s="297"/>
      <c r="NGB738" s="297"/>
      <c r="NGC738" s="297"/>
      <c r="NGD738" s="297"/>
      <c r="NGE738" s="297"/>
      <c r="NGF738" s="297"/>
      <c r="NGG738" s="297"/>
      <c r="NGH738" s="297"/>
      <c r="NGI738" s="297"/>
      <c r="NGJ738" s="297"/>
      <c r="NGK738" s="297"/>
      <c r="NGL738" s="297"/>
      <c r="NGM738" s="297"/>
      <c r="NGN738" s="297"/>
      <c r="NGO738" s="297"/>
      <c r="NGP738" s="297"/>
      <c r="NGQ738" s="297"/>
      <c r="NGR738" s="297"/>
      <c r="NGS738" s="297"/>
      <c r="NGT738" s="297"/>
      <c r="NGU738" s="297"/>
      <c r="NGV738" s="297"/>
      <c r="NGW738" s="297"/>
      <c r="NGX738" s="297"/>
      <c r="NGY738" s="297"/>
      <c r="NGZ738" s="297"/>
      <c r="NHA738" s="297"/>
      <c r="NHB738" s="297"/>
      <c r="NHC738" s="297"/>
      <c r="NHD738" s="297"/>
      <c r="NHE738" s="297"/>
      <c r="NHF738" s="297"/>
      <c r="NHG738" s="297"/>
      <c r="NHH738" s="297"/>
      <c r="NHI738" s="297"/>
      <c r="NHJ738" s="297"/>
      <c r="NHK738" s="297"/>
      <c r="NHL738" s="297"/>
      <c r="NHM738" s="297"/>
      <c r="NHN738" s="297"/>
      <c r="NHO738" s="297"/>
      <c r="NHP738" s="297"/>
      <c r="NHQ738" s="297"/>
      <c r="NHR738" s="297"/>
      <c r="NHS738" s="297"/>
      <c r="NHT738" s="297"/>
      <c r="NHU738" s="297"/>
      <c r="NHV738" s="297"/>
      <c r="NHW738" s="297"/>
      <c r="NHX738" s="297"/>
      <c r="NHY738" s="297"/>
      <c r="NHZ738" s="297"/>
      <c r="NIA738" s="297"/>
      <c r="NIB738" s="297"/>
      <c r="NIC738" s="297"/>
      <c r="NID738" s="297"/>
      <c r="NIE738" s="297"/>
      <c r="NIF738" s="297"/>
      <c r="NIG738" s="297"/>
      <c r="NIH738" s="297"/>
      <c r="NII738" s="297"/>
      <c r="NIJ738" s="297"/>
      <c r="NIK738" s="297"/>
      <c r="NIL738" s="297"/>
      <c r="NIM738" s="297"/>
      <c r="NIN738" s="297"/>
      <c r="NIO738" s="297"/>
      <c r="NIP738" s="297"/>
      <c r="NIQ738" s="297"/>
      <c r="NIR738" s="297"/>
      <c r="NIS738" s="297"/>
      <c r="NIT738" s="297"/>
      <c r="NIU738" s="297"/>
      <c r="NIV738" s="297"/>
      <c r="NIW738" s="297"/>
      <c r="NIX738" s="297"/>
      <c r="NIY738" s="297"/>
      <c r="NIZ738" s="297"/>
      <c r="NJA738" s="297"/>
      <c r="NJB738" s="297"/>
      <c r="NJC738" s="297"/>
      <c r="NJD738" s="297"/>
      <c r="NJE738" s="297"/>
      <c r="NJF738" s="297"/>
      <c r="NJG738" s="297"/>
      <c r="NJH738" s="297"/>
      <c r="NJI738" s="297"/>
      <c r="NJJ738" s="297"/>
      <c r="NJK738" s="297"/>
      <c r="NJL738" s="297"/>
      <c r="NJM738" s="297"/>
      <c r="NJN738" s="297"/>
      <c r="NJO738" s="297"/>
      <c r="NJP738" s="297"/>
      <c r="NJQ738" s="297"/>
      <c r="NJR738" s="297"/>
      <c r="NJS738" s="297"/>
      <c r="NJT738" s="297"/>
      <c r="NJU738" s="297"/>
      <c r="NJV738" s="297"/>
      <c r="NJW738" s="297"/>
      <c r="NJX738" s="297"/>
      <c r="NJY738" s="297"/>
      <c r="NJZ738" s="297"/>
      <c r="NKA738" s="297"/>
      <c r="NKB738" s="297"/>
      <c r="NKC738" s="297"/>
      <c r="NKD738" s="297"/>
      <c r="NKE738" s="297"/>
      <c r="NKF738" s="297"/>
      <c r="NKG738" s="297"/>
      <c r="NKH738" s="297"/>
      <c r="NKI738" s="297"/>
      <c r="NKJ738" s="297"/>
      <c r="NKK738" s="297"/>
      <c r="NKL738" s="297"/>
      <c r="NKM738" s="297"/>
      <c r="NKN738" s="297"/>
      <c r="NKO738" s="297"/>
      <c r="NKP738" s="297"/>
      <c r="NKQ738" s="297"/>
      <c r="NKR738" s="297"/>
      <c r="NKS738" s="297"/>
      <c r="NKT738" s="297"/>
      <c r="NKU738" s="297"/>
      <c r="NKV738" s="297"/>
      <c r="NKW738" s="297"/>
      <c r="NKX738" s="297"/>
      <c r="NKY738" s="297"/>
      <c r="NKZ738" s="297"/>
      <c r="NLA738" s="297"/>
      <c r="NLB738" s="297"/>
      <c r="NLC738" s="297"/>
      <c r="NLD738" s="297"/>
      <c r="NLE738" s="297"/>
      <c r="NLF738" s="297"/>
      <c r="NLG738" s="297"/>
      <c r="NLH738" s="297"/>
      <c r="NLI738" s="297"/>
      <c r="NLJ738" s="297"/>
      <c r="NLK738" s="297"/>
      <c r="NLL738" s="297"/>
      <c r="NLM738" s="297"/>
      <c r="NLN738" s="297"/>
      <c r="NLO738" s="297"/>
      <c r="NLP738" s="297"/>
      <c r="NLQ738" s="297"/>
      <c r="NLR738" s="297"/>
      <c r="NLS738" s="297"/>
      <c r="NLT738" s="297"/>
      <c r="NLU738" s="297"/>
      <c r="NLV738" s="297"/>
      <c r="NLW738" s="297"/>
      <c r="NLX738" s="297"/>
      <c r="NLY738" s="297"/>
      <c r="NLZ738" s="297"/>
      <c r="NMA738" s="297"/>
      <c r="NMB738" s="297"/>
      <c r="NMC738" s="297"/>
      <c r="NMD738" s="297"/>
      <c r="NME738" s="297"/>
      <c r="NMF738" s="297"/>
      <c r="NMG738" s="297"/>
      <c r="NMH738" s="297"/>
      <c r="NMI738" s="297"/>
      <c r="NMJ738" s="297"/>
      <c r="NMK738" s="297"/>
      <c r="NML738" s="297"/>
      <c r="NMM738" s="297"/>
      <c r="NMN738" s="297"/>
      <c r="NMO738" s="297"/>
      <c r="NMP738" s="297"/>
      <c r="NMQ738" s="297"/>
      <c r="NMR738" s="297"/>
      <c r="NMS738" s="297"/>
      <c r="NMT738" s="297"/>
      <c r="NMU738" s="297"/>
      <c r="NMV738" s="297"/>
      <c r="NMW738" s="297"/>
      <c r="NMX738" s="297"/>
      <c r="NMY738" s="297"/>
      <c r="NMZ738" s="297"/>
      <c r="NNA738" s="297"/>
      <c r="NNB738" s="297"/>
      <c r="NNC738" s="297"/>
      <c r="NND738" s="297"/>
      <c r="NNE738" s="297"/>
      <c r="NNF738" s="297"/>
      <c r="NNG738" s="297"/>
      <c r="NNH738" s="297"/>
      <c r="NNI738" s="297"/>
      <c r="NNJ738" s="297"/>
      <c r="NNK738" s="297"/>
      <c r="NNL738" s="297"/>
      <c r="NNM738" s="297"/>
      <c r="NNN738" s="297"/>
      <c r="NNO738" s="297"/>
      <c r="NNP738" s="297"/>
      <c r="NNQ738" s="297"/>
      <c r="NNR738" s="297"/>
      <c r="NNS738" s="297"/>
      <c r="NNT738" s="297"/>
      <c r="NNU738" s="297"/>
      <c r="NNV738" s="297"/>
      <c r="NNW738" s="297"/>
      <c r="NNX738" s="297"/>
      <c r="NNY738" s="297"/>
      <c r="NNZ738" s="297"/>
      <c r="NOA738" s="297"/>
      <c r="NOB738" s="297"/>
      <c r="NOC738" s="297"/>
      <c r="NOD738" s="297"/>
      <c r="NOE738" s="297"/>
      <c r="NOF738" s="297"/>
      <c r="NOG738" s="297"/>
      <c r="NOH738" s="297"/>
      <c r="NOI738" s="297"/>
      <c r="NOJ738" s="297"/>
      <c r="NOK738" s="297"/>
      <c r="NOL738" s="297"/>
      <c r="NOM738" s="297"/>
      <c r="NON738" s="297"/>
      <c r="NOO738" s="297"/>
      <c r="NOP738" s="297"/>
      <c r="NOQ738" s="297"/>
      <c r="NOR738" s="297"/>
      <c r="NOS738" s="297"/>
      <c r="NOT738" s="297"/>
      <c r="NOU738" s="297"/>
      <c r="NOV738" s="297"/>
      <c r="NOW738" s="297"/>
      <c r="NOX738" s="297"/>
      <c r="NOY738" s="297"/>
      <c r="NOZ738" s="297"/>
      <c r="NPA738" s="297"/>
      <c r="NPB738" s="297"/>
      <c r="NPC738" s="297"/>
      <c r="NPD738" s="297"/>
      <c r="NPE738" s="297"/>
      <c r="NPF738" s="297"/>
      <c r="NPG738" s="297"/>
      <c r="NPH738" s="297"/>
      <c r="NPI738" s="297"/>
      <c r="NPJ738" s="297"/>
      <c r="NPK738" s="297"/>
      <c r="NPL738" s="297"/>
      <c r="NPM738" s="297"/>
      <c r="NPN738" s="297"/>
      <c r="NPO738" s="297"/>
      <c r="NPP738" s="297"/>
      <c r="NPQ738" s="297"/>
      <c r="NPR738" s="297"/>
      <c r="NPS738" s="297"/>
      <c r="NPT738" s="297"/>
      <c r="NPU738" s="297"/>
      <c r="NPV738" s="297"/>
      <c r="NPW738" s="297"/>
      <c r="NPX738" s="297"/>
      <c r="NPY738" s="297"/>
      <c r="NPZ738" s="297"/>
      <c r="NQA738" s="297"/>
      <c r="NQB738" s="297"/>
      <c r="NQC738" s="297"/>
      <c r="NQD738" s="297"/>
      <c r="NQE738" s="297"/>
      <c r="NQF738" s="297"/>
      <c r="NQG738" s="297"/>
      <c r="NQH738" s="297"/>
      <c r="NQI738" s="297"/>
      <c r="NQJ738" s="297"/>
      <c r="NQK738" s="297"/>
      <c r="NQL738" s="297"/>
      <c r="NQM738" s="297"/>
      <c r="NQN738" s="297"/>
      <c r="NQO738" s="297"/>
      <c r="NQP738" s="297"/>
      <c r="NQQ738" s="297"/>
      <c r="NQR738" s="297"/>
      <c r="NQS738" s="297"/>
      <c r="NQT738" s="297"/>
      <c r="NQU738" s="297"/>
      <c r="NQV738" s="297"/>
      <c r="NQW738" s="297"/>
      <c r="NQX738" s="297"/>
      <c r="NQY738" s="297"/>
      <c r="NQZ738" s="297"/>
      <c r="NRA738" s="297"/>
      <c r="NRB738" s="297"/>
      <c r="NRC738" s="297"/>
      <c r="NRD738" s="297"/>
      <c r="NRE738" s="297"/>
      <c r="NRF738" s="297"/>
      <c r="NRG738" s="297"/>
      <c r="NRH738" s="297"/>
      <c r="NRI738" s="297"/>
      <c r="NRJ738" s="297"/>
      <c r="NRK738" s="297"/>
      <c r="NRL738" s="297"/>
      <c r="NRM738" s="297"/>
      <c r="NRN738" s="297"/>
      <c r="NRO738" s="297"/>
      <c r="NRP738" s="297"/>
      <c r="NRQ738" s="297"/>
      <c r="NRR738" s="297"/>
      <c r="NRS738" s="297"/>
      <c r="NRT738" s="297"/>
      <c r="NRU738" s="297"/>
      <c r="NRV738" s="297"/>
      <c r="NRW738" s="297"/>
      <c r="NRX738" s="297"/>
      <c r="NRY738" s="297"/>
      <c r="NRZ738" s="297"/>
      <c r="NSA738" s="297"/>
      <c r="NSB738" s="297"/>
      <c r="NSC738" s="297"/>
      <c r="NSD738" s="297"/>
      <c r="NSE738" s="297"/>
      <c r="NSF738" s="297"/>
      <c r="NSG738" s="297"/>
      <c r="NSH738" s="297"/>
      <c r="NSI738" s="297"/>
      <c r="NSJ738" s="297"/>
      <c r="NSK738" s="297"/>
      <c r="NSL738" s="297"/>
      <c r="NSM738" s="297"/>
      <c r="NSN738" s="297"/>
      <c r="NSO738" s="297"/>
      <c r="NSP738" s="297"/>
      <c r="NSQ738" s="297"/>
      <c r="NSR738" s="297"/>
      <c r="NSS738" s="297"/>
      <c r="NST738" s="297"/>
      <c r="NSU738" s="297"/>
      <c r="NSV738" s="297"/>
      <c r="NSW738" s="297"/>
      <c r="NSX738" s="297"/>
      <c r="NSY738" s="297"/>
      <c r="NSZ738" s="297"/>
      <c r="NTA738" s="297"/>
      <c r="NTB738" s="297"/>
      <c r="NTC738" s="297"/>
      <c r="NTD738" s="297"/>
      <c r="NTE738" s="297"/>
      <c r="NTF738" s="297"/>
      <c r="NTG738" s="297"/>
      <c r="NTH738" s="297"/>
      <c r="NTI738" s="297"/>
      <c r="NTJ738" s="297"/>
      <c r="NTK738" s="297"/>
      <c r="NTL738" s="297"/>
      <c r="NTM738" s="297"/>
      <c r="NTN738" s="297"/>
      <c r="NTO738" s="297"/>
      <c r="NTP738" s="297"/>
      <c r="NTQ738" s="297"/>
      <c r="NTR738" s="297"/>
      <c r="NTS738" s="297"/>
      <c r="NTT738" s="297"/>
      <c r="NTU738" s="297"/>
      <c r="NTV738" s="297"/>
      <c r="NTW738" s="297"/>
      <c r="NTX738" s="297"/>
      <c r="NTY738" s="297"/>
      <c r="NTZ738" s="297"/>
      <c r="NUA738" s="297"/>
      <c r="NUB738" s="297"/>
      <c r="NUC738" s="297"/>
      <c r="NUD738" s="297"/>
      <c r="NUE738" s="297"/>
      <c r="NUF738" s="297"/>
      <c r="NUG738" s="297"/>
      <c r="NUH738" s="297"/>
      <c r="NUI738" s="297"/>
      <c r="NUJ738" s="297"/>
      <c r="NUK738" s="297"/>
      <c r="NUL738" s="297"/>
      <c r="NUM738" s="297"/>
      <c r="NUN738" s="297"/>
      <c r="NUO738" s="297"/>
      <c r="NUP738" s="297"/>
      <c r="NUQ738" s="297"/>
      <c r="NUR738" s="297"/>
      <c r="NUS738" s="297"/>
      <c r="NUT738" s="297"/>
      <c r="NUU738" s="297"/>
      <c r="NUV738" s="297"/>
      <c r="NUW738" s="297"/>
      <c r="NUX738" s="297"/>
      <c r="NUY738" s="297"/>
      <c r="NUZ738" s="297"/>
      <c r="NVA738" s="297"/>
      <c r="NVB738" s="297"/>
      <c r="NVC738" s="297"/>
      <c r="NVD738" s="297"/>
      <c r="NVE738" s="297"/>
      <c r="NVF738" s="297"/>
      <c r="NVG738" s="297"/>
      <c r="NVH738" s="297"/>
      <c r="NVI738" s="297"/>
      <c r="NVJ738" s="297"/>
      <c r="NVK738" s="297"/>
      <c r="NVL738" s="297"/>
      <c r="NVM738" s="297"/>
      <c r="NVN738" s="297"/>
      <c r="NVO738" s="297"/>
      <c r="NVP738" s="297"/>
      <c r="NVQ738" s="297"/>
      <c r="NVR738" s="297"/>
      <c r="NVS738" s="297"/>
      <c r="NVT738" s="297"/>
      <c r="NVU738" s="297"/>
      <c r="NVV738" s="297"/>
      <c r="NVW738" s="297"/>
      <c r="NVX738" s="297"/>
      <c r="NVY738" s="297"/>
      <c r="NVZ738" s="297"/>
      <c r="NWA738" s="297"/>
      <c r="NWB738" s="297"/>
      <c r="NWC738" s="297"/>
      <c r="NWD738" s="297"/>
      <c r="NWE738" s="297"/>
      <c r="NWF738" s="297"/>
      <c r="NWG738" s="297"/>
      <c r="NWH738" s="297"/>
      <c r="NWI738" s="297"/>
      <c r="NWJ738" s="297"/>
      <c r="NWK738" s="297"/>
      <c r="NWL738" s="297"/>
      <c r="NWM738" s="297"/>
      <c r="NWN738" s="297"/>
      <c r="NWO738" s="297"/>
      <c r="NWP738" s="297"/>
      <c r="NWQ738" s="297"/>
      <c r="NWR738" s="297"/>
      <c r="NWS738" s="297"/>
      <c r="NWT738" s="297"/>
      <c r="NWU738" s="297"/>
      <c r="NWV738" s="297"/>
      <c r="NWW738" s="297"/>
      <c r="NWX738" s="297"/>
      <c r="NWY738" s="297"/>
      <c r="NWZ738" s="297"/>
      <c r="NXA738" s="297"/>
      <c r="NXB738" s="297"/>
      <c r="NXC738" s="297"/>
      <c r="NXD738" s="297"/>
      <c r="NXE738" s="297"/>
      <c r="NXF738" s="297"/>
      <c r="NXG738" s="297"/>
      <c r="NXH738" s="297"/>
      <c r="NXI738" s="297"/>
      <c r="NXJ738" s="297"/>
      <c r="NXK738" s="297"/>
      <c r="NXL738" s="297"/>
      <c r="NXM738" s="297"/>
      <c r="NXN738" s="297"/>
      <c r="NXO738" s="297"/>
      <c r="NXP738" s="297"/>
      <c r="NXQ738" s="297"/>
      <c r="NXR738" s="297"/>
      <c r="NXS738" s="297"/>
      <c r="NXT738" s="297"/>
      <c r="NXU738" s="297"/>
      <c r="NXV738" s="297"/>
      <c r="NXW738" s="297"/>
      <c r="NXX738" s="297"/>
      <c r="NXY738" s="297"/>
      <c r="NXZ738" s="297"/>
      <c r="NYA738" s="297"/>
      <c r="NYB738" s="297"/>
      <c r="NYC738" s="297"/>
      <c r="NYD738" s="297"/>
      <c r="NYE738" s="297"/>
      <c r="NYF738" s="297"/>
      <c r="NYG738" s="297"/>
      <c r="NYH738" s="297"/>
      <c r="NYI738" s="297"/>
      <c r="NYJ738" s="297"/>
      <c r="NYK738" s="297"/>
      <c r="NYL738" s="297"/>
      <c r="NYM738" s="297"/>
      <c r="NYN738" s="297"/>
      <c r="NYO738" s="297"/>
      <c r="NYP738" s="297"/>
      <c r="NYQ738" s="297"/>
      <c r="NYR738" s="297"/>
      <c r="NYS738" s="297"/>
      <c r="NYT738" s="297"/>
      <c r="NYU738" s="297"/>
      <c r="NYV738" s="297"/>
      <c r="NYW738" s="297"/>
      <c r="NYX738" s="297"/>
      <c r="NYY738" s="297"/>
      <c r="NYZ738" s="297"/>
      <c r="NZA738" s="297"/>
      <c r="NZB738" s="297"/>
      <c r="NZC738" s="297"/>
      <c r="NZD738" s="297"/>
      <c r="NZE738" s="297"/>
      <c r="NZF738" s="297"/>
      <c r="NZG738" s="297"/>
      <c r="NZH738" s="297"/>
      <c r="NZI738" s="297"/>
      <c r="NZJ738" s="297"/>
      <c r="NZK738" s="297"/>
      <c r="NZL738" s="297"/>
      <c r="NZM738" s="297"/>
      <c r="NZN738" s="297"/>
      <c r="NZO738" s="297"/>
      <c r="NZP738" s="297"/>
      <c r="NZQ738" s="297"/>
      <c r="NZR738" s="297"/>
      <c r="NZS738" s="297"/>
      <c r="NZT738" s="297"/>
      <c r="NZU738" s="297"/>
      <c r="NZV738" s="297"/>
      <c r="NZW738" s="297"/>
      <c r="NZX738" s="297"/>
      <c r="NZY738" s="297"/>
      <c r="NZZ738" s="297"/>
      <c r="OAA738" s="297"/>
      <c r="OAB738" s="297"/>
      <c r="OAC738" s="297"/>
      <c r="OAD738" s="297"/>
      <c r="OAE738" s="297"/>
      <c r="OAF738" s="297"/>
      <c r="OAG738" s="297"/>
      <c r="OAH738" s="297"/>
      <c r="OAI738" s="297"/>
      <c r="OAJ738" s="297"/>
      <c r="OAK738" s="297"/>
      <c r="OAL738" s="297"/>
      <c r="OAM738" s="297"/>
      <c r="OAN738" s="297"/>
      <c r="OAO738" s="297"/>
      <c r="OAP738" s="297"/>
      <c r="OAQ738" s="297"/>
      <c r="OAR738" s="297"/>
      <c r="OAS738" s="297"/>
      <c r="OAT738" s="297"/>
      <c r="OAU738" s="297"/>
      <c r="OAV738" s="297"/>
      <c r="OAW738" s="297"/>
      <c r="OAX738" s="297"/>
      <c r="OAY738" s="297"/>
      <c r="OAZ738" s="297"/>
      <c r="OBA738" s="297"/>
      <c r="OBB738" s="297"/>
      <c r="OBC738" s="297"/>
      <c r="OBD738" s="297"/>
      <c r="OBE738" s="297"/>
      <c r="OBF738" s="297"/>
      <c r="OBG738" s="297"/>
      <c r="OBH738" s="297"/>
      <c r="OBI738" s="297"/>
      <c r="OBJ738" s="297"/>
      <c r="OBK738" s="297"/>
      <c r="OBL738" s="297"/>
      <c r="OBM738" s="297"/>
      <c r="OBN738" s="297"/>
      <c r="OBO738" s="297"/>
      <c r="OBP738" s="297"/>
      <c r="OBQ738" s="297"/>
      <c r="OBR738" s="297"/>
      <c r="OBS738" s="297"/>
      <c r="OBT738" s="297"/>
      <c r="OBU738" s="297"/>
      <c r="OBV738" s="297"/>
      <c r="OBW738" s="297"/>
      <c r="OBX738" s="297"/>
      <c r="OBY738" s="297"/>
      <c r="OBZ738" s="297"/>
      <c r="OCA738" s="297"/>
      <c r="OCB738" s="297"/>
      <c r="OCC738" s="297"/>
      <c r="OCD738" s="297"/>
      <c r="OCE738" s="297"/>
      <c r="OCF738" s="297"/>
      <c r="OCG738" s="297"/>
      <c r="OCH738" s="297"/>
      <c r="OCI738" s="297"/>
      <c r="OCJ738" s="297"/>
      <c r="OCK738" s="297"/>
      <c r="OCL738" s="297"/>
      <c r="OCM738" s="297"/>
      <c r="OCN738" s="297"/>
      <c r="OCO738" s="297"/>
      <c r="OCP738" s="297"/>
      <c r="OCQ738" s="297"/>
      <c r="OCR738" s="297"/>
      <c r="OCS738" s="297"/>
      <c r="OCT738" s="297"/>
      <c r="OCU738" s="297"/>
      <c r="OCV738" s="297"/>
      <c r="OCW738" s="297"/>
      <c r="OCX738" s="297"/>
      <c r="OCY738" s="297"/>
      <c r="OCZ738" s="297"/>
      <c r="ODA738" s="297"/>
      <c r="ODB738" s="297"/>
      <c r="ODC738" s="297"/>
      <c r="ODD738" s="297"/>
      <c r="ODE738" s="297"/>
      <c r="ODF738" s="297"/>
      <c r="ODG738" s="297"/>
      <c r="ODH738" s="297"/>
      <c r="ODI738" s="297"/>
      <c r="ODJ738" s="297"/>
      <c r="ODK738" s="297"/>
      <c r="ODL738" s="297"/>
      <c r="ODM738" s="297"/>
      <c r="ODN738" s="297"/>
      <c r="ODO738" s="297"/>
      <c r="ODP738" s="297"/>
      <c r="ODQ738" s="297"/>
      <c r="ODR738" s="297"/>
      <c r="ODS738" s="297"/>
      <c r="ODT738" s="297"/>
      <c r="ODU738" s="297"/>
      <c r="ODV738" s="297"/>
      <c r="ODW738" s="297"/>
      <c r="ODX738" s="297"/>
      <c r="ODY738" s="297"/>
      <c r="ODZ738" s="297"/>
      <c r="OEA738" s="297"/>
      <c r="OEB738" s="297"/>
      <c r="OEC738" s="297"/>
      <c r="OED738" s="297"/>
      <c r="OEE738" s="297"/>
      <c r="OEF738" s="297"/>
      <c r="OEG738" s="297"/>
      <c r="OEH738" s="297"/>
      <c r="OEI738" s="297"/>
      <c r="OEJ738" s="297"/>
      <c r="OEK738" s="297"/>
      <c r="OEL738" s="297"/>
      <c r="OEM738" s="297"/>
      <c r="OEN738" s="297"/>
      <c r="OEO738" s="297"/>
      <c r="OEP738" s="297"/>
      <c r="OEQ738" s="297"/>
      <c r="OER738" s="297"/>
      <c r="OES738" s="297"/>
      <c r="OET738" s="297"/>
      <c r="OEU738" s="297"/>
      <c r="OEV738" s="297"/>
      <c r="OEW738" s="297"/>
      <c r="OEX738" s="297"/>
      <c r="OEY738" s="297"/>
      <c r="OEZ738" s="297"/>
      <c r="OFA738" s="297"/>
      <c r="OFB738" s="297"/>
      <c r="OFC738" s="297"/>
      <c r="OFD738" s="297"/>
      <c r="OFE738" s="297"/>
      <c r="OFF738" s="297"/>
      <c r="OFG738" s="297"/>
      <c r="OFH738" s="297"/>
      <c r="OFI738" s="297"/>
      <c r="OFJ738" s="297"/>
      <c r="OFK738" s="297"/>
      <c r="OFL738" s="297"/>
      <c r="OFM738" s="297"/>
      <c r="OFN738" s="297"/>
      <c r="OFO738" s="297"/>
      <c r="OFP738" s="297"/>
      <c r="OFQ738" s="297"/>
      <c r="OFR738" s="297"/>
      <c r="OFS738" s="297"/>
      <c r="OFT738" s="297"/>
      <c r="OFU738" s="297"/>
      <c r="OFV738" s="297"/>
      <c r="OFW738" s="297"/>
      <c r="OFX738" s="297"/>
      <c r="OFY738" s="297"/>
      <c r="OFZ738" s="297"/>
      <c r="OGA738" s="297"/>
      <c r="OGB738" s="297"/>
      <c r="OGC738" s="297"/>
      <c r="OGD738" s="297"/>
      <c r="OGE738" s="297"/>
      <c r="OGF738" s="297"/>
      <c r="OGG738" s="297"/>
      <c r="OGH738" s="297"/>
      <c r="OGI738" s="297"/>
      <c r="OGJ738" s="297"/>
      <c r="OGK738" s="297"/>
      <c r="OGL738" s="297"/>
      <c r="OGM738" s="297"/>
      <c r="OGN738" s="297"/>
      <c r="OGO738" s="297"/>
      <c r="OGP738" s="297"/>
      <c r="OGQ738" s="297"/>
      <c r="OGR738" s="297"/>
      <c r="OGS738" s="297"/>
      <c r="OGT738" s="297"/>
      <c r="OGU738" s="297"/>
      <c r="OGV738" s="297"/>
      <c r="OGW738" s="297"/>
      <c r="OGX738" s="297"/>
      <c r="OGY738" s="297"/>
      <c r="OGZ738" s="297"/>
      <c r="OHA738" s="297"/>
      <c r="OHB738" s="297"/>
      <c r="OHC738" s="297"/>
      <c r="OHD738" s="297"/>
      <c r="OHE738" s="297"/>
      <c r="OHF738" s="297"/>
      <c r="OHG738" s="297"/>
      <c r="OHH738" s="297"/>
      <c r="OHI738" s="297"/>
      <c r="OHJ738" s="297"/>
      <c r="OHK738" s="297"/>
      <c r="OHL738" s="297"/>
      <c r="OHM738" s="297"/>
      <c r="OHN738" s="297"/>
      <c r="OHO738" s="297"/>
      <c r="OHP738" s="297"/>
      <c r="OHQ738" s="297"/>
      <c r="OHR738" s="297"/>
      <c r="OHS738" s="297"/>
      <c r="OHT738" s="297"/>
      <c r="OHU738" s="297"/>
      <c r="OHV738" s="297"/>
      <c r="OHW738" s="297"/>
      <c r="OHX738" s="297"/>
      <c r="OHY738" s="297"/>
      <c r="OHZ738" s="297"/>
      <c r="OIA738" s="297"/>
      <c r="OIB738" s="297"/>
      <c r="OIC738" s="297"/>
      <c r="OID738" s="297"/>
      <c r="OIE738" s="297"/>
      <c r="OIF738" s="297"/>
      <c r="OIG738" s="297"/>
      <c r="OIH738" s="297"/>
      <c r="OII738" s="297"/>
      <c r="OIJ738" s="297"/>
      <c r="OIK738" s="297"/>
      <c r="OIL738" s="297"/>
      <c r="OIM738" s="297"/>
      <c r="OIN738" s="297"/>
      <c r="OIO738" s="297"/>
      <c r="OIP738" s="297"/>
      <c r="OIQ738" s="297"/>
      <c r="OIR738" s="297"/>
      <c r="OIS738" s="297"/>
      <c r="OIT738" s="297"/>
      <c r="OIU738" s="297"/>
      <c r="OIV738" s="297"/>
      <c r="OIW738" s="297"/>
      <c r="OIX738" s="297"/>
      <c r="OIY738" s="297"/>
      <c r="OIZ738" s="297"/>
      <c r="OJA738" s="297"/>
      <c r="OJB738" s="297"/>
      <c r="OJC738" s="297"/>
      <c r="OJD738" s="297"/>
      <c r="OJE738" s="297"/>
      <c r="OJF738" s="297"/>
      <c r="OJG738" s="297"/>
      <c r="OJH738" s="297"/>
      <c r="OJI738" s="297"/>
      <c r="OJJ738" s="297"/>
      <c r="OJK738" s="297"/>
      <c r="OJL738" s="297"/>
      <c r="OJM738" s="297"/>
      <c r="OJN738" s="297"/>
      <c r="OJO738" s="297"/>
      <c r="OJP738" s="297"/>
      <c r="OJQ738" s="297"/>
      <c r="OJR738" s="297"/>
      <c r="OJS738" s="297"/>
      <c r="OJT738" s="297"/>
      <c r="OJU738" s="297"/>
      <c r="OJV738" s="297"/>
      <c r="OJW738" s="297"/>
      <c r="OJX738" s="297"/>
      <c r="OJY738" s="297"/>
      <c r="OJZ738" s="297"/>
      <c r="OKA738" s="297"/>
      <c r="OKB738" s="297"/>
      <c r="OKC738" s="297"/>
      <c r="OKD738" s="297"/>
      <c r="OKE738" s="297"/>
      <c r="OKF738" s="297"/>
      <c r="OKG738" s="297"/>
      <c r="OKH738" s="297"/>
      <c r="OKI738" s="297"/>
      <c r="OKJ738" s="297"/>
      <c r="OKK738" s="297"/>
      <c r="OKL738" s="297"/>
      <c r="OKM738" s="297"/>
      <c r="OKN738" s="297"/>
      <c r="OKO738" s="297"/>
      <c r="OKP738" s="297"/>
      <c r="OKQ738" s="297"/>
      <c r="OKR738" s="297"/>
      <c r="OKS738" s="297"/>
      <c r="OKT738" s="297"/>
      <c r="OKU738" s="297"/>
      <c r="OKV738" s="297"/>
      <c r="OKW738" s="297"/>
      <c r="OKX738" s="297"/>
      <c r="OKY738" s="297"/>
      <c r="OKZ738" s="297"/>
      <c r="OLA738" s="297"/>
      <c r="OLB738" s="297"/>
      <c r="OLC738" s="297"/>
      <c r="OLD738" s="297"/>
      <c r="OLE738" s="297"/>
      <c r="OLF738" s="297"/>
      <c r="OLG738" s="297"/>
      <c r="OLH738" s="297"/>
      <c r="OLI738" s="297"/>
      <c r="OLJ738" s="297"/>
      <c r="OLK738" s="297"/>
      <c r="OLL738" s="297"/>
      <c r="OLM738" s="297"/>
      <c r="OLN738" s="297"/>
      <c r="OLO738" s="297"/>
      <c r="OLP738" s="297"/>
      <c r="OLQ738" s="297"/>
      <c r="OLR738" s="297"/>
      <c r="OLS738" s="297"/>
      <c r="OLT738" s="297"/>
      <c r="OLU738" s="297"/>
      <c r="OLV738" s="297"/>
      <c r="OLW738" s="297"/>
      <c r="OLX738" s="297"/>
      <c r="OLY738" s="297"/>
      <c r="OLZ738" s="297"/>
      <c r="OMA738" s="297"/>
      <c r="OMB738" s="297"/>
      <c r="OMC738" s="297"/>
      <c r="OMD738" s="297"/>
      <c r="OME738" s="297"/>
      <c r="OMF738" s="297"/>
      <c r="OMG738" s="297"/>
      <c r="OMH738" s="297"/>
      <c r="OMI738" s="297"/>
      <c r="OMJ738" s="297"/>
      <c r="OMK738" s="297"/>
      <c r="OML738" s="297"/>
      <c r="OMM738" s="297"/>
      <c r="OMN738" s="297"/>
      <c r="OMO738" s="297"/>
      <c r="OMP738" s="297"/>
      <c r="OMQ738" s="297"/>
      <c r="OMR738" s="297"/>
      <c r="OMS738" s="297"/>
      <c r="OMT738" s="297"/>
      <c r="OMU738" s="297"/>
      <c r="OMV738" s="297"/>
      <c r="OMW738" s="297"/>
      <c r="OMX738" s="297"/>
      <c r="OMY738" s="297"/>
      <c r="OMZ738" s="297"/>
      <c r="ONA738" s="297"/>
      <c r="ONB738" s="297"/>
      <c r="ONC738" s="297"/>
      <c r="OND738" s="297"/>
      <c r="ONE738" s="297"/>
      <c r="ONF738" s="297"/>
      <c r="ONG738" s="297"/>
      <c r="ONH738" s="297"/>
      <c r="ONI738" s="297"/>
      <c r="ONJ738" s="297"/>
      <c r="ONK738" s="297"/>
      <c r="ONL738" s="297"/>
      <c r="ONM738" s="297"/>
      <c r="ONN738" s="297"/>
      <c r="ONO738" s="297"/>
      <c r="ONP738" s="297"/>
      <c r="ONQ738" s="297"/>
      <c r="ONR738" s="297"/>
      <c r="ONS738" s="297"/>
      <c r="ONT738" s="297"/>
      <c r="ONU738" s="297"/>
      <c r="ONV738" s="297"/>
      <c r="ONW738" s="297"/>
      <c r="ONX738" s="297"/>
      <c r="ONY738" s="297"/>
      <c r="ONZ738" s="297"/>
      <c r="OOA738" s="297"/>
      <c r="OOB738" s="297"/>
      <c r="OOC738" s="297"/>
      <c r="OOD738" s="297"/>
      <c r="OOE738" s="297"/>
      <c r="OOF738" s="297"/>
      <c r="OOG738" s="297"/>
      <c r="OOH738" s="297"/>
      <c r="OOI738" s="297"/>
      <c r="OOJ738" s="297"/>
      <c r="OOK738" s="297"/>
      <c r="OOL738" s="297"/>
      <c r="OOM738" s="297"/>
      <c r="OON738" s="297"/>
      <c r="OOO738" s="297"/>
      <c r="OOP738" s="297"/>
      <c r="OOQ738" s="297"/>
      <c r="OOR738" s="297"/>
      <c r="OOS738" s="297"/>
      <c r="OOT738" s="297"/>
      <c r="OOU738" s="297"/>
      <c r="OOV738" s="297"/>
      <c r="OOW738" s="297"/>
      <c r="OOX738" s="297"/>
      <c r="OOY738" s="297"/>
      <c r="OOZ738" s="297"/>
      <c r="OPA738" s="297"/>
      <c r="OPB738" s="297"/>
      <c r="OPC738" s="297"/>
      <c r="OPD738" s="297"/>
      <c r="OPE738" s="297"/>
      <c r="OPF738" s="297"/>
      <c r="OPG738" s="297"/>
      <c r="OPH738" s="297"/>
      <c r="OPI738" s="297"/>
      <c r="OPJ738" s="297"/>
      <c r="OPK738" s="297"/>
      <c r="OPL738" s="297"/>
      <c r="OPM738" s="297"/>
      <c r="OPN738" s="297"/>
      <c r="OPO738" s="297"/>
      <c r="OPP738" s="297"/>
      <c r="OPQ738" s="297"/>
      <c r="OPR738" s="297"/>
      <c r="OPS738" s="297"/>
      <c r="OPT738" s="297"/>
      <c r="OPU738" s="297"/>
      <c r="OPV738" s="297"/>
      <c r="OPW738" s="297"/>
      <c r="OPX738" s="297"/>
      <c r="OPY738" s="297"/>
      <c r="OPZ738" s="297"/>
      <c r="OQA738" s="297"/>
      <c r="OQB738" s="297"/>
      <c r="OQC738" s="297"/>
      <c r="OQD738" s="297"/>
      <c r="OQE738" s="297"/>
      <c r="OQF738" s="297"/>
      <c r="OQG738" s="297"/>
      <c r="OQH738" s="297"/>
      <c r="OQI738" s="297"/>
      <c r="OQJ738" s="297"/>
      <c r="OQK738" s="297"/>
      <c r="OQL738" s="297"/>
      <c r="OQM738" s="297"/>
      <c r="OQN738" s="297"/>
      <c r="OQO738" s="297"/>
      <c r="OQP738" s="297"/>
      <c r="OQQ738" s="297"/>
      <c r="OQR738" s="297"/>
      <c r="OQS738" s="297"/>
      <c r="OQT738" s="297"/>
      <c r="OQU738" s="297"/>
      <c r="OQV738" s="297"/>
      <c r="OQW738" s="297"/>
      <c r="OQX738" s="297"/>
      <c r="OQY738" s="297"/>
      <c r="OQZ738" s="297"/>
      <c r="ORA738" s="297"/>
      <c r="ORB738" s="297"/>
      <c r="ORC738" s="297"/>
      <c r="ORD738" s="297"/>
      <c r="ORE738" s="297"/>
      <c r="ORF738" s="297"/>
      <c r="ORG738" s="297"/>
      <c r="ORH738" s="297"/>
      <c r="ORI738" s="297"/>
      <c r="ORJ738" s="297"/>
      <c r="ORK738" s="297"/>
      <c r="ORL738" s="297"/>
      <c r="ORM738" s="297"/>
      <c r="ORN738" s="297"/>
      <c r="ORO738" s="297"/>
      <c r="ORP738" s="297"/>
      <c r="ORQ738" s="297"/>
      <c r="ORR738" s="297"/>
      <c r="ORS738" s="297"/>
      <c r="ORT738" s="297"/>
      <c r="ORU738" s="297"/>
      <c r="ORV738" s="297"/>
      <c r="ORW738" s="297"/>
      <c r="ORX738" s="297"/>
      <c r="ORY738" s="297"/>
      <c r="ORZ738" s="297"/>
      <c r="OSA738" s="297"/>
      <c r="OSB738" s="297"/>
      <c r="OSC738" s="297"/>
      <c r="OSD738" s="297"/>
      <c r="OSE738" s="297"/>
      <c r="OSF738" s="297"/>
      <c r="OSG738" s="297"/>
      <c r="OSH738" s="297"/>
      <c r="OSI738" s="297"/>
      <c r="OSJ738" s="297"/>
      <c r="OSK738" s="297"/>
      <c r="OSL738" s="297"/>
      <c r="OSM738" s="297"/>
      <c r="OSN738" s="297"/>
      <c r="OSO738" s="297"/>
      <c r="OSP738" s="297"/>
      <c r="OSQ738" s="297"/>
      <c r="OSR738" s="297"/>
      <c r="OSS738" s="297"/>
      <c r="OST738" s="297"/>
      <c r="OSU738" s="297"/>
      <c r="OSV738" s="297"/>
      <c r="OSW738" s="297"/>
      <c r="OSX738" s="297"/>
      <c r="OSY738" s="297"/>
      <c r="OSZ738" s="297"/>
      <c r="OTA738" s="297"/>
      <c r="OTB738" s="297"/>
      <c r="OTC738" s="297"/>
      <c r="OTD738" s="297"/>
      <c r="OTE738" s="297"/>
      <c r="OTF738" s="297"/>
      <c r="OTG738" s="297"/>
      <c r="OTH738" s="297"/>
      <c r="OTI738" s="297"/>
      <c r="OTJ738" s="297"/>
      <c r="OTK738" s="297"/>
      <c r="OTL738" s="297"/>
      <c r="OTM738" s="297"/>
      <c r="OTN738" s="297"/>
      <c r="OTO738" s="297"/>
      <c r="OTP738" s="297"/>
      <c r="OTQ738" s="297"/>
      <c r="OTR738" s="297"/>
      <c r="OTS738" s="297"/>
      <c r="OTT738" s="297"/>
      <c r="OTU738" s="297"/>
      <c r="OTV738" s="297"/>
      <c r="OTW738" s="297"/>
      <c r="OTX738" s="297"/>
      <c r="OTY738" s="297"/>
      <c r="OTZ738" s="297"/>
      <c r="OUA738" s="297"/>
      <c r="OUB738" s="297"/>
      <c r="OUC738" s="297"/>
      <c r="OUD738" s="297"/>
      <c r="OUE738" s="297"/>
      <c r="OUF738" s="297"/>
      <c r="OUG738" s="297"/>
      <c r="OUH738" s="297"/>
      <c r="OUI738" s="297"/>
      <c r="OUJ738" s="297"/>
      <c r="OUK738" s="297"/>
      <c r="OUL738" s="297"/>
      <c r="OUM738" s="297"/>
      <c r="OUN738" s="297"/>
      <c r="OUO738" s="297"/>
      <c r="OUP738" s="297"/>
      <c r="OUQ738" s="297"/>
      <c r="OUR738" s="297"/>
      <c r="OUS738" s="297"/>
      <c r="OUT738" s="297"/>
      <c r="OUU738" s="297"/>
      <c r="OUV738" s="297"/>
      <c r="OUW738" s="297"/>
      <c r="OUX738" s="297"/>
      <c r="OUY738" s="297"/>
      <c r="OUZ738" s="297"/>
      <c r="OVA738" s="297"/>
      <c r="OVB738" s="297"/>
      <c r="OVC738" s="297"/>
      <c r="OVD738" s="297"/>
      <c r="OVE738" s="297"/>
      <c r="OVF738" s="297"/>
      <c r="OVG738" s="297"/>
      <c r="OVH738" s="297"/>
      <c r="OVI738" s="297"/>
      <c r="OVJ738" s="297"/>
      <c r="OVK738" s="297"/>
      <c r="OVL738" s="297"/>
      <c r="OVM738" s="297"/>
      <c r="OVN738" s="297"/>
      <c r="OVO738" s="297"/>
      <c r="OVP738" s="297"/>
      <c r="OVQ738" s="297"/>
      <c r="OVR738" s="297"/>
      <c r="OVS738" s="297"/>
      <c r="OVT738" s="297"/>
      <c r="OVU738" s="297"/>
      <c r="OVV738" s="297"/>
      <c r="OVW738" s="297"/>
      <c r="OVX738" s="297"/>
      <c r="OVY738" s="297"/>
      <c r="OVZ738" s="297"/>
      <c r="OWA738" s="297"/>
      <c r="OWB738" s="297"/>
      <c r="OWC738" s="297"/>
      <c r="OWD738" s="297"/>
      <c r="OWE738" s="297"/>
      <c r="OWF738" s="297"/>
      <c r="OWG738" s="297"/>
      <c r="OWH738" s="297"/>
      <c r="OWI738" s="297"/>
      <c r="OWJ738" s="297"/>
      <c r="OWK738" s="297"/>
      <c r="OWL738" s="297"/>
      <c r="OWM738" s="297"/>
      <c r="OWN738" s="297"/>
      <c r="OWO738" s="297"/>
      <c r="OWP738" s="297"/>
      <c r="OWQ738" s="297"/>
      <c r="OWR738" s="297"/>
      <c r="OWS738" s="297"/>
      <c r="OWT738" s="297"/>
      <c r="OWU738" s="297"/>
      <c r="OWV738" s="297"/>
      <c r="OWW738" s="297"/>
      <c r="OWX738" s="297"/>
      <c r="OWY738" s="297"/>
      <c r="OWZ738" s="297"/>
      <c r="OXA738" s="297"/>
      <c r="OXB738" s="297"/>
      <c r="OXC738" s="297"/>
      <c r="OXD738" s="297"/>
      <c r="OXE738" s="297"/>
      <c r="OXF738" s="297"/>
      <c r="OXG738" s="297"/>
      <c r="OXH738" s="297"/>
      <c r="OXI738" s="297"/>
      <c r="OXJ738" s="297"/>
      <c r="OXK738" s="297"/>
      <c r="OXL738" s="297"/>
      <c r="OXM738" s="297"/>
      <c r="OXN738" s="297"/>
      <c r="OXO738" s="297"/>
      <c r="OXP738" s="297"/>
      <c r="OXQ738" s="297"/>
      <c r="OXR738" s="297"/>
      <c r="OXS738" s="297"/>
      <c r="OXT738" s="297"/>
      <c r="OXU738" s="297"/>
      <c r="OXV738" s="297"/>
      <c r="OXW738" s="297"/>
      <c r="OXX738" s="297"/>
      <c r="OXY738" s="297"/>
      <c r="OXZ738" s="297"/>
      <c r="OYA738" s="297"/>
      <c r="OYB738" s="297"/>
      <c r="OYC738" s="297"/>
      <c r="OYD738" s="297"/>
      <c r="OYE738" s="297"/>
      <c r="OYF738" s="297"/>
      <c r="OYG738" s="297"/>
      <c r="OYH738" s="297"/>
      <c r="OYI738" s="297"/>
      <c r="OYJ738" s="297"/>
      <c r="OYK738" s="297"/>
      <c r="OYL738" s="297"/>
      <c r="OYM738" s="297"/>
      <c r="OYN738" s="297"/>
      <c r="OYO738" s="297"/>
      <c r="OYP738" s="297"/>
      <c r="OYQ738" s="297"/>
      <c r="OYR738" s="297"/>
      <c r="OYS738" s="297"/>
      <c r="OYT738" s="297"/>
      <c r="OYU738" s="297"/>
      <c r="OYV738" s="297"/>
      <c r="OYW738" s="297"/>
      <c r="OYX738" s="297"/>
      <c r="OYY738" s="297"/>
      <c r="OYZ738" s="297"/>
      <c r="OZA738" s="297"/>
      <c r="OZB738" s="297"/>
      <c r="OZC738" s="297"/>
      <c r="OZD738" s="297"/>
      <c r="OZE738" s="297"/>
      <c r="OZF738" s="297"/>
      <c r="OZG738" s="297"/>
      <c r="OZH738" s="297"/>
      <c r="OZI738" s="297"/>
      <c r="OZJ738" s="297"/>
      <c r="OZK738" s="297"/>
      <c r="OZL738" s="297"/>
      <c r="OZM738" s="297"/>
      <c r="OZN738" s="297"/>
      <c r="OZO738" s="297"/>
      <c r="OZP738" s="297"/>
      <c r="OZQ738" s="297"/>
      <c r="OZR738" s="297"/>
      <c r="OZS738" s="297"/>
      <c r="OZT738" s="297"/>
      <c r="OZU738" s="297"/>
      <c r="OZV738" s="297"/>
      <c r="OZW738" s="297"/>
      <c r="OZX738" s="297"/>
      <c r="OZY738" s="297"/>
      <c r="OZZ738" s="297"/>
      <c r="PAA738" s="297"/>
      <c r="PAB738" s="297"/>
      <c r="PAC738" s="297"/>
      <c r="PAD738" s="297"/>
      <c r="PAE738" s="297"/>
      <c r="PAF738" s="297"/>
      <c r="PAG738" s="297"/>
      <c r="PAH738" s="297"/>
      <c r="PAI738" s="297"/>
      <c r="PAJ738" s="297"/>
      <c r="PAK738" s="297"/>
      <c r="PAL738" s="297"/>
      <c r="PAM738" s="297"/>
      <c r="PAN738" s="297"/>
      <c r="PAO738" s="297"/>
      <c r="PAP738" s="297"/>
      <c r="PAQ738" s="297"/>
      <c r="PAR738" s="297"/>
      <c r="PAS738" s="297"/>
      <c r="PAT738" s="297"/>
      <c r="PAU738" s="297"/>
      <c r="PAV738" s="297"/>
      <c r="PAW738" s="297"/>
      <c r="PAX738" s="297"/>
      <c r="PAY738" s="297"/>
      <c r="PAZ738" s="297"/>
      <c r="PBA738" s="297"/>
      <c r="PBB738" s="297"/>
      <c r="PBC738" s="297"/>
      <c r="PBD738" s="297"/>
      <c r="PBE738" s="297"/>
      <c r="PBF738" s="297"/>
      <c r="PBG738" s="297"/>
      <c r="PBH738" s="297"/>
      <c r="PBI738" s="297"/>
      <c r="PBJ738" s="297"/>
      <c r="PBK738" s="297"/>
      <c r="PBL738" s="297"/>
      <c r="PBM738" s="297"/>
      <c r="PBN738" s="297"/>
      <c r="PBO738" s="297"/>
      <c r="PBP738" s="297"/>
      <c r="PBQ738" s="297"/>
      <c r="PBR738" s="297"/>
      <c r="PBS738" s="297"/>
      <c r="PBT738" s="297"/>
      <c r="PBU738" s="297"/>
      <c r="PBV738" s="297"/>
      <c r="PBW738" s="297"/>
      <c r="PBX738" s="297"/>
      <c r="PBY738" s="297"/>
      <c r="PBZ738" s="297"/>
      <c r="PCA738" s="297"/>
      <c r="PCB738" s="297"/>
      <c r="PCC738" s="297"/>
      <c r="PCD738" s="297"/>
      <c r="PCE738" s="297"/>
      <c r="PCF738" s="297"/>
      <c r="PCG738" s="297"/>
      <c r="PCH738" s="297"/>
      <c r="PCI738" s="297"/>
      <c r="PCJ738" s="297"/>
      <c r="PCK738" s="297"/>
      <c r="PCL738" s="297"/>
      <c r="PCM738" s="297"/>
      <c r="PCN738" s="297"/>
      <c r="PCO738" s="297"/>
      <c r="PCP738" s="297"/>
      <c r="PCQ738" s="297"/>
      <c r="PCR738" s="297"/>
      <c r="PCS738" s="297"/>
      <c r="PCT738" s="297"/>
      <c r="PCU738" s="297"/>
      <c r="PCV738" s="297"/>
      <c r="PCW738" s="297"/>
      <c r="PCX738" s="297"/>
      <c r="PCY738" s="297"/>
      <c r="PCZ738" s="297"/>
      <c r="PDA738" s="297"/>
      <c r="PDB738" s="297"/>
      <c r="PDC738" s="297"/>
      <c r="PDD738" s="297"/>
      <c r="PDE738" s="297"/>
      <c r="PDF738" s="297"/>
      <c r="PDG738" s="297"/>
      <c r="PDH738" s="297"/>
      <c r="PDI738" s="297"/>
      <c r="PDJ738" s="297"/>
      <c r="PDK738" s="297"/>
      <c r="PDL738" s="297"/>
      <c r="PDM738" s="297"/>
      <c r="PDN738" s="297"/>
      <c r="PDO738" s="297"/>
      <c r="PDP738" s="297"/>
      <c r="PDQ738" s="297"/>
      <c r="PDR738" s="297"/>
      <c r="PDS738" s="297"/>
      <c r="PDT738" s="297"/>
      <c r="PDU738" s="297"/>
      <c r="PDV738" s="297"/>
      <c r="PDW738" s="297"/>
      <c r="PDX738" s="297"/>
      <c r="PDY738" s="297"/>
      <c r="PDZ738" s="297"/>
      <c r="PEA738" s="297"/>
      <c r="PEB738" s="297"/>
      <c r="PEC738" s="297"/>
      <c r="PED738" s="297"/>
      <c r="PEE738" s="297"/>
      <c r="PEF738" s="297"/>
      <c r="PEG738" s="297"/>
      <c r="PEH738" s="297"/>
      <c r="PEI738" s="297"/>
      <c r="PEJ738" s="297"/>
      <c r="PEK738" s="297"/>
      <c r="PEL738" s="297"/>
      <c r="PEM738" s="297"/>
      <c r="PEN738" s="297"/>
      <c r="PEO738" s="297"/>
      <c r="PEP738" s="297"/>
      <c r="PEQ738" s="297"/>
      <c r="PER738" s="297"/>
      <c r="PES738" s="297"/>
      <c r="PET738" s="297"/>
      <c r="PEU738" s="297"/>
      <c r="PEV738" s="297"/>
      <c r="PEW738" s="297"/>
      <c r="PEX738" s="297"/>
      <c r="PEY738" s="297"/>
      <c r="PEZ738" s="297"/>
      <c r="PFA738" s="297"/>
      <c r="PFB738" s="297"/>
      <c r="PFC738" s="297"/>
      <c r="PFD738" s="297"/>
      <c r="PFE738" s="297"/>
      <c r="PFF738" s="297"/>
      <c r="PFG738" s="297"/>
      <c r="PFH738" s="297"/>
      <c r="PFI738" s="297"/>
      <c r="PFJ738" s="297"/>
      <c r="PFK738" s="297"/>
      <c r="PFL738" s="297"/>
      <c r="PFM738" s="297"/>
      <c r="PFN738" s="297"/>
      <c r="PFO738" s="297"/>
      <c r="PFP738" s="297"/>
      <c r="PFQ738" s="297"/>
      <c r="PFR738" s="297"/>
      <c r="PFS738" s="297"/>
      <c r="PFT738" s="297"/>
      <c r="PFU738" s="297"/>
      <c r="PFV738" s="297"/>
      <c r="PFW738" s="297"/>
      <c r="PFX738" s="297"/>
      <c r="PFY738" s="297"/>
      <c r="PFZ738" s="297"/>
      <c r="PGA738" s="297"/>
      <c r="PGB738" s="297"/>
      <c r="PGC738" s="297"/>
      <c r="PGD738" s="297"/>
      <c r="PGE738" s="297"/>
      <c r="PGF738" s="297"/>
      <c r="PGG738" s="297"/>
      <c r="PGH738" s="297"/>
      <c r="PGI738" s="297"/>
      <c r="PGJ738" s="297"/>
      <c r="PGK738" s="297"/>
      <c r="PGL738" s="297"/>
      <c r="PGM738" s="297"/>
      <c r="PGN738" s="297"/>
      <c r="PGO738" s="297"/>
      <c r="PGP738" s="297"/>
      <c r="PGQ738" s="297"/>
      <c r="PGR738" s="297"/>
      <c r="PGS738" s="297"/>
      <c r="PGT738" s="297"/>
      <c r="PGU738" s="297"/>
      <c r="PGV738" s="297"/>
      <c r="PGW738" s="297"/>
      <c r="PGX738" s="297"/>
      <c r="PGY738" s="297"/>
      <c r="PGZ738" s="297"/>
      <c r="PHA738" s="297"/>
      <c r="PHB738" s="297"/>
      <c r="PHC738" s="297"/>
      <c r="PHD738" s="297"/>
      <c r="PHE738" s="297"/>
      <c r="PHF738" s="297"/>
      <c r="PHG738" s="297"/>
      <c r="PHH738" s="297"/>
      <c r="PHI738" s="297"/>
      <c r="PHJ738" s="297"/>
      <c r="PHK738" s="297"/>
      <c r="PHL738" s="297"/>
      <c r="PHM738" s="297"/>
      <c r="PHN738" s="297"/>
      <c r="PHO738" s="297"/>
      <c r="PHP738" s="297"/>
      <c r="PHQ738" s="297"/>
      <c r="PHR738" s="297"/>
      <c r="PHS738" s="297"/>
      <c r="PHT738" s="297"/>
      <c r="PHU738" s="297"/>
      <c r="PHV738" s="297"/>
      <c r="PHW738" s="297"/>
      <c r="PHX738" s="297"/>
      <c r="PHY738" s="297"/>
      <c r="PHZ738" s="297"/>
      <c r="PIA738" s="297"/>
      <c r="PIB738" s="297"/>
      <c r="PIC738" s="297"/>
      <c r="PID738" s="297"/>
      <c r="PIE738" s="297"/>
      <c r="PIF738" s="297"/>
      <c r="PIG738" s="297"/>
      <c r="PIH738" s="297"/>
      <c r="PII738" s="297"/>
      <c r="PIJ738" s="297"/>
      <c r="PIK738" s="297"/>
      <c r="PIL738" s="297"/>
      <c r="PIM738" s="297"/>
      <c r="PIN738" s="297"/>
      <c r="PIO738" s="297"/>
      <c r="PIP738" s="297"/>
      <c r="PIQ738" s="297"/>
      <c r="PIR738" s="297"/>
      <c r="PIS738" s="297"/>
      <c r="PIT738" s="297"/>
      <c r="PIU738" s="297"/>
      <c r="PIV738" s="297"/>
      <c r="PIW738" s="297"/>
      <c r="PIX738" s="297"/>
      <c r="PIY738" s="297"/>
      <c r="PIZ738" s="297"/>
      <c r="PJA738" s="297"/>
      <c r="PJB738" s="297"/>
      <c r="PJC738" s="297"/>
      <c r="PJD738" s="297"/>
      <c r="PJE738" s="297"/>
      <c r="PJF738" s="297"/>
      <c r="PJG738" s="297"/>
      <c r="PJH738" s="297"/>
      <c r="PJI738" s="297"/>
      <c r="PJJ738" s="297"/>
      <c r="PJK738" s="297"/>
      <c r="PJL738" s="297"/>
      <c r="PJM738" s="297"/>
      <c r="PJN738" s="297"/>
      <c r="PJO738" s="297"/>
      <c r="PJP738" s="297"/>
      <c r="PJQ738" s="297"/>
      <c r="PJR738" s="297"/>
      <c r="PJS738" s="297"/>
      <c r="PJT738" s="297"/>
      <c r="PJU738" s="297"/>
      <c r="PJV738" s="297"/>
      <c r="PJW738" s="297"/>
      <c r="PJX738" s="297"/>
      <c r="PJY738" s="297"/>
      <c r="PJZ738" s="297"/>
      <c r="PKA738" s="297"/>
      <c r="PKB738" s="297"/>
      <c r="PKC738" s="297"/>
      <c r="PKD738" s="297"/>
      <c r="PKE738" s="297"/>
      <c r="PKF738" s="297"/>
      <c r="PKG738" s="297"/>
      <c r="PKH738" s="297"/>
      <c r="PKI738" s="297"/>
      <c r="PKJ738" s="297"/>
      <c r="PKK738" s="297"/>
      <c r="PKL738" s="297"/>
      <c r="PKM738" s="297"/>
      <c r="PKN738" s="297"/>
      <c r="PKO738" s="297"/>
      <c r="PKP738" s="297"/>
      <c r="PKQ738" s="297"/>
      <c r="PKR738" s="297"/>
      <c r="PKS738" s="297"/>
      <c r="PKT738" s="297"/>
      <c r="PKU738" s="297"/>
      <c r="PKV738" s="297"/>
      <c r="PKW738" s="297"/>
      <c r="PKX738" s="297"/>
      <c r="PKY738" s="297"/>
      <c r="PKZ738" s="297"/>
      <c r="PLA738" s="297"/>
      <c r="PLB738" s="297"/>
      <c r="PLC738" s="297"/>
      <c r="PLD738" s="297"/>
      <c r="PLE738" s="297"/>
      <c r="PLF738" s="297"/>
      <c r="PLG738" s="297"/>
      <c r="PLH738" s="297"/>
      <c r="PLI738" s="297"/>
      <c r="PLJ738" s="297"/>
      <c r="PLK738" s="297"/>
      <c r="PLL738" s="297"/>
      <c r="PLM738" s="297"/>
      <c r="PLN738" s="297"/>
      <c r="PLO738" s="297"/>
      <c r="PLP738" s="297"/>
      <c r="PLQ738" s="297"/>
      <c r="PLR738" s="297"/>
      <c r="PLS738" s="297"/>
      <c r="PLT738" s="297"/>
      <c r="PLU738" s="297"/>
      <c r="PLV738" s="297"/>
      <c r="PLW738" s="297"/>
      <c r="PLX738" s="297"/>
      <c r="PLY738" s="297"/>
      <c r="PLZ738" s="297"/>
      <c r="PMA738" s="297"/>
      <c r="PMB738" s="297"/>
      <c r="PMC738" s="297"/>
      <c r="PMD738" s="297"/>
      <c r="PME738" s="297"/>
      <c r="PMF738" s="297"/>
      <c r="PMG738" s="297"/>
      <c r="PMH738" s="297"/>
      <c r="PMI738" s="297"/>
      <c r="PMJ738" s="297"/>
      <c r="PMK738" s="297"/>
      <c r="PML738" s="297"/>
      <c r="PMM738" s="297"/>
      <c r="PMN738" s="297"/>
      <c r="PMO738" s="297"/>
      <c r="PMP738" s="297"/>
      <c r="PMQ738" s="297"/>
      <c r="PMR738" s="297"/>
      <c r="PMS738" s="297"/>
      <c r="PMT738" s="297"/>
      <c r="PMU738" s="297"/>
      <c r="PMV738" s="297"/>
      <c r="PMW738" s="297"/>
      <c r="PMX738" s="297"/>
      <c r="PMY738" s="297"/>
      <c r="PMZ738" s="297"/>
      <c r="PNA738" s="297"/>
      <c r="PNB738" s="297"/>
      <c r="PNC738" s="297"/>
      <c r="PND738" s="297"/>
      <c r="PNE738" s="297"/>
      <c r="PNF738" s="297"/>
      <c r="PNG738" s="297"/>
      <c r="PNH738" s="297"/>
      <c r="PNI738" s="297"/>
      <c r="PNJ738" s="297"/>
      <c r="PNK738" s="297"/>
      <c r="PNL738" s="297"/>
      <c r="PNM738" s="297"/>
      <c r="PNN738" s="297"/>
      <c r="PNO738" s="297"/>
      <c r="PNP738" s="297"/>
      <c r="PNQ738" s="297"/>
      <c r="PNR738" s="297"/>
      <c r="PNS738" s="297"/>
      <c r="PNT738" s="297"/>
      <c r="PNU738" s="297"/>
      <c r="PNV738" s="297"/>
      <c r="PNW738" s="297"/>
      <c r="PNX738" s="297"/>
      <c r="PNY738" s="297"/>
      <c r="PNZ738" s="297"/>
      <c r="POA738" s="297"/>
      <c r="POB738" s="297"/>
      <c r="POC738" s="297"/>
      <c r="POD738" s="297"/>
      <c r="POE738" s="297"/>
      <c r="POF738" s="297"/>
      <c r="POG738" s="297"/>
      <c r="POH738" s="297"/>
      <c r="POI738" s="297"/>
      <c r="POJ738" s="297"/>
      <c r="POK738" s="297"/>
      <c r="POL738" s="297"/>
      <c r="POM738" s="297"/>
      <c r="PON738" s="297"/>
      <c r="POO738" s="297"/>
      <c r="POP738" s="297"/>
      <c r="POQ738" s="297"/>
      <c r="POR738" s="297"/>
      <c r="POS738" s="297"/>
      <c r="POT738" s="297"/>
      <c r="POU738" s="297"/>
      <c r="POV738" s="297"/>
      <c r="POW738" s="297"/>
      <c r="POX738" s="297"/>
      <c r="POY738" s="297"/>
      <c r="POZ738" s="297"/>
      <c r="PPA738" s="297"/>
      <c r="PPB738" s="297"/>
      <c r="PPC738" s="297"/>
      <c r="PPD738" s="297"/>
      <c r="PPE738" s="297"/>
      <c r="PPF738" s="297"/>
      <c r="PPG738" s="297"/>
      <c r="PPH738" s="297"/>
      <c r="PPI738" s="297"/>
      <c r="PPJ738" s="297"/>
      <c r="PPK738" s="297"/>
      <c r="PPL738" s="297"/>
      <c r="PPM738" s="297"/>
      <c r="PPN738" s="297"/>
      <c r="PPO738" s="297"/>
      <c r="PPP738" s="297"/>
      <c r="PPQ738" s="297"/>
      <c r="PPR738" s="297"/>
      <c r="PPS738" s="297"/>
      <c r="PPT738" s="297"/>
      <c r="PPU738" s="297"/>
      <c r="PPV738" s="297"/>
      <c r="PPW738" s="297"/>
      <c r="PPX738" s="297"/>
      <c r="PPY738" s="297"/>
      <c r="PPZ738" s="297"/>
      <c r="PQA738" s="297"/>
      <c r="PQB738" s="297"/>
      <c r="PQC738" s="297"/>
      <c r="PQD738" s="297"/>
      <c r="PQE738" s="297"/>
      <c r="PQF738" s="297"/>
      <c r="PQG738" s="297"/>
      <c r="PQH738" s="297"/>
      <c r="PQI738" s="297"/>
      <c r="PQJ738" s="297"/>
      <c r="PQK738" s="297"/>
      <c r="PQL738" s="297"/>
      <c r="PQM738" s="297"/>
      <c r="PQN738" s="297"/>
      <c r="PQO738" s="297"/>
      <c r="PQP738" s="297"/>
      <c r="PQQ738" s="297"/>
      <c r="PQR738" s="297"/>
      <c r="PQS738" s="297"/>
      <c r="PQT738" s="297"/>
      <c r="PQU738" s="297"/>
      <c r="PQV738" s="297"/>
      <c r="PQW738" s="297"/>
      <c r="PQX738" s="297"/>
      <c r="PQY738" s="297"/>
      <c r="PQZ738" s="297"/>
      <c r="PRA738" s="297"/>
      <c r="PRB738" s="297"/>
      <c r="PRC738" s="297"/>
      <c r="PRD738" s="297"/>
      <c r="PRE738" s="297"/>
      <c r="PRF738" s="297"/>
      <c r="PRG738" s="297"/>
      <c r="PRH738" s="297"/>
      <c r="PRI738" s="297"/>
      <c r="PRJ738" s="297"/>
      <c r="PRK738" s="297"/>
      <c r="PRL738" s="297"/>
      <c r="PRM738" s="297"/>
      <c r="PRN738" s="297"/>
      <c r="PRO738" s="297"/>
      <c r="PRP738" s="297"/>
      <c r="PRQ738" s="297"/>
      <c r="PRR738" s="297"/>
      <c r="PRS738" s="297"/>
      <c r="PRT738" s="297"/>
      <c r="PRU738" s="297"/>
      <c r="PRV738" s="297"/>
      <c r="PRW738" s="297"/>
      <c r="PRX738" s="297"/>
      <c r="PRY738" s="297"/>
      <c r="PRZ738" s="297"/>
      <c r="PSA738" s="297"/>
      <c r="PSB738" s="297"/>
      <c r="PSC738" s="297"/>
      <c r="PSD738" s="297"/>
      <c r="PSE738" s="297"/>
      <c r="PSF738" s="297"/>
      <c r="PSG738" s="297"/>
      <c r="PSH738" s="297"/>
      <c r="PSI738" s="297"/>
      <c r="PSJ738" s="297"/>
      <c r="PSK738" s="297"/>
      <c r="PSL738" s="297"/>
      <c r="PSM738" s="297"/>
      <c r="PSN738" s="297"/>
      <c r="PSO738" s="297"/>
      <c r="PSP738" s="297"/>
      <c r="PSQ738" s="297"/>
      <c r="PSR738" s="297"/>
      <c r="PSS738" s="297"/>
      <c r="PST738" s="297"/>
      <c r="PSU738" s="297"/>
      <c r="PSV738" s="297"/>
      <c r="PSW738" s="297"/>
      <c r="PSX738" s="297"/>
      <c r="PSY738" s="297"/>
      <c r="PSZ738" s="297"/>
      <c r="PTA738" s="297"/>
      <c r="PTB738" s="297"/>
      <c r="PTC738" s="297"/>
      <c r="PTD738" s="297"/>
      <c r="PTE738" s="297"/>
      <c r="PTF738" s="297"/>
      <c r="PTG738" s="297"/>
      <c r="PTH738" s="297"/>
      <c r="PTI738" s="297"/>
      <c r="PTJ738" s="297"/>
      <c r="PTK738" s="297"/>
      <c r="PTL738" s="297"/>
      <c r="PTM738" s="297"/>
      <c r="PTN738" s="297"/>
      <c r="PTO738" s="297"/>
      <c r="PTP738" s="297"/>
      <c r="PTQ738" s="297"/>
      <c r="PTR738" s="297"/>
      <c r="PTS738" s="297"/>
      <c r="PTT738" s="297"/>
      <c r="PTU738" s="297"/>
      <c r="PTV738" s="297"/>
      <c r="PTW738" s="297"/>
      <c r="PTX738" s="297"/>
      <c r="PTY738" s="297"/>
      <c r="PTZ738" s="297"/>
      <c r="PUA738" s="297"/>
      <c r="PUB738" s="297"/>
      <c r="PUC738" s="297"/>
      <c r="PUD738" s="297"/>
      <c r="PUE738" s="297"/>
      <c r="PUF738" s="297"/>
      <c r="PUG738" s="297"/>
      <c r="PUH738" s="297"/>
      <c r="PUI738" s="297"/>
      <c r="PUJ738" s="297"/>
      <c r="PUK738" s="297"/>
      <c r="PUL738" s="297"/>
      <c r="PUM738" s="297"/>
      <c r="PUN738" s="297"/>
      <c r="PUO738" s="297"/>
      <c r="PUP738" s="297"/>
      <c r="PUQ738" s="297"/>
      <c r="PUR738" s="297"/>
      <c r="PUS738" s="297"/>
      <c r="PUT738" s="297"/>
      <c r="PUU738" s="297"/>
      <c r="PUV738" s="297"/>
      <c r="PUW738" s="297"/>
      <c r="PUX738" s="297"/>
      <c r="PUY738" s="297"/>
      <c r="PUZ738" s="297"/>
      <c r="PVA738" s="297"/>
      <c r="PVB738" s="297"/>
      <c r="PVC738" s="297"/>
      <c r="PVD738" s="297"/>
      <c r="PVE738" s="297"/>
      <c r="PVF738" s="297"/>
      <c r="PVG738" s="297"/>
      <c r="PVH738" s="297"/>
      <c r="PVI738" s="297"/>
      <c r="PVJ738" s="297"/>
      <c r="PVK738" s="297"/>
      <c r="PVL738" s="297"/>
      <c r="PVM738" s="297"/>
      <c r="PVN738" s="297"/>
      <c r="PVO738" s="297"/>
      <c r="PVP738" s="297"/>
      <c r="PVQ738" s="297"/>
      <c r="PVR738" s="297"/>
      <c r="PVS738" s="297"/>
      <c r="PVT738" s="297"/>
      <c r="PVU738" s="297"/>
      <c r="PVV738" s="297"/>
      <c r="PVW738" s="297"/>
      <c r="PVX738" s="297"/>
      <c r="PVY738" s="297"/>
      <c r="PVZ738" s="297"/>
      <c r="PWA738" s="297"/>
      <c r="PWB738" s="297"/>
      <c r="PWC738" s="297"/>
      <c r="PWD738" s="297"/>
      <c r="PWE738" s="297"/>
      <c r="PWF738" s="297"/>
      <c r="PWG738" s="297"/>
      <c r="PWH738" s="297"/>
      <c r="PWI738" s="297"/>
      <c r="PWJ738" s="297"/>
      <c r="PWK738" s="297"/>
      <c r="PWL738" s="297"/>
      <c r="PWM738" s="297"/>
      <c r="PWN738" s="297"/>
      <c r="PWO738" s="297"/>
      <c r="PWP738" s="297"/>
      <c r="PWQ738" s="297"/>
      <c r="PWR738" s="297"/>
      <c r="PWS738" s="297"/>
      <c r="PWT738" s="297"/>
      <c r="PWU738" s="297"/>
      <c r="PWV738" s="297"/>
      <c r="PWW738" s="297"/>
      <c r="PWX738" s="297"/>
      <c r="PWY738" s="297"/>
      <c r="PWZ738" s="297"/>
      <c r="PXA738" s="297"/>
      <c r="PXB738" s="297"/>
      <c r="PXC738" s="297"/>
      <c r="PXD738" s="297"/>
      <c r="PXE738" s="297"/>
      <c r="PXF738" s="297"/>
      <c r="PXG738" s="297"/>
      <c r="PXH738" s="297"/>
      <c r="PXI738" s="297"/>
      <c r="PXJ738" s="297"/>
      <c r="PXK738" s="297"/>
      <c r="PXL738" s="297"/>
      <c r="PXM738" s="297"/>
      <c r="PXN738" s="297"/>
      <c r="PXO738" s="297"/>
      <c r="PXP738" s="297"/>
      <c r="PXQ738" s="297"/>
      <c r="PXR738" s="297"/>
      <c r="PXS738" s="297"/>
      <c r="PXT738" s="297"/>
      <c r="PXU738" s="297"/>
      <c r="PXV738" s="297"/>
      <c r="PXW738" s="297"/>
      <c r="PXX738" s="297"/>
      <c r="PXY738" s="297"/>
      <c r="PXZ738" s="297"/>
      <c r="PYA738" s="297"/>
      <c r="PYB738" s="297"/>
      <c r="PYC738" s="297"/>
      <c r="PYD738" s="297"/>
      <c r="PYE738" s="297"/>
      <c r="PYF738" s="297"/>
      <c r="PYG738" s="297"/>
      <c r="PYH738" s="297"/>
      <c r="PYI738" s="297"/>
      <c r="PYJ738" s="297"/>
      <c r="PYK738" s="297"/>
      <c r="PYL738" s="297"/>
      <c r="PYM738" s="297"/>
      <c r="PYN738" s="297"/>
      <c r="PYO738" s="297"/>
      <c r="PYP738" s="297"/>
      <c r="PYQ738" s="297"/>
      <c r="PYR738" s="297"/>
      <c r="PYS738" s="297"/>
      <c r="PYT738" s="297"/>
      <c r="PYU738" s="297"/>
      <c r="PYV738" s="297"/>
      <c r="PYW738" s="297"/>
      <c r="PYX738" s="297"/>
      <c r="PYY738" s="297"/>
      <c r="PYZ738" s="297"/>
      <c r="PZA738" s="297"/>
      <c r="PZB738" s="297"/>
      <c r="PZC738" s="297"/>
      <c r="PZD738" s="297"/>
      <c r="PZE738" s="297"/>
      <c r="PZF738" s="297"/>
      <c r="PZG738" s="297"/>
      <c r="PZH738" s="297"/>
      <c r="PZI738" s="297"/>
      <c r="PZJ738" s="297"/>
      <c r="PZK738" s="297"/>
      <c r="PZL738" s="297"/>
      <c r="PZM738" s="297"/>
      <c r="PZN738" s="297"/>
      <c r="PZO738" s="297"/>
      <c r="PZP738" s="297"/>
      <c r="PZQ738" s="297"/>
      <c r="PZR738" s="297"/>
      <c r="PZS738" s="297"/>
      <c r="PZT738" s="297"/>
      <c r="PZU738" s="297"/>
      <c r="PZV738" s="297"/>
      <c r="PZW738" s="297"/>
      <c r="PZX738" s="297"/>
      <c r="PZY738" s="297"/>
      <c r="PZZ738" s="297"/>
      <c r="QAA738" s="297"/>
      <c r="QAB738" s="297"/>
      <c r="QAC738" s="297"/>
      <c r="QAD738" s="297"/>
      <c r="QAE738" s="297"/>
      <c r="QAF738" s="297"/>
      <c r="QAG738" s="297"/>
      <c r="QAH738" s="297"/>
      <c r="QAI738" s="297"/>
      <c r="QAJ738" s="297"/>
      <c r="QAK738" s="297"/>
      <c r="QAL738" s="297"/>
      <c r="QAM738" s="297"/>
      <c r="QAN738" s="297"/>
      <c r="QAO738" s="297"/>
      <c r="QAP738" s="297"/>
      <c r="QAQ738" s="297"/>
      <c r="QAR738" s="297"/>
      <c r="QAS738" s="297"/>
      <c r="QAT738" s="297"/>
      <c r="QAU738" s="297"/>
      <c r="QAV738" s="297"/>
      <c r="QAW738" s="297"/>
      <c r="QAX738" s="297"/>
      <c r="QAY738" s="297"/>
      <c r="QAZ738" s="297"/>
      <c r="QBA738" s="297"/>
      <c r="QBB738" s="297"/>
      <c r="QBC738" s="297"/>
      <c r="QBD738" s="297"/>
      <c r="QBE738" s="297"/>
      <c r="QBF738" s="297"/>
      <c r="QBG738" s="297"/>
      <c r="QBH738" s="297"/>
      <c r="QBI738" s="297"/>
      <c r="QBJ738" s="297"/>
      <c r="QBK738" s="297"/>
      <c r="QBL738" s="297"/>
      <c r="QBM738" s="297"/>
      <c r="QBN738" s="297"/>
      <c r="QBO738" s="297"/>
      <c r="QBP738" s="297"/>
      <c r="QBQ738" s="297"/>
      <c r="QBR738" s="297"/>
      <c r="QBS738" s="297"/>
      <c r="QBT738" s="297"/>
      <c r="QBU738" s="297"/>
      <c r="QBV738" s="297"/>
      <c r="QBW738" s="297"/>
      <c r="QBX738" s="297"/>
      <c r="QBY738" s="297"/>
      <c r="QBZ738" s="297"/>
      <c r="QCA738" s="297"/>
      <c r="QCB738" s="297"/>
      <c r="QCC738" s="297"/>
      <c r="QCD738" s="297"/>
      <c r="QCE738" s="297"/>
      <c r="QCF738" s="297"/>
      <c r="QCG738" s="297"/>
      <c r="QCH738" s="297"/>
      <c r="QCI738" s="297"/>
      <c r="QCJ738" s="297"/>
      <c r="QCK738" s="297"/>
      <c r="QCL738" s="297"/>
      <c r="QCM738" s="297"/>
      <c r="QCN738" s="297"/>
      <c r="QCO738" s="297"/>
      <c r="QCP738" s="297"/>
      <c r="QCQ738" s="297"/>
      <c r="QCR738" s="297"/>
      <c r="QCS738" s="297"/>
      <c r="QCT738" s="297"/>
      <c r="QCU738" s="297"/>
      <c r="QCV738" s="297"/>
      <c r="QCW738" s="297"/>
      <c r="QCX738" s="297"/>
      <c r="QCY738" s="297"/>
      <c r="QCZ738" s="297"/>
      <c r="QDA738" s="297"/>
      <c r="QDB738" s="297"/>
      <c r="QDC738" s="297"/>
      <c r="QDD738" s="297"/>
      <c r="QDE738" s="297"/>
      <c r="QDF738" s="297"/>
      <c r="QDG738" s="297"/>
      <c r="QDH738" s="297"/>
      <c r="QDI738" s="297"/>
      <c r="QDJ738" s="297"/>
      <c r="QDK738" s="297"/>
      <c r="QDL738" s="297"/>
      <c r="QDM738" s="297"/>
      <c r="QDN738" s="297"/>
      <c r="QDO738" s="297"/>
      <c r="QDP738" s="297"/>
      <c r="QDQ738" s="297"/>
      <c r="QDR738" s="297"/>
      <c r="QDS738" s="297"/>
      <c r="QDT738" s="297"/>
      <c r="QDU738" s="297"/>
      <c r="QDV738" s="297"/>
      <c r="QDW738" s="297"/>
      <c r="QDX738" s="297"/>
      <c r="QDY738" s="297"/>
      <c r="QDZ738" s="297"/>
      <c r="QEA738" s="297"/>
      <c r="QEB738" s="297"/>
      <c r="QEC738" s="297"/>
      <c r="QED738" s="297"/>
      <c r="QEE738" s="297"/>
      <c r="QEF738" s="297"/>
      <c r="QEG738" s="297"/>
      <c r="QEH738" s="297"/>
      <c r="QEI738" s="297"/>
      <c r="QEJ738" s="297"/>
      <c r="QEK738" s="297"/>
      <c r="QEL738" s="297"/>
      <c r="QEM738" s="297"/>
      <c r="QEN738" s="297"/>
      <c r="QEO738" s="297"/>
      <c r="QEP738" s="297"/>
      <c r="QEQ738" s="297"/>
      <c r="QER738" s="297"/>
      <c r="QES738" s="297"/>
      <c r="QET738" s="297"/>
      <c r="QEU738" s="297"/>
      <c r="QEV738" s="297"/>
      <c r="QEW738" s="297"/>
      <c r="QEX738" s="297"/>
      <c r="QEY738" s="297"/>
      <c r="QEZ738" s="297"/>
      <c r="QFA738" s="297"/>
      <c r="QFB738" s="297"/>
      <c r="QFC738" s="297"/>
      <c r="QFD738" s="297"/>
      <c r="QFE738" s="297"/>
      <c r="QFF738" s="297"/>
      <c r="QFG738" s="297"/>
      <c r="QFH738" s="297"/>
      <c r="QFI738" s="297"/>
      <c r="QFJ738" s="297"/>
      <c r="QFK738" s="297"/>
      <c r="QFL738" s="297"/>
      <c r="QFM738" s="297"/>
      <c r="QFN738" s="297"/>
      <c r="QFO738" s="297"/>
      <c r="QFP738" s="297"/>
      <c r="QFQ738" s="297"/>
      <c r="QFR738" s="297"/>
      <c r="QFS738" s="297"/>
      <c r="QFT738" s="297"/>
      <c r="QFU738" s="297"/>
      <c r="QFV738" s="297"/>
      <c r="QFW738" s="297"/>
      <c r="QFX738" s="297"/>
      <c r="QFY738" s="297"/>
      <c r="QFZ738" s="297"/>
      <c r="QGA738" s="297"/>
      <c r="QGB738" s="297"/>
      <c r="QGC738" s="297"/>
      <c r="QGD738" s="297"/>
      <c r="QGE738" s="297"/>
      <c r="QGF738" s="297"/>
      <c r="QGG738" s="297"/>
      <c r="QGH738" s="297"/>
      <c r="QGI738" s="297"/>
      <c r="QGJ738" s="297"/>
      <c r="QGK738" s="297"/>
      <c r="QGL738" s="297"/>
      <c r="QGM738" s="297"/>
      <c r="QGN738" s="297"/>
      <c r="QGO738" s="297"/>
      <c r="QGP738" s="297"/>
      <c r="QGQ738" s="297"/>
      <c r="QGR738" s="297"/>
      <c r="QGS738" s="297"/>
      <c r="QGT738" s="297"/>
      <c r="QGU738" s="297"/>
      <c r="QGV738" s="297"/>
      <c r="QGW738" s="297"/>
      <c r="QGX738" s="297"/>
      <c r="QGY738" s="297"/>
      <c r="QGZ738" s="297"/>
      <c r="QHA738" s="297"/>
      <c r="QHB738" s="297"/>
      <c r="QHC738" s="297"/>
      <c r="QHD738" s="297"/>
      <c r="QHE738" s="297"/>
      <c r="QHF738" s="297"/>
      <c r="QHG738" s="297"/>
      <c r="QHH738" s="297"/>
      <c r="QHI738" s="297"/>
      <c r="QHJ738" s="297"/>
      <c r="QHK738" s="297"/>
      <c r="QHL738" s="297"/>
      <c r="QHM738" s="297"/>
      <c r="QHN738" s="297"/>
      <c r="QHO738" s="297"/>
      <c r="QHP738" s="297"/>
      <c r="QHQ738" s="297"/>
      <c r="QHR738" s="297"/>
      <c r="QHS738" s="297"/>
      <c r="QHT738" s="297"/>
      <c r="QHU738" s="297"/>
      <c r="QHV738" s="297"/>
      <c r="QHW738" s="297"/>
      <c r="QHX738" s="297"/>
      <c r="QHY738" s="297"/>
      <c r="QHZ738" s="297"/>
      <c r="QIA738" s="297"/>
      <c r="QIB738" s="297"/>
      <c r="QIC738" s="297"/>
      <c r="QID738" s="297"/>
      <c r="QIE738" s="297"/>
      <c r="QIF738" s="297"/>
      <c r="QIG738" s="297"/>
      <c r="QIH738" s="297"/>
      <c r="QII738" s="297"/>
      <c r="QIJ738" s="297"/>
      <c r="QIK738" s="297"/>
      <c r="QIL738" s="297"/>
      <c r="QIM738" s="297"/>
      <c r="QIN738" s="297"/>
      <c r="QIO738" s="297"/>
      <c r="QIP738" s="297"/>
      <c r="QIQ738" s="297"/>
      <c r="QIR738" s="297"/>
      <c r="QIS738" s="297"/>
      <c r="QIT738" s="297"/>
      <c r="QIU738" s="297"/>
      <c r="QIV738" s="297"/>
      <c r="QIW738" s="297"/>
      <c r="QIX738" s="297"/>
      <c r="QIY738" s="297"/>
      <c r="QIZ738" s="297"/>
      <c r="QJA738" s="297"/>
      <c r="QJB738" s="297"/>
      <c r="QJC738" s="297"/>
      <c r="QJD738" s="297"/>
      <c r="QJE738" s="297"/>
      <c r="QJF738" s="297"/>
      <c r="QJG738" s="297"/>
      <c r="QJH738" s="297"/>
      <c r="QJI738" s="297"/>
      <c r="QJJ738" s="297"/>
      <c r="QJK738" s="297"/>
      <c r="QJL738" s="297"/>
      <c r="QJM738" s="297"/>
      <c r="QJN738" s="297"/>
      <c r="QJO738" s="297"/>
      <c r="QJP738" s="297"/>
      <c r="QJQ738" s="297"/>
      <c r="QJR738" s="297"/>
      <c r="QJS738" s="297"/>
      <c r="QJT738" s="297"/>
      <c r="QJU738" s="297"/>
      <c r="QJV738" s="297"/>
      <c r="QJW738" s="297"/>
      <c r="QJX738" s="297"/>
      <c r="QJY738" s="297"/>
      <c r="QJZ738" s="297"/>
      <c r="QKA738" s="297"/>
      <c r="QKB738" s="297"/>
      <c r="QKC738" s="297"/>
      <c r="QKD738" s="297"/>
      <c r="QKE738" s="297"/>
      <c r="QKF738" s="297"/>
      <c r="QKG738" s="297"/>
      <c r="QKH738" s="297"/>
      <c r="QKI738" s="297"/>
      <c r="QKJ738" s="297"/>
      <c r="QKK738" s="297"/>
      <c r="QKL738" s="297"/>
      <c r="QKM738" s="297"/>
      <c r="QKN738" s="297"/>
      <c r="QKO738" s="297"/>
      <c r="QKP738" s="297"/>
      <c r="QKQ738" s="297"/>
      <c r="QKR738" s="297"/>
      <c r="QKS738" s="297"/>
      <c r="QKT738" s="297"/>
      <c r="QKU738" s="297"/>
      <c r="QKV738" s="297"/>
      <c r="QKW738" s="297"/>
      <c r="QKX738" s="297"/>
      <c r="QKY738" s="297"/>
      <c r="QKZ738" s="297"/>
      <c r="QLA738" s="297"/>
      <c r="QLB738" s="297"/>
      <c r="QLC738" s="297"/>
      <c r="QLD738" s="297"/>
      <c r="QLE738" s="297"/>
      <c r="QLF738" s="297"/>
      <c r="QLG738" s="297"/>
      <c r="QLH738" s="297"/>
      <c r="QLI738" s="297"/>
      <c r="QLJ738" s="297"/>
      <c r="QLK738" s="297"/>
      <c r="QLL738" s="297"/>
      <c r="QLM738" s="297"/>
      <c r="QLN738" s="297"/>
      <c r="QLO738" s="297"/>
      <c r="QLP738" s="297"/>
      <c r="QLQ738" s="297"/>
      <c r="QLR738" s="297"/>
      <c r="QLS738" s="297"/>
      <c r="QLT738" s="297"/>
      <c r="QLU738" s="297"/>
      <c r="QLV738" s="297"/>
      <c r="QLW738" s="297"/>
      <c r="QLX738" s="297"/>
      <c r="QLY738" s="297"/>
      <c r="QLZ738" s="297"/>
      <c r="QMA738" s="297"/>
      <c r="QMB738" s="297"/>
      <c r="QMC738" s="297"/>
      <c r="QMD738" s="297"/>
      <c r="QME738" s="297"/>
      <c r="QMF738" s="297"/>
      <c r="QMG738" s="297"/>
      <c r="QMH738" s="297"/>
      <c r="QMI738" s="297"/>
      <c r="QMJ738" s="297"/>
      <c r="QMK738" s="297"/>
      <c r="QML738" s="297"/>
      <c r="QMM738" s="297"/>
      <c r="QMN738" s="297"/>
      <c r="QMO738" s="297"/>
      <c r="QMP738" s="297"/>
      <c r="QMQ738" s="297"/>
      <c r="QMR738" s="297"/>
      <c r="QMS738" s="297"/>
      <c r="QMT738" s="297"/>
      <c r="QMU738" s="297"/>
      <c r="QMV738" s="297"/>
      <c r="QMW738" s="297"/>
      <c r="QMX738" s="297"/>
      <c r="QMY738" s="297"/>
      <c r="QMZ738" s="297"/>
      <c r="QNA738" s="297"/>
      <c r="QNB738" s="297"/>
      <c r="QNC738" s="297"/>
      <c r="QND738" s="297"/>
      <c r="QNE738" s="297"/>
      <c r="QNF738" s="297"/>
      <c r="QNG738" s="297"/>
      <c r="QNH738" s="297"/>
      <c r="QNI738" s="297"/>
      <c r="QNJ738" s="297"/>
      <c r="QNK738" s="297"/>
      <c r="QNL738" s="297"/>
      <c r="QNM738" s="297"/>
      <c r="QNN738" s="297"/>
      <c r="QNO738" s="297"/>
      <c r="QNP738" s="297"/>
      <c r="QNQ738" s="297"/>
      <c r="QNR738" s="297"/>
      <c r="QNS738" s="297"/>
      <c r="QNT738" s="297"/>
      <c r="QNU738" s="297"/>
      <c r="QNV738" s="297"/>
      <c r="QNW738" s="297"/>
      <c r="QNX738" s="297"/>
      <c r="QNY738" s="297"/>
      <c r="QNZ738" s="297"/>
      <c r="QOA738" s="297"/>
      <c r="QOB738" s="297"/>
      <c r="QOC738" s="297"/>
      <c r="QOD738" s="297"/>
      <c r="QOE738" s="297"/>
      <c r="QOF738" s="297"/>
      <c r="QOG738" s="297"/>
      <c r="QOH738" s="297"/>
      <c r="QOI738" s="297"/>
      <c r="QOJ738" s="297"/>
      <c r="QOK738" s="297"/>
      <c r="QOL738" s="297"/>
      <c r="QOM738" s="297"/>
      <c r="QON738" s="297"/>
      <c r="QOO738" s="297"/>
      <c r="QOP738" s="297"/>
      <c r="QOQ738" s="297"/>
      <c r="QOR738" s="297"/>
      <c r="QOS738" s="297"/>
      <c r="QOT738" s="297"/>
      <c r="QOU738" s="297"/>
      <c r="QOV738" s="297"/>
      <c r="QOW738" s="297"/>
      <c r="QOX738" s="297"/>
      <c r="QOY738" s="297"/>
      <c r="QOZ738" s="297"/>
      <c r="QPA738" s="297"/>
      <c r="QPB738" s="297"/>
      <c r="QPC738" s="297"/>
      <c r="QPD738" s="297"/>
      <c r="QPE738" s="297"/>
      <c r="QPF738" s="297"/>
      <c r="QPG738" s="297"/>
      <c r="QPH738" s="297"/>
      <c r="QPI738" s="297"/>
      <c r="QPJ738" s="297"/>
      <c r="QPK738" s="297"/>
      <c r="QPL738" s="297"/>
      <c r="QPM738" s="297"/>
      <c r="QPN738" s="297"/>
      <c r="QPO738" s="297"/>
      <c r="QPP738" s="297"/>
      <c r="QPQ738" s="297"/>
      <c r="QPR738" s="297"/>
      <c r="QPS738" s="297"/>
      <c r="QPT738" s="297"/>
      <c r="QPU738" s="297"/>
      <c r="QPV738" s="297"/>
      <c r="QPW738" s="297"/>
      <c r="QPX738" s="297"/>
      <c r="QPY738" s="297"/>
      <c r="QPZ738" s="297"/>
      <c r="QQA738" s="297"/>
      <c r="QQB738" s="297"/>
      <c r="QQC738" s="297"/>
      <c r="QQD738" s="297"/>
      <c r="QQE738" s="297"/>
      <c r="QQF738" s="297"/>
      <c r="QQG738" s="297"/>
      <c r="QQH738" s="297"/>
      <c r="QQI738" s="297"/>
      <c r="QQJ738" s="297"/>
      <c r="QQK738" s="297"/>
      <c r="QQL738" s="297"/>
      <c r="QQM738" s="297"/>
      <c r="QQN738" s="297"/>
      <c r="QQO738" s="297"/>
      <c r="QQP738" s="297"/>
      <c r="QQQ738" s="297"/>
      <c r="QQR738" s="297"/>
      <c r="QQS738" s="297"/>
      <c r="QQT738" s="297"/>
      <c r="QQU738" s="297"/>
      <c r="QQV738" s="297"/>
      <c r="QQW738" s="297"/>
      <c r="QQX738" s="297"/>
      <c r="QQY738" s="297"/>
      <c r="QQZ738" s="297"/>
      <c r="QRA738" s="297"/>
      <c r="QRB738" s="297"/>
      <c r="QRC738" s="297"/>
      <c r="QRD738" s="297"/>
      <c r="QRE738" s="297"/>
      <c r="QRF738" s="297"/>
      <c r="QRG738" s="297"/>
      <c r="QRH738" s="297"/>
      <c r="QRI738" s="297"/>
      <c r="QRJ738" s="297"/>
      <c r="QRK738" s="297"/>
      <c r="QRL738" s="297"/>
      <c r="QRM738" s="297"/>
      <c r="QRN738" s="297"/>
      <c r="QRO738" s="297"/>
      <c r="QRP738" s="297"/>
      <c r="QRQ738" s="297"/>
      <c r="QRR738" s="297"/>
      <c r="QRS738" s="297"/>
      <c r="QRT738" s="297"/>
      <c r="QRU738" s="297"/>
      <c r="QRV738" s="297"/>
      <c r="QRW738" s="297"/>
      <c r="QRX738" s="297"/>
      <c r="QRY738" s="297"/>
      <c r="QRZ738" s="297"/>
      <c r="QSA738" s="297"/>
      <c r="QSB738" s="297"/>
      <c r="QSC738" s="297"/>
      <c r="QSD738" s="297"/>
      <c r="QSE738" s="297"/>
      <c r="QSF738" s="297"/>
      <c r="QSG738" s="297"/>
      <c r="QSH738" s="297"/>
      <c r="QSI738" s="297"/>
      <c r="QSJ738" s="297"/>
      <c r="QSK738" s="297"/>
      <c r="QSL738" s="297"/>
      <c r="QSM738" s="297"/>
      <c r="QSN738" s="297"/>
      <c r="QSO738" s="297"/>
      <c r="QSP738" s="297"/>
      <c r="QSQ738" s="297"/>
      <c r="QSR738" s="297"/>
      <c r="QSS738" s="297"/>
      <c r="QST738" s="297"/>
      <c r="QSU738" s="297"/>
      <c r="QSV738" s="297"/>
      <c r="QSW738" s="297"/>
      <c r="QSX738" s="297"/>
      <c r="QSY738" s="297"/>
      <c r="QSZ738" s="297"/>
      <c r="QTA738" s="297"/>
      <c r="QTB738" s="297"/>
      <c r="QTC738" s="297"/>
      <c r="QTD738" s="297"/>
      <c r="QTE738" s="297"/>
      <c r="QTF738" s="297"/>
      <c r="QTG738" s="297"/>
      <c r="QTH738" s="297"/>
      <c r="QTI738" s="297"/>
      <c r="QTJ738" s="297"/>
      <c r="QTK738" s="297"/>
      <c r="QTL738" s="297"/>
      <c r="QTM738" s="297"/>
      <c r="QTN738" s="297"/>
      <c r="QTO738" s="297"/>
      <c r="QTP738" s="297"/>
      <c r="QTQ738" s="297"/>
      <c r="QTR738" s="297"/>
      <c r="QTS738" s="297"/>
      <c r="QTT738" s="297"/>
      <c r="QTU738" s="297"/>
      <c r="QTV738" s="297"/>
      <c r="QTW738" s="297"/>
      <c r="QTX738" s="297"/>
      <c r="QTY738" s="297"/>
      <c r="QTZ738" s="297"/>
      <c r="QUA738" s="297"/>
      <c r="QUB738" s="297"/>
      <c r="QUC738" s="297"/>
      <c r="QUD738" s="297"/>
      <c r="QUE738" s="297"/>
      <c r="QUF738" s="297"/>
      <c r="QUG738" s="297"/>
      <c r="QUH738" s="297"/>
      <c r="QUI738" s="297"/>
      <c r="QUJ738" s="297"/>
      <c r="QUK738" s="297"/>
      <c r="QUL738" s="297"/>
      <c r="QUM738" s="297"/>
      <c r="QUN738" s="297"/>
      <c r="QUO738" s="297"/>
      <c r="QUP738" s="297"/>
      <c r="QUQ738" s="297"/>
      <c r="QUR738" s="297"/>
      <c r="QUS738" s="297"/>
      <c r="QUT738" s="297"/>
      <c r="QUU738" s="297"/>
      <c r="QUV738" s="297"/>
      <c r="QUW738" s="297"/>
      <c r="QUX738" s="297"/>
      <c r="QUY738" s="297"/>
      <c r="QUZ738" s="297"/>
      <c r="QVA738" s="297"/>
      <c r="QVB738" s="297"/>
      <c r="QVC738" s="297"/>
      <c r="QVD738" s="297"/>
      <c r="QVE738" s="297"/>
      <c r="QVF738" s="297"/>
      <c r="QVG738" s="297"/>
      <c r="QVH738" s="297"/>
      <c r="QVI738" s="297"/>
      <c r="QVJ738" s="297"/>
      <c r="QVK738" s="297"/>
      <c r="QVL738" s="297"/>
      <c r="QVM738" s="297"/>
      <c r="QVN738" s="297"/>
      <c r="QVO738" s="297"/>
      <c r="QVP738" s="297"/>
      <c r="QVQ738" s="297"/>
      <c r="QVR738" s="297"/>
      <c r="QVS738" s="297"/>
      <c r="QVT738" s="297"/>
      <c r="QVU738" s="297"/>
      <c r="QVV738" s="297"/>
      <c r="QVW738" s="297"/>
      <c r="QVX738" s="297"/>
      <c r="QVY738" s="297"/>
      <c r="QVZ738" s="297"/>
      <c r="QWA738" s="297"/>
      <c r="QWB738" s="297"/>
      <c r="QWC738" s="297"/>
      <c r="QWD738" s="297"/>
      <c r="QWE738" s="297"/>
      <c r="QWF738" s="297"/>
      <c r="QWG738" s="297"/>
      <c r="QWH738" s="297"/>
      <c r="QWI738" s="297"/>
      <c r="QWJ738" s="297"/>
      <c r="QWK738" s="297"/>
      <c r="QWL738" s="297"/>
      <c r="QWM738" s="297"/>
      <c r="QWN738" s="297"/>
      <c r="QWO738" s="297"/>
      <c r="QWP738" s="297"/>
      <c r="QWQ738" s="297"/>
      <c r="QWR738" s="297"/>
      <c r="QWS738" s="297"/>
      <c r="QWT738" s="297"/>
      <c r="QWU738" s="297"/>
      <c r="QWV738" s="297"/>
      <c r="QWW738" s="297"/>
      <c r="QWX738" s="297"/>
      <c r="QWY738" s="297"/>
      <c r="QWZ738" s="297"/>
      <c r="QXA738" s="297"/>
      <c r="QXB738" s="297"/>
      <c r="QXC738" s="297"/>
      <c r="QXD738" s="297"/>
      <c r="QXE738" s="297"/>
      <c r="QXF738" s="297"/>
      <c r="QXG738" s="297"/>
      <c r="QXH738" s="297"/>
      <c r="QXI738" s="297"/>
      <c r="QXJ738" s="297"/>
      <c r="QXK738" s="297"/>
      <c r="QXL738" s="297"/>
      <c r="QXM738" s="297"/>
      <c r="QXN738" s="297"/>
      <c r="QXO738" s="297"/>
      <c r="QXP738" s="297"/>
      <c r="QXQ738" s="297"/>
      <c r="QXR738" s="297"/>
      <c r="QXS738" s="297"/>
      <c r="QXT738" s="297"/>
      <c r="QXU738" s="297"/>
      <c r="QXV738" s="297"/>
      <c r="QXW738" s="297"/>
      <c r="QXX738" s="297"/>
      <c r="QXY738" s="297"/>
      <c r="QXZ738" s="297"/>
      <c r="QYA738" s="297"/>
      <c r="QYB738" s="297"/>
      <c r="QYC738" s="297"/>
      <c r="QYD738" s="297"/>
      <c r="QYE738" s="297"/>
      <c r="QYF738" s="297"/>
      <c r="QYG738" s="297"/>
      <c r="QYH738" s="297"/>
      <c r="QYI738" s="297"/>
      <c r="QYJ738" s="297"/>
      <c r="QYK738" s="297"/>
      <c r="QYL738" s="297"/>
      <c r="QYM738" s="297"/>
      <c r="QYN738" s="297"/>
      <c r="QYO738" s="297"/>
      <c r="QYP738" s="297"/>
      <c r="QYQ738" s="297"/>
      <c r="QYR738" s="297"/>
      <c r="QYS738" s="297"/>
      <c r="QYT738" s="297"/>
      <c r="QYU738" s="297"/>
      <c r="QYV738" s="297"/>
      <c r="QYW738" s="297"/>
      <c r="QYX738" s="297"/>
      <c r="QYY738" s="297"/>
      <c r="QYZ738" s="297"/>
      <c r="QZA738" s="297"/>
      <c r="QZB738" s="297"/>
      <c r="QZC738" s="297"/>
      <c r="QZD738" s="297"/>
      <c r="QZE738" s="297"/>
      <c r="QZF738" s="297"/>
      <c r="QZG738" s="297"/>
      <c r="QZH738" s="297"/>
      <c r="QZI738" s="297"/>
      <c r="QZJ738" s="297"/>
      <c r="QZK738" s="297"/>
      <c r="QZL738" s="297"/>
      <c r="QZM738" s="297"/>
      <c r="QZN738" s="297"/>
      <c r="QZO738" s="297"/>
      <c r="QZP738" s="297"/>
      <c r="QZQ738" s="297"/>
      <c r="QZR738" s="297"/>
      <c r="QZS738" s="297"/>
      <c r="QZT738" s="297"/>
      <c r="QZU738" s="297"/>
      <c r="QZV738" s="297"/>
      <c r="QZW738" s="297"/>
      <c r="QZX738" s="297"/>
      <c r="QZY738" s="297"/>
      <c r="QZZ738" s="297"/>
      <c r="RAA738" s="297"/>
      <c r="RAB738" s="297"/>
      <c r="RAC738" s="297"/>
      <c r="RAD738" s="297"/>
      <c r="RAE738" s="297"/>
      <c r="RAF738" s="297"/>
      <c r="RAG738" s="297"/>
      <c r="RAH738" s="297"/>
      <c r="RAI738" s="297"/>
      <c r="RAJ738" s="297"/>
      <c r="RAK738" s="297"/>
      <c r="RAL738" s="297"/>
      <c r="RAM738" s="297"/>
      <c r="RAN738" s="297"/>
      <c r="RAO738" s="297"/>
      <c r="RAP738" s="297"/>
      <c r="RAQ738" s="297"/>
      <c r="RAR738" s="297"/>
      <c r="RAS738" s="297"/>
      <c r="RAT738" s="297"/>
      <c r="RAU738" s="297"/>
      <c r="RAV738" s="297"/>
      <c r="RAW738" s="297"/>
      <c r="RAX738" s="297"/>
      <c r="RAY738" s="297"/>
      <c r="RAZ738" s="297"/>
      <c r="RBA738" s="297"/>
      <c r="RBB738" s="297"/>
      <c r="RBC738" s="297"/>
      <c r="RBD738" s="297"/>
      <c r="RBE738" s="297"/>
      <c r="RBF738" s="297"/>
      <c r="RBG738" s="297"/>
      <c r="RBH738" s="297"/>
      <c r="RBI738" s="297"/>
      <c r="RBJ738" s="297"/>
      <c r="RBK738" s="297"/>
      <c r="RBL738" s="297"/>
      <c r="RBM738" s="297"/>
      <c r="RBN738" s="297"/>
      <c r="RBO738" s="297"/>
      <c r="RBP738" s="297"/>
      <c r="RBQ738" s="297"/>
      <c r="RBR738" s="297"/>
      <c r="RBS738" s="297"/>
      <c r="RBT738" s="297"/>
      <c r="RBU738" s="297"/>
      <c r="RBV738" s="297"/>
      <c r="RBW738" s="297"/>
      <c r="RBX738" s="297"/>
      <c r="RBY738" s="297"/>
      <c r="RBZ738" s="297"/>
      <c r="RCA738" s="297"/>
      <c r="RCB738" s="297"/>
      <c r="RCC738" s="297"/>
      <c r="RCD738" s="297"/>
      <c r="RCE738" s="297"/>
      <c r="RCF738" s="297"/>
      <c r="RCG738" s="297"/>
      <c r="RCH738" s="297"/>
      <c r="RCI738" s="297"/>
      <c r="RCJ738" s="297"/>
      <c r="RCK738" s="297"/>
      <c r="RCL738" s="297"/>
      <c r="RCM738" s="297"/>
      <c r="RCN738" s="297"/>
      <c r="RCO738" s="297"/>
      <c r="RCP738" s="297"/>
      <c r="RCQ738" s="297"/>
      <c r="RCR738" s="297"/>
      <c r="RCS738" s="297"/>
      <c r="RCT738" s="297"/>
      <c r="RCU738" s="297"/>
      <c r="RCV738" s="297"/>
      <c r="RCW738" s="297"/>
      <c r="RCX738" s="297"/>
      <c r="RCY738" s="297"/>
      <c r="RCZ738" s="297"/>
      <c r="RDA738" s="297"/>
      <c r="RDB738" s="297"/>
      <c r="RDC738" s="297"/>
      <c r="RDD738" s="297"/>
      <c r="RDE738" s="297"/>
      <c r="RDF738" s="297"/>
      <c r="RDG738" s="297"/>
      <c r="RDH738" s="297"/>
      <c r="RDI738" s="297"/>
      <c r="RDJ738" s="297"/>
      <c r="RDK738" s="297"/>
      <c r="RDL738" s="297"/>
      <c r="RDM738" s="297"/>
      <c r="RDN738" s="297"/>
      <c r="RDO738" s="297"/>
      <c r="RDP738" s="297"/>
      <c r="RDQ738" s="297"/>
      <c r="RDR738" s="297"/>
      <c r="RDS738" s="297"/>
      <c r="RDT738" s="297"/>
      <c r="RDU738" s="297"/>
      <c r="RDV738" s="297"/>
      <c r="RDW738" s="297"/>
      <c r="RDX738" s="297"/>
      <c r="RDY738" s="297"/>
      <c r="RDZ738" s="297"/>
      <c r="REA738" s="297"/>
      <c r="REB738" s="297"/>
      <c r="REC738" s="297"/>
      <c r="RED738" s="297"/>
      <c r="REE738" s="297"/>
      <c r="REF738" s="297"/>
      <c r="REG738" s="297"/>
      <c r="REH738" s="297"/>
      <c r="REI738" s="297"/>
      <c r="REJ738" s="297"/>
      <c r="REK738" s="297"/>
      <c r="REL738" s="297"/>
      <c r="REM738" s="297"/>
      <c r="REN738" s="297"/>
      <c r="REO738" s="297"/>
      <c r="REP738" s="297"/>
      <c r="REQ738" s="297"/>
      <c r="RER738" s="297"/>
      <c r="RES738" s="297"/>
      <c r="RET738" s="297"/>
      <c r="REU738" s="297"/>
      <c r="REV738" s="297"/>
      <c r="REW738" s="297"/>
      <c r="REX738" s="297"/>
      <c r="REY738" s="297"/>
      <c r="REZ738" s="297"/>
      <c r="RFA738" s="297"/>
      <c r="RFB738" s="297"/>
      <c r="RFC738" s="297"/>
      <c r="RFD738" s="297"/>
      <c r="RFE738" s="297"/>
      <c r="RFF738" s="297"/>
      <c r="RFG738" s="297"/>
      <c r="RFH738" s="297"/>
      <c r="RFI738" s="297"/>
      <c r="RFJ738" s="297"/>
      <c r="RFK738" s="297"/>
      <c r="RFL738" s="297"/>
      <c r="RFM738" s="297"/>
      <c r="RFN738" s="297"/>
      <c r="RFO738" s="297"/>
      <c r="RFP738" s="297"/>
      <c r="RFQ738" s="297"/>
      <c r="RFR738" s="297"/>
      <c r="RFS738" s="297"/>
      <c r="RFT738" s="297"/>
      <c r="RFU738" s="297"/>
      <c r="RFV738" s="297"/>
      <c r="RFW738" s="297"/>
      <c r="RFX738" s="297"/>
      <c r="RFY738" s="297"/>
      <c r="RFZ738" s="297"/>
      <c r="RGA738" s="297"/>
      <c r="RGB738" s="297"/>
      <c r="RGC738" s="297"/>
      <c r="RGD738" s="297"/>
      <c r="RGE738" s="297"/>
      <c r="RGF738" s="297"/>
      <c r="RGG738" s="297"/>
      <c r="RGH738" s="297"/>
      <c r="RGI738" s="297"/>
      <c r="RGJ738" s="297"/>
      <c r="RGK738" s="297"/>
      <c r="RGL738" s="297"/>
      <c r="RGM738" s="297"/>
      <c r="RGN738" s="297"/>
      <c r="RGO738" s="297"/>
      <c r="RGP738" s="297"/>
      <c r="RGQ738" s="297"/>
      <c r="RGR738" s="297"/>
      <c r="RGS738" s="297"/>
      <c r="RGT738" s="297"/>
      <c r="RGU738" s="297"/>
      <c r="RGV738" s="297"/>
      <c r="RGW738" s="297"/>
      <c r="RGX738" s="297"/>
      <c r="RGY738" s="297"/>
      <c r="RGZ738" s="297"/>
      <c r="RHA738" s="297"/>
      <c r="RHB738" s="297"/>
      <c r="RHC738" s="297"/>
      <c r="RHD738" s="297"/>
      <c r="RHE738" s="297"/>
      <c r="RHF738" s="297"/>
      <c r="RHG738" s="297"/>
      <c r="RHH738" s="297"/>
      <c r="RHI738" s="297"/>
      <c r="RHJ738" s="297"/>
      <c r="RHK738" s="297"/>
      <c r="RHL738" s="297"/>
      <c r="RHM738" s="297"/>
      <c r="RHN738" s="297"/>
      <c r="RHO738" s="297"/>
      <c r="RHP738" s="297"/>
      <c r="RHQ738" s="297"/>
      <c r="RHR738" s="297"/>
      <c r="RHS738" s="297"/>
      <c r="RHT738" s="297"/>
      <c r="RHU738" s="297"/>
      <c r="RHV738" s="297"/>
      <c r="RHW738" s="297"/>
      <c r="RHX738" s="297"/>
      <c r="RHY738" s="297"/>
      <c r="RHZ738" s="297"/>
      <c r="RIA738" s="297"/>
      <c r="RIB738" s="297"/>
      <c r="RIC738" s="297"/>
      <c r="RID738" s="297"/>
      <c r="RIE738" s="297"/>
      <c r="RIF738" s="297"/>
      <c r="RIG738" s="297"/>
      <c r="RIH738" s="297"/>
      <c r="RII738" s="297"/>
      <c r="RIJ738" s="297"/>
      <c r="RIK738" s="297"/>
      <c r="RIL738" s="297"/>
      <c r="RIM738" s="297"/>
      <c r="RIN738" s="297"/>
      <c r="RIO738" s="297"/>
      <c r="RIP738" s="297"/>
      <c r="RIQ738" s="297"/>
      <c r="RIR738" s="297"/>
      <c r="RIS738" s="297"/>
      <c r="RIT738" s="297"/>
      <c r="RIU738" s="297"/>
      <c r="RIV738" s="297"/>
      <c r="RIW738" s="297"/>
      <c r="RIX738" s="297"/>
      <c r="RIY738" s="297"/>
      <c r="RIZ738" s="297"/>
      <c r="RJA738" s="297"/>
      <c r="RJB738" s="297"/>
      <c r="RJC738" s="297"/>
      <c r="RJD738" s="297"/>
      <c r="RJE738" s="297"/>
      <c r="RJF738" s="297"/>
      <c r="RJG738" s="297"/>
      <c r="RJH738" s="297"/>
      <c r="RJI738" s="297"/>
      <c r="RJJ738" s="297"/>
      <c r="RJK738" s="297"/>
      <c r="RJL738" s="297"/>
      <c r="RJM738" s="297"/>
      <c r="RJN738" s="297"/>
      <c r="RJO738" s="297"/>
      <c r="RJP738" s="297"/>
      <c r="RJQ738" s="297"/>
      <c r="RJR738" s="297"/>
      <c r="RJS738" s="297"/>
      <c r="RJT738" s="297"/>
      <c r="RJU738" s="297"/>
      <c r="RJV738" s="297"/>
      <c r="RJW738" s="297"/>
      <c r="RJX738" s="297"/>
      <c r="RJY738" s="297"/>
      <c r="RJZ738" s="297"/>
      <c r="RKA738" s="297"/>
      <c r="RKB738" s="297"/>
      <c r="RKC738" s="297"/>
      <c r="RKD738" s="297"/>
      <c r="RKE738" s="297"/>
      <c r="RKF738" s="297"/>
      <c r="RKG738" s="297"/>
      <c r="RKH738" s="297"/>
      <c r="RKI738" s="297"/>
      <c r="RKJ738" s="297"/>
      <c r="RKK738" s="297"/>
      <c r="RKL738" s="297"/>
      <c r="RKM738" s="297"/>
      <c r="RKN738" s="297"/>
      <c r="RKO738" s="297"/>
      <c r="RKP738" s="297"/>
      <c r="RKQ738" s="297"/>
      <c r="RKR738" s="297"/>
      <c r="RKS738" s="297"/>
      <c r="RKT738" s="297"/>
      <c r="RKU738" s="297"/>
      <c r="RKV738" s="297"/>
      <c r="RKW738" s="297"/>
      <c r="RKX738" s="297"/>
      <c r="RKY738" s="297"/>
      <c r="RKZ738" s="297"/>
      <c r="RLA738" s="297"/>
      <c r="RLB738" s="297"/>
      <c r="RLC738" s="297"/>
      <c r="RLD738" s="297"/>
      <c r="RLE738" s="297"/>
      <c r="RLF738" s="297"/>
      <c r="RLG738" s="297"/>
      <c r="RLH738" s="297"/>
      <c r="RLI738" s="297"/>
      <c r="RLJ738" s="297"/>
      <c r="RLK738" s="297"/>
      <c r="RLL738" s="297"/>
      <c r="RLM738" s="297"/>
      <c r="RLN738" s="297"/>
      <c r="RLO738" s="297"/>
      <c r="RLP738" s="297"/>
      <c r="RLQ738" s="297"/>
      <c r="RLR738" s="297"/>
      <c r="RLS738" s="297"/>
      <c r="RLT738" s="297"/>
      <c r="RLU738" s="297"/>
      <c r="RLV738" s="297"/>
      <c r="RLW738" s="297"/>
      <c r="RLX738" s="297"/>
      <c r="RLY738" s="297"/>
      <c r="RLZ738" s="297"/>
      <c r="RMA738" s="297"/>
      <c r="RMB738" s="297"/>
      <c r="RMC738" s="297"/>
      <c r="RMD738" s="297"/>
      <c r="RME738" s="297"/>
      <c r="RMF738" s="297"/>
      <c r="RMG738" s="297"/>
      <c r="RMH738" s="297"/>
      <c r="RMI738" s="297"/>
      <c r="RMJ738" s="297"/>
      <c r="RMK738" s="297"/>
      <c r="RML738" s="297"/>
      <c r="RMM738" s="297"/>
      <c r="RMN738" s="297"/>
      <c r="RMO738" s="297"/>
      <c r="RMP738" s="297"/>
      <c r="RMQ738" s="297"/>
      <c r="RMR738" s="297"/>
      <c r="RMS738" s="297"/>
      <c r="RMT738" s="297"/>
      <c r="RMU738" s="297"/>
      <c r="RMV738" s="297"/>
      <c r="RMW738" s="297"/>
      <c r="RMX738" s="297"/>
      <c r="RMY738" s="297"/>
      <c r="RMZ738" s="297"/>
      <c r="RNA738" s="297"/>
      <c r="RNB738" s="297"/>
      <c r="RNC738" s="297"/>
      <c r="RND738" s="297"/>
      <c r="RNE738" s="297"/>
      <c r="RNF738" s="297"/>
      <c r="RNG738" s="297"/>
      <c r="RNH738" s="297"/>
      <c r="RNI738" s="297"/>
      <c r="RNJ738" s="297"/>
      <c r="RNK738" s="297"/>
      <c r="RNL738" s="297"/>
      <c r="RNM738" s="297"/>
      <c r="RNN738" s="297"/>
      <c r="RNO738" s="297"/>
      <c r="RNP738" s="297"/>
      <c r="RNQ738" s="297"/>
      <c r="RNR738" s="297"/>
      <c r="RNS738" s="297"/>
      <c r="RNT738" s="297"/>
      <c r="RNU738" s="297"/>
      <c r="RNV738" s="297"/>
      <c r="RNW738" s="297"/>
      <c r="RNX738" s="297"/>
      <c r="RNY738" s="297"/>
      <c r="RNZ738" s="297"/>
      <c r="ROA738" s="297"/>
      <c r="ROB738" s="297"/>
      <c r="ROC738" s="297"/>
      <c r="ROD738" s="297"/>
      <c r="ROE738" s="297"/>
      <c r="ROF738" s="297"/>
      <c r="ROG738" s="297"/>
      <c r="ROH738" s="297"/>
      <c r="ROI738" s="297"/>
      <c r="ROJ738" s="297"/>
      <c r="ROK738" s="297"/>
      <c r="ROL738" s="297"/>
      <c r="ROM738" s="297"/>
      <c r="RON738" s="297"/>
      <c r="ROO738" s="297"/>
      <c r="ROP738" s="297"/>
      <c r="ROQ738" s="297"/>
      <c r="ROR738" s="297"/>
      <c r="ROS738" s="297"/>
      <c r="ROT738" s="297"/>
      <c r="ROU738" s="297"/>
      <c r="ROV738" s="297"/>
      <c r="ROW738" s="297"/>
      <c r="ROX738" s="297"/>
      <c r="ROY738" s="297"/>
      <c r="ROZ738" s="297"/>
      <c r="RPA738" s="297"/>
      <c r="RPB738" s="297"/>
      <c r="RPC738" s="297"/>
      <c r="RPD738" s="297"/>
      <c r="RPE738" s="297"/>
      <c r="RPF738" s="297"/>
      <c r="RPG738" s="297"/>
      <c r="RPH738" s="297"/>
      <c r="RPI738" s="297"/>
      <c r="RPJ738" s="297"/>
      <c r="RPK738" s="297"/>
      <c r="RPL738" s="297"/>
      <c r="RPM738" s="297"/>
      <c r="RPN738" s="297"/>
      <c r="RPO738" s="297"/>
      <c r="RPP738" s="297"/>
      <c r="RPQ738" s="297"/>
      <c r="RPR738" s="297"/>
      <c r="RPS738" s="297"/>
      <c r="RPT738" s="297"/>
      <c r="RPU738" s="297"/>
      <c r="RPV738" s="297"/>
      <c r="RPW738" s="297"/>
      <c r="RPX738" s="297"/>
      <c r="RPY738" s="297"/>
      <c r="RPZ738" s="297"/>
      <c r="RQA738" s="297"/>
      <c r="RQB738" s="297"/>
      <c r="RQC738" s="297"/>
      <c r="RQD738" s="297"/>
      <c r="RQE738" s="297"/>
      <c r="RQF738" s="297"/>
      <c r="RQG738" s="297"/>
      <c r="RQH738" s="297"/>
      <c r="RQI738" s="297"/>
      <c r="RQJ738" s="297"/>
      <c r="RQK738" s="297"/>
      <c r="RQL738" s="297"/>
      <c r="RQM738" s="297"/>
      <c r="RQN738" s="297"/>
      <c r="RQO738" s="297"/>
      <c r="RQP738" s="297"/>
      <c r="RQQ738" s="297"/>
      <c r="RQR738" s="297"/>
      <c r="RQS738" s="297"/>
      <c r="RQT738" s="297"/>
      <c r="RQU738" s="297"/>
      <c r="RQV738" s="297"/>
      <c r="RQW738" s="297"/>
      <c r="RQX738" s="297"/>
      <c r="RQY738" s="297"/>
      <c r="RQZ738" s="297"/>
      <c r="RRA738" s="297"/>
      <c r="RRB738" s="297"/>
      <c r="RRC738" s="297"/>
      <c r="RRD738" s="297"/>
      <c r="RRE738" s="297"/>
      <c r="RRF738" s="297"/>
      <c r="RRG738" s="297"/>
      <c r="RRH738" s="297"/>
      <c r="RRI738" s="297"/>
      <c r="RRJ738" s="297"/>
      <c r="RRK738" s="297"/>
      <c r="RRL738" s="297"/>
      <c r="RRM738" s="297"/>
      <c r="RRN738" s="297"/>
      <c r="RRO738" s="297"/>
      <c r="RRP738" s="297"/>
      <c r="RRQ738" s="297"/>
      <c r="RRR738" s="297"/>
      <c r="RRS738" s="297"/>
      <c r="RRT738" s="297"/>
      <c r="RRU738" s="297"/>
      <c r="RRV738" s="297"/>
      <c r="RRW738" s="297"/>
      <c r="RRX738" s="297"/>
      <c r="RRY738" s="297"/>
      <c r="RRZ738" s="297"/>
      <c r="RSA738" s="297"/>
      <c r="RSB738" s="297"/>
      <c r="RSC738" s="297"/>
      <c r="RSD738" s="297"/>
      <c r="RSE738" s="297"/>
      <c r="RSF738" s="297"/>
      <c r="RSG738" s="297"/>
      <c r="RSH738" s="297"/>
      <c r="RSI738" s="297"/>
      <c r="RSJ738" s="297"/>
      <c r="RSK738" s="297"/>
      <c r="RSL738" s="297"/>
      <c r="RSM738" s="297"/>
      <c r="RSN738" s="297"/>
      <c r="RSO738" s="297"/>
      <c r="RSP738" s="297"/>
      <c r="RSQ738" s="297"/>
      <c r="RSR738" s="297"/>
      <c r="RSS738" s="297"/>
      <c r="RST738" s="297"/>
      <c r="RSU738" s="297"/>
      <c r="RSV738" s="297"/>
      <c r="RSW738" s="297"/>
      <c r="RSX738" s="297"/>
      <c r="RSY738" s="297"/>
      <c r="RSZ738" s="297"/>
      <c r="RTA738" s="297"/>
      <c r="RTB738" s="297"/>
      <c r="RTC738" s="297"/>
      <c r="RTD738" s="297"/>
      <c r="RTE738" s="297"/>
      <c r="RTF738" s="297"/>
      <c r="RTG738" s="297"/>
      <c r="RTH738" s="297"/>
      <c r="RTI738" s="297"/>
      <c r="RTJ738" s="297"/>
      <c r="RTK738" s="297"/>
      <c r="RTL738" s="297"/>
      <c r="RTM738" s="297"/>
      <c r="RTN738" s="297"/>
      <c r="RTO738" s="297"/>
      <c r="RTP738" s="297"/>
      <c r="RTQ738" s="297"/>
      <c r="RTR738" s="297"/>
      <c r="RTS738" s="297"/>
      <c r="RTT738" s="297"/>
      <c r="RTU738" s="297"/>
      <c r="RTV738" s="297"/>
      <c r="RTW738" s="297"/>
      <c r="RTX738" s="297"/>
      <c r="RTY738" s="297"/>
      <c r="RTZ738" s="297"/>
      <c r="RUA738" s="297"/>
      <c r="RUB738" s="297"/>
      <c r="RUC738" s="297"/>
      <c r="RUD738" s="297"/>
      <c r="RUE738" s="297"/>
      <c r="RUF738" s="297"/>
      <c r="RUG738" s="297"/>
      <c r="RUH738" s="297"/>
      <c r="RUI738" s="297"/>
      <c r="RUJ738" s="297"/>
      <c r="RUK738" s="297"/>
      <c r="RUL738" s="297"/>
      <c r="RUM738" s="297"/>
      <c r="RUN738" s="297"/>
      <c r="RUO738" s="297"/>
      <c r="RUP738" s="297"/>
      <c r="RUQ738" s="297"/>
      <c r="RUR738" s="297"/>
      <c r="RUS738" s="297"/>
      <c r="RUT738" s="297"/>
      <c r="RUU738" s="297"/>
      <c r="RUV738" s="297"/>
      <c r="RUW738" s="297"/>
      <c r="RUX738" s="297"/>
      <c r="RUY738" s="297"/>
      <c r="RUZ738" s="297"/>
      <c r="RVA738" s="297"/>
      <c r="RVB738" s="297"/>
      <c r="RVC738" s="297"/>
      <c r="RVD738" s="297"/>
      <c r="RVE738" s="297"/>
      <c r="RVF738" s="297"/>
      <c r="RVG738" s="297"/>
      <c r="RVH738" s="297"/>
      <c r="RVI738" s="297"/>
      <c r="RVJ738" s="297"/>
      <c r="RVK738" s="297"/>
      <c r="RVL738" s="297"/>
      <c r="RVM738" s="297"/>
      <c r="RVN738" s="297"/>
      <c r="RVO738" s="297"/>
      <c r="RVP738" s="297"/>
      <c r="RVQ738" s="297"/>
      <c r="RVR738" s="297"/>
      <c r="RVS738" s="297"/>
      <c r="RVT738" s="297"/>
      <c r="RVU738" s="297"/>
      <c r="RVV738" s="297"/>
      <c r="RVW738" s="297"/>
      <c r="RVX738" s="297"/>
      <c r="RVY738" s="297"/>
      <c r="RVZ738" s="297"/>
      <c r="RWA738" s="297"/>
      <c r="RWB738" s="297"/>
      <c r="RWC738" s="297"/>
      <c r="RWD738" s="297"/>
      <c r="RWE738" s="297"/>
      <c r="RWF738" s="297"/>
      <c r="RWG738" s="297"/>
      <c r="RWH738" s="297"/>
      <c r="RWI738" s="297"/>
      <c r="RWJ738" s="297"/>
      <c r="RWK738" s="297"/>
      <c r="RWL738" s="297"/>
      <c r="RWM738" s="297"/>
      <c r="RWN738" s="297"/>
      <c r="RWO738" s="297"/>
      <c r="RWP738" s="297"/>
      <c r="RWQ738" s="297"/>
      <c r="RWR738" s="297"/>
      <c r="RWS738" s="297"/>
      <c r="RWT738" s="297"/>
      <c r="RWU738" s="297"/>
      <c r="RWV738" s="297"/>
      <c r="RWW738" s="297"/>
      <c r="RWX738" s="297"/>
      <c r="RWY738" s="297"/>
      <c r="RWZ738" s="297"/>
      <c r="RXA738" s="297"/>
      <c r="RXB738" s="297"/>
      <c r="RXC738" s="297"/>
      <c r="RXD738" s="297"/>
      <c r="RXE738" s="297"/>
      <c r="RXF738" s="297"/>
      <c r="RXG738" s="297"/>
      <c r="RXH738" s="297"/>
      <c r="RXI738" s="297"/>
      <c r="RXJ738" s="297"/>
      <c r="RXK738" s="297"/>
      <c r="RXL738" s="297"/>
      <c r="RXM738" s="297"/>
      <c r="RXN738" s="297"/>
      <c r="RXO738" s="297"/>
      <c r="RXP738" s="297"/>
      <c r="RXQ738" s="297"/>
      <c r="RXR738" s="297"/>
      <c r="RXS738" s="297"/>
      <c r="RXT738" s="297"/>
      <c r="RXU738" s="297"/>
      <c r="RXV738" s="297"/>
      <c r="RXW738" s="297"/>
      <c r="RXX738" s="297"/>
      <c r="RXY738" s="297"/>
      <c r="RXZ738" s="297"/>
      <c r="RYA738" s="297"/>
      <c r="RYB738" s="297"/>
      <c r="RYC738" s="297"/>
      <c r="RYD738" s="297"/>
      <c r="RYE738" s="297"/>
      <c r="RYF738" s="297"/>
      <c r="RYG738" s="297"/>
      <c r="RYH738" s="297"/>
      <c r="RYI738" s="297"/>
      <c r="RYJ738" s="297"/>
      <c r="RYK738" s="297"/>
      <c r="RYL738" s="297"/>
      <c r="RYM738" s="297"/>
      <c r="RYN738" s="297"/>
      <c r="RYO738" s="297"/>
      <c r="RYP738" s="297"/>
      <c r="RYQ738" s="297"/>
      <c r="RYR738" s="297"/>
      <c r="RYS738" s="297"/>
      <c r="RYT738" s="297"/>
      <c r="RYU738" s="297"/>
      <c r="RYV738" s="297"/>
      <c r="RYW738" s="297"/>
      <c r="RYX738" s="297"/>
      <c r="RYY738" s="297"/>
      <c r="RYZ738" s="297"/>
      <c r="RZA738" s="297"/>
      <c r="RZB738" s="297"/>
      <c r="RZC738" s="297"/>
      <c r="RZD738" s="297"/>
      <c r="RZE738" s="297"/>
      <c r="RZF738" s="297"/>
      <c r="RZG738" s="297"/>
      <c r="RZH738" s="297"/>
      <c r="RZI738" s="297"/>
      <c r="RZJ738" s="297"/>
      <c r="RZK738" s="297"/>
      <c r="RZL738" s="297"/>
      <c r="RZM738" s="297"/>
      <c r="RZN738" s="297"/>
      <c r="RZO738" s="297"/>
      <c r="RZP738" s="297"/>
      <c r="RZQ738" s="297"/>
      <c r="RZR738" s="297"/>
      <c r="RZS738" s="297"/>
      <c r="RZT738" s="297"/>
      <c r="RZU738" s="297"/>
      <c r="RZV738" s="297"/>
      <c r="RZW738" s="297"/>
      <c r="RZX738" s="297"/>
      <c r="RZY738" s="297"/>
      <c r="RZZ738" s="297"/>
      <c r="SAA738" s="297"/>
      <c r="SAB738" s="297"/>
      <c r="SAC738" s="297"/>
      <c r="SAD738" s="297"/>
      <c r="SAE738" s="297"/>
      <c r="SAF738" s="297"/>
      <c r="SAG738" s="297"/>
      <c r="SAH738" s="297"/>
      <c r="SAI738" s="297"/>
      <c r="SAJ738" s="297"/>
      <c r="SAK738" s="297"/>
      <c r="SAL738" s="297"/>
      <c r="SAM738" s="297"/>
      <c r="SAN738" s="297"/>
      <c r="SAO738" s="297"/>
      <c r="SAP738" s="297"/>
      <c r="SAQ738" s="297"/>
      <c r="SAR738" s="297"/>
      <c r="SAS738" s="297"/>
      <c r="SAT738" s="297"/>
      <c r="SAU738" s="297"/>
      <c r="SAV738" s="297"/>
      <c r="SAW738" s="297"/>
      <c r="SAX738" s="297"/>
      <c r="SAY738" s="297"/>
      <c r="SAZ738" s="297"/>
      <c r="SBA738" s="297"/>
      <c r="SBB738" s="297"/>
      <c r="SBC738" s="297"/>
      <c r="SBD738" s="297"/>
      <c r="SBE738" s="297"/>
      <c r="SBF738" s="297"/>
      <c r="SBG738" s="297"/>
      <c r="SBH738" s="297"/>
      <c r="SBI738" s="297"/>
      <c r="SBJ738" s="297"/>
      <c r="SBK738" s="297"/>
      <c r="SBL738" s="297"/>
      <c r="SBM738" s="297"/>
      <c r="SBN738" s="297"/>
      <c r="SBO738" s="297"/>
      <c r="SBP738" s="297"/>
      <c r="SBQ738" s="297"/>
      <c r="SBR738" s="297"/>
      <c r="SBS738" s="297"/>
      <c r="SBT738" s="297"/>
      <c r="SBU738" s="297"/>
      <c r="SBV738" s="297"/>
      <c r="SBW738" s="297"/>
      <c r="SBX738" s="297"/>
      <c r="SBY738" s="297"/>
      <c r="SBZ738" s="297"/>
      <c r="SCA738" s="297"/>
      <c r="SCB738" s="297"/>
      <c r="SCC738" s="297"/>
      <c r="SCD738" s="297"/>
      <c r="SCE738" s="297"/>
      <c r="SCF738" s="297"/>
      <c r="SCG738" s="297"/>
      <c r="SCH738" s="297"/>
      <c r="SCI738" s="297"/>
      <c r="SCJ738" s="297"/>
      <c r="SCK738" s="297"/>
      <c r="SCL738" s="297"/>
      <c r="SCM738" s="297"/>
      <c r="SCN738" s="297"/>
      <c r="SCO738" s="297"/>
      <c r="SCP738" s="297"/>
      <c r="SCQ738" s="297"/>
      <c r="SCR738" s="297"/>
      <c r="SCS738" s="297"/>
      <c r="SCT738" s="297"/>
      <c r="SCU738" s="297"/>
      <c r="SCV738" s="297"/>
      <c r="SCW738" s="297"/>
      <c r="SCX738" s="297"/>
      <c r="SCY738" s="297"/>
      <c r="SCZ738" s="297"/>
      <c r="SDA738" s="297"/>
      <c r="SDB738" s="297"/>
      <c r="SDC738" s="297"/>
      <c r="SDD738" s="297"/>
      <c r="SDE738" s="297"/>
      <c r="SDF738" s="297"/>
      <c r="SDG738" s="297"/>
      <c r="SDH738" s="297"/>
      <c r="SDI738" s="297"/>
      <c r="SDJ738" s="297"/>
      <c r="SDK738" s="297"/>
      <c r="SDL738" s="297"/>
      <c r="SDM738" s="297"/>
      <c r="SDN738" s="297"/>
      <c r="SDO738" s="297"/>
      <c r="SDP738" s="297"/>
      <c r="SDQ738" s="297"/>
      <c r="SDR738" s="297"/>
      <c r="SDS738" s="297"/>
      <c r="SDT738" s="297"/>
      <c r="SDU738" s="297"/>
      <c r="SDV738" s="297"/>
      <c r="SDW738" s="297"/>
      <c r="SDX738" s="297"/>
      <c r="SDY738" s="297"/>
      <c r="SDZ738" s="297"/>
      <c r="SEA738" s="297"/>
      <c r="SEB738" s="297"/>
      <c r="SEC738" s="297"/>
      <c r="SED738" s="297"/>
      <c r="SEE738" s="297"/>
      <c r="SEF738" s="297"/>
      <c r="SEG738" s="297"/>
      <c r="SEH738" s="297"/>
      <c r="SEI738" s="297"/>
      <c r="SEJ738" s="297"/>
      <c r="SEK738" s="297"/>
      <c r="SEL738" s="297"/>
      <c r="SEM738" s="297"/>
      <c r="SEN738" s="297"/>
      <c r="SEO738" s="297"/>
      <c r="SEP738" s="297"/>
      <c r="SEQ738" s="297"/>
      <c r="SER738" s="297"/>
      <c r="SES738" s="297"/>
      <c r="SET738" s="297"/>
      <c r="SEU738" s="297"/>
      <c r="SEV738" s="297"/>
      <c r="SEW738" s="297"/>
      <c r="SEX738" s="297"/>
      <c r="SEY738" s="297"/>
      <c r="SEZ738" s="297"/>
      <c r="SFA738" s="297"/>
      <c r="SFB738" s="297"/>
      <c r="SFC738" s="297"/>
      <c r="SFD738" s="297"/>
      <c r="SFE738" s="297"/>
      <c r="SFF738" s="297"/>
      <c r="SFG738" s="297"/>
      <c r="SFH738" s="297"/>
      <c r="SFI738" s="297"/>
      <c r="SFJ738" s="297"/>
      <c r="SFK738" s="297"/>
      <c r="SFL738" s="297"/>
      <c r="SFM738" s="297"/>
      <c r="SFN738" s="297"/>
      <c r="SFO738" s="297"/>
      <c r="SFP738" s="297"/>
      <c r="SFQ738" s="297"/>
      <c r="SFR738" s="297"/>
      <c r="SFS738" s="297"/>
      <c r="SFT738" s="297"/>
      <c r="SFU738" s="297"/>
      <c r="SFV738" s="297"/>
      <c r="SFW738" s="297"/>
      <c r="SFX738" s="297"/>
      <c r="SFY738" s="297"/>
      <c r="SFZ738" s="297"/>
      <c r="SGA738" s="297"/>
      <c r="SGB738" s="297"/>
      <c r="SGC738" s="297"/>
      <c r="SGD738" s="297"/>
      <c r="SGE738" s="297"/>
      <c r="SGF738" s="297"/>
      <c r="SGG738" s="297"/>
      <c r="SGH738" s="297"/>
      <c r="SGI738" s="297"/>
      <c r="SGJ738" s="297"/>
      <c r="SGK738" s="297"/>
      <c r="SGL738" s="297"/>
      <c r="SGM738" s="297"/>
      <c r="SGN738" s="297"/>
      <c r="SGO738" s="297"/>
      <c r="SGP738" s="297"/>
      <c r="SGQ738" s="297"/>
      <c r="SGR738" s="297"/>
      <c r="SGS738" s="297"/>
      <c r="SGT738" s="297"/>
      <c r="SGU738" s="297"/>
      <c r="SGV738" s="297"/>
      <c r="SGW738" s="297"/>
      <c r="SGX738" s="297"/>
      <c r="SGY738" s="297"/>
      <c r="SGZ738" s="297"/>
      <c r="SHA738" s="297"/>
      <c r="SHB738" s="297"/>
      <c r="SHC738" s="297"/>
      <c r="SHD738" s="297"/>
      <c r="SHE738" s="297"/>
      <c r="SHF738" s="297"/>
      <c r="SHG738" s="297"/>
      <c r="SHH738" s="297"/>
      <c r="SHI738" s="297"/>
      <c r="SHJ738" s="297"/>
      <c r="SHK738" s="297"/>
      <c r="SHL738" s="297"/>
      <c r="SHM738" s="297"/>
      <c r="SHN738" s="297"/>
      <c r="SHO738" s="297"/>
      <c r="SHP738" s="297"/>
      <c r="SHQ738" s="297"/>
      <c r="SHR738" s="297"/>
      <c r="SHS738" s="297"/>
      <c r="SHT738" s="297"/>
      <c r="SHU738" s="297"/>
      <c r="SHV738" s="297"/>
      <c r="SHW738" s="297"/>
      <c r="SHX738" s="297"/>
      <c r="SHY738" s="297"/>
      <c r="SHZ738" s="297"/>
      <c r="SIA738" s="297"/>
      <c r="SIB738" s="297"/>
      <c r="SIC738" s="297"/>
      <c r="SID738" s="297"/>
      <c r="SIE738" s="297"/>
      <c r="SIF738" s="297"/>
      <c r="SIG738" s="297"/>
      <c r="SIH738" s="297"/>
      <c r="SII738" s="297"/>
      <c r="SIJ738" s="297"/>
      <c r="SIK738" s="297"/>
      <c r="SIL738" s="297"/>
      <c r="SIM738" s="297"/>
      <c r="SIN738" s="297"/>
      <c r="SIO738" s="297"/>
      <c r="SIP738" s="297"/>
      <c r="SIQ738" s="297"/>
      <c r="SIR738" s="297"/>
      <c r="SIS738" s="297"/>
      <c r="SIT738" s="297"/>
      <c r="SIU738" s="297"/>
      <c r="SIV738" s="297"/>
      <c r="SIW738" s="297"/>
      <c r="SIX738" s="297"/>
      <c r="SIY738" s="297"/>
      <c r="SIZ738" s="297"/>
      <c r="SJA738" s="297"/>
      <c r="SJB738" s="297"/>
      <c r="SJC738" s="297"/>
      <c r="SJD738" s="297"/>
      <c r="SJE738" s="297"/>
      <c r="SJF738" s="297"/>
      <c r="SJG738" s="297"/>
      <c r="SJH738" s="297"/>
      <c r="SJI738" s="297"/>
      <c r="SJJ738" s="297"/>
      <c r="SJK738" s="297"/>
      <c r="SJL738" s="297"/>
      <c r="SJM738" s="297"/>
      <c r="SJN738" s="297"/>
      <c r="SJO738" s="297"/>
      <c r="SJP738" s="297"/>
      <c r="SJQ738" s="297"/>
      <c r="SJR738" s="297"/>
      <c r="SJS738" s="297"/>
      <c r="SJT738" s="297"/>
      <c r="SJU738" s="297"/>
      <c r="SJV738" s="297"/>
      <c r="SJW738" s="297"/>
      <c r="SJX738" s="297"/>
      <c r="SJY738" s="297"/>
      <c r="SJZ738" s="297"/>
      <c r="SKA738" s="297"/>
      <c r="SKB738" s="297"/>
      <c r="SKC738" s="297"/>
      <c r="SKD738" s="297"/>
      <c r="SKE738" s="297"/>
      <c r="SKF738" s="297"/>
      <c r="SKG738" s="297"/>
      <c r="SKH738" s="297"/>
      <c r="SKI738" s="297"/>
      <c r="SKJ738" s="297"/>
      <c r="SKK738" s="297"/>
      <c r="SKL738" s="297"/>
      <c r="SKM738" s="297"/>
      <c r="SKN738" s="297"/>
      <c r="SKO738" s="297"/>
      <c r="SKP738" s="297"/>
      <c r="SKQ738" s="297"/>
      <c r="SKR738" s="297"/>
      <c r="SKS738" s="297"/>
      <c r="SKT738" s="297"/>
      <c r="SKU738" s="297"/>
      <c r="SKV738" s="297"/>
      <c r="SKW738" s="297"/>
      <c r="SKX738" s="297"/>
      <c r="SKY738" s="297"/>
      <c r="SKZ738" s="297"/>
      <c r="SLA738" s="297"/>
      <c r="SLB738" s="297"/>
      <c r="SLC738" s="297"/>
      <c r="SLD738" s="297"/>
      <c r="SLE738" s="297"/>
      <c r="SLF738" s="297"/>
      <c r="SLG738" s="297"/>
      <c r="SLH738" s="297"/>
      <c r="SLI738" s="297"/>
      <c r="SLJ738" s="297"/>
      <c r="SLK738" s="297"/>
      <c r="SLL738" s="297"/>
      <c r="SLM738" s="297"/>
      <c r="SLN738" s="297"/>
      <c r="SLO738" s="297"/>
      <c r="SLP738" s="297"/>
      <c r="SLQ738" s="297"/>
      <c r="SLR738" s="297"/>
      <c r="SLS738" s="297"/>
      <c r="SLT738" s="297"/>
      <c r="SLU738" s="297"/>
      <c r="SLV738" s="297"/>
      <c r="SLW738" s="297"/>
      <c r="SLX738" s="297"/>
      <c r="SLY738" s="297"/>
      <c r="SLZ738" s="297"/>
      <c r="SMA738" s="297"/>
      <c r="SMB738" s="297"/>
      <c r="SMC738" s="297"/>
      <c r="SMD738" s="297"/>
      <c r="SME738" s="297"/>
      <c r="SMF738" s="297"/>
      <c r="SMG738" s="297"/>
      <c r="SMH738" s="297"/>
      <c r="SMI738" s="297"/>
      <c r="SMJ738" s="297"/>
      <c r="SMK738" s="297"/>
      <c r="SML738" s="297"/>
      <c r="SMM738" s="297"/>
      <c r="SMN738" s="297"/>
      <c r="SMO738" s="297"/>
      <c r="SMP738" s="297"/>
      <c r="SMQ738" s="297"/>
      <c r="SMR738" s="297"/>
      <c r="SMS738" s="297"/>
      <c r="SMT738" s="297"/>
      <c r="SMU738" s="297"/>
      <c r="SMV738" s="297"/>
      <c r="SMW738" s="297"/>
      <c r="SMX738" s="297"/>
      <c r="SMY738" s="297"/>
      <c r="SMZ738" s="297"/>
      <c r="SNA738" s="297"/>
      <c r="SNB738" s="297"/>
      <c r="SNC738" s="297"/>
      <c r="SND738" s="297"/>
      <c r="SNE738" s="297"/>
      <c r="SNF738" s="297"/>
      <c r="SNG738" s="297"/>
      <c r="SNH738" s="297"/>
      <c r="SNI738" s="297"/>
      <c r="SNJ738" s="297"/>
      <c r="SNK738" s="297"/>
      <c r="SNL738" s="297"/>
      <c r="SNM738" s="297"/>
      <c r="SNN738" s="297"/>
      <c r="SNO738" s="297"/>
      <c r="SNP738" s="297"/>
      <c r="SNQ738" s="297"/>
      <c r="SNR738" s="297"/>
      <c r="SNS738" s="297"/>
      <c r="SNT738" s="297"/>
      <c r="SNU738" s="297"/>
      <c r="SNV738" s="297"/>
      <c r="SNW738" s="297"/>
      <c r="SNX738" s="297"/>
      <c r="SNY738" s="297"/>
      <c r="SNZ738" s="297"/>
      <c r="SOA738" s="297"/>
      <c r="SOB738" s="297"/>
      <c r="SOC738" s="297"/>
      <c r="SOD738" s="297"/>
      <c r="SOE738" s="297"/>
      <c r="SOF738" s="297"/>
      <c r="SOG738" s="297"/>
      <c r="SOH738" s="297"/>
      <c r="SOI738" s="297"/>
      <c r="SOJ738" s="297"/>
      <c r="SOK738" s="297"/>
      <c r="SOL738" s="297"/>
      <c r="SOM738" s="297"/>
      <c r="SON738" s="297"/>
      <c r="SOO738" s="297"/>
      <c r="SOP738" s="297"/>
      <c r="SOQ738" s="297"/>
      <c r="SOR738" s="297"/>
      <c r="SOS738" s="297"/>
      <c r="SOT738" s="297"/>
      <c r="SOU738" s="297"/>
      <c r="SOV738" s="297"/>
      <c r="SOW738" s="297"/>
      <c r="SOX738" s="297"/>
      <c r="SOY738" s="297"/>
      <c r="SOZ738" s="297"/>
      <c r="SPA738" s="297"/>
      <c r="SPB738" s="297"/>
      <c r="SPC738" s="297"/>
      <c r="SPD738" s="297"/>
      <c r="SPE738" s="297"/>
      <c r="SPF738" s="297"/>
      <c r="SPG738" s="297"/>
      <c r="SPH738" s="297"/>
      <c r="SPI738" s="297"/>
      <c r="SPJ738" s="297"/>
      <c r="SPK738" s="297"/>
      <c r="SPL738" s="297"/>
      <c r="SPM738" s="297"/>
      <c r="SPN738" s="297"/>
      <c r="SPO738" s="297"/>
      <c r="SPP738" s="297"/>
      <c r="SPQ738" s="297"/>
      <c r="SPR738" s="297"/>
      <c r="SPS738" s="297"/>
      <c r="SPT738" s="297"/>
      <c r="SPU738" s="297"/>
      <c r="SPV738" s="297"/>
      <c r="SPW738" s="297"/>
      <c r="SPX738" s="297"/>
      <c r="SPY738" s="297"/>
      <c r="SPZ738" s="297"/>
      <c r="SQA738" s="297"/>
      <c r="SQB738" s="297"/>
      <c r="SQC738" s="297"/>
      <c r="SQD738" s="297"/>
      <c r="SQE738" s="297"/>
      <c r="SQF738" s="297"/>
      <c r="SQG738" s="297"/>
      <c r="SQH738" s="297"/>
      <c r="SQI738" s="297"/>
      <c r="SQJ738" s="297"/>
      <c r="SQK738" s="297"/>
      <c r="SQL738" s="297"/>
      <c r="SQM738" s="297"/>
      <c r="SQN738" s="297"/>
      <c r="SQO738" s="297"/>
      <c r="SQP738" s="297"/>
      <c r="SQQ738" s="297"/>
      <c r="SQR738" s="297"/>
      <c r="SQS738" s="297"/>
      <c r="SQT738" s="297"/>
      <c r="SQU738" s="297"/>
      <c r="SQV738" s="297"/>
      <c r="SQW738" s="297"/>
      <c r="SQX738" s="297"/>
      <c r="SQY738" s="297"/>
      <c r="SQZ738" s="297"/>
      <c r="SRA738" s="297"/>
      <c r="SRB738" s="297"/>
      <c r="SRC738" s="297"/>
      <c r="SRD738" s="297"/>
      <c r="SRE738" s="297"/>
      <c r="SRF738" s="297"/>
      <c r="SRG738" s="297"/>
      <c r="SRH738" s="297"/>
      <c r="SRI738" s="297"/>
      <c r="SRJ738" s="297"/>
      <c r="SRK738" s="297"/>
      <c r="SRL738" s="297"/>
      <c r="SRM738" s="297"/>
      <c r="SRN738" s="297"/>
      <c r="SRO738" s="297"/>
      <c r="SRP738" s="297"/>
      <c r="SRQ738" s="297"/>
      <c r="SRR738" s="297"/>
      <c r="SRS738" s="297"/>
      <c r="SRT738" s="297"/>
      <c r="SRU738" s="297"/>
      <c r="SRV738" s="297"/>
      <c r="SRW738" s="297"/>
      <c r="SRX738" s="297"/>
      <c r="SRY738" s="297"/>
      <c r="SRZ738" s="297"/>
      <c r="SSA738" s="297"/>
      <c r="SSB738" s="297"/>
      <c r="SSC738" s="297"/>
      <c r="SSD738" s="297"/>
      <c r="SSE738" s="297"/>
      <c r="SSF738" s="297"/>
      <c r="SSG738" s="297"/>
      <c r="SSH738" s="297"/>
      <c r="SSI738" s="297"/>
      <c r="SSJ738" s="297"/>
      <c r="SSK738" s="297"/>
      <c r="SSL738" s="297"/>
      <c r="SSM738" s="297"/>
      <c r="SSN738" s="297"/>
      <c r="SSO738" s="297"/>
      <c r="SSP738" s="297"/>
      <c r="SSQ738" s="297"/>
      <c r="SSR738" s="297"/>
      <c r="SSS738" s="297"/>
      <c r="SST738" s="297"/>
      <c r="SSU738" s="297"/>
      <c r="SSV738" s="297"/>
      <c r="SSW738" s="297"/>
      <c r="SSX738" s="297"/>
      <c r="SSY738" s="297"/>
      <c r="SSZ738" s="297"/>
      <c r="STA738" s="297"/>
      <c r="STB738" s="297"/>
      <c r="STC738" s="297"/>
      <c r="STD738" s="297"/>
      <c r="STE738" s="297"/>
      <c r="STF738" s="297"/>
      <c r="STG738" s="297"/>
      <c r="STH738" s="297"/>
      <c r="STI738" s="297"/>
      <c r="STJ738" s="297"/>
      <c r="STK738" s="297"/>
      <c r="STL738" s="297"/>
      <c r="STM738" s="297"/>
      <c r="STN738" s="297"/>
      <c r="STO738" s="297"/>
      <c r="STP738" s="297"/>
      <c r="STQ738" s="297"/>
      <c r="STR738" s="297"/>
      <c r="STS738" s="297"/>
      <c r="STT738" s="297"/>
      <c r="STU738" s="297"/>
      <c r="STV738" s="297"/>
      <c r="STW738" s="297"/>
      <c r="STX738" s="297"/>
      <c r="STY738" s="297"/>
      <c r="STZ738" s="297"/>
      <c r="SUA738" s="297"/>
      <c r="SUB738" s="297"/>
      <c r="SUC738" s="297"/>
      <c r="SUD738" s="297"/>
      <c r="SUE738" s="297"/>
      <c r="SUF738" s="297"/>
      <c r="SUG738" s="297"/>
      <c r="SUH738" s="297"/>
      <c r="SUI738" s="297"/>
      <c r="SUJ738" s="297"/>
      <c r="SUK738" s="297"/>
      <c r="SUL738" s="297"/>
      <c r="SUM738" s="297"/>
      <c r="SUN738" s="297"/>
      <c r="SUO738" s="297"/>
      <c r="SUP738" s="297"/>
      <c r="SUQ738" s="297"/>
      <c r="SUR738" s="297"/>
      <c r="SUS738" s="297"/>
      <c r="SUT738" s="297"/>
      <c r="SUU738" s="297"/>
      <c r="SUV738" s="297"/>
      <c r="SUW738" s="297"/>
      <c r="SUX738" s="297"/>
      <c r="SUY738" s="297"/>
      <c r="SUZ738" s="297"/>
      <c r="SVA738" s="297"/>
      <c r="SVB738" s="297"/>
      <c r="SVC738" s="297"/>
      <c r="SVD738" s="297"/>
      <c r="SVE738" s="297"/>
      <c r="SVF738" s="297"/>
      <c r="SVG738" s="297"/>
      <c r="SVH738" s="297"/>
      <c r="SVI738" s="297"/>
      <c r="SVJ738" s="297"/>
      <c r="SVK738" s="297"/>
      <c r="SVL738" s="297"/>
      <c r="SVM738" s="297"/>
      <c r="SVN738" s="297"/>
      <c r="SVO738" s="297"/>
      <c r="SVP738" s="297"/>
      <c r="SVQ738" s="297"/>
      <c r="SVR738" s="297"/>
      <c r="SVS738" s="297"/>
      <c r="SVT738" s="297"/>
      <c r="SVU738" s="297"/>
      <c r="SVV738" s="297"/>
      <c r="SVW738" s="297"/>
      <c r="SVX738" s="297"/>
      <c r="SVY738" s="297"/>
      <c r="SVZ738" s="297"/>
      <c r="SWA738" s="297"/>
      <c r="SWB738" s="297"/>
      <c r="SWC738" s="297"/>
      <c r="SWD738" s="297"/>
      <c r="SWE738" s="297"/>
      <c r="SWF738" s="297"/>
      <c r="SWG738" s="297"/>
      <c r="SWH738" s="297"/>
      <c r="SWI738" s="297"/>
      <c r="SWJ738" s="297"/>
      <c r="SWK738" s="297"/>
      <c r="SWL738" s="297"/>
      <c r="SWM738" s="297"/>
      <c r="SWN738" s="297"/>
      <c r="SWO738" s="297"/>
      <c r="SWP738" s="297"/>
      <c r="SWQ738" s="297"/>
      <c r="SWR738" s="297"/>
      <c r="SWS738" s="297"/>
      <c r="SWT738" s="297"/>
      <c r="SWU738" s="297"/>
      <c r="SWV738" s="297"/>
      <c r="SWW738" s="297"/>
      <c r="SWX738" s="297"/>
      <c r="SWY738" s="297"/>
      <c r="SWZ738" s="297"/>
      <c r="SXA738" s="297"/>
      <c r="SXB738" s="297"/>
      <c r="SXC738" s="297"/>
      <c r="SXD738" s="297"/>
      <c r="SXE738" s="297"/>
      <c r="SXF738" s="297"/>
      <c r="SXG738" s="297"/>
      <c r="SXH738" s="297"/>
      <c r="SXI738" s="297"/>
      <c r="SXJ738" s="297"/>
      <c r="SXK738" s="297"/>
      <c r="SXL738" s="297"/>
      <c r="SXM738" s="297"/>
      <c r="SXN738" s="297"/>
      <c r="SXO738" s="297"/>
      <c r="SXP738" s="297"/>
      <c r="SXQ738" s="297"/>
      <c r="SXR738" s="297"/>
      <c r="SXS738" s="297"/>
      <c r="SXT738" s="297"/>
      <c r="SXU738" s="297"/>
      <c r="SXV738" s="297"/>
      <c r="SXW738" s="297"/>
      <c r="SXX738" s="297"/>
      <c r="SXY738" s="297"/>
      <c r="SXZ738" s="297"/>
      <c r="SYA738" s="297"/>
      <c r="SYB738" s="297"/>
      <c r="SYC738" s="297"/>
      <c r="SYD738" s="297"/>
      <c r="SYE738" s="297"/>
      <c r="SYF738" s="297"/>
      <c r="SYG738" s="297"/>
      <c r="SYH738" s="297"/>
      <c r="SYI738" s="297"/>
      <c r="SYJ738" s="297"/>
      <c r="SYK738" s="297"/>
      <c r="SYL738" s="297"/>
      <c r="SYM738" s="297"/>
      <c r="SYN738" s="297"/>
      <c r="SYO738" s="297"/>
      <c r="SYP738" s="297"/>
      <c r="SYQ738" s="297"/>
      <c r="SYR738" s="297"/>
      <c r="SYS738" s="297"/>
      <c r="SYT738" s="297"/>
      <c r="SYU738" s="297"/>
      <c r="SYV738" s="297"/>
      <c r="SYW738" s="297"/>
      <c r="SYX738" s="297"/>
      <c r="SYY738" s="297"/>
      <c r="SYZ738" s="297"/>
      <c r="SZA738" s="297"/>
      <c r="SZB738" s="297"/>
      <c r="SZC738" s="297"/>
      <c r="SZD738" s="297"/>
      <c r="SZE738" s="297"/>
      <c r="SZF738" s="297"/>
      <c r="SZG738" s="297"/>
      <c r="SZH738" s="297"/>
      <c r="SZI738" s="297"/>
      <c r="SZJ738" s="297"/>
      <c r="SZK738" s="297"/>
      <c r="SZL738" s="297"/>
      <c r="SZM738" s="297"/>
      <c r="SZN738" s="297"/>
      <c r="SZO738" s="297"/>
      <c r="SZP738" s="297"/>
      <c r="SZQ738" s="297"/>
      <c r="SZR738" s="297"/>
      <c r="SZS738" s="297"/>
      <c r="SZT738" s="297"/>
      <c r="SZU738" s="297"/>
      <c r="SZV738" s="297"/>
      <c r="SZW738" s="297"/>
      <c r="SZX738" s="297"/>
      <c r="SZY738" s="297"/>
      <c r="SZZ738" s="297"/>
      <c r="TAA738" s="297"/>
      <c r="TAB738" s="297"/>
      <c r="TAC738" s="297"/>
      <c r="TAD738" s="297"/>
      <c r="TAE738" s="297"/>
      <c r="TAF738" s="297"/>
      <c r="TAG738" s="297"/>
      <c r="TAH738" s="297"/>
      <c r="TAI738" s="297"/>
      <c r="TAJ738" s="297"/>
      <c r="TAK738" s="297"/>
      <c r="TAL738" s="297"/>
      <c r="TAM738" s="297"/>
      <c r="TAN738" s="297"/>
      <c r="TAO738" s="297"/>
      <c r="TAP738" s="297"/>
      <c r="TAQ738" s="297"/>
      <c r="TAR738" s="297"/>
      <c r="TAS738" s="297"/>
      <c r="TAT738" s="297"/>
      <c r="TAU738" s="297"/>
      <c r="TAV738" s="297"/>
      <c r="TAW738" s="297"/>
      <c r="TAX738" s="297"/>
      <c r="TAY738" s="297"/>
      <c r="TAZ738" s="297"/>
      <c r="TBA738" s="297"/>
      <c r="TBB738" s="297"/>
      <c r="TBC738" s="297"/>
      <c r="TBD738" s="297"/>
      <c r="TBE738" s="297"/>
      <c r="TBF738" s="297"/>
      <c r="TBG738" s="297"/>
      <c r="TBH738" s="297"/>
      <c r="TBI738" s="297"/>
      <c r="TBJ738" s="297"/>
      <c r="TBK738" s="297"/>
      <c r="TBL738" s="297"/>
      <c r="TBM738" s="297"/>
      <c r="TBN738" s="297"/>
      <c r="TBO738" s="297"/>
      <c r="TBP738" s="297"/>
      <c r="TBQ738" s="297"/>
      <c r="TBR738" s="297"/>
      <c r="TBS738" s="297"/>
      <c r="TBT738" s="297"/>
      <c r="TBU738" s="297"/>
      <c r="TBV738" s="297"/>
      <c r="TBW738" s="297"/>
      <c r="TBX738" s="297"/>
      <c r="TBY738" s="297"/>
      <c r="TBZ738" s="297"/>
      <c r="TCA738" s="297"/>
      <c r="TCB738" s="297"/>
      <c r="TCC738" s="297"/>
      <c r="TCD738" s="297"/>
      <c r="TCE738" s="297"/>
      <c r="TCF738" s="297"/>
      <c r="TCG738" s="297"/>
      <c r="TCH738" s="297"/>
      <c r="TCI738" s="297"/>
      <c r="TCJ738" s="297"/>
      <c r="TCK738" s="297"/>
      <c r="TCL738" s="297"/>
      <c r="TCM738" s="297"/>
      <c r="TCN738" s="297"/>
      <c r="TCO738" s="297"/>
      <c r="TCP738" s="297"/>
      <c r="TCQ738" s="297"/>
      <c r="TCR738" s="297"/>
      <c r="TCS738" s="297"/>
      <c r="TCT738" s="297"/>
      <c r="TCU738" s="297"/>
      <c r="TCV738" s="297"/>
      <c r="TCW738" s="297"/>
      <c r="TCX738" s="297"/>
      <c r="TCY738" s="297"/>
      <c r="TCZ738" s="297"/>
      <c r="TDA738" s="297"/>
      <c r="TDB738" s="297"/>
      <c r="TDC738" s="297"/>
      <c r="TDD738" s="297"/>
      <c r="TDE738" s="297"/>
      <c r="TDF738" s="297"/>
      <c r="TDG738" s="297"/>
      <c r="TDH738" s="297"/>
      <c r="TDI738" s="297"/>
      <c r="TDJ738" s="297"/>
      <c r="TDK738" s="297"/>
      <c r="TDL738" s="297"/>
      <c r="TDM738" s="297"/>
      <c r="TDN738" s="297"/>
      <c r="TDO738" s="297"/>
      <c r="TDP738" s="297"/>
      <c r="TDQ738" s="297"/>
      <c r="TDR738" s="297"/>
      <c r="TDS738" s="297"/>
      <c r="TDT738" s="297"/>
      <c r="TDU738" s="297"/>
      <c r="TDV738" s="297"/>
      <c r="TDW738" s="297"/>
      <c r="TDX738" s="297"/>
      <c r="TDY738" s="297"/>
      <c r="TDZ738" s="297"/>
      <c r="TEA738" s="297"/>
      <c r="TEB738" s="297"/>
      <c r="TEC738" s="297"/>
      <c r="TED738" s="297"/>
      <c r="TEE738" s="297"/>
      <c r="TEF738" s="297"/>
      <c r="TEG738" s="297"/>
      <c r="TEH738" s="297"/>
      <c r="TEI738" s="297"/>
      <c r="TEJ738" s="297"/>
      <c r="TEK738" s="297"/>
      <c r="TEL738" s="297"/>
      <c r="TEM738" s="297"/>
      <c r="TEN738" s="297"/>
      <c r="TEO738" s="297"/>
      <c r="TEP738" s="297"/>
      <c r="TEQ738" s="297"/>
      <c r="TER738" s="297"/>
      <c r="TES738" s="297"/>
      <c r="TET738" s="297"/>
      <c r="TEU738" s="297"/>
      <c r="TEV738" s="297"/>
      <c r="TEW738" s="297"/>
      <c r="TEX738" s="297"/>
      <c r="TEY738" s="297"/>
      <c r="TEZ738" s="297"/>
      <c r="TFA738" s="297"/>
      <c r="TFB738" s="297"/>
      <c r="TFC738" s="297"/>
      <c r="TFD738" s="297"/>
      <c r="TFE738" s="297"/>
      <c r="TFF738" s="297"/>
      <c r="TFG738" s="297"/>
      <c r="TFH738" s="297"/>
      <c r="TFI738" s="297"/>
      <c r="TFJ738" s="297"/>
      <c r="TFK738" s="297"/>
      <c r="TFL738" s="297"/>
      <c r="TFM738" s="297"/>
      <c r="TFN738" s="297"/>
      <c r="TFO738" s="297"/>
      <c r="TFP738" s="297"/>
      <c r="TFQ738" s="297"/>
      <c r="TFR738" s="297"/>
      <c r="TFS738" s="297"/>
      <c r="TFT738" s="297"/>
      <c r="TFU738" s="297"/>
      <c r="TFV738" s="297"/>
      <c r="TFW738" s="297"/>
      <c r="TFX738" s="297"/>
      <c r="TFY738" s="297"/>
      <c r="TFZ738" s="297"/>
      <c r="TGA738" s="297"/>
      <c r="TGB738" s="297"/>
      <c r="TGC738" s="297"/>
      <c r="TGD738" s="297"/>
      <c r="TGE738" s="297"/>
      <c r="TGF738" s="297"/>
      <c r="TGG738" s="297"/>
      <c r="TGH738" s="297"/>
      <c r="TGI738" s="297"/>
      <c r="TGJ738" s="297"/>
      <c r="TGK738" s="297"/>
      <c r="TGL738" s="297"/>
      <c r="TGM738" s="297"/>
      <c r="TGN738" s="297"/>
      <c r="TGO738" s="297"/>
      <c r="TGP738" s="297"/>
      <c r="TGQ738" s="297"/>
      <c r="TGR738" s="297"/>
      <c r="TGS738" s="297"/>
      <c r="TGT738" s="297"/>
      <c r="TGU738" s="297"/>
      <c r="TGV738" s="297"/>
      <c r="TGW738" s="297"/>
      <c r="TGX738" s="297"/>
      <c r="TGY738" s="297"/>
      <c r="TGZ738" s="297"/>
      <c r="THA738" s="297"/>
      <c r="THB738" s="297"/>
      <c r="THC738" s="297"/>
      <c r="THD738" s="297"/>
      <c r="THE738" s="297"/>
      <c r="THF738" s="297"/>
      <c r="THG738" s="297"/>
      <c r="THH738" s="297"/>
      <c r="THI738" s="297"/>
      <c r="THJ738" s="297"/>
      <c r="THK738" s="297"/>
      <c r="THL738" s="297"/>
      <c r="THM738" s="297"/>
      <c r="THN738" s="297"/>
      <c r="THO738" s="297"/>
      <c r="THP738" s="297"/>
      <c r="THQ738" s="297"/>
      <c r="THR738" s="297"/>
      <c r="THS738" s="297"/>
      <c r="THT738" s="297"/>
      <c r="THU738" s="297"/>
      <c r="THV738" s="297"/>
      <c r="THW738" s="297"/>
      <c r="THX738" s="297"/>
      <c r="THY738" s="297"/>
      <c r="THZ738" s="297"/>
      <c r="TIA738" s="297"/>
      <c r="TIB738" s="297"/>
      <c r="TIC738" s="297"/>
      <c r="TID738" s="297"/>
      <c r="TIE738" s="297"/>
      <c r="TIF738" s="297"/>
      <c r="TIG738" s="297"/>
      <c r="TIH738" s="297"/>
      <c r="TII738" s="297"/>
      <c r="TIJ738" s="297"/>
      <c r="TIK738" s="297"/>
      <c r="TIL738" s="297"/>
      <c r="TIM738" s="297"/>
      <c r="TIN738" s="297"/>
      <c r="TIO738" s="297"/>
      <c r="TIP738" s="297"/>
      <c r="TIQ738" s="297"/>
      <c r="TIR738" s="297"/>
      <c r="TIS738" s="297"/>
      <c r="TIT738" s="297"/>
      <c r="TIU738" s="297"/>
      <c r="TIV738" s="297"/>
      <c r="TIW738" s="297"/>
      <c r="TIX738" s="297"/>
      <c r="TIY738" s="297"/>
      <c r="TIZ738" s="297"/>
      <c r="TJA738" s="297"/>
      <c r="TJB738" s="297"/>
      <c r="TJC738" s="297"/>
      <c r="TJD738" s="297"/>
      <c r="TJE738" s="297"/>
      <c r="TJF738" s="297"/>
      <c r="TJG738" s="297"/>
      <c r="TJH738" s="297"/>
      <c r="TJI738" s="297"/>
      <c r="TJJ738" s="297"/>
      <c r="TJK738" s="297"/>
      <c r="TJL738" s="297"/>
      <c r="TJM738" s="297"/>
      <c r="TJN738" s="297"/>
      <c r="TJO738" s="297"/>
      <c r="TJP738" s="297"/>
      <c r="TJQ738" s="297"/>
      <c r="TJR738" s="297"/>
      <c r="TJS738" s="297"/>
      <c r="TJT738" s="297"/>
      <c r="TJU738" s="297"/>
      <c r="TJV738" s="297"/>
      <c r="TJW738" s="297"/>
      <c r="TJX738" s="297"/>
      <c r="TJY738" s="297"/>
      <c r="TJZ738" s="297"/>
      <c r="TKA738" s="297"/>
      <c r="TKB738" s="297"/>
      <c r="TKC738" s="297"/>
      <c r="TKD738" s="297"/>
      <c r="TKE738" s="297"/>
      <c r="TKF738" s="297"/>
      <c r="TKG738" s="297"/>
      <c r="TKH738" s="297"/>
      <c r="TKI738" s="297"/>
      <c r="TKJ738" s="297"/>
      <c r="TKK738" s="297"/>
      <c r="TKL738" s="297"/>
      <c r="TKM738" s="297"/>
      <c r="TKN738" s="297"/>
      <c r="TKO738" s="297"/>
      <c r="TKP738" s="297"/>
      <c r="TKQ738" s="297"/>
      <c r="TKR738" s="297"/>
      <c r="TKS738" s="297"/>
      <c r="TKT738" s="297"/>
      <c r="TKU738" s="297"/>
      <c r="TKV738" s="297"/>
      <c r="TKW738" s="297"/>
      <c r="TKX738" s="297"/>
      <c r="TKY738" s="297"/>
      <c r="TKZ738" s="297"/>
      <c r="TLA738" s="297"/>
      <c r="TLB738" s="297"/>
      <c r="TLC738" s="297"/>
      <c r="TLD738" s="297"/>
      <c r="TLE738" s="297"/>
      <c r="TLF738" s="297"/>
      <c r="TLG738" s="297"/>
      <c r="TLH738" s="297"/>
      <c r="TLI738" s="297"/>
      <c r="TLJ738" s="297"/>
      <c r="TLK738" s="297"/>
      <c r="TLL738" s="297"/>
      <c r="TLM738" s="297"/>
      <c r="TLN738" s="297"/>
      <c r="TLO738" s="297"/>
      <c r="TLP738" s="297"/>
      <c r="TLQ738" s="297"/>
      <c r="TLR738" s="297"/>
      <c r="TLS738" s="297"/>
      <c r="TLT738" s="297"/>
      <c r="TLU738" s="297"/>
      <c r="TLV738" s="297"/>
      <c r="TLW738" s="297"/>
      <c r="TLX738" s="297"/>
      <c r="TLY738" s="297"/>
      <c r="TLZ738" s="297"/>
      <c r="TMA738" s="297"/>
      <c r="TMB738" s="297"/>
      <c r="TMC738" s="297"/>
      <c r="TMD738" s="297"/>
      <c r="TME738" s="297"/>
      <c r="TMF738" s="297"/>
      <c r="TMG738" s="297"/>
      <c r="TMH738" s="297"/>
      <c r="TMI738" s="297"/>
      <c r="TMJ738" s="297"/>
      <c r="TMK738" s="297"/>
      <c r="TML738" s="297"/>
      <c r="TMM738" s="297"/>
      <c r="TMN738" s="297"/>
      <c r="TMO738" s="297"/>
      <c r="TMP738" s="297"/>
      <c r="TMQ738" s="297"/>
      <c r="TMR738" s="297"/>
      <c r="TMS738" s="297"/>
      <c r="TMT738" s="297"/>
      <c r="TMU738" s="297"/>
      <c r="TMV738" s="297"/>
      <c r="TMW738" s="297"/>
      <c r="TMX738" s="297"/>
      <c r="TMY738" s="297"/>
      <c r="TMZ738" s="297"/>
      <c r="TNA738" s="297"/>
      <c r="TNB738" s="297"/>
      <c r="TNC738" s="297"/>
      <c r="TND738" s="297"/>
      <c r="TNE738" s="297"/>
      <c r="TNF738" s="297"/>
      <c r="TNG738" s="297"/>
      <c r="TNH738" s="297"/>
      <c r="TNI738" s="297"/>
      <c r="TNJ738" s="297"/>
      <c r="TNK738" s="297"/>
      <c r="TNL738" s="297"/>
      <c r="TNM738" s="297"/>
      <c r="TNN738" s="297"/>
      <c r="TNO738" s="297"/>
      <c r="TNP738" s="297"/>
      <c r="TNQ738" s="297"/>
      <c r="TNR738" s="297"/>
      <c r="TNS738" s="297"/>
      <c r="TNT738" s="297"/>
      <c r="TNU738" s="297"/>
      <c r="TNV738" s="297"/>
      <c r="TNW738" s="297"/>
      <c r="TNX738" s="297"/>
      <c r="TNY738" s="297"/>
      <c r="TNZ738" s="297"/>
      <c r="TOA738" s="297"/>
      <c r="TOB738" s="297"/>
      <c r="TOC738" s="297"/>
      <c r="TOD738" s="297"/>
      <c r="TOE738" s="297"/>
      <c r="TOF738" s="297"/>
      <c r="TOG738" s="297"/>
      <c r="TOH738" s="297"/>
      <c r="TOI738" s="297"/>
      <c r="TOJ738" s="297"/>
      <c r="TOK738" s="297"/>
      <c r="TOL738" s="297"/>
      <c r="TOM738" s="297"/>
      <c r="TON738" s="297"/>
      <c r="TOO738" s="297"/>
      <c r="TOP738" s="297"/>
      <c r="TOQ738" s="297"/>
      <c r="TOR738" s="297"/>
      <c r="TOS738" s="297"/>
      <c r="TOT738" s="297"/>
      <c r="TOU738" s="297"/>
      <c r="TOV738" s="297"/>
      <c r="TOW738" s="297"/>
      <c r="TOX738" s="297"/>
      <c r="TOY738" s="297"/>
      <c r="TOZ738" s="297"/>
      <c r="TPA738" s="297"/>
      <c r="TPB738" s="297"/>
      <c r="TPC738" s="297"/>
      <c r="TPD738" s="297"/>
      <c r="TPE738" s="297"/>
      <c r="TPF738" s="297"/>
      <c r="TPG738" s="297"/>
      <c r="TPH738" s="297"/>
      <c r="TPI738" s="297"/>
      <c r="TPJ738" s="297"/>
      <c r="TPK738" s="297"/>
      <c r="TPL738" s="297"/>
      <c r="TPM738" s="297"/>
      <c r="TPN738" s="297"/>
      <c r="TPO738" s="297"/>
      <c r="TPP738" s="297"/>
      <c r="TPQ738" s="297"/>
      <c r="TPR738" s="297"/>
      <c r="TPS738" s="297"/>
      <c r="TPT738" s="297"/>
      <c r="TPU738" s="297"/>
      <c r="TPV738" s="297"/>
      <c r="TPW738" s="297"/>
      <c r="TPX738" s="297"/>
      <c r="TPY738" s="297"/>
      <c r="TPZ738" s="297"/>
      <c r="TQA738" s="297"/>
      <c r="TQB738" s="297"/>
      <c r="TQC738" s="297"/>
      <c r="TQD738" s="297"/>
      <c r="TQE738" s="297"/>
      <c r="TQF738" s="297"/>
      <c r="TQG738" s="297"/>
      <c r="TQH738" s="297"/>
      <c r="TQI738" s="297"/>
      <c r="TQJ738" s="297"/>
      <c r="TQK738" s="297"/>
      <c r="TQL738" s="297"/>
      <c r="TQM738" s="297"/>
      <c r="TQN738" s="297"/>
      <c r="TQO738" s="297"/>
      <c r="TQP738" s="297"/>
      <c r="TQQ738" s="297"/>
      <c r="TQR738" s="297"/>
      <c r="TQS738" s="297"/>
      <c r="TQT738" s="297"/>
      <c r="TQU738" s="297"/>
      <c r="TQV738" s="297"/>
      <c r="TQW738" s="297"/>
      <c r="TQX738" s="297"/>
      <c r="TQY738" s="297"/>
      <c r="TQZ738" s="297"/>
      <c r="TRA738" s="297"/>
      <c r="TRB738" s="297"/>
      <c r="TRC738" s="297"/>
      <c r="TRD738" s="297"/>
      <c r="TRE738" s="297"/>
      <c r="TRF738" s="297"/>
      <c r="TRG738" s="297"/>
      <c r="TRH738" s="297"/>
      <c r="TRI738" s="297"/>
      <c r="TRJ738" s="297"/>
      <c r="TRK738" s="297"/>
      <c r="TRL738" s="297"/>
      <c r="TRM738" s="297"/>
      <c r="TRN738" s="297"/>
      <c r="TRO738" s="297"/>
      <c r="TRP738" s="297"/>
      <c r="TRQ738" s="297"/>
      <c r="TRR738" s="297"/>
      <c r="TRS738" s="297"/>
      <c r="TRT738" s="297"/>
      <c r="TRU738" s="297"/>
      <c r="TRV738" s="297"/>
      <c r="TRW738" s="297"/>
      <c r="TRX738" s="297"/>
      <c r="TRY738" s="297"/>
      <c r="TRZ738" s="297"/>
      <c r="TSA738" s="297"/>
      <c r="TSB738" s="297"/>
      <c r="TSC738" s="297"/>
      <c r="TSD738" s="297"/>
      <c r="TSE738" s="297"/>
      <c r="TSF738" s="297"/>
      <c r="TSG738" s="297"/>
      <c r="TSH738" s="297"/>
      <c r="TSI738" s="297"/>
      <c r="TSJ738" s="297"/>
      <c r="TSK738" s="297"/>
      <c r="TSL738" s="297"/>
      <c r="TSM738" s="297"/>
      <c r="TSN738" s="297"/>
      <c r="TSO738" s="297"/>
      <c r="TSP738" s="297"/>
      <c r="TSQ738" s="297"/>
      <c r="TSR738" s="297"/>
      <c r="TSS738" s="297"/>
      <c r="TST738" s="297"/>
      <c r="TSU738" s="297"/>
      <c r="TSV738" s="297"/>
      <c r="TSW738" s="297"/>
      <c r="TSX738" s="297"/>
      <c r="TSY738" s="297"/>
      <c r="TSZ738" s="297"/>
      <c r="TTA738" s="297"/>
      <c r="TTB738" s="297"/>
      <c r="TTC738" s="297"/>
      <c r="TTD738" s="297"/>
      <c r="TTE738" s="297"/>
      <c r="TTF738" s="297"/>
      <c r="TTG738" s="297"/>
      <c r="TTH738" s="297"/>
      <c r="TTI738" s="297"/>
      <c r="TTJ738" s="297"/>
      <c r="TTK738" s="297"/>
      <c r="TTL738" s="297"/>
      <c r="TTM738" s="297"/>
      <c r="TTN738" s="297"/>
      <c r="TTO738" s="297"/>
      <c r="TTP738" s="297"/>
      <c r="TTQ738" s="297"/>
      <c r="TTR738" s="297"/>
      <c r="TTS738" s="297"/>
      <c r="TTT738" s="297"/>
      <c r="TTU738" s="297"/>
      <c r="TTV738" s="297"/>
      <c r="TTW738" s="297"/>
      <c r="TTX738" s="297"/>
      <c r="TTY738" s="297"/>
      <c r="TTZ738" s="297"/>
      <c r="TUA738" s="297"/>
      <c r="TUB738" s="297"/>
      <c r="TUC738" s="297"/>
      <c r="TUD738" s="297"/>
      <c r="TUE738" s="297"/>
      <c r="TUF738" s="297"/>
      <c r="TUG738" s="297"/>
      <c r="TUH738" s="297"/>
      <c r="TUI738" s="297"/>
      <c r="TUJ738" s="297"/>
      <c r="TUK738" s="297"/>
      <c r="TUL738" s="297"/>
      <c r="TUM738" s="297"/>
      <c r="TUN738" s="297"/>
      <c r="TUO738" s="297"/>
      <c r="TUP738" s="297"/>
      <c r="TUQ738" s="297"/>
      <c r="TUR738" s="297"/>
      <c r="TUS738" s="297"/>
      <c r="TUT738" s="297"/>
      <c r="TUU738" s="297"/>
      <c r="TUV738" s="297"/>
      <c r="TUW738" s="297"/>
      <c r="TUX738" s="297"/>
      <c r="TUY738" s="297"/>
      <c r="TUZ738" s="297"/>
      <c r="TVA738" s="297"/>
      <c r="TVB738" s="297"/>
      <c r="TVC738" s="297"/>
      <c r="TVD738" s="297"/>
      <c r="TVE738" s="297"/>
      <c r="TVF738" s="297"/>
      <c r="TVG738" s="297"/>
      <c r="TVH738" s="297"/>
      <c r="TVI738" s="297"/>
      <c r="TVJ738" s="297"/>
      <c r="TVK738" s="297"/>
      <c r="TVL738" s="297"/>
      <c r="TVM738" s="297"/>
      <c r="TVN738" s="297"/>
      <c r="TVO738" s="297"/>
      <c r="TVP738" s="297"/>
      <c r="TVQ738" s="297"/>
      <c r="TVR738" s="297"/>
      <c r="TVS738" s="297"/>
      <c r="TVT738" s="297"/>
      <c r="TVU738" s="297"/>
      <c r="TVV738" s="297"/>
      <c r="TVW738" s="297"/>
      <c r="TVX738" s="297"/>
      <c r="TVY738" s="297"/>
      <c r="TVZ738" s="297"/>
      <c r="TWA738" s="297"/>
      <c r="TWB738" s="297"/>
      <c r="TWC738" s="297"/>
      <c r="TWD738" s="297"/>
      <c r="TWE738" s="297"/>
      <c r="TWF738" s="297"/>
      <c r="TWG738" s="297"/>
      <c r="TWH738" s="297"/>
      <c r="TWI738" s="297"/>
      <c r="TWJ738" s="297"/>
      <c r="TWK738" s="297"/>
      <c r="TWL738" s="297"/>
      <c r="TWM738" s="297"/>
      <c r="TWN738" s="297"/>
      <c r="TWO738" s="297"/>
      <c r="TWP738" s="297"/>
      <c r="TWQ738" s="297"/>
      <c r="TWR738" s="297"/>
      <c r="TWS738" s="297"/>
      <c r="TWT738" s="297"/>
      <c r="TWU738" s="297"/>
      <c r="TWV738" s="297"/>
      <c r="TWW738" s="297"/>
      <c r="TWX738" s="297"/>
      <c r="TWY738" s="297"/>
      <c r="TWZ738" s="297"/>
      <c r="TXA738" s="297"/>
      <c r="TXB738" s="297"/>
      <c r="TXC738" s="297"/>
      <c r="TXD738" s="297"/>
      <c r="TXE738" s="297"/>
      <c r="TXF738" s="297"/>
      <c r="TXG738" s="297"/>
      <c r="TXH738" s="297"/>
      <c r="TXI738" s="297"/>
      <c r="TXJ738" s="297"/>
      <c r="TXK738" s="297"/>
      <c r="TXL738" s="297"/>
      <c r="TXM738" s="297"/>
      <c r="TXN738" s="297"/>
      <c r="TXO738" s="297"/>
      <c r="TXP738" s="297"/>
      <c r="TXQ738" s="297"/>
      <c r="TXR738" s="297"/>
      <c r="TXS738" s="297"/>
      <c r="TXT738" s="297"/>
      <c r="TXU738" s="297"/>
      <c r="TXV738" s="297"/>
      <c r="TXW738" s="297"/>
      <c r="TXX738" s="297"/>
      <c r="TXY738" s="297"/>
      <c r="TXZ738" s="297"/>
      <c r="TYA738" s="297"/>
      <c r="TYB738" s="297"/>
      <c r="TYC738" s="297"/>
      <c r="TYD738" s="297"/>
      <c r="TYE738" s="297"/>
      <c r="TYF738" s="297"/>
      <c r="TYG738" s="297"/>
      <c r="TYH738" s="297"/>
      <c r="TYI738" s="297"/>
      <c r="TYJ738" s="297"/>
      <c r="TYK738" s="297"/>
      <c r="TYL738" s="297"/>
      <c r="TYM738" s="297"/>
      <c r="TYN738" s="297"/>
      <c r="TYO738" s="297"/>
      <c r="TYP738" s="297"/>
      <c r="TYQ738" s="297"/>
      <c r="TYR738" s="297"/>
      <c r="TYS738" s="297"/>
      <c r="TYT738" s="297"/>
      <c r="TYU738" s="297"/>
      <c r="TYV738" s="297"/>
      <c r="TYW738" s="297"/>
      <c r="TYX738" s="297"/>
      <c r="TYY738" s="297"/>
      <c r="TYZ738" s="297"/>
      <c r="TZA738" s="297"/>
      <c r="TZB738" s="297"/>
      <c r="TZC738" s="297"/>
      <c r="TZD738" s="297"/>
      <c r="TZE738" s="297"/>
      <c r="TZF738" s="297"/>
      <c r="TZG738" s="297"/>
      <c r="TZH738" s="297"/>
      <c r="TZI738" s="297"/>
      <c r="TZJ738" s="297"/>
      <c r="TZK738" s="297"/>
      <c r="TZL738" s="297"/>
      <c r="TZM738" s="297"/>
      <c r="TZN738" s="297"/>
      <c r="TZO738" s="297"/>
      <c r="TZP738" s="297"/>
      <c r="TZQ738" s="297"/>
      <c r="TZR738" s="297"/>
      <c r="TZS738" s="297"/>
      <c r="TZT738" s="297"/>
      <c r="TZU738" s="297"/>
      <c r="TZV738" s="297"/>
      <c r="TZW738" s="297"/>
      <c r="TZX738" s="297"/>
      <c r="TZY738" s="297"/>
      <c r="TZZ738" s="297"/>
      <c r="UAA738" s="297"/>
      <c r="UAB738" s="297"/>
      <c r="UAC738" s="297"/>
      <c r="UAD738" s="297"/>
      <c r="UAE738" s="297"/>
      <c r="UAF738" s="297"/>
      <c r="UAG738" s="297"/>
      <c r="UAH738" s="297"/>
      <c r="UAI738" s="297"/>
      <c r="UAJ738" s="297"/>
      <c r="UAK738" s="297"/>
      <c r="UAL738" s="297"/>
      <c r="UAM738" s="297"/>
      <c r="UAN738" s="297"/>
      <c r="UAO738" s="297"/>
      <c r="UAP738" s="297"/>
      <c r="UAQ738" s="297"/>
      <c r="UAR738" s="297"/>
      <c r="UAS738" s="297"/>
      <c r="UAT738" s="297"/>
      <c r="UAU738" s="297"/>
      <c r="UAV738" s="297"/>
      <c r="UAW738" s="297"/>
      <c r="UAX738" s="297"/>
      <c r="UAY738" s="297"/>
      <c r="UAZ738" s="297"/>
      <c r="UBA738" s="297"/>
      <c r="UBB738" s="297"/>
      <c r="UBC738" s="297"/>
      <c r="UBD738" s="297"/>
      <c r="UBE738" s="297"/>
      <c r="UBF738" s="297"/>
      <c r="UBG738" s="297"/>
      <c r="UBH738" s="297"/>
      <c r="UBI738" s="297"/>
      <c r="UBJ738" s="297"/>
      <c r="UBK738" s="297"/>
      <c r="UBL738" s="297"/>
      <c r="UBM738" s="297"/>
      <c r="UBN738" s="297"/>
      <c r="UBO738" s="297"/>
      <c r="UBP738" s="297"/>
      <c r="UBQ738" s="297"/>
      <c r="UBR738" s="297"/>
      <c r="UBS738" s="297"/>
      <c r="UBT738" s="297"/>
      <c r="UBU738" s="297"/>
      <c r="UBV738" s="297"/>
      <c r="UBW738" s="297"/>
      <c r="UBX738" s="297"/>
      <c r="UBY738" s="297"/>
      <c r="UBZ738" s="297"/>
      <c r="UCA738" s="297"/>
      <c r="UCB738" s="297"/>
      <c r="UCC738" s="297"/>
      <c r="UCD738" s="297"/>
      <c r="UCE738" s="297"/>
      <c r="UCF738" s="297"/>
      <c r="UCG738" s="297"/>
      <c r="UCH738" s="297"/>
      <c r="UCI738" s="297"/>
      <c r="UCJ738" s="297"/>
      <c r="UCK738" s="297"/>
      <c r="UCL738" s="297"/>
      <c r="UCM738" s="297"/>
      <c r="UCN738" s="297"/>
      <c r="UCO738" s="297"/>
      <c r="UCP738" s="297"/>
      <c r="UCQ738" s="297"/>
      <c r="UCR738" s="297"/>
      <c r="UCS738" s="297"/>
      <c r="UCT738" s="297"/>
      <c r="UCU738" s="297"/>
      <c r="UCV738" s="297"/>
      <c r="UCW738" s="297"/>
      <c r="UCX738" s="297"/>
      <c r="UCY738" s="297"/>
      <c r="UCZ738" s="297"/>
      <c r="UDA738" s="297"/>
      <c r="UDB738" s="297"/>
      <c r="UDC738" s="297"/>
      <c r="UDD738" s="297"/>
      <c r="UDE738" s="297"/>
      <c r="UDF738" s="297"/>
      <c r="UDG738" s="297"/>
      <c r="UDH738" s="297"/>
      <c r="UDI738" s="297"/>
      <c r="UDJ738" s="297"/>
      <c r="UDK738" s="297"/>
      <c r="UDL738" s="297"/>
      <c r="UDM738" s="297"/>
      <c r="UDN738" s="297"/>
      <c r="UDO738" s="297"/>
      <c r="UDP738" s="297"/>
      <c r="UDQ738" s="297"/>
      <c r="UDR738" s="297"/>
      <c r="UDS738" s="297"/>
      <c r="UDT738" s="297"/>
      <c r="UDU738" s="297"/>
      <c r="UDV738" s="297"/>
      <c r="UDW738" s="297"/>
      <c r="UDX738" s="297"/>
      <c r="UDY738" s="297"/>
      <c r="UDZ738" s="297"/>
      <c r="UEA738" s="297"/>
      <c r="UEB738" s="297"/>
      <c r="UEC738" s="297"/>
      <c r="UED738" s="297"/>
      <c r="UEE738" s="297"/>
      <c r="UEF738" s="297"/>
      <c r="UEG738" s="297"/>
      <c r="UEH738" s="297"/>
      <c r="UEI738" s="297"/>
      <c r="UEJ738" s="297"/>
      <c r="UEK738" s="297"/>
      <c r="UEL738" s="297"/>
      <c r="UEM738" s="297"/>
      <c r="UEN738" s="297"/>
      <c r="UEO738" s="297"/>
      <c r="UEP738" s="297"/>
      <c r="UEQ738" s="297"/>
      <c r="UER738" s="297"/>
      <c r="UES738" s="297"/>
      <c r="UET738" s="297"/>
      <c r="UEU738" s="297"/>
      <c r="UEV738" s="297"/>
      <c r="UEW738" s="297"/>
      <c r="UEX738" s="297"/>
      <c r="UEY738" s="297"/>
      <c r="UEZ738" s="297"/>
      <c r="UFA738" s="297"/>
      <c r="UFB738" s="297"/>
      <c r="UFC738" s="297"/>
      <c r="UFD738" s="297"/>
      <c r="UFE738" s="297"/>
      <c r="UFF738" s="297"/>
      <c r="UFG738" s="297"/>
      <c r="UFH738" s="297"/>
      <c r="UFI738" s="297"/>
      <c r="UFJ738" s="297"/>
      <c r="UFK738" s="297"/>
      <c r="UFL738" s="297"/>
      <c r="UFM738" s="297"/>
      <c r="UFN738" s="297"/>
      <c r="UFO738" s="297"/>
      <c r="UFP738" s="297"/>
      <c r="UFQ738" s="297"/>
      <c r="UFR738" s="297"/>
      <c r="UFS738" s="297"/>
      <c r="UFT738" s="297"/>
      <c r="UFU738" s="297"/>
      <c r="UFV738" s="297"/>
      <c r="UFW738" s="297"/>
      <c r="UFX738" s="297"/>
      <c r="UFY738" s="297"/>
      <c r="UFZ738" s="297"/>
      <c r="UGA738" s="297"/>
      <c r="UGB738" s="297"/>
      <c r="UGC738" s="297"/>
      <c r="UGD738" s="297"/>
      <c r="UGE738" s="297"/>
      <c r="UGF738" s="297"/>
      <c r="UGG738" s="297"/>
      <c r="UGH738" s="297"/>
      <c r="UGI738" s="297"/>
      <c r="UGJ738" s="297"/>
      <c r="UGK738" s="297"/>
      <c r="UGL738" s="297"/>
      <c r="UGM738" s="297"/>
      <c r="UGN738" s="297"/>
      <c r="UGO738" s="297"/>
      <c r="UGP738" s="297"/>
      <c r="UGQ738" s="297"/>
      <c r="UGR738" s="297"/>
      <c r="UGS738" s="297"/>
      <c r="UGT738" s="297"/>
      <c r="UGU738" s="297"/>
      <c r="UGV738" s="297"/>
      <c r="UGW738" s="297"/>
      <c r="UGX738" s="297"/>
      <c r="UGY738" s="297"/>
      <c r="UGZ738" s="297"/>
      <c r="UHA738" s="297"/>
      <c r="UHB738" s="297"/>
      <c r="UHC738" s="297"/>
      <c r="UHD738" s="297"/>
      <c r="UHE738" s="297"/>
      <c r="UHF738" s="297"/>
      <c r="UHG738" s="297"/>
      <c r="UHH738" s="297"/>
      <c r="UHI738" s="297"/>
      <c r="UHJ738" s="297"/>
      <c r="UHK738" s="297"/>
      <c r="UHL738" s="297"/>
      <c r="UHM738" s="297"/>
      <c r="UHN738" s="297"/>
      <c r="UHO738" s="297"/>
      <c r="UHP738" s="297"/>
      <c r="UHQ738" s="297"/>
      <c r="UHR738" s="297"/>
      <c r="UHS738" s="297"/>
      <c r="UHT738" s="297"/>
      <c r="UHU738" s="297"/>
      <c r="UHV738" s="297"/>
      <c r="UHW738" s="297"/>
      <c r="UHX738" s="297"/>
      <c r="UHY738" s="297"/>
      <c r="UHZ738" s="297"/>
      <c r="UIA738" s="297"/>
      <c r="UIB738" s="297"/>
      <c r="UIC738" s="297"/>
      <c r="UID738" s="297"/>
      <c r="UIE738" s="297"/>
      <c r="UIF738" s="297"/>
      <c r="UIG738" s="297"/>
      <c r="UIH738" s="297"/>
      <c r="UII738" s="297"/>
      <c r="UIJ738" s="297"/>
      <c r="UIK738" s="297"/>
      <c r="UIL738" s="297"/>
      <c r="UIM738" s="297"/>
      <c r="UIN738" s="297"/>
      <c r="UIO738" s="297"/>
      <c r="UIP738" s="297"/>
      <c r="UIQ738" s="297"/>
      <c r="UIR738" s="297"/>
      <c r="UIS738" s="297"/>
      <c r="UIT738" s="297"/>
      <c r="UIU738" s="297"/>
      <c r="UIV738" s="297"/>
      <c r="UIW738" s="297"/>
      <c r="UIX738" s="297"/>
      <c r="UIY738" s="297"/>
      <c r="UIZ738" s="297"/>
      <c r="UJA738" s="297"/>
      <c r="UJB738" s="297"/>
      <c r="UJC738" s="297"/>
      <c r="UJD738" s="297"/>
      <c r="UJE738" s="297"/>
      <c r="UJF738" s="297"/>
      <c r="UJG738" s="297"/>
      <c r="UJH738" s="297"/>
      <c r="UJI738" s="297"/>
      <c r="UJJ738" s="297"/>
      <c r="UJK738" s="297"/>
      <c r="UJL738" s="297"/>
      <c r="UJM738" s="297"/>
      <c r="UJN738" s="297"/>
      <c r="UJO738" s="297"/>
      <c r="UJP738" s="297"/>
      <c r="UJQ738" s="297"/>
      <c r="UJR738" s="297"/>
      <c r="UJS738" s="297"/>
      <c r="UJT738" s="297"/>
      <c r="UJU738" s="297"/>
      <c r="UJV738" s="297"/>
      <c r="UJW738" s="297"/>
      <c r="UJX738" s="297"/>
      <c r="UJY738" s="297"/>
      <c r="UJZ738" s="297"/>
      <c r="UKA738" s="297"/>
      <c r="UKB738" s="297"/>
      <c r="UKC738" s="297"/>
      <c r="UKD738" s="297"/>
      <c r="UKE738" s="297"/>
      <c r="UKF738" s="297"/>
      <c r="UKG738" s="297"/>
      <c r="UKH738" s="297"/>
      <c r="UKI738" s="297"/>
      <c r="UKJ738" s="297"/>
      <c r="UKK738" s="297"/>
      <c r="UKL738" s="297"/>
      <c r="UKM738" s="297"/>
      <c r="UKN738" s="297"/>
      <c r="UKO738" s="297"/>
      <c r="UKP738" s="297"/>
      <c r="UKQ738" s="297"/>
      <c r="UKR738" s="297"/>
      <c r="UKS738" s="297"/>
      <c r="UKT738" s="297"/>
      <c r="UKU738" s="297"/>
      <c r="UKV738" s="297"/>
      <c r="UKW738" s="297"/>
      <c r="UKX738" s="297"/>
      <c r="UKY738" s="297"/>
      <c r="UKZ738" s="297"/>
      <c r="ULA738" s="297"/>
      <c r="ULB738" s="297"/>
      <c r="ULC738" s="297"/>
      <c r="ULD738" s="297"/>
      <c r="ULE738" s="297"/>
      <c r="ULF738" s="297"/>
      <c r="ULG738" s="297"/>
      <c r="ULH738" s="297"/>
      <c r="ULI738" s="297"/>
      <c r="ULJ738" s="297"/>
      <c r="ULK738" s="297"/>
      <c r="ULL738" s="297"/>
      <c r="ULM738" s="297"/>
      <c r="ULN738" s="297"/>
      <c r="ULO738" s="297"/>
      <c r="ULP738" s="297"/>
      <c r="ULQ738" s="297"/>
      <c r="ULR738" s="297"/>
      <c r="ULS738" s="297"/>
      <c r="ULT738" s="297"/>
      <c r="ULU738" s="297"/>
      <c r="ULV738" s="297"/>
      <c r="ULW738" s="297"/>
      <c r="ULX738" s="297"/>
      <c r="ULY738" s="297"/>
      <c r="ULZ738" s="297"/>
      <c r="UMA738" s="297"/>
      <c r="UMB738" s="297"/>
      <c r="UMC738" s="297"/>
      <c r="UMD738" s="297"/>
      <c r="UME738" s="297"/>
      <c r="UMF738" s="297"/>
      <c r="UMG738" s="297"/>
      <c r="UMH738" s="297"/>
      <c r="UMI738" s="297"/>
      <c r="UMJ738" s="297"/>
      <c r="UMK738" s="297"/>
      <c r="UML738" s="297"/>
      <c r="UMM738" s="297"/>
      <c r="UMN738" s="297"/>
      <c r="UMO738" s="297"/>
      <c r="UMP738" s="297"/>
      <c r="UMQ738" s="297"/>
      <c r="UMR738" s="297"/>
      <c r="UMS738" s="297"/>
      <c r="UMT738" s="297"/>
      <c r="UMU738" s="297"/>
      <c r="UMV738" s="297"/>
      <c r="UMW738" s="297"/>
      <c r="UMX738" s="297"/>
      <c r="UMY738" s="297"/>
      <c r="UMZ738" s="297"/>
      <c r="UNA738" s="297"/>
      <c r="UNB738" s="297"/>
      <c r="UNC738" s="297"/>
      <c r="UND738" s="297"/>
      <c r="UNE738" s="297"/>
      <c r="UNF738" s="297"/>
      <c r="UNG738" s="297"/>
      <c r="UNH738" s="297"/>
      <c r="UNI738" s="297"/>
      <c r="UNJ738" s="297"/>
      <c r="UNK738" s="297"/>
      <c r="UNL738" s="297"/>
      <c r="UNM738" s="297"/>
      <c r="UNN738" s="297"/>
      <c r="UNO738" s="297"/>
      <c r="UNP738" s="297"/>
      <c r="UNQ738" s="297"/>
      <c r="UNR738" s="297"/>
      <c r="UNS738" s="297"/>
      <c r="UNT738" s="297"/>
      <c r="UNU738" s="297"/>
      <c r="UNV738" s="297"/>
      <c r="UNW738" s="297"/>
      <c r="UNX738" s="297"/>
      <c r="UNY738" s="297"/>
      <c r="UNZ738" s="297"/>
      <c r="UOA738" s="297"/>
      <c r="UOB738" s="297"/>
      <c r="UOC738" s="297"/>
      <c r="UOD738" s="297"/>
      <c r="UOE738" s="297"/>
      <c r="UOF738" s="297"/>
      <c r="UOG738" s="297"/>
      <c r="UOH738" s="297"/>
      <c r="UOI738" s="297"/>
      <c r="UOJ738" s="297"/>
      <c r="UOK738" s="297"/>
      <c r="UOL738" s="297"/>
      <c r="UOM738" s="297"/>
      <c r="UON738" s="297"/>
      <c r="UOO738" s="297"/>
      <c r="UOP738" s="297"/>
      <c r="UOQ738" s="297"/>
      <c r="UOR738" s="297"/>
      <c r="UOS738" s="297"/>
      <c r="UOT738" s="297"/>
      <c r="UOU738" s="297"/>
      <c r="UOV738" s="297"/>
      <c r="UOW738" s="297"/>
      <c r="UOX738" s="297"/>
      <c r="UOY738" s="297"/>
      <c r="UOZ738" s="297"/>
      <c r="UPA738" s="297"/>
      <c r="UPB738" s="297"/>
      <c r="UPC738" s="297"/>
      <c r="UPD738" s="297"/>
      <c r="UPE738" s="297"/>
      <c r="UPF738" s="297"/>
      <c r="UPG738" s="297"/>
      <c r="UPH738" s="297"/>
      <c r="UPI738" s="297"/>
      <c r="UPJ738" s="297"/>
      <c r="UPK738" s="297"/>
      <c r="UPL738" s="297"/>
      <c r="UPM738" s="297"/>
      <c r="UPN738" s="297"/>
      <c r="UPO738" s="297"/>
      <c r="UPP738" s="297"/>
      <c r="UPQ738" s="297"/>
      <c r="UPR738" s="297"/>
      <c r="UPS738" s="297"/>
      <c r="UPT738" s="297"/>
      <c r="UPU738" s="297"/>
      <c r="UPV738" s="297"/>
      <c r="UPW738" s="297"/>
      <c r="UPX738" s="297"/>
      <c r="UPY738" s="297"/>
      <c r="UPZ738" s="297"/>
      <c r="UQA738" s="297"/>
      <c r="UQB738" s="297"/>
      <c r="UQC738" s="297"/>
      <c r="UQD738" s="297"/>
      <c r="UQE738" s="297"/>
      <c r="UQF738" s="297"/>
      <c r="UQG738" s="297"/>
      <c r="UQH738" s="297"/>
      <c r="UQI738" s="297"/>
      <c r="UQJ738" s="297"/>
      <c r="UQK738" s="297"/>
      <c r="UQL738" s="297"/>
      <c r="UQM738" s="297"/>
      <c r="UQN738" s="297"/>
      <c r="UQO738" s="297"/>
      <c r="UQP738" s="297"/>
      <c r="UQQ738" s="297"/>
      <c r="UQR738" s="297"/>
      <c r="UQS738" s="297"/>
      <c r="UQT738" s="297"/>
      <c r="UQU738" s="297"/>
      <c r="UQV738" s="297"/>
      <c r="UQW738" s="297"/>
      <c r="UQX738" s="297"/>
      <c r="UQY738" s="297"/>
      <c r="UQZ738" s="297"/>
      <c r="URA738" s="297"/>
      <c r="URB738" s="297"/>
      <c r="URC738" s="297"/>
      <c r="URD738" s="297"/>
      <c r="URE738" s="297"/>
      <c r="URF738" s="297"/>
      <c r="URG738" s="297"/>
      <c r="URH738" s="297"/>
      <c r="URI738" s="297"/>
      <c r="URJ738" s="297"/>
      <c r="URK738" s="297"/>
      <c r="URL738" s="297"/>
      <c r="URM738" s="297"/>
      <c r="URN738" s="297"/>
      <c r="URO738" s="297"/>
      <c r="URP738" s="297"/>
      <c r="URQ738" s="297"/>
      <c r="URR738" s="297"/>
      <c r="URS738" s="297"/>
      <c r="URT738" s="297"/>
      <c r="URU738" s="297"/>
      <c r="URV738" s="297"/>
      <c r="URW738" s="297"/>
      <c r="URX738" s="297"/>
      <c r="URY738" s="297"/>
      <c r="URZ738" s="297"/>
      <c r="USA738" s="297"/>
      <c r="USB738" s="297"/>
      <c r="USC738" s="297"/>
      <c r="USD738" s="297"/>
      <c r="USE738" s="297"/>
      <c r="USF738" s="297"/>
      <c r="USG738" s="297"/>
      <c r="USH738" s="297"/>
      <c r="USI738" s="297"/>
      <c r="USJ738" s="297"/>
      <c r="USK738" s="297"/>
      <c r="USL738" s="297"/>
      <c r="USM738" s="297"/>
      <c r="USN738" s="297"/>
      <c r="USO738" s="297"/>
      <c r="USP738" s="297"/>
      <c r="USQ738" s="297"/>
      <c r="USR738" s="297"/>
      <c r="USS738" s="297"/>
      <c r="UST738" s="297"/>
      <c r="USU738" s="297"/>
      <c r="USV738" s="297"/>
      <c r="USW738" s="297"/>
      <c r="USX738" s="297"/>
      <c r="USY738" s="297"/>
      <c r="USZ738" s="297"/>
      <c r="UTA738" s="297"/>
      <c r="UTB738" s="297"/>
      <c r="UTC738" s="297"/>
      <c r="UTD738" s="297"/>
      <c r="UTE738" s="297"/>
      <c r="UTF738" s="297"/>
      <c r="UTG738" s="297"/>
      <c r="UTH738" s="297"/>
      <c r="UTI738" s="297"/>
      <c r="UTJ738" s="297"/>
      <c r="UTK738" s="297"/>
      <c r="UTL738" s="297"/>
      <c r="UTM738" s="297"/>
      <c r="UTN738" s="297"/>
      <c r="UTO738" s="297"/>
      <c r="UTP738" s="297"/>
      <c r="UTQ738" s="297"/>
      <c r="UTR738" s="297"/>
      <c r="UTS738" s="297"/>
      <c r="UTT738" s="297"/>
      <c r="UTU738" s="297"/>
      <c r="UTV738" s="297"/>
      <c r="UTW738" s="297"/>
      <c r="UTX738" s="297"/>
      <c r="UTY738" s="297"/>
      <c r="UTZ738" s="297"/>
      <c r="UUA738" s="297"/>
      <c r="UUB738" s="297"/>
      <c r="UUC738" s="297"/>
      <c r="UUD738" s="297"/>
      <c r="UUE738" s="297"/>
      <c r="UUF738" s="297"/>
      <c r="UUG738" s="297"/>
      <c r="UUH738" s="297"/>
      <c r="UUI738" s="297"/>
      <c r="UUJ738" s="297"/>
      <c r="UUK738" s="297"/>
      <c r="UUL738" s="297"/>
      <c r="UUM738" s="297"/>
      <c r="UUN738" s="297"/>
      <c r="UUO738" s="297"/>
      <c r="UUP738" s="297"/>
      <c r="UUQ738" s="297"/>
      <c r="UUR738" s="297"/>
      <c r="UUS738" s="297"/>
      <c r="UUT738" s="297"/>
      <c r="UUU738" s="297"/>
      <c r="UUV738" s="297"/>
      <c r="UUW738" s="297"/>
      <c r="UUX738" s="297"/>
      <c r="UUY738" s="297"/>
      <c r="UUZ738" s="297"/>
      <c r="UVA738" s="297"/>
      <c r="UVB738" s="297"/>
      <c r="UVC738" s="297"/>
      <c r="UVD738" s="297"/>
      <c r="UVE738" s="297"/>
      <c r="UVF738" s="297"/>
      <c r="UVG738" s="297"/>
      <c r="UVH738" s="297"/>
      <c r="UVI738" s="297"/>
      <c r="UVJ738" s="297"/>
      <c r="UVK738" s="297"/>
      <c r="UVL738" s="297"/>
      <c r="UVM738" s="297"/>
      <c r="UVN738" s="297"/>
      <c r="UVO738" s="297"/>
      <c r="UVP738" s="297"/>
      <c r="UVQ738" s="297"/>
      <c r="UVR738" s="297"/>
      <c r="UVS738" s="297"/>
      <c r="UVT738" s="297"/>
      <c r="UVU738" s="297"/>
      <c r="UVV738" s="297"/>
      <c r="UVW738" s="297"/>
      <c r="UVX738" s="297"/>
      <c r="UVY738" s="297"/>
      <c r="UVZ738" s="297"/>
      <c r="UWA738" s="297"/>
      <c r="UWB738" s="297"/>
      <c r="UWC738" s="297"/>
      <c r="UWD738" s="297"/>
      <c r="UWE738" s="297"/>
      <c r="UWF738" s="297"/>
      <c r="UWG738" s="297"/>
      <c r="UWH738" s="297"/>
      <c r="UWI738" s="297"/>
      <c r="UWJ738" s="297"/>
      <c r="UWK738" s="297"/>
      <c r="UWL738" s="297"/>
      <c r="UWM738" s="297"/>
      <c r="UWN738" s="297"/>
      <c r="UWO738" s="297"/>
      <c r="UWP738" s="297"/>
      <c r="UWQ738" s="297"/>
      <c r="UWR738" s="297"/>
      <c r="UWS738" s="297"/>
      <c r="UWT738" s="297"/>
      <c r="UWU738" s="297"/>
      <c r="UWV738" s="297"/>
      <c r="UWW738" s="297"/>
      <c r="UWX738" s="297"/>
      <c r="UWY738" s="297"/>
      <c r="UWZ738" s="297"/>
      <c r="UXA738" s="297"/>
      <c r="UXB738" s="297"/>
      <c r="UXC738" s="297"/>
      <c r="UXD738" s="297"/>
      <c r="UXE738" s="297"/>
      <c r="UXF738" s="297"/>
      <c r="UXG738" s="297"/>
      <c r="UXH738" s="297"/>
      <c r="UXI738" s="297"/>
      <c r="UXJ738" s="297"/>
      <c r="UXK738" s="297"/>
      <c r="UXL738" s="297"/>
      <c r="UXM738" s="297"/>
      <c r="UXN738" s="297"/>
      <c r="UXO738" s="297"/>
      <c r="UXP738" s="297"/>
      <c r="UXQ738" s="297"/>
      <c r="UXR738" s="297"/>
      <c r="UXS738" s="297"/>
      <c r="UXT738" s="297"/>
      <c r="UXU738" s="297"/>
      <c r="UXV738" s="297"/>
      <c r="UXW738" s="297"/>
      <c r="UXX738" s="297"/>
      <c r="UXY738" s="297"/>
      <c r="UXZ738" s="297"/>
      <c r="UYA738" s="297"/>
      <c r="UYB738" s="297"/>
      <c r="UYC738" s="297"/>
      <c r="UYD738" s="297"/>
      <c r="UYE738" s="297"/>
      <c r="UYF738" s="297"/>
      <c r="UYG738" s="297"/>
      <c r="UYH738" s="297"/>
      <c r="UYI738" s="297"/>
      <c r="UYJ738" s="297"/>
      <c r="UYK738" s="297"/>
      <c r="UYL738" s="297"/>
      <c r="UYM738" s="297"/>
      <c r="UYN738" s="297"/>
      <c r="UYO738" s="297"/>
      <c r="UYP738" s="297"/>
      <c r="UYQ738" s="297"/>
      <c r="UYR738" s="297"/>
      <c r="UYS738" s="297"/>
      <c r="UYT738" s="297"/>
      <c r="UYU738" s="297"/>
      <c r="UYV738" s="297"/>
      <c r="UYW738" s="297"/>
      <c r="UYX738" s="297"/>
      <c r="UYY738" s="297"/>
      <c r="UYZ738" s="297"/>
      <c r="UZA738" s="297"/>
      <c r="UZB738" s="297"/>
      <c r="UZC738" s="297"/>
      <c r="UZD738" s="297"/>
      <c r="UZE738" s="297"/>
      <c r="UZF738" s="297"/>
      <c r="UZG738" s="297"/>
      <c r="UZH738" s="297"/>
      <c r="UZI738" s="297"/>
      <c r="UZJ738" s="297"/>
      <c r="UZK738" s="297"/>
      <c r="UZL738" s="297"/>
      <c r="UZM738" s="297"/>
      <c r="UZN738" s="297"/>
      <c r="UZO738" s="297"/>
      <c r="UZP738" s="297"/>
      <c r="UZQ738" s="297"/>
      <c r="UZR738" s="297"/>
      <c r="UZS738" s="297"/>
      <c r="UZT738" s="297"/>
      <c r="UZU738" s="297"/>
      <c r="UZV738" s="297"/>
      <c r="UZW738" s="297"/>
      <c r="UZX738" s="297"/>
      <c r="UZY738" s="297"/>
      <c r="UZZ738" s="297"/>
      <c r="VAA738" s="297"/>
      <c r="VAB738" s="297"/>
      <c r="VAC738" s="297"/>
      <c r="VAD738" s="297"/>
      <c r="VAE738" s="297"/>
      <c r="VAF738" s="297"/>
      <c r="VAG738" s="297"/>
      <c r="VAH738" s="297"/>
      <c r="VAI738" s="297"/>
      <c r="VAJ738" s="297"/>
      <c r="VAK738" s="297"/>
      <c r="VAL738" s="297"/>
      <c r="VAM738" s="297"/>
      <c r="VAN738" s="297"/>
      <c r="VAO738" s="297"/>
      <c r="VAP738" s="297"/>
      <c r="VAQ738" s="297"/>
      <c r="VAR738" s="297"/>
      <c r="VAS738" s="297"/>
      <c r="VAT738" s="297"/>
      <c r="VAU738" s="297"/>
      <c r="VAV738" s="297"/>
      <c r="VAW738" s="297"/>
      <c r="VAX738" s="297"/>
      <c r="VAY738" s="297"/>
      <c r="VAZ738" s="297"/>
      <c r="VBA738" s="297"/>
      <c r="VBB738" s="297"/>
      <c r="VBC738" s="297"/>
      <c r="VBD738" s="297"/>
      <c r="VBE738" s="297"/>
      <c r="VBF738" s="297"/>
      <c r="VBG738" s="297"/>
      <c r="VBH738" s="297"/>
      <c r="VBI738" s="297"/>
      <c r="VBJ738" s="297"/>
      <c r="VBK738" s="297"/>
      <c r="VBL738" s="297"/>
      <c r="VBM738" s="297"/>
      <c r="VBN738" s="297"/>
      <c r="VBO738" s="297"/>
      <c r="VBP738" s="297"/>
      <c r="VBQ738" s="297"/>
      <c r="VBR738" s="297"/>
      <c r="VBS738" s="297"/>
      <c r="VBT738" s="297"/>
      <c r="VBU738" s="297"/>
      <c r="VBV738" s="297"/>
      <c r="VBW738" s="297"/>
      <c r="VBX738" s="297"/>
      <c r="VBY738" s="297"/>
      <c r="VBZ738" s="297"/>
      <c r="VCA738" s="297"/>
      <c r="VCB738" s="297"/>
      <c r="VCC738" s="297"/>
      <c r="VCD738" s="297"/>
      <c r="VCE738" s="297"/>
      <c r="VCF738" s="297"/>
      <c r="VCG738" s="297"/>
      <c r="VCH738" s="297"/>
      <c r="VCI738" s="297"/>
      <c r="VCJ738" s="297"/>
      <c r="VCK738" s="297"/>
      <c r="VCL738" s="297"/>
      <c r="VCM738" s="297"/>
      <c r="VCN738" s="297"/>
      <c r="VCO738" s="297"/>
      <c r="VCP738" s="297"/>
      <c r="VCQ738" s="297"/>
      <c r="VCR738" s="297"/>
      <c r="VCS738" s="297"/>
      <c r="VCT738" s="297"/>
      <c r="VCU738" s="297"/>
      <c r="VCV738" s="297"/>
      <c r="VCW738" s="297"/>
      <c r="VCX738" s="297"/>
      <c r="VCY738" s="297"/>
      <c r="VCZ738" s="297"/>
      <c r="VDA738" s="297"/>
      <c r="VDB738" s="297"/>
      <c r="VDC738" s="297"/>
      <c r="VDD738" s="297"/>
      <c r="VDE738" s="297"/>
      <c r="VDF738" s="297"/>
      <c r="VDG738" s="297"/>
      <c r="VDH738" s="297"/>
      <c r="VDI738" s="297"/>
      <c r="VDJ738" s="297"/>
      <c r="VDK738" s="297"/>
      <c r="VDL738" s="297"/>
      <c r="VDM738" s="297"/>
      <c r="VDN738" s="297"/>
      <c r="VDO738" s="297"/>
      <c r="VDP738" s="297"/>
      <c r="VDQ738" s="297"/>
      <c r="VDR738" s="297"/>
      <c r="VDS738" s="297"/>
      <c r="VDT738" s="297"/>
      <c r="VDU738" s="297"/>
      <c r="VDV738" s="297"/>
      <c r="VDW738" s="297"/>
      <c r="VDX738" s="297"/>
      <c r="VDY738" s="297"/>
      <c r="VDZ738" s="297"/>
      <c r="VEA738" s="297"/>
      <c r="VEB738" s="297"/>
      <c r="VEC738" s="297"/>
      <c r="VED738" s="297"/>
      <c r="VEE738" s="297"/>
      <c r="VEF738" s="297"/>
      <c r="VEG738" s="297"/>
      <c r="VEH738" s="297"/>
      <c r="VEI738" s="297"/>
      <c r="VEJ738" s="297"/>
      <c r="VEK738" s="297"/>
      <c r="VEL738" s="297"/>
      <c r="VEM738" s="297"/>
      <c r="VEN738" s="297"/>
      <c r="VEO738" s="297"/>
      <c r="VEP738" s="297"/>
      <c r="VEQ738" s="297"/>
      <c r="VER738" s="297"/>
      <c r="VES738" s="297"/>
      <c r="VET738" s="297"/>
      <c r="VEU738" s="297"/>
      <c r="VEV738" s="297"/>
      <c r="VEW738" s="297"/>
      <c r="VEX738" s="297"/>
      <c r="VEY738" s="297"/>
      <c r="VEZ738" s="297"/>
      <c r="VFA738" s="297"/>
      <c r="VFB738" s="297"/>
      <c r="VFC738" s="297"/>
      <c r="VFD738" s="297"/>
      <c r="VFE738" s="297"/>
      <c r="VFF738" s="297"/>
      <c r="VFG738" s="297"/>
      <c r="VFH738" s="297"/>
      <c r="VFI738" s="297"/>
      <c r="VFJ738" s="297"/>
      <c r="VFK738" s="297"/>
      <c r="VFL738" s="297"/>
      <c r="VFM738" s="297"/>
      <c r="VFN738" s="297"/>
      <c r="VFO738" s="297"/>
      <c r="VFP738" s="297"/>
      <c r="VFQ738" s="297"/>
      <c r="VFR738" s="297"/>
      <c r="VFS738" s="297"/>
      <c r="VFT738" s="297"/>
      <c r="VFU738" s="297"/>
      <c r="VFV738" s="297"/>
      <c r="VFW738" s="297"/>
      <c r="VFX738" s="297"/>
      <c r="VFY738" s="297"/>
      <c r="VFZ738" s="297"/>
      <c r="VGA738" s="297"/>
      <c r="VGB738" s="297"/>
      <c r="VGC738" s="297"/>
      <c r="VGD738" s="297"/>
      <c r="VGE738" s="297"/>
      <c r="VGF738" s="297"/>
      <c r="VGG738" s="297"/>
      <c r="VGH738" s="297"/>
      <c r="VGI738" s="297"/>
      <c r="VGJ738" s="297"/>
      <c r="VGK738" s="297"/>
      <c r="VGL738" s="297"/>
      <c r="VGM738" s="297"/>
      <c r="VGN738" s="297"/>
      <c r="VGO738" s="297"/>
      <c r="VGP738" s="297"/>
      <c r="VGQ738" s="297"/>
      <c r="VGR738" s="297"/>
      <c r="VGS738" s="297"/>
      <c r="VGT738" s="297"/>
      <c r="VGU738" s="297"/>
      <c r="VGV738" s="297"/>
      <c r="VGW738" s="297"/>
      <c r="VGX738" s="297"/>
      <c r="VGY738" s="297"/>
      <c r="VGZ738" s="297"/>
      <c r="VHA738" s="297"/>
      <c r="VHB738" s="297"/>
      <c r="VHC738" s="297"/>
      <c r="VHD738" s="297"/>
      <c r="VHE738" s="297"/>
      <c r="VHF738" s="297"/>
      <c r="VHG738" s="297"/>
      <c r="VHH738" s="297"/>
      <c r="VHI738" s="297"/>
      <c r="VHJ738" s="297"/>
      <c r="VHK738" s="297"/>
      <c r="VHL738" s="297"/>
      <c r="VHM738" s="297"/>
      <c r="VHN738" s="297"/>
      <c r="VHO738" s="297"/>
      <c r="VHP738" s="297"/>
      <c r="VHQ738" s="297"/>
      <c r="VHR738" s="297"/>
      <c r="VHS738" s="297"/>
      <c r="VHT738" s="297"/>
      <c r="VHU738" s="297"/>
      <c r="VHV738" s="297"/>
      <c r="VHW738" s="297"/>
      <c r="VHX738" s="297"/>
      <c r="VHY738" s="297"/>
      <c r="VHZ738" s="297"/>
      <c r="VIA738" s="297"/>
      <c r="VIB738" s="297"/>
      <c r="VIC738" s="297"/>
      <c r="VID738" s="297"/>
      <c r="VIE738" s="297"/>
      <c r="VIF738" s="297"/>
      <c r="VIG738" s="297"/>
      <c r="VIH738" s="297"/>
      <c r="VII738" s="297"/>
      <c r="VIJ738" s="297"/>
      <c r="VIK738" s="297"/>
      <c r="VIL738" s="297"/>
      <c r="VIM738" s="297"/>
      <c r="VIN738" s="297"/>
      <c r="VIO738" s="297"/>
      <c r="VIP738" s="297"/>
      <c r="VIQ738" s="297"/>
      <c r="VIR738" s="297"/>
      <c r="VIS738" s="297"/>
      <c r="VIT738" s="297"/>
      <c r="VIU738" s="297"/>
      <c r="VIV738" s="297"/>
      <c r="VIW738" s="297"/>
      <c r="VIX738" s="297"/>
      <c r="VIY738" s="297"/>
      <c r="VIZ738" s="297"/>
      <c r="VJA738" s="297"/>
      <c r="VJB738" s="297"/>
      <c r="VJC738" s="297"/>
      <c r="VJD738" s="297"/>
      <c r="VJE738" s="297"/>
      <c r="VJF738" s="297"/>
      <c r="VJG738" s="297"/>
      <c r="VJH738" s="297"/>
      <c r="VJI738" s="297"/>
      <c r="VJJ738" s="297"/>
      <c r="VJK738" s="297"/>
      <c r="VJL738" s="297"/>
      <c r="VJM738" s="297"/>
      <c r="VJN738" s="297"/>
      <c r="VJO738" s="297"/>
      <c r="VJP738" s="297"/>
      <c r="VJQ738" s="297"/>
      <c r="VJR738" s="297"/>
      <c r="VJS738" s="297"/>
      <c r="VJT738" s="297"/>
      <c r="VJU738" s="297"/>
      <c r="VJV738" s="297"/>
      <c r="VJW738" s="297"/>
      <c r="VJX738" s="297"/>
      <c r="VJY738" s="297"/>
      <c r="VJZ738" s="297"/>
      <c r="VKA738" s="297"/>
      <c r="VKB738" s="297"/>
      <c r="VKC738" s="297"/>
      <c r="VKD738" s="297"/>
      <c r="VKE738" s="297"/>
      <c r="VKF738" s="297"/>
      <c r="VKG738" s="297"/>
      <c r="VKH738" s="297"/>
      <c r="VKI738" s="297"/>
      <c r="VKJ738" s="297"/>
      <c r="VKK738" s="297"/>
      <c r="VKL738" s="297"/>
      <c r="VKM738" s="297"/>
      <c r="VKN738" s="297"/>
      <c r="VKO738" s="297"/>
      <c r="VKP738" s="297"/>
      <c r="VKQ738" s="297"/>
      <c r="VKR738" s="297"/>
      <c r="VKS738" s="297"/>
      <c r="VKT738" s="297"/>
      <c r="VKU738" s="297"/>
      <c r="VKV738" s="297"/>
      <c r="VKW738" s="297"/>
      <c r="VKX738" s="297"/>
      <c r="VKY738" s="297"/>
      <c r="VKZ738" s="297"/>
      <c r="VLA738" s="297"/>
      <c r="VLB738" s="297"/>
      <c r="VLC738" s="297"/>
      <c r="VLD738" s="297"/>
      <c r="VLE738" s="297"/>
      <c r="VLF738" s="297"/>
      <c r="VLG738" s="297"/>
      <c r="VLH738" s="297"/>
      <c r="VLI738" s="297"/>
      <c r="VLJ738" s="297"/>
      <c r="VLK738" s="297"/>
      <c r="VLL738" s="297"/>
      <c r="VLM738" s="297"/>
      <c r="VLN738" s="297"/>
      <c r="VLO738" s="297"/>
      <c r="VLP738" s="297"/>
      <c r="VLQ738" s="297"/>
      <c r="VLR738" s="297"/>
      <c r="VLS738" s="297"/>
      <c r="VLT738" s="297"/>
      <c r="VLU738" s="297"/>
      <c r="VLV738" s="297"/>
      <c r="VLW738" s="297"/>
      <c r="VLX738" s="297"/>
      <c r="VLY738" s="297"/>
      <c r="VLZ738" s="297"/>
      <c r="VMA738" s="297"/>
      <c r="VMB738" s="297"/>
      <c r="VMC738" s="297"/>
      <c r="VMD738" s="297"/>
      <c r="VME738" s="297"/>
      <c r="VMF738" s="297"/>
      <c r="VMG738" s="297"/>
      <c r="VMH738" s="297"/>
      <c r="VMI738" s="297"/>
      <c r="VMJ738" s="297"/>
      <c r="VMK738" s="297"/>
      <c r="VML738" s="297"/>
      <c r="VMM738" s="297"/>
      <c r="VMN738" s="297"/>
      <c r="VMO738" s="297"/>
      <c r="VMP738" s="297"/>
      <c r="VMQ738" s="297"/>
      <c r="VMR738" s="297"/>
      <c r="VMS738" s="297"/>
      <c r="VMT738" s="297"/>
      <c r="VMU738" s="297"/>
      <c r="VMV738" s="297"/>
      <c r="VMW738" s="297"/>
      <c r="VMX738" s="297"/>
      <c r="VMY738" s="297"/>
      <c r="VMZ738" s="297"/>
      <c r="VNA738" s="297"/>
      <c r="VNB738" s="297"/>
      <c r="VNC738" s="297"/>
      <c r="VND738" s="297"/>
      <c r="VNE738" s="297"/>
      <c r="VNF738" s="297"/>
      <c r="VNG738" s="297"/>
      <c r="VNH738" s="297"/>
      <c r="VNI738" s="297"/>
      <c r="VNJ738" s="297"/>
      <c r="VNK738" s="297"/>
      <c r="VNL738" s="297"/>
      <c r="VNM738" s="297"/>
      <c r="VNN738" s="297"/>
      <c r="VNO738" s="297"/>
      <c r="VNP738" s="297"/>
      <c r="VNQ738" s="297"/>
      <c r="VNR738" s="297"/>
      <c r="VNS738" s="297"/>
      <c r="VNT738" s="297"/>
      <c r="VNU738" s="297"/>
      <c r="VNV738" s="297"/>
      <c r="VNW738" s="297"/>
      <c r="VNX738" s="297"/>
      <c r="VNY738" s="297"/>
      <c r="VNZ738" s="297"/>
      <c r="VOA738" s="297"/>
      <c r="VOB738" s="297"/>
      <c r="VOC738" s="297"/>
      <c r="VOD738" s="297"/>
      <c r="VOE738" s="297"/>
      <c r="VOF738" s="297"/>
      <c r="VOG738" s="297"/>
      <c r="VOH738" s="297"/>
      <c r="VOI738" s="297"/>
      <c r="VOJ738" s="297"/>
      <c r="VOK738" s="297"/>
      <c r="VOL738" s="297"/>
      <c r="VOM738" s="297"/>
      <c r="VON738" s="297"/>
      <c r="VOO738" s="297"/>
      <c r="VOP738" s="297"/>
      <c r="VOQ738" s="297"/>
      <c r="VOR738" s="297"/>
      <c r="VOS738" s="297"/>
      <c r="VOT738" s="297"/>
      <c r="VOU738" s="297"/>
      <c r="VOV738" s="297"/>
      <c r="VOW738" s="297"/>
      <c r="VOX738" s="297"/>
      <c r="VOY738" s="297"/>
      <c r="VOZ738" s="297"/>
      <c r="VPA738" s="297"/>
      <c r="VPB738" s="297"/>
      <c r="VPC738" s="297"/>
      <c r="VPD738" s="297"/>
      <c r="VPE738" s="297"/>
      <c r="VPF738" s="297"/>
      <c r="VPG738" s="297"/>
      <c r="VPH738" s="297"/>
      <c r="VPI738" s="297"/>
      <c r="VPJ738" s="297"/>
      <c r="VPK738" s="297"/>
      <c r="VPL738" s="297"/>
      <c r="VPM738" s="297"/>
      <c r="VPN738" s="297"/>
      <c r="VPO738" s="297"/>
      <c r="VPP738" s="297"/>
      <c r="VPQ738" s="297"/>
      <c r="VPR738" s="297"/>
      <c r="VPS738" s="297"/>
      <c r="VPT738" s="297"/>
      <c r="VPU738" s="297"/>
      <c r="VPV738" s="297"/>
      <c r="VPW738" s="297"/>
      <c r="VPX738" s="297"/>
      <c r="VPY738" s="297"/>
      <c r="VPZ738" s="297"/>
      <c r="VQA738" s="297"/>
      <c r="VQB738" s="297"/>
      <c r="VQC738" s="297"/>
      <c r="VQD738" s="297"/>
      <c r="VQE738" s="297"/>
      <c r="VQF738" s="297"/>
      <c r="VQG738" s="297"/>
      <c r="VQH738" s="297"/>
      <c r="VQI738" s="297"/>
      <c r="VQJ738" s="297"/>
      <c r="VQK738" s="297"/>
      <c r="VQL738" s="297"/>
      <c r="VQM738" s="297"/>
      <c r="VQN738" s="297"/>
      <c r="VQO738" s="297"/>
      <c r="VQP738" s="297"/>
      <c r="VQQ738" s="297"/>
      <c r="VQR738" s="297"/>
      <c r="VQS738" s="297"/>
      <c r="VQT738" s="297"/>
      <c r="VQU738" s="297"/>
      <c r="VQV738" s="297"/>
      <c r="VQW738" s="297"/>
      <c r="VQX738" s="297"/>
      <c r="VQY738" s="297"/>
      <c r="VQZ738" s="297"/>
      <c r="VRA738" s="297"/>
      <c r="VRB738" s="297"/>
      <c r="VRC738" s="297"/>
      <c r="VRD738" s="297"/>
      <c r="VRE738" s="297"/>
      <c r="VRF738" s="297"/>
      <c r="VRG738" s="297"/>
      <c r="VRH738" s="297"/>
      <c r="VRI738" s="297"/>
      <c r="VRJ738" s="297"/>
      <c r="VRK738" s="297"/>
      <c r="VRL738" s="297"/>
      <c r="VRM738" s="297"/>
      <c r="VRN738" s="297"/>
      <c r="VRO738" s="297"/>
      <c r="VRP738" s="297"/>
      <c r="VRQ738" s="297"/>
      <c r="VRR738" s="297"/>
      <c r="VRS738" s="297"/>
      <c r="VRT738" s="297"/>
      <c r="VRU738" s="297"/>
      <c r="VRV738" s="297"/>
      <c r="VRW738" s="297"/>
      <c r="VRX738" s="297"/>
      <c r="VRY738" s="297"/>
      <c r="VRZ738" s="297"/>
      <c r="VSA738" s="297"/>
      <c r="VSB738" s="297"/>
      <c r="VSC738" s="297"/>
      <c r="VSD738" s="297"/>
      <c r="VSE738" s="297"/>
      <c r="VSF738" s="297"/>
      <c r="VSG738" s="297"/>
      <c r="VSH738" s="297"/>
      <c r="VSI738" s="297"/>
      <c r="VSJ738" s="297"/>
      <c r="VSK738" s="297"/>
      <c r="VSL738" s="297"/>
      <c r="VSM738" s="297"/>
      <c r="VSN738" s="297"/>
      <c r="VSO738" s="297"/>
      <c r="VSP738" s="297"/>
      <c r="VSQ738" s="297"/>
      <c r="VSR738" s="297"/>
      <c r="VSS738" s="297"/>
      <c r="VST738" s="297"/>
      <c r="VSU738" s="297"/>
      <c r="VSV738" s="297"/>
      <c r="VSW738" s="297"/>
      <c r="VSX738" s="297"/>
      <c r="VSY738" s="297"/>
      <c r="VSZ738" s="297"/>
      <c r="VTA738" s="297"/>
      <c r="VTB738" s="297"/>
      <c r="VTC738" s="297"/>
      <c r="VTD738" s="297"/>
      <c r="VTE738" s="297"/>
      <c r="VTF738" s="297"/>
      <c r="VTG738" s="297"/>
      <c r="VTH738" s="297"/>
      <c r="VTI738" s="297"/>
      <c r="VTJ738" s="297"/>
      <c r="VTK738" s="297"/>
      <c r="VTL738" s="297"/>
      <c r="VTM738" s="297"/>
      <c r="VTN738" s="297"/>
      <c r="VTO738" s="297"/>
      <c r="VTP738" s="297"/>
      <c r="VTQ738" s="297"/>
      <c r="VTR738" s="297"/>
      <c r="VTS738" s="297"/>
      <c r="VTT738" s="297"/>
      <c r="VTU738" s="297"/>
      <c r="VTV738" s="297"/>
      <c r="VTW738" s="297"/>
      <c r="VTX738" s="297"/>
      <c r="VTY738" s="297"/>
      <c r="VTZ738" s="297"/>
      <c r="VUA738" s="297"/>
      <c r="VUB738" s="297"/>
      <c r="VUC738" s="297"/>
      <c r="VUD738" s="297"/>
      <c r="VUE738" s="297"/>
      <c r="VUF738" s="297"/>
      <c r="VUG738" s="297"/>
      <c r="VUH738" s="297"/>
      <c r="VUI738" s="297"/>
      <c r="VUJ738" s="297"/>
      <c r="VUK738" s="297"/>
      <c r="VUL738" s="297"/>
      <c r="VUM738" s="297"/>
      <c r="VUN738" s="297"/>
      <c r="VUO738" s="297"/>
      <c r="VUP738" s="297"/>
      <c r="VUQ738" s="297"/>
      <c r="VUR738" s="297"/>
      <c r="VUS738" s="297"/>
      <c r="VUT738" s="297"/>
      <c r="VUU738" s="297"/>
      <c r="VUV738" s="297"/>
      <c r="VUW738" s="297"/>
      <c r="VUX738" s="297"/>
      <c r="VUY738" s="297"/>
      <c r="VUZ738" s="297"/>
      <c r="VVA738" s="297"/>
      <c r="VVB738" s="297"/>
      <c r="VVC738" s="297"/>
      <c r="VVD738" s="297"/>
      <c r="VVE738" s="297"/>
      <c r="VVF738" s="297"/>
      <c r="VVG738" s="297"/>
      <c r="VVH738" s="297"/>
      <c r="VVI738" s="297"/>
      <c r="VVJ738" s="297"/>
      <c r="VVK738" s="297"/>
      <c r="VVL738" s="297"/>
      <c r="VVM738" s="297"/>
      <c r="VVN738" s="297"/>
      <c r="VVO738" s="297"/>
      <c r="VVP738" s="297"/>
      <c r="VVQ738" s="297"/>
      <c r="VVR738" s="297"/>
      <c r="VVS738" s="297"/>
      <c r="VVT738" s="297"/>
      <c r="VVU738" s="297"/>
      <c r="VVV738" s="297"/>
      <c r="VVW738" s="297"/>
      <c r="VVX738" s="297"/>
      <c r="VVY738" s="297"/>
      <c r="VVZ738" s="297"/>
      <c r="VWA738" s="297"/>
      <c r="VWB738" s="297"/>
      <c r="VWC738" s="297"/>
      <c r="VWD738" s="297"/>
      <c r="VWE738" s="297"/>
      <c r="VWF738" s="297"/>
      <c r="VWG738" s="297"/>
      <c r="VWH738" s="297"/>
      <c r="VWI738" s="297"/>
      <c r="VWJ738" s="297"/>
      <c r="VWK738" s="297"/>
      <c r="VWL738" s="297"/>
      <c r="VWM738" s="297"/>
      <c r="VWN738" s="297"/>
      <c r="VWO738" s="297"/>
      <c r="VWP738" s="297"/>
      <c r="VWQ738" s="297"/>
      <c r="VWR738" s="297"/>
      <c r="VWS738" s="297"/>
      <c r="VWT738" s="297"/>
      <c r="VWU738" s="297"/>
      <c r="VWV738" s="297"/>
      <c r="VWW738" s="297"/>
      <c r="VWX738" s="297"/>
      <c r="VWY738" s="297"/>
      <c r="VWZ738" s="297"/>
      <c r="VXA738" s="297"/>
      <c r="VXB738" s="297"/>
      <c r="VXC738" s="297"/>
      <c r="VXD738" s="297"/>
      <c r="VXE738" s="297"/>
      <c r="VXF738" s="297"/>
      <c r="VXG738" s="297"/>
      <c r="VXH738" s="297"/>
      <c r="VXI738" s="297"/>
      <c r="VXJ738" s="297"/>
      <c r="VXK738" s="297"/>
      <c r="VXL738" s="297"/>
      <c r="VXM738" s="297"/>
      <c r="VXN738" s="297"/>
      <c r="VXO738" s="297"/>
      <c r="VXP738" s="297"/>
      <c r="VXQ738" s="297"/>
      <c r="VXR738" s="297"/>
      <c r="VXS738" s="297"/>
      <c r="VXT738" s="297"/>
      <c r="VXU738" s="297"/>
      <c r="VXV738" s="297"/>
      <c r="VXW738" s="297"/>
      <c r="VXX738" s="297"/>
      <c r="VXY738" s="297"/>
      <c r="VXZ738" s="297"/>
      <c r="VYA738" s="297"/>
      <c r="VYB738" s="297"/>
      <c r="VYC738" s="297"/>
      <c r="VYD738" s="297"/>
      <c r="VYE738" s="297"/>
      <c r="VYF738" s="297"/>
      <c r="VYG738" s="297"/>
      <c r="VYH738" s="297"/>
      <c r="VYI738" s="297"/>
      <c r="VYJ738" s="297"/>
      <c r="VYK738" s="297"/>
      <c r="VYL738" s="297"/>
      <c r="VYM738" s="297"/>
      <c r="VYN738" s="297"/>
      <c r="VYO738" s="297"/>
      <c r="VYP738" s="297"/>
      <c r="VYQ738" s="297"/>
      <c r="VYR738" s="297"/>
      <c r="VYS738" s="297"/>
      <c r="VYT738" s="297"/>
      <c r="VYU738" s="297"/>
      <c r="VYV738" s="297"/>
      <c r="VYW738" s="297"/>
      <c r="VYX738" s="297"/>
      <c r="VYY738" s="297"/>
      <c r="VYZ738" s="297"/>
      <c r="VZA738" s="297"/>
      <c r="VZB738" s="297"/>
      <c r="VZC738" s="297"/>
      <c r="VZD738" s="297"/>
      <c r="VZE738" s="297"/>
      <c r="VZF738" s="297"/>
      <c r="VZG738" s="297"/>
      <c r="VZH738" s="297"/>
      <c r="VZI738" s="297"/>
      <c r="VZJ738" s="297"/>
      <c r="VZK738" s="297"/>
      <c r="VZL738" s="297"/>
      <c r="VZM738" s="297"/>
      <c r="VZN738" s="297"/>
      <c r="VZO738" s="297"/>
      <c r="VZP738" s="297"/>
      <c r="VZQ738" s="297"/>
      <c r="VZR738" s="297"/>
      <c r="VZS738" s="297"/>
      <c r="VZT738" s="297"/>
      <c r="VZU738" s="297"/>
      <c r="VZV738" s="297"/>
      <c r="VZW738" s="297"/>
      <c r="VZX738" s="297"/>
      <c r="VZY738" s="297"/>
      <c r="VZZ738" s="297"/>
      <c r="WAA738" s="297"/>
      <c r="WAB738" s="297"/>
      <c r="WAC738" s="297"/>
      <c r="WAD738" s="297"/>
      <c r="WAE738" s="297"/>
      <c r="WAF738" s="297"/>
      <c r="WAG738" s="297"/>
      <c r="WAH738" s="297"/>
      <c r="WAI738" s="297"/>
      <c r="WAJ738" s="297"/>
      <c r="WAK738" s="297"/>
      <c r="WAL738" s="297"/>
      <c r="WAM738" s="297"/>
      <c r="WAN738" s="297"/>
      <c r="WAO738" s="297"/>
      <c r="WAP738" s="297"/>
      <c r="WAQ738" s="297"/>
      <c r="WAR738" s="297"/>
      <c r="WAS738" s="297"/>
      <c r="WAT738" s="297"/>
      <c r="WAU738" s="297"/>
      <c r="WAV738" s="297"/>
      <c r="WAW738" s="297"/>
      <c r="WAX738" s="297"/>
      <c r="WAY738" s="297"/>
      <c r="WAZ738" s="297"/>
      <c r="WBA738" s="297"/>
      <c r="WBB738" s="297"/>
      <c r="WBC738" s="297"/>
      <c r="WBD738" s="297"/>
      <c r="WBE738" s="297"/>
      <c r="WBF738" s="297"/>
      <c r="WBG738" s="297"/>
      <c r="WBH738" s="297"/>
      <c r="WBI738" s="297"/>
      <c r="WBJ738" s="297"/>
      <c r="WBK738" s="297"/>
      <c r="WBL738" s="297"/>
      <c r="WBM738" s="297"/>
      <c r="WBN738" s="297"/>
      <c r="WBO738" s="297"/>
      <c r="WBP738" s="297"/>
      <c r="WBQ738" s="297"/>
      <c r="WBR738" s="297"/>
      <c r="WBS738" s="297"/>
      <c r="WBT738" s="297"/>
      <c r="WBU738" s="297"/>
      <c r="WBV738" s="297"/>
      <c r="WBW738" s="297"/>
      <c r="WBX738" s="297"/>
      <c r="WBY738" s="297"/>
      <c r="WBZ738" s="297"/>
      <c r="WCA738" s="297"/>
      <c r="WCB738" s="297"/>
      <c r="WCC738" s="297"/>
      <c r="WCD738" s="297"/>
      <c r="WCE738" s="297"/>
      <c r="WCF738" s="297"/>
      <c r="WCG738" s="297"/>
      <c r="WCH738" s="297"/>
      <c r="WCI738" s="297"/>
      <c r="WCJ738" s="297"/>
      <c r="WCK738" s="297"/>
      <c r="WCL738" s="297"/>
      <c r="WCM738" s="297"/>
      <c r="WCN738" s="297"/>
      <c r="WCO738" s="297"/>
      <c r="WCP738" s="297"/>
      <c r="WCQ738" s="297"/>
      <c r="WCR738" s="297"/>
      <c r="WCS738" s="297"/>
      <c r="WCT738" s="297"/>
      <c r="WCU738" s="297"/>
      <c r="WCV738" s="297"/>
      <c r="WCW738" s="297"/>
      <c r="WCX738" s="297"/>
      <c r="WCY738" s="297"/>
      <c r="WCZ738" s="297"/>
      <c r="WDA738" s="297"/>
      <c r="WDB738" s="297"/>
      <c r="WDC738" s="297"/>
      <c r="WDD738" s="297"/>
      <c r="WDE738" s="297"/>
      <c r="WDF738" s="297"/>
      <c r="WDG738" s="297"/>
      <c r="WDH738" s="297"/>
      <c r="WDI738" s="297"/>
      <c r="WDJ738" s="297"/>
      <c r="WDK738" s="297"/>
      <c r="WDL738" s="297"/>
      <c r="WDM738" s="297"/>
      <c r="WDN738" s="297"/>
      <c r="WDO738" s="297"/>
      <c r="WDP738" s="297"/>
      <c r="WDQ738" s="297"/>
      <c r="WDR738" s="297"/>
      <c r="WDS738" s="297"/>
      <c r="WDT738" s="297"/>
      <c r="WDU738" s="297"/>
      <c r="WDV738" s="297"/>
      <c r="WDW738" s="297"/>
      <c r="WDX738" s="297"/>
      <c r="WDY738" s="297"/>
      <c r="WDZ738" s="297"/>
      <c r="WEA738" s="297"/>
      <c r="WEB738" s="297"/>
      <c r="WEC738" s="297"/>
      <c r="WED738" s="297"/>
      <c r="WEE738" s="297"/>
      <c r="WEF738" s="297"/>
      <c r="WEG738" s="297"/>
      <c r="WEH738" s="297"/>
      <c r="WEI738" s="297"/>
      <c r="WEJ738" s="297"/>
      <c r="WEK738" s="297"/>
      <c r="WEL738" s="297"/>
      <c r="WEM738" s="297"/>
      <c r="WEN738" s="297"/>
      <c r="WEO738" s="297"/>
      <c r="WEP738" s="297"/>
      <c r="WEQ738" s="297"/>
      <c r="WER738" s="297"/>
      <c r="WES738" s="297"/>
      <c r="WET738" s="297"/>
      <c r="WEU738" s="297"/>
      <c r="WEV738" s="297"/>
      <c r="WEW738" s="297"/>
      <c r="WEX738" s="297"/>
      <c r="WEY738" s="297"/>
      <c r="WEZ738" s="297"/>
      <c r="WFA738" s="297"/>
      <c r="WFB738" s="297"/>
      <c r="WFC738" s="297"/>
      <c r="WFD738" s="297"/>
      <c r="WFE738" s="297"/>
      <c r="WFF738" s="297"/>
      <c r="WFG738" s="297"/>
      <c r="WFH738" s="297"/>
      <c r="WFI738" s="297"/>
      <c r="WFJ738" s="297"/>
      <c r="WFK738" s="297"/>
      <c r="WFL738" s="297"/>
      <c r="WFM738" s="297"/>
      <c r="WFN738" s="297"/>
      <c r="WFO738" s="297"/>
      <c r="WFP738" s="297"/>
      <c r="WFQ738" s="297"/>
      <c r="WFR738" s="297"/>
      <c r="WFS738" s="297"/>
      <c r="WFT738" s="297"/>
      <c r="WFU738" s="297"/>
      <c r="WFV738" s="297"/>
      <c r="WFW738" s="297"/>
      <c r="WFX738" s="297"/>
      <c r="WFY738" s="297"/>
      <c r="WFZ738" s="297"/>
      <c r="WGA738" s="297"/>
      <c r="WGB738" s="297"/>
      <c r="WGC738" s="297"/>
      <c r="WGD738" s="297"/>
      <c r="WGE738" s="297"/>
      <c r="WGF738" s="297"/>
      <c r="WGG738" s="297"/>
      <c r="WGH738" s="297"/>
      <c r="WGI738" s="297"/>
      <c r="WGJ738" s="297"/>
      <c r="WGK738" s="297"/>
      <c r="WGL738" s="297"/>
      <c r="WGM738" s="297"/>
      <c r="WGN738" s="297"/>
      <c r="WGO738" s="297"/>
      <c r="WGP738" s="297"/>
      <c r="WGQ738" s="297"/>
      <c r="WGR738" s="297"/>
      <c r="WGS738" s="297"/>
      <c r="WGT738" s="297"/>
      <c r="WGU738" s="297"/>
      <c r="WGV738" s="297"/>
      <c r="WGW738" s="297"/>
      <c r="WGX738" s="297"/>
      <c r="WGY738" s="297"/>
      <c r="WGZ738" s="297"/>
      <c r="WHA738" s="297"/>
      <c r="WHB738" s="297"/>
      <c r="WHC738" s="297"/>
      <c r="WHD738" s="297"/>
      <c r="WHE738" s="297"/>
      <c r="WHF738" s="297"/>
      <c r="WHG738" s="297"/>
      <c r="WHH738" s="297"/>
      <c r="WHI738" s="297"/>
      <c r="WHJ738" s="297"/>
      <c r="WHK738" s="297"/>
      <c r="WHL738" s="297"/>
      <c r="WHM738" s="297"/>
      <c r="WHN738" s="297"/>
      <c r="WHO738" s="297"/>
      <c r="WHP738" s="297"/>
      <c r="WHQ738" s="297"/>
      <c r="WHR738" s="297"/>
      <c r="WHS738" s="297"/>
      <c r="WHT738" s="297"/>
      <c r="WHU738" s="297"/>
      <c r="WHV738" s="297"/>
      <c r="WHW738" s="297"/>
      <c r="WHX738" s="297"/>
      <c r="WHY738" s="297"/>
      <c r="WHZ738" s="297"/>
      <c r="WIA738" s="297"/>
      <c r="WIB738" s="297"/>
      <c r="WIC738" s="297"/>
      <c r="WID738" s="297"/>
      <c r="WIE738" s="297"/>
      <c r="WIF738" s="297"/>
      <c r="WIG738" s="297"/>
      <c r="WIH738" s="297"/>
      <c r="WII738" s="297"/>
      <c r="WIJ738" s="297"/>
      <c r="WIK738" s="297"/>
      <c r="WIL738" s="297"/>
      <c r="WIM738" s="297"/>
      <c r="WIN738" s="297"/>
      <c r="WIO738" s="297"/>
      <c r="WIP738" s="297"/>
      <c r="WIQ738" s="297"/>
      <c r="WIR738" s="297"/>
      <c r="WIS738" s="297"/>
      <c r="WIT738" s="297"/>
      <c r="WIU738" s="297"/>
      <c r="WIV738" s="297"/>
      <c r="WIW738" s="297"/>
      <c r="WIX738" s="297"/>
      <c r="WIY738" s="297"/>
      <c r="WIZ738" s="297"/>
      <c r="WJA738" s="297"/>
      <c r="WJB738" s="297"/>
      <c r="WJC738" s="297"/>
      <c r="WJD738" s="297"/>
      <c r="WJE738" s="297"/>
      <c r="WJF738" s="297"/>
      <c r="WJG738" s="297"/>
      <c r="WJH738" s="297"/>
      <c r="WJI738" s="297"/>
      <c r="WJJ738" s="297"/>
      <c r="WJK738" s="297"/>
      <c r="WJL738" s="297"/>
      <c r="WJM738" s="297"/>
      <c r="WJN738" s="297"/>
      <c r="WJO738" s="297"/>
      <c r="WJP738" s="297"/>
      <c r="WJQ738" s="297"/>
      <c r="WJR738" s="297"/>
      <c r="WJS738" s="297"/>
      <c r="WJT738" s="297"/>
      <c r="WJU738" s="297"/>
      <c r="WJV738" s="297"/>
      <c r="WJW738" s="297"/>
      <c r="WJX738" s="297"/>
      <c r="WJY738" s="297"/>
      <c r="WJZ738" s="297"/>
      <c r="WKA738" s="297"/>
      <c r="WKB738" s="297"/>
      <c r="WKC738" s="297"/>
      <c r="WKD738" s="297"/>
      <c r="WKE738" s="297"/>
      <c r="WKF738" s="297"/>
      <c r="WKG738" s="297"/>
      <c r="WKH738" s="297"/>
      <c r="WKI738" s="297"/>
      <c r="WKJ738" s="297"/>
      <c r="WKK738" s="297"/>
      <c r="WKL738" s="297"/>
      <c r="WKM738" s="297"/>
      <c r="WKN738" s="297"/>
      <c r="WKO738" s="297"/>
      <c r="WKP738" s="297"/>
      <c r="WKQ738" s="297"/>
      <c r="WKR738" s="297"/>
      <c r="WKS738" s="297"/>
      <c r="WKT738" s="297"/>
      <c r="WKU738" s="297"/>
      <c r="WKV738" s="297"/>
      <c r="WKW738" s="297"/>
      <c r="WKX738" s="297"/>
      <c r="WKY738" s="297"/>
      <c r="WKZ738" s="297"/>
      <c r="WLA738" s="297"/>
      <c r="WLB738" s="297"/>
      <c r="WLC738" s="297"/>
      <c r="WLD738" s="297"/>
      <c r="WLE738" s="297"/>
      <c r="WLF738" s="297"/>
      <c r="WLG738" s="297"/>
      <c r="WLH738" s="297"/>
      <c r="WLI738" s="297"/>
      <c r="WLJ738" s="297"/>
      <c r="WLK738" s="297"/>
      <c r="WLL738" s="297"/>
      <c r="WLM738" s="297"/>
      <c r="WLN738" s="297"/>
      <c r="WLO738" s="297"/>
      <c r="WLP738" s="297"/>
      <c r="WLQ738" s="297"/>
      <c r="WLR738" s="297"/>
      <c r="WLS738" s="297"/>
      <c r="WLT738" s="297"/>
      <c r="WLU738" s="297"/>
      <c r="WLV738" s="297"/>
      <c r="WLW738" s="297"/>
      <c r="WLX738" s="297"/>
      <c r="WLY738" s="297"/>
      <c r="WLZ738" s="297"/>
      <c r="WMA738" s="297"/>
      <c r="WMB738" s="297"/>
      <c r="WMC738" s="297"/>
      <c r="WMD738" s="297"/>
      <c r="WME738" s="297"/>
      <c r="WMF738" s="297"/>
      <c r="WMG738" s="297"/>
      <c r="WMH738" s="297"/>
      <c r="WMI738" s="297"/>
      <c r="WMJ738" s="297"/>
      <c r="WMK738" s="297"/>
      <c r="WML738" s="297"/>
      <c r="WMM738" s="297"/>
      <c r="WMN738" s="297"/>
      <c r="WMO738" s="297"/>
      <c r="WMP738" s="297"/>
      <c r="WMQ738" s="297"/>
      <c r="WMR738" s="297"/>
      <c r="WMS738" s="297"/>
      <c r="WMT738" s="297"/>
      <c r="WMU738" s="297"/>
      <c r="WMV738" s="297"/>
      <c r="WMW738" s="297"/>
      <c r="WMX738" s="297"/>
      <c r="WMY738" s="297"/>
      <c r="WMZ738" s="297"/>
      <c r="WNA738" s="297"/>
      <c r="WNB738" s="297"/>
      <c r="WNC738" s="297"/>
      <c r="WND738" s="297"/>
      <c r="WNE738" s="297"/>
      <c r="WNF738" s="297"/>
      <c r="WNG738" s="297"/>
      <c r="WNH738" s="297"/>
      <c r="WNI738" s="297"/>
      <c r="WNJ738" s="297"/>
      <c r="WNK738" s="297"/>
      <c r="WNL738" s="297"/>
      <c r="WNM738" s="297"/>
      <c r="WNN738" s="297"/>
      <c r="WNO738" s="297"/>
      <c r="WNP738" s="297"/>
      <c r="WNQ738" s="297"/>
      <c r="WNR738" s="297"/>
      <c r="WNS738" s="297"/>
      <c r="WNT738" s="297"/>
      <c r="WNU738" s="297"/>
      <c r="WNV738" s="297"/>
      <c r="WNW738" s="297"/>
      <c r="WNX738" s="297"/>
      <c r="WNY738" s="297"/>
      <c r="WNZ738" s="297"/>
      <c r="WOA738" s="297"/>
      <c r="WOB738" s="297"/>
      <c r="WOC738" s="297"/>
      <c r="WOD738" s="297"/>
      <c r="WOE738" s="297"/>
      <c r="WOF738" s="297"/>
      <c r="WOG738" s="297"/>
      <c r="WOH738" s="297"/>
      <c r="WOI738" s="297"/>
      <c r="WOJ738" s="297"/>
      <c r="WOK738" s="297"/>
      <c r="WOL738" s="297"/>
      <c r="WOM738" s="297"/>
      <c r="WON738" s="297"/>
      <c r="WOO738" s="297"/>
      <c r="WOP738" s="297"/>
      <c r="WOQ738" s="297"/>
      <c r="WOR738" s="297"/>
      <c r="WOS738" s="297"/>
      <c r="WOT738" s="297"/>
      <c r="WOU738" s="297"/>
      <c r="WOV738" s="297"/>
      <c r="WOW738" s="297"/>
      <c r="WOX738" s="297"/>
      <c r="WOY738" s="297"/>
      <c r="WOZ738" s="297"/>
      <c r="WPA738" s="297"/>
      <c r="WPB738" s="297"/>
      <c r="WPC738" s="297"/>
      <c r="WPD738" s="297"/>
      <c r="WPE738" s="297"/>
      <c r="WPF738" s="297"/>
      <c r="WPG738" s="297"/>
      <c r="WPH738" s="297"/>
      <c r="WPI738" s="297"/>
      <c r="WPJ738" s="297"/>
      <c r="WPK738" s="297"/>
      <c r="WPL738" s="297"/>
      <c r="WPM738" s="297"/>
      <c r="WPN738" s="297"/>
      <c r="WPO738" s="297"/>
      <c r="WPP738" s="297"/>
      <c r="WPQ738" s="297"/>
      <c r="WPR738" s="297"/>
      <c r="WPS738" s="297"/>
      <c r="WPT738" s="297"/>
      <c r="WPU738" s="297"/>
      <c r="WPV738" s="297"/>
      <c r="WPW738" s="297"/>
      <c r="WPX738" s="297"/>
      <c r="WPY738" s="297"/>
      <c r="WPZ738" s="297"/>
      <c r="WQA738" s="297"/>
      <c r="WQB738" s="297"/>
      <c r="WQC738" s="297"/>
      <c r="WQD738" s="297"/>
      <c r="WQE738" s="297"/>
      <c r="WQF738" s="297"/>
      <c r="WQG738" s="297"/>
      <c r="WQH738" s="297"/>
      <c r="WQI738" s="297"/>
      <c r="WQJ738" s="297"/>
      <c r="WQK738" s="297"/>
      <c r="WQL738" s="297"/>
      <c r="WQM738" s="297"/>
      <c r="WQN738" s="297"/>
      <c r="WQO738" s="297"/>
      <c r="WQP738" s="297"/>
      <c r="WQQ738" s="297"/>
      <c r="WQR738" s="297"/>
      <c r="WQS738" s="297"/>
      <c r="WQT738" s="297"/>
      <c r="WQU738" s="297"/>
      <c r="WQV738" s="297"/>
      <c r="WQW738" s="297"/>
      <c r="WQX738" s="297"/>
      <c r="WQY738" s="297"/>
      <c r="WQZ738" s="297"/>
      <c r="WRA738" s="297"/>
      <c r="WRB738" s="297"/>
      <c r="WRC738" s="297"/>
      <c r="WRD738" s="297"/>
      <c r="WRE738" s="297"/>
      <c r="WRF738" s="297"/>
      <c r="WRG738" s="297"/>
      <c r="WRH738" s="297"/>
      <c r="WRI738" s="297"/>
      <c r="WRJ738" s="297"/>
      <c r="WRK738" s="297"/>
      <c r="WRL738" s="297"/>
      <c r="WRM738" s="297"/>
      <c r="WRN738" s="297"/>
      <c r="WRO738" s="297"/>
      <c r="WRP738" s="297"/>
      <c r="WRQ738" s="297"/>
      <c r="WRR738" s="297"/>
      <c r="WRS738" s="297"/>
      <c r="WRT738" s="297"/>
      <c r="WRU738" s="297"/>
      <c r="WRV738" s="297"/>
      <c r="WRW738" s="297"/>
      <c r="WRX738" s="297"/>
      <c r="WRY738" s="297"/>
      <c r="WRZ738" s="297"/>
      <c r="WSA738" s="297"/>
      <c r="WSB738" s="297"/>
      <c r="WSC738" s="297"/>
      <c r="WSD738" s="297"/>
      <c r="WSE738" s="297"/>
      <c r="WSF738" s="297"/>
      <c r="WSG738" s="297"/>
      <c r="WSH738" s="297"/>
      <c r="WSI738" s="297"/>
      <c r="WSJ738" s="297"/>
      <c r="WSK738" s="297"/>
      <c r="WSL738" s="297"/>
      <c r="WSM738" s="297"/>
      <c r="WSN738" s="297"/>
      <c r="WSO738" s="297"/>
      <c r="WSP738" s="297"/>
      <c r="WSQ738" s="297"/>
      <c r="WSR738" s="297"/>
      <c r="WSS738" s="297"/>
      <c r="WST738" s="297"/>
      <c r="WSU738" s="297"/>
      <c r="WSV738" s="297"/>
      <c r="WSW738" s="297"/>
      <c r="WSX738" s="297"/>
      <c r="WSY738" s="297"/>
      <c r="WSZ738" s="297"/>
      <c r="WTA738" s="297"/>
      <c r="WTB738" s="297"/>
      <c r="WTC738" s="297"/>
      <c r="WTD738" s="297"/>
      <c r="WTE738" s="297"/>
      <c r="WTF738" s="297"/>
      <c r="WTG738" s="297"/>
      <c r="WTH738" s="297"/>
      <c r="WTI738" s="297"/>
      <c r="WTJ738" s="297"/>
      <c r="WTK738" s="297"/>
      <c r="WTL738" s="297"/>
      <c r="WTM738" s="297"/>
      <c r="WTN738" s="297"/>
      <c r="WTO738" s="297"/>
      <c r="WTP738" s="297"/>
      <c r="WTQ738" s="297"/>
      <c r="WTR738" s="297"/>
      <c r="WTS738" s="297"/>
      <c r="WTT738" s="297"/>
      <c r="WTU738" s="297"/>
      <c r="WTV738" s="297"/>
      <c r="WTW738" s="297"/>
      <c r="WTX738" s="297"/>
      <c r="WTY738" s="297"/>
      <c r="WTZ738" s="297"/>
      <c r="WUA738" s="297"/>
      <c r="WUB738" s="297"/>
      <c r="WUC738" s="297"/>
      <c r="WUD738" s="297"/>
      <c r="WUE738" s="297"/>
      <c r="WUF738" s="297"/>
      <c r="WUG738" s="297"/>
      <c r="WUH738" s="297"/>
      <c r="WUI738" s="297"/>
      <c r="WUJ738" s="297"/>
      <c r="WUK738" s="297"/>
      <c r="WUL738" s="297"/>
      <c r="WUM738" s="297"/>
      <c r="WUN738" s="297"/>
      <c r="WUO738" s="297"/>
      <c r="WUP738" s="297"/>
      <c r="WUQ738" s="297"/>
      <c r="WUR738" s="297"/>
      <c r="WUS738" s="297"/>
      <c r="WUT738" s="297"/>
      <c r="WUU738" s="297"/>
      <c r="WUV738" s="297"/>
      <c r="WUW738" s="297"/>
      <c r="WUX738" s="297"/>
      <c r="WUY738" s="297"/>
      <c r="WUZ738" s="297"/>
      <c r="WVA738" s="297"/>
      <c r="WVB738" s="297"/>
      <c r="WVC738" s="297"/>
      <c r="WVD738" s="297"/>
      <c r="WVE738" s="297"/>
      <c r="WVF738" s="297"/>
      <c r="WVG738" s="297"/>
      <c r="WVH738" s="297"/>
      <c r="WVI738" s="297"/>
      <c r="WVJ738" s="297"/>
      <c r="WVK738" s="297"/>
      <c r="WVL738" s="297"/>
      <c r="WVM738" s="297"/>
      <c r="WVN738" s="297"/>
      <c r="WVO738" s="297"/>
      <c r="WVP738" s="297"/>
      <c r="WVQ738" s="297"/>
      <c r="WVR738" s="297"/>
      <c r="WVS738" s="297"/>
      <c r="WVT738" s="297"/>
      <c r="WVU738" s="297"/>
      <c r="WVV738" s="297"/>
      <c r="WVW738" s="297"/>
      <c r="WVX738" s="297"/>
      <c r="WVY738" s="297"/>
      <c r="WVZ738" s="297"/>
      <c r="WWA738" s="297"/>
      <c r="WWB738" s="297"/>
      <c r="WWC738" s="297"/>
      <c r="WWD738" s="297"/>
      <c r="WWE738" s="297"/>
      <c r="WWF738" s="297"/>
      <c r="WWG738" s="297"/>
      <c r="WWH738" s="297"/>
      <c r="WWI738" s="297"/>
      <c r="WWJ738" s="297"/>
      <c r="WWK738" s="297"/>
      <c r="WWL738" s="297"/>
      <c r="WWM738" s="297"/>
      <c r="WWN738" s="297"/>
      <c r="WWO738" s="297"/>
      <c r="WWP738" s="297"/>
      <c r="WWQ738" s="297"/>
      <c r="WWR738" s="297"/>
      <c r="WWS738" s="297"/>
      <c r="WWT738" s="297"/>
      <c r="WWU738" s="297"/>
      <c r="WWV738" s="297"/>
      <c r="WWW738" s="297"/>
      <c r="WWX738" s="297"/>
      <c r="WWY738" s="297"/>
      <c r="WWZ738" s="297"/>
      <c r="WXA738" s="297"/>
      <c r="WXB738" s="297"/>
      <c r="WXC738" s="297"/>
      <c r="WXD738" s="297"/>
      <c r="WXE738" s="297"/>
      <c r="WXF738" s="297"/>
      <c r="WXG738" s="297"/>
      <c r="WXH738" s="297"/>
      <c r="WXI738" s="297"/>
      <c r="WXJ738" s="297"/>
      <c r="WXK738" s="297"/>
      <c r="WXL738" s="297"/>
      <c r="WXM738" s="297"/>
      <c r="WXN738" s="297"/>
      <c r="WXO738" s="297"/>
      <c r="WXP738" s="297"/>
      <c r="WXQ738" s="297"/>
      <c r="WXR738" s="297"/>
      <c r="WXS738" s="297"/>
      <c r="WXT738" s="297"/>
      <c r="WXU738" s="297"/>
      <c r="WXV738" s="297"/>
      <c r="WXW738" s="297"/>
      <c r="WXX738" s="297"/>
      <c r="WXY738" s="297"/>
      <c r="WXZ738" s="297"/>
      <c r="WYA738" s="297"/>
      <c r="WYB738" s="297"/>
      <c r="WYC738" s="297"/>
      <c r="WYD738" s="297"/>
      <c r="WYE738" s="297"/>
      <c r="WYF738" s="297"/>
      <c r="WYG738" s="297"/>
      <c r="WYH738" s="297"/>
      <c r="WYI738" s="297"/>
      <c r="WYJ738" s="297"/>
      <c r="WYK738" s="297"/>
      <c r="WYL738" s="297"/>
      <c r="WYM738" s="297"/>
      <c r="WYN738" s="297"/>
      <c r="WYO738" s="297"/>
      <c r="WYP738" s="297"/>
      <c r="WYQ738" s="297"/>
      <c r="WYR738" s="297"/>
      <c r="WYS738" s="297"/>
      <c r="WYT738" s="297"/>
      <c r="WYU738" s="297"/>
      <c r="WYV738" s="297"/>
      <c r="WYW738" s="297"/>
      <c r="WYX738" s="297"/>
      <c r="WYY738" s="297"/>
      <c r="WYZ738" s="297"/>
      <c r="WZA738" s="297"/>
      <c r="WZB738" s="297"/>
      <c r="WZC738" s="297"/>
      <c r="WZD738" s="297"/>
      <c r="WZE738" s="297"/>
      <c r="WZF738" s="297"/>
      <c r="WZG738" s="297"/>
      <c r="WZH738" s="297"/>
      <c r="WZI738" s="297"/>
      <c r="WZJ738" s="297"/>
      <c r="WZK738" s="297"/>
      <c r="WZL738" s="297"/>
      <c r="WZM738" s="297"/>
      <c r="WZN738" s="297"/>
      <c r="WZO738" s="297"/>
      <c r="WZP738" s="297"/>
      <c r="WZQ738" s="297"/>
      <c r="WZR738" s="297"/>
      <c r="WZS738" s="297"/>
      <c r="WZT738" s="297"/>
      <c r="WZU738" s="297"/>
      <c r="WZV738" s="297"/>
      <c r="WZW738" s="297"/>
      <c r="WZX738" s="297"/>
      <c r="WZY738" s="297"/>
      <c r="WZZ738" s="297"/>
      <c r="XAA738" s="297"/>
      <c r="XAB738" s="297"/>
      <c r="XAC738" s="297"/>
      <c r="XAD738" s="297"/>
      <c r="XAE738" s="297"/>
      <c r="XAF738" s="297"/>
      <c r="XAG738" s="297"/>
      <c r="XAH738" s="297"/>
      <c r="XAI738" s="297"/>
      <c r="XAJ738" s="297"/>
      <c r="XAK738" s="297"/>
      <c r="XAL738" s="297"/>
      <c r="XAM738" s="297"/>
      <c r="XAN738" s="297"/>
      <c r="XAO738" s="297"/>
      <c r="XAP738" s="297"/>
      <c r="XAQ738" s="297"/>
      <c r="XAR738" s="297"/>
      <c r="XAS738" s="297"/>
      <c r="XAT738" s="297"/>
      <c r="XAU738" s="297"/>
      <c r="XAV738" s="297"/>
      <c r="XAW738" s="297"/>
      <c r="XAX738" s="297"/>
      <c r="XAY738" s="297"/>
      <c r="XAZ738" s="297"/>
      <c r="XBA738" s="297"/>
      <c r="XBB738" s="297"/>
      <c r="XBC738" s="297"/>
      <c r="XBD738" s="297"/>
      <c r="XBE738" s="297"/>
      <c r="XBF738" s="297"/>
      <c r="XBG738" s="297"/>
      <c r="XBH738" s="297"/>
      <c r="XBI738" s="297"/>
      <c r="XBJ738" s="297"/>
      <c r="XBK738" s="297"/>
      <c r="XBL738" s="297"/>
      <c r="XBM738" s="297"/>
      <c r="XBN738" s="297"/>
      <c r="XBO738" s="297"/>
      <c r="XBP738" s="297"/>
      <c r="XBQ738" s="297"/>
      <c r="XBR738" s="297"/>
      <c r="XBS738" s="297"/>
      <c r="XBT738" s="297"/>
      <c r="XBU738" s="297"/>
      <c r="XBV738" s="297"/>
      <c r="XBW738" s="297"/>
      <c r="XBX738" s="297"/>
      <c r="XBY738" s="297"/>
      <c r="XBZ738" s="297"/>
      <c r="XCA738" s="297"/>
      <c r="XCB738" s="297"/>
      <c r="XCC738" s="297"/>
      <c r="XCD738" s="297"/>
      <c r="XCE738" s="297"/>
      <c r="XCF738" s="297"/>
      <c r="XCG738" s="297"/>
      <c r="XCH738" s="297"/>
      <c r="XCI738" s="297"/>
      <c r="XCJ738" s="297"/>
      <c r="XCK738" s="297"/>
      <c r="XCL738" s="297"/>
      <c r="XCM738" s="297"/>
      <c r="XCN738" s="297"/>
      <c r="XCO738" s="297"/>
      <c r="XCP738" s="297"/>
      <c r="XCQ738" s="297"/>
      <c r="XCR738" s="297"/>
      <c r="XCS738" s="297"/>
      <c r="XCT738" s="297"/>
      <c r="XCU738" s="297"/>
      <c r="XCV738" s="297"/>
      <c r="XCW738" s="297"/>
      <c r="XCX738" s="297"/>
      <c r="XCY738" s="297"/>
      <c r="XCZ738" s="297"/>
      <c r="XDA738" s="297"/>
      <c r="XDB738" s="297"/>
      <c r="XDC738" s="297"/>
      <c r="XDD738" s="297"/>
      <c r="XDE738" s="297"/>
      <c r="XDF738" s="297"/>
      <c r="XDG738" s="297"/>
      <c r="XDH738" s="297"/>
      <c r="XDI738" s="297"/>
      <c r="XDJ738" s="297"/>
      <c r="XDK738" s="297"/>
      <c r="XDL738" s="297"/>
      <c r="XDM738" s="297"/>
      <c r="XDN738" s="297"/>
      <c r="XDO738" s="297"/>
      <c r="XDP738" s="297"/>
      <c r="XDQ738" s="297"/>
      <c r="XDR738" s="297"/>
      <c r="XDS738" s="297"/>
      <c r="XDT738" s="297"/>
      <c r="XDU738" s="297"/>
      <c r="XDV738" s="297"/>
      <c r="XDW738" s="297"/>
      <c r="XDX738" s="297"/>
      <c r="XDY738" s="297"/>
      <c r="XDZ738" s="297"/>
      <c r="XEA738" s="297"/>
      <c r="XEB738" s="297"/>
      <c r="XEC738" s="297"/>
      <c r="XED738" s="297"/>
      <c r="XEE738" s="297"/>
      <c r="XEF738" s="297"/>
      <c r="XEG738" s="297"/>
      <c r="XEH738" s="297"/>
      <c r="XEI738" s="297"/>
      <c r="XEJ738" s="297"/>
      <c r="XEK738" s="297"/>
      <c r="XEL738" s="297"/>
      <c r="XEM738" s="297"/>
      <c r="XEN738" s="297"/>
      <c r="XEO738" s="297"/>
      <c r="XEP738" s="297"/>
      <c r="XEQ738" s="297"/>
      <c r="XER738" s="297"/>
      <c r="XES738" s="297"/>
      <c r="XET738" s="297"/>
      <c r="XEU738" s="297"/>
      <c r="XEV738" s="297"/>
      <c r="XEW738" s="297"/>
      <c r="XEX738" s="297"/>
      <c r="XEY738" s="297"/>
      <c r="XEZ738" s="297"/>
      <c r="XFA738" s="297"/>
      <c r="XFB738" s="297"/>
      <c r="XFC738" s="297"/>
      <c r="XFD738" s="297"/>
    </row>
    <row r="739" spans="1:16384" ht="12.75" customHeight="1">
      <c r="A739" s="479"/>
      <c r="B739" s="69"/>
      <c r="C739" s="68"/>
      <c r="D739" s="68"/>
      <c r="E739" s="68"/>
      <c r="F739" s="68"/>
      <c r="G739" s="684"/>
      <c r="H739" s="684"/>
      <c r="I739" s="684"/>
      <c r="J739" s="684"/>
      <c r="K739" s="684"/>
      <c r="L739" s="68"/>
      <c r="M739" s="68"/>
      <c r="N739" s="68"/>
      <c r="O739" s="68"/>
      <c r="P739" s="68"/>
      <c r="Q739" s="684"/>
      <c r="R739" s="684"/>
      <c r="S739" s="684"/>
      <c r="T739" s="684"/>
      <c r="U739" s="684"/>
      <c r="V739" s="479"/>
      <c r="W739" s="479"/>
      <c r="X739" s="479"/>
      <c r="Y739" s="479"/>
      <c r="Z739" s="479"/>
      <c r="AA739" s="479"/>
      <c r="AB739" s="479"/>
      <c r="AC739" s="479"/>
      <c r="AD739" s="479"/>
      <c r="AE739" s="479"/>
      <c r="AF739" s="479"/>
      <c r="AG739" s="479"/>
      <c r="AH739" s="479"/>
      <c r="AI739" s="479"/>
      <c r="AJ739" s="479"/>
      <c r="AK739" s="479"/>
      <c r="AL739" s="479"/>
      <c r="AM739" s="46"/>
      <c r="AN739" s="46"/>
      <c r="AO739" s="46"/>
      <c r="AP739" s="46"/>
      <c r="AQ739" s="46"/>
      <c r="AR739" s="46"/>
      <c r="AS739" s="46"/>
      <c r="AT739" s="46"/>
      <c r="AU739" s="46"/>
      <c r="AV739" s="46"/>
      <c r="AW739" s="46"/>
      <c r="AX739" s="46"/>
      <c r="AY739" s="46"/>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46"/>
      <c r="CS739" s="479"/>
      <c r="CT739" s="479"/>
      <c r="CU739" s="479"/>
      <c r="CV739" s="479"/>
      <c r="CW739" s="479"/>
      <c r="CX739" s="479"/>
      <c r="CY739" s="479"/>
      <c r="CZ739" s="479"/>
      <c r="DA739" s="479"/>
      <c r="DB739" s="479"/>
      <c r="DC739" s="479"/>
      <c r="DD739" s="479"/>
      <c r="DE739" s="479"/>
      <c r="DF739" s="479"/>
      <c r="DG739" s="479"/>
      <c r="DH739" s="479"/>
      <c r="DI739" s="479"/>
      <c r="DJ739" s="479"/>
      <c r="DK739" s="479"/>
      <c r="DL739" s="479"/>
      <c r="DM739" s="479"/>
      <c r="DN739" s="479"/>
      <c r="DO739" s="479"/>
      <c r="DP739" s="479"/>
      <c r="DQ739" s="479"/>
      <c r="DR739" s="479"/>
      <c r="DS739" s="479"/>
      <c r="DT739" s="479"/>
      <c r="DU739" s="479"/>
      <c r="DV739" s="479"/>
      <c r="DW739" s="479"/>
      <c r="DX739" s="479"/>
      <c r="DY739" s="479"/>
      <c r="DZ739" s="479"/>
      <c r="EA739" s="479"/>
      <c r="EB739" s="479"/>
      <c r="EC739" s="479"/>
      <c r="ED739" s="479"/>
      <c r="EE739" s="479"/>
      <c r="EF739" s="479"/>
      <c r="EG739" s="479"/>
      <c r="EH739" s="479"/>
      <c r="EI739" s="479"/>
      <c r="EJ739" s="479"/>
      <c r="EK739" s="479"/>
      <c r="EL739" s="479"/>
      <c r="EM739" s="479"/>
      <c r="EN739" s="479"/>
      <c r="EO739" s="479"/>
      <c r="EP739" s="479"/>
      <c r="EQ739" s="479"/>
      <c r="ER739" s="479"/>
      <c r="ES739" s="479"/>
      <c r="ET739" s="479"/>
      <c r="EU739" s="479"/>
      <c r="EV739" s="479"/>
      <c r="EW739" s="479"/>
      <c r="EX739" s="479"/>
      <c r="EY739" s="479"/>
      <c r="EZ739" s="479"/>
      <c r="FA739" s="479"/>
      <c r="FB739" s="479"/>
      <c r="FC739" s="479"/>
      <c r="FD739" s="479"/>
      <c r="FE739" s="479"/>
      <c r="FF739" s="479"/>
      <c r="FG739" s="479"/>
      <c r="FH739" s="479"/>
      <c r="FI739" s="479"/>
      <c r="FJ739" s="479"/>
      <c r="FK739" s="479"/>
      <c r="FL739" s="479"/>
      <c r="FM739" s="479"/>
      <c r="FN739" s="479"/>
      <c r="FO739" s="479"/>
      <c r="FP739" s="479"/>
      <c r="FQ739" s="479"/>
      <c r="FR739" s="479"/>
      <c r="FS739" s="479"/>
      <c r="FT739" s="479"/>
      <c r="FU739" s="479"/>
      <c r="FV739" s="479"/>
      <c r="FW739" s="479"/>
      <c r="FX739" s="479"/>
      <c r="FY739" s="479"/>
      <c r="FZ739" s="479"/>
      <c r="GA739" s="479"/>
      <c r="GB739" s="479"/>
      <c r="GC739" s="479"/>
      <c r="GD739" s="479"/>
      <c r="GE739" s="479"/>
      <c r="GF739" s="479"/>
      <c r="GG739" s="479"/>
      <c r="GH739" s="479"/>
      <c r="GI739" s="479"/>
      <c r="GJ739" s="479"/>
      <c r="GK739" s="479"/>
      <c r="GL739" s="479"/>
      <c r="GM739" s="479"/>
      <c r="GN739" s="479"/>
      <c r="GO739" s="479"/>
      <c r="GP739" s="479"/>
      <c r="GQ739" s="479"/>
      <c r="GR739" s="479"/>
      <c r="GS739" s="479"/>
      <c r="GT739" s="479"/>
      <c r="GU739" s="479"/>
      <c r="GV739" s="479"/>
      <c r="GW739" s="479"/>
      <c r="GX739" s="479"/>
      <c r="GY739" s="479"/>
      <c r="GZ739" s="479"/>
      <c r="HA739" s="479"/>
      <c r="HB739" s="479"/>
      <c r="HC739" s="479"/>
      <c r="HD739" s="479"/>
      <c r="HE739" s="479"/>
      <c r="HF739" s="479"/>
      <c r="HG739" s="479"/>
      <c r="HH739" s="479"/>
      <c r="HI739" s="479"/>
      <c r="HJ739" s="479"/>
      <c r="HK739" s="479"/>
      <c r="HL739" s="479"/>
      <c r="HM739" s="479"/>
      <c r="HN739" s="479"/>
      <c r="HO739" s="479"/>
      <c r="HP739" s="479"/>
      <c r="HQ739" s="479"/>
      <c r="HR739" s="479"/>
      <c r="HS739" s="479"/>
      <c r="HT739" s="479"/>
      <c r="HU739" s="479"/>
      <c r="HV739" s="479"/>
      <c r="HW739" s="479"/>
      <c r="HX739" s="479"/>
      <c r="HY739" s="479"/>
      <c r="HZ739" s="479"/>
      <c r="IA739" s="479"/>
      <c r="IB739" s="479"/>
      <c r="IC739" s="479"/>
      <c r="ID739" s="479"/>
      <c r="IE739" s="479"/>
      <c r="IF739" s="479"/>
      <c r="IG739" s="479"/>
      <c r="IH739" s="479"/>
      <c r="II739" s="479"/>
      <c r="IJ739" s="479"/>
      <c r="IK739" s="479"/>
      <c r="IL739" s="479"/>
      <c r="IM739" s="479"/>
      <c r="IN739" s="479"/>
      <c r="IO739" s="479"/>
      <c r="IP739" s="479"/>
      <c r="IQ739" s="479"/>
      <c r="IR739" s="479"/>
      <c r="IS739" s="479"/>
      <c r="IT739" s="479"/>
      <c r="IU739" s="479"/>
      <c r="IV739" s="479"/>
      <c r="IW739" s="479"/>
      <c r="IX739" s="479"/>
      <c r="IY739" s="479"/>
      <c r="IZ739" s="479"/>
      <c r="JA739" s="479"/>
      <c r="JB739" s="479"/>
      <c r="JC739" s="479"/>
      <c r="JD739" s="479"/>
      <c r="JE739" s="479"/>
      <c r="JF739" s="479"/>
      <c r="JG739" s="479"/>
      <c r="JH739" s="479"/>
      <c r="JI739" s="479"/>
      <c r="JJ739" s="479"/>
      <c r="JK739" s="479"/>
      <c r="JL739" s="479"/>
      <c r="JM739" s="479"/>
      <c r="JN739" s="479"/>
      <c r="JO739" s="479"/>
      <c r="JP739" s="479"/>
      <c r="JQ739" s="479"/>
      <c r="JR739" s="479"/>
      <c r="JS739" s="479"/>
      <c r="JT739" s="479"/>
      <c r="JU739" s="479"/>
      <c r="JV739" s="479"/>
      <c r="JW739" s="479"/>
      <c r="JX739" s="479"/>
      <c r="JY739" s="479"/>
      <c r="JZ739" s="479"/>
      <c r="KA739" s="479"/>
      <c r="KB739" s="479"/>
      <c r="KC739" s="479"/>
      <c r="KD739" s="479"/>
      <c r="KE739" s="479"/>
      <c r="KF739" s="479"/>
      <c r="KG739" s="479"/>
      <c r="KH739" s="479"/>
      <c r="KI739" s="479"/>
      <c r="KJ739" s="479"/>
      <c r="KK739" s="479"/>
      <c r="KL739" s="479"/>
      <c r="KM739" s="479"/>
      <c r="KN739" s="479"/>
      <c r="KO739" s="479"/>
      <c r="KP739" s="479"/>
      <c r="KQ739" s="479"/>
      <c r="KR739" s="479"/>
      <c r="KS739" s="479"/>
      <c r="KT739" s="479"/>
      <c r="KU739" s="479"/>
      <c r="KV739" s="479"/>
      <c r="KW739" s="479"/>
      <c r="KX739" s="479"/>
      <c r="KY739" s="479"/>
      <c r="KZ739" s="479"/>
      <c r="LA739" s="479"/>
      <c r="LB739" s="479"/>
      <c r="LC739" s="479"/>
      <c r="LD739" s="479"/>
      <c r="LE739" s="479"/>
      <c r="LF739" s="479"/>
      <c r="LG739" s="479"/>
      <c r="LH739" s="479"/>
      <c r="LI739" s="479"/>
      <c r="LJ739" s="479"/>
      <c r="LK739" s="479"/>
      <c r="LL739" s="479"/>
      <c r="LM739" s="479"/>
      <c r="LN739" s="479"/>
      <c r="LO739" s="479"/>
      <c r="LP739" s="479"/>
      <c r="LQ739" s="479"/>
      <c r="LR739" s="479"/>
      <c r="LS739" s="479"/>
      <c r="LT739" s="479"/>
      <c r="LU739" s="479"/>
      <c r="LV739" s="479"/>
      <c r="LW739" s="479"/>
      <c r="LX739" s="479"/>
      <c r="LY739" s="479"/>
      <c r="LZ739" s="479"/>
      <c r="MA739" s="479"/>
      <c r="MB739" s="479"/>
      <c r="MC739" s="479"/>
      <c r="MD739" s="479"/>
      <c r="ME739" s="479"/>
      <c r="MF739" s="479"/>
      <c r="MG739" s="479"/>
      <c r="MH739" s="479"/>
      <c r="MI739" s="479"/>
      <c r="MJ739" s="479"/>
      <c r="MK739" s="479"/>
      <c r="ML739" s="479"/>
      <c r="MM739" s="479"/>
      <c r="MN739" s="479"/>
      <c r="MO739" s="479"/>
      <c r="MP739" s="479"/>
      <c r="MQ739" s="479"/>
      <c r="MR739" s="479"/>
      <c r="MS739" s="479"/>
      <c r="MT739" s="479"/>
      <c r="MU739" s="479"/>
      <c r="MV739" s="479"/>
      <c r="MW739" s="479"/>
      <c r="MX739" s="479"/>
      <c r="MY739" s="479"/>
      <c r="MZ739" s="479"/>
      <c r="NA739" s="479"/>
      <c r="NB739" s="479"/>
      <c r="NC739" s="479"/>
      <c r="ND739" s="479"/>
      <c r="NE739" s="479"/>
      <c r="NF739" s="479"/>
      <c r="NG739" s="479"/>
      <c r="NH739" s="479"/>
      <c r="NI739" s="479"/>
      <c r="NJ739" s="479"/>
      <c r="NK739" s="479"/>
      <c r="NL739" s="479"/>
      <c r="NM739" s="479"/>
      <c r="NN739" s="479"/>
      <c r="NO739" s="479"/>
      <c r="NP739" s="479"/>
      <c r="NQ739" s="479"/>
      <c r="NR739" s="479"/>
      <c r="NS739" s="479"/>
      <c r="NT739" s="479"/>
      <c r="NU739" s="479"/>
      <c r="NV739" s="479"/>
      <c r="NW739" s="479"/>
      <c r="NX739" s="479"/>
      <c r="NY739" s="479"/>
      <c r="NZ739" s="479"/>
      <c r="OA739" s="479"/>
      <c r="OB739" s="479"/>
      <c r="OC739" s="479"/>
      <c r="OD739" s="479"/>
      <c r="OE739" s="479"/>
      <c r="OF739" s="479"/>
      <c r="OG739" s="479"/>
      <c r="OH739" s="479"/>
      <c r="OI739" s="479"/>
      <c r="OJ739" s="479"/>
      <c r="OK739" s="479"/>
      <c r="OL739" s="479"/>
      <c r="OM739" s="479"/>
      <c r="ON739" s="479"/>
      <c r="OO739" s="479"/>
      <c r="OP739" s="479"/>
      <c r="OQ739" s="479"/>
      <c r="OR739" s="479"/>
      <c r="OS739" s="479"/>
      <c r="OT739" s="479"/>
      <c r="OU739" s="479"/>
      <c r="OV739" s="479"/>
      <c r="OW739" s="479"/>
      <c r="OX739" s="479"/>
      <c r="OY739" s="479"/>
      <c r="OZ739" s="479"/>
      <c r="PA739" s="479"/>
      <c r="PB739" s="479"/>
      <c r="PC739" s="479"/>
      <c r="PD739" s="479"/>
      <c r="PE739" s="479"/>
      <c r="PF739" s="479"/>
      <c r="PG739" s="479"/>
      <c r="PH739" s="479"/>
      <c r="PI739" s="479"/>
      <c r="PJ739" s="479"/>
      <c r="PK739" s="479"/>
      <c r="PL739" s="479"/>
      <c r="PM739" s="479"/>
      <c r="PN739" s="479"/>
      <c r="PO739" s="479"/>
      <c r="PP739" s="479"/>
      <c r="PQ739" s="479"/>
      <c r="PR739" s="479"/>
      <c r="PS739" s="479"/>
      <c r="PT739" s="479"/>
      <c r="PU739" s="479"/>
      <c r="PV739" s="479"/>
      <c r="PW739" s="479"/>
      <c r="PX739" s="479"/>
      <c r="PY739" s="479"/>
      <c r="PZ739" s="479"/>
      <c r="QA739" s="479"/>
      <c r="QB739" s="479"/>
      <c r="QC739" s="479"/>
      <c r="QD739" s="479"/>
      <c r="QE739" s="479"/>
      <c r="QF739" s="479"/>
      <c r="QG739" s="479"/>
      <c r="QH739" s="479"/>
      <c r="QI739" s="479"/>
      <c r="QJ739" s="479"/>
      <c r="QK739" s="479"/>
      <c r="QL739" s="479"/>
      <c r="QM739" s="479"/>
      <c r="QN739" s="479"/>
      <c r="QO739" s="479"/>
      <c r="QP739" s="479"/>
      <c r="QQ739" s="479"/>
      <c r="QR739" s="479"/>
      <c r="QS739" s="479"/>
      <c r="QT739" s="479"/>
      <c r="QU739" s="479"/>
      <c r="QV739" s="479"/>
      <c r="QW739" s="479"/>
      <c r="QX739" s="479"/>
      <c r="QY739" s="479"/>
      <c r="QZ739" s="479"/>
      <c r="RA739" s="479"/>
      <c r="RB739" s="479"/>
      <c r="RC739" s="479"/>
      <c r="RD739" s="479"/>
      <c r="RE739" s="479"/>
      <c r="RF739" s="479"/>
      <c r="RG739" s="479"/>
      <c r="RH739" s="479"/>
      <c r="RI739" s="479"/>
      <c r="RJ739" s="479"/>
      <c r="RK739" s="479"/>
      <c r="RL739" s="479"/>
      <c r="RM739" s="479"/>
      <c r="RN739" s="479"/>
      <c r="RO739" s="479"/>
      <c r="RP739" s="479"/>
      <c r="RQ739" s="479"/>
      <c r="RR739" s="479"/>
      <c r="RS739" s="479"/>
      <c r="RT739" s="479"/>
      <c r="RU739" s="479"/>
      <c r="RV739" s="479"/>
      <c r="RW739" s="479"/>
      <c r="RX739" s="479"/>
      <c r="RY739" s="479"/>
      <c r="RZ739" s="479"/>
      <c r="SA739" s="479"/>
      <c r="SB739" s="479"/>
      <c r="SC739" s="479"/>
      <c r="SD739" s="479"/>
      <c r="SE739" s="479"/>
      <c r="SF739" s="479"/>
      <c r="SG739" s="479"/>
      <c r="SH739" s="479"/>
      <c r="SI739" s="479"/>
      <c r="SJ739" s="479"/>
      <c r="SK739" s="479"/>
      <c r="SL739" s="479"/>
      <c r="SM739" s="479"/>
      <c r="SN739" s="479"/>
      <c r="SO739" s="479"/>
      <c r="SP739" s="479"/>
      <c r="SQ739" s="479"/>
      <c r="SR739" s="479"/>
      <c r="SS739" s="479"/>
      <c r="ST739" s="479"/>
      <c r="SU739" s="479"/>
      <c r="SV739" s="479"/>
      <c r="SW739" s="479"/>
      <c r="SX739" s="479"/>
      <c r="SY739" s="479"/>
      <c r="SZ739" s="479"/>
      <c r="TA739" s="479"/>
      <c r="TB739" s="479"/>
      <c r="TC739" s="479"/>
      <c r="TD739" s="479"/>
      <c r="TE739" s="479"/>
      <c r="TF739" s="479"/>
      <c r="TG739" s="479"/>
      <c r="TH739" s="479"/>
      <c r="TI739" s="479"/>
      <c r="TJ739" s="479"/>
      <c r="TK739" s="479"/>
      <c r="TL739" s="479"/>
      <c r="TM739" s="479"/>
      <c r="TN739" s="479"/>
      <c r="TO739" s="479"/>
      <c r="TP739" s="479"/>
      <c r="TQ739" s="479"/>
      <c r="TR739" s="479"/>
      <c r="TS739" s="479"/>
      <c r="TT739" s="479"/>
      <c r="TU739" s="479"/>
      <c r="TV739" s="479"/>
      <c r="TW739" s="479"/>
      <c r="TX739" s="479"/>
      <c r="TY739" s="479"/>
      <c r="TZ739" s="479"/>
      <c r="UA739" s="479"/>
      <c r="UB739" s="479"/>
      <c r="UC739" s="479"/>
      <c r="UD739" s="479"/>
      <c r="UE739" s="479"/>
      <c r="UF739" s="479"/>
      <c r="UG739" s="479"/>
      <c r="UH739" s="479"/>
      <c r="UI739" s="479"/>
      <c r="UJ739" s="479"/>
      <c r="UK739" s="479"/>
      <c r="UL739" s="479"/>
      <c r="UM739" s="479"/>
      <c r="UN739" s="479"/>
      <c r="UO739" s="479"/>
      <c r="UP739" s="479"/>
      <c r="UQ739" s="479"/>
      <c r="UR739" s="479"/>
      <c r="US739" s="479"/>
      <c r="UT739" s="479"/>
      <c r="UU739" s="479"/>
      <c r="UV739" s="479"/>
      <c r="UW739" s="479"/>
      <c r="UX739" s="479"/>
      <c r="UY739" s="479"/>
      <c r="UZ739" s="479"/>
      <c r="VA739" s="479"/>
      <c r="VB739" s="479"/>
      <c r="VC739" s="479"/>
      <c r="VD739" s="479"/>
      <c r="VE739" s="479"/>
      <c r="VF739" s="479"/>
      <c r="VG739" s="479"/>
      <c r="VH739" s="479"/>
      <c r="VI739" s="479"/>
      <c r="VJ739" s="479"/>
      <c r="VK739" s="479"/>
      <c r="VL739" s="479"/>
      <c r="VM739" s="479"/>
      <c r="VN739" s="479"/>
      <c r="VO739" s="479"/>
      <c r="VP739" s="479"/>
      <c r="VQ739" s="479"/>
      <c r="VR739" s="479"/>
      <c r="VS739" s="479"/>
      <c r="VT739" s="479"/>
      <c r="VU739" s="479"/>
      <c r="VV739" s="479"/>
      <c r="VW739" s="479"/>
      <c r="VX739" s="479"/>
      <c r="VY739" s="479"/>
      <c r="VZ739" s="479"/>
      <c r="WA739" s="479"/>
      <c r="WB739" s="479"/>
      <c r="WC739" s="479"/>
      <c r="WD739" s="479"/>
      <c r="WE739" s="479"/>
      <c r="WF739" s="479"/>
      <c r="WG739" s="479"/>
      <c r="WH739" s="479"/>
      <c r="WI739" s="479"/>
      <c r="WJ739" s="479"/>
      <c r="WK739" s="479"/>
      <c r="WL739" s="479"/>
      <c r="WM739" s="479"/>
      <c r="WN739" s="479"/>
      <c r="WO739" s="479"/>
      <c r="WP739" s="479"/>
      <c r="WQ739" s="479"/>
      <c r="WR739" s="479"/>
      <c r="WS739" s="479"/>
      <c r="WT739" s="479"/>
      <c r="WU739" s="479"/>
      <c r="WV739" s="479"/>
      <c r="WW739" s="479"/>
      <c r="WX739" s="479"/>
      <c r="WY739" s="479"/>
      <c r="WZ739" s="479"/>
      <c r="XA739" s="479"/>
      <c r="XB739" s="479"/>
      <c r="XC739" s="479"/>
      <c r="XD739" s="479"/>
      <c r="XE739" s="479"/>
      <c r="XF739" s="479"/>
      <c r="XG739" s="479"/>
      <c r="XH739" s="479"/>
      <c r="XI739" s="479"/>
      <c r="XJ739" s="479"/>
      <c r="XK739" s="479"/>
      <c r="XL739" s="479"/>
      <c r="XM739" s="479"/>
      <c r="XN739" s="479"/>
      <c r="XO739" s="479"/>
      <c r="XP739" s="479"/>
      <c r="XQ739" s="479"/>
      <c r="XR739" s="479"/>
      <c r="XS739" s="479"/>
      <c r="XT739" s="479"/>
      <c r="XU739" s="479"/>
      <c r="XV739" s="479"/>
      <c r="XW739" s="479"/>
      <c r="XX739" s="479"/>
      <c r="XY739" s="479"/>
      <c r="XZ739" s="479"/>
      <c r="YA739" s="479"/>
      <c r="YB739" s="479"/>
      <c r="YC739" s="479"/>
      <c r="YD739" s="479"/>
      <c r="YE739" s="479"/>
      <c r="YF739" s="479"/>
      <c r="YG739" s="479"/>
      <c r="YH739" s="479"/>
      <c r="YI739" s="479"/>
      <c r="YJ739" s="479"/>
      <c r="YK739" s="479"/>
      <c r="YL739" s="479"/>
      <c r="YM739" s="479"/>
      <c r="YN739" s="479"/>
      <c r="YO739" s="479"/>
      <c r="YP739" s="479"/>
      <c r="YQ739" s="479"/>
      <c r="YR739" s="479"/>
      <c r="YS739" s="479"/>
      <c r="YT739" s="479"/>
      <c r="YU739" s="479"/>
      <c r="YV739" s="479"/>
      <c r="YW739" s="479"/>
      <c r="YX739" s="479"/>
      <c r="YY739" s="479"/>
      <c r="YZ739" s="479"/>
      <c r="ZA739" s="479"/>
      <c r="ZB739" s="479"/>
      <c r="ZC739" s="479"/>
      <c r="ZD739" s="479"/>
      <c r="ZE739" s="479"/>
      <c r="ZF739" s="479"/>
      <c r="ZG739" s="479"/>
      <c r="ZH739" s="479"/>
      <c r="ZI739" s="479"/>
      <c r="ZJ739" s="479"/>
      <c r="ZK739" s="479"/>
      <c r="ZL739" s="479"/>
      <c r="ZM739" s="479"/>
      <c r="ZN739" s="479"/>
      <c r="ZO739" s="479"/>
      <c r="ZP739" s="479"/>
      <c r="ZQ739" s="479"/>
      <c r="ZR739" s="479"/>
      <c r="ZS739" s="479"/>
      <c r="ZT739" s="479"/>
      <c r="ZU739" s="479"/>
      <c r="ZV739" s="479"/>
      <c r="ZW739" s="479"/>
      <c r="ZX739" s="479"/>
      <c r="ZY739" s="479"/>
      <c r="ZZ739" s="479"/>
      <c r="AAA739" s="479"/>
      <c r="AAB739" s="479"/>
      <c r="AAC739" s="479"/>
      <c r="AAD739" s="479"/>
      <c r="AAE739" s="479"/>
      <c r="AAF739" s="479"/>
      <c r="AAG739" s="479"/>
      <c r="AAH739" s="479"/>
      <c r="AAI739" s="479"/>
      <c r="AAJ739" s="479"/>
      <c r="AAK739" s="479"/>
      <c r="AAL739" s="479"/>
      <c r="AAM739" s="479"/>
      <c r="AAN739" s="479"/>
      <c r="AAO739" s="479"/>
      <c r="AAP739" s="479"/>
      <c r="AAQ739" s="479"/>
      <c r="AAR739" s="479"/>
      <c r="AAS739" s="479"/>
      <c r="AAT739" s="479"/>
      <c r="AAU739" s="479"/>
      <c r="AAV739" s="479"/>
      <c r="AAW739" s="479"/>
      <c r="AAX739" s="479"/>
      <c r="AAY739" s="479"/>
      <c r="AAZ739" s="479"/>
      <c r="ABA739" s="479"/>
      <c r="ABB739" s="479"/>
      <c r="ABC739" s="479"/>
      <c r="ABD739" s="479"/>
      <c r="ABE739" s="479"/>
      <c r="ABF739" s="479"/>
      <c r="ABG739" s="479"/>
      <c r="ABH739" s="479"/>
      <c r="ABI739" s="479"/>
      <c r="ABJ739" s="479"/>
      <c r="ABK739" s="479"/>
      <c r="ABL739" s="479"/>
      <c r="ABM739" s="479"/>
      <c r="ABN739" s="479"/>
      <c r="ABO739" s="479"/>
      <c r="ABP739" s="479"/>
      <c r="ABQ739" s="479"/>
      <c r="ABR739" s="479"/>
      <c r="ABS739" s="479"/>
      <c r="ABT739" s="479"/>
      <c r="ABU739" s="479"/>
      <c r="ABV739" s="479"/>
      <c r="ABW739" s="479"/>
      <c r="ABX739" s="479"/>
      <c r="ABY739" s="479"/>
      <c r="ABZ739" s="479"/>
      <c r="ACA739" s="479"/>
      <c r="ACB739" s="479"/>
      <c r="ACC739" s="479"/>
      <c r="ACD739" s="479"/>
      <c r="ACE739" s="479"/>
      <c r="ACF739" s="479"/>
      <c r="ACG739" s="479"/>
      <c r="ACH739" s="479"/>
      <c r="ACI739" s="479"/>
      <c r="ACJ739" s="479"/>
      <c r="ACK739" s="479"/>
      <c r="ACL739" s="479"/>
      <c r="ACM739" s="479"/>
      <c r="ACN739" s="479"/>
      <c r="ACO739" s="479"/>
      <c r="ACP739" s="479"/>
      <c r="ACQ739" s="479"/>
      <c r="ACR739" s="479"/>
      <c r="ACS739" s="479"/>
      <c r="ACT739" s="479"/>
      <c r="ACU739" s="479"/>
      <c r="ACV739" s="479"/>
      <c r="ACW739" s="479"/>
      <c r="ACX739" s="479"/>
      <c r="ACY739" s="479"/>
      <c r="ACZ739" s="479"/>
      <c r="ADA739" s="479"/>
      <c r="ADB739" s="479"/>
      <c r="ADC739" s="479"/>
      <c r="ADD739" s="479"/>
      <c r="ADE739" s="479"/>
      <c r="ADF739" s="479"/>
      <c r="ADG739" s="479"/>
      <c r="ADH739" s="479"/>
      <c r="ADI739" s="479"/>
      <c r="ADJ739" s="479"/>
      <c r="ADK739" s="479"/>
      <c r="ADL739" s="479"/>
      <c r="ADM739" s="479"/>
      <c r="ADN739" s="479"/>
      <c r="ADO739" s="479"/>
      <c r="ADP739" s="479"/>
      <c r="ADQ739" s="479"/>
      <c r="ADR739" s="479"/>
      <c r="ADS739" s="479"/>
      <c r="ADT739" s="479"/>
      <c r="ADU739" s="479"/>
      <c r="ADV739" s="479"/>
      <c r="ADW739" s="479"/>
      <c r="ADX739" s="479"/>
      <c r="ADY739" s="479"/>
      <c r="ADZ739" s="479"/>
      <c r="AEA739" s="479"/>
      <c r="AEB739" s="479"/>
      <c r="AEC739" s="479"/>
      <c r="AED739" s="479"/>
      <c r="AEE739" s="479"/>
      <c r="AEF739" s="479"/>
      <c r="AEG739" s="479"/>
      <c r="AEH739" s="479"/>
      <c r="AEI739" s="479"/>
      <c r="AEJ739" s="479"/>
      <c r="AEK739" s="479"/>
      <c r="AEL739" s="479"/>
      <c r="AEM739" s="479"/>
      <c r="AEN739" s="479"/>
      <c r="AEO739" s="479"/>
      <c r="AEP739" s="479"/>
      <c r="AEQ739" s="479"/>
      <c r="AER739" s="479"/>
      <c r="AES739" s="479"/>
      <c r="AET739" s="479"/>
      <c r="AEU739" s="479"/>
      <c r="AEV739" s="479"/>
      <c r="AEW739" s="479"/>
      <c r="AEX739" s="479"/>
      <c r="AEY739" s="479"/>
      <c r="AEZ739" s="479"/>
      <c r="AFA739" s="479"/>
      <c r="AFB739" s="479"/>
      <c r="AFC739" s="479"/>
      <c r="AFD739" s="479"/>
      <c r="AFE739" s="479"/>
      <c r="AFF739" s="479"/>
      <c r="AFG739" s="479"/>
      <c r="AFH739" s="479"/>
      <c r="AFI739" s="479"/>
      <c r="AFJ739" s="479"/>
      <c r="AFK739" s="479"/>
      <c r="AFL739" s="479"/>
      <c r="AFM739" s="479"/>
      <c r="AFN739" s="479"/>
      <c r="AFO739" s="479"/>
      <c r="AFP739" s="479"/>
      <c r="AFQ739" s="479"/>
      <c r="AFR739" s="479"/>
      <c r="AFS739" s="479"/>
      <c r="AFT739" s="479"/>
      <c r="AFU739" s="479"/>
      <c r="AFV739" s="479"/>
      <c r="AFW739" s="479"/>
      <c r="AFX739" s="479"/>
      <c r="AFY739" s="479"/>
      <c r="AFZ739" s="479"/>
      <c r="AGA739" s="479"/>
      <c r="AGB739" s="479"/>
      <c r="AGC739" s="479"/>
      <c r="AGD739" s="479"/>
      <c r="AGE739" s="479"/>
      <c r="AGF739" s="479"/>
      <c r="AGG739" s="479"/>
      <c r="AGH739" s="479"/>
      <c r="AGI739" s="479"/>
      <c r="AGJ739" s="479"/>
      <c r="AGK739" s="479"/>
      <c r="AGL739" s="479"/>
      <c r="AGM739" s="479"/>
      <c r="AGN739" s="479"/>
      <c r="AGO739" s="479"/>
      <c r="AGP739" s="479"/>
      <c r="AGQ739" s="479"/>
      <c r="AGR739" s="479"/>
      <c r="AGS739" s="479"/>
      <c r="AGT739" s="479"/>
      <c r="AGU739" s="479"/>
      <c r="AGV739" s="479"/>
      <c r="AGW739" s="479"/>
      <c r="AGX739" s="479"/>
      <c r="AGY739" s="479"/>
      <c r="AGZ739" s="479"/>
      <c r="AHA739" s="479"/>
      <c r="AHB739" s="479"/>
      <c r="AHC739" s="479"/>
      <c r="AHD739" s="479"/>
      <c r="AHE739" s="479"/>
      <c r="AHF739" s="479"/>
      <c r="AHG739" s="479"/>
      <c r="AHH739" s="479"/>
      <c r="AHI739" s="479"/>
      <c r="AHJ739" s="479"/>
      <c r="AHK739" s="479"/>
      <c r="AHL739" s="479"/>
      <c r="AHM739" s="479"/>
      <c r="AHN739" s="479"/>
      <c r="AHO739" s="479"/>
      <c r="AHP739" s="479"/>
      <c r="AHQ739" s="479"/>
      <c r="AHR739" s="479"/>
      <c r="AHS739" s="479"/>
      <c r="AHT739" s="479"/>
      <c r="AHU739" s="479"/>
      <c r="AHV739" s="479"/>
      <c r="AHW739" s="479"/>
      <c r="AHX739" s="479"/>
      <c r="AHY739" s="479"/>
      <c r="AHZ739" s="479"/>
      <c r="AIA739" s="479"/>
      <c r="AIB739" s="479"/>
      <c r="AIC739" s="479"/>
      <c r="AID739" s="479"/>
      <c r="AIE739" s="479"/>
      <c r="AIF739" s="479"/>
      <c r="AIG739" s="479"/>
      <c r="AIH739" s="479"/>
      <c r="AII739" s="479"/>
      <c r="AIJ739" s="479"/>
      <c r="AIK739" s="479"/>
      <c r="AIL739" s="479"/>
      <c r="AIM739" s="479"/>
      <c r="AIN739" s="479"/>
      <c r="AIO739" s="479"/>
      <c r="AIP739" s="479"/>
      <c r="AIQ739" s="479"/>
      <c r="AIR739" s="479"/>
      <c r="AIS739" s="479"/>
      <c r="AIT739" s="479"/>
      <c r="AIU739" s="479"/>
      <c r="AIV739" s="479"/>
      <c r="AIW739" s="479"/>
      <c r="AIX739" s="479"/>
      <c r="AIY739" s="479"/>
      <c r="AIZ739" s="479"/>
      <c r="AJA739" s="479"/>
      <c r="AJB739" s="479"/>
      <c r="AJC739" s="479"/>
      <c r="AJD739" s="479"/>
      <c r="AJE739" s="479"/>
      <c r="AJF739" s="479"/>
      <c r="AJG739" s="479"/>
      <c r="AJH739" s="479"/>
      <c r="AJI739" s="479"/>
      <c r="AJJ739" s="479"/>
      <c r="AJK739" s="479"/>
      <c r="AJL739" s="479"/>
      <c r="AJM739" s="479"/>
      <c r="AJN739" s="479"/>
      <c r="AJO739" s="479"/>
      <c r="AJP739" s="479"/>
      <c r="AJQ739" s="479"/>
      <c r="AJR739" s="479"/>
      <c r="AJS739" s="479"/>
      <c r="AJT739" s="479"/>
      <c r="AJU739" s="479"/>
      <c r="AJV739" s="479"/>
      <c r="AJW739" s="479"/>
      <c r="AJX739" s="479"/>
      <c r="AJY739" s="479"/>
      <c r="AJZ739" s="479"/>
      <c r="AKA739" s="479"/>
      <c r="AKB739" s="479"/>
      <c r="AKC739" s="479"/>
      <c r="AKD739" s="479"/>
      <c r="AKE739" s="479"/>
      <c r="AKF739" s="479"/>
      <c r="AKG739" s="479"/>
      <c r="AKH739" s="479"/>
      <c r="AKI739" s="479"/>
      <c r="AKJ739" s="479"/>
      <c r="AKK739" s="479"/>
      <c r="AKL739" s="479"/>
      <c r="AKM739" s="479"/>
      <c r="AKN739" s="479"/>
      <c r="AKO739" s="479"/>
      <c r="AKP739" s="479"/>
      <c r="AKQ739" s="479"/>
      <c r="AKR739" s="479"/>
      <c r="AKS739" s="479"/>
      <c r="AKT739" s="479"/>
      <c r="AKU739" s="479"/>
      <c r="AKV739" s="479"/>
      <c r="AKW739" s="479"/>
      <c r="AKX739" s="479"/>
      <c r="AKY739" s="479"/>
      <c r="AKZ739" s="479"/>
      <c r="ALA739" s="479"/>
      <c r="ALB739" s="479"/>
      <c r="ALC739" s="479"/>
      <c r="ALD739" s="479"/>
      <c r="ALE739" s="479"/>
      <c r="ALF739" s="479"/>
      <c r="ALG739" s="479"/>
      <c r="ALH739" s="479"/>
      <c r="ALI739" s="479"/>
      <c r="ALJ739" s="479"/>
      <c r="ALK739" s="479"/>
      <c r="ALL739" s="479"/>
      <c r="ALM739" s="479"/>
      <c r="ALN739" s="479"/>
      <c r="ALO739" s="479"/>
      <c r="ALP739" s="479"/>
      <c r="ALQ739" s="479"/>
      <c r="ALR739" s="479"/>
      <c r="ALS739" s="479"/>
      <c r="ALT739" s="479"/>
      <c r="ALU739" s="479"/>
      <c r="ALV739" s="479"/>
      <c r="ALW739" s="479"/>
      <c r="ALX739" s="479"/>
      <c r="ALY739" s="479"/>
      <c r="ALZ739" s="479"/>
      <c r="AMA739" s="479"/>
      <c r="AMB739" s="479"/>
      <c r="AMC739" s="479"/>
      <c r="AMD739" s="479"/>
      <c r="AME739" s="479"/>
      <c r="AMF739" s="479"/>
      <c r="AMG739" s="479"/>
      <c r="AMH739" s="479"/>
      <c r="AMI739" s="479"/>
      <c r="AMJ739" s="479"/>
      <c r="AMK739" s="479"/>
      <c r="AML739" s="479"/>
      <c r="AMM739" s="479"/>
      <c r="AMN739" s="479"/>
      <c r="AMO739" s="479"/>
      <c r="AMP739" s="479"/>
      <c r="AMQ739" s="479"/>
      <c r="AMR739" s="479"/>
      <c r="AMS739" s="479"/>
      <c r="AMT739" s="479"/>
      <c r="AMU739" s="479"/>
      <c r="AMV739" s="479"/>
      <c r="AMW739" s="479"/>
      <c r="AMX739" s="479"/>
      <c r="AMY739" s="479"/>
      <c r="AMZ739" s="479"/>
      <c r="ANA739" s="479"/>
      <c r="ANB739" s="479"/>
      <c r="ANC739" s="479"/>
      <c r="AND739" s="479"/>
      <c r="ANE739" s="479"/>
      <c r="ANF739" s="479"/>
      <c r="ANG739" s="479"/>
      <c r="ANH739" s="479"/>
      <c r="ANI739" s="479"/>
      <c r="ANJ739" s="479"/>
      <c r="ANK739" s="479"/>
      <c r="ANL739" s="479"/>
      <c r="ANM739" s="479"/>
      <c r="ANN739" s="479"/>
      <c r="ANO739" s="479"/>
      <c r="ANP739" s="479"/>
      <c r="ANQ739" s="479"/>
      <c r="ANR739" s="479"/>
      <c r="ANS739" s="479"/>
      <c r="ANT739" s="479"/>
      <c r="ANU739" s="479"/>
      <c r="ANV739" s="479"/>
      <c r="ANW739" s="479"/>
      <c r="ANX739" s="479"/>
      <c r="ANY739" s="479"/>
      <c r="ANZ739" s="479"/>
      <c r="AOA739" s="479"/>
      <c r="AOB739" s="479"/>
      <c r="AOC739" s="479"/>
      <c r="AOD739" s="479"/>
      <c r="AOE739" s="479"/>
      <c r="AOF739" s="479"/>
      <c r="AOG739" s="479"/>
      <c r="AOH739" s="479"/>
      <c r="AOI739" s="479"/>
      <c r="AOJ739" s="479"/>
      <c r="AOK739" s="479"/>
      <c r="AOL739" s="479"/>
      <c r="AOM739" s="479"/>
      <c r="AON739" s="479"/>
      <c r="AOO739" s="479"/>
      <c r="AOP739" s="479"/>
      <c r="AOQ739" s="479"/>
      <c r="AOR739" s="479"/>
      <c r="AOS739" s="479"/>
      <c r="AOT739" s="479"/>
      <c r="AOU739" s="479"/>
      <c r="AOV739" s="479"/>
      <c r="AOW739" s="479"/>
      <c r="AOX739" s="479"/>
      <c r="AOY739" s="479"/>
      <c r="AOZ739" s="479"/>
      <c r="APA739" s="479"/>
      <c r="APB739" s="479"/>
      <c r="APC739" s="479"/>
      <c r="APD739" s="479"/>
      <c r="APE739" s="479"/>
      <c r="APF739" s="479"/>
      <c r="APG739" s="479"/>
      <c r="APH739" s="479"/>
      <c r="API739" s="479"/>
      <c r="APJ739" s="479"/>
      <c r="APK739" s="479"/>
      <c r="APL739" s="479"/>
      <c r="APM739" s="479"/>
      <c r="APN739" s="479"/>
      <c r="APO739" s="479"/>
      <c r="APP739" s="479"/>
      <c r="APQ739" s="479"/>
      <c r="APR739" s="479"/>
      <c r="APS739" s="479"/>
      <c r="APT739" s="479"/>
      <c r="APU739" s="479"/>
      <c r="APV739" s="479"/>
      <c r="APW739" s="479"/>
      <c r="APX739" s="479"/>
      <c r="APY739" s="479"/>
      <c r="APZ739" s="479"/>
      <c r="AQA739" s="479"/>
      <c r="AQB739" s="479"/>
      <c r="AQC739" s="479"/>
      <c r="AQD739" s="479"/>
      <c r="AQE739" s="479"/>
      <c r="AQF739" s="479"/>
      <c r="AQG739" s="479"/>
      <c r="AQH739" s="479"/>
      <c r="AQI739" s="479"/>
      <c r="AQJ739" s="479"/>
      <c r="AQK739" s="479"/>
      <c r="AQL739" s="479"/>
      <c r="AQM739" s="479"/>
      <c r="AQN739" s="479"/>
      <c r="AQO739" s="479"/>
      <c r="AQP739" s="479"/>
      <c r="AQQ739" s="479"/>
      <c r="AQR739" s="479"/>
      <c r="AQS739" s="479"/>
      <c r="AQT739" s="479"/>
      <c r="AQU739" s="479"/>
      <c r="AQV739" s="479"/>
      <c r="AQW739" s="479"/>
      <c r="AQX739" s="479"/>
      <c r="AQY739" s="479"/>
      <c r="AQZ739" s="479"/>
      <c r="ARA739" s="479"/>
      <c r="ARB739" s="479"/>
      <c r="ARC739" s="479"/>
      <c r="ARD739" s="479"/>
      <c r="ARE739" s="479"/>
      <c r="ARF739" s="479"/>
      <c r="ARG739" s="479"/>
      <c r="ARH739" s="479"/>
      <c r="ARI739" s="479"/>
      <c r="ARJ739" s="479"/>
      <c r="ARK739" s="479"/>
      <c r="ARL739" s="479"/>
      <c r="ARM739" s="479"/>
      <c r="ARN739" s="479"/>
      <c r="ARO739" s="479"/>
      <c r="ARP739" s="479"/>
      <c r="ARQ739" s="479"/>
      <c r="ARR739" s="479"/>
      <c r="ARS739" s="479"/>
      <c r="ART739" s="479"/>
      <c r="ARU739" s="479"/>
      <c r="ARV739" s="479"/>
      <c r="ARW739" s="479"/>
      <c r="ARX739" s="479"/>
      <c r="ARY739" s="479"/>
      <c r="ARZ739" s="479"/>
      <c r="ASA739" s="479"/>
      <c r="ASB739" s="479"/>
      <c r="ASC739" s="479"/>
      <c r="ASD739" s="479"/>
      <c r="ASE739" s="479"/>
      <c r="ASF739" s="479"/>
      <c r="ASG739" s="479"/>
      <c r="ASH739" s="479"/>
      <c r="ASI739" s="479"/>
      <c r="ASJ739" s="479"/>
      <c r="ASK739" s="479"/>
      <c r="ASL739" s="479"/>
      <c r="ASM739" s="479"/>
      <c r="ASN739" s="479"/>
      <c r="ASO739" s="479"/>
      <c r="ASP739" s="479"/>
      <c r="ASQ739" s="479"/>
      <c r="ASR739" s="479"/>
      <c r="ASS739" s="479"/>
      <c r="AST739" s="479"/>
      <c r="ASU739" s="479"/>
      <c r="ASV739" s="479"/>
      <c r="ASW739" s="479"/>
      <c r="ASX739" s="479"/>
      <c r="ASY739" s="479"/>
      <c r="ASZ739" s="479"/>
      <c r="ATA739" s="479"/>
      <c r="ATB739" s="479"/>
      <c r="ATC739" s="479"/>
      <c r="ATD739" s="479"/>
      <c r="ATE739" s="479"/>
      <c r="ATF739" s="479"/>
      <c r="ATG739" s="479"/>
      <c r="ATH739" s="479"/>
      <c r="ATI739" s="479"/>
      <c r="ATJ739" s="479"/>
      <c r="ATK739" s="479"/>
      <c r="ATL739" s="479"/>
      <c r="ATM739" s="479"/>
      <c r="ATN739" s="479"/>
      <c r="ATO739" s="479"/>
      <c r="ATP739" s="479"/>
      <c r="ATQ739" s="479"/>
      <c r="ATR739" s="479"/>
      <c r="ATS739" s="479"/>
      <c r="ATT739" s="479"/>
      <c r="ATU739" s="479"/>
      <c r="ATV739" s="479"/>
      <c r="ATW739" s="479"/>
      <c r="ATX739" s="479"/>
      <c r="ATY739" s="479"/>
      <c r="ATZ739" s="479"/>
      <c r="AUA739" s="479"/>
      <c r="AUB739" s="479"/>
      <c r="AUC739" s="479"/>
      <c r="AUD739" s="479"/>
      <c r="AUE739" s="479"/>
      <c r="AUF739" s="479"/>
      <c r="AUG739" s="479"/>
      <c r="AUH739" s="479"/>
      <c r="AUI739" s="479"/>
      <c r="AUJ739" s="479"/>
      <c r="AUK739" s="479"/>
      <c r="AUL739" s="479"/>
      <c r="AUM739" s="479"/>
      <c r="AUN739" s="479"/>
      <c r="AUO739" s="479"/>
      <c r="AUP739" s="479"/>
      <c r="AUQ739" s="479"/>
      <c r="AUR739" s="479"/>
      <c r="AUS739" s="479"/>
      <c r="AUT739" s="479"/>
      <c r="AUU739" s="479"/>
      <c r="AUV739" s="479"/>
      <c r="AUW739" s="479"/>
      <c r="AUX739" s="479"/>
      <c r="AUY739" s="479"/>
      <c r="AUZ739" s="479"/>
      <c r="AVA739" s="479"/>
      <c r="AVB739" s="479"/>
      <c r="AVC739" s="479"/>
      <c r="AVD739" s="479"/>
      <c r="AVE739" s="479"/>
      <c r="AVF739" s="479"/>
      <c r="AVG739" s="479"/>
      <c r="AVH739" s="479"/>
      <c r="AVI739" s="479"/>
      <c r="AVJ739" s="479"/>
      <c r="AVK739" s="479"/>
      <c r="AVL739" s="479"/>
      <c r="AVM739" s="479"/>
      <c r="AVN739" s="479"/>
      <c r="AVO739" s="479"/>
      <c r="AVP739" s="479"/>
      <c r="AVQ739" s="479"/>
      <c r="AVR739" s="479"/>
      <c r="AVS739" s="479"/>
      <c r="AVT739" s="479"/>
      <c r="AVU739" s="479"/>
      <c r="AVV739" s="479"/>
      <c r="AVW739" s="479"/>
      <c r="AVX739" s="479"/>
      <c r="AVY739" s="479"/>
      <c r="AVZ739" s="479"/>
      <c r="AWA739" s="479"/>
      <c r="AWB739" s="479"/>
      <c r="AWC739" s="479"/>
      <c r="AWD739" s="479"/>
      <c r="AWE739" s="479"/>
      <c r="AWF739" s="479"/>
      <c r="AWG739" s="479"/>
      <c r="AWH739" s="479"/>
      <c r="AWI739" s="479"/>
      <c r="AWJ739" s="479"/>
      <c r="AWK739" s="479"/>
      <c r="AWL739" s="479"/>
      <c r="AWM739" s="479"/>
      <c r="AWN739" s="479"/>
      <c r="AWO739" s="479"/>
      <c r="AWP739" s="479"/>
      <c r="AWQ739" s="479"/>
      <c r="AWR739" s="479"/>
      <c r="AWS739" s="479"/>
      <c r="AWT739" s="479"/>
      <c r="AWU739" s="479"/>
      <c r="AWV739" s="479"/>
      <c r="AWW739" s="479"/>
      <c r="AWX739" s="479"/>
      <c r="AWY739" s="479"/>
      <c r="AWZ739" s="479"/>
      <c r="AXA739" s="479"/>
      <c r="AXB739" s="479"/>
      <c r="AXC739" s="479"/>
      <c r="AXD739" s="479"/>
      <c r="AXE739" s="479"/>
      <c r="AXF739" s="479"/>
      <c r="AXG739" s="479"/>
      <c r="AXH739" s="479"/>
      <c r="AXI739" s="479"/>
      <c r="AXJ739" s="479"/>
      <c r="AXK739" s="479"/>
      <c r="AXL739" s="479"/>
      <c r="AXM739" s="479"/>
      <c r="AXN739" s="479"/>
      <c r="AXO739" s="479"/>
      <c r="AXP739" s="479"/>
      <c r="AXQ739" s="479"/>
      <c r="AXR739" s="479"/>
      <c r="AXS739" s="479"/>
      <c r="AXT739" s="479"/>
      <c r="AXU739" s="479"/>
      <c r="AXV739" s="479"/>
      <c r="AXW739" s="479"/>
      <c r="AXX739" s="479"/>
      <c r="AXY739" s="479"/>
      <c r="AXZ739" s="479"/>
      <c r="AYA739" s="479"/>
      <c r="AYB739" s="479"/>
      <c r="AYC739" s="479"/>
      <c r="AYD739" s="479"/>
      <c r="AYE739" s="479"/>
      <c r="AYF739" s="479"/>
      <c r="AYG739" s="479"/>
      <c r="AYH739" s="479"/>
      <c r="AYI739" s="479"/>
      <c r="AYJ739" s="479"/>
      <c r="AYK739" s="479"/>
      <c r="AYL739" s="479"/>
      <c r="AYM739" s="479"/>
      <c r="AYN739" s="479"/>
      <c r="AYO739" s="479"/>
      <c r="AYP739" s="479"/>
      <c r="AYQ739" s="479"/>
      <c r="AYR739" s="479"/>
      <c r="AYS739" s="479"/>
      <c r="AYT739" s="479"/>
      <c r="AYU739" s="479"/>
      <c r="AYV739" s="479"/>
      <c r="AYW739" s="479"/>
      <c r="AYX739" s="479"/>
      <c r="AYY739" s="479"/>
      <c r="AYZ739" s="479"/>
      <c r="AZA739" s="479"/>
      <c r="AZB739" s="479"/>
      <c r="AZC739" s="479"/>
      <c r="AZD739" s="479"/>
      <c r="AZE739" s="479"/>
      <c r="AZF739" s="479"/>
      <c r="AZG739" s="479"/>
      <c r="AZH739" s="479"/>
      <c r="AZI739" s="479"/>
      <c r="AZJ739" s="479"/>
      <c r="AZK739" s="479"/>
      <c r="AZL739" s="479"/>
      <c r="AZM739" s="479"/>
      <c r="AZN739" s="479"/>
      <c r="AZO739" s="479"/>
      <c r="AZP739" s="479"/>
      <c r="AZQ739" s="479"/>
      <c r="AZR739" s="479"/>
      <c r="AZS739" s="479"/>
      <c r="AZT739" s="479"/>
      <c r="AZU739" s="479"/>
      <c r="AZV739" s="479"/>
      <c r="AZW739" s="479"/>
      <c r="AZX739" s="479"/>
      <c r="AZY739" s="479"/>
      <c r="AZZ739" s="479"/>
      <c r="BAA739" s="479"/>
      <c r="BAB739" s="479"/>
      <c r="BAC739" s="479"/>
      <c r="BAD739" s="479"/>
      <c r="BAE739" s="479"/>
      <c r="BAF739" s="479"/>
      <c r="BAG739" s="479"/>
      <c r="BAH739" s="479"/>
      <c r="BAI739" s="479"/>
      <c r="BAJ739" s="479"/>
      <c r="BAK739" s="479"/>
      <c r="BAL739" s="479"/>
      <c r="BAM739" s="479"/>
      <c r="BAN739" s="479"/>
      <c r="BAO739" s="479"/>
      <c r="BAP739" s="479"/>
      <c r="BAQ739" s="479"/>
      <c r="BAR739" s="479"/>
      <c r="BAS739" s="479"/>
      <c r="BAT739" s="479"/>
      <c r="BAU739" s="479"/>
      <c r="BAV739" s="479"/>
      <c r="BAW739" s="479"/>
      <c r="BAX739" s="479"/>
      <c r="BAY739" s="479"/>
      <c r="BAZ739" s="479"/>
      <c r="BBA739" s="479"/>
      <c r="BBB739" s="479"/>
      <c r="BBC739" s="479"/>
      <c r="BBD739" s="479"/>
      <c r="BBE739" s="479"/>
      <c r="BBF739" s="479"/>
      <c r="BBG739" s="479"/>
      <c r="BBH739" s="479"/>
      <c r="BBI739" s="479"/>
      <c r="BBJ739" s="479"/>
      <c r="BBK739" s="479"/>
      <c r="BBL739" s="479"/>
      <c r="BBM739" s="479"/>
      <c r="BBN739" s="479"/>
      <c r="BBO739" s="479"/>
      <c r="BBP739" s="479"/>
      <c r="BBQ739" s="479"/>
      <c r="BBR739" s="479"/>
      <c r="BBS739" s="479"/>
      <c r="BBT739" s="479"/>
      <c r="BBU739" s="479"/>
      <c r="BBV739" s="479"/>
      <c r="BBW739" s="479"/>
      <c r="BBX739" s="479"/>
      <c r="BBY739" s="479"/>
      <c r="BBZ739" s="479"/>
      <c r="BCA739" s="479"/>
      <c r="BCB739" s="479"/>
      <c r="BCC739" s="479"/>
      <c r="BCD739" s="479"/>
      <c r="BCE739" s="479"/>
      <c r="BCF739" s="479"/>
      <c r="BCG739" s="479"/>
      <c r="BCH739" s="479"/>
      <c r="BCI739" s="479"/>
      <c r="BCJ739" s="479"/>
      <c r="BCK739" s="479"/>
      <c r="BCL739" s="479"/>
      <c r="BCM739" s="479"/>
      <c r="BCN739" s="479"/>
      <c r="BCO739" s="479"/>
      <c r="BCP739" s="479"/>
      <c r="BCQ739" s="479"/>
      <c r="BCR739" s="479"/>
      <c r="BCS739" s="479"/>
      <c r="BCT739" s="479"/>
      <c r="BCU739" s="479"/>
      <c r="BCV739" s="479"/>
      <c r="BCW739" s="479"/>
      <c r="BCX739" s="479"/>
      <c r="BCY739" s="479"/>
      <c r="BCZ739" s="479"/>
      <c r="BDA739" s="479"/>
      <c r="BDB739" s="479"/>
      <c r="BDC739" s="479"/>
      <c r="BDD739" s="479"/>
      <c r="BDE739" s="479"/>
      <c r="BDF739" s="479"/>
      <c r="BDG739" s="479"/>
      <c r="BDH739" s="479"/>
      <c r="BDI739" s="479"/>
      <c r="BDJ739" s="479"/>
      <c r="BDK739" s="479"/>
      <c r="BDL739" s="479"/>
      <c r="BDM739" s="479"/>
      <c r="BDN739" s="479"/>
      <c r="BDO739" s="479"/>
      <c r="BDP739" s="479"/>
      <c r="BDQ739" s="479"/>
      <c r="BDR739" s="479"/>
      <c r="BDS739" s="479"/>
      <c r="BDT739" s="479"/>
      <c r="BDU739" s="479"/>
      <c r="BDV739" s="479"/>
      <c r="BDW739" s="479"/>
      <c r="BDX739" s="479"/>
      <c r="BDY739" s="479"/>
      <c r="BDZ739" s="479"/>
      <c r="BEA739" s="479"/>
      <c r="BEB739" s="479"/>
      <c r="BEC739" s="479"/>
      <c r="BED739" s="479"/>
      <c r="BEE739" s="479"/>
      <c r="BEF739" s="479"/>
      <c r="BEG739" s="479"/>
      <c r="BEH739" s="479"/>
      <c r="BEI739" s="479"/>
      <c r="BEJ739" s="479"/>
      <c r="BEK739" s="479"/>
      <c r="BEL739" s="479"/>
      <c r="BEM739" s="479"/>
      <c r="BEN739" s="479"/>
      <c r="BEO739" s="479"/>
      <c r="BEP739" s="479"/>
      <c r="BEQ739" s="479"/>
      <c r="BER739" s="479"/>
      <c r="BES739" s="479"/>
      <c r="BET739" s="479"/>
      <c r="BEU739" s="479"/>
      <c r="BEV739" s="479"/>
      <c r="BEW739" s="479"/>
      <c r="BEX739" s="479"/>
      <c r="BEY739" s="479"/>
      <c r="BEZ739" s="479"/>
      <c r="BFA739" s="479"/>
      <c r="BFB739" s="479"/>
      <c r="BFC739" s="479"/>
      <c r="BFD739" s="479"/>
      <c r="BFE739" s="479"/>
      <c r="BFF739" s="479"/>
      <c r="BFG739" s="479"/>
      <c r="BFH739" s="479"/>
      <c r="BFI739" s="479"/>
      <c r="BFJ739" s="479"/>
      <c r="BFK739" s="479"/>
      <c r="BFL739" s="479"/>
      <c r="BFM739" s="479"/>
      <c r="BFN739" s="479"/>
      <c r="BFO739" s="479"/>
      <c r="BFP739" s="479"/>
      <c r="BFQ739" s="479"/>
      <c r="BFR739" s="479"/>
      <c r="BFS739" s="479"/>
      <c r="BFT739" s="479"/>
      <c r="BFU739" s="479"/>
      <c r="BFV739" s="479"/>
      <c r="BFW739" s="479"/>
      <c r="BFX739" s="479"/>
      <c r="BFY739" s="479"/>
      <c r="BFZ739" s="479"/>
      <c r="BGA739" s="479"/>
      <c r="BGB739" s="479"/>
      <c r="BGC739" s="479"/>
      <c r="BGD739" s="479"/>
      <c r="BGE739" s="479"/>
      <c r="BGF739" s="479"/>
      <c r="BGG739" s="479"/>
      <c r="BGH739" s="479"/>
      <c r="BGI739" s="479"/>
      <c r="BGJ739" s="479"/>
      <c r="BGK739" s="479"/>
      <c r="BGL739" s="479"/>
      <c r="BGM739" s="479"/>
      <c r="BGN739" s="479"/>
      <c r="BGO739" s="479"/>
      <c r="BGP739" s="479"/>
      <c r="BGQ739" s="479"/>
      <c r="BGR739" s="479"/>
      <c r="BGS739" s="479"/>
      <c r="BGT739" s="479"/>
      <c r="BGU739" s="479"/>
      <c r="BGV739" s="479"/>
      <c r="BGW739" s="479"/>
      <c r="BGX739" s="479"/>
      <c r="BGY739" s="479"/>
      <c r="BGZ739" s="479"/>
      <c r="BHA739" s="479"/>
      <c r="BHB739" s="479"/>
      <c r="BHC739" s="479"/>
      <c r="BHD739" s="479"/>
      <c r="BHE739" s="479"/>
      <c r="BHF739" s="479"/>
      <c r="BHG739" s="479"/>
      <c r="BHH739" s="479"/>
      <c r="BHI739" s="479"/>
      <c r="BHJ739" s="479"/>
      <c r="BHK739" s="479"/>
      <c r="BHL739" s="479"/>
      <c r="BHM739" s="479"/>
      <c r="BHN739" s="479"/>
      <c r="BHO739" s="479"/>
      <c r="BHP739" s="479"/>
      <c r="BHQ739" s="479"/>
      <c r="BHR739" s="479"/>
      <c r="BHS739" s="479"/>
      <c r="BHT739" s="479"/>
      <c r="BHU739" s="479"/>
      <c r="BHV739" s="479"/>
      <c r="BHW739" s="479"/>
      <c r="BHX739" s="479"/>
      <c r="BHY739" s="479"/>
      <c r="BHZ739" s="479"/>
      <c r="BIA739" s="479"/>
      <c r="BIB739" s="479"/>
      <c r="BIC739" s="479"/>
      <c r="BID739" s="479"/>
      <c r="BIE739" s="479"/>
      <c r="BIF739" s="479"/>
      <c r="BIG739" s="479"/>
      <c r="BIH739" s="479"/>
      <c r="BII739" s="479"/>
      <c r="BIJ739" s="479"/>
      <c r="BIK739" s="479"/>
      <c r="BIL739" s="479"/>
      <c r="BIM739" s="479"/>
      <c r="BIN739" s="479"/>
      <c r="BIO739" s="479"/>
      <c r="BIP739" s="479"/>
      <c r="BIQ739" s="479"/>
      <c r="BIR739" s="479"/>
      <c r="BIS739" s="479"/>
      <c r="BIT739" s="479"/>
      <c r="BIU739" s="479"/>
      <c r="BIV739" s="479"/>
      <c r="BIW739" s="479"/>
      <c r="BIX739" s="479"/>
      <c r="BIY739" s="479"/>
      <c r="BIZ739" s="479"/>
      <c r="BJA739" s="479"/>
      <c r="BJB739" s="479"/>
      <c r="BJC739" s="479"/>
      <c r="BJD739" s="479"/>
      <c r="BJE739" s="479"/>
      <c r="BJF739" s="479"/>
      <c r="BJG739" s="479"/>
      <c r="BJH739" s="479"/>
      <c r="BJI739" s="479"/>
      <c r="BJJ739" s="479"/>
      <c r="BJK739" s="479"/>
      <c r="BJL739" s="479"/>
      <c r="BJM739" s="479"/>
      <c r="BJN739" s="479"/>
      <c r="BJO739" s="479"/>
      <c r="BJP739" s="479"/>
      <c r="BJQ739" s="479"/>
      <c r="BJR739" s="479"/>
      <c r="BJS739" s="479"/>
      <c r="BJT739" s="479"/>
      <c r="BJU739" s="479"/>
      <c r="BJV739" s="479"/>
      <c r="BJW739" s="479"/>
      <c r="BJX739" s="479"/>
      <c r="BJY739" s="479"/>
      <c r="BJZ739" s="479"/>
      <c r="BKA739" s="479"/>
      <c r="BKB739" s="479"/>
      <c r="BKC739" s="479"/>
      <c r="BKD739" s="479"/>
      <c r="BKE739" s="479"/>
      <c r="BKF739" s="479"/>
      <c r="BKG739" s="479"/>
      <c r="BKH739" s="479"/>
      <c r="BKI739" s="479"/>
      <c r="BKJ739" s="479"/>
      <c r="BKK739" s="479"/>
      <c r="BKL739" s="479"/>
      <c r="BKM739" s="479"/>
      <c r="BKN739" s="479"/>
      <c r="BKO739" s="479"/>
      <c r="BKP739" s="479"/>
      <c r="BKQ739" s="479"/>
      <c r="BKR739" s="479"/>
      <c r="BKS739" s="479"/>
      <c r="BKT739" s="479"/>
      <c r="BKU739" s="479"/>
      <c r="BKV739" s="479"/>
      <c r="BKW739" s="479"/>
      <c r="BKX739" s="479"/>
      <c r="BKY739" s="479"/>
      <c r="BKZ739" s="479"/>
      <c r="BLA739" s="479"/>
      <c r="BLB739" s="479"/>
      <c r="BLC739" s="479"/>
      <c r="BLD739" s="479"/>
      <c r="BLE739" s="479"/>
      <c r="BLF739" s="479"/>
      <c r="BLG739" s="479"/>
      <c r="BLH739" s="479"/>
      <c r="BLI739" s="479"/>
      <c r="BLJ739" s="479"/>
      <c r="BLK739" s="479"/>
      <c r="BLL739" s="479"/>
      <c r="BLM739" s="479"/>
      <c r="BLN739" s="479"/>
      <c r="BLO739" s="479"/>
      <c r="BLP739" s="479"/>
      <c r="BLQ739" s="479"/>
      <c r="BLR739" s="479"/>
      <c r="BLS739" s="479"/>
      <c r="BLT739" s="479"/>
      <c r="BLU739" s="479"/>
      <c r="BLV739" s="479"/>
      <c r="BLW739" s="479"/>
      <c r="BLX739" s="479"/>
      <c r="BLY739" s="479"/>
      <c r="BLZ739" s="479"/>
      <c r="BMA739" s="479"/>
      <c r="BMB739" s="479"/>
      <c r="BMC739" s="479"/>
      <c r="BMD739" s="479"/>
      <c r="BME739" s="479"/>
      <c r="BMF739" s="479"/>
      <c r="BMG739" s="479"/>
      <c r="BMH739" s="479"/>
      <c r="BMI739" s="479"/>
      <c r="BMJ739" s="479"/>
      <c r="BMK739" s="479"/>
      <c r="BML739" s="479"/>
      <c r="BMM739" s="479"/>
      <c r="BMN739" s="479"/>
      <c r="BMO739" s="479"/>
      <c r="BMP739" s="479"/>
      <c r="BMQ739" s="479"/>
      <c r="BMR739" s="479"/>
      <c r="BMS739" s="479"/>
      <c r="BMT739" s="479"/>
      <c r="BMU739" s="479"/>
      <c r="BMV739" s="479"/>
      <c r="BMW739" s="479"/>
      <c r="BMX739" s="479"/>
      <c r="BMY739" s="479"/>
      <c r="BMZ739" s="479"/>
      <c r="BNA739" s="479"/>
      <c r="BNB739" s="479"/>
      <c r="BNC739" s="479"/>
      <c r="BND739" s="479"/>
      <c r="BNE739" s="479"/>
      <c r="BNF739" s="479"/>
      <c r="BNG739" s="479"/>
      <c r="BNH739" s="479"/>
      <c r="BNI739" s="479"/>
      <c r="BNJ739" s="479"/>
      <c r="BNK739" s="479"/>
      <c r="BNL739" s="479"/>
      <c r="BNM739" s="479"/>
      <c r="BNN739" s="479"/>
      <c r="BNO739" s="479"/>
      <c r="BNP739" s="479"/>
      <c r="BNQ739" s="479"/>
      <c r="BNR739" s="479"/>
      <c r="BNS739" s="479"/>
      <c r="BNT739" s="479"/>
      <c r="BNU739" s="479"/>
      <c r="BNV739" s="479"/>
      <c r="BNW739" s="479"/>
      <c r="BNX739" s="479"/>
      <c r="BNY739" s="479"/>
      <c r="BNZ739" s="479"/>
      <c r="BOA739" s="479"/>
      <c r="BOB739" s="479"/>
      <c r="BOC739" s="479"/>
      <c r="BOD739" s="479"/>
      <c r="BOE739" s="479"/>
      <c r="BOF739" s="479"/>
      <c r="BOG739" s="479"/>
      <c r="BOH739" s="479"/>
      <c r="BOI739" s="479"/>
      <c r="BOJ739" s="479"/>
      <c r="BOK739" s="479"/>
      <c r="BOL739" s="479"/>
      <c r="BOM739" s="479"/>
      <c r="BON739" s="479"/>
      <c r="BOO739" s="479"/>
      <c r="BOP739" s="479"/>
      <c r="BOQ739" s="479"/>
      <c r="BOR739" s="479"/>
      <c r="BOS739" s="479"/>
      <c r="BOT739" s="479"/>
      <c r="BOU739" s="479"/>
      <c r="BOV739" s="479"/>
      <c r="BOW739" s="479"/>
      <c r="BOX739" s="479"/>
      <c r="BOY739" s="479"/>
      <c r="BOZ739" s="479"/>
      <c r="BPA739" s="479"/>
      <c r="BPB739" s="479"/>
      <c r="BPC739" s="479"/>
      <c r="BPD739" s="479"/>
      <c r="BPE739" s="479"/>
      <c r="BPF739" s="479"/>
      <c r="BPG739" s="479"/>
      <c r="BPH739" s="479"/>
      <c r="BPI739" s="479"/>
      <c r="BPJ739" s="479"/>
      <c r="BPK739" s="479"/>
      <c r="BPL739" s="479"/>
      <c r="BPM739" s="479"/>
      <c r="BPN739" s="479"/>
      <c r="BPO739" s="479"/>
      <c r="BPP739" s="479"/>
      <c r="BPQ739" s="479"/>
      <c r="BPR739" s="479"/>
      <c r="BPS739" s="479"/>
      <c r="BPT739" s="479"/>
      <c r="BPU739" s="479"/>
      <c r="BPV739" s="479"/>
      <c r="BPW739" s="479"/>
      <c r="BPX739" s="479"/>
      <c r="BPY739" s="479"/>
      <c r="BPZ739" s="479"/>
      <c r="BQA739" s="479"/>
      <c r="BQB739" s="479"/>
      <c r="BQC739" s="479"/>
      <c r="BQD739" s="479"/>
      <c r="BQE739" s="479"/>
      <c r="BQF739" s="479"/>
      <c r="BQG739" s="479"/>
      <c r="BQH739" s="479"/>
      <c r="BQI739" s="479"/>
      <c r="BQJ739" s="479"/>
      <c r="BQK739" s="479"/>
      <c r="BQL739" s="479"/>
      <c r="BQM739" s="479"/>
      <c r="BQN739" s="479"/>
      <c r="BQO739" s="479"/>
      <c r="BQP739" s="479"/>
      <c r="BQQ739" s="479"/>
      <c r="BQR739" s="479"/>
      <c r="BQS739" s="479"/>
      <c r="BQT739" s="479"/>
      <c r="BQU739" s="479"/>
      <c r="BQV739" s="479"/>
      <c r="BQW739" s="479"/>
      <c r="BQX739" s="479"/>
      <c r="BQY739" s="479"/>
      <c r="BQZ739" s="479"/>
      <c r="BRA739" s="479"/>
      <c r="BRB739" s="479"/>
      <c r="BRC739" s="479"/>
      <c r="BRD739" s="479"/>
      <c r="BRE739" s="479"/>
      <c r="BRF739" s="479"/>
      <c r="BRG739" s="479"/>
      <c r="BRH739" s="479"/>
      <c r="BRI739" s="479"/>
      <c r="BRJ739" s="479"/>
      <c r="BRK739" s="479"/>
      <c r="BRL739" s="479"/>
      <c r="BRM739" s="479"/>
      <c r="BRN739" s="479"/>
      <c r="BRO739" s="479"/>
      <c r="BRP739" s="479"/>
      <c r="BRQ739" s="479"/>
      <c r="BRR739" s="479"/>
      <c r="BRS739" s="479"/>
      <c r="BRT739" s="479"/>
      <c r="BRU739" s="479"/>
      <c r="BRV739" s="479"/>
      <c r="BRW739" s="479"/>
      <c r="BRX739" s="479"/>
      <c r="BRY739" s="479"/>
      <c r="BRZ739" s="479"/>
      <c r="BSA739" s="479"/>
      <c r="BSB739" s="479"/>
      <c r="BSC739" s="479"/>
      <c r="BSD739" s="479"/>
      <c r="BSE739" s="479"/>
      <c r="BSF739" s="479"/>
      <c r="BSG739" s="479"/>
      <c r="BSH739" s="479"/>
      <c r="BSI739" s="479"/>
      <c r="BSJ739" s="479"/>
      <c r="BSK739" s="479"/>
      <c r="BSL739" s="479"/>
      <c r="BSM739" s="479"/>
      <c r="BSN739" s="479"/>
      <c r="BSO739" s="479"/>
      <c r="BSP739" s="479"/>
      <c r="BSQ739" s="479"/>
      <c r="BSR739" s="479"/>
      <c r="BSS739" s="479"/>
      <c r="BST739" s="479"/>
      <c r="BSU739" s="479"/>
      <c r="BSV739" s="479"/>
      <c r="BSW739" s="479"/>
      <c r="BSX739" s="479"/>
      <c r="BSY739" s="479"/>
      <c r="BSZ739" s="479"/>
      <c r="BTA739" s="479"/>
      <c r="BTB739" s="479"/>
      <c r="BTC739" s="479"/>
      <c r="BTD739" s="479"/>
      <c r="BTE739" s="479"/>
      <c r="BTF739" s="479"/>
      <c r="BTG739" s="479"/>
      <c r="BTH739" s="479"/>
      <c r="BTI739" s="479"/>
      <c r="BTJ739" s="479"/>
      <c r="BTK739" s="479"/>
      <c r="BTL739" s="479"/>
      <c r="BTM739" s="479"/>
      <c r="BTN739" s="479"/>
      <c r="BTO739" s="479"/>
      <c r="BTP739" s="479"/>
      <c r="BTQ739" s="479"/>
      <c r="BTR739" s="479"/>
      <c r="BTS739" s="479"/>
      <c r="BTT739" s="479"/>
      <c r="BTU739" s="479"/>
      <c r="BTV739" s="479"/>
      <c r="BTW739" s="479"/>
      <c r="BTX739" s="479"/>
      <c r="BTY739" s="479"/>
      <c r="BTZ739" s="479"/>
      <c r="BUA739" s="479"/>
      <c r="BUB739" s="479"/>
      <c r="BUC739" s="479"/>
      <c r="BUD739" s="479"/>
      <c r="BUE739" s="479"/>
      <c r="BUF739" s="479"/>
      <c r="BUG739" s="479"/>
      <c r="BUH739" s="479"/>
      <c r="BUI739" s="479"/>
      <c r="BUJ739" s="479"/>
      <c r="BUK739" s="479"/>
      <c r="BUL739" s="479"/>
      <c r="BUM739" s="479"/>
      <c r="BUN739" s="479"/>
      <c r="BUO739" s="479"/>
      <c r="BUP739" s="479"/>
      <c r="BUQ739" s="479"/>
      <c r="BUR739" s="479"/>
      <c r="BUS739" s="479"/>
      <c r="BUT739" s="479"/>
      <c r="BUU739" s="479"/>
      <c r="BUV739" s="479"/>
      <c r="BUW739" s="479"/>
      <c r="BUX739" s="479"/>
      <c r="BUY739" s="479"/>
      <c r="BUZ739" s="479"/>
      <c r="BVA739" s="479"/>
      <c r="BVB739" s="479"/>
      <c r="BVC739" s="479"/>
      <c r="BVD739" s="479"/>
      <c r="BVE739" s="479"/>
      <c r="BVF739" s="479"/>
      <c r="BVG739" s="479"/>
      <c r="BVH739" s="479"/>
      <c r="BVI739" s="479"/>
      <c r="BVJ739" s="479"/>
      <c r="BVK739" s="479"/>
      <c r="BVL739" s="479"/>
      <c r="BVM739" s="479"/>
      <c r="BVN739" s="479"/>
      <c r="BVO739" s="479"/>
      <c r="BVP739" s="479"/>
      <c r="BVQ739" s="479"/>
      <c r="BVR739" s="479"/>
      <c r="BVS739" s="479"/>
      <c r="BVT739" s="479"/>
      <c r="BVU739" s="479"/>
      <c r="BVV739" s="479"/>
      <c r="BVW739" s="479"/>
      <c r="BVX739" s="479"/>
      <c r="BVY739" s="479"/>
      <c r="BVZ739" s="479"/>
      <c r="BWA739" s="479"/>
      <c r="BWB739" s="479"/>
      <c r="BWC739" s="479"/>
      <c r="BWD739" s="479"/>
      <c r="BWE739" s="479"/>
      <c r="BWF739" s="479"/>
      <c r="BWG739" s="479"/>
      <c r="BWH739" s="479"/>
      <c r="BWI739" s="479"/>
      <c r="BWJ739" s="479"/>
      <c r="BWK739" s="479"/>
      <c r="BWL739" s="479"/>
      <c r="BWM739" s="479"/>
      <c r="BWN739" s="479"/>
      <c r="BWO739" s="479"/>
      <c r="BWP739" s="479"/>
      <c r="BWQ739" s="479"/>
      <c r="BWR739" s="479"/>
      <c r="BWS739" s="479"/>
      <c r="BWT739" s="479"/>
      <c r="BWU739" s="479"/>
      <c r="BWV739" s="479"/>
      <c r="BWW739" s="479"/>
      <c r="BWX739" s="479"/>
      <c r="BWY739" s="479"/>
      <c r="BWZ739" s="479"/>
      <c r="BXA739" s="479"/>
      <c r="BXB739" s="479"/>
      <c r="BXC739" s="479"/>
      <c r="BXD739" s="479"/>
      <c r="BXE739" s="479"/>
      <c r="BXF739" s="479"/>
      <c r="BXG739" s="479"/>
      <c r="BXH739" s="479"/>
      <c r="BXI739" s="479"/>
      <c r="BXJ739" s="479"/>
      <c r="BXK739" s="479"/>
      <c r="BXL739" s="479"/>
      <c r="BXM739" s="479"/>
      <c r="BXN739" s="479"/>
      <c r="BXO739" s="479"/>
      <c r="BXP739" s="479"/>
      <c r="BXQ739" s="479"/>
      <c r="BXR739" s="479"/>
      <c r="BXS739" s="479"/>
      <c r="BXT739" s="479"/>
      <c r="BXU739" s="479"/>
      <c r="BXV739" s="479"/>
      <c r="BXW739" s="479"/>
      <c r="BXX739" s="479"/>
      <c r="BXY739" s="479"/>
      <c r="BXZ739" s="479"/>
      <c r="BYA739" s="479"/>
      <c r="BYB739" s="479"/>
      <c r="BYC739" s="479"/>
      <c r="BYD739" s="479"/>
      <c r="BYE739" s="479"/>
      <c r="BYF739" s="479"/>
      <c r="BYG739" s="479"/>
      <c r="BYH739" s="479"/>
      <c r="BYI739" s="479"/>
      <c r="BYJ739" s="479"/>
      <c r="BYK739" s="479"/>
      <c r="BYL739" s="479"/>
      <c r="BYM739" s="479"/>
      <c r="BYN739" s="479"/>
      <c r="BYO739" s="479"/>
      <c r="BYP739" s="479"/>
      <c r="BYQ739" s="479"/>
      <c r="BYR739" s="479"/>
      <c r="BYS739" s="479"/>
      <c r="BYT739" s="479"/>
      <c r="BYU739" s="479"/>
      <c r="BYV739" s="479"/>
      <c r="BYW739" s="479"/>
      <c r="BYX739" s="479"/>
      <c r="BYY739" s="479"/>
      <c r="BYZ739" s="479"/>
      <c r="BZA739" s="479"/>
      <c r="BZB739" s="479"/>
      <c r="BZC739" s="479"/>
      <c r="BZD739" s="479"/>
      <c r="BZE739" s="479"/>
      <c r="BZF739" s="479"/>
      <c r="BZG739" s="479"/>
      <c r="BZH739" s="479"/>
      <c r="BZI739" s="479"/>
      <c r="BZJ739" s="479"/>
      <c r="BZK739" s="479"/>
      <c r="BZL739" s="479"/>
      <c r="BZM739" s="479"/>
      <c r="BZN739" s="479"/>
      <c r="BZO739" s="479"/>
      <c r="BZP739" s="479"/>
      <c r="BZQ739" s="479"/>
      <c r="BZR739" s="479"/>
      <c r="BZS739" s="479"/>
      <c r="BZT739" s="479"/>
      <c r="BZU739" s="479"/>
      <c r="BZV739" s="479"/>
      <c r="BZW739" s="479"/>
      <c r="BZX739" s="479"/>
      <c r="BZY739" s="479"/>
      <c r="BZZ739" s="479"/>
      <c r="CAA739" s="479"/>
      <c r="CAB739" s="479"/>
      <c r="CAC739" s="479"/>
      <c r="CAD739" s="479"/>
      <c r="CAE739" s="479"/>
      <c r="CAF739" s="479"/>
      <c r="CAG739" s="479"/>
      <c r="CAH739" s="479"/>
      <c r="CAI739" s="479"/>
      <c r="CAJ739" s="479"/>
      <c r="CAK739" s="479"/>
      <c r="CAL739" s="479"/>
      <c r="CAM739" s="479"/>
      <c r="CAN739" s="479"/>
      <c r="CAO739" s="479"/>
      <c r="CAP739" s="479"/>
      <c r="CAQ739" s="479"/>
      <c r="CAR739" s="479"/>
      <c r="CAS739" s="479"/>
      <c r="CAT739" s="479"/>
      <c r="CAU739" s="479"/>
      <c r="CAV739" s="479"/>
      <c r="CAW739" s="479"/>
      <c r="CAX739" s="479"/>
      <c r="CAY739" s="479"/>
      <c r="CAZ739" s="479"/>
      <c r="CBA739" s="479"/>
      <c r="CBB739" s="479"/>
      <c r="CBC739" s="479"/>
      <c r="CBD739" s="479"/>
      <c r="CBE739" s="479"/>
      <c r="CBF739" s="479"/>
      <c r="CBG739" s="479"/>
      <c r="CBH739" s="479"/>
      <c r="CBI739" s="479"/>
      <c r="CBJ739" s="479"/>
      <c r="CBK739" s="479"/>
      <c r="CBL739" s="479"/>
      <c r="CBM739" s="479"/>
      <c r="CBN739" s="479"/>
      <c r="CBO739" s="479"/>
      <c r="CBP739" s="479"/>
      <c r="CBQ739" s="479"/>
      <c r="CBR739" s="479"/>
      <c r="CBS739" s="479"/>
      <c r="CBT739" s="479"/>
      <c r="CBU739" s="479"/>
      <c r="CBV739" s="479"/>
      <c r="CBW739" s="479"/>
      <c r="CBX739" s="479"/>
      <c r="CBY739" s="479"/>
      <c r="CBZ739" s="479"/>
      <c r="CCA739" s="479"/>
      <c r="CCB739" s="479"/>
      <c r="CCC739" s="479"/>
      <c r="CCD739" s="479"/>
      <c r="CCE739" s="479"/>
      <c r="CCF739" s="479"/>
      <c r="CCG739" s="479"/>
      <c r="CCH739" s="479"/>
      <c r="CCI739" s="479"/>
      <c r="CCJ739" s="479"/>
      <c r="CCK739" s="479"/>
      <c r="CCL739" s="479"/>
      <c r="CCM739" s="479"/>
      <c r="CCN739" s="479"/>
      <c r="CCO739" s="479"/>
      <c r="CCP739" s="479"/>
      <c r="CCQ739" s="479"/>
      <c r="CCR739" s="479"/>
      <c r="CCS739" s="479"/>
      <c r="CCT739" s="479"/>
      <c r="CCU739" s="479"/>
      <c r="CCV739" s="479"/>
      <c r="CCW739" s="479"/>
      <c r="CCX739" s="479"/>
      <c r="CCY739" s="479"/>
      <c r="CCZ739" s="479"/>
      <c r="CDA739" s="479"/>
      <c r="CDB739" s="479"/>
      <c r="CDC739" s="479"/>
      <c r="CDD739" s="479"/>
      <c r="CDE739" s="479"/>
      <c r="CDF739" s="479"/>
      <c r="CDG739" s="479"/>
      <c r="CDH739" s="479"/>
      <c r="CDI739" s="479"/>
      <c r="CDJ739" s="479"/>
      <c r="CDK739" s="479"/>
      <c r="CDL739" s="479"/>
      <c r="CDM739" s="479"/>
      <c r="CDN739" s="479"/>
      <c r="CDO739" s="479"/>
      <c r="CDP739" s="479"/>
      <c r="CDQ739" s="479"/>
      <c r="CDR739" s="479"/>
      <c r="CDS739" s="479"/>
      <c r="CDT739" s="479"/>
      <c r="CDU739" s="479"/>
      <c r="CDV739" s="479"/>
      <c r="CDW739" s="479"/>
      <c r="CDX739" s="479"/>
      <c r="CDY739" s="479"/>
      <c r="CDZ739" s="479"/>
      <c r="CEA739" s="479"/>
      <c r="CEB739" s="479"/>
      <c r="CEC739" s="479"/>
      <c r="CED739" s="479"/>
      <c r="CEE739" s="479"/>
      <c r="CEF739" s="479"/>
      <c r="CEG739" s="479"/>
      <c r="CEH739" s="479"/>
      <c r="CEI739" s="479"/>
      <c r="CEJ739" s="479"/>
      <c r="CEK739" s="479"/>
      <c r="CEL739" s="479"/>
      <c r="CEM739" s="479"/>
      <c r="CEN739" s="479"/>
      <c r="CEO739" s="479"/>
      <c r="CEP739" s="479"/>
      <c r="CEQ739" s="479"/>
      <c r="CER739" s="479"/>
      <c r="CES739" s="479"/>
      <c r="CET739" s="479"/>
      <c r="CEU739" s="479"/>
      <c r="CEV739" s="479"/>
      <c r="CEW739" s="479"/>
      <c r="CEX739" s="479"/>
      <c r="CEY739" s="479"/>
      <c r="CEZ739" s="479"/>
      <c r="CFA739" s="479"/>
      <c r="CFB739" s="479"/>
      <c r="CFC739" s="479"/>
      <c r="CFD739" s="479"/>
      <c r="CFE739" s="479"/>
      <c r="CFF739" s="479"/>
      <c r="CFG739" s="479"/>
      <c r="CFH739" s="479"/>
      <c r="CFI739" s="479"/>
      <c r="CFJ739" s="479"/>
      <c r="CFK739" s="479"/>
      <c r="CFL739" s="479"/>
      <c r="CFM739" s="479"/>
      <c r="CFN739" s="479"/>
      <c r="CFO739" s="479"/>
      <c r="CFP739" s="479"/>
      <c r="CFQ739" s="479"/>
      <c r="CFR739" s="479"/>
      <c r="CFS739" s="479"/>
      <c r="CFT739" s="479"/>
      <c r="CFU739" s="479"/>
      <c r="CFV739" s="479"/>
      <c r="CFW739" s="479"/>
      <c r="CFX739" s="479"/>
      <c r="CFY739" s="479"/>
      <c r="CFZ739" s="479"/>
      <c r="CGA739" s="479"/>
      <c r="CGB739" s="479"/>
      <c r="CGC739" s="479"/>
      <c r="CGD739" s="479"/>
      <c r="CGE739" s="479"/>
      <c r="CGF739" s="479"/>
      <c r="CGG739" s="479"/>
      <c r="CGH739" s="479"/>
      <c r="CGI739" s="479"/>
      <c r="CGJ739" s="479"/>
      <c r="CGK739" s="479"/>
      <c r="CGL739" s="479"/>
      <c r="CGM739" s="479"/>
      <c r="CGN739" s="479"/>
      <c r="CGO739" s="479"/>
      <c r="CGP739" s="479"/>
      <c r="CGQ739" s="479"/>
      <c r="CGR739" s="479"/>
      <c r="CGS739" s="479"/>
      <c r="CGT739" s="479"/>
      <c r="CGU739" s="479"/>
      <c r="CGV739" s="479"/>
      <c r="CGW739" s="479"/>
      <c r="CGX739" s="479"/>
      <c r="CGY739" s="479"/>
      <c r="CGZ739" s="479"/>
      <c r="CHA739" s="479"/>
      <c r="CHB739" s="479"/>
      <c r="CHC739" s="479"/>
      <c r="CHD739" s="479"/>
      <c r="CHE739" s="479"/>
      <c r="CHF739" s="479"/>
      <c r="CHG739" s="479"/>
      <c r="CHH739" s="479"/>
      <c r="CHI739" s="479"/>
      <c r="CHJ739" s="479"/>
      <c r="CHK739" s="479"/>
      <c r="CHL739" s="479"/>
      <c r="CHM739" s="479"/>
      <c r="CHN739" s="479"/>
      <c r="CHO739" s="479"/>
      <c r="CHP739" s="479"/>
      <c r="CHQ739" s="479"/>
      <c r="CHR739" s="479"/>
      <c r="CHS739" s="479"/>
      <c r="CHT739" s="479"/>
      <c r="CHU739" s="479"/>
      <c r="CHV739" s="479"/>
      <c r="CHW739" s="479"/>
      <c r="CHX739" s="479"/>
      <c r="CHY739" s="479"/>
      <c r="CHZ739" s="479"/>
      <c r="CIA739" s="479"/>
      <c r="CIB739" s="479"/>
      <c r="CIC739" s="479"/>
      <c r="CID739" s="479"/>
      <c r="CIE739" s="479"/>
      <c r="CIF739" s="479"/>
      <c r="CIG739" s="479"/>
      <c r="CIH739" s="479"/>
      <c r="CII739" s="479"/>
      <c r="CIJ739" s="479"/>
      <c r="CIK739" s="479"/>
      <c r="CIL739" s="479"/>
      <c r="CIM739" s="479"/>
      <c r="CIN739" s="479"/>
      <c r="CIO739" s="479"/>
      <c r="CIP739" s="479"/>
      <c r="CIQ739" s="479"/>
      <c r="CIR739" s="479"/>
      <c r="CIS739" s="479"/>
      <c r="CIT739" s="479"/>
      <c r="CIU739" s="479"/>
      <c r="CIV739" s="479"/>
      <c r="CIW739" s="479"/>
      <c r="CIX739" s="479"/>
      <c r="CIY739" s="479"/>
      <c r="CIZ739" s="479"/>
      <c r="CJA739" s="479"/>
      <c r="CJB739" s="479"/>
      <c r="CJC739" s="479"/>
      <c r="CJD739" s="479"/>
      <c r="CJE739" s="479"/>
      <c r="CJF739" s="479"/>
      <c r="CJG739" s="479"/>
      <c r="CJH739" s="479"/>
      <c r="CJI739" s="479"/>
      <c r="CJJ739" s="479"/>
      <c r="CJK739" s="479"/>
      <c r="CJL739" s="479"/>
      <c r="CJM739" s="479"/>
      <c r="CJN739" s="479"/>
      <c r="CJO739" s="479"/>
      <c r="CJP739" s="479"/>
      <c r="CJQ739" s="479"/>
      <c r="CJR739" s="479"/>
      <c r="CJS739" s="479"/>
      <c r="CJT739" s="479"/>
      <c r="CJU739" s="479"/>
      <c r="CJV739" s="479"/>
      <c r="CJW739" s="479"/>
      <c r="CJX739" s="479"/>
      <c r="CJY739" s="479"/>
      <c r="CJZ739" s="479"/>
      <c r="CKA739" s="479"/>
      <c r="CKB739" s="479"/>
      <c r="CKC739" s="479"/>
      <c r="CKD739" s="479"/>
      <c r="CKE739" s="479"/>
      <c r="CKF739" s="479"/>
      <c r="CKG739" s="479"/>
      <c r="CKH739" s="479"/>
      <c r="CKI739" s="479"/>
      <c r="CKJ739" s="479"/>
      <c r="CKK739" s="479"/>
      <c r="CKL739" s="479"/>
      <c r="CKM739" s="479"/>
      <c r="CKN739" s="479"/>
      <c r="CKO739" s="479"/>
      <c r="CKP739" s="479"/>
      <c r="CKQ739" s="479"/>
      <c r="CKR739" s="479"/>
      <c r="CKS739" s="479"/>
      <c r="CKT739" s="479"/>
      <c r="CKU739" s="479"/>
      <c r="CKV739" s="479"/>
      <c r="CKW739" s="479"/>
      <c r="CKX739" s="479"/>
      <c r="CKY739" s="479"/>
      <c r="CKZ739" s="479"/>
      <c r="CLA739" s="479"/>
      <c r="CLB739" s="479"/>
      <c r="CLC739" s="479"/>
      <c r="CLD739" s="479"/>
      <c r="CLE739" s="479"/>
      <c r="CLF739" s="479"/>
      <c r="CLG739" s="479"/>
      <c r="CLH739" s="479"/>
      <c r="CLI739" s="479"/>
      <c r="CLJ739" s="479"/>
      <c r="CLK739" s="479"/>
      <c r="CLL739" s="479"/>
      <c r="CLM739" s="479"/>
      <c r="CLN739" s="479"/>
      <c r="CLO739" s="479"/>
      <c r="CLP739" s="479"/>
      <c r="CLQ739" s="479"/>
      <c r="CLR739" s="479"/>
      <c r="CLS739" s="479"/>
      <c r="CLT739" s="479"/>
      <c r="CLU739" s="479"/>
      <c r="CLV739" s="479"/>
      <c r="CLW739" s="479"/>
      <c r="CLX739" s="479"/>
      <c r="CLY739" s="479"/>
      <c r="CLZ739" s="479"/>
      <c r="CMA739" s="479"/>
      <c r="CMB739" s="479"/>
      <c r="CMC739" s="479"/>
      <c r="CMD739" s="479"/>
      <c r="CME739" s="479"/>
      <c r="CMF739" s="479"/>
      <c r="CMG739" s="479"/>
      <c r="CMH739" s="479"/>
      <c r="CMI739" s="479"/>
      <c r="CMJ739" s="479"/>
      <c r="CMK739" s="479"/>
      <c r="CML739" s="479"/>
      <c r="CMM739" s="479"/>
      <c r="CMN739" s="479"/>
      <c r="CMO739" s="479"/>
      <c r="CMP739" s="479"/>
      <c r="CMQ739" s="479"/>
      <c r="CMR739" s="479"/>
      <c r="CMS739" s="479"/>
      <c r="CMT739" s="479"/>
      <c r="CMU739" s="479"/>
      <c r="CMV739" s="479"/>
      <c r="CMW739" s="479"/>
      <c r="CMX739" s="479"/>
      <c r="CMY739" s="479"/>
      <c r="CMZ739" s="479"/>
      <c r="CNA739" s="479"/>
      <c r="CNB739" s="479"/>
      <c r="CNC739" s="479"/>
      <c r="CND739" s="479"/>
      <c r="CNE739" s="479"/>
      <c r="CNF739" s="479"/>
      <c r="CNG739" s="479"/>
      <c r="CNH739" s="479"/>
      <c r="CNI739" s="479"/>
      <c r="CNJ739" s="479"/>
      <c r="CNK739" s="479"/>
      <c r="CNL739" s="479"/>
      <c r="CNM739" s="479"/>
      <c r="CNN739" s="479"/>
      <c r="CNO739" s="479"/>
      <c r="CNP739" s="479"/>
      <c r="CNQ739" s="479"/>
      <c r="CNR739" s="479"/>
      <c r="CNS739" s="479"/>
      <c r="CNT739" s="479"/>
      <c r="CNU739" s="479"/>
      <c r="CNV739" s="479"/>
      <c r="CNW739" s="479"/>
      <c r="CNX739" s="479"/>
      <c r="CNY739" s="479"/>
      <c r="CNZ739" s="479"/>
      <c r="COA739" s="479"/>
      <c r="COB739" s="479"/>
      <c r="COC739" s="479"/>
      <c r="COD739" s="479"/>
      <c r="COE739" s="479"/>
      <c r="COF739" s="479"/>
      <c r="COG739" s="479"/>
      <c r="COH739" s="479"/>
      <c r="COI739" s="479"/>
      <c r="COJ739" s="479"/>
      <c r="COK739" s="479"/>
      <c r="COL739" s="479"/>
      <c r="COM739" s="479"/>
      <c r="CON739" s="479"/>
      <c r="COO739" s="479"/>
      <c r="COP739" s="479"/>
      <c r="COQ739" s="479"/>
      <c r="COR739" s="479"/>
      <c r="COS739" s="479"/>
      <c r="COT739" s="479"/>
      <c r="COU739" s="479"/>
      <c r="COV739" s="479"/>
      <c r="COW739" s="479"/>
      <c r="COX739" s="479"/>
      <c r="COY739" s="479"/>
      <c r="COZ739" s="479"/>
      <c r="CPA739" s="479"/>
      <c r="CPB739" s="479"/>
      <c r="CPC739" s="479"/>
      <c r="CPD739" s="479"/>
      <c r="CPE739" s="479"/>
      <c r="CPF739" s="479"/>
      <c r="CPG739" s="479"/>
      <c r="CPH739" s="479"/>
      <c r="CPI739" s="479"/>
      <c r="CPJ739" s="479"/>
      <c r="CPK739" s="479"/>
      <c r="CPL739" s="479"/>
      <c r="CPM739" s="479"/>
      <c r="CPN739" s="479"/>
      <c r="CPO739" s="479"/>
      <c r="CPP739" s="479"/>
      <c r="CPQ739" s="479"/>
      <c r="CPR739" s="479"/>
      <c r="CPS739" s="479"/>
      <c r="CPT739" s="479"/>
      <c r="CPU739" s="479"/>
      <c r="CPV739" s="479"/>
      <c r="CPW739" s="479"/>
      <c r="CPX739" s="479"/>
      <c r="CPY739" s="479"/>
      <c r="CPZ739" s="479"/>
      <c r="CQA739" s="479"/>
      <c r="CQB739" s="479"/>
      <c r="CQC739" s="479"/>
      <c r="CQD739" s="479"/>
      <c r="CQE739" s="479"/>
      <c r="CQF739" s="479"/>
      <c r="CQG739" s="479"/>
      <c r="CQH739" s="479"/>
      <c r="CQI739" s="479"/>
      <c r="CQJ739" s="479"/>
      <c r="CQK739" s="479"/>
      <c r="CQL739" s="479"/>
      <c r="CQM739" s="479"/>
      <c r="CQN739" s="479"/>
      <c r="CQO739" s="479"/>
      <c r="CQP739" s="479"/>
      <c r="CQQ739" s="479"/>
      <c r="CQR739" s="479"/>
      <c r="CQS739" s="479"/>
      <c r="CQT739" s="479"/>
      <c r="CQU739" s="479"/>
      <c r="CQV739" s="479"/>
      <c r="CQW739" s="479"/>
      <c r="CQX739" s="479"/>
      <c r="CQY739" s="479"/>
      <c r="CQZ739" s="479"/>
      <c r="CRA739" s="479"/>
      <c r="CRB739" s="479"/>
      <c r="CRC739" s="479"/>
      <c r="CRD739" s="479"/>
      <c r="CRE739" s="479"/>
      <c r="CRF739" s="479"/>
      <c r="CRG739" s="479"/>
      <c r="CRH739" s="479"/>
      <c r="CRI739" s="479"/>
      <c r="CRJ739" s="479"/>
      <c r="CRK739" s="479"/>
      <c r="CRL739" s="479"/>
      <c r="CRM739" s="479"/>
      <c r="CRN739" s="479"/>
      <c r="CRO739" s="479"/>
      <c r="CRP739" s="479"/>
      <c r="CRQ739" s="479"/>
      <c r="CRR739" s="479"/>
      <c r="CRS739" s="479"/>
      <c r="CRT739" s="479"/>
      <c r="CRU739" s="479"/>
      <c r="CRV739" s="479"/>
      <c r="CRW739" s="479"/>
      <c r="CRX739" s="479"/>
      <c r="CRY739" s="479"/>
      <c r="CRZ739" s="479"/>
      <c r="CSA739" s="479"/>
      <c r="CSB739" s="479"/>
      <c r="CSC739" s="479"/>
      <c r="CSD739" s="479"/>
      <c r="CSE739" s="479"/>
      <c r="CSF739" s="479"/>
      <c r="CSG739" s="479"/>
      <c r="CSH739" s="479"/>
      <c r="CSI739" s="479"/>
      <c r="CSJ739" s="479"/>
      <c r="CSK739" s="479"/>
      <c r="CSL739" s="479"/>
      <c r="CSM739" s="479"/>
      <c r="CSN739" s="479"/>
      <c r="CSO739" s="479"/>
      <c r="CSP739" s="479"/>
      <c r="CSQ739" s="479"/>
      <c r="CSR739" s="479"/>
      <c r="CSS739" s="479"/>
      <c r="CST739" s="479"/>
      <c r="CSU739" s="479"/>
      <c r="CSV739" s="479"/>
      <c r="CSW739" s="479"/>
      <c r="CSX739" s="479"/>
      <c r="CSY739" s="479"/>
      <c r="CSZ739" s="479"/>
      <c r="CTA739" s="479"/>
      <c r="CTB739" s="479"/>
      <c r="CTC739" s="479"/>
      <c r="CTD739" s="479"/>
      <c r="CTE739" s="479"/>
      <c r="CTF739" s="479"/>
      <c r="CTG739" s="479"/>
      <c r="CTH739" s="479"/>
      <c r="CTI739" s="479"/>
      <c r="CTJ739" s="479"/>
      <c r="CTK739" s="479"/>
      <c r="CTL739" s="479"/>
      <c r="CTM739" s="479"/>
      <c r="CTN739" s="479"/>
      <c r="CTO739" s="479"/>
      <c r="CTP739" s="479"/>
      <c r="CTQ739" s="479"/>
      <c r="CTR739" s="479"/>
      <c r="CTS739" s="479"/>
      <c r="CTT739" s="479"/>
      <c r="CTU739" s="479"/>
      <c r="CTV739" s="479"/>
      <c r="CTW739" s="479"/>
      <c r="CTX739" s="479"/>
      <c r="CTY739" s="479"/>
      <c r="CTZ739" s="479"/>
      <c r="CUA739" s="479"/>
      <c r="CUB739" s="479"/>
      <c r="CUC739" s="479"/>
      <c r="CUD739" s="479"/>
      <c r="CUE739" s="479"/>
      <c r="CUF739" s="479"/>
      <c r="CUG739" s="479"/>
      <c r="CUH739" s="479"/>
      <c r="CUI739" s="479"/>
      <c r="CUJ739" s="479"/>
      <c r="CUK739" s="479"/>
      <c r="CUL739" s="479"/>
      <c r="CUM739" s="479"/>
      <c r="CUN739" s="479"/>
      <c r="CUO739" s="479"/>
      <c r="CUP739" s="479"/>
      <c r="CUQ739" s="479"/>
      <c r="CUR739" s="479"/>
      <c r="CUS739" s="479"/>
      <c r="CUT739" s="479"/>
      <c r="CUU739" s="479"/>
      <c r="CUV739" s="479"/>
      <c r="CUW739" s="479"/>
      <c r="CUX739" s="479"/>
      <c r="CUY739" s="479"/>
      <c r="CUZ739" s="479"/>
      <c r="CVA739" s="479"/>
      <c r="CVB739" s="479"/>
      <c r="CVC739" s="479"/>
      <c r="CVD739" s="479"/>
      <c r="CVE739" s="479"/>
      <c r="CVF739" s="479"/>
      <c r="CVG739" s="479"/>
      <c r="CVH739" s="479"/>
      <c r="CVI739" s="479"/>
      <c r="CVJ739" s="479"/>
      <c r="CVK739" s="479"/>
      <c r="CVL739" s="479"/>
      <c r="CVM739" s="479"/>
      <c r="CVN739" s="479"/>
      <c r="CVO739" s="479"/>
      <c r="CVP739" s="479"/>
      <c r="CVQ739" s="479"/>
      <c r="CVR739" s="479"/>
      <c r="CVS739" s="479"/>
      <c r="CVT739" s="479"/>
      <c r="CVU739" s="479"/>
      <c r="CVV739" s="479"/>
      <c r="CVW739" s="479"/>
      <c r="CVX739" s="479"/>
      <c r="CVY739" s="479"/>
      <c r="CVZ739" s="479"/>
      <c r="CWA739" s="479"/>
      <c r="CWB739" s="479"/>
      <c r="CWC739" s="479"/>
      <c r="CWD739" s="479"/>
      <c r="CWE739" s="479"/>
      <c r="CWF739" s="479"/>
      <c r="CWG739" s="479"/>
      <c r="CWH739" s="479"/>
      <c r="CWI739" s="479"/>
      <c r="CWJ739" s="479"/>
      <c r="CWK739" s="479"/>
      <c r="CWL739" s="479"/>
      <c r="CWM739" s="479"/>
      <c r="CWN739" s="479"/>
      <c r="CWO739" s="479"/>
      <c r="CWP739" s="479"/>
      <c r="CWQ739" s="479"/>
      <c r="CWR739" s="479"/>
      <c r="CWS739" s="479"/>
      <c r="CWT739" s="479"/>
      <c r="CWU739" s="479"/>
      <c r="CWV739" s="479"/>
      <c r="CWW739" s="479"/>
      <c r="CWX739" s="479"/>
      <c r="CWY739" s="479"/>
      <c r="CWZ739" s="479"/>
      <c r="CXA739" s="479"/>
      <c r="CXB739" s="479"/>
      <c r="CXC739" s="479"/>
      <c r="CXD739" s="479"/>
      <c r="CXE739" s="479"/>
      <c r="CXF739" s="479"/>
      <c r="CXG739" s="479"/>
      <c r="CXH739" s="479"/>
      <c r="CXI739" s="479"/>
      <c r="CXJ739" s="479"/>
      <c r="CXK739" s="479"/>
      <c r="CXL739" s="479"/>
      <c r="CXM739" s="479"/>
      <c r="CXN739" s="479"/>
      <c r="CXO739" s="479"/>
      <c r="CXP739" s="479"/>
      <c r="CXQ739" s="479"/>
      <c r="CXR739" s="479"/>
      <c r="CXS739" s="479"/>
      <c r="CXT739" s="479"/>
      <c r="CXU739" s="479"/>
      <c r="CXV739" s="479"/>
      <c r="CXW739" s="479"/>
      <c r="CXX739" s="479"/>
      <c r="CXY739" s="479"/>
      <c r="CXZ739" s="479"/>
      <c r="CYA739" s="479"/>
      <c r="CYB739" s="479"/>
      <c r="CYC739" s="479"/>
      <c r="CYD739" s="479"/>
      <c r="CYE739" s="479"/>
      <c r="CYF739" s="479"/>
      <c r="CYG739" s="479"/>
      <c r="CYH739" s="479"/>
      <c r="CYI739" s="479"/>
      <c r="CYJ739" s="479"/>
      <c r="CYK739" s="479"/>
      <c r="CYL739" s="479"/>
      <c r="CYM739" s="479"/>
      <c r="CYN739" s="479"/>
      <c r="CYO739" s="479"/>
      <c r="CYP739" s="479"/>
      <c r="CYQ739" s="479"/>
      <c r="CYR739" s="479"/>
      <c r="CYS739" s="479"/>
      <c r="CYT739" s="479"/>
      <c r="CYU739" s="479"/>
      <c r="CYV739" s="479"/>
      <c r="CYW739" s="479"/>
      <c r="CYX739" s="479"/>
      <c r="CYY739" s="479"/>
      <c r="CYZ739" s="479"/>
      <c r="CZA739" s="479"/>
      <c r="CZB739" s="479"/>
      <c r="CZC739" s="479"/>
      <c r="CZD739" s="479"/>
      <c r="CZE739" s="479"/>
      <c r="CZF739" s="479"/>
      <c r="CZG739" s="479"/>
      <c r="CZH739" s="479"/>
      <c r="CZI739" s="479"/>
      <c r="CZJ739" s="479"/>
      <c r="CZK739" s="479"/>
      <c r="CZL739" s="479"/>
      <c r="CZM739" s="479"/>
      <c r="CZN739" s="479"/>
      <c r="CZO739" s="479"/>
      <c r="CZP739" s="479"/>
      <c r="CZQ739" s="479"/>
      <c r="CZR739" s="479"/>
      <c r="CZS739" s="479"/>
      <c r="CZT739" s="479"/>
      <c r="CZU739" s="479"/>
      <c r="CZV739" s="479"/>
      <c r="CZW739" s="479"/>
      <c r="CZX739" s="479"/>
      <c r="CZY739" s="479"/>
      <c r="CZZ739" s="479"/>
      <c r="DAA739" s="479"/>
      <c r="DAB739" s="479"/>
      <c r="DAC739" s="479"/>
      <c r="DAD739" s="479"/>
      <c r="DAE739" s="479"/>
      <c r="DAF739" s="479"/>
      <c r="DAG739" s="479"/>
      <c r="DAH739" s="479"/>
      <c r="DAI739" s="479"/>
      <c r="DAJ739" s="479"/>
      <c r="DAK739" s="479"/>
      <c r="DAL739" s="479"/>
      <c r="DAM739" s="479"/>
      <c r="DAN739" s="479"/>
      <c r="DAO739" s="479"/>
      <c r="DAP739" s="479"/>
      <c r="DAQ739" s="479"/>
      <c r="DAR739" s="479"/>
      <c r="DAS739" s="479"/>
      <c r="DAT739" s="479"/>
      <c r="DAU739" s="479"/>
      <c r="DAV739" s="479"/>
      <c r="DAW739" s="479"/>
      <c r="DAX739" s="479"/>
      <c r="DAY739" s="479"/>
      <c r="DAZ739" s="479"/>
      <c r="DBA739" s="479"/>
      <c r="DBB739" s="479"/>
      <c r="DBC739" s="479"/>
      <c r="DBD739" s="479"/>
      <c r="DBE739" s="479"/>
      <c r="DBF739" s="479"/>
      <c r="DBG739" s="479"/>
      <c r="DBH739" s="479"/>
      <c r="DBI739" s="479"/>
      <c r="DBJ739" s="479"/>
      <c r="DBK739" s="479"/>
      <c r="DBL739" s="479"/>
      <c r="DBM739" s="479"/>
      <c r="DBN739" s="479"/>
      <c r="DBO739" s="479"/>
      <c r="DBP739" s="479"/>
      <c r="DBQ739" s="479"/>
      <c r="DBR739" s="479"/>
      <c r="DBS739" s="479"/>
      <c r="DBT739" s="479"/>
      <c r="DBU739" s="479"/>
      <c r="DBV739" s="479"/>
      <c r="DBW739" s="479"/>
      <c r="DBX739" s="479"/>
      <c r="DBY739" s="479"/>
      <c r="DBZ739" s="479"/>
      <c r="DCA739" s="479"/>
      <c r="DCB739" s="479"/>
      <c r="DCC739" s="479"/>
      <c r="DCD739" s="479"/>
      <c r="DCE739" s="479"/>
      <c r="DCF739" s="479"/>
      <c r="DCG739" s="479"/>
      <c r="DCH739" s="479"/>
      <c r="DCI739" s="479"/>
      <c r="DCJ739" s="479"/>
      <c r="DCK739" s="479"/>
      <c r="DCL739" s="479"/>
      <c r="DCM739" s="479"/>
      <c r="DCN739" s="479"/>
      <c r="DCO739" s="479"/>
      <c r="DCP739" s="479"/>
      <c r="DCQ739" s="479"/>
      <c r="DCR739" s="479"/>
      <c r="DCS739" s="479"/>
      <c r="DCT739" s="479"/>
      <c r="DCU739" s="479"/>
      <c r="DCV739" s="479"/>
      <c r="DCW739" s="479"/>
      <c r="DCX739" s="479"/>
      <c r="DCY739" s="479"/>
      <c r="DCZ739" s="479"/>
      <c r="DDA739" s="479"/>
      <c r="DDB739" s="479"/>
      <c r="DDC739" s="479"/>
      <c r="DDD739" s="479"/>
      <c r="DDE739" s="479"/>
      <c r="DDF739" s="479"/>
      <c r="DDG739" s="479"/>
      <c r="DDH739" s="479"/>
      <c r="DDI739" s="479"/>
      <c r="DDJ739" s="479"/>
      <c r="DDK739" s="479"/>
      <c r="DDL739" s="479"/>
      <c r="DDM739" s="479"/>
      <c r="DDN739" s="479"/>
      <c r="DDO739" s="479"/>
      <c r="DDP739" s="479"/>
      <c r="DDQ739" s="479"/>
      <c r="DDR739" s="479"/>
      <c r="DDS739" s="479"/>
      <c r="DDT739" s="479"/>
      <c r="DDU739" s="479"/>
      <c r="DDV739" s="479"/>
      <c r="DDW739" s="479"/>
      <c r="DDX739" s="479"/>
      <c r="DDY739" s="479"/>
      <c r="DDZ739" s="479"/>
      <c r="DEA739" s="479"/>
      <c r="DEB739" s="479"/>
      <c r="DEC739" s="479"/>
      <c r="DED739" s="479"/>
      <c r="DEE739" s="479"/>
      <c r="DEF739" s="479"/>
      <c r="DEG739" s="479"/>
      <c r="DEH739" s="479"/>
      <c r="DEI739" s="479"/>
      <c r="DEJ739" s="479"/>
      <c r="DEK739" s="479"/>
      <c r="DEL739" s="479"/>
      <c r="DEM739" s="479"/>
      <c r="DEN739" s="479"/>
      <c r="DEO739" s="479"/>
      <c r="DEP739" s="479"/>
      <c r="DEQ739" s="479"/>
      <c r="DER739" s="479"/>
      <c r="DES739" s="479"/>
      <c r="DET739" s="479"/>
      <c r="DEU739" s="479"/>
      <c r="DEV739" s="479"/>
      <c r="DEW739" s="479"/>
      <c r="DEX739" s="479"/>
      <c r="DEY739" s="479"/>
      <c r="DEZ739" s="479"/>
      <c r="DFA739" s="479"/>
      <c r="DFB739" s="479"/>
      <c r="DFC739" s="479"/>
      <c r="DFD739" s="479"/>
      <c r="DFE739" s="479"/>
      <c r="DFF739" s="479"/>
      <c r="DFG739" s="479"/>
      <c r="DFH739" s="479"/>
      <c r="DFI739" s="479"/>
      <c r="DFJ739" s="479"/>
      <c r="DFK739" s="479"/>
      <c r="DFL739" s="479"/>
      <c r="DFM739" s="479"/>
      <c r="DFN739" s="479"/>
      <c r="DFO739" s="479"/>
      <c r="DFP739" s="479"/>
      <c r="DFQ739" s="479"/>
      <c r="DFR739" s="479"/>
      <c r="DFS739" s="479"/>
      <c r="DFT739" s="479"/>
      <c r="DFU739" s="479"/>
      <c r="DFV739" s="479"/>
      <c r="DFW739" s="479"/>
      <c r="DFX739" s="479"/>
      <c r="DFY739" s="479"/>
      <c r="DFZ739" s="479"/>
      <c r="DGA739" s="479"/>
      <c r="DGB739" s="479"/>
      <c r="DGC739" s="479"/>
      <c r="DGD739" s="479"/>
      <c r="DGE739" s="479"/>
      <c r="DGF739" s="479"/>
      <c r="DGG739" s="479"/>
      <c r="DGH739" s="479"/>
      <c r="DGI739" s="479"/>
      <c r="DGJ739" s="479"/>
      <c r="DGK739" s="479"/>
      <c r="DGL739" s="479"/>
      <c r="DGM739" s="479"/>
      <c r="DGN739" s="479"/>
      <c r="DGO739" s="479"/>
      <c r="DGP739" s="479"/>
      <c r="DGQ739" s="479"/>
      <c r="DGR739" s="479"/>
      <c r="DGS739" s="479"/>
      <c r="DGT739" s="479"/>
      <c r="DGU739" s="479"/>
      <c r="DGV739" s="479"/>
      <c r="DGW739" s="479"/>
      <c r="DGX739" s="479"/>
      <c r="DGY739" s="479"/>
      <c r="DGZ739" s="479"/>
      <c r="DHA739" s="479"/>
      <c r="DHB739" s="479"/>
      <c r="DHC739" s="479"/>
      <c r="DHD739" s="479"/>
      <c r="DHE739" s="479"/>
      <c r="DHF739" s="479"/>
      <c r="DHG739" s="479"/>
      <c r="DHH739" s="479"/>
      <c r="DHI739" s="479"/>
      <c r="DHJ739" s="479"/>
      <c r="DHK739" s="479"/>
      <c r="DHL739" s="479"/>
      <c r="DHM739" s="479"/>
      <c r="DHN739" s="479"/>
      <c r="DHO739" s="479"/>
      <c r="DHP739" s="479"/>
      <c r="DHQ739" s="479"/>
      <c r="DHR739" s="479"/>
      <c r="DHS739" s="479"/>
      <c r="DHT739" s="479"/>
      <c r="DHU739" s="479"/>
      <c r="DHV739" s="479"/>
      <c r="DHW739" s="479"/>
      <c r="DHX739" s="479"/>
      <c r="DHY739" s="479"/>
      <c r="DHZ739" s="479"/>
      <c r="DIA739" s="479"/>
      <c r="DIB739" s="479"/>
      <c r="DIC739" s="479"/>
      <c r="DID739" s="479"/>
      <c r="DIE739" s="479"/>
      <c r="DIF739" s="479"/>
      <c r="DIG739" s="479"/>
      <c r="DIH739" s="479"/>
      <c r="DII739" s="479"/>
      <c r="DIJ739" s="479"/>
      <c r="DIK739" s="479"/>
      <c r="DIL739" s="479"/>
      <c r="DIM739" s="479"/>
      <c r="DIN739" s="479"/>
      <c r="DIO739" s="479"/>
      <c r="DIP739" s="479"/>
      <c r="DIQ739" s="479"/>
      <c r="DIR739" s="479"/>
      <c r="DIS739" s="479"/>
      <c r="DIT739" s="479"/>
      <c r="DIU739" s="479"/>
      <c r="DIV739" s="479"/>
      <c r="DIW739" s="479"/>
      <c r="DIX739" s="479"/>
      <c r="DIY739" s="479"/>
      <c r="DIZ739" s="479"/>
      <c r="DJA739" s="479"/>
      <c r="DJB739" s="479"/>
      <c r="DJC739" s="479"/>
      <c r="DJD739" s="479"/>
      <c r="DJE739" s="479"/>
      <c r="DJF739" s="479"/>
      <c r="DJG739" s="479"/>
      <c r="DJH739" s="479"/>
      <c r="DJI739" s="479"/>
      <c r="DJJ739" s="479"/>
      <c r="DJK739" s="479"/>
      <c r="DJL739" s="479"/>
      <c r="DJM739" s="479"/>
      <c r="DJN739" s="479"/>
      <c r="DJO739" s="479"/>
      <c r="DJP739" s="479"/>
      <c r="DJQ739" s="479"/>
      <c r="DJR739" s="479"/>
      <c r="DJS739" s="479"/>
      <c r="DJT739" s="479"/>
      <c r="DJU739" s="479"/>
      <c r="DJV739" s="479"/>
      <c r="DJW739" s="479"/>
      <c r="DJX739" s="479"/>
      <c r="DJY739" s="479"/>
      <c r="DJZ739" s="479"/>
      <c r="DKA739" s="479"/>
      <c r="DKB739" s="479"/>
      <c r="DKC739" s="479"/>
      <c r="DKD739" s="479"/>
      <c r="DKE739" s="479"/>
      <c r="DKF739" s="479"/>
      <c r="DKG739" s="479"/>
      <c r="DKH739" s="479"/>
      <c r="DKI739" s="479"/>
      <c r="DKJ739" s="479"/>
      <c r="DKK739" s="479"/>
      <c r="DKL739" s="479"/>
      <c r="DKM739" s="479"/>
      <c r="DKN739" s="479"/>
      <c r="DKO739" s="479"/>
      <c r="DKP739" s="479"/>
      <c r="DKQ739" s="479"/>
      <c r="DKR739" s="479"/>
      <c r="DKS739" s="479"/>
      <c r="DKT739" s="479"/>
      <c r="DKU739" s="479"/>
      <c r="DKV739" s="479"/>
      <c r="DKW739" s="479"/>
      <c r="DKX739" s="479"/>
      <c r="DKY739" s="479"/>
      <c r="DKZ739" s="479"/>
      <c r="DLA739" s="479"/>
      <c r="DLB739" s="479"/>
      <c r="DLC739" s="479"/>
      <c r="DLD739" s="479"/>
      <c r="DLE739" s="479"/>
      <c r="DLF739" s="479"/>
      <c r="DLG739" s="479"/>
      <c r="DLH739" s="479"/>
      <c r="DLI739" s="479"/>
      <c r="DLJ739" s="479"/>
      <c r="DLK739" s="479"/>
      <c r="DLL739" s="479"/>
      <c r="DLM739" s="479"/>
      <c r="DLN739" s="479"/>
      <c r="DLO739" s="479"/>
      <c r="DLP739" s="479"/>
      <c r="DLQ739" s="479"/>
      <c r="DLR739" s="479"/>
      <c r="DLS739" s="479"/>
      <c r="DLT739" s="479"/>
      <c r="DLU739" s="479"/>
      <c r="DLV739" s="479"/>
      <c r="DLW739" s="479"/>
      <c r="DLX739" s="479"/>
      <c r="DLY739" s="479"/>
      <c r="DLZ739" s="479"/>
      <c r="DMA739" s="479"/>
      <c r="DMB739" s="479"/>
      <c r="DMC739" s="479"/>
      <c r="DMD739" s="479"/>
      <c r="DME739" s="479"/>
      <c r="DMF739" s="479"/>
      <c r="DMG739" s="479"/>
      <c r="DMH739" s="479"/>
      <c r="DMI739" s="479"/>
      <c r="DMJ739" s="479"/>
      <c r="DMK739" s="479"/>
      <c r="DML739" s="479"/>
      <c r="DMM739" s="479"/>
      <c r="DMN739" s="479"/>
      <c r="DMO739" s="479"/>
      <c r="DMP739" s="479"/>
      <c r="DMQ739" s="479"/>
      <c r="DMR739" s="479"/>
      <c r="DMS739" s="479"/>
      <c r="DMT739" s="479"/>
      <c r="DMU739" s="479"/>
      <c r="DMV739" s="479"/>
      <c r="DMW739" s="479"/>
      <c r="DMX739" s="479"/>
      <c r="DMY739" s="479"/>
      <c r="DMZ739" s="479"/>
      <c r="DNA739" s="479"/>
      <c r="DNB739" s="479"/>
      <c r="DNC739" s="479"/>
      <c r="DND739" s="479"/>
      <c r="DNE739" s="479"/>
      <c r="DNF739" s="479"/>
      <c r="DNG739" s="479"/>
      <c r="DNH739" s="479"/>
      <c r="DNI739" s="479"/>
      <c r="DNJ739" s="479"/>
      <c r="DNK739" s="479"/>
      <c r="DNL739" s="479"/>
      <c r="DNM739" s="479"/>
      <c r="DNN739" s="479"/>
      <c r="DNO739" s="479"/>
      <c r="DNP739" s="479"/>
      <c r="DNQ739" s="479"/>
      <c r="DNR739" s="479"/>
      <c r="DNS739" s="479"/>
      <c r="DNT739" s="479"/>
      <c r="DNU739" s="479"/>
      <c r="DNV739" s="479"/>
      <c r="DNW739" s="479"/>
      <c r="DNX739" s="479"/>
      <c r="DNY739" s="479"/>
      <c r="DNZ739" s="479"/>
      <c r="DOA739" s="479"/>
      <c r="DOB739" s="479"/>
      <c r="DOC739" s="479"/>
      <c r="DOD739" s="479"/>
      <c r="DOE739" s="479"/>
      <c r="DOF739" s="479"/>
      <c r="DOG739" s="479"/>
      <c r="DOH739" s="479"/>
      <c r="DOI739" s="479"/>
      <c r="DOJ739" s="479"/>
      <c r="DOK739" s="479"/>
      <c r="DOL739" s="479"/>
      <c r="DOM739" s="479"/>
      <c r="DON739" s="479"/>
      <c r="DOO739" s="479"/>
      <c r="DOP739" s="479"/>
      <c r="DOQ739" s="479"/>
      <c r="DOR739" s="479"/>
      <c r="DOS739" s="479"/>
      <c r="DOT739" s="479"/>
      <c r="DOU739" s="479"/>
      <c r="DOV739" s="479"/>
      <c r="DOW739" s="479"/>
      <c r="DOX739" s="479"/>
      <c r="DOY739" s="479"/>
      <c r="DOZ739" s="479"/>
      <c r="DPA739" s="479"/>
      <c r="DPB739" s="479"/>
      <c r="DPC739" s="479"/>
      <c r="DPD739" s="479"/>
      <c r="DPE739" s="479"/>
      <c r="DPF739" s="479"/>
      <c r="DPG739" s="479"/>
      <c r="DPH739" s="479"/>
      <c r="DPI739" s="479"/>
      <c r="DPJ739" s="479"/>
      <c r="DPK739" s="479"/>
      <c r="DPL739" s="479"/>
      <c r="DPM739" s="479"/>
      <c r="DPN739" s="479"/>
      <c r="DPO739" s="479"/>
      <c r="DPP739" s="479"/>
      <c r="DPQ739" s="479"/>
      <c r="DPR739" s="479"/>
      <c r="DPS739" s="479"/>
      <c r="DPT739" s="479"/>
      <c r="DPU739" s="479"/>
      <c r="DPV739" s="479"/>
      <c r="DPW739" s="479"/>
      <c r="DPX739" s="479"/>
      <c r="DPY739" s="479"/>
      <c r="DPZ739" s="479"/>
      <c r="DQA739" s="479"/>
      <c r="DQB739" s="479"/>
      <c r="DQC739" s="479"/>
      <c r="DQD739" s="479"/>
      <c r="DQE739" s="479"/>
      <c r="DQF739" s="479"/>
      <c r="DQG739" s="479"/>
      <c r="DQH739" s="479"/>
      <c r="DQI739" s="479"/>
      <c r="DQJ739" s="479"/>
      <c r="DQK739" s="479"/>
      <c r="DQL739" s="479"/>
      <c r="DQM739" s="479"/>
      <c r="DQN739" s="479"/>
      <c r="DQO739" s="479"/>
      <c r="DQP739" s="479"/>
      <c r="DQQ739" s="479"/>
      <c r="DQR739" s="479"/>
      <c r="DQS739" s="479"/>
      <c r="DQT739" s="479"/>
      <c r="DQU739" s="479"/>
      <c r="DQV739" s="479"/>
      <c r="DQW739" s="479"/>
      <c r="DQX739" s="479"/>
      <c r="DQY739" s="479"/>
      <c r="DQZ739" s="479"/>
      <c r="DRA739" s="479"/>
      <c r="DRB739" s="479"/>
      <c r="DRC739" s="479"/>
      <c r="DRD739" s="479"/>
      <c r="DRE739" s="479"/>
      <c r="DRF739" s="479"/>
      <c r="DRG739" s="479"/>
      <c r="DRH739" s="479"/>
      <c r="DRI739" s="479"/>
      <c r="DRJ739" s="479"/>
      <c r="DRK739" s="479"/>
      <c r="DRL739" s="479"/>
      <c r="DRM739" s="479"/>
      <c r="DRN739" s="479"/>
      <c r="DRO739" s="479"/>
      <c r="DRP739" s="479"/>
      <c r="DRQ739" s="479"/>
      <c r="DRR739" s="479"/>
      <c r="DRS739" s="479"/>
      <c r="DRT739" s="479"/>
      <c r="DRU739" s="479"/>
      <c r="DRV739" s="479"/>
      <c r="DRW739" s="479"/>
      <c r="DRX739" s="479"/>
      <c r="DRY739" s="479"/>
      <c r="DRZ739" s="479"/>
      <c r="DSA739" s="479"/>
      <c r="DSB739" s="479"/>
      <c r="DSC739" s="479"/>
      <c r="DSD739" s="479"/>
      <c r="DSE739" s="479"/>
      <c r="DSF739" s="479"/>
      <c r="DSG739" s="479"/>
      <c r="DSH739" s="479"/>
      <c r="DSI739" s="479"/>
      <c r="DSJ739" s="479"/>
      <c r="DSK739" s="479"/>
      <c r="DSL739" s="479"/>
      <c r="DSM739" s="479"/>
      <c r="DSN739" s="479"/>
      <c r="DSO739" s="479"/>
      <c r="DSP739" s="479"/>
      <c r="DSQ739" s="479"/>
      <c r="DSR739" s="479"/>
      <c r="DSS739" s="479"/>
      <c r="DST739" s="479"/>
      <c r="DSU739" s="479"/>
      <c r="DSV739" s="479"/>
      <c r="DSW739" s="479"/>
      <c r="DSX739" s="479"/>
      <c r="DSY739" s="479"/>
      <c r="DSZ739" s="479"/>
      <c r="DTA739" s="479"/>
      <c r="DTB739" s="479"/>
      <c r="DTC739" s="479"/>
      <c r="DTD739" s="479"/>
      <c r="DTE739" s="479"/>
      <c r="DTF739" s="479"/>
      <c r="DTG739" s="479"/>
      <c r="DTH739" s="479"/>
      <c r="DTI739" s="479"/>
      <c r="DTJ739" s="479"/>
      <c r="DTK739" s="479"/>
      <c r="DTL739" s="479"/>
      <c r="DTM739" s="479"/>
      <c r="DTN739" s="479"/>
      <c r="DTO739" s="479"/>
      <c r="DTP739" s="479"/>
      <c r="DTQ739" s="479"/>
      <c r="DTR739" s="479"/>
      <c r="DTS739" s="479"/>
      <c r="DTT739" s="479"/>
      <c r="DTU739" s="479"/>
      <c r="DTV739" s="479"/>
      <c r="DTW739" s="479"/>
      <c r="DTX739" s="479"/>
      <c r="DTY739" s="479"/>
      <c r="DTZ739" s="479"/>
      <c r="DUA739" s="479"/>
      <c r="DUB739" s="479"/>
      <c r="DUC739" s="479"/>
      <c r="DUD739" s="479"/>
      <c r="DUE739" s="479"/>
      <c r="DUF739" s="479"/>
      <c r="DUG739" s="479"/>
      <c r="DUH739" s="479"/>
      <c r="DUI739" s="479"/>
      <c r="DUJ739" s="479"/>
      <c r="DUK739" s="479"/>
      <c r="DUL739" s="479"/>
      <c r="DUM739" s="479"/>
      <c r="DUN739" s="479"/>
      <c r="DUO739" s="479"/>
      <c r="DUP739" s="479"/>
      <c r="DUQ739" s="479"/>
      <c r="DUR739" s="479"/>
      <c r="DUS739" s="479"/>
      <c r="DUT739" s="479"/>
      <c r="DUU739" s="479"/>
      <c r="DUV739" s="479"/>
      <c r="DUW739" s="479"/>
      <c r="DUX739" s="479"/>
      <c r="DUY739" s="479"/>
      <c r="DUZ739" s="479"/>
      <c r="DVA739" s="479"/>
      <c r="DVB739" s="479"/>
      <c r="DVC739" s="479"/>
      <c r="DVD739" s="479"/>
      <c r="DVE739" s="479"/>
      <c r="DVF739" s="479"/>
      <c r="DVG739" s="479"/>
      <c r="DVH739" s="479"/>
      <c r="DVI739" s="479"/>
      <c r="DVJ739" s="479"/>
      <c r="DVK739" s="479"/>
      <c r="DVL739" s="479"/>
      <c r="DVM739" s="479"/>
      <c r="DVN739" s="479"/>
      <c r="DVO739" s="479"/>
      <c r="DVP739" s="479"/>
      <c r="DVQ739" s="479"/>
      <c r="DVR739" s="479"/>
      <c r="DVS739" s="479"/>
      <c r="DVT739" s="479"/>
      <c r="DVU739" s="479"/>
      <c r="DVV739" s="479"/>
      <c r="DVW739" s="479"/>
      <c r="DVX739" s="479"/>
      <c r="DVY739" s="479"/>
      <c r="DVZ739" s="479"/>
      <c r="DWA739" s="479"/>
      <c r="DWB739" s="479"/>
      <c r="DWC739" s="479"/>
      <c r="DWD739" s="479"/>
      <c r="DWE739" s="479"/>
      <c r="DWF739" s="479"/>
      <c r="DWG739" s="479"/>
      <c r="DWH739" s="479"/>
      <c r="DWI739" s="479"/>
      <c r="DWJ739" s="479"/>
      <c r="DWK739" s="479"/>
      <c r="DWL739" s="479"/>
      <c r="DWM739" s="479"/>
      <c r="DWN739" s="479"/>
      <c r="DWO739" s="479"/>
      <c r="DWP739" s="479"/>
      <c r="DWQ739" s="479"/>
      <c r="DWR739" s="479"/>
      <c r="DWS739" s="479"/>
      <c r="DWT739" s="479"/>
      <c r="DWU739" s="479"/>
      <c r="DWV739" s="479"/>
      <c r="DWW739" s="479"/>
      <c r="DWX739" s="479"/>
      <c r="DWY739" s="479"/>
      <c r="DWZ739" s="479"/>
      <c r="DXA739" s="479"/>
      <c r="DXB739" s="479"/>
      <c r="DXC739" s="479"/>
      <c r="DXD739" s="479"/>
      <c r="DXE739" s="479"/>
      <c r="DXF739" s="479"/>
      <c r="DXG739" s="479"/>
      <c r="DXH739" s="479"/>
      <c r="DXI739" s="479"/>
      <c r="DXJ739" s="479"/>
      <c r="DXK739" s="479"/>
      <c r="DXL739" s="479"/>
      <c r="DXM739" s="479"/>
      <c r="DXN739" s="479"/>
      <c r="DXO739" s="479"/>
      <c r="DXP739" s="479"/>
      <c r="DXQ739" s="479"/>
      <c r="DXR739" s="479"/>
      <c r="DXS739" s="479"/>
      <c r="DXT739" s="479"/>
      <c r="DXU739" s="479"/>
      <c r="DXV739" s="479"/>
      <c r="DXW739" s="479"/>
      <c r="DXX739" s="479"/>
      <c r="DXY739" s="479"/>
      <c r="DXZ739" s="479"/>
      <c r="DYA739" s="479"/>
      <c r="DYB739" s="479"/>
      <c r="DYC739" s="479"/>
      <c r="DYD739" s="479"/>
      <c r="DYE739" s="479"/>
      <c r="DYF739" s="479"/>
      <c r="DYG739" s="479"/>
      <c r="DYH739" s="479"/>
      <c r="DYI739" s="479"/>
      <c r="DYJ739" s="479"/>
      <c r="DYK739" s="479"/>
      <c r="DYL739" s="479"/>
      <c r="DYM739" s="479"/>
      <c r="DYN739" s="479"/>
      <c r="DYO739" s="479"/>
      <c r="DYP739" s="479"/>
      <c r="DYQ739" s="479"/>
      <c r="DYR739" s="479"/>
      <c r="DYS739" s="479"/>
      <c r="DYT739" s="479"/>
      <c r="DYU739" s="479"/>
      <c r="DYV739" s="479"/>
      <c r="DYW739" s="479"/>
      <c r="DYX739" s="479"/>
      <c r="DYY739" s="479"/>
      <c r="DYZ739" s="479"/>
      <c r="DZA739" s="479"/>
      <c r="DZB739" s="479"/>
      <c r="DZC739" s="479"/>
      <c r="DZD739" s="479"/>
      <c r="DZE739" s="479"/>
      <c r="DZF739" s="479"/>
      <c r="DZG739" s="479"/>
      <c r="DZH739" s="479"/>
      <c r="DZI739" s="479"/>
      <c r="DZJ739" s="479"/>
      <c r="DZK739" s="479"/>
      <c r="DZL739" s="479"/>
      <c r="DZM739" s="479"/>
      <c r="DZN739" s="479"/>
      <c r="DZO739" s="479"/>
      <c r="DZP739" s="479"/>
      <c r="DZQ739" s="479"/>
      <c r="DZR739" s="479"/>
      <c r="DZS739" s="479"/>
      <c r="DZT739" s="479"/>
      <c r="DZU739" s="479"/>
      <c r="DZV739" s="479"/>
      <c r="DZW739" s="479"/>
      <c r="DZX739" s="479"/>
      <c r="DZY739" s="479"/>
      <c r="DZZ739" s="479"/>
      <c r="EAA739" s="479"/>
      <c r="EAB739" s="479"/>
      <c r="EAC739" s="479"/>
      <c r="EAD739" s="479"/>
      <c r="EAE739" s="479"/>
      <c r="EAF739" s="479"/>
      <c r="EAG739" s="479"/>
      <c r="EAH739" s="479"/>
      <c r="EAI739" s="479"/>
      <c r="EAJ739" s="479"/>
      <c r="EAK739" s="479"/>
      <c r="EAL739" s="479"/>
      <c r="EAM739" s="479"/>
      <c r="EAN739" s="479"/>
      <c r="EAO739" s="479"/>
      <c r="EAP739" s="479"/>
      <c r="EAQ739" s="479"/>
      <c r="EAR739" s="479"/>
      <c r="EAS739" s="479"/>
      <c r="EAT739" s="479"/>
      <c r="EAU739" s="479"/>
      <c r="EAV739" s="479"/>
      <c r="EAW739" s="479"/>
      <c r="EAX739" s="479"/>
      <c r="EAY739" s="479"/>
      <c r="EAZ739" s="479"/>
      <c r="EBA739" s="479"/>
      <c r="EBB739" s="479"/>
      <c r="EBC739" s="479"/>
      <c r="EBD739" s="479"/>
      <c r="EBE739" s="479"/>
      <c r="EBF739" s="479"/>
      <c r="EBG739" s="479"/>
      <c r="EBH739" s="479"/>
      <c r="EBI739" s="479"/>
      <c r="EBJ739" s="479"/>
      <c r="EBK739" s="479"/>
      <c r="EBL739" s="479"/>
      <c r="EBM739" s="479"/>
      <c r="EBN739" s="479"/>
      <c r="EBO739" s="479"/>
      <c r="EBP739" s="479"/>
      <c r="EBQ739" s="479"/>
      <c r="EBR739" s="479"/>
      <c r="EBS739" s="479"/>
      <c r="EBT739" s="479"/>
      <c r="EBU739" s="479"/>
      <c r="EBV739" s="479"/>
      <c r="EBW739" s="479"/>
      <c r="EBX739" s="479"/>
      <c r="EBY739" s="479"/>
      <c r="EBZ739" s="479"/>
      <c r="ECA739" s="479"/>
      <c r="ECB739" s="479"/>
      <c r="ECC739" s="479"/>
      <c r="ECD739" s="479"/>
      <c r="ECE739" s="479"/>
      <c r="ECF739" s="479"/>
      <c r="ECG739" s="479"/>
      <c r="ECH739" s="479"/>
      <c r="ECI739" s="479"/>
      <c r="ECJ739" s="479"/>
      <c r="ECK739" s="479"/>
      <c r="ECL739" s="479"/>
      <c r="ECM739" s="479"/>
      <c r="ECN739" s="479"/>
      <c r="ECO739" s="479"/>
      <c r="ECP739" s="479"/>
      <c r="ECQ739" s="479"/>
      <c r="ECR739" s="479"/>
      <c r="ECS739" s="479"/>
      <c r="ECT739" s="479"/>
      <c r="ECU739" s="479"/>
      <c r="ECV739" s="479"/>
      <c r="ECW739" s="479"/>
      <c r="ECX739" s="479"/>
      <c r="ECY739" s="479"/>
      <c r="ECZ739" s="479"/>
      <c r="EDA739" s="479"/>
      <c r="EDB739" s="479"/>
      <c r="EDC739" s="479"/>
      <c r="EDD739" s="479"/>
      <c r="EDE739" s="479"/>
      <c r="EDF739" s="479"/>
      <c r="EDG739" s="479"/>
      <c r="EDH739" s="479"/>
      <c r="EDI739" s="479"/>
      <c r="EDJ739" s="479"/>
      <c r="EDK739" s="479"/>
      <c r="EDL739" s="479"/>
      <c r="EDM739" s="479"/>
      <c r="EDN739" s="479"/>
      <c r="EDO739" s="479"/>
      <c r="EDP739" s="479"/>
      <c r="EDQ739" s="479"/>
      <c r="EDR739" s="479"/>
      <c r="EDS739" s="479"/>
      <c r="EDT739" s="479"/>
      <c r="EDU739" s="479"/>
      <c r="EDV739" s="479"/>
      <c r="EDW739" s="479"/>
      <c r="EDX739" s="479"/>
      <c r="EDY739" s="479"/>
      <c r="EDZ739" s="479"/>
      <c r="EEA739" s="479"/>
      <c r="EEB739" s="479"/>
      <c r="EEC739" s="479"/>
      <c r="EED739" s="479"/>
      <c r="EEE739" s="479"/>
      <c r="EEF739" s="479"/>
      <c r="EEG739" s="479"/>
      <c r="EEH739" s="479"/>
      <c r="EEI739" s="479"/>
      <c r="EEJ739" s="479"/>
      <c r="EEK739" s="479"/>
      <c r="EEL739" s="479"/>
      <c r="EEM739" s="479"/>
      <c r="EEN739" s="479"/>
      <c r="EEO739" s="479"/>
      <c r="EEP739" s="479"/>
      <c r="EEQ739" s="479"/>
      <c r="EER739" s="479"/>
      <c r="EES739" s="479"/>
      <c r="EET739" s="479"/>
      <c r="EEU739" s="479"/>
      <c r="EEV739" s="479"/>
      <c r="EEW739" s="479"/>
      <c r="EEX739" s="479"/>
      <c r="EEY739" s="479"/>
      <c r="EEZ739" s="479"/>
      <c r="EFA739" s="479"/>
      <c r="EFB739" s="479"/>
      <c r="EFC739" s="479"/>
      <c r="EFD739" s="479"/>
      <c r="EFE739" s="479"/>
      <c r="EFF739" s="479"/>
      <c r="EFG739" s="479"/>
      <c r="EFH739" s="479"/>
      <c r="EFI739" s="479"/>
      <c r="EFJ739" s="479"/>
      <c r="EFK739" s="479"/>
      <c r="EFL739" s="479"/>
      <c r="EFM739" s="479"/>
      <c r="EFN739" s="479"/>
      <c r="EFO739" s="479"/>
      <c r="EFP739" s="479"/>
      <c r="EFQ739" s="479"/>
      <c r="EFR739" s="479"/>
      <c r="EFS739" s="479"/>
      <c r="EFT739" s="479"/>
      <c r="EFU739" s="479"/>
      <c r="EFV739" s="479"/>
      <c r="EFW739" s="479"/>
      <c r="EFX739" s="479"/>
      <c r="EFY739" s="479"/>
      <c r="EFZ739" s="479"/>
      <c r="EGA739" s="479"/>
      <c r="EGB739" s="479"/>
      <c r="EGC739" s="479"/>
      <c r="EGD739" s="479"/>
      <c r="EGE739" s="479"/>
      <c r="EGF739" s="479"/>
      <c r="EGG739" s="479"/>
      <c r="EGH739" s="479"/>
      <c r="EGI739" s="479"/>
      <c r="EGJ739" s="479"/>
      <c r="EGK739" s="479"/>
      <c r="EGL739" s="479"/>
      <c r="EGM739" s="479"/>
      <c r="EGN739" s="479"/>
      <c r="EGO739" s="479"/>
      <c r="EGP739" s="479"/>
      <c r="EGQ739" s="479"/>
      <c r="EGR739" s="479"/>
      <c r="EGS739" s="479"/>
      <c r="EGT739" s="479"/>
      <c r="EGU739" s="479"/>
      <c r="EGV739" s="479"/>
      <c r="EGW739" s="479"/>
      <c r="EGX739" s="479"/>
      <c r="EGY739" s="479"/>
      <c r="EGZ739" s="479"/>
      <c r="EHA739" s="479"/>
      <c r="EHB739" s="479"/>
      <c r="EHC739" s="479"/>
      <c r="EHD739" s="479"/>
      <c r="EHE739" s="479"/>
      <c r="EHF739" s="479"/>
      <c r="EHG739" s="479"/>
      <c r="EHH739" s="479"/>
      <c r="EHI739" s="479"/>
      <c r="EHJ739" s="479"/>
      <c r="EHK739" s="479"/>
      <c r="EHL739" s="479"/>
      <c r="EHM739" s="479"/>
      <c r="EHN739" s="479"/>
      <c r="EHO739" s="479"/>
      <c r="EHP739" s="479"/>
      <c r="EHQ739" s="479"/>
      <c r="EHR739" s="479"/>
      <c r="EHS739" s="479"/>
      <c r="EHT739" s="479"/>
      <c r="EHU739" s="479"/>
      <c r="EHV739" s="479"/>
      <c r="EHW739" s="479"/>
      <c r="EHX739" s="479"/>
      <c r="EHY739" s="479"/>
      <c r="EHZ739" s="479"/>
      <c r="EIA739" s="479"/>
      <c r="EIB739" s="479"/>
      <c r="EIC739" s="479"/>
      <c r="EID739" s="479"/>
      <c r="EIE739" s="479"/>
      <c r="EIF739" s="479"/>
      <c r="EIG739" s="479"/>
      <c r="EIH739" s="479"/>
      <c r="EII739" s="479"/>
      <c r="EIJ739" s="479"/>
      <c r="EIK739" s="479"/>
      <c r="EIL739" s="479"/>
      <c r="EIM739" s="479"/>
      <c r="EIN739" s="479"/>
      <c r="EIO739" s="479"/>
      <c r="EIP739" s="479"/>
      <c r="EIQ739" s="479"/>
      <c r="EIR739" s="479"/>
      <c r="EIS739" s="479"/>
      <c r="EIT739" s="479"/>
      <c r="EIU739" s="479"/>
      <c r="EIV739" s="479"/>
      <c r="EIW739" s="479"/>
      <c r="EIX739" s="479"/>
      <c r="EIY739" s="479"/>
      <c r="EIZ739" s="479"/>
      <c r="EJA739" s="479"/>
      <c r="EJB739" s="479"/>
      <c r="EJC739" s="479"/>
      <c r="EJD739" s="479"/>
      <c r="EJE739" s="479"/>
      <c r="EJF739" s="479"/>
      <c r="EJG739" s="479"/>
      <c r="EJH739" s="479"/>
      <c r="EJI739" s="479"/>
      <c r="EJJ739" s="479"/>
      <c r="EJK739" s="479"/>
      <c r="EJL739" s="479"/>
      <c r="EJM739" s="479"/>
      <c r="EJN739" s="479"/>
      <c r="EJO739" s="479"/>
      <c r="EJP739" s="479"/>
      <c r="EJQ739" s="479"/>
      <c r="EJR739" s="479"/>
      <c r="EJS739" s="479"/>
      <c r="EJT739" s="479"/>
      <c r="EJU739" s="479"/>
      <c r="EJV739" s="479"/>
      <c r="EJW739" s="479"/>
      <c r="EJX739" s="479"/>
      <c r="EJY739" s="479"/>
      <c r="EJZ739" s="479"/>
      <c r="EKA739" s="479"/>
      <c r="EKB739" s="479"/>
      <c r="EKC739" s="479"/>
      <c r="EKD739" s="479"/>
      <c r="EKE739" s="479"/>
      <c r="EKF739" s="479"/>
      <c r="EKG739" s="479"/>
      <c r="EKH739" s="479"/>
      <c r="EKI739" s="479"/>
      <c r="EKJ739" s="479"/>
      <c r="EKK739" s="479"/>
      <c r="EKL739" s="479"/>
      <c r="EKM739" s="479"/>
      <c r="EKN739" s="479"/>
      <c r="EKO739" s="479"/>
      <c r="EKP739" s="479"/>
      <c r="EKQ739" s="479"/>
      <c r="EKR739" s="479"/>
      <c r="EKS739" s="479"/>
      <c r="EKT739" s="479"/>
      <c r="EKU739" s="479"/>
      <c r="EKV739" s="479"/>
      <c r="EKW739" s="479"/>
      <c r="EKX739" s="479"/>
      <c r="EKY739" s="479"/>
      <c r="EKZ739" s="479"/>
      <c r="ELA739" s="479"/>
      <c r="ELB739" s="479"/>
      <c r="ELC739" s="479"/>
      <c r="ELD739" s="479"/>
      <c r="ELE739" s="479"/>
      <c r="ELF739" s="479"/>
      <c r="ELG739" s="479"/>
      <c r="ELH739" s="479"/>
      <c r="ELI739" s="479"/>
      <c r="ELJ739" s="479"/>
      <c r="ELK739" s="479"/>
      <c r="ELL739" s="479"/>
      <c r="ELM739" s="479"/>
      <c r="ELN739" s="479"/>
      <c r="ELO739" s="479"/>
      <c r="ELP739" s="479"/>
      <c r="ELQ739" s="479"/>
      <c r="ELR739" s="479"/>
      <c r="ELS739" s="479"/>
      <c r="ELT739" s="479"/>
      <c r="ELU739" s="479"/>
      <c r="ELV739" s="479"/>
      <c r="ELW739" s="479"/>
      <c r="ELX739" s="479"/>
      <c r="ELY739" s="479"/>
      <c r="ELZ739" s="479"/>
      <c r="EMA739" s="479"/>
      <c r="EMB739" s="479"/>
      <c r="EMC739" s="479"/>
      <c r="EMD739" s="479"/>
      <c r="EME739" s="479"/>
      <c r="EMF739" s="479"/>
      <c r="EMG739" s="479"/>
      <c r="EMH739" s="479"/>
      <c r="EMI739" s="479"/>
      <c r="EMJ739" s="479"/>
      <c r="EMK739" s="479"/>
      <c r="EML739" s="479"/>
      <c r="EMM739" s="479"/>
      <c r="EMN739" s="479"/>
      <c r="EMO739" s="479"/>
      <c r="EMP739" s="479"/>
      <c r="EMQ739" s="479"/>
      <c r="EMR739" s="479"/>
      <c r="EMS739" s="479"/>
      <c r="EMT739" s="479"/>
      <c r="EMU739" s="479"/>
      <c r="EMV739" s="479"/>
      <c r="EMW739" s="479"/>
      <c r="EMX739" s="479"/>
      <c r="EMY739" s="479"/>
      <c r="EMZ739" s="479"/>
      <c r="ENA739" s="479"/>
      <c r="ENB739" s="479"/>
      <c r="ENC739" s="479"/>
      <c r="END739" s="479"/>
      <c r="ENE739" s="479"/>
      <c r="ENF739" s="479"/>
      <c r="ENG739" s="479"/>
      <c r="ENH739" s="479"/>
      <c r="ENI739" s="479"/>
      <c r="ENJ739" s="479"/>
      <c r="ENK739" s="479"/>
      <c r="ENL739" s="479"/>
      <c r="ENM739" s="479"/>
      <c r="ENN739" s="479"/>
      <c r="ENO739" s="479"/>
      <c r="ENP739" s="479"/>
      <c r="ENQ739" s="479"/>
      <c r="ENR739" s="479"/>
      <c r="ENS739" s="479"/>
      <c r="ENT739" s="479"/>
      <c r="ENU739" s="479"/>
      <c r="ENV739" s="479"/>
      <c r="ENW739" s="479"/>
      <c r="ENX739" s="479"/>
      <c r="ENY739" s="479"/>
      <c r="ENZ739" s="479"/>
      <c r="EOA739" s="479"/>
      <c r="EOB739" s="479"/>
      <c r="EOC739" s="479"/>
      <c r="EOD739" s="479"/>
      <c r="EOE739" s="479"/>
      <c r="EOF739" s="479"/>
      <c r="EOG739" s="479"/>
      <c r="EOH739" s="479"/>
      <c r="EOI739" s="479"/>
      <c r="EOJ739" s="479"/>
      <c r="EOK739" s="479"/>
      <c r="EOL739" s="479"/>
      <c r="EOM739" s="479"/>
      <c r="EON739" s="479"/>
      <c r="EOO739" s="479"/>
      <c r="EOP739" s="479"/>
      <c r="EOQ739" s="479"/>
      <c r="EOR739" s="479"/>
      <c r="EOS739" s="479"/>
      <c r="EOT739" s="479"/>
      <c r="EOU739" s="479"/>
      <c r="EOV739" s="479"/>
      <c r="EOW739" s="479"/>
      <c r="EOX739" s="479"/>
      <c r="EOY739" s="479"/>
      <c r="EOZ739" s="479"/>
      <c r="EPA739" s="479"/>
      <c r="EPB739" s="479"/>
      <c r="EPC739" s="479"/>
      <c r="EPD739" s="479"/>
      <c r="EPE739" s="479"/>
      <c r="EPF739" s="479"/>
      <c r="EPG739" s="479"/>
      <c r="EPH739" s="479"/>
      <c r="EPI739" s="479"/>
      <c r="EPJ739" s="479"/>
      <c r="EPK739" s="479"/>
      <c r="EPL739" s="479"/>
      <c r="EPM739" s="479"/>
      <c r="EPN739" s="479"/>
      <c r="EPO739" s="479"/>
      <c r="EPP739" s="479"/>
      <c r="EPQ739" s="479"/>
      <c r="EPR739" s="479"/>
      <c r="EPS739" s="479"/>
      <c r="EPT739" s="479"/>
      <c r="EPU739" s="479"/>
      <c r="EPV739" s="479"/>
      <c r="EPW739" s="479"/>
      <c r="EPX739" s="479"/>
      <c r="EPY739" s="479"/>
      <c r="EPZ739" s="479"/>
      <c r="EQA739" s="479"/>
      <c r="EQB739" s="479"/>
      <c r="EQC739" s="479"/>
      <c r="EQD739" s="479"/>
      <c r="EQE739" s="479"/>
      <c r="EQF739" s="479"/>
      <c r="EQG739" s="479"/>
      <c r="EQH739" s="479"/>
      <c r="EQI739" s="479"/>
      <c r="EQJ739" s="479"/>
      <c r="EQK739" s="479"/>
      <c r="EQL739" s="479"/>
      <c r="EQM739" s="479"/>
      <c r="EQN739" s="479"/>
      <c r="EQO739" s="479"/>
      <c r="EQP739" s="479"/>
      <c r="EQQ739" s="479"/>
      <c r="EQR739" s="479"/>
      <c r="EQS739" s="479"/>
      <c r="EQT739" s="479"/>
      <c r="EQU739" s="479"/>
      <c r="EQV739" s="479"/>
      <c r="EQW739" s="479"/>
      <c r="EQX739" s="479"/>
      <c r="EQY739" s="479"/>
      <c r="EQZ739" s="479"/>
      <c r="ERA739" s="479"/>
      <c r="ERB739" s="479"/>
      <c r="ERC739" s="479"/>
      <c r="ERD739" s="479"/>
      <c r="ERE739" s="479"/>
      <c r="ERF739" s="479"/>
      <c r="ERG739" s="479"/>
      <c r="ERH739" s="479"/>
      <c r="ERI739" s="479"/>
      <c r="ERJ739" s="479"/>
      <c r="ERK739" s="479"/>
      <c r="ERL739" s="479"/>
      <c r="ERM739" s="479"/>
      <c r="ERN739" s="479"/>
      <c r="ERO739" s="479"/>
      <c r="ERP739" s="479"/>
      <c r="ERQ739" s="479"/>
      <c r="ERR739" s="479"/>
      <c r="ERS739" s="479"/>
      <c r="ERT739" s="479"/>
      <c r="ERU739" s="479"/>
      <c r="ERV739" s="479"/>
      <c r="ERW739" s="479"/>
      <c r="ERX739" s="479"/>
      <c r="ERY739" s="479"/>
      <c r="ERZ739" s="479"/>
      <c r="ESA739" s="479"/>
      <c r="ESB739" s="479"/>
      <c r="ESC739" s="479"/>
      <c r="ESD739" s="479"/>
      <c r="ESE739" s="479"/>
      <c r="ESF739" s="479"/>
      <c r="ESG739" s="479"/>
      <c r="ESH739" s="479"/>
      <c r="ESI739" s="479"/>
      <c r="ESJ739" s="479"/>
      <c r="ESK739" s="479"/>
      <c r="ESL739" s="479"/>
      <c r="ESM739" s="479"/>
      <c r="ESN739" s="479"/>
      <c r="ESO739" s="479"/>
      <c r="ESP739" s="479"/>
      <c r="ESQ739" s="479"/>
      <c r="ESR739" s="479"/>
      <c r="ESS739" s="479"/>
      <c r="EST739" s="479"/>
      <c r="ESU739" s="479"/>
      <c r="ESV739" s="479"/>
      <c r="ESW739" s="479"/>
      <c r="ESX739" s="479"/>
      <c r="ESY739" s="479"/>
      <c r="ESZ739" s="479"/>
      <c r="ETA739" s="479"/>
      <c r="ETB739" s="479"/>
      <c r="ETC739" s="479"/>
      <c r="ETD739" s="479"/>
      <c r="ETE739" s="479"/>
      <c r="ETF739" s="479"/>
      <c r="ETG739" s="479"/>
      <c r="ETH739" s="479"/>
      <c r="ETI739" s="479"/>
      <c r="ETJ739" s="479"/>
      <c r="ETK739" s="479"/>
      <c r="ETL739" s="479"/>
      <c r="ETM739" s="479"/>
      <c r="ETN739" s="479"/>
      <c r="ETO739" s="479"/>
      <c r="ETP739" s="479"/>
      <c r="ETQ739" s="479"/>
      <c r="ETR739" s="479"/>
      <c r="ETS739" s="479"/>
      <c r="ETT739" s="479"/>
      <c r="ETU739" s="479"/>
      <c r="ETV739" s="479"/>
      <c r="ETW739" s="479"/>
      <c r="ETX739" s="479"/>
      <c r="ETY739" s="479"/>
      <c r="ETZ739" s="479"/>
      <c r="EUA739" s="479"/>
      <c r="EUB739" s="479"/>
      <c r="EUC739" s="479"/>
      <c r="EUD739" s="479"/>
      <c r="EUE739" s="479"/>
      <c r="EUF739" s="479"/>
      <c r="EUG739" s="479"/>
      <c r="EUH739" s="479"/>
      <c r="EUI739" s="479"/>
      <c r="EUJ739" s="479"/>
      <c r="EUK739" s="479"/>
      <c r="EUL739" s="479"/>
      <c r="EUM739" s="479"/>
      <c r="EUN739" s="479"/>
      <c r="EUO739" s="479"/>
      <c r="EUP739" s="479"/>
      <c r="EUQ739" s="479"/>
      <c r="EUR739" s="479"/>
      <c r="EUS739" s="479"/>
      <c r="EUT739" s="479"/>
      <c r="EUU739" s="479"/>
      <c r="EUV739" s="479"/>
      <c r="EUW739" s="479"/>
      <c r="EUX739" s="479"/>
      <c r="EUY739" s="479"/>
      <c r="EUZ739" s="479"/>
      <c r="EVA739" s="479"/>
      <c r="EVB739" s="479"/>
      <c r="EVC739" s="479"/>
      <c r="EVD739" s="479"/>
      <c r="EVE739" s="479"/>
      <c r="EVF739" s="479"/>
      <c r="EVG739" s="479"/>
      <c r="EVH739" s="479"/>
      <c r="EVI739" s="479"/>
      <c r="EVJ739" s="479"/>
      <c r="EVK739" s="479"/>
      <c r="EVL739" s="479"/>
      <c r="EVM739" s="479"/>
      <c r="EVN739" s="479"/>
      <c r="EVO739" s="479"/>
      <c r="EVP739" s="479"/>
      <c r="EVQ739" s="479"/>
      <c r="EVR739" s="479"/>
      <c r="EVS739" s="479"/>
      <c r="EVT739" s="479"/>
      <c r="EVU739" s="479"/>
      <c r="EVV739" s="479"/>
      <c r="EVW739" s="479"/>
      <c r="EVX739" s="479"/>
      <c r="EVY739" s="479"/>
      <c r="EVZ739" s="479"/>
      <c r="EWA739" s="479"/>
      <c r="EWB739" s="479"/>
      <c r="EWC739" s="479"/>
      <c r="EWD739" s="479"/>
      <c r="EWE739" s="479"/>
      <c r="EWF739" s="479"/>
      <c r="EWG739" s="479"/>
      <c r="EWH739" s="479"/>
      <c r="EWI739" s="479"/>
      <c r="EWJ739" s="479"/>
      <c r="EWK739" s="479"/>
      <c r="EWL739" s="479"/>
      <c r="EWM739" s="479"/>
      <c r="EWN739" s="479"/>
      <c r="EWO739" s="479"/>
      <c r="EWP739" s="479"/>
      <c r="EWQ739" s="479"/>
      <c r="EWR739" s="479"/>
      <c r="EWS739" s="479"/>
      <c r="EWT739" s="479"/>
      <c r="EWU739" s="479"/>
      <c r="EWV739" s="479"/>
      <c r="EWW739" s="479"/>
      <c r="EWX739" s="479"/>
      <c r="EWY739" s="479"/>
      <c r="EWZ739" s="479"/>
      <c r="EXA739" s="479"/>
      <c r="EXB739" s="479"/>
      <c r="EXC739" s="479"/>
      <c r="EXD739" s="479"/>
      <c r="EXE739" s="479"/>
      <c r="EXF739" s="479"/>
      <c r="EXG739" s="479"/>
      <c r="EXH739" s="479"/>
      <c r="EXI739" s="479"/>
      <c r="EXJ739" s="479"/>
      <c r="EXK739" s="479"/>
      <c r="EXL739" s="479"/>
      <c r="EXM739" s="479"/>
      <c r="EXN739" s="479"/>
      <c r="EXO739" s="479"/>
      <c r="EXP739" s="479"/>
      <c r="EXQ739" s="479"/>
      <c r="EXR739" s="479"/>
      <c r="EXS739" s="479"/>
      <c r="EXT739" s="479"/>
      <c r="EXU739" s="479"/>
      <c r="EXV739" s="479"/>
      <c r="EXW739" s="479"/>
      <c r="EXX739" s="479"/>
      <c r="EXY739" s="479"/>
      <c r="EXZ739" s="479"/>
      <c r="EYA739" s="479"/>
      <c r="EYB739" s="479"/>
      <c r="EYC739" s="479"/>
      <c r="EYD739" s="479"/>
      <c r="EYE739" s="479"/>
      <c r="EYF739" s="479"/>
      <c r="EYG739" s="479"/>
      <c r="EYH739" s="479"/>
      <c r="EYI739" s="479"/>
      <c r="EYJ739" s="479"/>
      <c r="EYK739" s="479"/>
      <c r="EYL739" s="479"/>
      <c r="EYM739" s="479"/>
      <c r="EYN739" s="479"/>
      <c r="EYO739" s="479"/>
      <c r="EYP739" s="479"/>
      <c r="EYQ739" s="479"/>
      <c r="EYR739" s="479"/>
      <c r="EYS739" s="479"/>
      <c r="EYT739" s="479"/>
      <c r="EYU739" s="479"/>
      <c r="EYV739" s="479"/>
      <c r="EYW739" s="479"/>
      <c r="EYX739" s="479"/>
      <c r="EYY739" s="479"/>
      <c r="EYZ739" s="479"/>
      <c r="EZA739" s="479"/>
      <c r="EZB739" s="479"/>
      <c r="EZC739" s="479"/>
      <c r="EZD739" s="479"/>
      <c r="EZE739" s="479"/>
      <c r="EZF739" s="479"/>
      <c r="EZG739" s="479"/>
      <c r="EZH739" s="479"/>
      <c r="EZI739" s="479"/>
      <c r="EZJ739" s="479"/>
      <c r="EZK739" s="479"/>
      <c r="EZL739" s="479"/>
      <c r="EZM739" s="479"/>
      <c r="EZN739" s="479"/>
      <c r="EZO739" s="479"/>
      <c r="EZP739" s="479"/>
      <c r="EZQ739" s="479"/>
      <c r="EZR739" s="479"/>
      <c r="EZS739" s="479"/>
      <c r="EZT739" s="479"/>
      <c r="EZU739" s="479"/>
      <c r="EZV739" s="479"/>
      <c r="EZW739" s="479"/>
      <c r="EZX739" s="479"/>
      <c r="EZY739" s="479"/>
      <c r="EZZ739" s="479"/>
      <c r="FAA739" s="479"/>
      <c r="FAB739" s="479"/>
      <c r="FAC739" s="479"/>
      <c r="FAD739" s="479"/>
      <c r="FAE739" s="479"/>
      <c r="FAF739" s="479"/>
      <c r="FAG739" s="479"/>
      <c r="FAH739" s="479"/>
      <c r="FAI739" s="479"/>
      <c r="FAJ739" s="479"/>
      <c r="FAK739" s="479"/>
      <c r="FAL739" s="479"/>
      <c r="FAM739" s="479"/>
      <c r="FAN739" s="479"/>
      <c r="FAO739" s="479"/>
      <c r="FAP739" s="479"/>
      <c r="FAQ739" s="479"/>
      <c r="FAR739" s="479"/>
      <c r="FAS739" s="479"/>
      <c r="FAT739" s="479"/>
      <c r="FAU739" s="479"/>
      <c r="FAV739" s="479"/>
      <c r="FAW739" s="479"/>
      <c r="FAX739" s="479"/>
      <c r="FAY739" s="479"/>
      <c r="FAZ739" s="479"/>
      <c r="FBA739" s="479"/>
      <c r="FBB739" s="479"/>
      <c r="FBC739" s="479"/>
      <c r="FBD739" s="479"/>
      <c r="FBE739" s="479"/>
      <c r="FBF739" s="479"/>
      <c r="FBG739" s="479"/>
      <c r="FBH739" s="479"/>
      <c r="FBI739" s="479"/>
      <c r="FBJ739" s="479"/>
      <c r="FBK739" s="479"/>
      <c r="FBL739" s="479"/>
      <c r="FBM739" s="479"/>
      <c r="FBN739" s="479"/>
      <c r="FBO739" s="479"/>
      <c r="FBP739" s="479"/>
      <c r="FBQ739" s="479"/>
      <c r="FBR739" s="479"/>
      <c r="FBS739" s="479"/>
      <c r="FBT739" s="479"/>
      <c r="FBU739" s="479"/>
      <c r="FBV739" s="479"/>
      <c r="FBW739" s="479"/>
      <c r="FBX739" s="479"/>
      <c r="FBY739" s="479"/>
      <c r="FBZ739" s="479"/>
      <c r="FCA739" s="479"/>
      <c r="FCB739" s="479"/>
      <c r="FCC739" s="479"/>
      <c r="FCD739" s="479"/>
      <c r="FCE739" s="479"/>
      <c r="FCF739" s="479"/>
      <c r="FCG739" s="479"/>
      <c r="FCH739" s="479"/>
      <c r="FCI739" s="479"/>
      <c r="FCJ739" s="479"/>
      <c r="FCK739" s="479"/>
      <c r="FCL739" s="479"/>
      <c r="FCM739" s="479"/>
      <c r="FCN739" s="479"/>
      <c r="FCO739" s="479"/>
      <c r="FCP739" s="479"/>
      <c r="FCQ739" s="479"/>
      <c r="FCR739" s="479"/>
      <c r="FCS739" s="479"/>
      <c r="FCT739" s="479"/>
      <c r="FCU739" s="479"/>
      <c r="FCV739" s="479"/>
      <c r="FCW739" s="479"/>
      <c r="FCX739" s="479"/>
      <c r="FCY739" s="479"/>
      <c r="FCZ739" s="479"/>
      <c r="FDA739" s="479"/>
      <c r="FDB739" s="479"/>
      <c r="FDC739" s="479"/>
      <c r="FDD739" s="479"/>
      <c r="FDE739" s="479"/>
      <c r="FDF739" s="479"/>
      <c r="FDG739" s="479"/>
      <c r="FDH739" s="479"/>
      <c r="FDI739" s="479"/>
      <c r="FDJ739" s="479"/>
      <c r="FDK739" s="479"/>
      <c r="FDL739" s="479"/>
      <c r="FDM739" s="479"/>
      <c r="FDN739" s="479"/>
      <c r="FDO739" s="479"/>
      <c r="FDP739" s="479"/>
      <c r="FDQ739" s="479"/>
      <c r="FDR739" s="479"/>
      <c r="FDS739" s="479"/>
      <c r="FDT739" s="479"/>
      <c r="FDU739" s="479"/>
      <c r="FDV739" s="479"/>
      <c r="FDW739" s="479"/>
      <c r="FDX739" s="479"/>
      <c r="FDY739" s="479"/>
      <c r="FDZ739" s="479"/>
      <c r="FEA739" s="479"/>
      <c r="FEB739" s="479"/>
      <c r="FEC739" s="479"/>
      <c r="FED739" s="479"/>
      <c r="FEE739" s="479"/>
      <c r="FEF739" s="479"/>
      <c r="FEG739" s="479"/>
      <c r="FEH739" s="479"/>
      <c r="FEI739" s="479"/>
      <c r="FEJ739" s="479"/>
      <c r="FEK739" s="479"/>
      <c r="FEL739" s="479"/>
      <c r="FEM739" s="479"/>
      <c r="FEN739" s="479"/>
      <c r="FEO739" s="479"/>
      <c r="FEP739" s="479"/>
      <c r="FEQ739" s="479"/>
      <c r="FER739" s="479"/>
      <c r="FES739" s="479"/>
      <c r="FET739" s="479"/>
      <c r="FEU739" s="479"/>
      <c r="FEV739" s="479"/>
      <c r="FEW739" s="479"/>
      <c r="FEX739" s="479"/>
      <c r="FEY739" s="479"/>
      <c r="FEZ739" s="479"/>
      <c r="FFA739" s="479"/>
      <c r="FFB739" s="479"/>
      <c r="FFC739" s="479"/>
      <c r="FFD739" s="479"/>
      <c r="FFE739" s="479"/>
      <c r="FFF739" s="479"/>
      <c r="FFG739" s="479"/>
      <c r="FFH739" s="479"/>
      <c r="FFI739" s="479"/>
      <c r="FFJ739" s="479"/>
      <c r="FFK739" s="479"/>
      <c r="FFL739" s="479"/>
      <c r="FFM739" s="479"/>
      <c r="FFN739" s="479"/>
      <c r="FFO739" s="479"/>
      <c r="FFP739" s="479"/>
      <c r="FFQ739" s="479"/>
      <c r="FFR739" s="479"/>
      <c r="FFS739" s="479"/>
      <c r="FFT739" s="479"/>
      <c r="FFU739" s="479"/>
      <c r="FFV739" s="479"/>
      <c r="FFW739" s="479"/>
      <c r="FFX739" s="479"/>
      <c r="FFY739" s="479"/>
      <c r="FFZ739" s="479"/>
      <c r="FGA739" s="479"/>
      <c r="FGB739" s="479"/>
      <c r="FGC739" s="479"/>
      <c r="FGD739" s="479"/>
      <c r="FGE739" s="479"/>
      <c r="FGF739" s="479"/>
      <c r="FGG739" s="479"/>
      <c r="FGH739" s="479"/>
      <c r="FGI739" s="479"/>
      <c r="FGJ739" s="479"/>
      <c r="FGK739" s="479"/>
      <c r="FGL739" s="479"/>
      <c r="FGM739" s="479"/>
      <c r="FGN739" s="479"/>
      <c r="FGO739" s="479"/>
      <c r="FGP739" s="479"/>
      <c r="FGQ739" s="479"/>
      <c r="FGR739" s="479"/>
      <c r="FGS739" s="479"/>
      <c r="FGT739" s="479"/>
      <c r="FGU739" s="479"/>
      <c r="FGV739" s="479"/>
      <c r="FGW739" s="479"/>
      <c r="FGX739" s="479"/>
      <c r="FGY739" s="479"/>
      <c r="FGZ739" s="479"/>
      <c r="FHA739" s="479"/>
      <c r="FHB739" s="479"/>
      <c r="FHC739" s="479"/>
      <c r="FHD739" s="479"/>
      <c r="FHE739" s="479"/>
      <c r="FHF739" s="479"/>
      <c r="FHG739" s="479"/>
      <c r="FHH739" s="479"/>
      <c r="FHI739" s="479"/>
      <c r="FHJ739" s="479"/>
      <c r="FHK739" s="479"/>
      <c r="FHL739" s="479"/>
      <c r="FHM739" s="479"/>
      <c r="FHN739" s="479"/>
      <c r="FHO739" s="479"/>
      <c r="FHP739" s="479"/>
      <c r="FHQ739" s="479"/>
      <c r="FHR739" s="479"/>
      <c r="FHS739" s="479"/>
      <c r="FHT739" s="479"/>
      <c r="FHU739" s="479"/>
      <c r="FHV739" s="479"/>
      <c r="FHW739" s="479"/>
      <c r="FHX739" s="479"/>
      <c r="FHY739" s="479"/>
      <c r="FHZ739" s="479"/>
      <c r="FIA739" s="479"/>
      <c r="FIB739" s="479"/>
      <c r="FIC739" s="479"/>
      <c r="FID739" s="479"/>
      <c r="FIE739" s="479"/>
      <c r="FIF739" s="479"/>
      <c r="FIG739" s="479"/>
      <c r="FIH739" s="479"/>
      <c r="FII739" s="479"/>
      <c r="FIJ739" s="479"/>
      <c r="FIK739" s="479"/>
      <c r="FIL739" s="479"/>
      <c r="FIM739" s="479"/>
      <c r="FIN739" s="479"/>
      <c r="FIO739" s="479"/>
      <c r="FIP739" s="479"/>
      <c r="FIQ739" s="479"/>
      <c r="FIR739" s="479"/>
      <c r="FIS739" s="479"/>
      <c r="FIT739" s="479"/>
      <c r="FIU739" s="479"/>
      <c r="FIV739" s="479"/>
      <c r="FIW739" s="479"/>
      <c r="FIX739" s="479"/>
      <c r="FIY739" s="479"/>
      <c r="FIZ739" s="479"/>
      <c r="FJA739" s="479"/>
      <c r="FJB739" s="479"/>
      <c r="FJC739" s="479"/>
      <c r="FJD739" s="479"/>
      <c r="FJE739" s="479"/>
      <c r="FJF739" s="479"/>
      <c r="FJG739" s="479"/>
      <c r="FJH739" s="479"/>
      <c r="FJI739" s="479"/>
      <c r="FJJ739" s="479"/>
      <c r="FJK739" s="479"/>
      <c r="FJL739" s="479"/>
      <c r="FJM739" s="479"/>
      <c r="FJN739" s="479"/>
      <c r="FJO739" s="479"/>
      <c r="FJP739" s="479"/>
      <c r="FJQ739" s="479"/>
      <c r="FJR739" s="479"/>
      <c r="FJS739" s="479"/>
      <c r="FJT739" s="479"/>
      <c r="FJU739" s="479"/>
      <c r="FJV739" s="479"/>
      <c r="FJW739" s="479"/>
      <c r="FJX739" s="479"/>
      <c r="FJY739" s="479"/>
      <c r="FJZ739" s="479"/>
      <c r="FKA739" s="479"/>
      <c r="FKB739" s="479"/>
      <c r="FKC739" s="479"/>
      <c r="FKD739" s="479"/>
      <c r="FKE739" s="479"/>
      <c r="FKF739" s="479"/>
      <c r="FKG739" s="479"/>
      <c r="FKH739" s="479"/>
      <c r="FKI739" s="479"/>
      <c r="FKJ739" s="479"/>
      <c r="FKK739" s="479"/>
      <c r="FKL739" s="479"/>
      <c r="FKM739" s="479"/>
      <c r="FKN739" s="479"/>
      <c r="FKO739" s="479"/>
      <c r="FKP739" s="479"/>
      <c r="FKQ739" s="479"/>
      <c r="FKR739" s="479"/>
      <c r="FKS739" s="479"/>
      <c r="FKT739" s="479"/>
      <c r="FKU739" s="479"/>
      <c r="FKV739" s="479"/>
      <c r="FKW739" s="479"/>
      <c r="FKX739" s="479"/>
      <c r="FKY739" s="479"/>
      <c r="FKZ739" s="479"/>
      <c r="FLA739" s="479"/>
      <c r="FLB739" s="479"/>
      <c r="FLC739" s="479"/>
      <c r="FLD739" s="479"/>
      <c r="FLE739" s="479"/>
      <c r="FLF739" s="479"/>
      <c r="FLG739" s="479"/>
      <c r="FLH739" s="479"/>
      <c r="FLI739" s="479"/>
      <c r="FLJ739" s="479"/>
      <c r="FLK739" s="479"/>
      <c r="FLL739" s="479"/>
      <c r="FLM739" s="479"/>
      <c r="FLN739" s="479"/>
      <c r="FLO739" s="479"/>
      <c r="FLP739" s="479"/>
      <c r="FLQ739" s="479"/>
      <c r="FLR739" s="479"/>
      <c r="FLS739" s="479"/>
      <c r="FLT739" s="479"/>
      <c r="FLU739" s="479"/>
      <c r="FLV739" s="479"/>
      <c r="FLW739" s="479"/>
      <c r="FLX739" s="479"/>
      <c r="FLY739" s="479"/>
      <c r="FLZ739" s="479"/>
      <c r="FMA739" s="479"/>
      <c r="FMB739" s="479"/>
      <c r="FMC739" s="479"/>
      <c r="FMD739" s="479"/>
      <c r="FME739" s="479"/>
      <c r="FMF739" s="479"/>
      <c r="FMG739" s="479"/>
      <c r="FMH739" s="479"/>
      <c r="FMI739" s="479"/>
      <c r="FMJ739" s="479"/>
      <c r="FMK739" s="479"/>
      <c r="FML739" s="479"/>
      <c r="FMM739" s="479"/>
      <c r="FMN739" s="479"/>
      <c r="FMO739" s="479"/>
      <c r="FMP739" s="479"/>
      <c r="FMQ739" s="479"/>
      <c r="FMR739" s="479"/>
      <c r="FMS739" s="479"/>
      <c r="FMT739" s="479"/>
      <c r="FMU739" s="479"/>
      <c r="FMV739" s="479"/>
      <c r="FMW739" s="479"/>
      <c r="FMX739" s="479"/>
      <c r="FMY739" s="479"/>
      <c r="FMZ739" s="479"/>
      <c r="FNA739" s="479"/>
      <c r="FNB739" s="479"/>
      <c r="FNC739" s="479"/>
      <c r="FND739" s="479"/>
      <c r="FNE739" s="479"/>
      <c r="FNF739" s="479"/>
      <c r="FNG739" s="479"/>
      <c r="FNH739" s="479"/>
      <c r="FNI739" s="479"/>
      <c r="FNJ739" s="479"/>
      <c r="FNK739" s="479"/>
      <c r="FNL739" s="479"/>
      <c r="FNM739" s="479"/>
      <c r="FNN739" s="479"/>
      <c r="FNO739" s="479"/>
      <c r="FNP739" s="479"/>
      <c r="FNQ739" s="479"/>
      <c r="FNR739" s="479"/>
      <c r="FNS739" s="479"/>
      <c r="FNT739" s="479"/>
      <c r="FNU739" s="479"/>
      <c r="FNV739" s="479"/>
      <c r="FNW739" s="479"/>
      <c r="FNX739" s="479"/>
      <c r="FNY739" s="479"/>
      <c r="FNZ739" s="479"/>
      <c r="FOA739" s="479"/>
      <c r="FOB739" s="479"/>
      <c r="FOC739" s="479"/>
      <c r="FOD739" s="479"/>
      <c r="FOE739" s="479"/>
      <c r="FOF739" s="479"/>
      <c r="FOG739" s="479"/>
      <c r="FOH739" s="479"/>
      <c r="FOI739" s="479"/>
      <c r="FOJ739" s="479"/>
      <c r="FOK739" s="479"/>
      <c r="FOL739" s="479"/>
      <c r="FOM739" s="479"/>
      <c r="FON739" s="479"/>
      <c r="FOO739" s="479"/>
      <c r="FOP739" s="479"/>
      <c r="FOQ739" s="479"/>
      <c r="FOR739" s="479"/>
      <c r="FOS739" s="479"/>
      <c r="FOT739" s="479"/>
      <c r="FOU739" s="479"/>
      <c r="FOV739" s="479"/>
      <c r="FOW739" s="479"/>
      <c r="FOX739" s="479"/>
      <c r="FOY739" s="479"/>
      <c r="FOZ739" s="479"/>
      <c r="FPA739" s="479"/>
      <c r="FPB739" s="479"/>
      <c r="FPC739" s="479"/>
      <c r="FPD739" s="479"/>
      <c r="FPE739" s="479"/>
      <c r="FPF739" s="479"/>
      <c r="FPG739" s="479"/>
      <c r="FPH739" s="479"/>
      <c r="FPI739" s="479"/>
      <c r="FPJ739" s="479"/>
      <c r="FPK739" s="479"/>
      <c r="FPL739" s="479"/>
      <c r="FPM739" s="479"/>
      <c r="FPN739" s="479"/>
      <c r="FPO739" s="479"/>
      <c r="FPP739" s="479"/>
      <c r="FPQ739" s="479"/>
      <c r="FPR739" s="479"/>
      <c r="FPS739" s="479"/>
      <c r="FPT739" s="479"/>
      <c r="FPU739" s="479"/>
      <c r="FPV739" s="479"/>
      <c r="FPW739" s="479"/>
      <c r="FPX739" s="479"/>
      <c r="FPY739" s="479"/>
      <c r="FPZ739" s="479"/>
      <c r="FQA739" s="479"/>
      <c r="FQB739" s="479"/>
      <c r="FQC739" s="479"/>
      <c r="FQD739" s="479"/>
      <c r="FQE739" s="479"/>
      <c r="FQF739" s="479"/>
      <c r="FQG739" s="479"/>
      <c r="FQH739" s="479"/>
      <c r="FQI739" s="479"/>
      <c r="FQJ739" s="479"/>
      <c r="FQK739" s="479"/>
      <c r="FQL739" s="479"/>
      <c r="FQM739" s="479"/>
      <c r="FQN739" s="479"/>
      <c r="FQO739" s="479"/>
      <c r="FQP739" s="479"/>
      <c r="FQQ739" s="479"/>
      <c r="FQR739" s="479"/>
      <c r="FQS739" s="479"/>
      <c r="FQT739" s="479"/>
      <c r="FQU739" s="479"/>
      <c r="FQV739" s="479"/>
      <c r="FQW739" s="479"/>
      <c r="FQX739" s="479"/>
      <c r="FQY739" s="479"/>
      <c r="FQZ739" s="479"/>
      <c r="FRA739" s="479"/>
      <c r="FRB739" s="479"/>
      <c r="FRC739" s="479"/>
      <c r="FRD739" s="479"/>
      <c r="FRE739" s="479"/>
      <c r="FRF739" s="479"/>
      <c r="FRG739" s="479"/>
      <c r="FRH739" s="479"/>
      <c r="FRI739" s="479"/>
      <c r="FRJ739" s="479"/>
      <c r="FRK739" s="479"/>
      <c r="FRL739" s="479"/>
      <c r="FRM739" s="479"/>
      <c r="FRN739" s="479"/>
      <c r="FRO739" s="479"/>
      <c r="FRP739" s="479"/>
      <c r="FRQ739" s="479"/>
      <c r="FRR739" s="479"/>
      <c r="FRS739" s="479"/>
      <c r="FRT739" s="479"/>
      <c r="FRU739" s="479"/>
      <c r="FRV739" s="479"/>
      <c r="FRW739" s="479"/>
      <c r="FRX739" s="479"/>
      <c r="FRY739" s="479"/>
      <c r="FRZ739" s="479"/>
      <c r="FSA739" s="479"/>
      <c r="FSB739" s="479"/>
      <c r="FSC739" s="479"/>
      <c r="FSD739" s="479"/>
      <c r="FSE739" s="479"/>
      <c r="FSF739" s="479"/>
      <c r="FSG739" s="479"/>
      <c r="FSH739" s="479"/>
      <c r="FSI739" s="479"/>
      <c r="FSJ739" s="479"/>
      <c r="FSK739" s="479"/>
      <c r="FSL739" s="479"/>
      <c r="FSM739" s="479"/>
      <c r="FSN739" s="479"/>
      <c r="FSO739" s="479"/>
      <c r="FSP739" s="479"/>
      <c r="FSQ739" s="479"/>
      <c r="FSR739" s="479"/>
      <c r="FSS739" s="479"/>
      <c r="FST739" s="479"/>
      <c r="FSU739" s="479"/>
      <c r="FSV739" s="479"/>
      <c r="FSW739" s="479"/>
      <c r="FSX739" s="479"/>
      <c r="FSY739" s="479"/>
      <c r="FSZ739" s="479"/>
      <c r="FTA739" s="479"/>
      <c r="FTB739" s="479"/>
      <c r="FTC739" s="479"/>
      <c r="FTD739" s="479"/>
      <c r="FTE739" s="479"/>
      <c r="FTF739" s="479"/>
      <c r="FTG739" s="479"/>
      <c r="FTH739" s="479"/>
      <c r="FTI739" s="479"/>
      <c r="FTJ739" s="479"/>
      <c r="FTK739" s="479"/>
      <c r="FTL739" s="479"/>
      <c r="FTM739" s="479"/>
      <c r="FTN739" s="479"/>
      <c r="FTO739" s="479"/>
      <c r="FTP739" s="479"/>
      <c r="FTQ739" s="479"/>
      <c r="FTR739" s="479"/>
      <c r="FTS739" s="479"/>
      <c r="FTT739" s="479"/>
      <c r="FTU739" s="479"/>
      <c r="FTV739" s="479"/>
      <c r="FTW739" s="479"/>
      <c r="FTX739" s="479"/>
      <c r="FTY739" s="479"/>
      <c r="FTZ739" s="479"/>
      <c r="FUA739" s="479"/>
      <c r="FUB739" s="479"/>
      <c r="FUC739" s="479"/>
      <c r="FUD739" s="479"/>
      <c r="FUE739" s="479"/>
      <c r="FUF739" s="479"/>
      <c r="FUG739" s="479"/>
      <c r="FUH739" s="479"/>
      <c r="FUI739" s="479"/>
      <c r="FUJ739" s="479"/>
      <c r="FUK739" s="479"/>
      <c r="FUL739" s="479"/>
      <c r="FUM739" s="479"/>
      <c r="FUN739" s="479"/>
      <c r="FUO739" s="479"/>
      <c r="FUP739" s="479"/>
      <c r="FUQ739" s="479"/>
      <c r="FUR739" s="479"/>
      <c r="FUS739" s="479"/>
      <c r="FUT739" s="479"/>
      <c r="FUU739" s="479"/>
      <c r="FUV739" s="479"/>
      <c r="FUW739" s="479"/>
      <c r="FUX739" s="479"/>
      <c r="FUY739" s="479"/>
      <c r="FUZ739" s="479"/>
      <c r="FVA739" s="479"/>
      <c r="FVB739" s="479"/>
      <c r="FVC739" s="479"/>
      <c r="FVD739" s="479"/>
      <c r="FVE739" s="479"/>
      <c r="FVF739" s="479"/>
      <c r="FVG739" s="479"/>
      <c r="FVH739" s="479"/>
      <c r="FVI739" s="479"/>
      <c r="FVJ739" s="479"/>
      <c r="FVK739" s="479"/>
      <c r="FVL739" s="479"/>
      <c r="FVM739" s="479"/>
      <c r="FVN739" s="479"/>
      <c r="FVO739" s="479"/>
      <c r="FVP739" s="479"/>
      <c r="FVQ739" s="479"/>
      <c r="FVR739" s="479"/>
      <c r="FVS739" s="479"/>
      <c r="FVT739" s="479"/>
      <c r="FVU739" s="479"/>
      <c r="FVV739" s="479"/>
      <c r="FVW739" s="479"/>
      <c r="FVX739" s="479"/>
      <c r="FVY739" s="479"/>
      <c r="FVZ739" s="479"/>
      <c r="FWA739" s="479"/>
      <c r="FWB739" s="479"/>
      <c r="FWC739" s="479"/>
      <c r="FWD739" s="479"/>
      <c r="FWE739" s="479"/>
      <c r="FWF739" s="479"/>
      <c r="FWG739" s="479"/>
      <c r="FWH739" s="479"/>
      <c r="FWI739" s="479"/>
      <c r="FWJ739" s="479"/>
      <c r="FWK739" s="479"/>
      <c r="FWL739" s="479"/>
      <c r="FWM739" s="479"/>
      <c r="FWN739" s="479"/>
      <c r="FWO739" s="479"/>
      <c r="FWP739" s="479"/>
      <c r="FWQ739" s="479"/>
      <c r="FWR739" s="479"/>
      <c r="FWS739" s="479"/>
      <c r="FWT739" s="479"/>
      <c r="FWU739" s="479"/>
      <c r="FWV739" s="479"/>
      <c r="FWW739" s="479"/>
      <c r="FWX739" s="479"/>
      <c r="FWY739" s="479"/>
      <c r="FWZ739" s="479"/>
      <c r="FXA739" s="479"/>
      <c r="FXB739" s="479"/>
      <c r="FXC739" s="479"/>
      <c r="FXD739" s="479"/>
      <c r="FXE739" s="479"/>
      <c r="FXF739" s="479"/>
      <c r="FXG739" s="479"/>
      <c r="FXH739" s="479"/>
      <c r="FXI739" s="479"/>
      <c r="FXJ739" s="479"/>
      <c r="FXK739" s="479"/>
      <c r="FXL739" s="479"/>
      <c r="FXM739" s="479"/>
      <c r="FXN739" s="479"/>
      <c r="FXO739" s="479"/>
      <c r="FXP739" s="479"/>
      <c r="FXQ739" s="479"/>
      <c r="FXR739" s="479"/>
      <c r="FXS739" s="479"/>
      <c r="FXT739" s="479"/>
      <c r="FXU739" s="479"/>
      <c r="FXV739" s="479"/>
      <c r="FXW739" s="479"/>
      <c r="FXX739" s="479"/>
      <c r="FXY739" s="479"/>
      <c r="FXZ739" s="479"/>
      <c r="FYA739" s="479"/>
      <c r="FYB739" s="479"/>
      <c r="FYC739" s="479"/>
      <c r="FYD739" s="479"/>
      <c r="FYE739" s="479"/>
      <c r="FYF739" s="479"/>
      <c r="FYG739" s="479"/>
      <c r="FYH739" s="479"/>
      <c r="FYI739" s="479"/>
      <c r="FYJ739" s="479"/>
      <c r="FYK739" s="479"/>
      <c r="FYL739" s="479"/>
      <c r="FYM739" s="479"/>
      <c r="FYN739" s="479"/>
      <c r="FYO739" s="479"/>
      <c r="FYP739" s="479"/>
      <c r="FYQ739" s="479"/>
      <c r="FYR739" s="479"/>
      <c r="FYS739" s="479"/>
      <c r="FYT739" s="479"/>
      <c r="FYU739" s="479"/>
      <c r="FYV739" s="479"/>
      <c r="FYW739" s="479"/>
      <c r="FYX739" s="479"/>
      <c r="FYY739" s="479"/>
      <c r="FYZ739" s="479"/>
      <c r="FZA739" s="479"/>
      <c r="FZB739" s="479"/>
      <c r="FZC739" s="479"/>
      <c r="FZD739" s="479"/>
      <c r="FZE739" s="479"/>
      <c r="FZF739" s="479"/>
      <c r="FZG739" s="479"/>
      <c r="FZH739" s="479"/>
      <c r="FZI739" s="479"/>
      <c r="FZJ739" s="479"/>
      <c r="FZK739" s="479"/>
      <c r="FZL739" s="479"/>
      <c r="FZM739" s="479"/>
      <c r="FZN739" s="479"/>
      <c r="FZO739" s="479"/>
      <c r="FZP739" s="479"/>
      <c r="FZQ739" s="479"/>
      <c r="FZR739" s="479"/>
      <c r="FZS739" s="479"/>
      <c r="FZT739" s="479"/>
      <c r="FZU739" s="479"/>
      <c r="FZV739" s="479"/>
      <c r="FZW739" s="479"/>
      <c r="FZX739" s="479"/>
      <c r="FZY739" s="479"/>
      <c r="FZZ739" s="479"/>
      <c r="GAA739" s="479"/>
      <c r="GAB739" s="479"/>
      <c r="GAC739" s="479"/>
      <c r="GAD739" s="479"/>
      <c r="GAE739" s="479"/>
      <c r="GAF739" s="479"/>
      <c r="GAG739" s="479"/>
      <c r="GAH739" s="479"/>
      <c r="GAI739" s="479"/>
      <c r="GAJ739" s="479"/>
      <c r="GAK739" s="479"/>
      <c r="GAL739" s="479"/>
      <c r="GAM739" s="479"/>
      <c r="GAN739" s="479"/>
      <c r="GAO739" s="479"/>
      <c r="GAP739" s="479"/>
      <c r="GAQ739" s="479"/>
      <c r="GAR739" s="479"/>
      <c r="GAS739" s="479"/>
      <c r="GAT739" s="479"/>
      <c r="GAU739" s="479"/>
      <c r="GAV739" s="479"/>
      <c r="GAW739" s="479"/>
      <c r="GAX739" s="479"/>
      <c r="GAY739" s="479"/>
      <c r="GAZ739" s="479"/>
      <c r="GBA739" s="479"/>
      <c r="GBB739" s="479"/>
      <c r="GBC739" s="479"/>
      <c r="GBD739" s="479"/>
      <c r="GBE739" s="479"/>
      <c r="GBF739" s="479"/>
      <c r="GBG739" s="479"/>
      <c r="GBH739" s="479"/>
      <c r="GBI739" s="479"/>
      <c r="GBJ739" s="479"/>
      <c r="GBK739" s="479"/>
      <c r="GBL739" s="479"/>
      <c r="GBM739" s="479"/>
      <c r="GBN739" s="479"/>
      <c r="GBO739" s="479"/>
      <c r="GBP739" s="479"/>
      <c r="GBQ739" s="479"/>
      <c r="GBR739" s="479"/>
      <c r="GBS739" s="479"/>
      <c r="GBT739" s="479"/>
      <c r="GBU739" s="479"/>
      <c r="GBV739" s="479"/>
      <c r="GBW739" s="479"/>
      <c r="GBX739" s="479"/>
      <c r="GBY739" s="479"/>
      <c r="GBZ739" s="479"/>
      <c r="GCA739" s="479"/>
      <c r="GCB739" s="479"/>
      <c r="GCC739" s="479"/>
      <c r="GCD739" s="479"/>
      <c r="GCE739" s="479"/>
      <c r="GCF739" s="479"/>
      <c r="GCG739" s="479"/>
      <c r="GCH739" s="479"/>
      <c r="GCI739" s="479"/>
      <c r="GCJ739" s="479"/>
      <c r="GCK739" s="479"/>
      <c r="GCL739" s="479"/>
      <c r="GCM739" s="479"/>
      <c r="GCN739" s="479"/>
      <c r="GCO739" s="479"/>
      <c r="GCP739" s="479"/>
      <c r="GCQ739" s="479"/>
      <c r="GCR739" s="479"/>
      <c r="GCS739" s="479"/>
      <c r="GCT739" s="479"/>
      <c r="GCU739" s="479"/>
      <c r="GCV739" s="479"/>
      <c r="GCW739" s="479"/>
      <c r="GCX739" s="479"/>
      <c r="GCY739" s="479"/>
      <c r="GCZ739" s="479"/>
      <c r="GDA739" s="479"/>
      <c r="GDB739" s="479"/>
      <c r="GDC739" s="479"/>
      <c r="GDD739" s="479"/>
      <c r="GDE739" s="479"/>
      <c r="GDF739" s="479"/>
      <c r="GDG739" s="479"/>
      <c r="GDH739" s="479"/>
      <c r="GDI739" s="479"/>
      <c r="GDJ739" s="479"/>
      <c r="GDK739" s="479"/>
      <c r="GDL739" s="479"/>
      <c r="GDM739" s="479"/>
      <c r="GDN739" s="479"/>
      <c r="GDO739" s="479"/>
      <c r="GDP739" s="479"/>
      <c r="GDQ739" s="479"/>
      <c r="GDR739" s="479"/>
      <c r="GDS739" s="479"/>
      <c r="GDT739" s="479"/>
      <c r="GDU739" s="479"/>
      <c r="GDV739" s="479"/>
      <c r="GDW739" s="479"/>
      <c r="GDX739" s="479"/>
      <c r="GDY739" s="479"/>
      <c r="GDZ739" s="479"/>
      <c r="GEA739" s="479"/>
      <c r="GEB739" s="479"/>
      <c r="GEC739" s="479"/>
      <c r="GED739" s="479"/>
      <c r="GEE739" s="479"/>
      <c r="GEF739" s="479"/>
      <c r="GEG739" s="479"/>
      <c r="GEH739" s="479"/>
      <c r="GEI739" s="479"/>
      <c r="GEJ739" s="479"/>
      <c r="GEK739" s="479"/>
      <c r="GEL739" s="479"/>
      <c r="GEM739" s="479"/>
      <c r="GEN739" s="479"/>
      <c r="GEO739" s="479"/>
      <c r="GEP739" s="479"/>
      <c r="GEQ739" s="479"/>
      <c r="GER739" s="479"/>
      <c r="GES739" s="479"/>
      <c r="GET739" s="479"/>
      <c r="GEU739" s="479"/>
      <c r="GEV739" s="479"/>
      <c r="GEW739" s="479"/>
      <c r="GEX739" s="479"/>
      <c r="GEY739" s="479"/>
      <c r="GEZ739" s="479"/>
      <c r="GFA739" s="479"/>
      <c r="GFB739" s="479"/>
      <c r="GFC739" s="479"/>
      <c r="GFD739" s="479"/>
      <c r="GFE739" s="479"/>
      <c r="GFF739" s="479"/>
      <c r="GFG739" s="479"/>
      <c r="GFH739" s="479"/>
      <c r="GFI739" s="479"/>
      <c r="GFJ739" s="479"/>
      <c r="GFK739" s="479"/>
      <c r="GFL739" s="479"/>
      <c r="GFM739" s="479"/>
      <c r="GFN739" s="479"/>
      <c r="GFO739" s="479"/>
      <c r="GFP739" s="479"/>
      <c r="GFQ739" s="479"/>
      <c r="GFR739" s="479"/>
      <c r="GFS739" s="479"/>
      <c r="GFT739" s="479"/>
      <c r="GFU739" s="479"/>
      <c r="GFV739" s="479"/>
      <c r="GFW739" s="479"/>
      <c r="GFX739" s="479"/>
      <c r="GFY739" s="479"/>
      <c r="GFZ739" s="479"/>
      <c r="GGA739" s="479"/>
      <c r="GGB739" s="479"/>
      <c r="GGC739" s="479"/>
      <c r="GGD739" s="479"/>
      <c r="GGE739" s="479"/>
      <c r="GGF739" s="479"/>
      <c r="GGG739" s="479"/>
      <c r="GGH739" s="479"/>
      <c r="GGI739" s="479"/>
      <c r="GGJ739" s="479"/>
      <c r="GGK739" s="479"/>
      <c r="GGL739" s="479"/>
      <c r="GGM739" s="479"/>
      <c r="GGN739" s="479"/>
      <c r="GGO739" s="479"/>
      <c r="GGP739" s="479"/>
      <c r="GGQ739" s="479"/>
      <c r="GGR739" s="479"/>
      <c r="GGS739" s="479"/>
      <c r="GGT739" s="479"/>
      <c r="GGU739" s="479"/>
      <c r="GGV739" s="479"/>
      <c r="GGW739" s="479"/>
      <c r="GGX739" s="479"/>
      <c r="GGY739" s="479"/>
      <c r="GGZ739" s="479"/>
      <c r="GHA739" s="479"/>
      <c r="GHB739" s="479"/>
      <c r="GHC739" s="479"/>
      <c r="GHD739" s="479"/>
      <c r="GHE739" s="479"/>
      <c r="GHF739" s="479"/>
      <c r="GHG739" s="479"/>
      <c r="GHH739" s="479"/>
      <c r="GHI739" s="479"/>
      <c r="GHJ739" s="479"/>
      <c r="GHK739" s="479"/>
      <c r="GHL739" s="479"/>
      <c r="GHM739" s="479"/>
      <c r="GHN739" s="479"/>
      <c r="GHO739" s="479"/>
      <c r="GHP739" s="479"/>
      <c r="GHQ739" s="479"/>
      <c r="GHR739" s="479"/>
      <c r="GHS739" s="479"/>
      <c r="GHT739" s="479"/>
      <c r="GHU739" s="479"/>
      <c r="GHV739" s="479"/>
      <c r="GHW739" s="479"/>
      <c r="GHX739" s="479"/>
      <c r="GHY739" s="479"/>
      <c r="GHZ739" s="479"/>
      <c r="GIA739" s="479"/>
      <c r="GIB739" s="479"/>
      <c r="GIC739" s="479"/>
      <c r="GID739" s="479"/>
      <c r="GIE739" s="479"/>
      <c r="GIF739" s="479"/>
      <c r="GIG739" s="479"/>
      <c r="GIH739" s="479"/>
      <c r="GII739" s="479"/>
      <c r="GIJ739" s="479"/>
      <c r="GIK739" s="479"/>
      <c r="GIL739" s="479"/>
      <c r="GIM739" s="479"/>
      <c r="GIN739" s="479"/>
      <c r="GIO739" s="479"/>
      <c r="GIP739" s="479"/>
      <c r="GIQ739" s="479"/>
      <c r="GIR739" s="479"/>
      <c r="GIS739" s="479"/>
      <c r="GIT739" s="479"/>
      <c r="GIU739" s="479"/>
      <c r="GIV739" s="479"/>
      <c r="GIW739" s="479"/>
      <c r="GIX739" s="479"/>
      <c r="GIY739" s="479"/>
      <c r="GIZ739" s="479"/>
      <c r="GJA739" s="479"/>
      <c r="GJB739" s="479"/>
      <c r="GJC739" s="479"/>
      <c r="GJD739" s="479"/>
      <c r="GJE739" s="479"/>
      <c r="GJF739" s="479"/>
      <c r="GJG739" s="479"/>
      <c r="GJH739" s="479"/>
      <c r="GJI739" s="479"/>
      <c r="GJJ739" s="479"/>
      <c r="GJK739" s="479"/>
      <c r="GJL739" s="479"/>
      <c r="GJM739" s="479"/>
      <c r="GJN739" s="479"/>
      <c r="GJO739" s="479"/>
      <c r="GJP739" s="479"/>
      <c r="GJQ739" s="479"/>
      <c r="GJR739" s="479"/>
      <c r="GJS739" s="479"/>
      <c r="GJT739" s="479"/>
      <c r="GJU739" s="479"/>
      <c r="GJV739" s="479"/>
      <c r="GJW739" s="479"/>
      <c r="GJX739" s="479"/>
      <c r="GJY739" s="479"/>
      <c r="GJZ739" s="479"/>
      <c r="GKA739" s="479"/>
      <c r="GKB739" s="479"/>
      <c r="GKC739" s="479"/>
      <c r="GKD739" s="479"/>
      <c r="GKE739" s="479"/>
      <c r="GKF739" s="479"/>
      <c r="GKG739" s="479"/>
      <c r="GKH739" s="479"/>
      <c r="GKI739" s="479"/>
      <c r="GKJ739" s="479"/>
      <c r="GKK739" s="479"/>
      <c r="GKL739" s="479"/>
      <c r="GKM739" s="479"/>
      <c r="GKN739" s="479"/>
      <c r="GKO739" s="479"/>
      <c r="GKP739" s="479"/>
      <c r="GKQ739" s="479"/>
      <c r="GKR739" s="479"/>
      <c r="GKS739" s="479"/>
      <c r="GKT739" s="479"/>
      <c r="GKU739" s="479"/>
      <c r="GKV739" s="479"/>
      <c r="GKW739" s="479"/>
      <c r="GKX739" s="479"/>
      <c r="GKY739" s="479"/>
      <c r="GKZ739" s="479"/>
      <c r="GLA739" s="479"/>
      <c r="GLB739" s="479"/>
      <c r="GLC739" s="479"/>
      <c r="GLD739" s="479"/>
      <c r="GLE739" s="479"/>
      <c r="GLF739" s="479"/>
      <c r="GLG739" s="479"/>
      <c r="GLH739" s="479"/>
      <c r="GLI739" s="479"/>
      <c r="GLJ739" s="479"/>
      <c r="GLK739" s="479"/>
      <c r="GLL739" s="479"/>
      <c r="GLM739" s="479"/>
      <c r="GLN739" s="479"/>
      <c r="GLO739" s="479"/>
      <c r="GLP739" s="479"/>
      <c r="GLQ739" s="479"/>
      <c r="GLR739" s="479"/>
      <c r="GLS739" s="479"/>
      <c r="GLT739" s="479"/>
      <c r="GLU739" s="479"/>
      <c r="GLV739" s="479"/>
      <c r="GLW739" s="479"/>
      <c r="GLX739" s="479"/>
      <c r="GLY739" s="479"/>
      <c r="GLZ739" s="479"/>
      <c r="GMA739" s="479"/>
      <c r="GMB739" s="479"/>
      <c r="GMC739" s="479"/>
      <c r="GMD739" s="479"/>
      <c r="GME739" s="479"/>
      <c r="GMF739" s="479"/>
      <c r="GMG739" s="479"/>
      <c r="GMH739" s="479"/>
      <c r="GMI739" s="479"/>
      <c r="GMJ739" s="479"/>
      <c r="GMK739" s="479"/>
      <c r="GML739" s="479"/>
      <c r="GMM739" s="479"/>
      <c r="GMN739" s="479"/>
      <c r="GMO739" s="479"/>
      <c r="GMP739" s="479"/>
      <c r="GMQ739" s="479"/>
      <c r="GMR739" s="479"/>
      <c r="GMS739" s="479"/>
      <c r="GMT739" s="479"/>
      <c r="GMU739" s="479"/>
      <c r="GMV739" s="479"/>
      <c r="GMW739" s="479"/>
      <c r="GMX739" s="479"/>
      <c r="GMY739" s="479"/>
      <c r="GMZ739" s="479"/>
      <c r="GNA739" s="479"/>
      <c r="GNB739" s="479"/>
      <c r="GNC739" s="479"/>
      <c r="GND739" s="479"/>
      <c r="GNE739" s="479"/>
      <c r="GNF739" s="479"/>
      <c r="GNG739" s="479"/>
      <c r="GNH739" s="479"/>
      <c r="GNI739" s="479"/>
      <c r="GNJ739" s="479"/>
      <c r="GNK739" s="479"/>
      <c r="GNL739" s="479"/>
      <c r="GNM739" s="479"/>
      <c r="GNN739" s="479"/>
      <c r="GNO739" s="479"/>
      <c r="GNP739" s="479"/>
      <c r="GNQ739" s="479"/>
      <c r="GNR739" s="479"/>
      <c r="GNS739" s="479"/>
      <c r="GNT739" s="479"/>
      <c r="GNU739" s="479"/>
      <c r="GNV739" s="479"/>
      <c r="GNW739" s="479"/>
      <c r="GNX739" s="479"/>
      <c r="GNY739" s="479"/>
      <c r="GNZ739" s="479"/>
      <c r="GOA739" s="479"/>
      <c r="GOB739" s="479"/>
      <c r="GOC739" s="479"/>
      <c r="GOD739" s="479"/>
      <c r="GOE739" s="479"/>
      <c r="GOF739" s="479"/>
      <c r="GOG739" s="479"/>
      <c r="GOH739" s="479"/>
      <c r="GOI739" s="479"/>
      <c r="GOJ739" s="479"/>
      <c r="GOK739" s="479"/>
      <c r="GOL739" s="479"/>
      <c r="GOM739" s="479"/>
      <c r="GON739" s="479"/>
      <c r="GOO739" s="479"/>
      <c r="GOP739" s="479"/>
      <c r="GOQ739" s="479"/>
      <c r="GOR739" s="479"/>
      <c r="GOS739" s="479"/>
      <c r="GOT739" s="479"/>
      <c r="GOU739" s="479"/>
      <c r="GOV739" s="479"/>
      <c r="GOW739" s="479"/>
      <c r="GOX739" s="479"/>
      <c r="GOY739" s="479"/>
      <c r="GOZ739" s="479"/>
      <c r="GPA739" s="479"/>
      <c r="GPB739" s="479"/>
      <c r="GPC739" s="479"/>
      <c r="GPD739" s="479"/>
      <c r="GPE739" s="479"/>
      <c r="GPF739" s="479"/>
      <c r="GPG739" s="479"/>
      <c r="GPH739" s="479"/>
      <c r="GPI739" s="479"/>
      <c r="GPJ739" s="479"/>
      <c r="GPK739" s="479"/>
      <c r="GPL739" s="479"/>
      <c r="GPM739" s="479"/>
      <c r="GPN739" s="479"/>
      <c r="GPO739" s="479"/>
      <c r="GPP739" s="479"/>
      <c r="GPQ739" s="479"/>
      <c r="GPR739" s="479"/>
      <c r="GPS739" s="479"/>
      <c r="GPT739" s="479"/>
      <c r="GPU739" s="479"/>
      <c r="GPV739" s="479"/>
      <c r="GPW739" s="479"/>
      <c r="GPX739" s="479"/>
      <c r="GPY739" s="479"/>
      <c r="GPZ739" s="479"/>
      <c r="GQA739" s="479"/>
      <c r="GQB739" s="479"/>
      <c r="GQC739" s="479"/>
      <c r="GQD739" s="479"/>
      <c r="GQE739" s="479"/>
      <c r="GQF739" s="479"/>
      <c r="GQG739" s="479"/>
      <c r="GQH739" s="479"/>
      <c r="GQI739" s="479"/>
      <c r="GQJ739" s="479"/>
      <c r="GQK739" s="479"/>
      <c r="GQL739" s="479"/>
      <c r="GQM739" s="479"/>
      <c r="GQN739" s="479"/>
      <c r="GQO739" s="479"/>
      <c r="GQP739" s="479"/>
      <c r="GQQ739" s="479"/>
      <c r="GQR739" s="479"/>
      <c r="GQS739" s="479"/>
      <c r="GQT739" s="479"/>
      <c r="GQU739" s="479"/>
      <c r="GQV739" s="479"/>
      <c r="GQW739" s="479"/>
      <c r="GQX739" s="479"/>
      <c r="GQY739" s="479"/>
      <c r="GQZ739" s="479"/>
      <c r="GRA739" s="479"/>
      <c r="GRB739" s="479"/>
      <c r="GRC739" s="479"/>
      <c r="GRD739" s="479"/>
      <c r="GRE739" s="479"/>
      <c r="GRF739" s="479"/>
      <c r="GRG739" s="479"/>
      <c r="GRH739" s="479"/>
      <c r="GRI739" s="479"/>
      <c r="GRJ739" s="479"/>
      <c r="GRK739" s="479"/>
      <c r="GRL739" s="479"/>
      <c r="GRM739" s="479"/>
      <c r="GRN739" s="479"/>
      <c r="GRO739" s="479"/>
      <c r="GRP739" s="479"/>
      <c r="GRQ739" s="479"/>
      <c r="GRR739" s="479"/>
      <c r="GRS739" s="479"/>
      <c r="GRT739" s="479"/>
      <c r="GRU739" s="479"/>
      <c r="GRV739" s="479"/>
      <c r="GRW739" s="479"/>
      <c r="GRX739" s="479"/>
      <c r="GRY739" s="479"/>
      <c r="GRZ739" s="479"/>
      <c r="GSA739" s="479"/>
      <c r="GSB739" s="479"/>
      <c r="GSC739" s="479"/>
      <c r="GSD739" s="479"/>
      <c r="GSE739" s="479"/>
      <c r="GSF739" s="479"/>
      <c r="GSG739" s="479"/>
      <c r="GSH739" s="479"/>
      <c r="GSI739" s="479"/>
      <c r="GSJ739" s="479"/>
      <c r="GSK739" s="479"/>
      <c r="GSL739" s="479"/>
      <c r="GSM739" s="479"/>
      <c r="GSN739" s="479"/>
      <c r="GSO739" s="479"/>
      <c r="GSP739" s="479"/>
      <c r="GSQ739" s="479"/>
      <c r="GSR739" s="479"/>
      <c r="GSS739" s="479"/>
      <c r="GST739" s="479"/>
      <c r="GSU739" s="479"/>
      <c r="GSV739" s="479"/>
      <c r="GSW739" s="479"/>
      <c r="GSX739" s="479"/>
      <c r="GSY739" s="479"/>
      <c r="GSZ739" s="479"/>
      <c r="GTA739" s="479"/>
      <c r="GTB739" s="479"/>
      <c r="GTC739" s="479"/>
      <c r="GTD739" s="479"/>
      <c r="GTE739" s="479"/>
      <c r="GTF739" s="479"/>
      <c r="GTG739" s="479"/>
      <c r="GTH739" s="479"/>
      <c r="GTI739" s="479"/>
      <c r="GTJ739" s="479"/>
      <c r="GTK739" s="479"/>
      <c r="GTL739" s="479"/>
      <c r="GTM739" s="479"/>
      <c r="GTN739" s="479"/>
      <c r="GTO739" s="479"/>
      <c r="GTP739" s="479"/>
      <c r="GTQ739" s="479"/>
      <c r="GTR739" s="479"/>
      <c r="GTS739" s="479"/>
      <c r="GTT739" s="479"/>
      <c r="GTU739" s="479"/>
      <c r="GTV739" s="479"/>
      <c r="GTW739" s="479"/>
      <c r="GTX739" s="479"/>
      <c r="GTY739" s="479"/>
      <c r="GTZ739" s="479"/>
      <c r="GUA739" s="479"/>
      <c r="GUB739" s="479"/>
      <c r="GUC739" s="479"/>
      <c r="GUD739" s="479"/>
      <c r="GUE739" s="479"/>
      <c r="GUF739" s="479"/>
      <c r="GUG739" s="479"/>
      <c r="GUH739" s="479"/>
      <c r="GUI739" s="479"/>
      <c r="GUJ739" s="479"/>
      <c r="GUK739" s="479"/>
      <c r="GUL739" s="479"/>
      <c r="GUM739" s="479"/>
      <c r="GUN739" s="479"/>
      <c r="GUO739" s="479"/>
      <c r="GUP739" s="479"/>
      <c r="GUQ739" s="479"/>
      <c r="GUR739" s="479"/>
      <c r="GUS739" s="479"/>
      <c r="GUT739" s="479"/>
      <c r="GUU739" s="479"/>
      <c r="GUV739" s="479"/>
      <c r="GUW739" s="479"/>
      <c r="GUX739" s="479"/>
      <c r="GUY739" s="479"/>
      <c r="GUZ739" s="479"/>
      <c r="GVA739" s="479"/>
      <c r="GVB739" s="479"/>
      <c r="GVC739" s="479"/>
      <c r="GVD739" s="479"/>
      <c r="GVE739" s="479"/>
      <c r="GVF739" s="479"/>
      <c r="GVG739" s="479"/>
      <c r="GVH739" s="479"/>
      <c r="GVI739" s="479"/>
      <c r="GVJ739" s="479"/>
      <c r="GVK739" s="479"/>
      <c r="GVL739" s="479"/>
      <c r="GVM739" s="479"/>
      <c r="GVN739" s="479"/>
      <c r="GVO739" s="479"/>
      <c r="GVP739" s="479"/>
      <c r="GVQ739" s="479"/>
      <c r="GVR739" s="479"/>
      <c r="GVS739" s="479"/>
      <c r="GVT739" s="479"/>
      <c r="GVU739" s="479"/>
      <c r="GVV739" s="479"/>
      <c r="GVW739" s="479"/>
      <c r="GVX739" s="479"/>
      <c r="GVY739" s="479"/>
      <c r="GVZ739" s="479"/>
      <c r="GWA739" s="479"/>
      <c r="GWB739" s="479"/>
      <c r="GWC739" s="479"/>
      <c r="GWD739" s="479"/>
      <c r="GWE739" s="479"/>
      <c r="GWF739" s="479"/>
      <c r="GWG739" s="479"/>
      <c r="GWH739" s="479"/>
      <c r="GWI739" s="479"/>
      <c r="GWJ739" s="479"/>
      <c r="GWK739" s="479"/>
      <c r="GWL739" s="479"/>
      <c r="GWM739" s="479"/>
      <c r="GWN739" s="479"/>
      <c r="GWO739" s="479"/>
      <c r="GWP739" s="479"/>
      <c r="GWQ739" s="479"/>
      <c r="GWR739" s="479"/>
      <c r="GWS739" s="479"/>
      <c r="GWT739" s="479"/>
      <c r="GWU739" s="479"/>
      <c r="GWV739" s="479"/>
      <c r="GWW739" s="479"/>
      <c r="GWX739" s="479"/>
      <c r="GWY739" s="479"/>
      <c r="GWZ739" s="479"/>
      <c r="GXA739" s="479"/>
      <c r="GXB739" s="479"/>
      <c r="GXC739" s="479"/>
      <c r="GXD739" s="479"/>
      <c r="GXE739" s="479"/>
      <c r="GXF739" s="479"/>
      <c r="GXG739" s="479"/>
      <c r="GXH739" s="479"/>
      <c r="GXI739" s="479"/>
      <c r="GXJ739" s="479"/>
      <c r="GXK739" s="479"/>
      <c r="GXL739" s="479"/>
      <c r="GXM739" s="479"/>
      <c r="GXN739" s="479"/>
      <c r="GXO739" s="479"/>
      <c r="GXP739" s="479"/>
      <c r="GXQ739" s="479"/>
      <c r="GXR739" s="479"/>
      <c r="GXS739" s="479"/>
      <c r="GXT739" s="479"/>
      <c r="GXU739" s="479"/>
      <c r="GXV739" s="479"/>
      <c r="GXW739" s="479"/>
      <c r="GXX739" s="479"/>
      <c r="GXY739" s="479"/>
      <c r="GXZ739" s="479"/>
      <c r="GYA739" s="479"/>
      <c r="GYB739" s="479"/>
      <c r="GYC739" s="479"/>
      <c r="GYD739" s="479"/>
      <c r="GYE739" s="479"/>
      <c r="GYF739" s="479"/>
      <c r="GYG739" s="479"/>
      <c r="GYH739" s="479"/>
      <c r="GYI739" s="479"/>
      <c r="GYJ739" s="479"/>
      <c r="GYK739" s="479"/>
      <c r="GYL739" s="479"/>
      <c r="GYM739" s="479"/>
      <c r="GYN739" s="479"/>
      <c r="GYO739" s="479"/>
      <c r="GYP739" s="479"/>
      <c r="GYQ739" s="479"/>
      <c r="GYR739" s="479"/>
      <c r="GYS739" s="479"/>
      <c r="GYT739" s="479"/>
      <c r="GYU739" s="479"/>
      <c r="GYV739" s="479"/>
      <c r="GYW739" s="479"/>
      <c r="GYX739" s="479"/>
      <c r="GYY739" s="479"/>
      <c r="GYZ739" s="479"/>
      <c r="GZA739" s="479"/>
      <c r="GZB739" s="479"/>
      <c r="GZC739" s="479"/>
      <c r="GZD739" s="479"/>
      <c r="GZE739" s="479"/>
      <c r="GZF739" s="479"/>
      <c r="GZG739" s="479"/>
      <c r="GZH739" s="479"/>
      <c r="GZI739" s="479"/>
      <c r="GZJ739" s="479"/>
      <c r="GZK739" s="479"/>
      <c r="GZL739" s="479"/>
      <c r="GZM739" s="479"/>
      <c r="GZN739" s="479"/>
      <c r="GZO739" s="479"/>
      <c r="GZP739" s="479"/>
      <c r="GZQ739" s="479"/>
      <c r="GZR739" s="479"/>
      <c r="GZS739" s="479"/>
      <c r="GZT739" s="479"/>
      <c r="GZU739" s="479"/>
      <c r="GZV739" s="479"/>
      <c r="GZW739" s="479"/>
      <c r="GZX739" s="479"/>
      <c r="GZY739" s="479"/>
      <c r="GZZ739" s="479"/>
      <c r="HAA739" s="479"/>
      <c r="HAB739" s="479"/>
      <c r="HAC739" s="479"/>
      <c r="HAD739" s="479"/>
      <c r="HAE739" s="479"/>
      <c r="HAF739" s="479"/>
      <c r="HAG739" s="479"/>
      <c r="HAH739" s="479"/>
      <c r="HAI739" s="479"/>
      <c r="HAJ739" s="479"/>
      <c r="HAK739" s="479"/>
      <c r="HAL739" s="479"/>
      <c r="HAM739" s="479"/>
      <c r="HAN739" s="479"/>
      <c r="HAO739" s="479"/>
      <c r="HAP739" s="479"/>
      <c r="HAQ739" s="479"/>
      <c r="HAR739" s="479"/>
      <c r="HAS739" s="479"/>
      <c r="HAT739" s="479"/>
      <c r="HAU739" s="479"/>
      <c r="HAV739" s="479"/>
      <c r="HAW739" s="479"/>
      <c r="HAX739" s="479"/>
      <c r="HAY739" s="479"/>
      <c r="HAZ739" s="479"/>
      <c r="HBA739" s="479"/>
      <c r="HBB739" s="479"/>
      <c r="HBC739" s="479"/>
      <c r="HBD739" s="479"/>
      <c r="HBE739" s="479"/>
      <c r="HBF739" s="479"/>
      <c r="HBG739" s="479"/>
      <c r="HBH739" s="479"/>
      <c r="HBI739" s="479"/>
      <c r="HBJ739" s="479"/>
      <c r="HBK739" s="479"/>
      <c r="HBL739" s="479"/>
      <c r="HBM739" s="479"/>
      <c r="HBN739" s="479"/>
      <c r="HBO739" s="479"/>
      <c r="HBP739" s="479"/>
      <c r="HBQ739" s="479"/>
      <c r="HBR739" s="479"/>
      <c r="HBS739" s="479"/>
      <c r="HBT739" s="479"/>
      <c r="HBU739" s="479"/>
      <c r="HBV739" s="479"/>
      <c r="HBW739" s="479"/>
      <c r="HBX739" s="479"/>
      <c r="HBY739" s="479"/>
      <c r="HBZ739" s="479"/>
      <c r="HCA739" s="479"/>
      <c r="HCB739" s="479"/>
      <c r="HCC739" s="479"/>
      <c r="HCD739" s="479"/>
      <c r="HCE739" s="479"/>
      <c r="HCF739" s="479"/>
      <c r="HCG739" s="479"/>
      <c r="HCH739" s="479"/>
      <c r="HCI739" s="479"/>
      <c r="HCJ739" s="479"/>
      <c r="HCK739" s="479"/>
      <c r="HCL739" s="479"/>
      <c r="HCM739" s="479"/>
      <c r="HCN739" s="479"/>
      <c r="HCO739" s="479"/>
      <c r="HCP739" s="479"/>
      <c r="HCQ739" s="479"/>
      <c r="HCR739" s="479"/>
      <c r="HCS739" s="479"/>
      <c r="HCT739" s="479"/>
      <c r="HCU739" s="479"/>
      <c r="HCV739" s="479"/>
      <c r="HCW739" s="479"/>
      <c r="HCX739" s="479"/>
      <c r="HCY739" s="479"/>
      <c r="HCZ739" s="479"/>
      <c r="HDA739" s="479"/>
      <c r="HDB739" s="479"/>
      <c r="HDC739" s="479"/>
      <c r="HDD739" s="479"/>
      <c r="HDE739" s="479"/>
      <c r="HDF739" s="479"/>
      <c r="HDG739" s="479"/>
      <c r="HDH739" s="479"/>
      <c r="HDI739" s="479"/>
      <c r="HDJ739" s="479"/>
      <c r="HDK739" s="479"/>
      <c r="HDL739" s="479"/>
      <c r="HDM739" s="479"/>
      <c r="HDN739" s="479"/>
      <c r="HDO739" s="479"/>
      <c r="HDP739" s="479"/>
      <c r="HDQ739" s="479"/>
      <c r="HDR739" s="479"/>
      <c r="HDS739" s="479"/>
      <c r="HDT739" s="479"/>
      <c r="HDU739" s="479"/>
      <c r="HDV739" s="479"/>
      <c r="HDW739" s="479"/>
      <c r="HDX739" s="479"/>
      <c r="HDY739" s="479"/>
      <c r="HDZ739" s="479"/>
      <c r="HEA739" s="479"/>
      <c r="HEB739" s="479"/>
      <c r="HEC739" s="479"/>
      <c r="HED739" s="479"/>
      <c r="HEE739" s="479"/>
      <c r="HEF739" s="479"/>
      <c r="HEG739" s="479"/>
      <c r="HEH739" s="479"/>
      <c r="HEI739" s="479"/>
      <c r="HEJ739" s="479"/>
      <c r="HEK739" s="479"/>
      <c r="HEL739" s="479"/>
      <c r="HEM739" s="479"/>
      <c r="HEN739" s="479"/>
      <c r="HEO739" s="479"/>
      <c r="HEP739" s="479"/>
      <c r="HEQ739" s="479"/>
      <c r="HER739" s="479"/>
      <c r="HES739" s="479"/>
      <c r="HET739" s="479"/>
      <c r="HEU739" s="479"/>
      <c r="HEV739" s="479"/>
      <c r="HEW739" s="479"/>
      <c r="HEX739" s="479"/>
      <c r="HEY739" s="479"/>
      <c r="HEZ739" s="479"/>
      <c r="HFA739" s="479"/>
      <c r="HFB739" s="479"/>
      <c r="HFC739" s="479"/>
      <c r="HFD739" s="479"/>
      <c r="HFE739" s="479"/>
      <c r="HFF739" s="479"/>
      <c r="HFG739" s="479"/>
      <c r="HFH739" s="479"/>
      <c r="HFI739" s="479"/>
      <c r="HFJ739" s="479"/>
      <c r="HFK739" s="479"/>
      <c r="HFL739" s="479"/>
      <c r="HFM739" s="479"/>
      <c r="HFN739" s="479"/>
      <c r="HFO739" s="479"/>
      <c r="HFP739" s="479"/>
      <c r="HFQ739" s="479"/>
      <c r="HFR739" s="479"/>
      <c r="HFS739" s="479"/>
      <c r="HFT739" s="479"/>
      <c r="HFU739" s="479"/>
      <c r="HFV739" s="479"/>
      <c r="HFW739" s="479"/>
      <c r="HFX739" s="479"/>
      <c r="HFY739" s="479"/>
      <c r="HFZ739" s="479"/>
      <c r="HGA739" s="479"/>
      <c r="HGB739" s="479"/>
      <c r="HGC739" s="479"/>
      <c r="HGD739" s="479"/>
      <c r="HGE739" s="479"/>
      <c r="HGF739" s="479"/>
      <c r="HGG739" s="479"/>
      <c r="HGH739" s="479"/>
      <c r="HGI739" s="479"/>
      <c r="HGJ739" s="479"/>
      <c r="HGK739" s="479"/>
      <c r="HGL739" s="479"/>
      <c r="HGM739" s="479"/>
      <c r="HGN739" s="479"/>
      <c r="HGO739" s="479"/>
      <c r="HGP739" s="479"/>
      <c r="HGQ739" s="479"/>
      <c r="HGR739" s="479"/>
      <c r="HGS739" s="479"/>
      <c r="HGT739" s="479"/>
      <c r="HGU739" s="479"/>
      <c r="HGV739" s="479"/>
      <c r="HGW739" s="479"/>
      <c r="HGX739" s="479"/>
      <c r="HGY739" s="479"/>
      <c r="HGZ739" s="479"/>
      <c r="HHA739" s="479"/>
      <c r="HHB739" s="479"/>
      <c r="HHC739" s="479"/>
      <c r="HHD739" s="479"/>
      <c r="HHE739" s="479"/>
      <c r="HHF739" s="479"/>
      <c r="HHG739" s="479"/>
      <c r="HHH739" s="479"/>
      <c r="HHI739" s="479"/>
      <c r="HHJ739" s="479"/>
      <c r="HHK739" s="479"/>
      <c r="HHL739" s="479"/>
      <c r="HHM739" s="479"/>
      <c r="HHN739" s="479"/>
      <c r="HHO739" s="479"/>
      <c r="HHP739" s="479"/>
      <c r="HHQ739" s="479"/>
      <c r="HHR739" s="479"/>
      <c r="HHS739" s="479"/>
      <c r="HHT739" s="479"/>
      <c r="HHU739" s="479"/>
      <c r="HHV739" s="479"/>
      <c r="HHW739" s="479"/>
      <c r="HHX739" s="479"/>
      <c r="HHY739" s="479"/>
      <c r="HHZ739" s="479"/>
      <c r="HIA739" s="479"/>
      <c r="HIB739" s="479"/>
      <c r="HIC739" s="479"/>
      <c r="HID739" s="479"/>
      <c r="HIE739" s="479"/>
      <c r="HIF739" s="479"/>
      <c r="HIG739" s="479"/>
      <c r="HIH739" s="479"/>
      <c r="HII739" s="479"/>
      <c r="HIJ739" s="479"/>
      <c r="HIK739" s="479"/>
      <c r="HIL739" s="479"/>
      <c r="HIM739" s="479"/>
      <c r="HIN739" s="479"/>
      <c r="HIO739" s="479"/>
      <c r="HIP739" s="479"/>
      <c r="HIQ739" s="479"/>
      <c r="HIR739" s="479"/>
      <c r="HIS739" s="479"/>
      <c r="HIT739" s="479"/>
      <c r="HIU739" s="479"/>
      <c r="HIV739" s="479"/>
      <c r="HIW739" s="479"/>
      <c r="HIX739" s="479"/>
      <c r="HIY739" s="479"/>
      <c r="HIZ739" s="479"/>
      <c r="HJA739" s="479"/>
      <c r="HJB739" s="479"/>
      <c r="HJC739" s="479"/>
      <c r="HJD739" s="479"/>
      <c r="HJE739" s="479"/>
      <c r="HJF739" s="479"/>
      <c r="HJG739" s="479"/>
      <c r="HJH739" s="479"/>
      <c r="HJI739" s="479"/>
      <c r="HJJ739" s="479"/>
      <c r="HJK739" s="479"/>
      <c r="HJL739" s="479"/>
      <c r="HJM739" s="479"/>
      <c r="HJN739" s="479"/>
      <c r="HJO739" s="479"/>
      <c r="HJP739" s="479"/>
      <c r="HJQ739" s="479"/>
      <c r="HJR739" s="479"/>
      <c r="HJS739" s="479"/>
      <c r="HJT739" s="479"/>
      <c r="HJU739" s="479"/>
      <c r="HJV739" s="479"/>
      <c r="HJW739" s="479"/>
      <c r="HJX739" s="479"/>
      <c r="HJY739" s="479"/>
      <c r="HJZ739" s="479"/>
      <c r="HKA739" s="479"/>
      <c r="HKB739" s="479"/>
      <c r="HKC739" s="479"/>
      <c r="HKD739" s="479"/>
      <c r="HKE739" s="479"/>
      <c r="HKF739" s="479"/>
      <c r="HKG739" s="479"/>
      <c r="HKH739" s="479"/>
      <c r="HKI739" s="479"/>
      <c r="HKJ739" s="479"/>
      <c r="HKK739" s="479"/>
      <c r="HKL739" s="479"/>
      <c r="HKM739" s="479"/>
      <c r="HKN739" s="479"/>
      <c r="HKO739" s="479"/>
      <c r="HKP739" s="479"/>
      <c r="HKQ739" s="479"/>
      <c r="HKR739" s="479"/>
      <c r="HKS739" s="479"/>
      <c r="HKT739" s="479"/>
      <c r="HKU739" s="479"/>
      <c r="HKV739" s="479"/>
      <c r="HKW739" s="479"/>
      <c r="HKX739" s="479"/>
      <c r="HKY739" s="479"/>
      <c r="HKZ739" s="479"/>
      <c r="HLA739" s="479"/>
      <c r="HLB739" s="479"/>
      <c r="HLC739" s="479"/>
      <c r="HLD739" s="479"/>
      <c r="HLE739" s="479"/>
      <c r="HLF739" s="479"/>
      <c r="HLG739" s="479"/>
      <c r="HLH739" s="479"/>
      <c r="HLI739" s="479"/>
      <c r="HLJ739" s="479"/>
      <c r="HLK739" s="479"/>
      <c r="HLL739" s="479"/>
      <c r="HLM739" s="479"/>
      <c r="HLN739" s="479"/>
      <c r="HLO739" s="479"/>
      <c r="HLP739" s="479"/>
      <c r="HLQ739" s="479"/>
      <c r="HLR739" s="479"/>
      <c r="HLS739" s="479"/>
      <c r="HLT739" s="479"/>
      <c r="HLU739" s="479"/>
      <c r="HLV739" s="479"/>
      <c r="HLW739" s="479"/>
      <c r="HLX739" s="479"/>
      <c r="HLY739" s="479"/>
      <c r="HLZ739" s="479"/>
      <c r="HMA739" s="479"/>
      <c r="HMB739" s="479"/>
      <c r="HMC739" s="479"/>
      <c r="HMD739" s="479"/>
      <c r="HME739" s="479"/>
      <c r="HMF739" s="479"/>
      <c r="HMG739" s="479"/>
      <c r="HMH739" s="479"/>
      <c r="HMI739" s="479"/>
      <c r="HMJ739" s="479"/>
      <c r="HMK739" s="479"/>
      <c r="HML739" s="479"/>
      <c r="HMM739" s="479"/>
      <c r="HMN739" s="479"/>
      <c r="HMO739" s="479"/>
      <c r="HMP739" s="479"/>
      <c r="HMQ739" s="479"/>
      <c r="HMR739" s="479"/>
      <c r="HMS739" s="479"/>
      <c r="HMT739" s="479"/>
      <c r="HMU739" s="479"/>
      <c r="HMV739" s="479"/>
      <c r="HMW739" s="479"/>
      <c r="HMX739" s="479"/>
      <c r="HMY739" s="479"/>
      <c r="HMZ739" s="479"/>
      <c r="HNA739" s="479"/>
      <c r="HNB739" s="479"/>
      <c r="HNC739" s="479"/>
      <c r="HND739" s="479"/>
      <c r="HNE739" s="479"/>
      <c r="HNF739" s="479"/>
      <c r="HNG739" s="479"/>
      <c r="HNH739" s="479"/>
      <c r="HNI739" s="479"/>
      <c r="HNJ739" s="479"/>
      <c r="HNK739" s="479"/>
      <c r="HNL739" s="479"/>
      <c r="HNM739" s="479"/>
      <c r="HNN739" s="479"/>
      <c r="HNO739" s="479"/>
      <c r="HNP739" s="479"/>
      <c r="HNQ739" s="479"/>
      <c r="HNR739" s="479"/>
      <c r="HNS739" s="479"/>
      <c r="HNT739" s="479"/>
      <c r="HNU739" s="479"/>
      <c r="HNV739" s="479"/>
      <c r="HNW739" s="479"/>
      <c r="HNX739" s="479"/>
      <c r="HNY739" s="479"/>
      <c r="HNZ739" s="479"/>
      <c r="HOA739" s="479"/>
      <c r="HOB739" s="479"/>
      <c r="HOC739" s="479"/>
      <c r="HOD739" s="479"/>
      <c r="HOE739" s="479"/>
      <c r="HOF739" s="479"/>
      <c r="HOG739" s="479"/>
      <c r="HOH739" s="479"/>
      <c r="HOI739" s="479"/>
      <c r="HOJ739" s="479"/>
      <c r="HOK739" s="479"/>
      <c r="HOL739" s="479"/>
      <c r="HOM739" s="479"/>
      <c r="HON739" s="479"/>
      <c r="HOO739" s="479"/>
      <c r="HOP739" s="479"/>
      <c r="HOQ739" s="479"/>
      <c r="HOR739" s="479"/>
      <c r="HOS739" s="479"/>
      <c r="HOT739" s="479"/>
      <c r="HOU739" s="479"/>
      <c r="HOV739" s="479"/>
      <c r="HOW739" s="479"/>
      <c r="HOX739" s="479"/>
      <c r="HOY739" s="479"/>
      <c r="HOZ739" s="479"/>
      <c r="HPA739" s="479"/>
      <c r="HPB739" s="479"/>
      <c r="HPC739" s="479"/>
      <c r="HPD739" s="479"/>
      <c r="HPE739" s="479"/>
      <c r="HPF739" s="479"/>
      <c r="HPG739" s="479"/>
      <c r="HPH739" s="479"/>
      <c r="HPI739" s="479"/>
      <c r="HPJ739" s="479"/>
      <c r="HPK739" s="479"/>
      <c r="HPL739" s="479"/>
      <c r="HPM739" s="479"/>
      <c r="HPN739" s="479"/>
      <c r="HPO739" s="479"/>
      <c r="HPP739" s="479"/>
      <c r="HPQ739" s="479"/>
      <c r="HPR739" s="479"/>
      <c r="HPS739" s="479"/>
      <c r="HPT739" s="479"/>
      <c r="HPU739" s="479"/>
      <c r="HPV739" s="479"/>
      <c r="HPW739" s="479"/>
      <c r="HPX739" s="479"/>
      <c r="HPY739" s="479"/>
      <c r="HPZ739" s="479"/>
      <c r="HQA739" s="479"/>
      <c r="HQB739" s="479"/>
      <c r="HQC739" s="479"/>
      <c r="HQD739" s="479"/>
      <c r="HQE739" s="479"/>
      <c r="HQF739" s="479"/>
      <c r="HQG739" s="479"/>
      <c r="HQH739" s="479"/>
      <c r="HQI739" s="479"/>
      <c r="HQJ739" s="479"/>
      <c r="HQK739" s="479"/>
      <c r="HQL739" s="479"/>
      <c r="HQM739" s="479"/>
      <c r="HQN739" s="479"/>
      <c r="HQO739" s="479"/>
      <c r="HQP739" s="479"/>
      <c r="HQQ739" s="479"/>
      <c r="HQR739" s="479"/>
      <c r="HQS739" s="479"/>
      <c r="HQT739" s="479"/>
      <c r="HQU739" s="479"/>
      <c r="HQV739" s="479"/>
      <c r="HQW739" s="479"/>
      <c r="HQX739" s="479"/>
      <c r="HQY739" s="479"/>
      <c r="HQZ739" s="479"/>
      <c r="HRA739" s="479"/>
      <c r="HRB739" s="479"/>
      <c r="HRC739" s="479"/>
      <c r="HRD739" s="479"/>
      <c r="HRE739" s="479"/>
      <c r="HRF739" s="479"/>
      <c r="HRG739" s="479"/>
      <c r="HRH739" s="479"/>
      <c r="HRI739" s="479"/>
      <c r="HRJ739" s="479"/>
      <c r="HRK739" s="479"/>
      <c r="HRL739" s="479"/>
      <c r="HRM739" s="479"/>
      <c r="HRN739" s="479"/>
      <c r="HRO739" s="479"/>
      <c r="HRP739" s="479"/>
      <c r="HRQ739" s="479"/>
      <c r="HRR739" s="479"/>
      <c r="HRS739" s="479"/>
      <c r="HRT739" s="479"/>
      <c r="HRU739" s="479"/>
      <c r="HRV739" s="479"/>
      <c r="HRW739" s="479"/>
      <c r="HRX739" s="479"/>
      <c r="HRY739" s="479"/>
      <c r="HRZ739" s="479"/>
      <c r="HSA739" s="479"/>
      <c r="HSB739" s="479"/>
      <c r="HSC739" s="479"/>
      <c r="HSD739" s="479"/>
      <c r="HSE739" s="479"/>
      <c r="HSF739" s="479"/>
      <c r="HSG739" s="479"/>
      <c r="HSH739" s="479"/>
      <c r="HSI739" s="479"/>
      <c r="HSJ739" s="479"/>
      <c r="HSK739" s="479"/>
      <c r="HSL739" s="479"/>
      <c r="HSM739" s="479"/>
      <c r="HSN739" s="479"/>
      <c r="HSO739" s="479"/>
      <c r="HSP739" s="479"/>
      <c r="HSQ739" s="479"/>
      <c r="HSR739" s="479"/>
      <c r="HSS739" s="479"/>
      <c r="HST739" s="479"/>
      <c r="HSU739" s="479"/>
      <c r="HSV739" s="479"/>
      <c r="HSW739" s="479"/>
      <c r="HSX739" s="479"/>
      <c r="HSY739" s="479"/>
      <c r="HSZ739" s="479"/>
      <c r="HTA739" s="479"/>
      <c r="HTB739" s="479"/>
      <c r="HTC739" s="479"/>
      <c r="HTD739" s="479"/>
      <c r="HTE739" s="479"/>
      <c r="HTF739" s="479"/>
      <c r="HTG739" s="479"/>
      <c r="HTH739" s="479"/>
      <c r="HTI739" s="479"/>
      <c r="HTJ739" s="479"/>
      <c r="HTK739" s="479"/>
      <c r="HTL739" s="479"/>
      <c r="HTM739" s="479"/>
      <c r="HTN739" s="479"/>
      <c r="HTO739" s="479"/>
      <c r="HTP739" s="479"/>
      <c r="HTQ739" s="479"/>
      <c r="HTR739" s="479"/>
      <c r="HTS739" s="479"/>
      <c r="HTT739" s="479"/>
      <c r="HTU739" s="479"/>
      <c r="HTV739" s="479"/>
      <c r="HTW739" s="479"/>
      <c r="HTX739" s="479"/>
      <c r="HTY739" s="479"/>
      <c r="HTZ739" s="479"/>
      <c r="HUA739" s="479"/>
      <c r="HUB739" s="479"/>
      <c r="HUC739" s="479"/>
      <c r="HUD739" s="479"/>
      <c r="HUE739" s="479"/>
      <c r="HUF739" s="479"/>
      <c r="HUG739" s="479"/>
      <c r="HUH739" s="479"/>
      <c r="HUI739" s="479"/>
      <c r="HUJ739" s="479"/>
      <c r="HUK739" s="479"/>
      <c r="HUL739" s="479"/>
      <c r="HUM739" s="479"/>
      <c r="HUN739" s="479"/>
      <c r="HUO739" s="479"/>
      <c r="HUP739" s="479"/>
      <c r="HUQ739" s="479"/>
      <c r="HUR739" s="479"/>
      <c r="HUS739" s="479"/>
      <c r="HUT739" s="479"/>
      <c r="HUU739" s="479"/>
      <c r="HUV739" s="479"/>
      <c r="HUW739" s="479"/>
      <c r="HUX739" s="479"/>
      <c r="HUY739" s="479"/>
      <c r="HUZ739" s="479"/>
      <c r="HVA739" s="479"/>
      <c r="HVB739" s="479"/>
      <c r="HVC739" s="479"/>
      <c r="HVD739" s="479"/>
      <c r="HVE739" s="479"/>
      <c r="HVF739" s="479"/>
      <c r="HVG739" s="479"/>
      <c r="HVH739" s="479"/>
      <c r="HVI739" s="479"/>
      <c r="HVJ739" s="479"/>
      <c r="HVK739" s="479"/>
      <c r="HVL739" s="479"/>
      <c r="HVM739" s="479"/>
      <c r="HVN739" s="479"/>
      <c r="HVO739" s="479"/>
      <c r="HVP739" s="479"/>
      <c r="HVQ739" s="479"/>
      <c r="HVR739" s="479"/>
      <c r="HVS739" s="479"/>
      <c r="HVT739" s="479"/>
      <c r="HVU739" s="479"/>
      <c r="HVV739" s="479"/>
      <c r="HVW739" s="479"/>
      <c r="HVX739" s="479"/>
      <c r="HVY739" s="479"/>
      <c r="HVZ739" s="479"/>
      <c r="HWA739" s="479"/>
      <c r="HWB739" s="479"/>
      <c r="HWC739" s="479"/>
      <c r="HWD739" s="479"/>
      <c r="HWE739" s="479"/>
      <c r="HWF739" s="479"/>
      <c r="HWG739" s="479"/>
      <c r="HWH739" s="479"/>
      <c r="HWI739" s="479"/>
      <c r="HWJ739" s="479"/>
      <c r="HWK739" s="479"/>
      <c r="HWL739" s="479"/>
      <c r="HWM739" s="479"/>
      <c r="HWN739" s="479"/>
      <c r="HWO739" s="479"/>
      <c r="HWP739" s="479"/>
      <c r="HWQ739" s="479"/>
      <c r="HWR739" s="479"/>
      <c r="HWS739" s="479"/>
      <c r="HWT739" s="479"/>
      <c r="HWU739" s="479"/>
      <c r="HWV739" s="479"/>
      <c r="HWW739" s="479"/>
      <c r="HWX739" s="479"/>
      <c r="HWY739" s="479"/>
      <c r="HWZ739" s="479"/>
      <c r="HXA739" s="479"/>
      <c r="HXB739" s="479"/>
      <c r="HXC739" s="479"/>
      <c r="HXD739" s="479"/>
      <c r="HXE739" s="479"/>
      <c r="HXF739" s="479"/>
      <c r="HXG739" s="479"/>
      <c r="HXH739" s="479"/>
      <c r="HXI739" s="479"/>
      <c r="HXJ739" s="479"/>
      <c r="HXK739" s="479"/>
      <c r="HXL739" s="479"/>
      <c r="HXM739" s="479"/>
      <c r="HXN739" s="479"/>
      <c r="HXO739" s="479"/>
      <c r="HXP739" s="479"/>
      <c r="HXQ739" s="479"/>
      <c r="HXR739" s="479"/>
      <c r="HXS739" s="479"/>
      <c r="HXT739" s="479"/>
      <c r="HXU739" s="479"/>
      <c r="HXV739" s="479"/>
      <c r="HXW739" s="479"/>
      <c r="HXX739" s="479"/>
      <c r="HXY739" s="479"/>
      <c r="HXZ739" s="479"/>
      <c r="HYA739" s="479"/>
      <c r="HYB739" s="479"/>
      <c r="HYC739" s="479"/>
      <c r="HYD739" s="479"/>
      <c r="HYE739" s="479"/>
      <c r="HYF739" s="479"/>
      <c r="HYG739" s="479"/>
      <c r="HYH739" s="479"/>
      <c r="HYI739" s="479"/>
      <c r="HYJ739" s="479"/>
      <c r="HYK739" s="479"/>
      <c r="HYL739" s="479"/>
      <c r="HYM739" s="479"/>
      <c r="HYN739" s="479"/>
      <c r="HYO739" s="479"/>
      <c r="HYP739" s="479"/>
      <c r="HYQ739" s="479"/>
      <c r="HYR739" s="479"/>
      <c r="HYS739" s="479"/>
      <c r="HYT739" s="479"/>
      <c r="HYU739" s="479"/>
      <c r="HYV739" s="479"/>
      <c r="HYW739" s="479"/>
      <c r="HYX739" s="479"/>
      <c r="HYY739" s="479"/>
      <c r="HYZ739" s="479"/>
      <c r="HZA739" s="479"/>
      <c r="HZB739" s="479"/>
      <c r="HZC739" s="479"/>
      <c r="HZD739" s="479"/>
      <c r="HZE739" s="479"/>
      <c r="HZF739" s="479"/>
      <c r="HZG739" s="479"/>
      <c r="HZH739" s="479"/>
      <c r="HZI739" s="479"/>
      <c r="HZJ739" s="479"/>
      <c r="HZK739" s="479"/>
      <c r="HZL739" s="479"/>
      <c r="HZM739" s="479"/>
      <c r="HZN739" s="479"/>
      <c r="HZO739" s="479"/>
      <c r="HZP739" s="479"/>
      <c r="HZQ739" s="479"/>
      <c r="HZR739" s="479"/>
      <c r="HZS739" s="479"/>
      <c r="HZT739" s="479"/>
      <c r="HZU739" s="479"/>
      <c r="HZV739" s="479"/>
      <c r="HZW739" s="479"/>
      <c r="HZX739" s="479"/>
      <c r="HZY739" s="479"/>
      <c r="HZZ739" s="479"/>
      <c r="IAA739" s="479"/>
      <c r="IAB739" s="479"/>
      <c r="IAC739" s="479"/>
      <c r="IAD739" s="479"/>
      <c r="IAE739" s="479"/>
      <c r="IAF739" s="479"/>
      <c r="IAG739" s="479"/>
      <c r="IAH739" s="479"/>
      <c r="IAI739" s="479"/>
      <c r="IAJ739" s="479"/>
      <c r="IAK739" s="479"/>
      <c r="IAL739" s="479"/>
      <c r="IAM739" s="479"/>
      <c r="IAN739" s="479"/>
      <c r="IAO739" s="479"/>
      <c r="IAP739" s="479"/>
      <c r="IAQ739" s="479"/>
      <c r="IAR739" s="479"/>
      <c r="IAS739" s="479"/>
      <c r="IAT739" s="479"/>
      <c r="IAU739" s="479"/>
      <c r="IAV739" s="479"/>
      <c r="IAW739" s="479"/>
      <c r="IAX739" s="479"/>
      <c r="IAY739" s="479"/>
      <c r="IAZ739" s="479"/>
      <c r="IBA739" s="479"/>
      <c r="IBB739" s="479"/>
      <c r="IBC739" s="479"/>
      <c r="IBD739" s="479"/>
      <c r="IBE739" s="479"/>
      <c r="IBF739" s="479"/>
      <c r="IBG739" s="479"/>
      <c r="IBH739" s="479"/>
      <c r="IBI739" s="479"/>
      <c r="IBJ739" s="479"/>
      <c r="IBK739" s="479"/>
      <c r="IBL739" s="479"/>
      <c r="IBM739" s="479"/>
      <c r="IBN739" s="479"/>
      <c r="IBO739" s="479"/>
      <c r="IBP739" s="479"/>
      <c r="IBQ739" s="479"/>
      <c r="IBR739" s="479"/>
      <c r="IBS739" s="479"/>
      <c r="IBT739" s="479"/>
      <c r="IBU739" s="479"/>
      <c r="IBV739" s="479"/>
      <c r="IBW739" s="479"/>
      <c r="IBX739" s="479"/>
      <c r="IBY739" s="479"/>
      <c r="IBZ739" s="479"/>
      <c r="ICA739" s="479"/>
      <c r="ICB739" s="479"/>
      <c r="ICC739" s="479"/>
      <c r="ICD739" s="479"/>
      <c r="ICE739" s="479"/>
      <c r="ICF739" s="479"/>
      <c r="ICG739" s="479"/>
      <c r="ICH739" s="479"/>
      <c r="ICI739" s="479"/>
      <c r="ICJ739" s="479"/>
      <c r="ICK739" s="479"/>
      <c r="ICL739" s="479"/>
      <c r="ICM739" s="479"/>
      <c r="ICN739" s="479"/>
      <c r="ICO739" s="479"/>
      <c r="ICP739" s="479"/>
      <c r="ICQ739" s="479"/>
      <c r="ICR739" s="479"/>
      <c r="ICS739" s="479"/>
      <c r="ICT739" s="479"/>
      <c r="ICU739" s="479"/>
      <c r="ICV739" s="479"/>
      <c r="ICW739" s="479"/>
      <c r="ICX739" s="479"/>
      <c r="ICY739" s="479"/>
      <c r="ICZ739" s="479"/>
      <c r="IDA739" s="479"/>
      <c r="IDB739" s="479"/>
      <c r="IDC739" s="479"/>
      <c r="IDD739" s="479"/>
      <c r="IDE739" s="479"/>
      <c r="IDF739" s="479"/>
      <c r="IDG739" s="479"/>
      <c r="IDH739" s="479"/>
      <c r="IDI739" s="479"/>
      <c r="IDJ739" s="479"/>
      <c r="IDK739" s="479"/>
      <c r="IDL739" s="479"/>
      <c r="IDM739" s="479"/>
      <c r="IDN739" s="479"/>
      <c r="IDO739" s="479"/>
      <c r="IDP739" s="479"/>
      <c r="IDQ739" s="479"/>
      <c r="IDR739" s="479"/>
      <c r="IDS739" s="479"/>
      <c r="IDT739" s="479"/>
      <c r="IDU739" s="479"/>
      <c r="IDV739" s="479"/>
      <c r="IDW739" s="479"/>
      <c r="IDX739" s="479"/>
      <c r="IDY739" s="479"/>
      <c r="IDZ739" s="479"/>
      <c r="IEA739" s="479"/>
      <c r="IEB739" s="479"/>
      <c r="IEC739" s="479"/>
      <c r="IED739" s="479"/>
      <c r="IEE739" s="479"/>
      <c r="IEF739" s="479"/>
      <c r="IEG739" s="479"/>
      <c r="IEH739" s="479"/>
      <c r="IEI739" s="479"/>
      <c r="IEJ739" s="479"/>
      <c r="IEK739" s="479"/>
      <c r="IEL739" s="479"/>
      <c r="IEM739" s="479"/>
      <c r="IEN739" s="479"/>
      <c r="IEO739" s="479"/>
      <c r="IEP739" s="479"/>
      <c r="IEQ739" s="479"/>
      <c r="IER739" s="479"/>
      <c r="IES739" s="479"/>
      <c r="IET739" s="479"/>
      <c r="IEU739" s="479"/>
      <c r="IEV739" s="479"/>
      <c r="IEW739" s="479"/>
      <c r="IEX739" s="479"/>
      <c r="IEY739" s="479"/>
      <c r="IEZ739" s="479"/>
      <c r="IFA739" s="479"/>
      <c r="IFB739" s="479"/>
      <c r="IFC739" s="479"/>
      <c r="IFD739" s="479"/>
      <c r="IFE739" s="479"/>
      <c r="IFF739" s="479"/>
      <c r="IFG739" s="479"/>
      <c r="IFH739" s="479"/>
      <c r="IFI739" s="479"/>
      <c r="IFJ739" s="479"/>
      <c r="IFK739" s="479"/>
      <c r="IFL739" s="479"/>
      <c r="IFM739" s="479"/>
      <c r="IFN739" s="479"/>
      <c r="IFO739" s="479"/>
      <c r="IFP739" s="479"/>
      <c r="IFQ739" s="479"/>
      <c r="IFR739" s="479"/>
      <c r="IFS739" s="479"/>
      <c r="IFT739" s="479"/>
      <c r="IFU739" s="479"/>
      <c r="IFV739" s="479"/>
      <c r="IFW739" s="479"/>
      <c r="IFX739" s="479"/>
      <c r="IFY739" s="479"/>
      <c r="IFZ739" s="479"/>
      <c r="IGA739" s="479"/>
      <c r="IGB739" s="479"/>
      <c r="IGC739" s="479"/>
      <c r="IGD739" s="479"/>
      <c r="IGE739" s="479"/>
      <c r="IGF739" s="479"/>
      <c r="IGG739" s="479"/>
      <c r="IGH739" s="479"/>
      <c r="IGI739" s="479"/>
      <c r="IGJ739" s="479"/>
      <c r="IGK739" s="479"/>
      <c r="IGL739" s="479"/>
      <c r="IGM739" s="479"/>
      <c r="IGN739" s="479"/>
      <c r="IGO739" s="479"/>
      <c r="IGP739" s="479"/>
      <c r="IGQ739" s="479"/>
      <c r="IGR739" s="479"/>
      <c r="IGS739" s="479"/>
      <c r="IGT739" s="479"/>
      <c r="IGU739" s="479"/>
      <c r="IGV739" s="479"/>
      <c r="IGW739" s="479"/>
      <c r="IGX739" s="479"/>
      <c r="IGY739" s="479"/>
      <c r="IGZ739" s="479"/>
      <c r="IHA739" s="479"/>
      <c r="IHB739" s="479"/>
      <c r="IHC739" s="479"/>
      <c r="IHD739" s="479"/>
      <c r="IHE739" s="479"/>
      <c r="IHF739" s="479"/>
      <c r="IHG739" s="479"/>
      <c r="IHH739" s="479"/>
      <c r="IHI739" s="479"/>
      <c r="IHJ739" s="479"/>
      <c r="IHK739" s="479"/>
      <c r="IHL739" s="479"/>
      <c r="IHM739" s="479"/>
      <c r="IHN739" s="479"/>
      <c r="IHO739" s="479"/>
      <c r="IHP739" s="479"/>
      <c r="IHQ739" s="479"/>
      <c r="IHR739" s="479"/>
      <c r="IHS739" s="479"/>
      <c r="IHT739" s="479"/>
      <c r="IHU739" s="479"/>
      <c r="IHV739" s="479"/>
      <c r="IHW739" s="479"/>
      <c r="IHX739" s="479"/>
      <c r="IHY739" s="479"/>
      <c r="IHZ739" s="479"/>
      <c r="IIA739" s="479"/>
      <c r="IIB739" s="479"/>
      <c r="IIC739" s="479"/>
      <c r="IID739" s="479"/>
      <c r="IIE739" s="479"/>
      <c r="IIF739" s="479"/>
      <c r="IIG739" s="479"/>
      <c r="IIH739" s="479"/>
      <c r="III739" s="479"/>
      <c r="IIJ739" s="479"/>
      <c r="IIK739" s="479"/>
      <c r="IIL739" s="479"/>
      <c r="IIM739" s="479"/>
      <c r="IIN739" s="479"/>
      <c r="IIO739" s="479"/>
      <c r="IIP739" s="479"/>
      <c r="IIQ739" s="479"/>
      <c r="IIR739" s="479"/>
      <c r="IIS739" s="479"/>
      <c r="IIT739" s="479"/>
      <c r="IIU739" s="479"/>
      <c r="IIV739" s="479"/>
      <c r="IIW739" s="479"/>
      <c r="IIX739" s="479"/>
      <c r="IIY739" s="479"/>
      <c r="IIZ739" s="479"/>
      <c r="IJA739" s="479"/>
      <c r="IJB739" s="479"/>
      <c r="IJC739" s="479"/>
      <c r="IJD739" s="479"/>
      <c r="IJE739" s="479"/>
      <c r="IJF739" s="479"/>
      <c r="IJG739" s="479"/>
      <c r="IJH739" s="479"/>
      <c r="IJI739" s="479"/>
      <c r="IJJ739" s="479"/>
      <c r="IJK739" s="479"/>
      <c r="IJL739" s="479"/>
      <c r="IJM739" s="479"/>
      <c r="IJN739" s="479"/>
      <c r="IJO739" s="479"/>
      <c r="IJP739" s="479"/>
      <c r="IJQ739" s="479"/>
      <c r="IJR739" s="479"/>
      <c r="IJS739" s="479"/>
      <c r="IJT739" s="479"/>
      <c r="IJU739" s="479"/>
      <c r="IJV739" s="479"/>
      <c r="IJW739" s="479"/>
      <c r="IJX739" s="479"/>
      <c r="IJY739" s="479"/>
      <c r="IJZ739" s="479"/>
      <c r="IKA739" s="479"/>
      <c r="IKB739" s="479"/>
      <c r="IKC739" s="479"/>
      <c r="IKD739" s="479"/>
      <c r="IKE739" s="479"/>
      <c r="IKF739" s="479"/>
      <c r="IKG739" s="479"/>
      <c r="IKH739" s="479"/>
      <c r="IKI739" s="479"/>
      <c r="IKJ739" s="479"/>
      <c r="IKK739" s="479"/>
      <c r="IKL739" s="479"/>
      <c r="IKM739" s="479"/>
      <c r="IKN739" s="479"/>
      <c r="IKO739" s="479"/>
      <c r="IKP739" s="479"/>
      <c r="IKQ739" s="479"/>
      <c r="IKR739" s="479"/>
      <c r="IKS739" s="479"/>
      <c r="IKT739" s="479"/>
      <c r="IKU739" s="479"/>
      <c r="IKV739" s="479"/>
      <c r="IKW739" s="479"/>
      <c r="IKX739" s="479"/>
      <c r="IKY739" s="479"/>
      <c r="IKZ739" s="479"/>
      <c r="ILA739" s="479"/>
      <c r="ILB739" s="479"/>
      <c r="ILC739" s="479"/>
      <c r="ILD739" s="479"/>
      <c r="ILE739" s="479"/>
      <c r="ILF739" s="479"/>
      <c r="ILG739" s="479"/>
      <c r="ILH739" s="479"/>
      <c r="ILI739" s="479"/>
      <c r="ILJ739" s="479"/>
      <c r="ILK739" s="479"/>
      <c r="ILL739" s="479"/>
      <c r="ILM739" s="479"/>
      <c r="ILN739" s="479"/>
      <c r="ILO739" s="479"/>
      <c r="ILP739" s="479"/>
      <c r="ILQ739" s="479"/>
      <c r="ILR739" s="479"/>
      <c r="ILS739" s="479"/>
      <c r="ILT739" s="479"/>
      <c r="ILU739" s="479"/>
      <c r="ILV739" s="479"/>
      <c r="ILW739" s="479"/>
      <c r="ILX739" s="479"/>
      <c r="ILY739" s="479"/>
      <c r="ILZ739" s="479"/>
      <c r="IMA739" s="479"/>
      <c r="IMB739" s="479"/>
      <c r="IMC739" s="479"/>
      <c r="IMD739" s="479"/>
      <c r="IME739" s="479"/>
      <c r="IMF739" s="479"/>
      <c r="IMG739" s="479"/>
      <c r="IMH739" s="479"/>
      <c r="IMI739" s="479"/>
      <c r="IMJ739" s="479"/>
      <c r="IMK739" s="479"/>
      <c r="IML739" s="479"/>
      <c r="IMM739" s="479"/>
      <c r="IMN739" s="479"/>
      <c r="IMO739" s="479"/>
      <c r="IMP739" s="479"/>
      <c r="IMQ739" s="479"/>
      <c r="IMR739" s="479"/>
      <c r="IMS739" s="479"/>
      <c r="IMT739" s="479"/>
      <c r="IMU739" s="479"/>
      <c r="IMV739" s="479"/>
      <c r="IMW739" s="479"/>
      <c r="IMX739" s="479"/>
      <c r="IMY739" s="479"/>
      <c r="IMZ739" s="479"/>
      <c r="INA739" s="479"/>
      <c r="INB739" s="479"/>
      <c r="INC739" s="479"/>
      <c r="IND739" s="479"/>
      <c r="INE739" s="479"/>
      <c r="INF739" s="479"/>
      <c r="ING739" s="479"/>
      <c r="INH739" s="479"/>
      <c r="INI739" s="479"/>
      <c r="INJ739" s="479"/>
      <c r="INK739" s="479"/>
      <c r="INL739" s="479"/>
      <c r="INM739" s="479"/>
      <c r="INN739" s="479"/>
      <c r="INO739" s="479"/>
      <c r="INP739" s="479"/>
      <c r="INQ739" s="479"/>
      <c r="INR739" s="479"/>
      <c r="INS739" s="479"/>
      <c r="INT739" s="479"/>
      <c r="INU739" s="479"/>
      <c r="INV739" s="479"/>
      <c r="INW739" s="479"/>
      <c r="INX739" s="479"/>
      <c r="INY739" s="479"/>
      <c r="INZ739" s="479"/>
      <c r="IOA739" s="479"/>
      <c r="IOB739" s="479"/>
      <c r="IOC739" s="479"/>
      <c r="IOD739" s="479"/>
      <c r="IOE739" s="479"/>
      <c r="IOF739" s="479"/>
      <c r="IOG739" s="479"/>
      <c r="IOH739" s="479"/>
      <c r="IOI739" s="479"/>
      <c r="IOJ739" s="479"/>
      <c r="IOK739" s="479"/>
      <c r="IOL739" s="479"/>
      <c r="IOM739" s="479"/>
      <c r="ION739" s="479"/>
      <c r="IOO739" s="479"/>
      <c r="IOP739" s="479"/>
      <c r="IOQ739" s="479"/>
      <c r="IOR739" s="479"/>
      <c r="IOS739" s="479"/>
      <c r="IOT739" s="479"/>
      <c r="IOU739" s="479"/>
      <c r="IOV739" s="479"/>
      <c r="IOW739" s="479"/>
      <c r="IOX739" s="479"/>
      <c r="IOY739" s="479"/>
      <c r="IOZ739" s="479"/>
      <c r="IPA739" s="479"/>
      <c r="IPB739" s="479"/>
      <c r="IPC739" s="479"/>
      <c r="IPD739" s="479"/>
      <c r="IPE739" s="479"/>
      <c r="IPF739" s="479"/>
      <c r="IPG739" s="479"/>
      <c r="IPH739" s="479"/>
      <c r="IPI739" s="479"/>
      <c r="IPJ739" s="479"/>
      <c r="IPK739" s="479"/>
      <c r="IPL739" s="479"/>
      <c r="IPM739" s="479"/>
      <c r="IPN739" s="479"/>
      <c r="IPO739" s="479"/>
      <c r="IPP739" s="479"/>
      <c r="IPQ739" s="479"/>
      <c r="IPR739" s="479"/>
      <c r="IPS739" s="479"/>
      <c r="IPT739" s="479"/>
      <c r="IPU739" s="479"/>
      <c r="IPV739" s="479"/>
      <c r="IPW739" s="479"/>
      <c r="IPX739" s="479"/>
      <c r="IPY739" s="479"/>
      <c r="IPZ739" s="479"/>
      <c r="IQA739" s="479"/>
      <c r="IQB739" s="479"/>
      <c r="IQC739" s="479"/>
      <c r="IQD739" s="479"/>
      <c r="IQE739" s="479"/>
      <c r="IQF739" s="479"/>
      <c r="IQG739" s="479"/>
      <c r="IQH739" s="479"/>
      <c r="IQI739" s="479"/>
      <c r="IQJ739" s="479"/>
      <c r="IQK739" s="479"/>
      <c r="IQL739" s="479"/>
      <c r="IQM739" s="479"/>
      <c r="IQN739" s="479"/>
      <c r="IQO739" s="479"/>
      <c r="IQP739" s="479"/>
      <c r="IQQ739" s="479"/>
      <c r="IQR739" s="479"/>
      <c r="IQS739" s="479"/>
      <c r="IQT739" s="479"/>
      <c r="IQU739" s="479"/>
      <c r="IQV739" s="479"/>
      <c r="IQW739" s="479"/>
      <c r="IQX739" s="479"/>
      <c r="IQY739" s="479"/>
      <c r="IQZ739" s="479"/>
      <c r="IRA739" s="479"/>
      <c r="IRB739" s="479"/>
      <c r="IRC739" s="479"/>
      <c r="IRD739" s="479"/>
      <c r="IRE739" s="479"/>
      <c r="IRF739" s="479"/>
      <c r="IRG739" s="479"/>
      <c r="IRH739" s="479"/>
      <c r="IRI739" s="479"/>
      <c r="IRJ739" s="479"/>
      <c r="IRK739" s="479"/>
      <c r="IRL739" s="479"/>
      <c r="IRM739" s="479"/>
      <c r="IRN739" s="479"/>
      <c r="IRO739" s="479"/>
      <c r="IRP739" s="479"/>
      <c r="IRQ739" s="479"/>
      <c r="IRR739" s="479"/>
      <c r="IRS739" s="479"/>
      <c r="IRT739" s="479"/>
      <c r="IRU739" s="479"/>
      <c r="IRV739" s="479"/>
      <c r="IRW739" s="479"/>
      <c r="IRX739" s="479"/>
      <c r="IRY739" s="479"/>
      <c r="IRZ739" s="479"/>
      <c r="ISA739" s="479"/>
      <c r="ISB739" s="479"/>
      <c r="ISC739" s="479"/>
      <c r="ISD739" s="479"/>
      <c r="ISE739" s="479"/>
      <c r="ISF739" s="479"/>
      <c r="ISG739" s="479"/>
      <c r="ISH739" s="479"/>
      <c r="ISI739" s="479"/>
      <c r="ISJ739" s="479"/>
      <c r="ISK739" s="479"/>
      <c r="ISL739" s="479"/>
      <c r="ISM739" s="479"/>
      <c r="ISN739" s="479"/>
      <c r="ISO739" s="479"/>
      <c r="ISP739" s="479"/>
      <c r="ISQ739" s="479"/>
      <c r="ISR739" s="479"/>
      <c r="ISS739" s="479"/>
      <c r="IST739" s="479"/>
      <c r="ISU739" s="479"/>
      <c r="ISV739" s="479"/>
      <c r="ISW739" s="479"/>
      <c r="ISX739" s="479"/>
      <c r="ISY739" s="479"/>
      <c r="ISZ739" s="479"/>
      <c r="ITA739" s="479"/>
      <c r="ITB739" s="479"/>
      <c r="ITC739" s="479"/>
      <c r="ITD739" s="479"/>
      <c r="ITE739" s="479"/>
      <c r="ITF739" s="479"/>
      <c r="ITG739" s="479"/>
      <c r="ITH739" s="479"/>
      <c r="ITI739" s="479"/>
      <c r="ITJ739" s="479"/>
      <c r="ITK739" s="479"/>
      <c r="ITL739" s="479"/>
      <c r="ITM739" s="479"/>
      <c r="ITN739" s="479"/>
      <c r="ITO739" s="479"/>
      <c r="ITP739" s="479"/>
      <c r="ITQ739" s="479"/>
      <c r="ITR739" s="479"/>
      <c r="ITS739" s="479"/>
      <c r="ITT739" s="479"/>
      <c r="ITU739" s="479"/>
      <c r="ITV739" s="479"/>
      <c r="ITW739" s="479"/>
      <c r="ITX739" s="479"/>
      <c r="ITY739" s="479"/>
      <c r="ITZ739" s="479"/>
      <c r="IUA739" s="479"/>
      <c r="IUB739" s="479"/>
      <c r="IUC739" s="479"/>
      <c r="IUD739" s="479"/>
      <c r="IUE739" s="479"/>
      <c r="IUF739" s="479"/>
      <c r="IUG739" s="479"/>
      <c r="IUH739" s="479"/>
      <c r="IUI739" s="479"/>
      <c r="IUJ739" s="479"/>
      <c r="IUK739" s="479"/>
      <c r="IUL739" s="479"/>
      <c r="IUM739" s="479"/>
      <c r="IUN739" s="479"/>
      <c r="IUO739" s="479"/>
      <c r="IUP739" s="479"/>
      <c r="IUQ739" s="479"/>
      <c r="IUR739" s="479"/>
      <c r="IUS739" s="479"/>
      <c r="IUT739" s="479"/>
      <c r="IUU739" s="479"/>
      <c r="IUV739" s="479"/>
      <c r="IUW739" s="479"/>
      <c r="IUX739" s="479"/>
      <c r="IUY739" s="479"/>
      <c r="IUZ739" s="479"/>
      <c r="IVA739" s="479"/>
      <c r="IVB739" s="479"/>
      <c r="IVC739" s="479"/>
      <c r="IVD739" s="479"/>
      <c r="IVE739" s="479"/>
      <c r="IVF739" s="479"/>
      <c r="IVG739" s="479"/>
      <c r="IVH739" s="479"/>
      <c r="IVI739" s="479"/>
      <c r="IVJ739" s="479"/>
      <c r="IVK739" s="479"/>
      <c r="IVL739" s="479"/>
      <c r="IVM739" s="479"/>
      <c r="IVN739" s="479"/>
      <c r="IVO739" s="479"/>
      <c r="IVP739" s="479"/>
      <c r="IVQ739" s="479"/>
      <c r="IVR739" s="479"/>
      <c r="IVS739" s="479"/>
      <c r="IVT739" s="479"/>
      <c r="IVU739" s="479"/>
      <c r="IVV739" s="479"/>
      <c r="IVW739" s="479"/>
      <c r="IVX739" s="479"/>
      <c r="IVY739" s="479"/>
      <c r="IVZ739" s="479"/>
      <c r="IWA739" s="479"/>
      <c r="IWB739" s="479"/>
      <c r="IWC739" s="479"/>
      <c r="IWD739" s="479"/>
      <c r="IWE739" s="479"/>
      <c r="IWF739" s="479"/>
      <c r="IWG739" s="479"/>
      <c r="IWH739" s="479"/>
      <c r="IWI739" s="479"/>
      <c r="IWJ739" s="479"/>
      <c r="IWK739" s="479"/>
      <c r="IWL739" s="479"/>
      <c r="IWM739" s="479"/>
      <c r="IWN739" s="479"/>
      <c r="IWO739" s="479"/>
      <c r="IWP739" s="479"/>
      <c r="IWQ739" s="479"/>
      <c r="IWR739" s="479"/>
      <c r="IWS739" s="479"/>
      <c r="IWT739" s="479"/>
      <c r="IWU739" s="479"/>
      <c r="IWV739" s="479"/>
      <c r="IWW739" s="479"/>
      <c r="IWX739" s="479"/>
      <c r="IWY739" s="479"/>
      <c r="IWZ739" s="479"/>
      <c r="IXA739" s="479"/>
      <c r="IXB739" s="479"/>
      <c r="IXC739" s="479"/>
      <c r="IXD739" s="479"/>
      <c r="IXE739" s="479"/>
      <c r="IXF739" s="479"/>
      <c r="IXG739" s="479"/>
      <c r="IXH739" s="479"/>
      <c r="IXI739" s="479"/>
      <c r="IXJ739" s="479"/>
      <c r="IXK739" s="479"/>
      <c r="IXL739" s="479"/>
      <c r="IXM739" s="479"/>
      <c r="IXN739" s="479"/>
      <c r="IXO739" s="479"/>
      <c r="IXP739" s="479"/>
      <c r="IXQ739" s="479"/>
      <c r="IXR739" s="479"/>
      <c r="IXS739" s="479"/>
      <c r="IXT739" s="479"/>
      <c r="IXU739" s="479"/>
      <c r="IXV739" s="479"/>
      <c r="IXW739" s="479"/>
      <c r="IXX739" s="479"/>
      <c r="IXY739" s="479"/>
      <c r="IXZ739" s="479"/>
      <c r="IYA739" s="479"/>
      <c r="IYB739" s="479"/>
      <c r="IYC739" s="479"/>
      <c r="IYD739" s="479"/>
      <c r="IYE739" s="479"/>
      <c r="IYF739" s="479"/>
      <c r="IYG739" s="479"/>
      <c r="IYH739" s="479"/>
      <c r="IYI739" s="479"/>
      <c r="IYJ739" s="479"/>
      <c r="IYK739" s="479"/>
      <c r="IYL739" s="479"/>
      <c r="IYM739" s="479"/>
      <c r="IYN739" s="479"/>
      <c r="IYO739" s="479"/>
      <c r="IYP739" s="479"/>
      <c r="IYQ739" s="479"/>
      <c r="IYR739" s="479"/>
      <c r="IYS739" s="479"/>
      <c r="IYT739" s="479"/>
      <c r="IYU739" s="479"/>
      <c r="IYV739" s="479"/>
      <c r="IYW739" s="479"/>
      <c r="IYX739" s="479"/>
      <c r="IYY739" s="479"/>
      <c r="IYZ739" s="479"/>
      <c r="IZA739" s="479"/>
      <c r="IZB739" s="479"/>
      <c r="IZC739" s="479"/>
      <c r="IZD739" s="479"/>
      <c r="IZE739" s="479"/>
      <c r="IZF739" s="479"/>
      <c r="IZG739" s="479"/>
      <c r="IZH739" s="479"/>
      <c r="IZI739" s="479"/>
      <c r="IZJ739" s="479"/>
      <c r="IZK739" s="479"/>
      <c r="IZL739" s="479"/>
      <c r="IZM739" s="479"/>
      <c r="IZN739" s="479"/>
      <c r="IZO739" s="479"/>
      <c r="IZP739" s="479"/>
      <c r="IZQ739" s="479"/>
      <c r="IZR739" s="479"/>
      <c r="IZS739" s="479"/>
      <c r="IZT739" s="479"/>
      <c r="IZU739" s="479"/>
      <c r="IZV739" s="479"/>
      <c r="IZW739" s="479"/>
      <c r="IZX739" s="479"/>
      <c r="IZY739" s="479"/>
      <c r="IZZ739" s="479"/>
      <c r="JAA739" s="479"/>
      <c r="JAB739" s="479"/>
      <c r="JAC739" s="479"/>
      <c r="JAD739" s="479"/>
      <c r="JAE739" s="479"/>
      <c r="JAF739" s="479"/>
      <c r="JAG739" s="479"/>
      <c r="JAH739" s="479"/>
      <c r="JAI739" s="479"/>
      <c r="JAJ739" s="479"/>
      <c r="JAK739" s="479"/>
      <c r="JAL739" s="479"/>
      <c r="JAM739" s="479"/>
      <c r="JAN739" s="479"/>
      <c r="JAO739" s="479"/>
      <c r="JAP739" s="479"/>
      <c r="JAQ739" s="479"/>
      <c r="JAR739" s="479"/>
      <c r="JAS739" s="479"/>
      <c r="JAT739" s="479"/>
      <c r="JAU739" s="479"/>
      <c r="JAV739" s="479"/>
      <c r="JAW739" s="479"/>
      <c r="JAX739" s="479"/>
      <c r="JAY739" s="479"/>
      <c r="JAZ739" s="479"/>
      <c r="JBA739" s="479"/>
      <c r="JBB739" s="479"/>
      <c r="JBC739" s="479"/>
      <c r="JBD739" s="479"/>
      <c r="JBE739" s="479"/>
      <c r="JBF739" s="479"/>
      <c r="JBG739" s="479"/>
      <c r="JBH739" s="479"/>
      <c r="JBI739" s="479"/>
      <c r="JBJ739" s="479"/>
      <c r="JBK739" s="479"/>
      <c r="JBL739" s="479"/>
      <c r="JBM739" s="479"/>
      <c r="JBN739" s="479"/>
      <c r="JBO739" s="479"/>
      <c r="JBP739" s="479"/>
      <c r="JBQ739" s="479"/>
      <c r="JBR739" s="479"/>
      <c r="JBS739" s="479"/>
      <c r="JBT739" s="479"/>
      <c r="JBU739" s="479"/>
      <c r="JBV739" s="479"/>
      <c r="JBW739" s="479"/>
      <c r="JBX739" s="479"/>
      <c r="JBY739" s="479"/>
      <c r="JBZ739" s="479"/>
      <c r="JCA739" s="479"/>
      <c r="JCB739" s="479"/>
      <c r="JCC739" s="479"/>
      <c r="JCD739" s="479"/>
      <c r="JCE739" s="479"/>
      <c r="JCF739" s="479"/>
      <c r="JCG739" s="479"/>
      <c r="JCH739" s="479"/>
      <c r="JCI739" s="479"/>
      <c r="JCJ739" s="479"/>
      <c r="JCK739" s="479"/>
      <c r="JCL739" s="479"/>
      <c r="JCM739" s="479"/>
      <c r="JCN739" s="479"/>
      <c r="JCO739" s="479"/>
      <c r="JCP739" s="479"/>
      <c r="JCQ739" s="479"/>
      <c r="JCR739" s="479"/>
      <c r="JCS739" s="479"/>
      <c r="JCT739" s="479"/>
      <c r="JCU739" s="479"/>
      <c r="JCV739" s="479"/>
      <c r="JCW739" s="479"/>
      <c r="JCX739" s="479"/>
      <c r="JCY739" s="479"/>
      <c r="JCZ739" s="479"/>
      <c r="JDA739" s="479"/>
      <c r="JDB739" s="479"/>
      <c r="JDC739" s="479"/>
      <c r="JDD739" s="479"/>
      <c r="JDE739" s="479"/>
      <c r="JDF739" s="479"/>
      <c r="JDG739" s="479"/>
      <c r="JDH739" s="479"/>
      <c r="JDI739" s="479"/>
      <c r="JDJ739" s="479"/>
      <c r="JDK739" s="479"/>
      <c r="JDL739" s="479"/>
      <c r="JDM739" s="479"/>
      <c r="JDN739" s="479"/>
      <c r="JDO739" s="479"/>
      <c r="JDP739" s="479"/>
      <c r="JDQ739" s="479"/>
      <c r="JDR739" s="479"/>
      <c r="JDS739" s="479"/>
      <c r="JDT739" s="479"/>
      <c r="JDU739" s="479"/>
      <c r="JDV739" s="479"/>
      <c r="JDW739" s="479"/>
      <c r="JDX739" s="479"/>
      <c r="JDY739" s="479"/>
      <c r="JDZ739" s="479"/>
      <c r="JEA739" s="479"/>
      <c r="JEB739" s="479"/>
      <c r="JEC739" s="479"/>
      <c r="JED739" s="479"/>
      <c r="JEE739" s="479"/>
      <c r="JEF739" s="479"/>
      <c r="JEG739" s="479"/>
      <c r="JEH739" s="479"/>
      <c r="JEI739" s="479"/>
      <c r="JEJ739" s="479"/>
      <c r="JEK739" s="479"/>
      <c r="JEL739" s="479"/>
      <c r="JEM739" s="479"/>
      <c r="JEN739" s="479"/>
      <c r="JEO739" s="479"/>
      <c r="JEP739" s="479"/>
      <c r="JEQ739" s="479"/>
      <c r="JER739" s="479"/>
      <c r="JES739" s="479"/>
      <c r="JET739" s="479"/>
      <c r="JEU739" s="479"/>
      <c r="JEV739" s="479"/>
      <c r="JEW739" s="479"/>
      <c r="JEX739" s="479"/>
      <c r="JEY739" s="479"/>
      <c r="JEZ739" s="479"/>
      <c r="JFA739" s="479"/>
      <c r="JFB739" s="479"/>
      <c r="JFC739" s="479"/>
      <c r="JFD739" s="479"/>
      <c r="JFE739" s="479"/>
      <c r="JFF739" s="479"/>
      <c r="JFG739" s="479"/>
      <c r="JFH739" s="479"/>
      <c r="JFI739" s="479"/>
      <c r="JFJ739" s="479"/>
      <c r="JFK739" s="479"/>
      <c r="JFL739" s="479"/>
      <c r="JFM739" s="479"/>
      <c r="JFN739" s="479"/>
      <c r="JFO739" s="479"/>
      <c r="JFP739" s="479"/>
      <c r="JFQ739" s="479"/>
      <c r="JFR739" s="479"/>
      <c r="JFS739" s="479"/>
      <c r="JFT739" s="479"/>
      <c r="JFU739" s="479"/>
      <c r="JFV739" s="479"/>
      <c r="JFW739" s="479"/>
      <c r="JFX739" s="479"/>
      <c r="JFY739" s="479"/>
      <c r="JFZ739" s="479"/>
      <c r="JGA739" s="479"/>
      <c r="JGB739" s="479"/>
      <c r="JGC739" s="479"/>
      <c r="JGD739" s="479"/>
      <c r="JGE739" s="479"/>
      <c r="JGF739" s="479"/>
      <c r="JGG739" s="479"/>
      <c r="JGH739" s="479"/>
      <c r="JGI739" s="479"/>
      <c r="JGJ739" s="479"/>
      <c r="JGK739" s="479"/>
      <c r="JGL739" s="479"/>
      <c r="JGM739" s="479"/>
      <c r="JGN739" s="479"/>
      <c r="JGO739" s="479"/>
      <c r="JGP739" s="479"/>
      <c r="JGQ739" s="479"/>
      <c r="JGR739" s="479"/>
      <c r="JGS739" s="479"/>
      <c r="JGT739" s="479"/>
      <c r="JGU739" s="479"/>
      <c r="JGV739" s="479"/>
      <c r="JGW739" s="479"/>
      <c r="JGX739" s="479"/>
      <c r="JGY739" s="479"/>
      <c r="JGZ739" s="479"/>
      <c r="JHA739" s="479"/>
      <c r="JHB739" s="479"/>
      <c r="JHC739" s="479"/>
      <c r="JHD739" s="479"/>
      <c r="JHE739" s="479"/>
      <c r="JHF739" s="479"/>
      <c r="JHG739" s="479"/>
      <c r="JHH739" s="479"/>
      <c r="JHI739" s="479"/>
      <c r="JHJ739" s="479"/>
      <c r="JHK739" s="479"/>
      <c r="JHL739" s="479"/>
      <c r="JHM739" s="479"/>
      <c r="JHN739" s="479"/>
      <c r="JHO739" s="479"/>
      <c r="JHP739" s="479"/>
      <c r="JHQ739" s="479"/>
      <c r="JHR739" s="479"/>
      <c r="JHS739" s="479"/>
      <c r="JHT739" s="479"/>
      <c r="JHU739" s="479"/>
      <c r="JHV739" s="479"/>
      <c r="JHW739" s="479"/>
      <c r="JHX739" s="479"/>
      <c r="JHY739" s="479"/>
      <c r="JHZ739" s="479"/>
      <c r="JIA739" s="479"/>
      <c r="JIB739" s="479"/>
      <c r="JIC739" s="479"/>
      <c r="JID739" s="479"/>
      <c r="JIE739" s="479"/>
      <c r="JIF739" s="479"/>
      <c r="JIG739" s="479"/>
      <c r="JIH739" s="479"/>
      <c r="JII739" s="479"/>
      <c r="JIJ739" s="479"/>
      <c r="JIK739" s="479"/>
      <c r="JIL739" s="479"/>
      <c r="JIM739" s="479"/>
      <c r="JIN739" s="479"/>
      <c r="JIO739" s="479"/>
      <c r="JIP739" s="479"/>
      <c r="JIQ739" s="479"/>
      <c r="JIR739" s="479"/>
      <c r="JIS739" s="479"/>
      <c r="JIT739" s="479"/>
      <c r="JIU739" s="479"/>
      <c r="JIV739" s="479"/>
      <c r="JIW739" s="479"/>
      <c r="JIX739" s="479"/>
      <c r="JIY739" s="479"/>
      <c r="JIZ739" s="479"/>
      <c r="JJA739" s="479"/>
      <c r="JJB739" s="479"/>
      <c r="JJC739" s="479"/>
      <c r="JJD739" s="479"/>
      <c r="JJE739" s="479"/>
      <c r="JJF739" s="479"/>
      <c r="JJG739" s="479"/>
      <c r="JJH739" s="479"/>
      <c r="JJI739" s="479"/>
      <c r="JJJ739" s="479"/>
      <c r="JJK739" s="479"/>
      <c r="JJL739" s="479"/>
      <c r="JJM739" s="479"/>
      <c r="JJN739" s="479"/>
      <c r="JJO739" s="479"/>
      <c r="JJP739" s="479"/>
      <c r="JJQ739" s="479"/>
      <c r="JJR739" s="479"/>
      <c r="JJS739" s="479"/>
      <c r="JJT739" s="479"/>
      <c r="JJU739" s="479"/>
      <c r="JJV739" s="479"/>
      <c r="JJW739" s="479"/>
      <c r="JJX739" s="479"/>
      <c r="JJY739" s="479"/>
      <c r="JJZ739" s="479"/>
      <c r="JKA739" s="479"/>
      <c r="JKB739" s="479"/>
      <c r="JKC739" s="479"/>
      <c r="JKD739" s="479"/>
      <c r="JKE739" s="479"/>
      <c r="JKF739" s="479"/>
      <c r="JKG739" s="479"/>
      <c r="JKH739" s="479"/>
      <c r="JKI739" s="479"/>
      <c r="JKJ739" s="479"/>
      <c r="JKK739" s="479"/>
      <c r="JKL739" s="479"/>
      <c r="JKM739" s="479"/>
      <c r="JKN739" s="479"/>
      <c r="JKO739" s="479"/>
      <c r="JKP739" s="479"/>
      <c r="JKQ739" s="479"/>
      <c r="JKR739" s="479"/>
      <c r="JKS739" s="479"/>
      <c r="JKT739" s="479"/>
      <c r="JKU739" s="479"/>
      <c r="JKV739" s="479"/>
      <c r="JKW739" s="479"/>
      <c r="JKX739" s="479"/>
      <c r="JKY739" s="479"/>
      <c r="JKZ739" s="479"/>
      <c r="JLA739" s="479"/>
      <c r="JLB739" s="479"/>
      <c r="JLC739" s="479"/>
      <c r="JLD739" s="479"/>
      <c r="JLE739" s="479"/>
      <c r="JLF739" s="479"/>
      <c r="JLG739" s="479"/>
      <c r="JLH739" s="479"/>
      <c r="JLI739" s="479"/>
      <c r="JLJ739" s="479"/>
      <c r="JLK739" s="479"/>
      <c r="JLL739" s="479"/>
      <c r="JLM739" s="479"/>
      <c r="JLN739" s="479"/>
      <c r="JLO739" s="479"/>
      <c r="JLP739" s="479"/>
      <c r="JLQ739" s="479"/>
      <c r="JLR739" s="479"/>
      <c r="JLS739" s="479"/>
      <c r="JLT739" s="479"/>
      <c r="JLU739" s="479"/>
      <c r="JLV739" s="479"/>
      <c r="JLW739" s="479"/>
      <c r="JLX739" s="479"/>
      <c r="JLY739" s="479"/>
      <c r="JLZ739" s="479"/>
      <c r="JMA739" s="479"/>
      <c r="JMB739" s="479"/>
      <c r="JMC739" s="479"/>
      <c r="JMD739" s="479"/>
      <c r="JME739" s="479"/>
      <c r="JMF739" s="479"/>
      <c r="JMG739" s="479"/>
      <c r="JMH739" s="479"/>
      <c r="JMI739" s="479"/>
      <c r="JMJ739" s="479"/>
      <c r="JMK739" s="479"/>
      <c r="JML739" s="479"/>
      <c r="JMM739" s="479"/>
      <c r="JMN739" s="479"/>
      <c r="JMO739" s="479"/>
      <c r="JMP739" s="479"/>
      <c r="JMQ739" s="479"/>
      <c r="JMR739" s="479"/>
      <c r="JMS739" s="479"/>
      <c r="JMT739" s="479"/>
      <c r="JMU739" s="479"/>
      <c r="JMV739" s="479"/>
      <c r="JMW739" s="479"/>
      <c r="JMX739" s="479"/>
      <c r="JMY739" s="479"/>
      <c r="JMZ739" s="479"/>
      <c r="JNA739" s="479"/>
      <c r="JNB739" s="479"/>
      <c r="JNC739" s="479"/>
      <c r="JND739" s="479"/>
      <c r="JNE739" s="479"/>
      <c r="JNF739" s="479"/>
      <c r="JNG739" s="479"/>
      <c r="JNH739" s="479"/>
      <c r="JNI739" s="479"/>
      <c r="JNJ739" s="479"/>
      <c r="JNK739" s="479"/>
      <c r="JNL739" s="479"/>
      <c r="JNM739" s="479"/>
      <c r="JNN739" s="479"/>
      <c r="JNO739" s="479"/>
      <c r="JNP739" s="479"/>
      <c r="JNQ739" s="479"/>
      <c r="JNR739" s="479"/>
      <c r="JNS739" s="479"/>
      <c r="JNT739" s="479"/>
      <c r="JNU739" s="479"/>
      <c r="JNV739" s="479"/>
      <c r="JNW739" s="479"/>
      <c r="JNX739" s="479"/>
      <c r="JNY739" s="479"/>
      <c r="JNZ739" s="479"/>
      <c r="JOA739" s="479"/>
      <c r="JOB739" s="479"/>
      <c r="JOC739" s="479"/>
      <c r="JOD739" s="479"/>
      <c r="JOE739" s="479"/>
      <c r="JOF739" s="479"/>
      <c r="JOG739" s="479"/>
      <c r="JOH739" s="479"/>
      <c r="JOI739" s="479"/>
      <c r="JOJ739" s="479"/>
      <c r="JOK739" s="479"/>
      <c r="JOL739" s="479"/>
      <c r="JOM739" s="479"/>
      <c r="JON739" s="479"/>
      <c r="JOO739" s="479"/>
      <c r="JOP739" s="479"/>
      <c r="JOQ739" s="479"/>
      <c r="JOR739" s="479"/>
      <c r="JOS739" s="479"/>
      <c r="JOT739" s="479"/>
      <c r="JOU739" s="479"/>
      <c r="JOV739" s="479"/>
      <c r="JOW739" s="479"/>
      <c r="JOX739" s="479"/>
      <c r="JOY739" s="479"/>
      <c r="JOZ739" s="479"/>
      <c r="JPA739" s="479"/>
      <c r="JPB739" s="479"/>
      <c r="JPC739" s="479"/>
      <c r="JPD739" s="479"/>
      <c r="JPE739" s="479"/>
      <c r="JPF739" s="479"/>
      <c r="JPG739" s="479"/>
      <c r="JPH739" s="479"/>
      <c r="JPI739" s="479"/>
      <c r="JPJ739" s="479"/>
      <c r="JPK739" s="479"/>
      <c r="JPL739" s="479"/>
      <c r="JPM739" s="479"/>
      <c r="JPN739" s="479"/>
      <c r="JPO739" s="479"/>
      <c r="JPP739" s="479"/>
      <c r="JPQ739" s="479"/>
      <c r="JPR739" s="479"/>
      <c r="JPS739" s="479"/>
      <c r="JPT739" s="479"/>
      <c r="JPU739" s="479"/>
      <c r="JPV739" s="479"/>
      <c r="JPW739" s="479"/>
      <c r="JPX739" s="479"/>
      <c r="JPY739" s="479"/>
      <c r="JPZ739" s="479"/>
      <c r="JQA739" s="479"/>
      <c r="JQB739" s="479"/>
      <c r="JQC739" s="479"/>
      <c r="JQD739" s="479"/>
      <c r="JQE739" s="479"/>
      <c r="JQF739" s="479"/>
      <c r="JQG739" s="479"/>
      <c r="JQH739" s="479"/>
      <c r="JQI739" s="479"/>
      <c r="JQJ739" s="479"/>
      <c r="JQK739" s="479"/>
      <c r="JQL739" s="479"/>
      <c r="JQM739" s="479"/>
      <c r="JQN739" s="479"/>
      <c r="JQO739" s="479"/>
      <c r="JQP739" s="479"/>
      <c r="JQQ739" s="479"/>
      <c r="JQR739" s="479"/>
      <c r="JQS739" s="479"/>
      <c r="JQT739" s="479"/>
      <c r="JQU739" s="479"/>
      <c r="JQV739" s="479"/>
      <c r="JQW739" s="479"/>
      <c r="JQX739" s="479"/>
      <c r="JQY739" s="479"/>
      <c r="JQZ739" s="479"/>
      <c r="JRA739" s="479"/>
      <c r="JRB739" s="479"/>
      <c r="JRC739" s="479"/>
      <c r="JRD739" s="479"/>
      <c r="JRE739" s="479"/>
      <c r="JRF739" s="479"/>
      <c r="JRG739" s="479"/>
      <c r="JRH739" s="479"/>
      <c r="JRI739" s="479"/>
      <c r="JRJ739" s="479"/>
      <c r="JRK739" s="479"/>
      <c r="JRL739" s="479"/>
      <c r="JRM739" s="479"/>
      <c r="JRN739" s="479"/>
      <c r="JRO739" s="479"/>
      <c r="JRP739" s="479"/>
      <c r="JRQ739" s="479"/>
      <c r="JRR739" s="479"/>
      <c r="JRS739" s="479"/>
      <c r="JRT739" s="479"/>
      <c r="JRU739" s="479"/>
      <c r="JRV739" s="479"/>
      <c r="JRW739" s="479"/>
      <c r="JRX739" s="479"/>
      <c r="JRY739" s="479"/>
      <c r="JRZ739" s="479"/>
      <c r="JSA739" s="479"/>
      <c r="JSB739" s="479"/>
      <c r="JSC739" s="479"/>
      <c r="JSD739" s="479"/>
      <c r="JSE739" s="479"/>
      <c r="JSF739" s="479"/>
      <c r="JSG739" s="479"/>
      <c r="JSH739" s="479"/>
      <c r="JSI739" s="479"/>
      <c r="JSJ739" s="479"/>
      <c r="JSK739" s="479"/>
      <c r="JSL739" s="479"/>
      <c r="JSM739" s="479"/>
      <c r="JSN739" s="479"/>
      <c r="JSO739" s="479"/>
      <c r="JSP739" s="479"/>
      <c r="JSQ739" s="479"/>
      <c r="JSR739" s="479"/>
      <c r="JSS739" s="479"/>
      <c r="JST739" s="479"/>
      <c r="JSU739" s="479"/>
      <c r="JSV739" s="479"/>
      <c r="JSW739" s="479"/>
      <c r="JSX739" s="479"/>
      <c r="JSY739" s="479"/>
      <c r="JSZ739" s="479"/>
      <c r="JTA739" s="479"/>
      <c r="JTB739" s="479"/>
      <c r="JTC739" s="479"/>
      <c r="JTD739" s="479"/>
      <c r="JTE739" s="479"/>
      <c r="JTF739" s="479"/>
      <c r="JTG739" s="479"/>
      <c r="JTH739" s="479"/>
      <c r="JTI739" s="479"/>
      <c r="JTJ739" s="479"/>
      <c r="JTK739" s="479"/>
      <c r="JTL739" s="479"/>
      <c r="JTM739" s="479"/>
      <c r="JTN739" s="479"/>
      <c r="JTO739" s="479"/>
      <c r="JTP739" s="479"/>
      <c r="JTQ739" s="479"/>
      <c r="JTR739" s="479"/>
      <c r="JTS739" s="479"/>
      <c r="JTT739" s="479"/>
      <c r="JTU739" s="479"/>
      <c r="JTV739" s="479"/>
      <c r="JTW739" s="479"/>
      <c r="JTX739" s="479"/>
      <c r="JTY739" s="479"/>
      <c r="JTZ739" s="479"/>
      <c r="JUA739" s="479"/>
      <c r="JUB739" s="479"/>
      <c r="JUC739" s="479"/>
      <c r="JUD739" s="479"/>
      <c r="JUE739" s="479"/>
      <c r="JUF739" s="479"/>
      <c r="JUG739" s="479"/>
      <c r="JUH739" s="479"/>
      <c r="JUI739" s="479"/>
      <c r="JUJ739" s="479"/>
      <c r="JUK739" s="479"/>
      <c r="JUL739" s="479"/>
      <c r="JUM739" s="479"/>
      <c r="JUN739" s="479"/>
      <c r="JUO739" s="479"/>
      <c r="JUP739" s="479"/>
      <c r="JUQ739" s="479"/>
      <c r="JUR739" s="479"/>
      <c r="JUS739" s="479"/>
      <c r="JUT739" s="479"/>
      <c r="JUU739" s="479"/>
      <c r="JUV739" s="479"/>
      <c r="JUW739" s="479"/>
      <c r="JUX739" s="479"/>
      <c r="JUY739" s="479"/>
      <c r="JUZ739" s="479"/>
      <c r="JVA739" s="479"/>
      <c r="JVB739" s="479"/>
      <c r="JVC739" s="479"/>
      <c r="JVD739" s="479"/>
      <c r="JVE739" s="479"/>
      <c r="JVF739" s="479"/>
      <c r="JVG739" s="479"/>
      <c r="JVH739" s="479"/>
      <c r="JVI739" s="479"/>
      <c r="JVJ739" s="479"/>
      <c r="JVK739" s="479"/>
      <c r="JVL739" s="479"/>
      <c r="JVM739" s="479"/>
      <c r="JVN739" s="479"/>
      <c r="JVO739" s="479"/>
      <c r="JVP739" s="479"/>
      <c r="JVQ739" s="479"/>
      <c r="JVR739" s="479"/>
      <c r="JVS739" s="479"/>
      <c r="JVT739" s="479"/>
      <c r="JVU739" s="479"/>
      <c r="JVV739" s="479"/>
      <c r="JVW739" s="479"/>
      <c r="JVX739" s="479"/>
      <c r="JVY739" s="479"/>
      <c r="JVZ739" s="479"/>
      <c r="JWA739" s="479"/>
      <c r="JWB739" s="479"/>
      <c r="JWC739" s="479"/>
      <c r="JWD739" s="479"/>
      <c r="JWE739" s="479"/>
      <c r="JWF739" s="479"/>
      <c r="JWG739" s="479"/>
      <c r="JWH739" s="479"/>
      <c r="JWI739" s="479"/>
      <c r="JWJ739" s="479"/>
      <c r="JWK739" s="479"/>
      <c r="JWL739" s="479"/>
      <c r="JWM739" s="479"/>
      <c r="JWN739" s="479"/>
      <c r="JWO739" s="479"/>
      <c r="JWP739" s="479"/>
      <c r="JWQ739" s="479"/>
      <c r="JWR739" s="479"/>
      <c r="JWS739" s="479"/>
      <c r="JWT739" s="479"/>
      <c r="JWU739" s="479"/>
      <c r="JWV739" s="479"/>
      <c r="JWW739" s="479"/>
      <c r="JWX739" s="479"/>
      <c r="JWY739" s="479"/>
      <c r="JWZ739" s="479"/>
      <c r="JXA739" s="479"/>
      <c r="JXB739" s="479"/>
      <c r="JXC739" s="479"/>
      <c r="JXD739" s="479"/>
      <c r="JXE739" s="479"/>
      <c r="JXF739" s="479"/>
      <c r="JXG739" s="479"/>
      <c r="JXH739" s="479"/>
      <c r="JXI739" s="479"/>
      <c r="JXJ739" s="479"/>
      <c r="JXK739" s="479"/>
      <c r="JXL739" s="479"/>
      <c r="JXM739" s="479"/>
      <c r="JXN739" s="479"/>
      <c r="JXO739" s="479"/>
      <c r="JXP739" s="479"/>
      <c r="JXQ739" s="479"/>
      <c r="JXR739" s="479"/>
      <c r="JXS739" s="479"/>
      <c r="JXT739" s="479"/>
      <c r="JXU739" s="479"/>
      <c r="JXV739" s="479"/>
      <c r="JXW739" s="479"/>
      <c r="JXX739" s="479"/>
      <c r="JXY739" s="479"/>
      <c r="JXZ739" s="479"/>
      <c r="JYA739" s="479"/>
      <c r="JYB739" s="479"/>
      <c r="JYC739" s="479"/>
      <c r="JYD739" s="479"/>
      <c r="JYE739" s="479"/>
      <c r="JYF739" s="479"/>
      <c r="JYG739" s="479"/>
      <c r="JYH739" s="479"/>
      <c r="JYI739" s="479"/>
      <c r="JYJ739" s="479"/>
      <c r="JYK739" s="479"/>
      <c r="JYL739" s="479"/>
      <c r="JYM739" s="479"/>
      <c r="JYN739" s="479"/>
      <c r="JYO739" s="479"/>
      <c r="JYP739" s="479"/>
      <c r="JYQ739" s="479"/>
      <c r="JYR739" s="479"/>
      <c r="JYS739" s="479"/>
      <c r="JYT739" s="479"/>
      <c r="JYU739" s="479"/>
      <c r="JYV739" s="479"/>
      <c r="JYW739" s="479"/>
      <c r="JYX739" s="479"/>
      <c r="JYY739" s="479"/>
      <c r="JYZ739" s="479"/>
      <c r="JZA739" s="479"/>
      <c r="JZB739" s="479"/>
      <c r="JZC739" s="479"/>
      <c r="JZD739" s="479"/>
      <c r="JZE739" s="479"/>
      <c r="JZF739" s="479"/>
      <c r="JZG739" s="479"/>
      <c r="JZH739" s="479"/>
      <c r="JZI739" s="479"/>
      <c r="JZJ739" s="479"/>
      <c r="JZK739" s="479"/>
      <c r="JZL739" s="479"/>
      <c r="JZM739" s="479"/>
      <c r="JZN739" s="479"/>
      <c r="JZO739" s="479"/>
      <c r="JZP739" s="479"/>
      <c r="JZQ739" s="479"/>
      <c r="JZR739" s="479"/>
      <c r="JZS739" s="479"/>
      <c r="JZT739" s="479"/>
      <c r="JZU739" s="479"/>
      <c r="JZV739" s="479"/>
      <c r="JZW739" s="479"/>
      <c r="JZX739" s="479"/>
      <c r="JZY739" s="479"/>
      <c r="JZZ739" s="479"/>
      <c r="KAA739" s="479"/>
      <c r="KAB739" s="479"/>
      <c r="KAC739" s="479"/>
      <c r="KAD739" s="479"/>
      <c r="KAE739" s="479"/>
      <c r="KAF739" s="479"/>
      <c r="KAG739" s="479"/>
      <c r="KAH739" s="479"/>
      <c r="KAI739" s="479"/>
      <c r="KAJ739" s="479"/>
      <c r="KAK739" s="479"/>
      <c r="KAL739" s="479"/>
      <c r="KAM739" s="479"/>
      <c r="KAN739" s="479"/>
      <c r="KAO739" s="479"/>
      <c r="KAP739" s="479"/>
      <c r="KAQ739" s="479"/>
      <c r="KAR739" s="479"/>
      <c r="KAS739" s="479"/>
      <c r="KAT739" s="479"/>
      <c r="KAU739" s="479"/>
      <c r="KAV739" s="479"/>
      <c r="KAW739" s="479"/>
      <c r="KAX739" s="479"/>
      <c r="KAY739" s="479"/>
      <c r="KAZ739" s="479"/>
      <c r="KBA739" s="479"/>
      <c r="KBB739" s="479"/>
      <c r="KBC739" s="479"/>
      <c r="KBD739" s="479"/>
      <c r="KBE739" s="479"/>
      <c r="KBF739" s="479"/>
      <c r="KBG739" s="479"/>
      <c r="KBH739" s="479"/>
      <c r="KBI739" s="479"/>
      <c r="KBJ739" s="479"/>
      <c r="KBK739" s="479"/>
      <c r="KBL739" s="479"/>
      <c r="KBM739" s="479"/>
      <c r="KBN739" s="479"/>
      <c r="KBO739" s="479"/>
      <c r="KBP739" s="479"/>
      <c r="KBQ739" s="479"/>
      <c r="KBR739" s="479"/>
      <c r="KBS739" s="479"/>
      <c r="KBT739" s="479"/>
      <c r="KBU739" s="479"/>
      <c r="KBV739" s="479"/>
      <c r="KBW739" s="479"/>
      <c r="KBX739" s="479"/>
      <c r="KBY739" s="479"/>
      <c r="KBZ739" s="479"/>
      <c r="KCA739" s="479"/>
      <c r="KCB739" s="479"/>
      <c r="KCC739" s="479"/>
      <c r="KCD739" s="479"/>
      <c r="KCE739" s="479"/>
      <c r="KCF739" s="479"/>
      <c r="KCG739" s="479"/>
      <c r="KCH739" s="479"/>
      <c r="KCI739" s="479"/>
      <c r="KCJ739" s="479"/>
      <c r="KCK739" s="479"/>
      <c r="KCL739" s="479"/>
      <c r="KCM739" s="479"/>
      <c r="KCN739" s="479"/>
      <c r="KCO739" s="479"/>
      <c r="KCP739" s="479"/>
      <c r="KCQ739" s="479"/>
      <c r="KCR739" s="479"/>
      <c r="KCS739" s="479"/>
      <c r="KCT739" s="479"/>
      <c r="KCU739" s="479"/>
      <c r="KCV739" s="479"/>
      <c r="KCW739" s="479"/>
      <c r="KCX739" s="479"/>
      <c r="KCY739" s="479"/>
      <c r="KCZ739" s="479"/>
      <c r="KDA739" s="479"/>
      <c r="KDB739" s="479"/>
      <c r="KDC739" s="479"/>
      <c r="KDD739" s="479"/>
      <c r="KDE739" s="479"/>
      <c r="KDF739" s="479"/>
      <c r="KDG739" s="479"/>
      <c r="KDH739" s="479"/>
      <c r="KDI739" s="479"/>
      <c r="KDJ739" s="479"/>
      <c r="KDK739" s="479"/>
      <c r="KDL739" s="479"/>
      <c r="KDM739" s="479"/>
      <c r="KDN739" s="479"/>
      <c r="KDO739" s="479"/>
      <c r="KDP739" s="479"/>
      <c r="KDQ739" s="479"/>
      <c r="KDR739" s="479"/>
      <c r="KDS739" s="479"/>
      <c r="KDT739" s="479"/>
      <c r="KDU739" s="479"/>
      <c r="KDV739" s="479"/>
      <c r="KDW739" s="479"/>
      <c r="KDX739" s="479"/>
      <c r="KDY739" s="479"/>
      <c r="KDZ739" s="479"/>
      <c r="KEA739" s="479"/>
      <c r="KEB739" s="479"/>
      <c r="KEC739" s="479"/>
      <c r="KED739" s="479"/>
      <c r="KEE739" s="479"/>
      <c r="KEF739" s="479"/>
      <c r="KEG739" s="479"/>
      <c r="KEH739" s="479"/>
      <c r="KEI739" s="479"/>
      <c r="KEJ739" s="479"/>
      <c r="KEK739" s="479"/>
      <c r="KEL739" s="479"/>
      <c r="KEM739" s="479"/>
      <c r="KEN739" s="479"/>
      <c r="KEO739" s="479"/>
      <c r="KEP739" s="479"/>
      <c r="KEQ739" s="479"/>
      <c r="KER739" s="479"/>
      <c r="KES739" s="479"/>
      <c r="KET739" s="479"/>
      <c r="KEU739" s="479"/>
      <c r="KEV739" s="479"/>
      <c r="KEW739" s="479"/>
      <c r="KEX739" s="479"/>
      <c r="KEY739" s="479"/>
      <c r="KEZ739" s="479"/>
      <c r="KFA739" s="479"/>
      <c r="KFB739" s="479"/>
      <c r="KFC739" s="479"/>
      <c r="KFD739" s="479"/>
      <c r="KFE739" s="479"/>
      <c r="KFF739" s="479"/>
      <c r="KFG739" s="479"/>
      <c r="KFH739" s="479"/>
      <c r="KFI739" s="479"/>
      <c r="KFJ739" s="479"/>
      <c r="KFK739" s="479"/>
      <c r="KFL739" s="479"/>
      <c r="KFM739" s="479"/>
      <c r="KFN739" s="479"/>
      <c r="KFO739" s="479"/>
      <c r="KFP739" s="479"/>
      <c r="KFQ739" s="479"/>
      <c r="KFR739" s="479"/>
      <c r="KFS739" s="479"/>
      <c r="KFT739" s="479"/>
      <c r="KFU739" s="479"/>
      <c r="KFV739" s="479"/>
      <c r="KFW739" s="479"/>
      <c r="KFX739" s="479"/>
      <c r="KFY739" s="479"/>
      <c r="KFZ739" s="479"/>
      <c r="KGA739" s="479"/>
      <c r="KGB739" s="479"/>
      <c r="KGC739" s="479"/>
      <c r="KGD739" s="479"/>
      <c r="KGE739" s="479"/>
      <c r="KGF739" s="479"/>
      <c r="KGG739" s="479"/>
      <c r="KGH739" s="479"/>
      <c r="KGI739" s="479"/>
      <c r="KGJ739" s="479"/>
      <c r="KGK739" s="479"/>
      <c r="KGL739" s="479"/>
      <c r="KGM739" s="479"/>
      <c r="KGN739" s="479"/>
      <c r="KGO739" s="479"/>
      <c r="KGP739" s="479"/>
      <c r="KGQ739" s="479"/>
      <c r="KGR739" s="479"/>
      <c r="KGS739" s="479"/>
      <c r="KGT739" s="479"/>
      <c r="KGU739" s="479"/>
      <c r="KGV739" s="479"/>
      <c r="KGW739" s="479"/>
      <c r="KGX739" s="479"/>
      <c r="KGY739" s="479"/>
      <c r="KGZ739" s="479"/>
      <c r="KHA739" s="479"/>
      <c r="KHB739" s="479"/>
      <c r="KHC739" s="479"/>
      <c r="KHD739" s="479"/>
      <c r="KHE739" s="479"/>
      <c r="KHF739" s="479"/>
      <c r="KHG739" s="479"/>
      <c r="KHH739" s="479"/>
      <c r="KHI739" s="479"/>
      <c r="KHJ739" s="479"/>
      <c r="KHK739" s="479"/>
      <c r="KHL739" s="479"/>
      <c r="KHM739" s="479"/>
      <c r="KHN739" s="479"/>
      <c r="KHO739" s="479"/>
      <c r="KHP739" s="479"/>
      <c r="KHQ739" s="479"/>
      <c r="KHR739" s="479"/>
      <c r="KHS739" s="479"/>
      <c r="KHT739" s="479"/>
      <c r="KHU739" s="479"/>
      <c r="KHV739" s="479"/>
      <c r="KHW739" s="479"/>
      <c r="KHX739" s="479"/>
      <c r="KHY739" s="479"/>
      <c r="KHZ739" s="479"/>
      <c r="KIA739" s="479"/>
      <c r="KIB739" s="479"/>
      <c r="KIC739" s="479"/>
      <c r="KID739" s="479"/>
      <c r="KIE739" s="479"/>
      <c r="KIF739" s="479"/>
      <c r="KIG739" s="479"/>
      <c r="KIH739" s="479"/>
      <c r="KII739" s="479"/>
      <c r="KIJ739" s="479"/>
      <c r="KIK739" s="479"/>
      <c r="KIL739" s="479"/>
      <c r="KIM739" s="479"/>
      <c r="KIN739" s="479"/>
      <c r="KIO739" s="479"/>
      <c r="KIP739" s="479"/>
      <c r="KIQ739" s="479"/>
      <c r="KIR739" s="479"/>
      <c r="KIS739" s="479"/>
      <c r="KIT739" s="479"/>
      <c r="KIU739" s="479"/>
      <c r="KIV739" s="479"/>
      <c r="KIW739" s="479"/>
      <c r="KIX739" s="479"/>
      <c r="KIY739" s="479"/>
      <c r="KIZ739" s="479"/>
      <c r="KJA739" s="479"/>
      <c r="KJB739" s="479"/>
      <c r="KJC739" s="479"/>
      <c r="KJD739" s="479"/>
      <c r="KJE739" s="479"/>
      <c r="KJF739" s="479"/>
      <c r="KJG739" s="479"/>
      <c r="KJH739" s="479"/>
      <c r="KJI739" s="479"/>
      <c r="KJJ739" s="479"/>
      <c r="KJK739" s="479"/>
      <c r="KJL739" s="479"/>
      <c r="KJM739" s="479"/>
      <c r="KJN739" s="479"/>
      <c r="KJO739" s="479"/>
      <c r="KJP739" s="479"/>
      <c r="KJQ739" s="479"/>
      <c r="KJR739" s="479"/>
      <c r="KJS739" s="479"/>
      <c r="KJT739" s="479"/>
      <c r="KJU739" s="479"/>
      <c r="KJV739" s="479"/>
      <c r="KJW739" s="479"/>
      <c r="KJX739" s="479"/>
      <c r="KJY739" s="479"/>
      <c r="KJZ739" s="479"/>
      <c r="KKA739" s="479"/>
      <c r="KKB739" s="479"/>
      <c r="KKC739" s="479"/>
      <c r="KKD739" s="479"/>
      <c r="KKE739" s="479"/>
      <c r="KKF739" s="479"/>
      <c r="KKG739" s="479"/>
      <c r="KKH739" s="479"/>
      <c r="KKI739" s="479"/>
      <c r="KKJ739" s="479"/>
      <c r="KKK739" s="479"/>
      <c r="KKL739" s="479"/>
      <c r="KKM739" s="479"/>
      <c r="KKN739" s="479"/>
      <c r="KKO739" s="479"/>
      <c r="KKP739" s="479"/>
      <c r="KKQ739" s="479"/>
      <c r="KKR739" s="479"/>
      <c r="KKS739" s="479"/>
      <c r="KKT739" s="479"/>
      <c r="KKU739" s="479"/>
      <c r="KKV739" s="479"/>
      <c r="KKW739" s="479"/>
      <c r="KKX739" s="479"/>
      <c r="KKY739" s="479"/>
      <c r="KKZ739" s="479"/>
      <c r="KLA739" s="479"/>
      <c r="KLB739" s="479"/>
      <c r="KLC739" s="479"/>
      <c r="KLD739" s="479"/>
      <c r="KLE739" s="479"/>
      <c r="KLF739" s="479"/>
      <c r="KLG739" s="479"/>
      <c r="KLH739" s="479"/>
      <c r="KLI739" s="479"/>
      <c r="KLJ739" s="479"/>
      <c r="KLK739" s="479"/>
      <c r="KLL739" s="479"/>
      <c r="KLM739" s="479"/>
      <c r="KLN739" s="479"/>
      <c r="KLO739" s="479"/>
      <c r="KLP739" s="479"/>
      <c r="KLQ739" s="479"/>
      <c r="KLR739" s="479"/>
      <c r="KLS739" s="479"/>
      <c r="KLT739" s="479"/>
      <c r="KLU739" s="479"/>
      <c r="KLV739" s="479"/>
      <c r="KLW739" s="479"/>
      <c r="KLX739" s="479"/>
      <c r="KLY739" s="479"/>
      <c r="KLZ739" s="479"/>
      <c r="KMA739" s="479"/>
      <c r="KMB739" s="479"/>
      <c r="KMC739" s="479"/>
      <c r="KMD739" s="479"/>
      <c r="KME739" s="479"/>
      <c r="KMF739" s="479"/>
      <c r="KMG739" s="479"/>
      <c r="KMH739" s="479"/>
      <c r="KMI739" s="479"/>
      <c r="KMJ739" s="479"/>
      <c r="KMK739" s="479"/>
      <c r="KML739" s="479"/>
      <c r="KMM739" s="479"/>
      <c r="KMN739" s="479"/>
      <c r="KMO739" s="479"/>
      <c r="KMP739" s="479"/>
      <c r="KMQ739" s="479"/>
      <c r="KMR739" s="479"/>
      <c r="KMS739" s="479"/>
      <c r="KMT739" s="479"/>
      <c r="KMU739" s="479"/>
      <c r="KMV739" s="479"/>
      <c r="KMW739" s="479"/>
      <c r="KMX739" s="479"/>
      <c r="KMY739" s="479"/>
      <c r="KMZ739" s="479"/>
      <c r="KNA739" s="479"/>
      <c r="KNB739" s="479"/>
      <c r="KNC739" s="479"/>
      <c r="KND739" s="479"/>
      <c r="KNE739" s="479"/>
      <c r="KNF739" s="479"/>
      <c r="KNG739" s="479"/>
      <c r="KNH739" s="479"/>
      <c r="KNI739" s="479"/>
      <c r="KNJ739" s="479"/>
      <c r="KNK739" s="479"/>
      <c r="KNL739" s="479"/>
      <c r="KNM739" s="479"/>
      <c r="KNN739" s="479"/>
      <c r="KNO739" s="479"/>
      <c r="KNP739" s="479"/>
      <c r="KNQ739" s="479"/>
      <c r="KNR739" s="479"/>
      <c r="KNS739" s="479"/>
      <c r="KNT739" s="479"/>
      <c r="KNU739" s="479"/>
      <c r="KNV739" s="479"/>
      <c r="KNW739" s="479"/>
      <c r="KNX739" s="479"/>
      <c r="KNY739" s="479"/>
      <c r="KNZ739" s="479"/>
      <c r="KOA739" s="479"/>
      <c r="KOB739" s="479"/>
      <c r="KOC739" s="479"/>
      <c r="KOD739" s="479"/>
      <c r="KOE739" s="479"/>
      <c r="KOF739" s="479"/>
      <c r="KOG739" s="479"/>
      <c r="KOH739" s="479"/>
      <c r="KOI739" s="479"/>
      <c r="KOJ739" s="479"/>
      <c r="KOK739" s="479"/>
      <c r="KOL739" s="479"/>
      <c r="KOM739" s="479"/>
      <c r="KON739" s="479"/>
      <c r="KOO739" s="479"/>
      <c r="KOP739" s="479"/>
      <c r="KOQ739" s="479"/>
      <c r="KOR739" s="479"/>
      <c r="KOS739" s="479"/>
      <c r="KOT739" s="479"/>
      <c r="KOU739" s="479"/>
      <c r="KOV739" s="479"/>
      <c r="KOW739" s="479"/>
      <c r="KOX739" s="479"/>
      <c r="KOY739" s="479"/>
      <c r="KOZ739" s="479"/>
      <c r="KPA739" s="479"/>
      <c r="KPB739" s="479"/>
      <c r="KPC739" s="479"/>
      <c r="KPD739" s="479"/>
      <c r="KPE739" s="479"/>
      <c r="KPF739" s="479"/>
      <c r="KPG739" s="479"/>
      <c r="KPH739" s="479"/>
      <c r="KPI739" s="479"/>
      <c r="KPJ739" s="479"/>
      <c r="KPK739" s="479"/>
      <c r="KPL739" s="479"/>
      <c r="KPM739" s="479"/>
      <c r="KPN739" s="479"/>
      <c r="KPO739" s="479"/>
      <c r="KPP739" s="479"/>
      <c r="KPQ739" s="479"/>
      <c r="KPR739" s="479"/>
      <c r="KPS739" s="479"/>
      <c r="KPT739" s="479"/>
      <c r="KPU739" s="479"/>
      <c r="KPV739" s="479"/>
      <c r="KPW739" s="479"/>
      <c r="KPX739" s="479"/>
      <c r="KPY739" s="479"/>
      <c r="KPZ739" s="479"/>
      <c r="KQA739" s="479"/>
      <c r="KQB739" s="479"/>
      <c r="KQC739" s="479"/>
      <c r="KQD739" s="479"/>
      <c r="KQE739" s="479"/>
      <c r="KQF739" s="479"/>
      <c r="KQG739" s="479"/>
      <c r="KQH739" s="479"/>
      <c r="KQI739" s="479"/>
      <c r="KQJ739" s="479"/>
      <c r="KQK739" s="479"/>
      <c r="KQL739" s="479"/>
      <c r="KQM739" s="479"/>
      <c r="KQN739" s="479"/>
      <c r="KQO739" s="479"/>
      <c r="KQP739" s="479"/>
      <c r="KQQ739" s="479"/>
      <c r="KQR739" s="479"/>
      <c r="KQS739" s="479"/>
      <c r="KQT739" s="479"/>
      <c r="KQU739" s="479"/>
      <c r="KQV739" s="479"/>
      <c r="KQW739" s="479"/>
      <c r="KQX739" s="479"/>
      <c r="KQY739" s="479"/>
      <c r="KQZ739" s="479"/>
      <c r="KRA739" s="479"/>
      <c r="KRB739" s="479"/>
      <c r="KRC739" s="479"/>
      <c r="KRD739" s="479"/>
      <c r="KRE739" s="479"/>
      <c r="KRF739" s="479"/>
      <c r="KRG739" s="479"/>
      <c r="KRH739" s="479"/>
      <c r="KRI739" s="479"/>
      <c r="KRJ739" s="479"/>
      <c r="KRK739" s="479"/>
      <c r="KRL739" s="479"/>
      <c r="KRM739" s="479"/>
      <c r="KRN739" s="479"/>
      <c r="KRO739" s="479"/>
      <c r="KRP739" s="479"/>
      <c r="KRQ739" s="479"/>
      <c r="KRR739" s="479"/>
      <c r="KRS739" s="479"/>
      <c r="KRT739" s="479"/>
      <c r="KRU739" s="479"/>
      <c r="KRV739" s="479"/>
      <c r="KRW739" s="479"/>
      <c r="KRX739" s="479"/>
      <c r="KRY739" s="479"/>
      <c r="KRZ739" s="479"/>
      <c r="KSA739" s="479"/>
      <c r="KSB739" s="479"/>
      <c r="KSC739" s="479"/>
      <c r="KSD739" s="479"/>
      <c r="KSE739" s="479"/>
      <c r="KSF739" s="479"/>
      <c r="KSG739" s="479"/>
      <c r="KSH739" s="479"/>
      <c r="KSI739" s="479"/>
      <c r="KSJ739" s="479"/>
      <c r="KSK739" s="479"/>
      <c r="KSL739" s="479"/>
      <c r="KSM739" s="479"/>
      <c r="KSN739" s="479"/>
      <c r="KSO739" s="479"/>
      <c r="KSP739" s="479"/>
      <c r="KSQ739" s="479"/>
      <c r="KSR739" s="479"/>
      <c r="KSS739" s="479"/>
      <c r="KST739" s="479"/>
      <c r="KSU739" s="479"/>
      <c r="KSV739" s="479"/>
      <c r="KSW739" s="479"/>
      <c r="KSX739" s="479"/>
      <c r="KSY739" s="479"/>
      <c r="KSZ739" s="479"/>
      <c r="KTA739" s="479"/>
      <c r="KTB739" s="479"/>
      <c r="KTC739" s="479"/>
      <c r="KTD739" s="479"/>
      <c r="KTE739" s="479"/>
      <c r="KTF739" s="479"/>
      <c r="KTG739" s="479"/>
      <c r="KTH739" s="479"/>
      <c r="KTI739" s="479"/>
      <c r="KTJ739" s="479"/>
      <c r="KTK739" s="479"/>
      <c r="KTL739" s="479"/>
      <c r="KTM739" s="479"/>
      <c r="KTN739" s="479"/>
      <c r="KTO739" s="479"/>
      <c r="KTP739" s="479"/>
      <c r="KTQ739" s="479"/>
      <c r="KTR739" s="479"/>
      <c r="KTS739" s="479"/>
      <c r="KTT739" s="479"/>
      <c r="KTU739" s="479"/>
      <c r="KTV739" s="479"/>
      <c r="KTW739" s="479"/>
      <c r="KTX739" s="479"/>
      <c r="KTY739" s="479"/>
      <c r="KTZ739" s="479"/>
      <c r="KUA739" s="479"/>
      <c r="KUB739" s="479"/>
      <c r="KUC739" s="479"/>
      <c r="KUD739" s="479"/>
      <c r="KUE739" s="479"/>
      <c r="KUF739" s="479"/>
      <c r="KUG739" s="479"/>
      <c r="KUH739" s="479"/>
      <c r="KUI739" s="479"/>
      <c r="KUJ739" s="479"/>
      <c r="KUK739" s="479"/>
      <c r="KUL739" s="479"/>
      <c r="KUM739" s="479"/>
      <c r="KUN739" s="479"/>
      <c r="KUO739" s="479"/>
      <c r="KUP739" s="479"/>
      <c r="KUQ739" s="479"/>
      <c r="KUR739" s="479"/>
      <c r="KUS739" s="479"/>
      <c r="KUT739" s="479"/>
      <c r="KUU739" s="479"/>
      <c r="KUV739" s="479"/>
      <c r="KUW739" s="479"/>
      <c r="KUX739" s="479"/>
      <c r="KUY739" s="479"/>
      <c r="KUZ739" s="479"/>
      <c r="KVA739" s="479"/>
      <c r="KVB739" s="479"/>
      <c r="KVC739" s="479"/>
      <c r="KVD739" s="479"/>
      <c r="KVE739" s="479"/>
      <c r="KVF739" s="479"/>
      <c r="KVG739" s="479"/>
      <c r="KVH739" s="479"/>
      <c r="KVI739" s="479"/>
      <c r="KVJ739" s="479"/>
      <c r="KVK739" s="479"/>
      <c r="KVL739" s="479"/>
      <c r="KVM739" s="479"/>
      <c r="KVN739" s="479"/>
      <c r="KVO739" s="479"/>
      <c r="KVP739" s="479"/>
      <c r="KVQ739" s="479"/>
      <c r="KVR739" s="479"/>
      <c r="KVS739" s="479"/>
      <c r="KVT739" s="479"/>
      <c r="KVU739" s="479"/>
      <c r="KVV739" s="479"/>
      <c r="KVW739" s="479"/>
      <c r="KVX739" s="479"/>
      <c r="KVY739" s="479"/>
      <c r="KVZ739" s="479"/>
      <c r="KWA739" s="479"/>
      <c r="KWB739" s="479"/>
      <c r="KWC739" s="479"/>
      <c r="KWD739" s="479"/>
      <c r="KWE739" s="479"/>
      <c r="KWF739" s="479"/>
      <c r="KWG739" s="479"/>
      <c r="KWH739" s="479"/>
      <c r="KWI739" s="479"/>
      <c r="KWJ739" s="479"/>
      <c r="KWK739" s="479"/>
      <c r="KWL739" s="479"/>
      <c r="KWM739" s="479"/>
      <c r="KWN739" s="479"/>
      <c r="KWO739" s="479"/>
      <c r="KWP739" s="479"/>
      <c r="KWQ739" s="479"/>
      <c r="KWR739" s="479"/>
      <c r="KWS739" s="479"/>
      <c r="KWT739" s="479"/>
      <c r="KWU739" s="479"/>
      <c r="KWV739" s="479"/>
      <c r="KWW739" s="479"/>
      <c r="KWX739" s="479"/>
      <c r="KWY739" s="479"/>
      <c r="KWZ739" s="479"/>
      <c r="KXA739" s="479"/>
      <c r="KXB739" s="479"/>
      <c r="KXC739" s="479"/>
      <c r="KXD739" s="479"/>
      <c r="KXE739" s="479"/>
      <c r="KXF739" s="479"/>
      <c r="KXG739" s="479"/>
      <c r="KXH739" s="479"/>
      <c r="KXI739" s="479"/>
      <c r="KXJ739" s="479"/>
      <c r="KXK739" s="479"/>
      <c r="KXL739" s="479"/>
      <c r="KXM739" s="479"/>
      <c r="KXN739" s="479"/>
      <c r="KXO739" s="479"/>
      <c r="KXP739" s="479"/>
      <c r="KXQ739" s="479"/>
      <c r="KXR739" s="479"/>
      <c r="KXS739" s="479"/>
      <c r="KXT739" s="479"/>
      <c r="KXU739" s="479"/>
      <c r="KXV739" s="479"/>
      <c r="KXW739" s="479"/>
      <c r="KXX739" s="479"/>
      <c r="KXY739" s="479"/>
      <c r="KXZ739" s="479"/>
      <c r="KYA739" s="479"/>
      <c r="KYB739" s="479"/>
      <c r="KYC739" s="479"/>
      <c r="KYD739" s="479"/>
      <c r="KYE739" s="479"/>
      <c r="KYF739" s="479"/>
      <c r="KYG739" s="479"/>
      <c r="KYH739" s="479"/>
      <c r="KYI739" s="479"/>
      <c r="KYJ739" s="479"/>
      <c r="KYK739" s="479"/>
      <c r="KYL739" s="479"/>
      <c r="KYM739" s="479"/>
      <c r="KYN739" s="479"/>
      <c r="KYO739" s="479"/>
      <c r="KYP739" s="479"/>
      <c r="KYQ739" s="479"/>
      <c r="KYR739" s="479"/>
      <c r="KYS739" s="479"/>
      <c r="KYT739" s="479"/>
      <c r="KYU739" s="479"/>
      <c r="KYV739" s="479"/>
      <c r="KYW739" s="479"/>
      <c r="KYX739" s="479"/>
      <c r="KYY739" s="479"/>
      <c r="KYZ739" s="479"/>
      <c r="KZA739" s="479"/>
      <c r="KZB739" s="479"/>
      <c r="KZC739" s="479"/>
      <c r="KZD739" s="479"/>
      <c r="KZE739" s="479"/>
      <c r="KZF739" s="479"/>
      <c r="KZG739" s="479"/>
      <c r="KZH739" s="479"/>
      <c r="KZI739" s="479"/>
      <c r="KZJ739" s="479"/>
      <c r="KZK739" s="479"/>
      <c r="KZL739" s="479"/>
      <c r="KZM739" s="479"/>
      <c r="KZN739" s="479"/>
      <c r="KZO739" s="479"/>
      <c r="KZP739" s="479"/>
      <c r="KZQ739" s="479"/>
      <c r="KZR739" s="479"/>
      <c r="KZS739" s="479"/>
      <c r="KZT739" s="479"/>
      <c r="KZU739" s="479"/>
      <c r="KZV739" s="479"/>
      <c r="KZW739" s="479"/>
      <c r="KZX739" s="479"/>
      <c r="KZY739" s="479"/>
      <c r="KZZ739" s="479"/>
      <c r="LAA739" s="479"/>
      <c r="LAB739" s="479"/>
      <c r="LAC739" s="479"/>
      <c r="LAD739" s="479"/>
      <c r="LAE739" s="479"/>
      <c r="LAF739" s="479"/>
      <c r="LAG739" s="479"/>
      <c r="LAH739" s="479"/>
      <c r="LAI739" s="479"/>
      <c r="LAJ739" s="479"/>
      <c r="LAK739" s="479"/>
      <c r="LAL739" s="479"/>
      <c r="LAM739" s="479"/>
      <c r="LAN739" s="479"/>
      <c r="LAO739" s="479"/>
      <c r="LAP739" s="479"/>
      <c r="LAQ739" s="479"/>
      <c r="LAR739" s="479"/>
      <c r="LAS739" s="479"/>
      <c r="LAT739" s="479"/>
      <c r="LAU739" s="479"/>
      <c r="LAV739" s="479"/>
      <c r="LAW739" s="479"/>
      <c r="LAX739" s="479"/>
      <c r="LAY739" s="479"/>
      <c r="LAZ739" s="479"/>
      <c r="LBA739" s="479"/>
      <c r="LBB739" s="479"/>
      <c r="LBC739" s="479"/>
      <c r="LBD739" s="479"/>
      <c r="LBE739" s="479"/>
      <c r="LBF739" s="479"/>
      <c r="LBG739" s="479"/>
      <c r="LBH739" s="479"/>
      <c r="LBI739" s="479"/>
      <c r="LBJ739" s="479"/>
      <c r="LBK739" s="479"/>
      <c r="LBL739" s="479"/>
      <c r="LBM739" s="479"/>
      <c r="LBN739" s="479"/>
      <c r="LBO739" s="479"/>
      <c r="LBP739" s="479"/>
      <c r="LBQ739" s="479"/>
      <c r="LBR739" s="479"/>
      <c r="LBS739" s="479"/>
      <c r="LBT739" s="479"/>
      <c r="LBU739" s="479"/>
      <c r="LBV739" s="479"/>
      <c r="LBW739" s="479"/>
      <c r="LBX739" s="479"/>
      <c r="LBY739" s="479"/>
      <c r="LBZ739" s="479"/>
      <c r="LCA739" s="479"/>
      <c r="LCB739" s="479"/>
      <c r="LCC739" s="479"/>
      <c r="LCD739" s="479"/>
      <c r="LCE739" s="479"/>
      <c r="LCF739" s="479"/>
      <c r="LCG739" s="479"/>
      <c r="LCH739" s="479"/>
      <c r="LCI739" s="479"/>
      <c r="LCJ739" s="479"/>
      <c r="LCK739" s="479"/>
      <c r="LCL739" s="479"/>
      <c r="LCM739" s="479"/>
      <c r="LCN739" s="479"/>
      <c r="LCO739" s="479"/>
      <c r="LCP739" s="479"/>
      <c r="LCQ739" s="479"/>
      <c r="LCR739" s="479"/>
      <c r="LCS739" s="479"/>
      <c r="LCT739" s="479"/>
      <c r="LCU739" s="479"/>
      <c r="LCV739" s="479"/>
      <c r="LCW739" s="479"/>
      <c r="LCX739" s="479"/>
      <c r="LCY739" s="479"/>
      <c r="LCZ739" s="479"/>
      <c r="LDA739" s="479"/>
      <c r="LDB739" s="479"/>
      <c r="LDC739" s="479"/>
      <c r="LDD739" s="479"/>
      <c r="LDE739" s="479"/>
      <c r="LDF739" s="479"/>
      <c r="LDG739" s="479"/>
      <c r="LDH739" s="479"/>
      <c r="LDI739" s="479"/>
      <c r="LDJ739" s="479"/>
      <c r="LDK739" s="479"/>
      <c r="LDL739" s="479"/>
      <c r="LDM739" s="479"/>
      <c r="LDN739" s="479"/>
      <c r="LDO739" s="479"/>
      <c r="LDP739" s="479"/>
      <c r="LDQ739" s="479"/>
      <c r="LDR739" s="479"/>
      <c r="LDS739" s="479"/>
      <c r="LDT739" s="479"/>
      <c r="LDU739" s="479"/>
      <c r="LDV739" s="479"/>
      <c r="LDW739" s="479"/>
      <c r="LDX739" s="479"/>
      <c r="LDY739" s="479"/>
      <c r="LDZ739" s="479"/>
      <c r="LEA739" s="479"/>
      <c r="LEB739" s="479"/>
      <c r="LEC739" s="479"/>
      <c r="LED739" s="479"/>
      <c r="LEE739" s="479"/>
      <c r="LEF739" s="479"/>
      <c r="LEG739" s="479"/>
      <c r="LEH739" s="479"/>
      <c r="LEI739" s="479"/>
      <c r="LEJ739" s="479"/>
      <c r="LEK739" s="479"/>
      <c r="LEL739" s="479"/>
      <c r="LEM739" s="479"/>
      <c r="LEN739" s="479"/>
      <c r="LEO739" s="479"/>
      <c r="LEP739" s="479"/>
      <c r="LEQ739" s="479"/>
      <c r="LER739" s="479"/>
      <c r="LES739" s="479"/>
      <c r="LET739" s="479"/>
      <c r="LEU739" s="479"/>
      <c r="LEV739" s="479"/>
      <c r="LEW739" s="479"/>
      <c r="LEX739" s="479"/>
      <c r="LEY739" s="479"/>
      <c r="LEZ739" s="479"/>
      <c r="LFA739" s="479"/>
      <c r="LFB739" s="479"/>
      <c r="LFC739" s="479"/>
      <c r="LFD739" s="479"/>
      <c r="LFE739" s="479"/>
      <c r="LFF739" s="479"/>
      <c r="LFG739" s="479"/>
      <c r="LFH739" s="479"/>
      <c r="LFI739" s="479"/>
      <c r="LFJ739" s="479"/>
      <c r="LFK739" s="479"/>
      <c r="LFL739" s="479"/>
      <c r="LFM739" s="479"/>
      <c r="LFN739" s="479"/>
      <c r="LFO739" s="479"/>
      <c r="LFP739" s="479"/>
      <c r="LFQ739" s="479"/>
      <c r="LFR739" s="479"/>
      <c r="LFS739" s="479"/>
      <c r="LFT739" s="479"/>
      <c r="LFU739" s="479"/>
      <c r="LFV739" s="479"/>
      <c r="LFW739" s="479"/>
      <c r="LFX739" s="479"/>
      <c r="LFY739" s="479"/>
      <c r="LFZ739" s="479"/>
      <c r="LGA739" s="479"/>
      <c r="LGB739" s="479"/>
      <c r="LGC739" s="479"/>
      <c r="LGD739" s="479"/>
      <c r="LGE739" s="479"/>
      <c r="LGF739" s="479"/>
      <c r="LGG739" s="479"/>
      <c r="LGH739" s="479"/>
      <c r="LGI739" s="479"/>
      <c r="LGJ739" s="479"/>
      <c r="LGK739" s="479"/>
      <c r="LGL739" s="479"/>
      <c r="LGM739" s="479"/>
      <c r="LGN739" s="479"/>
      <c r="LGO739" s="479"/>
      <c r="LGP739" s="479"/>
      <c r="LGQ739" s="479"/>
      <c r="LGR739" s="479"/>
      <c r="LGS739" s="479"/>
      <c r="LGT739" s="479"/>
      <c r="LGU739" s="479"/>
      <c r="LGV739" s="479"/>
      <c r="LGW739" s="479"/>
      <c r="LGX739" s="479"/>
      <c r="LGY739" s="479"/>
      <c r="LGZ739" s="479"/>
      <c r="LHA739" s="479"/>
      <c r="LHB739" s="479"/>
      <c r="LHC739" s="479"/>
      <c r="LHD739" s="479"/>
      <c r="LHE739" s="479"/>
      <c r="LHF739" s="479"/>
      <c r="LHG739" s="479"/>
      <c r="LHH739" s="479"/>
      <c r="LHI739" s="479"/>
      <c r="LHJ739" s="479"/>
      <c r="LHK739" s="479"/>
      <c r="LHL739" s="479"/>
      <c r="LHM739" s="479"/>
      <c r="LHN739" s="479"/>
      <c r="LHO739" s="479"/>
      <c r="LHP739" s="479"/>
      <c r="LHQ739" s="479"/>
      <c r="LHR739" s="479"/>
      <c r="LHS739" s="479"/>
      <c r="LHT739" s="479"/>
      <c r="LHU739" s="479"/>
      <c r="LHV739" s="479"/>
      <c r="LHW739" s="479"/>
      <c r="LHX739" s="479"/>
      <c r="LHY739" s="479"/>
      <c r="LHZ739" s="479"/>
      <c r="LIA739" s="479"/>
      <c r="LIB739" s="479"/>
      <c r="LIC739" s="479"/>
      <c r="LID739" s="479"/>
      <c r="LIE739" s="479"/>
      <c r="LIF739" s="479"/>
      <c r="LIG739" s="479"/>
      <c r="LIH739" s="479"/>
      <c r="LII739" s="479"/>
      <c r="LIJ739" s="479"/>
      <c r="LIK739" s="479"/>
      <c r="LIL739" s="479"/>
      <c r="LIM739" s="479"/>
      <c r="LIN739" s="479"/>
      <c r="LIO739" s="479"/>
      <c r="LIP739" s="479"/>
      <c r="LIQ739" s="479"/>
      <c r="LIR739" s="479"/>
      <c r="LIS739" s="479"/>
      <c r="LIT739" s="479"/>
      <c r="LIU739" s="479"/>
      <c r="LIV739" s="479"/>
      <c r="LIW739" s="479"/>
      <c r="LIX739" s="479"/>
      <c r="LIY739" s="479"/>
      <c r="LIZ739" s="479"/>
      <c r="LJA739" s="479"/>
      <c r="LJB739" s="479"/>
      <c r="LJC739" s="479"/>
      <c r="LJD739" s="479"/>
      <c r="LJE739" s="479"/>
      <c r="LJF739" s="479"/>
      <c r="LJG739" s="479"/>
      <c r="LJH739" s="479"/>
      <c r="LJI739" s="479"/>
      <c r="LJJ739" s="479"/>
      <c r="LJK739" s="479"/>
      <c r="LJL739" s="479"/>
      <c r="LJM739" s="479"/>
      <c r="LJN739" s="479"/>
      <c r="LJO739" s="479"/>
      <c r="LJP739" s="479"/>
      <c r="LJQ739" s="479"/>
      <c r="LJR739" s="479"/>
      <c r="LJS739" s="479"/>
      <c r="LJT739" s="479"/>
      <c r="LJU739" s="479"/>
      <c r="LJV739" s="479"/>
      <c r="LJW739" s="479"/>
      <c r="LJX739" s="479"/>
      <c r="LJY739" s="479"/>
      <c r="LJZ739" s="479"/>
      <c r="LKA739" s="479"/>
      <c r="LKB739" s="479"/>
      <c r="LKC739" s="479"/>
      <c r="LKD739" s="479"/>
      <c r="LKE739" s="479"/>
      <c r="LKF739" s="479"/>
      <c r="LKG739" s="479"/>
      <c r="LKH739" s="479"/>
      <c r="LKI739" s="479"/>
      <c r="LKJ739" s="479"/>
      <c r="LKK739" s="479"/>
      <c r="LKL739" s="479"/>
      <c r="LKM739" s="479"/>
      <c r="LKN739" s="479"/>
      <c r="LKO739" s="479"/>
      <c r="LKP739" s="479"/>
      <c r="LKQ739" s="479"/>
      <c r="LKR739" s="479"/>
      <c r="LKS739" s="479"/>
      <c r="LKT739" s="479"/>
      <c r="LKU739" s="479"/>
      <c r="LKV739" s="479"/>
      <c r="LKW739" s="479"/>
      <c r="LKX739" s="479"/>
      <c r="LKY739" s="479"/>
      <c r="LKZ739" s="479"/>
      <c r="LLA739" s="479"/>
      <c r="LLB739" s="479"/>
      <c r="LLC739" s="479"/>
      <c r="LLD739" s="479"/>
      <c r="LLE739" s="479"/>
      <c r="LLF739" s="479"/>
      <c r="LLG739" s="479"/>
      <c r="LLH739" s="479"/>
      <c r="LLI739" s="479"/>
      <c r="LLJ739" s="479"/>
      <c r="LLK739" s="479"/>
      <c r="LLL739" s="479"/>
      <c r="LLM739" s="479"/>
      <c r="LLN739" s="479"/>
      <c r="LLO739" s="479"/>
      <c r="LLP739" s="479"/>
      <c r="LLQ739" s="479"/>
      <c r="LLR739" s="479"/>
      <c r="LLS739" s="479"/>
      <c r="LLT739" s="479"/>
      <c r="LLU739" s="479"/>
      <c r="LLV739" s="479"/>
      <c r="LLW739" s="479"/>
      <c r="LLX739" s="479"/>
      <c r="LLY739" s="479"/>
      <c r="LLZ739" s="479"/>
      <c r="LMA739" s="479"/>
      <c r="LMB739" s="479"/>
      <c r="LMC739" s="479"/>
      <c r="LMD739" s="479"/>
      <c r="LME739" s="479"/>
      <c r="LMF739" s="479"/>
      <c r="LMG739" s="479"/>
      <c r="LMH739" s="479"/>
      <c r="LMI739" s="479"/>
      <c r="LMJ739" s="479"/>
      <c r="LMK739" s="479"/>
      <c r="LML739" s="479"/>
      <c r="LMM739" s="479"/>
      <c r="LMN739" s="479"/>
      <c r="LMO739" s="479"/>
      <c r="LMP739" s="479"/>
      <c r="LMQ739" s="479"/>
      <c r="LMR739" s="479"/>
      <c r="LMS739" s="479"/>
      <c r="LMT739" s="479"/>
      <c r="LMU739" s="479"/>
      <c r="LMV739" s="479"/>
      <c r="LMW739" s="479"/>
      <c r="LMX739" s="479"/>
      <c r="LMY739" s="479"/>
      <c r="LMZ739" s="479"/>
      <c r="LNA739" s="479"/>
      <c r="LNB739" s="479"/>
      <c r="LNC739" s="479"/>
      <c r="LND739" s="479"/>
      <c r="LNE739" s="479"/>
      <c r="LNF739" s="479"/>
      <c r="LNG739" s="479"/>
      <c r="LNH739" s="479"/>
      <c r="LNI739" s="479"/>
      <c r="LNJ739" s="479"/>
      <c r="LNK739" s="479"/>
      <c r="LNL739" s="479"/>
      <c r="LNM739" s="479"/>
      <c r="LNN739" s="479"/>
      <c r="LNO739" s="479"/>
      <c r="LNP739" s="479"/>
      <c r="LNQ739" s="479"/>
      <c r="LNR739" s="479"/>
      <c r="LNS739" s="479"/>
      <c r="LNT739" s="479"/>
      <c r="LNU739" s="479"/>
      <c r="LNV739" s="479"/>
      <c r="LNW739" s="479"/>
      <c r="LNX739" s="479"/>
      <c r="LNY739" s="479"/>
      <c r="LNZ739" s="479"/>
      <c r="LOA739" s="479"/>
      <c r="LOB739" s="479"/>
      <c r="LOC739" s="479"/>
      <c r="LOD739" s="479"/>
      <c r="LOE739" s="479"/>
      <c r="LOF739" s="479"/>
      <c r="LOG739" s="479"/>
      <c r="LOH739" s="479"/>
      <c r="LOI739" s="479"/>
      <c r="LOJ739" s="479"/>
      <c r="LOK739" s="479"/>
      <c r="LOL739" s="479"/>
      <c r="LOM739" s="479"/>
      <c r="LON739" s="479"/>
      <c r="LOO739" s="479"/>
      <c r="LOP739" s="479"/>
      <c r="LOQ739" s="479"/>
      <c r="LOR739" s="479"/>
      <c r="LOS739" s="479"/>
      <c r="LOT739" s="479"/>
      <c r="LOU739" s="479"/>
      <c r="LOV739" s="479"/>
      <c r="LOW739" s="479"/>
      <c r="LOX739" s="479"/>
      <c r="LOY739" s="479"/>
      <c r="LOZ739" s="479"/>
      <c r="LPA739" s="479"/>
      <c r="LPB739" s="479"/>
      <c r="LPC739" s="479"/>
      <c r="LPD739" s="479"/>
      <c r="LPE739" s="479"/>
      <c r="LPF739" s="479"/>
      <c r="LPG739" s="479"/>
      <c r="LPH739" s="479"/>
      <c r="LPI739" s="479"/>
      <c r="LPJ739" s="479"/>
      <c r="LPK739" s="479"/>
      <c r="LPL739" s="479"/>
      <c r="LPM739" s="479"/>
      <c r="LPN739" s="479"/>
      <c r="LPO739" s="479"/>
      <c r="LPP739" s="479"/>
      <c r="LPQ739" s="479"/>
      <c r="LPR739" s="479"/>
      <c r="LPS739" s="479"/>
      <c r="LPT739" s="479"/>
      <c r="LPU739" s="479"/>
      <c r="LPV739" s="479"/>
      <c r="LPW739" s="479"/>
      <c r="LPX739" s="479"/>
      <c r="LPY739" s="479"/>
      <c r="LPZ739" s="479"/>
      <c r="LQA739" s="479"/>
      <c r="LQB739" s="479"/>
      <c r="LQC739" s="479"/>
      <c r="LQD739" s="479"/>
      <c r="LQE739" s="479"/>
      <c r="LQF739" s="479"/>
      <c r="LQG739" s="479"/>
      <c r="LQH739" s="479"/>
      <c r="LQI739" s="479"/>
      <c r="LQJ739" s="479"/>
      <c r="LQK739" s="479"/>
      <c r="LQL739" s="479"/>
      <c r="LQM739" s="479"/>
      <c r="LQN739" s="479"/>
      <c r="LQO739" s="479"/>
      <c r="LQP739" s="479"/>
      <c r="LQQ739" s="479"/>
      <c r="LQR739" s="479"/>
      <c r="LQS739" s="479"/>
      <c r="LQT739" s="479"/>
      <c r="LQU739" s="479"/>
      <c r="LQV739" s="479"/>
      <c r="LQW739" s="479"/>
      <c r="LQX739" s="479"/>
      <c r="LQY739" s="479"/>
      <c r="LQZ739" s="479"/>
      <c r="LRA739" s="479"/>
      <c r="LRB739" s="479"/>
      <c r="LRC739" s="479"/>
      <c r="LRD739" s="479"/>
      <c r="LRE739" s="479"/>
      <c r="LRF739" s="479"/>
      <c r="LRG739" s="479"/>
      <c r="LRH739" s="479"/>
      <c r="LRI739" s="479"/>
      <c r="LRJ739" s="479"/>
      <c r="LRK739" s="479"/>
      <c r="LRL739" s="479"/>
      <c r="LRM739" s="479"/>
      <c r="LRN739" s="479"/>
      <c r="LRO739" s="479"/>
      <c r="LRP739" s="479"/>
      <c r="LRQ739" s="479"/>
      <c r="LRR739" s="479"/>
      <c r="LRS739" s="479"/>
      <c r="LRT739" s="479"/>
      <c r="LRU739" s="479"/>
      <c r="LRV739" s="479"/>
      <c r="LRW739" s="479"/>
      <c r="LRX739" s="479"/>
      <c r="LRY739" s="479"/>
      <c r="LRZ739" s="479"/>
      <c r="LSA739" s="479"/>
      <c r="LSB739" s="479"/>
      <c r="LSC739" s="479"/>
      <c r="LSD739" s="479"/>
      <c r="LSE739" s="479"/>
      <c r="LSF739" s="479"/>
      <c r="LSG739" s="479"/>
      <c r="LSH739" s="479"/>
      <c r="LSI739" s="479"/>
      <c r="LSJ739" s="479"/>
      <c r="LSK739" s="479"/>
      <c r="LSL739" s="479"/>
      <c r="LSM739" s="479"/>
      <c r="LSN739" s="479"/>
      <c r="LSO739" s="479"/>
      <c r="LSP739" s="479"/>
      <c r="LSQ739" s="479"/>
      <c r="LSR739" s="479"/>
      <c r="LSS739" s="479"/>
      <c r="LST739" s="479"/>
      <c r="LSU739" s="479"/>
      <c r="LSV739" s="479"/>
      <c r="LSW739" s="479"/>
      <c r="LSX739" s="479"/>
      <c r="LSY739" s="479"/>
      <c r="LSZ739" s="479"/>
      <c r="LTA739" s="479"/>
      <c r="LTB739" s="479"/>
      <c r="LTC739" s="479"/>
      <c r="LTD739" s="479"/>
      <c r="LTE739" s="479"/>
      <c r="LTF739" s="479"/>
      <c r="LTG739" s="479"/>
      <c r="LTH739" s="479"/>
      <c r="LTI739" s="479"/>
      <c r="LTJ739" s="479"/>
      <c r="LTK739" s="479"/>
      <c r="LTL739" s="479"/>
      <c r="LTM739" s="479"/>
      <c r="LTN739" s="479"/>
      <c r="LTO739" s="479"/>
      <c r="LTP739" s="479"/>
      <c r="LTQ739" s="479"/>
      <c r="LTR739" s="479"/>
      <c r="LTS739" s="479"/>
      <c r="LTT739" s="479"/>
      <c r="LTU739" s="479"/>
      <c r="LTV739" s="479"/>
      <c r="LTW739" s="479"/>
      <c r="LTX739" s="479"/>
      <c r="LTY739" s="479"/>
      <c r="LTZ739" s="479"/>
      <c r="LUA739" s="479"/>
      <c r="LUB739" s="479"/>
      <c r="LUC739" s="479"/>
      <c r="LUD739" s="479"/>
      <c r="LUE739" s="479"/>
      <c r="LUF739" s="479"/>
      <c r="LUG739" s="479"/>
      <c r="LUH739" s="479"/>
      <c r="LUI739" s="479"/>
      <c r="LUJ739" s="479"/>
      <c r="LUK739" s="479"/>
      <c r="LUL739" s="479"/>
      <c r="LUM739" s="479"/>
      <c r="LUN739" s="479"/>
      <c r="LUO739" s="479"/>
      <c r="LUP739" s="479"/>
      <c r="LUQ739" s="479"/>
      <c r="LUR739" s="479"/>
      <c r="LUS739" s="479"/>
      <c r="LUT739" s="479"/>
      <c r="LUU739" s="479"/>
      <c r="LUV739" s="479"/>
      <c r="LUW739" s="479"/>
      <c r="LUX739" s="479"/>
      <c r="LUY739" s="479"/>
      <c r="LUZ739" s="479"/>
      <c r="LVA739" s="479"/>
      <c r="LVB739" s="479"/>
      <c r="LVC739" s="479"/>
      <c r="LVD739" s="479"/>
      <c r="LVE739" s="479"/>
      <c r="LVF739" s="479"/>
      <c r="LVG739" s="479"/>
      <c r="LVH739" s="479"/>
      <c r="LVI739" s="479"/>
      <c r="LVJ739" s="479"/>
      <c r="LVK739" s="479"/>
      <c r="LVL739" s="479"/>
      <c r="LVM739" s="479"/>
      <c r="LVN739" s="479"/>
      <c r="LVO739" s="479"/>
      <c r="LVP739" s="479"/>
      <c r="LVQ739" s="479"/>
      <c r="LVR739" s="479"/>
      <c r="LVS739" s="479"/>
      <c r="LVT739" s="479"/>
      <c r="LVU739" s="479"/>
      <c r="LVV739" s="479"/>
      <c r="LVW739" s="479"/>
      <c r="LVX739" s="479"/>
      <c r="LVY739" s="479"/>
      <c r="LVZ739" s="479"/>
      <c r="LWA739" s="479"/>
      <c r="LWB739" s="479"/>
      <c r="LWC739" s="479"/>
      <c r="LWD739" s="479"/>
      <c r="LWE739" s="479"/>
      <c r="LWF739" s="479"/>
      <c r="LWG739" s="479"/>
      <c r="LWH739" s="479"/>
      <c r="LWI739" s="479"/>
      <c r="LWJ739" s="479"/>
      <c r="LWK739" s="479"/>
      <c r="LWL739" s="479"/>
      <c r="LWM739" s="479"/>
      <c r="LWN739" s="479"/>
      <c r="LWO739" s="479"/>
      <c r="LWP739" s="479"/>
      <c r="LWQ739" s="479"/>
      <c r="LWR739" s="479"/>
      <c r="LWS739" s="479"/>
      <c r="LWT739" s="479"/>
      <c r="LWU739" s="479"/>
      <c r="LWV739" s="479"/>
      <c r="LWW739" s="479"/>
      <c r="LWX739" s="479"/>
      <c r="LWY739" s="479"/>
      <c r="LWZ739" s="479"/>
      <c r="LXA739" s="479"/>
      <c r="LXB739" s="479"/>
      <c r="LXC739" s="479"/>
      <c r="LXD739" s="479"/>
      <c r="LXE739" s="479"/>
      <c r="LXF739" s="479"/>
      <c r="LXG739" s="479"/>
      <c r="LXH739" s="479"/>
      <c r="LXI739" s="479"/>
      <c r="LXJ739" s="479"/>
      <c r="LXK739" s="479"/>
      <c r="LXL739" s="479"/>
      <c r="LXM739" s="479"/>
      <c r="LXN739" s="479"/>
      <c r="LXO739" s="479"/>
      <c r="LXP739" s="479"/>
      <c r="LXQ739" s="479"/>
      <c r="LXR739" s="479"/>
      <c r="LXS739" s="479"/>
      <c r="LXT739" s="479"/>
      <c r="LXU739" s="479"/>
      <c r="LXV739" s="479"/>
      <c r="LXW739" s="479"/>
      <c r="LXX739" s="479"/>
      <c r="LXY739" s="479"/>
      <c r="LXZ739" s="479"/>
      <c r="LYA739" s="479"/>
      <c r="LYB739" s="479"/>
      <c r="LYC739" s="479"/>
      <c r="LYD739" s="479"/>
      <c r="LYE739" s="479"/>
      <c r="LYF739" s="479"/>
      <c r="LYG739" s="479"/>
      <c r="LYH739" s="479"/>
      <c r="LYI739" s="479"/>
      <c r="LYJ739" s="479"/>
      <c r="LYK739" s="479"/>
      <c r="LYL739" s="479"/>
      <c r="LYM739" s="479"/>
      <c r="LYN739" s="479"/>
      <c r="LYO739" s="479"/>
      <c r="LYP739" s="479"/>
      <c r="LYQ739" s="479"/>
      <c r="LYR739" s="479"/>
      <c r="LYS739" s="479"/>
      <c r="LYT739" s="479"/>
      <c r="LYU739" s="479"/>
      <c r="LYV739" s="479"/>
      <c r="LYW739" s="479"/>
      <c r="LYX739" s="479"/>
      <c r="LYY739" s="479"/>
      <c r="LYZ739" s="479"/>
      <c r="LZA739" s="479"/>
      <c r="LZB739" s="479"/>
      <c r="LZC739" s="479"/>
      <c r="LZD739" s="479"/>
      <c r="LZE739" s="479"/>
      <c r="LZF739" s="479"/>
      <c r="LZG739" s="479"/>
      <c r="LZH739" s="479"/>
      <c r="LZI739" s="479"/>
      <c r="LZJ739" s="479"/>
      <c r="LZK739" s="479"/>
      <c r="LZL739" s="479"/>
      <c r="LZM739" s="479"/>
      <c r="LZN739" s="479"/>
      <c r="LZO739" s="479"/>
      <c r="LZP739" s="479"/>
      <c r="LZQ739" s="479"/>
      <c r="LZR739" s="479"/>
      <c r="LZS739" s="479"/>
      <c r="LZT739" s="479"/>
      <c r="LZU739" s="479"/>
      <c r="LZV739" s="479"/>
      <c r="LZW739" s="479"/>
      <c r="LZX739" s="479"/>
      <c r="LZY739" s="479"/>
      <c r="LZZ739" s="479"/>
      <c r="MAA739" s="479"/>
      <c r="MAB739" s="479"/>
      <c r="MAC739" s="479"/>
      <c r="MAD739" s="479"/>
      <c r="MAE739" s="479"/>
      <c r="MAF739" s="479"/>
      <c r="MAG739" s="479"/>
      <c r="MAH739" s="479"/>
      <c r="MAI739" s="479"/>
      <c r="MAJ739" s="479"/>
      <c r="MAK739" s="479"/>
      <c r="MAL739" s="479"/>
      <c r="MAM739" s="479"/>
      <c r="MAN739" s="479"/>
      <c r="MAO739" s="479"/>
      <c r="MAP739" s="479"/>
      <c r="MAQ739" s="479"/>
      <c r="MAR739" s="479"/>
      <c r="MAS739" s="479"/>
      <c r="MAT739" s="479"/>
      <c r="MAU739" s="479"/>
      <c r="MAV739" s="479"/>
      <c r="MAW739" s="479"/>
      <c r="MAX739" s="479"/>
      <c r="MAY739" s="479"/>
      <c r="MAZ739" s="479"/>
      <c r="MBA739" s="479"/>
      <c r="MBB739" s="479"/>
      <c r="MBC739" s="479"/>
      <c r="MBD739" s="479"/>
      <c r="MBE739" s="479"/>
      <c r="MBF739" s="479"/>
      <c r="MBG739" s="479"/>
      <c r="MBH739" s="479"/>
      <c r="MBI739" s="479"/>
      <c r="MBJ739" s="479"/>
      <c r="MBK739" s="479"/>
      <c r="MBL739" s="479"/>
      <c r="MBM739" s="479"/>
      <c r="MBN739" s="479"/>
      <c r="MBO739" s="479"/>
      <c r="MBP739" s="479"/>
      <c r="MBQ739" s="479"/>
      <c r="MBR739" s="479"/>
      <c r="MBS739" s="479"/>
      <c r="MBT739" s="479"/>
      <c r="MBU739" s="479"/>
      <c r="MBV739" s="479"/>
      <c r="MBW739" s="479"/>
      <c r="MBX739" s="479"/>
      <c r="MBY739" s="479"/>
      <c r="MBZ739" s="479"/>
      <c r="MCA739" s="479"/>
      <c r="MCB739" s="479"/>
      <c r="MCC739" s="479"/>
      <c r="MCD739" s="479"/>
      <c r="MCE739" s="479"/>
      <c r="MCF739" s="479"/>
      <c r="MCG739" s="479"/>
      <c r="MCH739" s="479"/>
      <c r="MCI739" s="479"/>
      <c r="MCJ739" s="479"/>
      <c r="MCK739" s="479"/>
      <c r="MCL739" s="479"/>
      <c r="MCM739" s="479"/>
      <c r="MCN739" s="479"/>
      <c r="MCO739" s="479"/>
      <c r="MCP739" s="479"/>
      <c r="MCQ739" s="479"/>
      <c r="MCR739" s="479"/>
      <c r="MCS739" s="479"/>
      <c r="MCT739" s="479"/>
      <c r="MCU739" s="479"/>
      <c r="MCV739" s="479"/>
      <c r="MCW739" s="479"/>
      <c r="MCX739" s="479"/>
      <c r="MCY739" s="479"/>
      <c r="MCZ739" s="479"/>
      <c r="MDA739" s="479"/>
      <c r="MDB739" s="479"/>
      <c r="MDC739" s="479"/>
      <c r="MDD739" s="479"/>
      <c r="MDE739" s="479"/>
      <c r="MDF739" s="479"/>
      <c r="MDG739" s="479"/>
      <c r="MDH739" s="479"/>
      <c r="MDI739" s="479"/>
      <c r="MDJ739" s="479"/>
      <c r="MDK739" s="479"/>
      <c r="MDL739" s="479"/>
      <c r="MDM739" s="479"/>
      <c r="MDN739" s="479"/>
      <c r="MDO739" s="479"/>
      <c r="MDP739" s="479"/>
      <c r="MDQ739" s="479"/>
      <c r="MDR739" s="479"/>
      <c r="MDS739" s="479"/>
      <c r="MDT739" s="479"/>
      <c r="MDU739" s="479"/>
      <c r="MDV739" s="479"/>
      <c r="MDW739" s="479"/>
      <c r="MDX739" s="479"/>
      <c r="MDY739" s="479"/>
      <c r="MDZ739" s="479"/>
      <c r="MEA739" s="479"/>
      <c r="MEB739" s="479"/>
      <c r="MEC739" s="479"/>
      <c r="MED739" s="479"/>
      <c r="MEE739" s="479"/>
      <c r="MEF739" s="479"/>
      <c r="MEG739" s="479"/>
      <c r="MEH739" s="479"/>
      <c r="MEI739" s="479"/>
      <c r="MEJ739" s="479"/>
      <c r="MEK739" s="479"/>
      <c r="MEL739" s="479"/>
      <c r="MEM739" s="479"/>
      <c r="MEN739" s="479"/>
      <c r="MEO739" s="479"/>
      <c r="MEP739" s="479"/>
      <c r="MEQ739" s="479"/>
      <c r="MER739" s="479"/>
      <c r="MES739" s="479"/>
      <c r="MET739" s="479"/>
      <c r="MEU739" s="479"/>
      <c r="MEV739" s="479"/>
      <c r="MEW739" s="479"/>
      <c r="MEX739" s="479"/>
      <c r="MEY739" s="479"/>
      <c r="MEZ739" s="479"/>
      <c r="MFA739" s="479"/>
      <c r="MFB739" s="479"/>
      <c r="MFC739" s="479"/>
      <c r="MFD739" s="479"/>
      <c r="MFE739" s="479"/>
      <c r="MFF739" s="479"/>
      <c r="MFG739" s="479"/>
      <c r="MFH739" s="479"/>
      <c r="MFI739" s="479"/>
      <c r="MFJ739" s="479"/>
      <c r="MFK739" s="479"/>
      <c r="MFL739" s="479"/>
      <c r="MFM739" s="479"/>
      <c r="MFN739" s="479"/>
      <c r="MFO739" s="479"/>
      <c r="MFP739" s="479"/>
      <c r="MFQ739" s="479"/>
      <c r="MFR739" s="479"/>
      <c r="MFS739" s="479"/>
      <c r="MFT739" s="479"/>
      <c r="MFU739" s="479"/>
      <c r="MFV739" s="479"/>
      <c r="MFW739" s="479"/>
      <c r="MFX739" s="479"/>
      <c r="MFY739" s="479"/>
      <c r="MFZ739" s="479"/>
      <c r="MGA739" s="479"/>
      <c r="MGB739" s="479"/>
      <c r="MGC739" s="479"/>
      <c r="MGD739" s="479"/>
      <c r="MGE739" s="479"/>
      <c r="MGF739" s="479"/>
      <c r="MGG739" s="479"/>
      <c r="MGH739" s="479"/>
      <c r="MGI739" s="479"/>
      <c r="MGJ739" s="479"/>
      <c r="MGK739" s="479"/>
      <c r="MGL739" s="479"/>
      <c r="MGM739" s="479"/>
      <c r="MGN739" s="479"/>
      <c r="MGO739" s="479"/>
      <c r="MGP739" s="479"/>
      <c r="MGQ739" s="479"/>
      <c r="MGR739" s="479"/>
      <c r="MGS739" s="479"/>
      <c r="MGT739" s="479"/>
      <c r="MGU739" s="479"/>
      <c r="MGV739" s="479"/>
      <c r="MGW739" s="479"/>
      <c r="MGX739" s="479"/>
      <c r="MGY739" s="479"/>
      <c r="MGZ739" s="479"/>
      <c r="MHA739" s="479"/>
      <c r="MHB739" s="479"/>
      <c r="MHC739" s="479"/>
      <c r="MHD739" s="479"/>
      <c r="MHE739" s="479"/>
      <c r="MHF739" s="479"/>
      <c r="MHG739" s="479"/>
      <c r="MHH739" s="479"/>
      <c r="MHI739" s="479"/>
      <c r="MHJ739" s="479"/>
      <c r="MHK739" s="479"/>
      <c r="MHL739" s="479"/>
      <c r="MHM739" s="479"/>
      <c r="MHN739" s="479"/>
      <c r="MHO739" s="479"/>
      <c r="MHP739" s="479"/>
      <c r="MHQ739" s="479"/>
      <c r="MHR739" s="479"/>
      <c r="MHS739" s="479"/>
      <c r="MHT739" s="479"/>
      <c r="MHU739" s="479"/>
      <c r="MHV739" s="479"/>
      <c r="MHW739" s="479"/>
      <c r="MHX739" s="479"/>
      <c r="MHY739" s="479"/>
      <c r="MHZ739" s="479"/>
      <c r="MIA739" s="479"/>
      <c r="MIB739" s="479"/>
      <c r="MIC739" s="479"/>
      <c r="MID739" s="479"/>
      <c r="MIE739" s="479"/>
      <c r="MIF739" s="479"/>
      <c r="MIG739" s="479"/>
      <c r="MIH739" s="479"/>
      <c r="MII739" s="479"/>
      <c r="MIJ739" s="479"/>
      <c r="MIK739" s="479"/>
      <c r="MIL739" s="479"/>
      <c r="MIM739" s="479"/>
      <c r="MIN739" s="479"/>
      <c r="MIO739" s="479"/>
      <c r="MIP739" s="479"/>
      <c r="MIQ739" s="479"/>
      <c r="MIR739" s="479"/>
      <c r="MIS739" s="479"/>
      <c r="MIT739" s="479"/>
      <c r="MIU739" s="479"/>
      <c r="MIV739" s="479"/>
      <c r="MIW739" s="479"/>
      <c r="MIX739" s="479"/>
      <c r="MIY739" s="479"/>
      <c r="MIZ739" s="479"/>
      <c r="MJA739" s="479"/>
      <c r="MJB739" s="479"/>
      <c r="MJC739" s="479"/>
      <c r="MJD739" s="479"/>
      <c r="MJE739" s="479"/>
      <c r="MJF739" s="479"/>
      <c r="MJG739" s="479"/>
      <c r="MJH739" s="479"/>
      <c r="MJI739" s="479"/>
      <c r="MJJ739" s="479"/>
      <c r="MJK739" s="479"/>
      <c r="MJL739" s="479"/>
      <c r="MJM739" s="479"/>
      <c r="MJN739" s="479"/>
      <c r="MJO739" s="479"/>
      <c r="MJP739" s="479"/>
      <c r="MJQ739" s="479"/>
      <c r="MJR739" s="479"/>
      <c r="MJS739" s="479"/>
      <c r="MJT739" s="479"/>
      <c r="MJU739" s="479"/>
      <c r="MJV739" s="479"/>
      <c r="MJW739" s="479"/>
      <c r="MJX739" s="479"/>
      <c r="MJY739" s="479"/>
      <c r="MJZ739" s="479"/>
      <c r="MKA739" s="479"/>
      <c r="MKB739" s="479"/>
      <c r="MKC739" s="479"/>
      <c r="MKD739" s="479"/>
      <c r="MKE739" s="479"/>
      <c r="MKF739" s="479"/>
      <c r="MKG739" s="479"/>
      <c r="MKH739" s="479"/>
      <c r="MKI739" s="479"/>
      <c r="MKJ739" s="479"/>
      <c r="MKK739" s="479"/>
      <c r="MKL739" s="479"/>
      <c r="MKM739" s="479"/>
      <c r="MKN739" s="479"/>
      <c r="MKO739" s="479"/>
      <c r="MKP739" s="479"/>
      <c r="MKQ739" s="479"/>
      <c r="MKR739" s="479"/>
      <c r="MKS739" s="479"/>
      <c r="MKT739" s="479"/>
      <c r="MKU739" s="479"/>
      <c r="MKV739" s="479"/>
      <c r="MKW739" s="479"/>
      <c r="MKX739" s="479"/>
      <c r="MKY739" s="479"/>
      <c r="MKZ739" s="479"/>
      <c r="MLA739" s="479"/>
      <c r="MLB739" s="479"/>
      <c r="MLC739" s="479"/>
      <c r="MLD739" s="479"/>
      <c r="MLE739" s="479"/>
      <c r="MLF739" s="479"/>
      <c r="MLG739" s="479"/>
      <c r="MLH739" s="479"/>
      <c r="MLI739" s="479"/>
      <c r="MLJ739" s="479"/>
      <c r="MLK739" s="479"/>
      <c r="MLL739" s="479"/>
      <c r="MLM739" s="479"/>
      <c r="MLN739" s="479"/>
      <c r="MLO739" s="479"/>
      <c r="MLP739" s="479"/>
      <c r="MLQ739" s="479"/>
      <c r="MLR739" s="479"/>
      <c r="MLS739" s="479"/>
      <c r="MLT739" s="479"/>
      <c r="MLU739" s="479"/>
      <c r="MLV739" s="479"/>
      <c r="MLW739" s="479"/>
      <c r="MLX739" s="479"/>
      <c r="MLY739" s="479"/>
      <c r="MLZ739" s="479"/>
      <c r="MMA739" s="479"/>
      <c r="MMB739" s="479"/>
      <c r="MMC739" s="479"/>
      <c r="MMD739" s="479"/>
      <c r="MME739" s="479"/>
      <c r="MMF739" s="479"/>
      <c r="MMG739" s="479"/>
      <c r="MMH739" s="479"/>
      <c r="MMI739" s="479"/>
      <c r="MMJ739" s="479"/>
      <c r="MMK739" s="479"/>
      <c r="MML739" s="479"/>
      <c r="MMM739" s="479"/>
      <c r="MMN739" s="479"/>
      <c r="MMO739" s="479"/>
      <c r="MMP739" s="479"/>
      <c r="MMQ739" s="479"/>
      <c r="MMR739" s="479"/>
      <c r="MMS739" s="479"/>
      <c r="MMT739" s="479"/>
      <c r="MMU739" s="479"/>
      <c r="MMV739" s="479"/>
      <c r="MMW739" s="479"/>
      <c r="MMX739" s="479"/>
      <c r="MMY739" s="479"/>
      <c r="MMZ739" s="479"/>
      <c r="MNA739" s="479"/>
      <c r="MNB739" s="479"/>
      <c r="MNC739" s="479"/>
      <c r="MND739" s="479"/>
      <c r="MNE739" s="479"/>
      <c r="MNF739" s="479"/>
      <c r="MNG739" s="479"/>
      <c r="MNH739" s="479"/>
      <c r="MNI739" s="479"/>
      <c r="MNJ739" s="479"/>
      <c r="MNK739" s="479"/>
      <c r="MNL739" s="479"/>
      <c r="MNM739" s="479"/>
      <c r="MNN739" s="479"/>
      <c r="MNO739" s="479"/>
      <c r="MNP739" s="479"/>
      <c r="MNQ739" s="479"/>
      <c r="MNR739" s="479"/>
      <c r="MNS739" s="479"/>
      <c r="MNT739" s="479"/>
      <c r="MNU739" s="479"/>
      <c r="MNV739" s="479"/>
      <c r="MNW739" s="479"/>
      <c r="MNX739" s="479"/>
      <c r="MNY739" s="479"/>
      <c r="MNZ739" s="479"/>
      <c r="MOA739" s="479"/>
      <c r="MOB739" s="479"/>
      <c r="MOC739" s="479"/>
      <c r="MOD739" s="479"/>
      <c r="MOE739" s="479"/>
      <c r="MOF739" s="479"/>
      <c r="MOG739" s="479"/>
      <c r="MOH739" s="479"/>
      <c r="MOI739" s="479"/>
      <c r="MOJ739" s="479"/>
      <c r="MOK739" s="479"/>
      <c r="MOL739" s="479"/>
      <c r="MOM739" s="479"/>
      <c r="MON739" s="479"/>
      <c r="MOO739" s="479"/>
      <c r="MOP739" s="479"/>
      <c r="MOQ739" s="479"/>
      <c r="MOR739" s="479"/>
      <c r="MOS739" s="479"/>
      <c r="MOT739" s="479"/>
      <c r="MOU739" s="479"/>
      <c r="MOV739" s="479"/>
      <c r="MOW739" s="479"/>
      <c r="MOX739" s="479"/>
      <c r="MOY739" s="479"/>
      <c r="MOZ739" s="479"/>
      <c r="MPA739" s="479"/>
      <c r="MPB739" s="479"/>
      <c r="MPC739" s="479"/>
      <c r="MPD739" s="479"/>
      <c r="MPE739" s="479"/>
      <c r="MPF739" s="479"/>
      <c r="MPG739" s="479"/>
      <c r="MPH739" s="479"/>
      <c r="MPI739" s="479"/>
      <c r="MPJ739" s="479"/>
      <c r="MPK739" s="479"/>
      <c r="MPL739" s="479"/>
      <c r="MPM739" s="479"/>
      <c r="MPN739" s="479"/>
      <c r="MPO739" s="479"/>
      <c r="MPP739" s="479"/>
      <c r="MPQ739" s="479"/>
      <c r="MPR739" s="479"/>
      <c r="MPS739" s="479"/>
      <c r="MPT739" s="479"/>
      <c r="MPU739" s="479"/>
      <c r="MPV739" s="479"/>
      <c r="MPW739" s="479"/>
      <c r="MPX739" s="479"/>
      <c r="MPY739" s="479"/>
      <c r="MPZ739" s="479"/>
      <c r="MQA739" s="479"/>
      <c r="MQB739" s="479"/>
      <c r="MQC739" s="479"/>
      <c r="MQD739" s="479"/>
      <c r="MQE739" s="479"/>
      <c r="MQF739" s="479"/>
      <c r="MQG739" s="479"/>
      <c r="MQH739" s="479"/>
      <c r="MQI739" s="479"/>
      <c r="MQJ739" s="479"/>
      <c r="MQK739" s="479"/>
      <c r="MQL739" s="479"/>
      <c r="MQM739" s="479"/>
      <c r="MQN739" s="479"/>
      <c r="MQO739" s="479"/>
      <c r="MQP739" s="479"/>
      <c r="MQQ739" s="479"/>
      <c r="MQR739" s="479"/>
      <c r="MQS739" s="479"/>
      <c r="MQT739" s="479"/>
      <c r="MQU739" s="479"/>
      <c r="MQV739" s="479"/>
      <c r="MQW739" s="479"/>
      <c r="MQX739" s="479"/>
      <c r="MQY739" s="479"/>
      <c r="MQZ739" s="479"/>
      <c r="MRA739" s="479"/>
      <c r="MRB739" s="479"/>
      <c r="MRC739" s="479"/>
      <c r="MRD739" s="479"/>
      <c r="MRE739" s="479"/>
      <c r="MRF739" s="479"/>
      <c r="MRG739" s="479"/>
      <c r="MRH739" s="479"/>
      <c r="MRI739" s="479"/>
      <c r="MRJ739" s="479"/>
      <c r="MRK739" s="479"/>
      <c r="MRL739" s="479"/>
      <c r="MRM739" s="479"/>
      <c r="MRN739" s="479"/>
      <c r="MRO739" s="479"/>
      <c r="MRP739" s="479"/>
      <c r="MRQ739" s="479"/>
      <c r="MRR739" s="479"/>
      <c r="MRS739" s="479"/>
      <c r="MRT739" s="479"/>
      <c r="MRU739" s="479"/>
      <c r="MRV739" s="479"/>
      <c r="MRW739" s="479"/>
      <c r="MRX739" s="479"/>
      <c r="MRY739" s="479"/>
      <c r="MRZ739" s="479"/>
      <c r="MSA739" s="479"/>
      <c r="MSB739" s="479"/>
      <c r="MSC739" s="479"/>
      <c r="MSD739" s="479"/>
      <c r="MSE739" s="479"/>
      <c r="MSF739" s="479"/>
      <c r="MSG739" s="479"/>
      <c r="MSH739" s="479"/>
      <c r="MSI739" s="479"/>
      <c r="MSJ739" s="479"/>
      <c r="MSK739" s="479"/>
      <c r="MSL739" s="479"/>
      <c r="MSM739" s="479"/>
      <c r="MSN739" s="479"/>
      <c r="MSO739" s="479"/>
      <c r="MSP739" s="479"/>
      <c r="MSQ739" s="479"/>
      <c r="MSR739" s="479"/>
      <c r="MSS739" s="479"/>
      <c r="MST739" s="479"/>
      <c r="MSU739" s="479"/>
      <c r="MSV739" s="479"/>
      <c r="MSW739" s="479"/>
      <c r="MSX739" s="479"/>
      <c r="MSY739" s="479"/>
      <c r="MSZ739" s="479"/>
      <c r="MTA739" s="479"/>
      <c r="MTB739" s="479"/>
      <c r="MTC739" s="479"/>
      <c r="MTD739" s="479"/>
      <c r="MTE739" s="479"/>
      <c r="MTF739" s="479"/>
      <c r="MTG739" s="479"/>
      <c r="MTH739" s="479"/>
      <c r="MTI739" s="479"/>
      <c r="MTJ739" s="479"/>
      <c r="MTK739" s="479"/>
      <c r="MTL739" s="479"/>
      <c r="MTM739" s="479"/>
      <c r="MTN739" s="479"/>
      <c r="MTO739" s="479"/>
      <c r="MTP739" s="479"/>
      <c r="MTQ739" s="479"/>
      <c r="MTR739" s="479"/>
      <c r="MTS739" s="479"/>
      <c r="MTT739" s="479"/>
      <c r="MTU739" s="479"/>
      <c r="MTV739" s="479"/>
      <c r="MTW739" s="479"/>
      <c r="MTX739" s="479"/>
      <c r="MTY739" s="479"/>
      <c r="MTZ739" s="479"/>
      <c r="MUA739" s="479"/>
      <c r="MUB739" s="479"/>
      <c r="MUC739" s="479"/>
      <c r="MUD739" s="479"/>
      <c r="MUE739" s="479"/>
      <c r="MUF739" s="479"/>
      <c r="MUG739" s="479"/>
      <c r="MUH739" s="479"/>
      <c r="MUI739" s="479"/>
      <c r="MUJ739" s="479"/>
      <c r="MUK739" s="479"/>
      <c r="MUL739" s="479"/>
      <c r="MUM739" s="479"/>
      <c r="MUN739" s="479"/>
      <c r="MUO739" s="479"/>
      <c r="MUP739" s="479"/>
      <c r="MUQ739" s="479"/>
      <c r="MUR739" s="479"/>
      <c r="MUS739" s="479"/>
      <c r="MUT739" s="479"/>
      <c r="MUU739" s="479"/>
      <c r="MUV739" s="479"/>
      <c r="MUW739" s="479"/>
      <c r="MUX739" s="479"/>
      <c r="MUY739" s="479"/>
      <c r="MUZ739" s="479"/>
      <c r="MVA739" s="479"/>
      <c r="MVB739" s="479"/>
      <c r="MVC739" s="479"/>
      <c r="MVD739" s="479"/>
      <c r="MVE739" s="479"/>
      <c r="MVF739" s="479"/>
      <c r="MVG739" s="479"/>
      <c r="MVH739" s="479"/>
      <c r="MVI739" s="479"/>
      <c r="MVJ739" s="479"/>
      <c r="MVK739" s="479"/>
      <c r="MVL739" s="479"/>
      <c r="MVM739" s="479"/>
      <c r="MVN739" s="479"/>
      <c r="MVO739" s="479"/>
      <c r="MVP739" s="479"/>
      <c r="MVQ739" s="479"/>
      <c r="MVR739" s="479"/>
      <c r="MVS739" s="479"/>
      <c r="MVT739" s="479"/>
      <c r="MVU739" s="479"/>
      <c r="MVV739" s="479"/>
      <c r="MVW739" s="479"/>
      <c r="MVX739" s="479"/>
      <c r="MVY739" s="479"/>
      <c r="MVZ739" s="479"/>
      <c r="MWA739" s="479"/>
      <c r="MWB739" s="479"/>
      <c r="MWC739" s="479"/>
      <c r="MWD739" s="479"/>
      <c r="MWE739" s="479"/>
      <c r="MWF739" s="479"/>
      <c r="MWG739" s="479"/>
      <c r="MWH739" s="479"/>
      <c r="MWI739" s="479"/>
      <c r="MWJ739" s="479"/>
      <c r="MWK739" s="479"/>
      <c r="MWL739" s="479"/>
      <c r="MWM739" s="479"/>
      <c r="MWN739" s="479"/>
      <c r="MWO739" s="479"/>
      <c r="MWP739" s="479"/>
      <c r="MWQ739" s="479"/>
      <c r="MWR739" s="479"/>
      <c r="MWS739" s="479"/>
      <c r="MWT739" s="479"/>
      <c r="MWU739" s="479"/>
      <c r="MWV739" s="479"/>
      <c r="MWW739" s="479"/>
      <c r="MWX739" s="479"/>
      <c r="MWY739" s="479"/>
      <c r="MWZ739" s="479"/>
      <c r="MXA739" s="479"/>
      <c r="MXB739" s="479"/>
      <c r="MXC739" s="479"/>
      <c r="MXD739" s="479"/>
      <c r="MXE739" s="479"/>
      <c r="MXF739" s="479"/>
      <c r="MXG739" s="479"/>
      <c r="MXH739" s="479"/>
      <c r="MXI739" s="479"/>
      <c r="MXJ739" s="479"/>
      <c r="MXK739" s="479"/>
      <c r="MXL739" s="479"/>
      <c r="MXM739" s="479"/>
      <c r="MXN739" s="479"/>
      <c r="MXO739" s="479"/>
      <c r="MXP739" s="479"/>
      <c r="MXQ739" s="479"/>
      <c r="MXR739" s="479"/>
      <c r="MXS739" s="479"/>
      <c r="MXT739" s="479"/>
      <c r="MXU739" s="479"/>
      <c r="MXV739" s="479"/>
      <c r="MXW739" s="479"/>
      <c r="MXX739" s="479"/>
      <c r="MXY739" s="479"/>
      <c r="MXZ739" s="479"/>
      <c r="MYA739" s="479"/>
      <c r="MYB739" s="479"/>
      <c r="MYC739" s="479"/>
      <c r="MYD739" s="479"/>
      <c r="MYE739" s="479"/>
      <c r="MYF739" s="479"/>
      <c r="MYG739" s="479"/>
      <c r="MYH739" s="479"/>
      <c r="MYI739" s="479"/>
      <c r="MYJ739" s="479"/>
      <c r="MYK739" s="479"/>
      <c r="MYL739" s="479"/>
      <c r="MYM739" s="479"/>
      <c r="MYN739" s="479"/>
      <c r="MYO739" s="479"/>
      <c r="MYP739" s="479"/>
      <c r="MYQ739" s="479"/>
      <c r="MYR739" s="479"/>
      <c r="MYS739" s="479"/>
      <c r="MYT739" s="479"/>
      <c r="MYU739" s="479"/>
      <c r="MYV739" s="479"/>
      <c r="MYW739" s="479"/>
      <c r="MYX739" s="479"/>
      <c r="MYY739" s="479"/>
      <c r="MYZ739" s="479"/>
      <c r="MZA739" s="479"/>
      <c r="MZB739" s="479"/>
      <c r="MZC739" s="479"/>
      <c r="MZD739" s="479"/>
      <c r="MZE739" s="479"/>
      <c r="MZF739" s="479"/>
      <c r="MZG739" s="479"/>
      <c r="MZH739" s="479"/>
      <c r="MZI739" s="479"/>
      <c r="MZJ739" s="479"/>
      <c r="MZK739" s="479"/>
      <c r="MZL739" s="479"/>
      <c r="MZM739" s="479"/>
      <c r="MZN739" s="479"/>
      <c r="MZO739" s="479"/>
      <c r="MZP739" s="479"/>
      <c r="MZQ739" s="479"/>
      <c r="MZR739" s="479"/>
      <c r="MZS739" s="479"/>
      <c r="MZT739" s="479"/>
      <c r="MZU739" s="479"/>
      <c r="MZV739" s="479"/>
      <c r="MZW739" s="479"/>
      <c r="MZX739" s="479"/>
      <c r="MZY739" s="479"/>
      <c r="MZZ739" s="479"/>
      <c r="NAA739" s="479"/>
      <c r="NAB739" s="479"/>
      <c r="NAC739" s="479"/>
      <c r="NAD739" s="479"/>
      <c r="NAE739" s="479"/>
      <c r="NAF739" s="479"/>
      <c r="NAG739" s="479"/>
      <c r="NAH739" s="479"/>
      <c r="NAI739" s="479"/>
      <c r="NAJ739" s="479"/>
      <c r="NAK739" s="479"/>
      <c r="NAL739" s="479"/>
      <c r="NAM739" s="479"/>
      <c r="NAN739" s="479"/>
      <c r="NAO739" s="479"/>
      <c r="NAP739" s="479"/>
      <c r="NAQ739" s="479"/>
      <c r="NAR739" s="479"/>
      <c r="NAS739" s="479"/>
      <c r="NAT739" s="479"/>
      <c r="NAU739" s="479"/>
      <c r="NAV739" s="479"/>
      <c r="NAW739" s="479"/>
      <c r="NAX739" s="479"/>
      <c r="NAY739" s="479"/>
      <c r="NAZ739" s="479"/>
      <c r="NBA739" s="479"/>
      <c r="NBB739" s="479"/>
      <c r="NBC739" s="479"/>
      <c r="NBD739" s="479"/>
      <c r="NBE739" s="479"/>
      <c r="NBF739" s="479"/>
      <c r="NBG739" s="479"/>
      <c r="NBH739" s="479"/>
      <c r="NBI739" s="479"/>
      <c r="NBJ739" s="479"/>
      <c r="NBK739" s="479"/>
      <c r="NBL739" s="479"/>
      <c r="NBM739" s="479"/>
      <c r="NBN739" s="479"/>
      <c r="NBO739" s="479"/>
      <c r="NBP739" s="479"/>
      <c r="NBQ739" s="479"/>
      <c r="NBR739" s="479"/>
      <c r="NBS739" s="479"/>
      <c r="NBT739" s="479"/>
      <c r="NBU739" s="479"/>
      <c r="NBV739" s="479"/>
      <c r="NBW739" s="479"/>
      <c r="NBX739" s="479"/>
      <c r="NBY739" s="479"/>
      <c r="NBZ739" s="479"/>
      <c r="NCA739" s="479"/>
      <c r="NCB739" s="479"/>
      <c r="NCC739" s="479"/>
      <c r="NCD739" s="479"/>
      <c r="NCE739" s="479"/>
      <c r="NCF739" s="479"/>
      <c r="NCG739" s="479"/>
      <c r="NCH739" s="479"/>
      <c r="NCI739" s="479"/>
      <c r="NCJ739" s="479"/>
      <c r="NCK739" s="479"/>
      <c r="NCL739" s="479"/>
      <c r="NCM739" s="479"/>
      <c r="NCN739" s="479"/>
      <c r="NCO739" s="479"/>
      <c r="NCP739" s="479"/>
      <c r="NCQ739" s="479"/>
      <c r="NCR739" s="479"/>
      <c r="NCS739" s="479"/>
      <c r="NCT739" s="479"/>
      <c r="NCU739" s="479"/>
      <c r="NCV739" s="479"/>
      <c r="NCW739" s="479"/>
      <c r="NCX739" s="479"/>
      <c r="NCY739" s="479"/>
      <c r="NCZ739" s="479"/>
      <c r="NDA739" s="479"/>
      <c r="NDB739" s="479"/>
      <c r="NDC739" s="479"/>
      <c r="NDD739" s="479"/>
      <c r="NDE739" s="479"/>
      <c r="NDF739" s="479"/>
      <c r="NDG739" s="479"/>
      <c r="NDH739" s="479"/>
      <c r="NDI739" s="479"/>
      <c r="NDJ739" s="479"/>
      <c r="NDK739" s="479"/>
      <c r="NDL739" s="479"/>
      <c r="NDM739" s="479"/>
      <c r="NDN739" s="479"/>
      <c r="NDO739" s="479"/>
      <c r="NDP739" s="479"/>
      <c r="NDQ739" s="479"/>
      <c r="NDR739" s="479"/>
      <c r="NDS739" s="479"/>
      <c r="NDT739" s="479"/>
      <c r="NDU739" s="479"/>
      <c r="NDV739" s="479"/>
      <c r="NDW739" s="479"/>
      <c r="NDX739" s="479"/>
      <c r="NDY739" s="479"/>
      <c r="NDZ739" s="479"/>
      <c r="NEA739" s="479"/>
      <c r="NEB739" s="479"/>
      <c r="NEC739" s="479"/>
      <c r="NED739" s="479"/>
      <c r="NEE739" s="479"/>
      <c r="NEF739" s="479"/>
      <c r="NEG739" s="479"/>
      <c r="NEH739" s="479"/>
      <c r="NEI739" s="479"/>
      <c r="NEJ739" s="479"/>
      <c r="NEK739" s="479"/>
      <c r="NEL739" s="479"/>
      <c r="NEM739" s="479"/>
      <c r="NEN739" s="479"/>
      <c r="NEO739" s="479"/>
      <c r="NEP739" s="479"/>
      <c r="NEQ739" s="479"/>
      <c r="NER739" s="479"/>
      <c r="NES739" s="479"/>
      <c r="NET739" s="479"/>
      <c r="NEU739" s="479"/>
      <c r="NEV739" s="479"/>
      <c r="NEW739" s="479"/>
      <c r="NEX739" s="479"/>
      <c r="NEY739" s="479"/>
      <c r="NEZ739" s="479"/>
      <c r="NFA739" s="479"/>
      <c r="NFB739" s="479"/>
      <c r="NFC739" s="479"/>
      <c r="NFD739" s="479"/>
      <c r="NFE739" s="479"/>
      <c r="NFF739" s="479"/>
      <c r="NFG739" s="479"/>
      <c r="NFH739" s="479"/>
      <c r="NFI739" s="479"/>
      <c r="NFJ739" s="479"/>
      <c r="NFK739" s="479"/>
      <c r="NFL739" s="479"/>
      <c r="NFM739" s="479"/>
      <c r="NFN739" s="479"/>
      <c r="NFO739" s="479"/>
      <c r="NFP739" s="479"/>
      <c r="NFQ739" s="479"/>
      <c r="NFR739" s="479"/>
      <c r="NFS739" s="479"/>
      <c r="NFT739" s="479"/>
      <c r="NFU739" s="479"/>
      <c r="NFV739" s="479"/>
      <c r="NFW739" s="479"/>
      <c r="NFX739" s="479"/>
      <c r="NFY739" s="479"/>
      <c r="NFZ739" s="479"/>
      <c r="NGA739" s="479"/>
      <c r="NGB739" s="479"/>
      <c r="NGC739" s="479"/>
      <c r="NGD739" s="479"/>
      <c r="NGE739" s="479"/>
      <c r="NGF739" s="479"/>
      <c r="NGG739" s="479"/>
      <c r="NGH739" s="479"/>
      <c r="NGI739" s="479"/>
      <c r="NGJ739" s="479"/>
      <c r="NGK739" s="479"/>
      <c r="NGL739" s="479"/>
      <c r="NGM739" s="479"/>
      <c r="NGN739" s="479"/>
      <c r="NGO739" s="479"/>
      <c r="NGP739" s="479"/>
      <c r="NGQ739" s="479"/>
      <c r="NGR739" s="479"/>
      <c r="NGS739" s="479"/>
      <c r="NGT739" s="479"/>
      <c r="NGU739" s="479"/>
      <c r="NGV739" s="479"/>
      <c r="NGW739" s="479"/>
      <c r="NGX739" s="479"/>
      <c r="NGY739" s="479"/>
      <c r="NGZ739" s="479"/>
      <c r="NHA739" s="479"/>
      <c r="NHB739" s="479"/>
      <c r="NHC739" s="479"/>
      <c r="NHD739" s="479"/>
      <c r="NHE739" s="479"/>
      <c r="NHF739" s="479"/>
      <c r="NHG739" s="479"/>
      <c r="NHH739" s="479"/>
      <c r="NHI739" s="479"/>
      <c r="NHJ739" s="479"/>
      <c r="NHK739" s="479"/>
      <c r="NHL739" s="479"/>
      <c r="NHM739" s="479"/>
      <c r="NHN739" s="479"/>
      <c r="NHO739" s="479"/>
      <c r="NHP739" s="479"/>
      <c r="NHQ739" s="479"/>
      <c r="NHR739" s="479"/>
      <c r="NHS739" s="479"/>
      <c r="NHT739" s="479"/>
      <c r="NHU739" s="479"/>
      <c r="NHV739" s="479"/>
      <c r="NHW739" s="479"/>
      <c r="NHX739" s="479"/>
      <c r="NHY739" s="479"/>
      <c r="NHZ739" s="479"/>
      <c r="NIA739" s="479"/>
      <c r="NIB739" s="479"/>
      <c r="NIC739" s="479"/>
      <c r="NID739" s="479"/>
      <c r="NIE739" s="479"/>
      <c r="NIF739" s="479"/>
      <c r="NIG739" s="479"/>
      <c r="NIH739" s="479"/>
      <c r="NII739" s="479"/>
      <c r="NIJ739" s="479"/>
      <c r="NIK739" s="479"/>
      <c r="NIL739" s="479"/>
      <c r="NIM739" s="479"/>
      <c r="NIN739" s="479"/>
      <c r="NIO739" s="479"/>
      <c r="NIP739" s="479"/>
      <c r="NIQ739" s="479"/>
      <c r="NIR739" s="479"/>
      <c r="NIS739" s="479"/>
      <c r="NIT739" s="479"/>
      <c r="NIU739" s="479"/>
      <c r="NIV739" s="479"/>
      <c r="NIW739" s="479"/>
      <c r="NIX739" s="479"/>
      <c r="NIY739" s="479"/>
      <c r="NIZ739" s="479"/>
      <c r="NJA739" s="479"/>
      <c r="NJB739" s="479"/>
      <c r="NJC739" s="479"/>
      <c r="NJD739" s="479"/>
      <c r="NJE739" s="479"/>
      <c r="NJF739" s="479"/>
      <c r="NJG739" s="479"/>
      <c r="NJH739" s="479"/>
      <c r="NJI739" s="479"/>
      <c r="NJJ739" s="479"/>
      <c r="NJK739" s="479"/>
      <c r="NJL739" s="479"/>
      <c r="NJM739" s="479"/>
      <c r="NJN739" s="479"/>
      <c r="NJO739" s="479"/>
      <c r="NJP739" s="479"/>
      <c r="NJQ739" s="479"/>
      <c r="NJR739" s="479"/>
      <c r="NJS739" s="479"/>
      <c r="NJT739" s="479"/>
      <c r="NJU739" s="479"/>
      <c r="NJV739" s="479"/>
      <c r="NJW739" s="479"/>
      <c r="NJX739" s="479"/>
      <c r="NJY739" s="479"/>
      <c r="NJZ739" s="479"/>
      <c r="NKA739" s="479"/>
      <c r="NKB739" s="479"/>
      <c r="NKC739" s="479"/>
      <c r="NKD739" s="479"/>
      <c r="NKE739" s="479"/>
      <c r="NKF739" s="479"/>
      <c r="NKG739" s="479"/>
      <c r="NKH739" s="479"/>
      <c r="NKI739" s="479"/>
      <c r="NKJ739" s="479"/>
      <c r="NKK739" s="479"/>
      <c r="NKL739" s="479"/>
      <c r="NKM739" s="479"/>
      <c r="NKN739" s="479"/>
      <c r="NKO739" s="479"/>
      <c r="NKP739" s="479"/>
      <c r="NKQ739" s="479"/>
      <c r="NKR739" s="479"/>
      <c r="NKS739" s="479"/>
      <c r="NKT739" s="479"/>
      <c r="NKU739" s="479"/>
      <c r="NKV739" s="479"/>
      <c r="NKW739" s="479"/>
      <c r="NKX739" s="479"/>
      <c r="NKY739" s="479"/>
      <c r="NKZ739" s="479"/>
      <c r="NLA739" s="479"/>
      <c r="NLB739" s="479"/>
      <c r="NLC739" s="479"/>
      <c r="NLD739" s="479"/>
      <c r="NLE739" s="479"/>
      <c r="NLF739" s="479"/>
      <c r="NLG739" s="479"/>
      <c r="NLH739" s="479"/>
      <c r="NLI739" s="479"/>
      <c r="NLJ739" s="479"/>
      <c r="NLK739" s="479"/>
      <c r="NLL739" s="479"/>
      <c r="NLM739" s="479"/>
      <c r="NLN739" s="479"/>
      <c r="NLO739" s="479"/>
      <c r="NLP739" s="479"/>
      <c r="NLQ739" s="479"/>
      <c r="NLR739" s="479"/>
      <c r="NLS739" s="479"/>
      <c r="NLT739" s="479"/>
      <c r="NLU739" s="479"/>
      <c r="NLV739" s="479"/>
      <c r="NLW739" s="479"/>
      <c r="NLX739" s="479"/>
      <c r="NLY739" s="479"/>
      <c r="NLZ739" s="479"/>
      <c r="NMA739" s="479"/>
      <c r="NMB739" s="479"/>
      <c r="NMC739" s="479"/>
      <c r="NMD739" s="479"/>
      <c r="NME739" s="479"/>
      <c r="NMF739" s="479"/>
      <c r="NMG739" s="479"/>
      <c r="NMH739" s="479"/>
      <c r="NMI739" s="479"/>
      <c r="NMJ739" s="479"/>
      <c r="NMK739" s="479"/>
      <c r="NML739" s="479"/>
      <c r="NMM739" s="479"/>
      <c r="NMN739" s="479"/>
      <c r="NMO739" s="479"/>
      <c r="NMP739" s="479"/>
      <c r="NMQ739" s="479"/>
      <c r="NMR739" s="479"/>
      <c r="NMS739" s="479"/>
      <c r="NMT739" s="479"/>
      <c r="NMU739" s="479"/>
      <c r="NMV739" s="479"/>
      <c r="NMW739" s="479"/>
      <c r="NMX739" s="479"/>
      <c r="NMY739" s="479"/>
      <c r="NMZ739" s="479"/>
      <c r="NNA739" s="479"/>
      <c r="NNB739" s="479"/>
      <c r="NNC739" s="479"/>
      <c r="NND739" s="479"/>
      <c r="NNE739" s="479"/>
      <c r="NNF739" s="479"/>
      <c r="NNG739" s="479"/>
      <c r="NNH739" s="479"/>
      <c r="NNI739" s="479"/>
      <c r="NNJ739" s="479"/>
      <c r="NNK739" s="479"/>
      <c r="NNL739" s="479"/>
      <c r="NNM739" s="479"/>
      <c r="NNN739" s="479"/>
      <c r="NNO739" s="479"/>
      <c r="NNP739" s="479"/>
      <c r="NNQ739" s="479"/>
      <c r="NNR739" s="479"/>
      <c r="NNS739" s="479"/>
      <c r="NNT739" s="479"/>
      <c r="NNU739" s="479"/>
      <c r="NNV739" s="479"/>
      <c r="NNW739" s="479"/>
      <c r="NNX739" s="479"/>
      <c r="NNY739" s="479"/>
      <c r="NNZ739" s="479"/>
      <c r="NOA739" s="479"/>
      <c r="NOB739" s="479"/>
      <c r="NOC739" s="479"/>
      <c r="NOD739" s="479"/>
      <c r="NOE739" s="479"/>
      <c r="NOF739" s="479"/>
      <c r="NOG739" s="479"/>
      <c r="NOH739" s="479"/>
      <c r="NOI739" s="479"/>
      <c r="NOJ739" s="479"/>
      <c r="NOK739" s="479"/>
      <c r="NOL739" s="479"/>
      <c r="NOM739" s="479"/>
      <c r="NON739" s="479"/>
      <c r="NOO739" s="479"/>
      <c r="NOP739" s="479"/>
      <c r="NOQ739" s="479"/>
      <c r="NOR739" s="479"/>
      <c r="NOS739" s="479"/>
      <c r="NOT739" s="479"/>
      <c r="NOU739" s="479"/>
      <c r="NOV739" s="479"/>
      <c r="NOW739" s="479"/>
      <c r="NOX739" s="479"/>
      <c r="NOY739" s="479"/>
      <c r="NOZ739" s="479"/>
      <c r="NPA739" s="479"/>
      <c r="NPB739" s="479"/>
      <c r="NPC739" s="479"/>
      <c r="NPD739" s="479"/>
      <c r="NPE739" s="479"/>
      <c r="NPF739" s="479"/>
      <c r="NPG739" s="479"/>
      <c r="NPH739" s="479"/>
      <c r="NPI739" s="479"/>
      <c r="NPJ739" s="479"/>
      <c r="NPK739" s="479"/>
      <c r="NPL739" s="479"/>
      <c r="NPM739" s="479"/>
      <c r="NPN739" s="479"/>
      <c r="NPO739" s="479"/>
      <c r="NPP739" s="479"/>
      <c r="NPQ739" s="479"/>
      <c r="NPR739" s="479"/>
      <c r="NPS739" s="479"/>
      <c r="NPT739" s="479"/>
      <c r="NPU739" s="479"/>
      <c r="NPV739" s="479"/>
      <c r="NPW739" s="479"/>
      <c r="NPX739" s="479"/>
      <c r="NPY739" s="479"/>
      <c r="NPZ739" s="479"/>
      <c r="NQA739" s="479"/>
      <c r="NQB739" s="479"/>
      <c r="NQC739" s="479"/>
      <c r="NQD739" s="479"/>
      <c r="NQE739" s="479"/>
      <c r="NQF739" s="479"/>
      <c r="NQG739" s="479"/>
      <c r="NQH739" s="479"/>
      <c r="NQI739" s="479"/>
      <c r="NQJ739" s="479"/>
      <c r="NQK739" s="479"/>
      <c r="NQL739" s="479"/>
      <c r="NQM739" s="479"/>
      <c r="NQN739" s="479"/>
      <c r="NQO739" s="479"/>
      <c r="NQP739" s="479"/>
      <c r="NQQ739" s="479"/>
      <c r="NQR739" s="479"/>
      <c r="NQS739" s="479"/>
      <c r="NQT739" s="479"/>
      <c r="NQU739" s="479"/>
      <c r="NQV739" s="479"/>
      <c r="NQW739" s="479"/>
      <c r="NQX739" s="479"/>
      <c r="NQY739" s="479"/>
      <c r="NQZ739" s="479"/>
      <c r="NRA739" s="479"/>
      <c r="NRB739" s="479"/>
      <c r="NRC739" s="479"/>
      <c r="NRD739" s="479"/>
      <c r="NRE739" s="479"/>
      <c r="NRF739" s="479"/>
      <c r="NRG739" s="479"/>
      <c r="NRH739" s="479"/>
      <c r="NRI739" s="479"/>
      <c r="NRJ739" s="479"/>
      <c r="NRK739" s="479"/>
      <c r="NRL739" s="479"/>
      <c r="NRM739" s="479"/>
      <c r="NRN739" s="479"/>
      <c r="NRO739" s="479"/>
      <c r="NRP739" s="479"/>
      <c r="NRQ739" s="479"/>
      <c r="NRR739" s="479"/>
      <c r="NRS739" s="479"/>
      <c r="NRT739" s="479"/>
      <c r="NRU739" s="479"/>
      <c r="NRV739" s="479"/>
      <c r="NRW739" s="479"/>
      <c r="NRX739" s="479"/>
      <c r="NRY739" s="479"/>
      <c r="NRZ739" s="479"/>
      <c r="NSA739" s="479"/>
      <c r="NSB739" s="479"/>
      <c r="NSC739" s="479"/>
      <c r="NSD739" s="479"/>
      <c r="NSE739" s="479"/>
      <c r="NSF739" s="479"/>
      <c r="NSG739" s="479"/>
      <c r="NSH739" s="479"/>
      <c r="NSI739" s="479"/>
      <c r="NSJ739" s="479"/>
      <c r="NSK739" s="479"/>
      <c r="NSL739" s="479"/>
      <c r="NSM739" s="479"/>
      <c r="NSN739" s="479"/>
      <c r="NSO739" s="479"/>
      <c r="NSP739" s="479"/>
      <c r="NSQ739" s="479"/>
      <c r="NSR739" s="479"/>
      <c r="NSS739" s="479"/>
      <c r="NST739" s="479"/>
      <c r="NSU739" s="479"/>
      <c r="NSV739" s="479"/>
      <c r="NSW739" s="479"/>
      <c r="NSX739" s="479"/>
      <c r="NSY739" s="479"/>
      <c r="NSZ739" s="479"/>
      <c r="NTA739" s="479"/>
      <c r="NTB739" s="479"/>
      <c r="NTC739" s="479"/>
      <c r="NTD739" s="479"/>
      <c r="NTE739" s="479"/>
      <c r="NTF739" s="479"/>
      <c r="NTG739" s="479"/>
      <c r="NTH739" s="479"/>
      <c r="NTI739" s="479"/>
      <c r="NTJ739" s="479"/>
      <c r="NTK739" s="479"/>
      <c r="NTL739" s="479"/>
      <c r="NTM739" s="479"/>
      <c r="NTN739" s="479"/>
      <c r="NTO739" s="479"/>
      <c r="NTP739" s="479"/>
      <c r="NTQ739" s="479"/>
      <c r="NTR739" s="479"/>
      <c r="NTS739" s="479"/>
      <c r="NTT739" s="479"/>
      <c r="NTU739" s="479"/>
      <c r="NTV739" s="479"/>
      <c r="NTW739" s="479"/>
      <c r="NTX739" s="479"/>
      <c r="NTY739" s="479"/>
      <c r="NTZ739" s="479"/>
      <c r="NUA739" s="479"/>
      <c r="NUB739" s="479"/>
      <c r="NUC739" s="479"/>
      <c r="NUD739" s="479"/>
      <c r="NUE739" s="479"/>
      <c r="NUF739" s="479"/>
      <c r="NUG739" s="479"/>
      <c r="NUH739" s="479"/>
      <c r="NUI739" s="479"/>
      <c r="NUJ739" s="479"/>
      <c r="NUK739" s="479"/>
      <c r="NUL739" s="479"/>
      <c r="NUM739" s="479"/>
      <c r="NUN739" s="479"/>
      <c r="NUO739" s="479"/>
      <c r="NUP739" s="479"/>
      <c r="NUQ739" s="479"/>
      <c r="NUR739" s="479"/>
      <c r="NUS739" s="479"/>
      <c r="NUT739" s="479"/>
      <c r="NUU739" s="479"/>
      <c r="NUV739" s="479"/>
      <c r="NUW739" s="479"/>
      <c r="NUX739" s="479"/>
      <c r="NUY739" s="479"/>
      <c r="NUZ739" s="479"/>
      <c r="NVA739" s="479"/>
      <c r="NVB739" s="479"/>
      <c r="NVC739" s="479"/>
      <c r="NVD739" s="479"/>
      <c r="NVE739" s="479"/>
      <c r="NVF739" s="479"/>
      <c r="NVG739" s="479"/>
      <c r="NVH739" s="479"/>
      <c r="NVI739" s="479"/>
      <c r="NVJ739" s="479"/>
      <c r="NVK739" s="479"/>
      <c r="NVL739" s="479"/>
      <c r="NVM739" s="479"/>
      <c r="NVN739" s="479"/>
      <c r="NVO739" s="479"/>
      <c r="NVP739" s="479"/>
      <c r="NVQ739" s="479"/>
      <c r="NVR739" s="479"/>
      <c r="NVS739" s="479"/>
      <c r="NVT739" s="479"/>
      <c r="NVU739" s="479"/>
      <c r="NVV739" s="479"/>
      <c r="NVW739" s="479"/>
      <c r="NVX739" s="479"/>
      <c r="NVY739" s="479"/>
      <c r="NVZ739" s="479"/>
      <c r="NWA739" s="479"/>
      <c r="NWB739" s="479"/>
      <c r="NWC739" s="479"/>
      <c r="NWD739" s="479"/>
      <c r="NWE739" s="479"/>
      <c r="NWF739" s="479"/>
      <c r="NWG739" s="479"/>
      <c r="NWH739" s="479"/>
      <c r="NWI739" s="479"/>
      <c r="NWJ739" s="479"/>
      <c r="NWK739" s="479"/>
      <c r="NWL739" s="479"/>
      <c r="NWM739" s="479"/>
      <c r="NWN739" s="479"/>
      <c r="NWO739" s="479"/>
      <c r="NWP739" s="479"/>
      <c r="NWQ739" s="479"/>
      <c r="NWR739" s="479"/>
      <c r="NWS739" s="479"/>
      <c r="NWT739" s="479"/>
      <c r="NWU739" s="479"/>
      <c r="NWV739" s="479"/>
      <c r="NWW739" s="479"/>
      <c r="NWX739" s="479"/>
      <c r="NWY739" s="479"/>
      <c r="NWZ739" s="479"/>
      <c r="NXA739" s="479"/>
      <c r="NXB739" s="479"/>
      <c r="NXC739" s="479"/>
      <c r="NXD739" s="479"/>
      <c r="NXE739" s="479"/>
      <c r="NXF739" s="479"/>
      <c r="NXG739" s="479"/>
      <c r="NXH739" s="479"/>
      <c r="NXI739" s="479"/>
      <c r="NXJ739" s="479"/>
      <c r="NXK739" s="479"/>
      <c r="NXL739" s="479"/>
      <c r="NXM739" s="479"/>
      <c r="NXN739" s="479"/>
      <c r="NXO739" s="479"/>
      <c r="NXP739" s="479"/>
      <c r="NXQ739" s="479"/>
      <c r="NXR739" s="479"/>
      <c r="NXS739" s="479"/>
      <c r="NXT739" s="479"/>
      <c r="NXU739" s="479"/>
      <c r="NXV739" s="479"/>
      <c r="NXW739" s="479"/>
      <c r="NXX739" s="479"/>
      <c r="NXY739" s="479"/>
      <c r="NXZ739" s="479"/>
      <c r="NYA739" s="479"/>
      <c r="NYB739" s="479"/>
      <c r="NYC739" s="479"/>
      <c r="NYD739" s="479"/>
      <c r="NYE739" s="479"/>
      <c r="NYF739" s="479"/>
      <c r="NYG739" s="479"/>
      <c r="NYH739" s="479"/>
      <c r="NYI739" s="479"/>
      <c r="NYJ739" s="479"/>
      <c r="NYK739" s="479"/>
      <c r="NYL739" s="479"/>
      <c r="NYM739" s="479"/>
      <c r="NYN739" s="479"/>
      <c r="NYO739" s="479"/>
      <c r="NYP739" s="479"/>
      <c r="NYQ739" s="479"/>
      <c r="NYR739" s="479"/>
      <c r="NYS739" s="479"/>
      <c r="NYT739" s="479"/>
      <c r="NYU739" s="479"/>
      <c r="NYV739" s="479"/>
      <c r="NYW739" s="479"/>
      <c r="NYX739" s="479"/>
      <c r="NYY739" s="479"/>
      <c r="NYZ739" s="479"/>
      <c r="NZA739" s="479"/>
      <c r="NZB739" s="479"/>
      <c r="NZC739" s="479"/>
      <c r="NZD739" s="479"/>
      <c r="NZE739" s="479"/>
      <c r="NZF739" s="479"/>
      <c r="NZG739" s="479"/>
      <c r="NZH739" s="479"/>
      <c r="NZI739" s="479"/>
      <c r="NZJ739" s="479"/>
      <c r="NZK739" s="479"/>
      <c r="NZL739" s="479"/>
      <c r="NZM739" s="479"/>
      <c r="NZN739" s="479"/>
      <c r="NZO739" s="479"/>
      <c r="NZP739" s="479"/>
      <c r="NZQ739" s="479"/>
      <c r="NZR739" s="479"/>
      <c r="NZS739" s="479"/>
      <c r="NZT739" s="479"/>
      <c r="NZU739" s="479"/>
      <c r="NZV739" s="479"/>
      <c r="NZW739" s="479"/>
      <c r="NZX739" s="479"/>
      <c r="NZY739" s="479"/>
      <c r="NZZ739" s="479"/>
      <c r="OAA739" s="479"/>
      <c r="OAB739" s="479"/>
      <c r="OAC739" s="479"/>
      <c r="OAD739" s="479"/>
      <c r="OAE739" s="479"/>
      <c r="OAF739" s="479"/>
      <c r="OAG739" s="479"/>
      <c r="OAH739" s="479"/>
      <c r="OAI739" s="479"/>
      <c r="OAJ739" s="479"/>
      <c r="OAK739" s="479"/>
      <c r="OAL739" s="479"/>
      <c r="OAM739" s="479"/>
      <c r="OAN739" s="479"/>
      <c r="OAO739" s="479"/>
      <c r="OAP739" s="479"/>
      <c r="OAQ739" s="479"/>
      <c r="OAR739" s="479"/>
      <c r="OAS739" s="479"/>
      <c r="OAT739" s="479"/>
      <c r="OAU739" s="479"/>
      <c r="OAV739" s="479"/>
      <c r="OAW739" s="479"/>
      <c r="OAX739" s="479"/>
      <c r="OAY739" s="479"/>
      <c r="OAZ739" s="479"/>
      <c r="OBA739" s="479"/>
      <c r="OBB739" s="479"/>
      <c r="OBC739" s="479"/>
      <c r="OBD739" s="479"/>
      <c r="OBE739" s="479"/>
      <c r="OBF739" s="479"/>
      <c r="OBG739" s="479"/>
      <c r="OBH739" s="479"/>
      <c r="OBI739" s="479"/>
      <c r="OBJ739" s="479"/>
      <c r="OBK739" s="479"/>
      <c r="OBL739" s="479"/>
      <c r="OBM739" s="479"/>
      <c r="OBN739" s="479"/>
      <c r="OBO739" s="479"/>
      <c r="OBP739" s="479"/>
      <c r="OBQ739" s="479"/>
      <c r="OBR739" s="479"/>
      <c r="OBS739" s="479"/>
      <c r="OBT739" s="479"/>
      <c r="OBU739" s="479"/>
      <c r="OBV739" s="479"/>
      <c r="OBW739" s="479"/>
      <c r="OBX739" s="479"/>
      <c r="OBY739" s="479"/>
      <c r="OBZ739" s="479"/>
      <c r="OCA739" s="479"/>
      <c r="OCB739" s="479"/>
      <c r="OCC739" s="479"/>
      <c r="OCD739" s="479"/>
      <c r="OCE739" s="479"/>
      <c r="OCF739" s="479"/>
      <c r="OCG739" s="479"/>
      <c r="OCH739" s="479"/>
      <c r="OCI739" s="479"/>
      <c r="OCJ739" s="479"/>
      <c r="OCK739" s="479"/>
      <c r="OCL739" s="479"/>
      <c r="OCM739" s="479"/>
      <c r="OCN739" s="479"/>
      <c r="OCO739" s="479"/>
      <c r="OCP739" s="479"/>
      <c r="OCQ739" s="479"/>
      <c r="OCR739" s="479"/>
      <c r="OCS739" s="479"/>
      <c r="OCT739" s="479"/>
      <c r="OCU739" s="479"/>
      <c r="OCV739" s="479"/>
      <c r="OCW739" s="479"/>
      <c r="OCX739" s="479"/>
      <c r="OCY739" s="479"/>
      <c r="OCZ739" s="479"/>
      <c r="ODA739" s="479"/>
      <c r="ODB739" s="479"/>
      <c r="ODC739" s="479"/>
      <c r="ODD739" s="479"/>
      <c r="ODE739" s="479"/>
      <c r="ODF739" s="479"/>
      <c r="ODG739" s="479"/>
      <c r="ODH739" s="479"/>
      <c r="ODI739" s="479"/>
      <c r="ODJ739" s="479"/>
      <c r="ODK739" s="479"/>
      <c r="ODL739" s="479"/>
      <c r="ODM739" s="479"/>
      <c r="ODN739" s="479"/>
      <c r="ODO739" s="479"/>
      <c r="ODP739" s="479"/>
      <c r="ODQ739" s="479"/>
      <c r="ODR739" s="479"/>
      <c r="ODS739" s="479"/>
      <c r="ODT739" s="479"/>
      <c r="ODU739" s="479"/>
      <c r="ODV739" s="479"/>
      <c r="ODW739" s="479"/>
      <c r="ODX739" s="479"/>
      <c r="ODY739" s="479"/>
      <c r="ODZ739" s="479"/>
      <c r="OEA739" s="479"/>
      <c r="OEB739" s="479"/>
      <c r="OEC739" s="479"/>
      <c r="OED739" s="479"/>
      <c r="OEE739" s="479"/>
      <c r="OEF739" s="479"/>
      <c r="OEG739" s="479"/>
      <c r="OEH739" s="479"/>
      <c r="OEI739" s="479"/>
      <c r="OEJ739" s="479"/>
      <c r="OEK739" s="479"/>
      <c r="OEL739" s="479"/>
      <c r="OEM739" s="479"/>
      <c r="OEN739" s="479"/>
      <c r="OEO739" s="479"/>
      <c r="OEP739" s="479"/>
      <c r="OEQ739" s="479"/>
      <c r="OER739" s="479"/>
      <c r="OES739" s="479"/>
      <c r="OET739" s="479"/>
      <c r="OEU739" s="479"/>
      <c r="OEV739" s="479"/>
      <c r="OEW739" s="479"/>
      <c r="OEX739" s="479"/>
      <c r="OEY739" s="479"/>
      <c r="OEZ739" s="479"/>
      <c r="OFA739" s="479"/>
      <c r="OFB739" s="479"/>
      <c r="OFC739" s="479"/>
      <c r="OFD739" s="479"/>
      <c r="OFE739" s="479"/>
      <c r="OFF739" s="479"/>
      <c r="OFG739" s="479"/>
      <c r="OFH739" s="479"/>
      <c r="OFI739" s="479"/>
      <c r="OFJ739" s="479"/>
      <c r="OFK739" s="479"/>
      <c r="OFL739" s="479"/>
      <c r="OFM739" s="479"/>
      <c r="OFN739" s="479"/>
      <c r="OFO739" s="479"/>
      <c r="OFP739" s="479"/>
      <c r="OFQ739" s="479"/>
      <c r="OFR739" s="479"/>
      <c r="OFS739" s="479"/>
      <c r="OFT739" s="479"/>
      <c r="OFU739" s="479"/>
      <c r="OFV739" s="479"/>
      <c r="OFW739" s="479"/>
      <c r="OFX739" s="479"/>
      <c r="OFY739" s="479"/>
      <c r="OFZ739" s="479"/>
      <c r="OGA739" s="479"/>
      <c r="OGB739" s="479"/>
      <c r="OGC739" s="479"/>
      <c r="OGD739" s="479"/>
      <c r="OGE739" s="479"/>
      <c r="OGF739" s="479"/>
      <c r="OGG739" s="479"/>
      <c r="OGH739" s="479"/>
      <c r="OGI739" s="479"/>
      <c r="OGJ739" s="479"/>
      <c r="OGK739" s="479"/>
      <c r="OGL739" s="479"/>
      <c r="OGM739" s="479"/>
      <c r="OGN739" s="479"/>
      <c r="OGO739" s="479"/>
      <c r="OGP739" s="479"/>
      <c r="OGQ739" s="479"/>
      <c r="OGR739" s="479"/>
      <c r="OGS739" s="479"/>
      <c r="OGT739" s="479"/>
      <c r="OGU739" s="479"/>
      <c r="OGV739" s="479"/>
      <c r="OGW739" s="479"/>
      <c r="OGX739" s="479"/>
      <c r="OGY739" s="479"/>
      <c r="OGZ739" s="479"/>
      <c r="OHA739" s="479"/>
      <c r="OHB739" s="479"/>
      <c r="OHC739" s="479"/>
      <c r="OHD739" s="479"/>
      <c r="OHE739" s="479"/>
      <c r="OHF739" s="479"/>
      <c r="OHG739" s="479"/>
      <c r="OHH739" s="479"/>
      <c r="OHI739" s="479"/>
      <c r="OHJ739" s="479"/>
      <c r="OHK739" s="479"/>
      <c r="OHL739" s="479"/>
      <c r="OHM739" s="479"/>
      <c r="OHN739" s="479"/>
      <c r="OHO739" s="479"/>
      <c r="OHP739" s="479"/>
      <c r="OHQ739" s="479"/>
      <c r="OHR739" s="479"/>
      <c r="OHS739" s="479"/>
      <c r="OHT739" s="479"/>
      <c r="OHU739" s="479"/>
      <c r="OHV739" s="479"/>
      <c r="OHW739" s="479"/>
      <c r="OHX739" s="479"/>
      <c r="OHY739" s="479"/>
      <c r="OHZ739" s="479"/>
      <c r="OIA739" s="479"/>
      <c r="OIB739" s="479"/>
      <c r="OIC739" s="479"/>
      <c r="OID739" s="479"/>
      <c r="OIE739" s="479"/>
      <c r="OIF739" s="479"/>
      <c r="OIG739" s="479"/>
      <c r="OIH739" s="479"/>
      <c r="OII739" s="479"/>
      <c r="OIJ739" s="479"/>
      <c r="OIK739" s="479"/>
      <c r="OIL739" s="479"/>
      <c r="OIM739" s="479"/>
      <c r="OIN739" s="479"/>
      <c r="OIO739" s="479"/>
      <c r="OIP739" s="479"/>
      <c r="OIQ739" s="479"/>
      <c r="OIR739" s="479"/>
      <c r="OIS739" s="479"/>
      <c r="OIT739" s="479"/>
      <c r="OIU739" s="479"/>
      <c r="OIV739" s="479"/>
      <c r="OIW739" s="479"/>
      <c r="OIX739" s="479"/>
      <c r="OIY739" s="479"/>
      <c r="OIZ739" s="479"/>
      <c r="OJA739" s="479"/>
      <c r="OJB739" s="479"/>
      <c r="OJC739" s="479"/>
      <c r="OJD739" s="479"/>
      <c r="OJE739" s="479"/>
      <c r="OJF739" s="479"/>
      <c r="OJG739" s="479"/>
      <c r="OJH739" s="479"/>
      <c r="OJI739" s="479"/>
      <c r="OJJ739" s="479"/>
      <c r="OJK739" s="479"/>
      <c r="OJL739" s="479"/>
      <c r="OJM739" s="479"/>
      <c r="OJN739" s="479"/>
      <c r="OJO739" s="479"/>
      <c r="OJP739" s="479"/>
      <c r="OJQ739" s="479"/>
      <c r="OJR739" s="479"/>
      <c r="OJS739" s="479"/>
      <c r="OJT739" s="479"/>
      <c r="OJU739" s="479"/>
      <c r="OJV739" s="479"/>
      <c r="OJW739" s="479"/>
      <c r="OJX739" s="479"/>
      <c r="OJY739" s="479"/>
      <c r="OJZ739" s="479"/>
      <c r="OKA739" s="479"/>
      <c r="OKB739" s="479"/>
      <c r="OKC739" s="479"/>
      <c r="OKD739" s="479"/>
      <c r="OKE739" s="479"/>
      <c r="OKF739" s="479"/>
      <c r="OKG739" s="479"/>
      <c r="OKH739" s="479"/>
      <c r="OKI739" s="479"/>
      <c r="OKJ739" s="479"/>
      <c r="OKK739" s="479"/>
      <c r="OKL739" s="479"/>
      <c r="OKM739" s="479"/>
      <c r="OKN739" s="479"/>
      <c r="OKO739" s="479"/>
      <c r="OKP739" s="479"/>
      <c r="OKQ739" s="479"/>
      <c r="OKR739" s="479"/>
      <c r="OKS739" s="479"/>
      <c r="OKT739" s="479"/>
      <c r="OKU739" s="479"/>
      <c r="OKV739" s="479"/>
      <c r="OKW739" s="479"/>
      <c r="OKX739" s="479"/>
      <c r="OKY739" s="479"/>
      <c r="OKZ739" s="479"/>
      <c r="OLA739" s="479"/>
      <c r="OLB739" s="479"/>
      <c r="OLC739" s="479"/>
      <c r="OLD739" s="479"/>
      <c r="OLE739" s="479"/>
      <c r="OLF739" s="479"/>
      <c r="OLG739" s="479"/>
      <c r="OLH739" s="479"/>
      <c r="OLI739" s="479"/>
      <c r="OLJ739" s="479"/>
      <c r="OLK739" s="479"/>
      <c r="OLL739" s="479"/>
      <c r="OLM739" s="479"/>
      <c r="OLN739" s="479"/>
      <c r="OLO739" s="479"/>
      <c r="OLP739" s="479"/>
      <c r="OLQ739" s="479"/>
      <c r="OLR739" s="479"/>
      <c r="OLS739" s="479"/>
      <c r="OLT739" s="479"/>
      <c r="OLU739" s="479"/>
      <c r="OLV739" s="479"/>
      <c r="OLW739" s="479"/>
      <c r="OLX739" s="479"/>
      <c r="OLY739" s="479"/>
      <c r="OLZ739" s="479"/>
      <c r="OMA739" s="479"/>
      <c r="OMB739" s="479"/>
      <c r="OMC739" s="479"/>
      <c r="OMD739" s="479"/>
      <c r="OME739" s="479"/>
      <c r="OMF739" s="479"/>
      <c r="OMG739" s="479"/>
      <c r="OMH739" s="479"/>
      <c r="OMI739" s="479"/>
      <c r="OMJ739" s="479"/>
      <c r="OMK739" s="479"/>
      <c r="OML739" s="479"/>
      <c r="OMM739" s="479"/>
      <c r="OMN739" s="479"/>
      <c r="OMO739" s="479"/>
      <c r="OMP739" s="479"/>
      <c r="OMQ739" s="479"/>
      <c r="OMR739" s="479"/>
      <c r="OMS739" s="479"/>
      <c r="OMT739" s="479"/>
      <c r="OMU739" s="479"/>
      <c r="OMV739" s="479"/>
      <c r="OMW739" s="479"/>
      <c r="OMX739" s="479"/>
      <c r="OMY739" s="479"/>
      <c r="OMZ739" s="479"/>
      <c r="ONA739" s="479"/>
      <c r="ONB739" s="479"/>
      <c r="ONC739" s="479"/>
      <c r="OND739" s="479"/>
      <c r="ONE739" s="479"/>
      <c r="ONF739" s="479"/>
      <c r="ONG739" s="479"/>
      <c r="ONH739" s="479"/>
      <c r="ONI739" s="479"/>
      <c r="ONJ739" s="479"/>
      <c r="ONK739" s="479"/>
      <c r="ONL739" s="479"/>
      <c r="ONM739" s="479"/>
      <c r="ONN739" s="479"/>
      <c r="ONO739" s="479"/>
      <c r="ONP739" s="479"/>
      <c r="ONQ739" s="479"/>
      <c r="ONR739" s="479"/>
      <c r="ONS739" s="479"/>
      <c r="ONT739" s="479"/>
      <c r="ONU739" s="479"/>
      <c r="ONV739" s="479"/>
      <c r="ONW739" s="479"/>
      <c r="ONX739" s="479"/>
      <c r="ONY739" s="479"/>
      <c r="ONZ739" s="479"/>
      <c r="OOA739" s="479"/>
      <c r="OOB739" s="479"/>
      <c r="OOC739" s="479"/>
      <c r="OOD739" s="479"/>
      <c r="OOE739" s="479"/>
      <c r="OOF739" s="479"/>
      <c r="OOG739" s="479"/>
      <c r="OOH739" s="479"/>
      <c r="OOI739" s="479"/>
      <c r="OOJ739" s="479"/>
      <c r="OOK739" s="479"/>
      <c r="OOL739" s="479"/>
      <c r="OOM739" s="479"/>
      <c r="OON739" s="479"/>
      <c r="OOO739" s="479"/>
      <c r="OOP739" s="479"/>
      <c r="OOQ739" s="479"/>
      <c r="OOR739" s="479"/>
      <c r="OOS739" s="479"/>
      <c r="OOT739" s="479"/>
      <c r="OOU739" s="479"/>
      <c r="OOV739" s="479"/>
      <c r="OOW739" s="479"/>
      <c r="OOX739" s="479"/>
      <c r="OOY739" s="479"/>
      <c r="OOZ739" s="479"/>
      <c r="OPA739" s="479"/>
      <c r="OPB739" s="479"/>
      <c r="OPC739" s="479"/>
      <c r="OPD739" s="479"/>
      <c r="OPE739" s="479"/>
      <c r="OPF739" s="479"/>
      <c r="OPG739" s="479"/>
      <c r="OPH739" s="479"/>
      <c r="OPI739" s="479"/>
      <c r="OPJ739" s="479"/>
      <c r="OPK739" s="479"/>
      <c r="OPL739" s="479"/>
      <c r="OPM739" s="479"/>
      <c r="OPN739" s="479"/>
      <c r="OPO739" s="479"/>
      <c r="OPP739" s="479"/>
      <c r="OPQ739" s="479"/>
      <c r="OPR739" s="479"/>
      <c r="OPS739" s="479"/>
      <c r="OPT739" s="479"/>
      <c r="OPU739" s="479"/>
      <c r="OPV739" s="479"/>
      <c r="OPW739" s="479"/>
      <c r="OPX739" s="479"/>
      <c r="OPY739" s="479"/>
      <c r="OPZ739" s="479"/>
      <c r="OQA739" s="479"/>
      <c r="OQB739" s="479"/>
      <c r="OQC739" s="479"/>
      <c r="OQD739" s="479"/>
      <c r="OQE739" s="479"/>
      <c r="OQF739" s="479"/>
      <c r="OQG739" s="479"/>
      <c r="OQH739" s="479"/>
      <c r="OQI739" s="479"/>
      <c r="OQJ739" s="479"/>
      <c r="OQK739" s="479"/>
      <c r="OQL739" s="479"/>
      <c r="OQM739" s="479"/>
      <c r="OQN739" s="479"/>
      <c r="OQO739" s="479"/>
      <c r="OQP739" s="479"/>
      <c r="OQQ739" s="479"/>
      <c r="OQR739" s="479"/>
      <c r="OQS739" s="479"/>
      <c r="OQT739" s="479"/>
      <c r="OQU739" s="479"/>
      <c r="OQV739" s="479"/>
      <c r="OQW739" s="479"/>
      <c r="OQX739" s="479"/>
      <c r="OQY739" s="479"/>
      <c r="OQZ739" s="479"/>
      <c r="ORA739" s="479"/>
      <c r="ORB739" s="479"/>
      <c r="ORC739" s="479"/>
      <c r="ORD739" s="479"/>
      <c r="ORE739" s="479"/>
      <c r="ORF739" s="479"/>
      <c r="ORG739" s="479"/>
      <c r="ORH739" s="479"/>
      <c r="ORI739" s="479"/>
      <c r="ORJ739" s="479"/>
      <c r="ORK739" s="479"/>
      <c r="ORL739" s="479"/>
      <c r="ORM739" s="479"/>
      <c r="ORN739" s="479"/>
      <c r="ORO739" s="479"/>
      <c r="ORP739" s="479"/>
      <c r="ORQ739" s="479"/>
      <c r="ORR739" s="479"/>
      <c r="ORS739" s="479"/>
      <c r="ORT739" s="479"/>
      <c r="ORU739" s="479"/>
      <c r="ORV739" s="479"/>
      <c r="ORW739" s="479"/>
      <c r="ORX739" s="479"/>
      <c r="ORY739" s="479"/>
      <c r="ORZ739" s="479"/>
      <c r="OSA739" s="479"/>
      <c r="OSB739" s="479"/>
      <c r="OSC739" s="479"/>
      <c r="OSD739" s="479"/>
      <c r="OSE739" s="479"/>
      <c r="OSF739" s="479"/>
      <c r="OSG739" s="479"/>
      <c r="OSH739" s="479"/>
      <c r="OSI739" s="479"/>
      <c r="OSJ739" s="479"/>
      <c r="OSK739" s="479"/>
      <c r="OSL739" s="479"/>
      <c r="OSM739" s="479"/>
      <c r="OSN739" s="479"/>
      <c r="OSO739" s="479"/>
      <c r="OSP739" s="479"/>
      <c r="OSQ739" s="479"/>
      <c r="OSR739" s="479"/>
      <c r="OSS739" s="479"/>
      <c r="OST739" s="479"/>
      <c r="OSU739" s="479"/>
      <c r="OSV739" s="479"/>
      <c r="OSW739" s="479"/>
      <c r="OSX739" s="479"/>
      <c r="OSY739" s="479"/>
      <c r="OSZ739" s="479"/>
      <c r="OTA739" s="479"/>
      <c r="OTB739" s="479"/>
      <c r="OTC739" s="479"/>
      <c r="OTD739" s="479"/>
      <c r="OTE739" s="479"/>
      <c r="OTF739" s="479"/>
      <c r="OTG739" s="479"/>
      <c r="OTH739" s="479"/>
      <c r="OTI739" s="479"/>
      <c r="OTJ739" s="479"/>
      <c r="OTK739" s="479"/>
      <c r="OTL739" s="479"/>
      <c r="OTM739" s="479"/>
      <c r="OTN739" s="479"/>
      <c r="OTO739" s="479"/>
      <c r="OTP739" s="479"/>
      <c r="OTQ739" s="479"/>
      <c r="OTR739" s="479"/>
      <c r="OTS739" s="479"/>
      <c r="OTT739" s="479"/>
      <c r="OTU739" s="479"/>
      <c r="OTV739" s="479"/>
      <c r="OTW739" s="479"/>
      <c r="OTX739" s="479"/>
      <c r="OTY739" s="479"/>
      <c r="OTZ739" s="479"/>
      <c r="OUA739" s="479"/>
      <c r="OUB739" s="479"/>
      <c r="OUC739" s="479"/>
      <c r="OUD739" s="479"/>
      <c r="OUE739" s="479"/>
      <c r="OUF739" s="479"/>
      <c r="OUG739" s="479"/>
      <c r="OUH739" s="479"/>
      <c r="OUI739" s="479"/>
      <c r="OUJ739" s="479"/>
      <c r="OUK739" s="479"/>
      <c r="OUL739" s="479"/>
      <c r="OUM739" s="479"/>
      <c r="OUN739" s="479"/>
      <c r="OUO739" s="479"/>
      <c r="OUP739" s="479"/>
      <c r="OUQ739" s="479"/>
      <c r="OUR739" s="479"/>
      <c r="OUS739" s="479"/>
      <c r="OUT739" s="479"/>
      <c r="OUU739" s="479"/>
      <c r="OUV739" s="479"/>
      <c r="OUW739" s="479"/>
      <c r="OUX739" s="479"/>
      <c r="OUY739" s="479"/>
      <c r="OUZ739" s="479"/>
      <c r="OVA739" s="479"/>
      <c r="OVB739" s="479"/>
      <c r="OVC739" s="479"/>
      <c r="OVD739" s="479"/>
      <c r="OVE739" s="479"/>
      <c r="OVF739" s="479"/>
      <c r="OVG739" s="479"/>
      <c r="OVH739" s="479"/>
      <c r="OVI739" s="479"/>
      <c r="OVJ739" s="479"/>
      <c r="OVK739" s="479"/>
      <c r="OVL739" s="479"/>
      <c r="OVM739" s="479"/>
      <c r="OVN739" s="479"/>
      <c r="OVO739" s="479"/>
      <c r="OVP739" s="479"/>
      <c r="OVQ739" s="479"/>
      <c r="OVR739" s="479"/>
      <c r="OVS739" s="479"/>
      <c r="OVT739" s="479"/>
      <c r="OVU739" s="479"/>
      <c r="OVV739" s="479"/>
      <c r="OVW739" s="479"/>
      <c r="OVX739" s="479"/>
      <c r="OVY739" s="479"/>
      <c r="OVZ739" s="479"/>
      <c r="OWA739" s="479"/>
      <c r="OWB739" s="479"/>
      <c r="OWC739" s="479"/>
      <c r="OWD739" s="479"/>
      <c r="OWE739" s="479"/>
      <c r="OWF739" s="479"/>
      <c r="OWG739" s="479"/>
      <c r="OWH739" s="479"/>
      <c r="OWI739" s="479"/>
      <c r="OWJ739" s="479"/>
      <c r="OWK739" s="479"/>
      <c r="OWL739" s="479"/>
      <c r="OWM739" s="479"/>
      <c r="OWN739" s="479"/>
      <c r="OWO739" s="479"/>
      <c r="OWP739" s="479"/>
      <c r="OWQ739" s="479"/>
      <c r="OWR739" s="479"/>
      <c r="OWS739" s="479"/>
      <c r="OWT739" s="479"/>
      <c r="OWU739" s="479"/>
      <c r="OWV739" s="479"/>
      <c r="OWW739" s="479"/>
      <c r="OWX739" s="479"/>
      <c r="OWY739" s="479"/>
      <c r="OWZ739" s="479"/>
      <c r="OXA739" s="479"/>
      <c r="OXB739" s="479"/>
      <c r="OXC739" s="479"/>
      <c r="OXD739" s="479"/>
      <c r="OXE739" s="479"/>
      <c r="OXF739" s="479"/>
      <c r="OXG739" s="479"/>
      <c r="OXH739" s="479"/>
      <c r="OXI739" s="479"/>
      <c r="OXJ739" s="479"/>
      <c r="OXK739" s="479"/>
      <c r="OXL739" s="479"/>
      <c r="OXM739" s="479"/>
      <c r="OXN739" s="479"/>
      <c r="OXO739" s="479"/>
      <c r="OXP739" s="479"/>
      <c r="OXQ739" s="479"/>
      <c r="OXR739" s="479"/>
      <c r="OXS739" s="479"/>
      <c r="OXT739" s="479"/>
      <c r="OXU739" s="479"/>
      <c r="OXV739" s="479"/>
      <c r="OXW739" s="479"/>
      <c r="OXX739" s="479"/>
      <c r="OXY739" s="479"/>
      <c r="OXZ739" s="479"/>
      <c r="OYA739" s="479"/>
      <c r="OYB739" s="479"/>
      <c r="OYC739" s="479"/>
      <c r="OYD739" s="479"/>
      <c r="OYE739" s="479"/>
      <c r="OYF739" s="479"/>
      <c r="OYG739" s="479"/>
      <c r="OYH739" s="479"/>
      <c r="OYI739" s="479"/>
      <c r="OYJ739" s="479"/>
      <c r="OYK739" s="479"/>
      <c r="OYL739" s="479"/>
      <c r="OYM739" s="479"/>
      <c r="OYN739" s="479"/>
      <c r="OYO739" s="479"/>
      <c r="OYP739" s="479"/>
      <c r="OYQ739" s="479"/>
      <c r="OYR739" s="479"/>
      <c r="OYS739" s="479"/>
      <c r="OYT739" s="479"/>
      <c r="OYU739" s="479"/>
      <c r="OYV739" s="479"/>
      <c r="OYW739" s="479"/>
      <c r="OYX739" s="479"/>
      <c r="OYY739" s="479"/>
      <c r="OYZ739" s="479"/>
      <c r="OZA739" s="479"/>
      <c r="OZB739" s="479"/>
      <c r="OZC739" s="479"/>
      <c r="OZD739" s="479"/>
      <c r="OZE739" s="479"/>
      <c r="OZF739" s="479"/>
      <c r="OZG739" s="479"/>
      <c r="OZH739" s="479"/>
      <c r="OZI739" s="479"/>
      <c r="OZJ739" s="479"/>
      <c r="OZK739" s="479"/>
      <c r="OZL739" s="479"/>
      <c r="OZM739" s="479"/>
      <c r="OZN739" s="479"/>
      <c r="OZO739" s="479"/>
      <c r="OZP739" s="479"/>
      <c r="OZQ739" s="479"/>
      <c r="OZR739" s="479"/>
      <c r="OZS739" s="479"/>
      <c r="OZT739" s="479"/>
      <c r="OZU739" s="479"/>
      <c r="OZV739" s="479"/>
      <c r="OZW739" s="479"/>
      <c r="OZX739" s="479"/>
      <c r="OZY739" s="479"/>
      <c r="OZZ739" s="479"/>
      <c r="PAA739" s="479"/>
      <c r="PAB739" s="479"/>
      <c r="PAC739" s="479"/>
      <c r="PAD739" s="479"/>
      <c r="PAE739" s="479"/>
      <c r="PAF739" s="479"/>
      <c r="PAG739" s="479"/>
      <c r="PAH739" s="479"/>
      <c r="PAI739" s="479"/>
      <c r="PAJ739" s="479"/>
      <c r="PAK739" s="479"/>
      <c r="PAL739" s="479"/>
      <c r="PAM739" s="479"/>
      <c r="PAN739" s="479"/>
      <c r="PAO739" s="479"/>
      <c r="PAP739" s="479"/>
      <c r="PAQ739" s="479"/>
      <c r="PAR739" s="479"/>
      <c r="PAS739" s="479"/>
      <c r="PAT739" s="479"/>
      <c r="PAU739" s="479"/>
      <c r="PAV739" s="479"/>
      <c r="PAW739" s="479"/>
      <c r="PAX739" s="479"/>
      <c r="PAY739" s="479"/>
      <c r="PAZ739" s="479"/>
      <c r="PBA739" s="479"/>
      <c r="PBB739" s="479"/>
      <c r="PBC739" s="479"/>
      <c r="PBD739" s="479"/>
      <c r="PBE739" s="479"/>
      <c r="PBF739" s="479"/>
      <c r="PBG739" s="479"/>
      <c r="PBH739" s="479"/>
      <c r="PBI739" s="479"/>
      <c r="PBJ739" s="479"/>
      <c r="PBK739" s="479"/>
      <c r="PBL739" s="479"/>
      <c r="PBM739" s="479"/>
      <c r="PBN739" s="479"/>
      <c r="PBO739" s="479"/>
      <c r="PBP739" s="479"/>
      <c r="PBQ739" s="479"/>
      <c r="PBR739" s="479"/>
      <c r="PBS739" s="479"/>
      <c r="PBT739" s="479"/>
      <c r="PBU739" s="479"/>
      <c r="PBV739" s="479"/>
      <c r="PBW739" s="479"/>
      <c r="PBX739" s="479"/>
      <c r="PBY739" s="479"/>
      <c r="PBZ739" s="479"/>
      <c r="PCA739" s="479"/>
      <c r="PCB739" s="479"/>
      <c r="PCC739" s="479"/>
      <c r="PCD739" s="479"/>
      <c r="PCE739" s="479"/>
      <c r="PCF739" s="479"/>
      <c r="PCG739" s="479"/>
      <c r="PCH739" s="479"/>
      <c r="PCI739" s="479"/>
      <c r="PCJ739" s="479"/>
      <c r="PCK739" s="479"/>
      <c r="PCL739" s="479"/>
      <c r="PCM739" s="479"/>
      <c r="PCN739" s="479"/>
      <c r="PCO739" s="479"/>
      <c r="PCP739" s="479"/>
      <c r="PCQ739" s="479"/>
      <c r="PCR739" s="479"/>
      <c r="PCS739" s="479"/>
      <c r="PCT739" s="479"/>
      <c r="PCU739" s="479"/>
      <c r="PCV739" s="479"/>
      <c r="PCW739" s="479"/>
      <c r="PCX739" s="479"/>
      <c r="PCY739" s="479"/>
      <c r="PCZ739" s="479"/>
      <c r="PDA739" s="479"/>
      <c r="PDB739" s="479"/>
      <c r="PDC739" s="479"/>
      <c r="PDD739" s="479"/>
      <c r="PDE739" s="479"/>
      <c r="PDF739" s="479"/>
      <c r="PDG739" s="479"/>
      <c r="PDH739" s="479"/>
      <c r="PDI739" s="479"/>
      <c r="PDJ739" s="479"/>
      <c r="PDK739" s="479"/>
      <c r="PDL739" s="479"/>
      <c r="PDM739" s="479"/>
      <c r="PDN739" s="479"/>
      <c r="PDO739" s="479"/>
      <c r="PDP739" s="479"/>
      <c r="PDQ739" s="479"/>
      <c r="PDR739" s="479"/>
      <c r="PDS739" s="479"/>
      <c r="PDT739" s="479"/>
      <c r="PDU739" s="479"/>
      <c r="PDV739" s="479"/>
      <c r="PDW739" s="479"/>
      <c r="PDX739" s="479"/>
      <c r="PDY739" s="479"/>
      <c r="PDZ739" s="479"/>
      <c r="PEA739" s="479"/>
      <c r="PEB739" s="479"/>
      <c r="PEC739" s="479"/>
      <c r="PED739" s="479"/>
      <c r="PEE739" s="479"/>
      <c r="PEF739" s="479"/>
      <c r="PEG739" s="479"/>
      <c r="PEH739" s="479"/>
      <c r="PEI739" s="479"/>
      <c r="PEJ739" s="479"/>
      <c r="PEK739" s="479"/>
      <c r="PEL739" s="479"/>
      <c r="PEM739" s="479"/>
      <c r="PEN739" s="479"/>
      <c r="PEO739" s="479"/>
      <c r="PEP739" s="479"/>
      <c r="PEQ739" s="479"/>
      <c r="PER739" s="479"/>
      <c r="PES739" s="479"/>
      <c r="PET739" s="479"/>
      <c r="PEU739" s="479"/>
      <c r="PEV739" s="479"/>
      <c r="PEW739" s="479"/>
      <c r="PEX739" s="479"/>
      <c r="PEY739" s="479"/>
      <c r="PEZ739" s="479"/>
      <c r="PFA739" s="479"/>
      <c r="PFB739" s="479"/>
      <c r="PFC739" s="479"/>
      <c r="PFD739" s="479"/>
      <c r="PFE739" s="479"/>
      <c r="PFF739" s="479"/>
      <c r="PFG739" s="479"/>
      <c r="PFH739" s="479"/>
      <c r="PFI739" s="479"/>
      <c r="PFJ739" s="479"/>
      <c r="PFK739" s="479"/>
      <c r="PFL739" s="479"/>
      <c r="PFM739" s="479"/>
      <c r="PFN739" s="479"/>
      <c r="PFO739" s="479"/>
      <c r="PFP739" s="479"/>
      <c r="PFQ739" s="479"/>
      <c r="PFR739" s="479"/>
      <c r="PFS739" s="479"/>
      <c r="PFT739" s="479"/>
      <c r="PFU739" s="479"/>
      <c r="PFV739" s="479"/>
      <c r="PFW739" s="479"/>
      <c r="PFX739" s="479"/>
      <c r="PFY739" s="479"/>
      <c r="PFZ739" s="479"/>
      <c r="PGA739" s="479"/>
      <c r="PGB739" s="479"/>
      <c r="PGC739" s="479"/>
      <c r="PGD739" s="479"/>
      <c r="PGE739" s="479"/>
      <c r="PGF739" s="479"/>
      <c r="PGG739" s="479"/>
      <c r="PGH739" s="479"/>
      <c r="PGI739" s="479"/>
      <c r="PGJ739" s="479"/>
      <c r="PGK739" s="479"/>
      <c r="PGL739" s="479"/>
      <c r="PGM739" s="479"/>
      <c r="PGN739" s="479"/>
      <c r="PGO739" s="479"/>
      <c r="PGP739" s="479"/>
      <c r="PGQ739" s="479"/>
      <c r="PGR739" s="479"/>
      <c r="PGS739" s="479"/>
      <c r="PGT739" s="479"/>
      <c r="PGU739" s="479"/>
      <c r="PGV739" s="479"/>
      <c r="PGW739" s="479"/>
      <c r="PGX739" s="479"/>
      <c r="PGY739" s="479"/>
      <c r="PGZ739" s="479"/>
      <c r="PHA739" s="479"/>
      <c r="PHB739" s="479"/>
      <c r="PHC739" s="479"/>
      <c r="PHD739" s="479"/>
      <c r="PHE739" s="479"/>
      <c r="PHF739" s="479"/>
      <c r="PHG739" s="479"/>
      <c r="PHH739" s="479"/>
      <c r="PHI739" s="479"/>
      <c r="PHJ739" s="479"/>
      <c r="PHK739" s="479"/>
      <c r="PHL739" s="479"/>
      <c r="PHM739" s="479"/>
      <c r="PHN739" s="479"/>
      <c r="PHO739" s="479"/>
      <c r="PHP739" s="479"/>
      <c r="PHQ739" s="479"/>
      <c r="PHR739" s="479"/>
      <c r="PHS739" s="479"/>
      <c r="PHT739" s="479"/>
      <c r="PHU739" s="479"/>
      <c r="PHV739" s="479"/>
      <c r="PHW739" s="479"/>
      <c r="PHX739" s="479"/>
      <c r="PHY739" s="479"/>
      <c r="PHZ739" s="479"/>
      <c r="PIA739" s="479"/>
      <c r="PIB739" s="479"/>
      <c r="PIC739" s="479"/>
      <c r="PID739" s="479"/>
      <c r="PIE739" s="479"/>
      <c r="PIF739" s="479"/>
      <c r="PIG739" s="479"/>
      <c r="PIH739" s="479"/>
      <c r="PII739" s="479"/>
      <c r="PIJ739" s="479"/>
      <c r="PIK739" s="479"/>
      <c r="PIL739" s="479"/>
      <c r="PIM739" s="479"/>
      <c r="PIN739" s="479"/>
      <c r="PIO739" s="479"/>
      <c r="PIP739" s="479"/>
      <c r="PIQ739" s="479"/>
      <c r="PIR739" s="479"/>
      <c r="PIS739" s="479"/>
      <c r="PIT739" s="479"/>
      <c r="PIU739" s="479"/>
      <c r="PIV739" s="479"/>
      <c r="PIW739" s="479"/>
      <c r="PIX739" s="479"/>
      <c r="PIY739" s="479"/>
      <c r="PIZ739" s="479"/>
      <c r="PJA739" s="479"/>
      <c r="PJB739" s="479"/>
      <c r="PJC739" s="479"/>
      <c r="PJD739" s="479"/>
      <c r="PJE739" s="479"/>
      <c r="PJF739" s="479"/>
      <c r="PJG739" s="479"/>
      <c r="PJH739" s="479"/>
      <c r="PJI739" s="479"/>
      <c r="PJJ739" s="479"/>
      <c r="PJK739" s="479"/>
      <c r="PJL739" s="479"/>
      <c r="PJM739" s="479"/>
      <c r="PJN739" s="479"/>
      <c r="PJO739" s="479"/>
      <c r="PJP739" s="479"/>
      <c r="PJQ739" s="479"/>
      <c r="PJR739" s="479"/>
      <c r="PJS739" s="479"/>
      <c r="PJT739" s="479"/>
      <c r="PJU739" s="479"/>
      <c r="PJV739" s="479"/>
      <c r="PJW739" s="479"/>
      <c r="PJX739" s="479"/>
      <c r="PJY739" s="479"/>
      <c r="PJZ739" s="479"/>
      <c r="PKA739" s="479"/>
      <c r="PKB739" s="479"/>
      <c r="PKC739" s="479"/>
      <c r="PKD739" s="479"/>
      <c r="PKE739" s="479"/>
      <c r="PKF739" s="479"/>
      <c r="PKG739" s="479"/>
      <c r="PKH739" s="479"/>
      <c r="PKI739" s="479"/>
      <c r="PKJ739" s="479"/>
      <c r="PKK739" s="479"/>
      <c r="PKL739" s="479"/>
      <c r="PKM739" s="479"/>
      <c r="PKN739" s="479"/>
      <c r="PKO739" s="479"/>
      <c r="PKP739" s="479"/>
      <c r="PKQ739" s="479"/>
      <c r="PKR739" s="479"/>
      <c r="PKS739" s="479"/>
      <c r="PKT739" s="479"/>
      <c r="PKU739" s="479"/>
      <c r="PKV739" s="479"/>
      <c r="PKW739" s="479"/>
      <c r="PKX739" s="479"/>
      <c r="PKY739" s="479"/>
      <c r="PKZ739" s="479"/>
      <c r="PLA739" s="479"/>
      <c r="PLB739" s="479"/>
      <c r="PLC739" s="479"/>
      <c r="PLD739" s="479"/>
      <c r="PLE739" s="479"/>
      <c r="PLF739" s="479"/>
      <c r="PLG739" s="479"/>
      <c r="PLH739" s="479"/>
      <c r="PLI739" s="479"/>
      <c r="PLJ739" s="479"/>
      <c r="PLK739" s="479"/>
      <c r="PLL739" s="479"/>
      <c r="PLM739" s="479"/>
      <c r="PLN739" s="479"/>
      <c r="PLO739" s="479"/>
      <c r="PLP739" s="479"/>
      <c r="PLQ739" s="479"/>
      <c r="PLR739" s="479"/>
      <c r="PLS739" s="479"/>
      <c r="PLT739" s="479"/>
      <c r="PLU739" s="479"/>
      <c r="PLV739" s="479"/>
      <c r="PLW739" s="479"/>
      <c r="PLX739" s="479"/>
      <c r="PLY739" s="479"/>
      <c r="PLZ739" s="479"/>
      <c r="PMA739" s="479"/>
      <c r="PMB739" s="479"/>
      <c r="PMC739" s="479"/>
      <c r="PMD739" s="479"/>
      <c r="PME739" s="479"/>
      <c r="PMF739" s="479"/>
      <c r="PMG739" s="479"/>
      <c r="PMH739" s="479"/>
      <c r="PMI739" s="479"/>
      <c r="PMJ739" s="479"/>
      <c r="PMK739" s="479"/>
      <c r="PML739" s="479"/>
      <c r="PMM739" s="479"/>
      <c r="PMN739" s="479"/>
      <c r="PMO739" s="479"/>
      <c r="PMP739" s="479"/>
      <c r="PMQ739" s="479"/>
      <c r="PMR739" s="479"/>
      <c r="PMS739" s="479"/>
      <c r="PMT739" s="479"/>
      <c r="PMU739" s="479"/>
      <c r="PMV739" s="479"/>
      <c r="PMW739" s="479"/>
      <c r="PMX739" s="479"/>
      <c r="PMY739" s="479"/>
      <c r="PMZ739" s="479"/>
      <c r="PNA739" s="479"/>
      <c r="PNB739" s="479"/>
      <c r="PNC739" s="479"/>
      <c r="PND739" s="479"/>
      <c r="PNE739" s="479"/>
      <c r="PNF739" s="479"/>
      <c r="PNG739" s="479"/>
      <c r="PNH739" s="479"/>
      <c r="PNI739" s="479"/>
      <c r="PNJ739" s="479"/>
      <c r="PNK739" s="479"/>
      <c r="PNL739" s="479"/>
      <c r="PNM739" s="479"/>
      <c r="PNN739" s="479"/>
      <c r="PNO739" s="479"/>
      <c r="PNP739" s="479"/>
      <c r="PNQ739" s="479"/>
      <c r="PNR739" s="479"/>
      <c r="PNS739" s="479"/>
      <c r="PNT739" s="479"/>
      <c r="PNU739" s="479"/>
      <c r="PNV739" s="479"/>
      <c r="PNW739" s="479"/>
      <c r="PNX739" s="479"/>
      <c r="PNY739" s="479"/>
      <c r="PNZ739" s="479"/>
      <c r="POA739" s="479"/>
      <c r="POB739" s="479"/>
      <c r="POC739" s="479"/>
      <c r="POD739" s="479"/>
      <c r="POE739" s="479"/>
      <c r="POF739" s="479"/>
      <c r="POG739" s="479"/>
      <c r="POH739" s="479"/>
      <c r="POI739" s="479"/>
      <c r="POJ739" s="479"/>
      <c r="POK739" s="479"/>
      <c r="POL739" s="479"/>
      <c r="POM739" s="479"/>
      <c r="PON739" s="479"/>
      <c r="POO739" s="479"/>
      <c r="POP739" s="479"/>
      <c r="POQ739" s="479"/>
      <c r="POR739" s="479"/>
      <c r="POS739" s="479"/>
      <c r="POT739" s="479"/>
      <c r="POU739" s="479"/>
      <c r="POV739" s="479"/>
      <c r="POW739" s="479"/>
      <c r="POX739" s="479"/>
      <c r="POY739" s="479"/>
      <c r="POZ739" s="479"/>
      <c r="PPA739" s="479"/>
      <c r="PPB739" s="479"/>
      <c r="PPC739" s="479"/>
      <c r="PPD739" s="479"/>
      <c r="PPE739" s="479"/>
      <c r="PPF739" s="479"/>
      <c r="PPG739" s="479"/>
      <c r="PPH739" s="479"/>
      <c r="PPI739" s="479"/>
      <c r="PPJ739" s="479"/>
      <c r="PPK739" s="479"/>
      <c r="PPL739" s="479"/>
      <c r="PPM739" s="479"/>
      <c r="PPN739" s="479"/>
      <c r="PPO739" s="479"/>
      <c r="PPP739" s="479"/>
      <c r="PPQ739" s="479"/>
      <c r="PPR739" s="479"/>
      <c r="PPS739" s="479"/>
      <c r="PPT739" s="479"/>
      <c r="PPU739" s="479"/>
      <c r="PPV739" s="479"/>
      <c r="PPW739" s="479"/>
      <c r="PPX739" s="479"/>
      <c r="PPY739" s="479"/>
      <c r="PPZ739" s="479"/>
      <c r="PQA739" s="479"/>
      <c r="PQB739" s="479"/>
      <c r="PQC739" s="479"/>
      <c r="PQD739" s="479"/>
      <c r="PQE739" s="479"/>
      <c r="PQF739" s="479"/>
      <c r="PQG739" s="479"/>
      <c r="PQH739" s="479"/>
      <c r="PQI739" s="479"/>
      <c r="PQJ739" s="479"/>
      <c r="PQK739" s="479"/>
      <c r="PQL739" s="479"/>
      <c r="PQM739" s="479"/>
      <c r="PQN739" s="479"/>
      <c r="PQO739" s="479"/>
      <c r="PQP739" s="479"/>
      <c r="PQQ739" s="479"/>
      <c r="PQR739" s="479"/>
      <c r="PQS739" s="479"/>
      <c r="PQT739" s="479"/>
      <c r="PQU739" s="479"/>
      <c r="PQV739" s="479"/>
      <c r="PQW739" s="479"/>
      <c r="PQX739" s="479"/>
      <c r="PQY739" s="479"/>
      <c r="PQZ739" s="479"/>
      <c r="PRA739" s="479"/>
      <c r="PRB739" s="479"/>
      <c r="PRC739" s="479"/>
      <c r="PRD739" s="479"/>
      <c r="PRE739" s="479"/>
      <c r="PRF739" s="479"/>
      <c r="PRG739" s="479"/>
      <c r="PRH739" s="479"/>
      <c r="PRI739" s="479"/>
      <c r="PRJ739" s="479"/>
      <c r="PRK739" s="479"/>
      <c r="PRL739" s="479"/>
      <c r="PRM739" s="479"/>
      <c r="PRN739" s="479"/>
      <c r="PRO739" s="479"/>
      <c r="PRP739" s="479"/>
      <c r="PRQ739" s="479"/>
      <c r="PRR739" s="479"/>
      <c r="PRS739" s="479"/>
      <c r="PRT739" s="479"/>
      <c r="PRU739" s="479"/>
      <c r="PRV739" s="479"/>
      <c r="PRW739" s="479"/>
      <c r="PRX739" s="479"/>
      <c r="PRY739" s="479"/>
      <c r="PRZ739" s="479"/>
      <c r="PSA739" s="479"/>
      <c r="PSB739" s="479"/>
      <c r="PSC739" s="479"/>
      <c r="PSD739" s="479"/>
      <c r="PSE739" s="479"/>
      <c r="PSF739" s="479"/>
      <c r="PSG739" s="479"/>
      <c r="PSH739" s="479"/>
      <c r="PSI739" s="479"/>
      <c r="PSJ739" s="479"/>
      <c r="PSK739" s="479"/>
      <c r="PSL739" s="479"/>
      <c r="PSM739" s="479"/>
      <c r="PSN739" s="479"/>
      <c r="PSO739" s="479"/>
      <c r="PSP739" s="479"/>
      <c r="PSQ739" s="479"/>
      <c r="PSR739" s="479"/>
      <c r="PSS739" s="479"/>
      <c r="PST739" s="479"/>
      <c r="PSU739" s="479"/>
      <c r="PSV739" s="479"/>
      <c r="PSW739" s="479"/>
      <c r="PSX739" s="479"/>
      <c r="PSY739" s="479"/>
      <c r="PSZ739" s="479"/>
      <c r="PTA739" s="479"/>
      <c r="PTB739" s="479"/>
      <c r="PTC739" s="479"/>
      <c r="PTD739" s="479"/>
      <c r="PTE739" s="479"/>
      <c r="PTF739" s="479"/>
      <c r="PTG739" s="479"/>
      <c r="PTH739" s="479"/>
      <c r="PTI739" s="479"/>
      <c r="PTJ739" s="479"/>
      <c r="PTK739" s="479"/>
      <c r="PTL739" s="479"/>
      <c r="PTM739" s="479"/>
      <c r="PTN739" s="479"/>
      <c r="PTO739" s="479"/>
      <c r="PTP739" s="479"/>
      <c r="PTQ739" s="479"/>
      <c r="PTR739" s="479"/>
      <c r="PTS739" s="479"/>
      <c r="PTT739" s="479"/>
      <c r="PTU739" s="479"/>
      <c r="PTV739" s="479"/>
      <c r="PTW739" s="479"/>
      <c r="PTX739" s="479"/>
      <c r="PTY739" s="479"/>
      <c r="PTZ739" s="479"/>
      <c r="PUA739" s="479"/>
      <c r="PUB739" s="479"/>
      <c r="PUC739" s="479"/>
      <c r="PUD739" s="479"/>
      <c r="PUE739" s="479"/>
      <c r="PUF739" s="479"/>
      <c r="PUG739" s="479"/>
      <c r="PUH739" s="479"/>
      <c r="PUI739" s="479"/>
      <c r="PUJ739" s="479"/>
      <c r="PUK739" s="479"/>
      <c r="PUL739" s="479"/>
      <c r="PUM739" s="479"/>
      <c r="PUN739" s="479"/>
      <c r="PUO739" s="479"/>
      <c r="PUP739" s="479"/>
      <c r="PUQ739" s="479"/>
      <c r="PUR739" s="479"/>
      <c r="PUS739" s="479"/>
      <c r="PUT739" s="479"/>
      <c r="PUU739" s="479"/>
      <c r="PUV739" s="479"/>
      <c r="PUW739" s="479"/>
      <c r="PUX739" s="479"/>
      <c r="PUY739" s="479"/>
      <c r="PUZ739" s="479"/>
      <c r="PVA739" s="479"/>
      <c r="PVB739" s="479"/>
      <c r="PVC739" s="479"/>
      <c r="PVD739" s="479"/>
      <c r="PVE739" s="479"/>
      <c r="PVF739" s="479"/>
      <c r="PVG739" s="479"/>
      <c r="PVH739" s="479"/>
      <c r="PVI739" s="479"/>
      <c r="PVJ739" s="479"/>
      <c r="PVK739" s="479"/>
      <c r="PVL739" s="479"/>
      <c r="PVM739" s="479"/>
      <c r="PVN739" s="479"/>
      <c r="PVO739" s="479"/>
      <c r="PVP739" s="479"/>
      <c r="PVQ739" s="479"/>
      <c r="PVR739" s="479"/>
      <c r="PVS739" s="479"/>
      <c r="PVT739" s="479"/>
      <c r="PVU739" s="479"/>
      <c r="PVV739" s="479"/>
      <c r="PVW739" s="479"/>
      <c r="PVX739" s="479"/>
      <c r="PVY739" s="479"/>
      <c r="PVZ739" s="479"/>
      <c r="PWA739" s="479"/>
      <c r="PWB739" s="479"/>
      <c r="PWC739" s="479"/>
      <c r="PWD739" s="479"/>
      <c r="PWE739" s="479"/>
      <c r="PWF739" s="479"/>
      <c r="PWG739" s="479"/>
      <c r="PWH739" s="479"/>
      <c r="PWI739" s="479"/>
      <c r="PWJ739" s="479"/>
      <c r="PWK739" s="479"/>
      <c r="PWL739" s="479"/>
      <c r="PWM739" s="479"/>
      <c r="PWN739" s="479"/>
      <c r="PWO739" s="479"/>
      <c r="PWP739" s="479"/>
      <c r="PWQ739" s="479"/>
      <c r="PWR739" s="479"/>
      <c r="PWS739" s="479"/>
      <c r="PWT739" s="479"/>
      <c r="PWU739" s="479"/>
      <c r="PWV739" s="479"/>
      <c r="PWW739" s="479"/>
      <c r="PWX739" s="479"/>
      <c r="PWY739" s="479"/>
      <c r="PWZ739" s="479"/>
      <c r="PXA739" s="479"/>
      <c r="PXB739" s="479"/>
      <c r="PXC739" s="479"/>
      <c r="PXD739" s="479"/>
      <c r="PXE739" s="479"/>
      <c r="PXF739" s="479"/>
      <c r="PXG739" s="479"/>
      <c r="PXH739" s="479"/>
      <c r="PXI739" s="479"/>
      <c r="PXJ739" s="479"/>
      <c r="PXK739" s="479"/>
      <c r="PXL739" s="479"/>
      <c r="PXM739" s="479"/>
      <c r="PXN739" s="479"/>
      <c r="PXO739" s="479"/>
      <c r="PXP739" s="479"/>
      <c r="PXQ739" s="479"/>
      <c r="PXR739" s="479"/>
      <c r="PXS739" s="479"/>
      <c r="PXT739" s="479"/>
      <c r="PXU739" s="479"/>
      <c r="PXV739" s="479"/>
      <c r="PXW739" s="479"/>
      <c r="PXX739" s="479"/>
      <c r="PXY739" s="479"/>
      <c r="PXZ739" s="479"/>
      <c r="PYA739" s="479"/>
      <c r="PYB739" s="479"/>
      <c r="PYC739" s="479"/>
      <c r="PYD739" s="479"/>
      <c r="PYE739" s="479"/>
      <c r="PYF739" s="479"/>
      <c r="PYG739" s="479"/>
      <c r="PYH739" s="479"/>
      <c r="PYI739" s="479"/>
      <c r="PYJ739" s="479"/>
      <c r="PYK739" s="479"/>
      <c r="PYL739" s="479"/>
      <c r="PYM739" s="479"/>
      <c r="PYN739" s="479"/>
      <c r="PYO739" s="479"/>
      <c r="PYP739" s="479"/>
      <c r="PYQ739" s="479"/>
      <c r="PYR739" s="479"/>
      <c r="PYS739" s="479"/>
      <c r="PYT739" s="479"/>
      <c r="PYU739" s="479"/>
      <c r="PYV739" s="479"/>
      <c r="PYW739" s="479"/>
      <c r="PYX739" s="479"/>
      <c r="PYY739" s="479"/>
      <c r="PYZ739" s="479"/>
      <c r="PZA739" s="479"/>
      <c r="PZB739" s="479"/>
      <c r="PZC739" s="479"/>
      <c r="PZD739" s="479"/>
      <c r="PZE739" s="479"/>
      <c r="PZF739" s="479"/>
      <c r="PZG739" s="479"/>
      <c r="PZH739" s="479"/>
      <c r="PZI739" s="479"/>
      <c r="PZJ739" s="479"/>
      <c r="PZK739" s="479"/>
      <c r="PZL739" s="479"/>
      <c r="PZM739" s="479"/>
      <c r="PZN739" s="479"/>
      <c r="PZO739" s="479"/>
      <c r="PZP739" s="479"/>
      <c r="PZQ739" s="479"/>
      <c r="PZR739" s="479"/>
      <c r="PZS739" s="479"/>
      <c r="PZT739" s="479"/>
      <c r="PZU739" s="479"/>
      <c r="PZV739" s="479"/>
      <c r="PZW739" s="479"/>
      <c r="PZX739" s="479"/>
      <c r="PZY739" s="479"/>
      <c r="PZZ739" s="479"/>
      <c r="QAA739" s="479"/>
      <c r="QAB739" s="479"/>
      <c r="QAC739" s="479"/>
      <c r="QAD739" s="479"/>
      <c r="QAE739" s="479"/>
      <c r="QAF739" s="479"/>
      <c r="QAG739" s="479"/>
      <c r="QAH739" s="479"/>
      <c r="QAI739" s="479"/>
      <c r="QAJ739" s="479"/>
      <c r="QAK739" s="479"/>
      <c r="QAL739" s="479"/>
      <c r="QAM739" s="479"/>
      <c r="QAN739" s="479"/>
      <c r="QAO739" s="479"/>
      <c r="QAP739" s="479"/>
      <c r="QAQ739" s="479"/>
      <c r="QAR739" s="479"/>
      <c r="QAS739" s="479"/>
      <c r="QAT739" s="479"/>
      <c r="QAU739" s="479"/>
      <c r="QAV739" s="479"/>
      <c r="QAW739" s="479"/>
      <c r="QAX739" s="479"/>
      <c r="QAY739" s="479"/>
      <c r="QAZ739" s="479"/>
      <c r="QBA739" s="479"/>
      <c r="QBB739" s="479"/>
      <c r="QBC739" s="479"/>
      <c r="QBD739" s="479"/>
      <c r="QBE739" s="479"/>
      <c r="QBF739" s="479"/>
      <c r="QBG739" s="479"/>
      <c r="QBH739" s="479"/>
      <c r="QBI739" s="479"/>
      <c r="QBJ739" s="479"/>
      <c r="QBK739" s="479"/>
      <c r="QBL739" s="479"/>
      <c r="QBM739" s="479"/>
      <c r="QBN739" s="479"/>
      <c r="QBO739" s="479"/>
      <c r="QBP739" s="479"/>
      <c r="QBQ739" s="479"/>
      <c r="QBR739" s="479"/>
      <c r="QBS739" s="479"/>
      <c r="QBT739" s="479"/>
      <c r="QBU739" s="479"/>
      <c r="QBV739" s="479"/>
      <c r="QBW739" s="479"/>
      <c r="QBX739" s="479"/>
      <c r="QBY739" s="479"/>
      <c r="QBZ739" s="479"/>
      <c r="QCA739" s="479"/>
      <c r="QCB739" s="479"/>
      <c r="QCC739" s="479"/>
      <c r="QCD739" s="479"/>
      <c r="QCE739" s="479"/>
      <c r="QCF739" s="479"/>
      <c r="QCG739" s="479"/>
      <c r="QCH739" s="479"/>
      <c r="QCI739" s="479"/>
      <c r="QCJ739" s="479"/>
      <c r="QCK739" s="479"/>
      <c r="QCL739" s="479"/>
      <c r="QCM739" s="479"/>
      <c r="QCN739" s="479"/>
      <c r="QCO739" s="479"/>
      <c r="QCP739" s="479"/>
      <c r="QCQ739" s="479"/>
      <c r="QCR739" s="479"/>
      <c r="QCS739" s="479"/>
      <c r="QCT739" s="479"/>
      <c r="QCU739" s="479"/>
      <c r="QCV739" s="479"/>
      <c r="QCW739" s="479"/>
      <c r="QCX739" s="479"/>
      <c r="QCY739" s="479"/>
      <c r="QCZ739" s="479"/>
      <c r="QDA739" s="479"/>
      <c r="QDB739" s="479"/>
      <c r="QDC739" s="479"/>
      <c r="QDD739" s="479"/>
      <c r="QDE739" s="479"/>
      <c r="QDF739" s="479"/>
      <c r="QDG739" s="479"/>
      <c r="QDH739" s="479"/>
      <c r="QDI739" s="479"/>
      <c r="QDJ739" s="479"/>
      <c r="QDK739" s="479"/>
      <c r="QDL739" s="479"/>
      <c r="QDM739" s="479"/>
      <c r="QDN739" s="479"/>
      <c r="QDO739" s="479"/>
      <c r="QDP739" s="479"/>
      <c r="QDQ739" s="479"/>
      <c r="QDR739" s="479"/>
      <c r="QDS739" s="479"/>
      <c r="QDT739" s="479"/>
      <c r="QDU739" s="479"/>
      <c r="QDV739" s="479"/>
      <c r="QDW739" s="479"/>
      <c r="QDX739" s="479"/>
      <c r="QDY739" s="479"/>
      <c r="QDZ739" s="479"/>
      <c r="QEA739" s="479"/>
      <c r="QEB739" s="479"/>
      <c r="QEC739" s="479"/>
      <c r="QED739" s="479"/>
      <c r="QEE739" s="479"/>
      <c r="QEF739" s="479"/>
      <c r="QEG739" s="479"/>
      <c r="QEH739" s="479"/>
      <c r="QEI739" s="479"/>
      <c r="QEJ739" s="479"/>
      <c r="QEK739" s="479"/>
      <c r="QEL739" s="479"/>
      <c r="QEM739" s="479"/>
      <c r="QEN739" s="479"/>
      <c r="QEO739" s="479"/>
      <c r="QEP739" s="479"/>
      <c r="QEQ739" s="479"/>
      <c r="QER739" s="479"/>
      <c r="QES739" s="479"/>
      <c r="QET739" s="479"/>
      <c r="QEU739" s="479"/>
      <c r="QEV739" s="479"/>
      <c r="QEW739" s="479"/>
      <c r="QEX739" s="479"/>
      <c r="QEY739" s="479"/>
      <c r="QEZ739" s="479"/>
      <c r="QFA739" s="479"/>
      <c r="QFB739" s="479"/>
      <c r="QFC739" s="479"/>
      <c r="QFD739" s="479"/>
      <c r="QFE739" s="479"/>
      <c r="QFF739" s="479"/>
      <c r="QFG739" s="479"/>
      <c r="QFH739" s="479"/>
      <c r="QFI739" s="479"/>
      <c r="QFJ739" s="479"/>
      <c r="QFK739" s="479"/>
      <c r="QFL739" s="479"/>
      <c r="QFM739" s="479"/>
      <c r="QFN739" s="479"/>
      <c r="QFO739" s="479"/>
      <c r="QFP739" s="479"/>
      <c r="QFQ739" s="479"/>
      <c r="QFR739" s="479"/>
      <c r="QFS739" s="479"/>
      <c r="QFT739" s="479"/>
      <c r="QFU739" s="479"/>
      <c r="QFV739" s="479"/>
      <c r="QFW739" s="479"/>
      <c r="QFX739" s="479"/>
      <c r="QFY739" s="479"/>
      <c r="QFZ739" s="479"/>
      <c r="QGA739" s="479"/>
      <c r="QGB739" s="479"/>
      <c r="QGC739" s="479"/>
      <c r="QGD739" s="479"/>
      <c r="QGE739" s="479"/>
      <c r="QGF739" s="479"/>
      <c r="QGG739" s="479"/>
      <c r="QGH739" s="479"/>
      <c r="QGI739" s="479"/>
      <c r="QGJ739" s="479"/>
      <c r="QGK739" s="479"/>
      <c r="QGL739" s="479"/>
      <c r="QGM739" s="479"/>
      <c r="QGN739" s="479"/>
      <c r="QGO739" s="479"/>
      <c r="QGP739" s="479"/>
      <c r="QGQ739" s="479"/>
      <c r="QGR739" s="479"/>
      <c r="QGS739" s="479"/>
      <c r="QGT739" s="479"/>
      <c r="QGU739" s="479"/>
      <c r="QGV739" s="479"/>
      <c r="QGW739" s="479"/>
      <c r="QGX739" s="479"/>
      <c r="QGY739" s="479"/>
      <c r="QGZ739" s="479"/>
      <c r="QHA739" s="479"/>
      <c r="QHB739" s="479"/>
      <c r="QHC739" s="479"/>
      <c r="QHD739" s="479"/>
      <c r="QHE739" s="479"/>
      <c r="QHF739" s="479"/>
      <c r="QHG739" s="479"/>
      <c r="QHH739" s="479"/>
      <c r="QHI739" s="479"/>
      <c r="QHJ739" s="479"/>
      <c r="QHK739" s="479"/>
      <c r="QHL739" s="479"/>
      <c r="QHM739" s="479"/>
      <c r="QHN739" s="479"/>
      <c r="QHO739" s="479"/>
      <c r="QHP739" s="479"/>
      <c r="QHQ739" s="479"/>
      <c r="QHR739" s="479"/>
      <c r="QHS739" s="479"/>
      <c r="QHT739" s="479"/>
      <c r="QHU739" s="479"/>
      <c r="QHV739" s="479"/>
      <c r="QHW739" s="479"/>
      <c r="QHX739" s="479"/>
      <c r="QHY739" s="479"/>
      <c r="QHZ739" s="479"/>
      <c r="QIA739" s="479"/>
      <c r="QIB739" s="479"/>
      <c r="QIC739" s="479"/>
      <c r="QID739" s="479"/>
      <c r="QIE739" s="479"/>
      <c r="QIF739" s="479"/>
      <c r="QIG739" s="479"/>
      <c r="QIH739" s="479"/>
      <c r="QII739" s="479"/>
      <c r="QIJ739" s="479"/>
      <c r="QIK739" s="479"/>
      <c r="QIL739" s="479"/>
      <c r="QIM739" s="479"/>
      <c r="QIN739" s="479"/>
      <c r="QIO739" s="479"/>
      <c r="QIP739" s="479"/>
      <c r="QIQ739" s="479"/>
      <c r="QIR739" s="479"/>
      <c r="QIS739" s="479"/>
      <c r="QIT739" s="479"/>
      <c r="QIU739" s="479"/>
      <c r="QIV739" s="479"/>
      <c r="QIW739" s="479"/>
      <c r="QIX739" s="479"/>
      <c r="QIY739" s="479"/>
      <c r="QIZ739" s="479"/>
      <c r="QJA739" s="479"/>
      <c r="QJB739" s="479"/>
      <c r="QJC739" s="479"/>
      <c r="QJD739" s="479"/>
      <c r="QJE739" s="479"/>
      <c r="QJF739" s="479"/>
      <c r="QJG739" s="479"/>
      <c r="QJH739" s="479"/>
      <c r="QJI739" s="479"/>
      <c r="QJJ739" s="479"/>
      <c r="QJK739" s="479"/>
      <c r="QJL739" s="479"/>
      <c r="QJM739" s="479"/>
      <c r="QJN739" s="479"/>
      <c r="QJO739" s="479"/>
      <c r="QJP739" s="479"/>
      <c r="QJQ739" s="479"/>
      <c r="QJR739" s="479"/>
      <c r="QJS739" s="479"/>
      <c r="QJT739" s="479"/>
      <c r="QJU739" s="479"/>
      <c r="QJV739" s="479"/>
      <c r="QJW739" s="479"/>
      <c r="QJX739" s="479"/>
      <c r="QJY739" s="479"/>
      <c r="QJZ739" s="479"/>
      <c r="QKA739" s="479"/>
      <c r="QKB739" s="479"/>
      <c r="QKC739" s="479"/>
      <c r="QKD739" s="479"/>
      <c r="QKE739" s="479"/>
      <c r="QKF739" s="479"/>
      <c r="QKG739" s="479"/>
      <c r="QKH739" s="479"/>
      <c r="QKI739" s="479"/>
      <c r="QKJ739" s="479"/>
      <c r="QKK739" s="479"/>
      <c r="QKL739" s="479"/>
      <c r="QKM739" s="479"/>
      <c r="QKN739" s="479"/>
      <c r="QKO739" s="479"/>
      <c r="QKP739" s="479"/>
      <c r="QKQ739" s="479"/>
      <c r="QKR739" s="479"/>
      <c r="QKS739" s="479"/>
      <c r="QKT739" s="479"/>
      <c r="QKU739" s="479"/>
      <c r="QKV739" s="479"/>
      <c r="QKW739" s="479"/>
      <c r="QKX739" s="479"/>
      <c r="QKY739" s="479"/>
      <c r="QKZ739" s="479"/>
      <c r="QLA739" s="479"/>
      <c r="QLB739" s="479"/>
      <c r="QLC739" s="479"/>
      <c r="QLD739" s="479"/>
      <c r="QLE739" s="479"/>
      <c r="QLF739" s="479"/>
      <c r="QLG739" s="479"/>
      <c r="QLH739" s="479"/>
      <c r="QLI739" s="479"/>
      <c r="QLJ739" s="479"/>
      <c r="QLK739" s="479"/>
      <c r="QLL739" s="479"/>
      <c r="QLM739" s="479"/>
      <c r="QLN739" s="479"/>
      <c r="QLO739" s="479"/>
      <c r="QLP739" s="479"/>
      <c r="QLQ739" s="479"/>
      <c r="QLR739" s="479"/>
      <c r="QLS739" s="479"/>
      <c r="QLT739" s="479"/>
      <c r="QLU739" s="479"/>
      <c r="QLV739" s="479"/>
      <c r="QLW739" s="479"/>
      <c r="QLX739" s="479"/>
      <c r="QLY739" s="479"/>
      <c r="QLZ739" s="479"/>
      <c r="QMA739" s="479"/>
      <c r="QMB739" s="479"/>
      <c r="QMC739" s="479"/>
      <c r="QMD739" s="479"/>
      <c r="QME739" s="479"/>
      <c r="QMF739" s="479"/>
      <c r="QMG739" s="479"/>
      <c r="QMH739" s="479"/>
      <c r="QMI739" s="479"/>
      <c r="QMJ739" s="479"/>
      <c r="QMK739" s="479"/>
      <c r="QML739" s="479"/>
      <c r="QMM739" s="479"/>
      <c r="QMN739" s="479"/>
      <c r="QMO739" s="479"/>
      <c r="QMP739" s="479"/>
      <c r="QMQ739" s="479"/>
      <c r="QMR739" s="479"/>
      <c r="QMS739" s="479"/>
      <c r="QMT739" s="479"/>
      <c r="QMU739" s="479"/>
      <c r="QMV739" s="479"/>
      <c r="QMW739" s="479"/>
      <c r="QMX739" s="479"/>
      <c r="QMY739" s="479"/>
      <c r="QMZ739" s="479"/>
      <c r="QNA739" s="479"/>
      <c r="QNB739" s="479"/>
      <c r="QNC739" s="479"/>
      <c r="QND739" s="479"/>
      <c r="QNE739" s="479"/>
      <c r="QNF739" s="479"/>
      <c r="QNG739" s="479"/>
      <c r="QNH739" s="479"/>
      <c r="QNI739" s="479"/>
      <c r="QNJ739" s="479"/>
      <c r="QNK739" s="479"/>
      <c r="QNL739" s="479"/>
      <c r="QNM739" s="479"/>
      <c r="QNN739" s="479"/>
      <c r="QNO739" s="479"/>
      <c r="QNP739" s="479"/>
      <c r="QNQ739" s="479"/>
      <c r="QNR739" s="479"/>
      <c r="QNS739" s="479"/>
      <c r="QNT739" s="479"/>
      <c r="QNU739" s="479"/>
      <c r="QNV739" s="479"/>
      <c r="QNW739" s="479"/>
      <c r="QNX739" s="479"/>
      <c r="QNY739" s="479"/>
      <c r="QNZ739" s="479"/>
      <c r="QOA739" s="479"/>
      <c r="QOB739" s="479"/>
      <c r="QOC739" s="479"/>
      <c r="QOD739" s="479"/>
      <c r="QOE739" s="479"/>
      <c r="QOF739" s="479"/>
      <c r="QOG739" s="479"/>
      <c r="QOH739" s="479"/>
      <c r="QOI739" s="479"/>
      <c r="QOJ739" s="479"/>
      <c r="QOK739" s="479"/>
      <c r="QOL739" s="479"/>
      <c r="QOM739" s="479"/>
      <c r="QON739" s="479"/>
      <c r="QOO739" s="479"/>
      <c r="QOP739" s="479"/>
      <c r="QOQ739" s="479"/>
      <c r="QOR739" s="479"/>
      <c r="QOS739" s="479"/>
      <c r="QOT739" s="479"/>
      <c r="QOU739" s="479"/>
      <c r="QOV739" s="479"/>
      <c r="QOW739" s="479"/>
      <c r="QOX739" s="479"/>
      <c r="QOY739" s="479"/>
      <c r="QOZ739" s="479"/>
      <c r="QPA739" s="479"/>
      <c r="QPB739" s="479"/>
      <c r="QPC739" s="479"/>
      <c r="QPD739" s="479"/>
      <c r="QPE739" s="479"/>
      <c r="QPF739" s="479"/>
      <c r="QPG739" s="479"/>
      <c r="QPH739" s="479"/>
      <c r="QPI739" s="479"/>
      <c r="QPJ739" s="479"/>
      <c r="QPK739" s="479"/>
      <c r="QPL739" s="479"/>
      <c r="QPM739" s="479"/>
      <c r="QPN739" s="479"/>
      <c r="QPO739" s="479"/>
      <c r="QPP739" s="479"/>
      <c r="QPQ739" s="479"/>
      <c r="QPR739" s="479"/>
      <c r="QPS739" s="479"/>
      <c r="QPT739" s="479"/>
      <c r="QPU739" s="479"/>
      <c r="QPV739" s="479"/>
      <c r="QPW739" s="479"/>
      <c r="QPX739" s="479"/>
      <c r="QPY739" s="479"/>
      <c r="QPZ739" s="479"/>
      <c r="QQA739" s="479"/>
      <c r="QQB739" s="479"/>
      <c r="QQC739" s="479"/>
      <c r="QQD739" s="479"/>
      <c r="QQE739" s="479"/>
      <c r="QQF739" s="479"/>
      <c r="QQG739" s="479"/>
      <c r="QQH739" s="479"/>
      <c r="QQI739" s="479"/>
      <c r="QQJ739" s="479"/>
      <c r="QQK739" s="479"/>
      <c r="QQL739" s="479"/>
      <c r="QQM739" s="479"/>
      <c r="QQN739" s="479"/>
      <c r="QQO739" s="479"/>
      <c r="QQP739" s="479"/>
      <c r="QQQ739" s="479"/>
      <c r="QQR739" s="479"/>
      <c r="QQS739" s="479"/>
      <c r="QQT739" s="479"/>
      <c r="QQU739" s="479"/>
      <c r="QQV739" s="479"/>
      <c r="QQW739" s="479"/>
      <c r="QQX739" s="479"/>
      <c r="QQY739" s="479"/>
      <c r="QQZ739" s="479"/>
      <c r="QRA739" s="479"/>
      <c r="QRB739" s="479"/>
      <c r="QRC739" s="479"/>
      <c r="QRD739" s="479"/>
      <c r="QRE739" s="479"/>
      <c r="QRF739" s="479"/>
      <c r="QRG739" s="479"/>
      <c r="QRH739" s="479"/>
      <c r="QRI739" s="479"/>
      <c r="QRJ739" s="479"/>
      <c r="QRK739" s="479"/>
      <c r="QRL739" s="479"/>
      <c r="QRM739" s="479"/>
      <c r="QRN739" s="479"/>
      <c r="QRO739" s="479"/>
      <c r="QRP739" s="479"/>
      <c r="QRQ739" s="479"/>
      <c r="QRR739" s="479"/>
      <c r="QRS739" s="479"/>
      <c r="QRT739" s="479"/>
      <c r="QRU739" s="479"/>
      <c r="QRV739" s="479"/>
      <c r="QRW739" s="479"/>
      <c r="QRX739" s="479"/>
      <c r="QRY739" s="479"/>
      <c r="QRZ739" s="479"/>
      <c r="QSA739" s="479"/>
      <c r="QSB739" s="479"/>
      <c r="QSC739" s="479"/>
      <c r="QSD739" s="479"/>
      <c r="QSE739" s="479"/>
      <c r="QSF739" s="479"/>
      <c r="QSG739" s="479"/>
      <c r="QSH739" s="479"/>
      <c r="QSI739" s="479"/>
      <c r="QSJ739" s="479"/>
      <c r="QSK739" s="479"/>
      <c r="QSL739" s="479"/>
      <c r="QSM739" s="479"/>
      <c r="QSN739" s="479"/>
      <c r="QSO739" s="479"/>
      <c r="QSP739" s="479"/>
      <c r="QSQ739" s="479"/>
      <c r="QSR739" s="479"/>
      <c r="QSS739" s="479"/>
      <c r="QST739" s="479"/>
      <c r="QSU739" s="479"/>
      <c r="QSV739" s="479"/>
      <c r="QSW739" s="479"/>
      <c r="QSX739" s="479"/>
      <c r="QSY739" s="479"/>
      <c r="QSZ739" s="479"/>
      <c r="QTA739" s="479"/>
      <c r="QTB739" s="479"/>
      <c r="QTC739" s="479"/>
      <c r="QTD739" s="479"/>
      <c r="QTE739" s="479"/>
      <c r="QTF739" s="479"/>
      <c r="QTG739" s="479"/>
      <c r="QTH739" s="479"/>
      <c r="QTI739" s="479"/>
      <c r="QTJ739" s="479"/>
      <c r="QTK739" s="479"/>
      <c r="QTL739" s="479"/>
      <c r="QTM739" s="479"/>
      <c r="QTN739" s="479"/>
      <c r="QTO739" s="479"/>
      <c r="QTP739" s="479"/>
      <c r="QTQ739" s="479"/>
      <c r="QTR739" s="479"/>
      <c r="QTS739" s="479"/>
      <c r="QTT739" s="479"/>
      <c r="QTU739" s="479"/>
      <c r="QTV739" s="479"/>
      <c r="QTW739" s="479"/>
      <c r="QTX739" s="479"/>
      <c r="QTY739" s="479"/>
      <c r="QTZ739" s="479"/>
      <c r="QUA739" s="479"/>
      <c r="QUB739" s="479"/>
      <c r="QUC739" s="479"/>
      <c r="QUD739" s="479"/>
      <c r="QUE739" s="479"/>
      <c r="QUF739" s="479"/>
      <c r="QUG739" s="479"/>
      <c r="QUH739" s="479"/>
      <c r="QUI739" s="479"/>
      <c r="QUJ739" s="479"/>
      <c r="QUK739" s="479"/>
      <c r="QUL739" s="479"/>
      <c r="QUM739" s="479"/>
      <c r="QUN739" s="479"/>
      <c r="QUO739" s="479"/>
      <c r="QUP739" s="479"/>
      <c r="QUQ739" s="479"/>
      <c r="QUR739" s="479"/>
      <c r="QUS739" s="479"/>
      <c r="QUT739" s="479"/>
      <c r="QUU739" s="479"/>
      <c r="QUV739" s="479"/>
      <c r="QUW739" s="479"/>
      <c r="QUX739" s="479"/>
      <c r="QUY739" s="479"/>
      <c r="QUZ739" s="479"/>
      <c r="QVA739" s="479"/>
      <c r="QVB739" s="479"/>
      <c r="QVC739" s="479"/>
      <c r="QVD739" s="479"/>
      <c r="QVE739" s="479"/>
      <c r="QVF739" s="479"/>
      <c r="QVG739" s="479"/>
      <c r="QVH739" s="479"/>
      <c r="QVI739" s="479"/>
      <c r="QVJ739" s="479"/>
      <c r="QVK739" s="479"/>
      <c r="QVL739" s="479"/>
      <c r="QVM739" s="479"/>
      <c r="QVN739" s="479"/>
      <c r="QVO739" s="479"/>
      <c r="QVP739" s="479"/>
      <c r="QVQ739" s="479"/>
      <c r="QVR739" s="479"/>
      <c r="QVS739" s="479"/>
      <c r="QVT739" s="479"/>
      <c r="QVU739" s="479"/>
      <c r="QVV739" s="479"/>
      <c r="QVW739" s="479"/>
      <c r="QVX739" s="479"/>
      <c r="QVY739" s="479"/>
      <c r="QVZ739" s="479"/>
      <c r="QWA739" s="479"/>
      <c r="QWB739" s="479"/>
      <c r="QWC739" s="479"/>
      <c r="QWD739" s="479"/>
      <c r="QWE739" s="479"/>
      <c r="QWF739" s="479"/>
      <c r="QWG739" s="479"/>
      <c r="QWH739" s="479"/>
      <c r="QWI739" s="479"/>
      <c r="QWJ739" s="479"/>
      <c r="QWK739" s="479"/>
      <c r="QWL739" s="479"/>
      <c r="QWM739" s="479"/>
      <c r="QWN739" s="479"/>
      <c r="QWO739" s="479"/>
      <c r="QWP739" s="479"/>
      <c r="QWQ739" s="479"/>
      <c r="QWR739" s="479"/>
      <c r="QWS739" s="479"/>
      <c r="QWT739" s="479"/>
      <c r="QWU739" s="479"/>
      <c r="QWV739" s="479"/>
      <c r="QWW739" s="479"/>
      <c r="QWX739" s="479"/>
      <c r="QWY739" s="479"/>
      <c r="QWZ739" s="479"/>
      <c r="QXA739" s="479"/>
      <c r="QXB739" s="479"/>
      <c r="QXC739" s="479"/>
      <c r="QXD739" s="479"/>
      <c r="QXE739" s="479"/>
      <c r="QXF739" s="479"/>
      <c r="QXG739" s="479"/>
      <c r="QXH739" s="479"/>
      <c r="QXI739" s="479"/>
      <c r="QXJ739" s="479"/>
      <c r="QXK739" s="479"/>
      <c r="QXL739" s="479"/>
      <c r="QXM739" s="479"/>
      <c r="QXN739" s="479"/>
      <c r="QXO739" s="479"/>
      <c r="QXP739" s="479"/>
      <c r="QXQ739" s="479"/>
      <c r="QXR739" s="479"/>
      <c r="QXS739" s="479"/>
      <c r="QXT739" s="479"/>
      <c r="QXU739" s="479"/>
      <c r="QXV739" s="479"/>
      <c r="QXW739" s="479"/>
      <c r="QXX739" s="479"/>
      <c r="QXY739" s="479"/>
      <c r="QXZ739" s="479"/>
      <c r="QYA739" s="479"/>
      <c r="QYB739" s="479"/>
      <c r="QYC739" s="479"/>
      <c r="QYD739" s="479"/>
      <c r="QYE739" s="479"/>
      <c r="QYF739" s="479"/>
      <c r="QYG739" s="479"/>
      <c r="QYH739" s="479"/>
      <c r="QYI739" s="479"/>
      <c r="QYJ739" s="479"/>
      <c r="QYK739" s="479"/>
      <c r="QYL739" s="479"/>
      <c r="QYM739" s="479"/>
      <c r="QYN739" s="479"/>
      <c r="QYO739" s="479"/>
      <c r="QYP739" s="479"/>
      <c r="QYQ739" s="479"/>
      <c r="QYR739" s="479"/>
      <c r="QYS739" s="479"/>
      <c r="QYT739" s="479"/>
      <c r="QYU739" s="479"/>
      <c r="QYV739" s="479"/>
      <c r="QYW739" s="479"/>
      <c r="QYX739" s="479"/>
      <c r="QYY739" s="479"/>
      <c r="QYZ739" s="479"/>
      <c r="QZA739" s="479"/>
      <c r="QZB739" s="479"/>
      <c r="QZC739" s="479"/>
      <c r="QZD739" s="479"/>
      <c r="QZE739" s="479"/>
      <c r="QZF739" s="479"/>
      <c r="QZG739" s="479"/>
      <c r="QZH739" s="479"/>
      <c r="QZI739" s="479"/>
      <c r="QZJ739" s="479"/>
      <c r="QZK739" s="479"/>
      <c r="QZL739" s="479"/>
      <c r="QZM739" s="479"/>
      <c r="QZN739" s="479"/>
      <c r="QZO739" s="479"/>
      <c r="QZP739" s="479"/>
      <c r="QZQ739" s="479"/>
      <c r="QZR739" s="479"/>
      <c r="QZS739" s="479"/>
      <c r="QZT739" s="479"/>
      <c r="QZU739" s="479"/>
      <c r="QZV739" s="479"/>
      <c r="QZW739" s="479"/>
      <c r="QZX739" s="479"/>
      <c r="QZY739" s="479"/>
      <c r="QZZ739" s="479"/>
      <c r="RAA739" s="479"/>
      <c r="RAB739" s="479"/>
      <c r="RAC739" s="479"/>
      <c r="RAD739" s="479"/>
      <c r="RAE739" s="479"/>
      <c r="RAF739" s="479"/>
      <c r="RAG739" s="479"/>
      <c r="RAH739" s="479"/>
      <c r="RAI739" s="479"/>
      <c r="RAJ739" s="479"/>
      <c r="RAK739" s="479"/>
      <c r="RAL739" s="479"/>
      <c r="RAM739" s="479"/>
      <c r="RAN739" s="479"/>
      <c r="RAO739" s="479"/>
      <c r="RAP739" s="479"/>
      <c r="RAQ739" s="479"/>
      <c r="RAR739" s="479"/>
      <c r="RAS739" s="479"/>
      <c r="RAT739" s="479"/>
      <c r="RAU739" s="479"/>
      <c r="RAV739" s="479"/>
      <c r="RAW739" s="479"/>
      <c r="RAX739" s="479"/>
      <c r="RAY739" s="479"/>
      <c r="RAZ739" s="479"/>
      <c r="RBA739" s="479"/>
      <c r="RBB739" s="479"/>
      <c r="RBC739" s="479"/>
      <c r="RBD739" s="479"/>
      <c r="RBE739" s="479"/>
      <c r="RBF739" s="479"/>
      <c r="RBG739" s="479"/>
      <c r="RBH739" s="479"/>
      <c r="RBI739" s="479"/>
      <c r="RBJ739" s="479"/>
      <c r="RBK739" s="479"/>
      <c r="RBL739" s="479"/>
      <c r="RBM739" s="479"/>
      <c r="RBN739" s="479"/>
      <c r="RBO739" s="479"/>
      <c r="RBP739" s="479"/>
      <c r="RBQ739" s="479"/>
      <c r="RBR739" s="479"/>
      <c r="RBS739" s="479"/>
      <c r="RBT739" s="479"/>
      <c r="RBU739" s="479"/>
      <c r="RBV739" s="479"/>
      <c r="RBW739" s="479"/>
      <c r="RBX739" s="479"/>
      <c r="RBY739" s="479"/>
      <c r="RBZ739" s="479"/>
      <c r="RCA739" s="479"/>
      <c r="RCB739" s="479"/>
      <c r="RCC739" s="479"/>
      <c r="RCD739" s="479"/>
      <c r="RCE739" s="479"/>
      <c r="RCF739" s="479"/>
      <c r="RCG739" s="479"/>
      <c r="RCH739" s="479"/>
      <c r="RCI739" s="479"/>
      <c r="RCJ739" s="479"/>
      <c r="RCK739" s="479"/>
      <c r="RCL739" s="479"/>
      <c r="RCM739" s="479"/>
      <c r="RCN739" s="479"/>
      <c r="RCO739" s="479"/>
      <c r="RCP739" s="479"/>
      <c r="RCQ739" s="479"/>
      <c r="RCR739" s="479"/>
      <c r="RCS739" s="479"/>
      <c r="RCT739" s="479"/>
      <c r="RCU739" s="479"/>
      <c r="RCV739" s="479"/>
      <c r="RCW739" s="479"/>
      <c r="RCX739" s="479"/>
      <c r="RCY739" s="479"/>
      <c r="RCZ739" s="479"/>
      <c r="RDA739" s="479"/>
      <c r="RDB739" s="479"/>
      <c r="RDC739" s="479"/>
      <c r="RDD739" s="479"/>
      <c r="RDE739" s="479"/>
      <c r="RDF739" s="479"/>
      <c r="RDG739" s="479"/>
      <c r="RDH739" s="479"/>
      <c r="RDI739" s="479"/>
      <c r="RDJ739" s="479"/>
      <c r="RDK739" s="479"/>
      <c r="RDL739" s="479"/>
      <c r="RDM739" s="479"/>
      <c r="RDN739" s="479"/>
      <c r="RDO739" s="479"/>
      <c r="RDP739" s="479"/>
      <c r="RDQ739" s="479"/>
      <c r="RDR739" s="479"/>
      <c r="RDS739" s="479"/>
      <c r="RDT739" s="479"/>
      <c r="RDU739" s="479"/>
      <c r="RDV739" s="479"/>
      <c r="RDW739" s="479"/>
      <c r="RDX739" s="479"/>
      <c r="RDY739" s="479"/>
      <c r="RDZ739" s="479"/>
      <c r="REA739" s="479"/>
      <c r="REB739" s="479"/>
      <c r="REC739" s="479"/>
      <c r="RED739" s="479"/>
      <c r="REE739" s="479"/>
      <c r="REF739" s="479"/>
      <c r="REG739" s="479"/>
      <c r="REH739" s="479"/>
      <c r="REI739" s="479"/>
      <c r="REJ739" s="479"/>
      <c r="REK739" s="479"/>
      <c r="REL739" s="479"/>
      <c r="REM739" s="479"/>
      <c r="REN739" s="479"/>
      <c r="REO739" s="479"/>
      <c r="REP739" s="479"/>
      <c r="REQ739" s="479"/>
      <c r="RER739" s="479"/>
      <c r="RES739" s="479"/>
      <c r="RET739" s="479"/>
      <c r="REU739" s="479"/>
      <c r="REV739" s="479"/>
      <c r="REW739" s="479"/>
      <c r="REX739" s="479"/>
      <c r="REY739" s="479"/>
      <c r="REZ739" s="479"/>
      <c r="RFA739" s="479"/>
      <c r="RFB739" s="479"/>
      <c r="RFC739" s="479"/>
      <c r="RFD739" s="479"/>
      <c r="RFE739" s="479"/>
      <c r="RFF739" s="479"/>
      <c r="RFG739" s="479"/>
      <c r="RFH739" s="479"/>
      <c r="RFI739" s="479"/>
      <c r="RFJ739" s="479"/>
      <c r="RFK739" s="479"/>
      <c r="RFL739" s="479"/>
      <c r="RFM739" s="479"/>
      <c r="RFN739" s="479"/>
      <c r="RFO739" s="479"/>
      <c r="RFP739" s="479"/>
      <c r="RFQ739" s="479"/>
      <c r="RFR739" s="479"/>
      <c r="RFS739" s="479"/>
      <c r="RFT739" s="479"/>
      <c r="RFU739" s="479"/>
      <c r="RFV739" s="479"/>
      <c r="RFW739" s="479"/>
      <c r="RFX739" s="479"/>
      <c r="RFY739" s="479"/>
      <c r="RFZ739" s="479"/>
      <c r="RGA739" s="479"/>
      <c r="RGB739" s="479"/>
      <c r="RGC739" s="479"/>
      <c r="RGD739" s="479"/>
      <c r="RGE739" s="479"/>
      <c r="RGF739" s="479"/>
      <c r="RGG739" s="479"/>
      <c r="RGH739" s="479"/>
      <c r="RGI739" s="479"/>
      <c r="RGJ739" s="479"/>
      <c r="RGK739" s="479"/>
      <c r="RGL739" s="479"/>
      <c r="RGM739" s="479"/>
      <c r="RGN739" s="479"/>
      <c r="RGO739" s="479"/>
      <c r="RGP739" s="479"/>
      <c r="RGQ739" s="479"/>
      <c r="RGR739" s="479"/>
      <c r="RGS739" s="479"/>
      <c r="RGT739" s="479"/>
      <c r="RGU739" s="479"/>
      <c r="RGV739" s="479"/>
      <c r="RGW739" s="479"/>
      <c r="RGX739" s="479"/>
      <c r="RGY739" s="479"/>
      <c r="RGZ739" s="479"/>
      <c r="RHA739" s="479"/>
      <c r="RHB739" s="479"/>
      <c r="RHC739" s="479"/>
      <c r="RHD739" s="479"/>
      <c r="RHE739" s="479"/>
      <c r="RHF739" s="479"/>
      <c r="RHG739" s="479"/>
      <c r="RHH739" s="479"/>
      <c r="RHI739" s="479"/>
      <c r="RHJ739" s="479"/>
      <c r="RHK739" s="479"/>
      <c r="RHL739" s="479"/>
      <c r="RHM739" s="479"/>
      <c r="RHN739" s="479"/>
      <c r="RHO739" s="479"/>
      <c r="RHP739" s="479"/>
      <c r="RHQ739" s="479"/>
      <c r="RHR739" s="479"/>
      <c r="RHS739" s="479"/>
      <c r="RHT739" s="479"/>
      <c r="RHU739" s="479"/>
      <c r="RHV739" s="479"/>
      <c r="RHW739" s="479"/>
      <c r="RHX739" s="479"/>
      <c r="RHY739" s="479"/>
      <c r="RHZ739" s="479"/>
      <c r="RIA739" s="479"/>
      <c r="RIB739" s="479"/>
      <c r="RIC739" s="479"/>
      <c r="RID739" s="479"/>
      <c r="RIE739" s="479"/>
      <c r="RIF739" s="479"/>
      <c r="RIG739" s="479"/>
      <c r="RIH739" s="479"/>
      <c r="RII739" s="479"/>
      <c r="RIJ739" s="479"/>
      <c r="RIK739" s="479"/>
      <c r="RIL739" s="479"/>
      <c r="RIM739" s="479"/>
      <c r="RIN739" s="479"/>
      <c r="RIO739" s="479"/>
      <c r="RIP739" s="479"/>
      <c r="RIQ739" s="479"/>
      <c r="RIR739" s="479"/>
      <c r="RIS739" s="479"/>
      <c r="RIT739" s="479"/>
      <c r="RIU739" s="479"/>
      <c r="RIV739" s="479"/>
      <c r="RIW739" s="479"/>
      <c r="RIX739" s="479"/>
      <c r="RIY739" s="479"/>
      <c r="RIZ739" s="479"/>
      <c r="RJA739" s="479"/>
      <c r="RJB739" s="479"/>
      <c r="RJC739" s="479"/>
      <c r="RJD739" s="479"/>
      <c r="RJE739" s="479"/>
      <c r="RJF739" s="479"/>
      <c r="RJG739" s="479"/>
      <c r="RJH739" s="479"/>
      <c r="RJI739" s="479"/>
      <c r="RJJ739" s="479"/>
      <c r="RJK739" s="479"/>
      <c r="RJL739" s="479"/>
      <c r="RJM739" s="479"/>
      <c r="RJN739" s="479"/>
      <c r="RJO739" s="479"/>
      <c r="RJP739" s="479"/>
      <c r="RJQ739" s="479"/>
      <c r="RJR739" s="479"/>
      <c r="RJS739" s="479"/>
      <c r="RJT739" s="479"/>
      <c r="RJU739" s="479"/>
      <c r="RJV739" s="479"/>
      <c r="RJW739" s="479"/>
      <c r="RJX739" s="479"/>
      <c r="RJY739" s="479"/>
      <c r="RJZ739" s="479"/>
      <c r="RKA739" s="479"/>
      <c r="RKB739" s="479"/>
      <c r="RKC739" s="479"/>
      <c r="RKD739" s="479"/>
      <c r="RKE739" s="479"/>
      <c r="RKF739" s="479"/>
      <c r="RKG739" s="479"/>
      <c r="RKH739" s="479"/>
      <c r="RKI739" s="479"/>
      <c r="RKJ739" s="479"/>
      <c r="RKK739" s="479"/>
      <c r="RKL739" s="479"/>
      <c r="RKM739" s="479"/>
      <c r="RKN739" s="479"/>
      <c r="RKO739" s="479"/>
      <c r="RKP739" s="479"/>
      <c r="RKQ739" s="479"/>
      <c r="RKR739" s="479"/>
      <c r="RKS739" s="479"/>
      <c r="RKT739" s="479"/>
      <c r="RKU739" s="479"/>
      <c r="RKV739" s="479"/>
      <c r="RKW739" s="479"/>
      <c r="RKX739" s="479"/>
      <c r="RKY739" s="479"/>
      <c r="RKZ739" s="479"/>
      <c r="RLA739" s="479"/>
      <c r="RLB739" s="479"/>
      <c r="RLC739" s="479"/>
      <c r="RLD739" s="479"/>
      <c r="RLE739" s="479"/>
      <c r="RLF739" s="479"/>
      <c r="RLG739" s="479"/>
      <c r="RLH739" s="479"/>
      <c r="RLI739" s="479"/>
      <c r="RLJ739" s="479"/>
      <c r="RLK739" s="479"/>
      <c r="RLL739" s="479"/>
      <c r="RLM739" s="479"/>
      <c r="RLN739" s="479"/>
      <c r="RLO739" s="479"/>
      <c r="RLP739" s="479"/>
      <c r="RLQ739" s="479"/>
      <c r="RLR739" s="479"/>
      <c r="RLS739" s="479"/>
      <c r="RLT739" s="479"/>
      <c r="RLU739" s="479"/>
      <c r="RLV739" s="479"/>
      <c r="RLW739" s="479"/>
      <c r="RLX739" s="479"/>
      <c r="RLY739" s="479"/>
      <c r="RLZ739" s="479"/>
      <c r="RMA739" s="479"/>
      <c r="RMB739" s="479"/>
      <c r="RMC739" s="479"/>
      <c r="RMD739" s="479"/>
      <c r="RME739" s="479"/>
      <c r="RMF739" s="479"/>
      <c r="RMG739" s="479"/>
      <c r="RMH739" s="479"/>
      <c r="RMI739" s="479"/>
      <c r="RMJ739" s="479"/>
      <c r="RMK739" s="479"/>
      <c r="RML739" s="479"/>
      <c r="RMM739" s="479"/>
      <c r="RMN739" s="479"/>
      <c r="RMO739" s="479"/>
      <c r="RMP739" s="479"/>
      <c r="RMQ739" s="479"/>
      <c r="RMR739" s="479"/>
      <c r="RMS739" s="479"/>
      <c r="RMT739" s="479"/>
      <c r="RMU739" s="479"/>
      <c r="RMV739" s="479"/>
      <c r="RMW739" s="479"/>
      <c r="RMX739" s="479"/>
      <c r="RMY739" s="479"/>
      <c r="RMZ739" s="479"/>
      <c r="RNA739" s="479"/>
      <c r="RNB739" s="479"/>
      <c r="RNC739" s="479"/>
      <c r="RND739" s="479"/>
      <c r="RNE739" s="479"/>
      <c r="RNF739" s="479"/>
      <c r="RNG739" s="479"/>
      <c r="RNH739" s="479"/>
      <c r="RNI739" s="479"/>
      <c r="RNJ739" s="479"/>
      <c r="RNK739" s="479"/>
      <c r="RNL739" s="479"/>
      <c r="RNM739" s="479"/>
      <c r="RNN739" s="479"/>
      <c r="RNO739" s="479"/>
      <c r="RNP739" s="479"/>
      <c r="RNQ739" s="479"/>
      <c r="RNR739" s="479"/>
      <c r="RNS739" s="479"/>
      <c r="RNT739" s="479"/>
      <c r="RNU739" s="479"/>
      <c r="RNV739" s="479"/>
      <c r="RNW739" s="479"/>
      <c r="RNX739" s="479"/>
      <c r="RNY739" s="479"/>
      <c r="RNZ739" s="479"/>
      <c r="ROA739" s="479"/>
      <c r="ROB739" s="479"/>
      <c r="ROC739" s="479"/>
      <c r="ROD739" s="479"/>
      <c r="ROE739" s="479"/>
      <c r="ROF739" s="479"/>
      <c r="ROG739" s="479"/>
      <c r="ROH739" s="479"/>
      <c r="ROI739" s="479"/>
      <c r="ROJ739" s="479"/>
      <c r="ROK739" s="479"/>
      <c r="ROL739" s="479"/>
      <c r="ROM739" s="479"/>
      <c r="RON739" s="479"/>
      <c r="ROO739" s="479"/>
      <c r="ROP739" s="479"/>
      <c r="ROQ739" s="479"/>
      <c r="ROR739" s="479"/>
      <c r="ROS739" s="479"/>
      <c r="ROT739" s="479"/>
      <c r="ROU739" s="479"/>
      <c r="ROV739" s="479"/>
      <c r="ROW739" s="479"/>
      <c r="ROX739" s="479"/>
      <c r="ROY739" s="479"/>
      <c r="ROZ739" s="479"/>
      <c r="RPA739" s="479"/>
      <c r="RPB739" s="479"/>
      <c r="RPC739" s="479"/>
      <c r="RPD739" s="479"/>
      <c r="RPE739" s="479"/>
      <c r="RPF739" s="479"/>
      <c r="RPG739" s="479"/>
      <c r="RPH739" s="479"/>
      <c r="RPI739" s="479"/>
      <c r="RPJ739" s="479"/>
      <c r="RPK739" s="479"/>
      <c r="RPL739" s="479"/>
      <c r="RPM739" s="479"/>
      <c r="RPN739" s="479"/>
      <c r="RPO739" s="479"/>
      <c r="RPP739" s="479"/>
      <c r="RPQ739" s="479"/>
      <c r="RPR739" s="479"/>
      <c r="RPS739" s="479"/>
      <c r="RPT739" s="479"/>
      <c r="RPU739" s="479"/>
      <c r="RPV739" s="479"/>
      <c r="RPW739" s="479"/>
      <c r="RPX739" s="479"/>
      <c r="RPY739" s="479"/>
      <c r="RPZ739" s="479"/>
      <c r="RQA739" s="479"/>
      <c r="RQB739" s="479"/>
      <c r="RQC739" s="479"/>
      <c r="RQD739" s="479"/>
      <c r="RQE739" s="479"/>
      <c r="RQF739" s="479"/>
      <c r="RQG739" s="479"/>
      <c r="RQH739" s="479"/>
      <c r="RQI739" s="479"/>
      <c r="RQJ739" s="479"/>
      <c r="RQK739" s="479"/>
      <c r="RQL739" s="479"/>
      <c r="RQM739" s="479"/>
      <c r="RQN739" s="479"/>
      <c r="RQO739" s="479"/>
      <c r="RQP739" s="479"/>
      <c r="RQQ739" s="479"/>
      <c r="RQR739" s="479"/>
      <c r="RQS739" s="479"/>
      <c r="RQT739" s="479"/>
      <c r="RQU739" s="479"/>
      <c r="RQV739" s="479"/>
      <c r="RQW739" s="479"/>
      <c r="RQX739" s="479"/>
      <c r="RQY739" s="479"/>
      <c r="RQZ739" s="479"/>
      <c r="RRA739" s="479"/>
      <c r="RRB739" s="479"/>
      <c r="RRC739" s="479"/>
      <c r="RRD739" s="479"/>
      <c r="RRE739" s="479"/>
      <c r="RRF739" s="479"/>
      <c r="RRG739" s="479"/>
      <c r="RRH739" s="479"/>
      <c r="RRI739" s="479"/>
      <c r="RRJ739" s="479"/>
      <c r="RRK739" s="479"/>
      <c r="RRL739" s="479"/>
      <c r="RRM739" s="479"/>
      <c r="RRN739" s="479"/>
      <c r="RRO739" s="479"/>
      <c r="RRP739" s="479"/>
      <c r="RRQ739" s="479"/>
      <c r="RRR739" s="479"/>
      <c r="RRS739" s="479"/>
      <c r="RRT739" s="479"/>
      <c r="RRU739" s="479"/>
      <c r="RRV739" s="479"/>
      <c r="RRW739" s="479"/>
      <c r="RRX739" s="479"/>
      <c r="RRY739" s="479"/>
      <c r="RRZ739" s="479"/>
      <c r="RSA739" s="479"/>
      <c r="RSB739" s="479"/>
      <c r="RSC739" s="479"/>
      <c r="RSD739" s="479"/>
      <c r="RSE739" s="479"/>
      <c r="RSF739" s="479"/>
      <c r="RSG739" s="479"/>
      <c r="RSH739" s="479"/>
      <c r="RSI739" s="479"/>
      <c r="RSJ739" s="479"/>
      <c r="RSK739" s="479"/>
      <c r="RSL739" s="479"/>
      <c r="RSM739" s="479"/>
      <c r="RSN739" s="479"/>
      <c r="RSO739" s="479"/>
      <c r="RSP739" s="479"/>
      <c r="RSQ739" s="479"/>
      <c r="RSR739" s="479"/>
      <c r="RSS739" s="479"/>
      <c r="RST739" s="479"/>
      <c r="RSU739" s="479"/>
      <c r="RSV739" s="479"/>
      <c r="RSW739" s="479"/>
      <c r="RSX739" s="479"/>
      <c r="RSY739" s="479"/>
      <c r="RSZ739" s="479"/>
      <c r="RTA739" s="479"/>
      <c r="RTB739" s="479"/>
      <c r="RTC739" s="479"/>
      <c r="RTD739" s="479"/>
      <c r="RTE739" s="479"/>
      <c r="RTF739" s="479"/>
      <c r="RTG739" s="479"/>
      <c r="RTH739" s="479"/>
      <c r="RTI739" s="479"/>
      <c r="RTJ739" s="479"/>
      <c r="RTK739" s="479"/>
      <c r="RTL739" s="479"/>
      <c r="RTM739" s="479"/>
      <c r="RTN739" s="479"/>
      <c r="RTO739" s="479"/>
      <c r="RTP739" s="479"/>
      <c r="RTQ739" s="479"/>
      <c r="RTR739" s="479"/>
      <c r="RTS739" s="479"/>
      <c r="RTT739" s="479"/>
      <c r="RTU739" s="479"/>
      <c r="RTV739" s="479"/>
      <c r="RTW739" s="479"/>
      <c r="RTX739" s="479"/>
      <c r="RTY739" s="479"/>
      <c r="RTZ739" s="479"/>
      <c r="RUA739" s="479"/>
      <c r="RUB739" s="479"/>
      <c r="RUC739" s="479"/>
      <c r="RUD739" s="479"/>
      <c r="RUE739" s="479"/>
      <c r="RUF739" s="479"/>
      <c r="RUG739" s="479"/>
      <c r="RUH739" s="479"/>
      <c r="RUI739" s="479"/>
      <c r="RUJ739" s="479"/>
      <c r="RUK739" s="479"/>
      <c r="RUL739" s="479"/>
      <c r="RUM739" s="479"/>
      <c r="RUN739" s="479"/>
      <c r="RUO739" s="479"/>
      <c r="RUP739" s="479"/>
      <c r="RUQ739" s="479"/>
      <c r="RUR739" s="479"/>
      <c r="RUS739" s="479"/>
      <c r="RUT739" s="479"/>
      <c r="RUU739" s="479"/>
      <c r="RUV739" s="479"/>
      <c r="RUW739" s="479"/>
      <c r="RUX739" s="479"/>
      <c r="RUY739" s="479"/>
      <c r="RUZ739" s="479"/>
      <c r="RVA739" s="479"/>
      <c r="RVB739" s="479"/>
      <c r="RVC739" s="479"/>
      <c r="RVD739" s="479"/>
      <c r="RVE739" s="479"/>
      <c r="RVF739" s="479"/>
      <c r="RVG739" s="479"/>
      <c r="RVH739" s="479"/>
      <c r="RVI739" s="479"/>
      <c r="RVJ739" s="479"/>
      <c r="RVK739" s="479"/>
      <c r="RVL739" s="479"/>
      <c r="RVM739" s="479"/>
      <c r="RVN739" s="479"/>
      <c r="RVO739" s="479"/>
      <c r="RVP739" s="479"/>
      <c r="RVQ739" s="479"/>
      <c r="RVR739" s="479"/>
      <c r="RVS739" s="479"/>
      <c r="RVT739" s="479"/>
      <c r="RVU739" s="479"/>
      <c r="RVV739" s="479"/>
      <c r="RVW739" s="479"/>
      <c r="RVX739" s="479"/>
      <c r="RVY739" s="479"/>
      <c r="RVZ739" s="479"/>
      <c r="RWA739" s="479"/>
      <c r="RWB739" s="479"/>
      <c r="RWC739" s="479"/>
      <c r="RWD739" s="479"/>
      <c r="RWE739" s="479"/>
      <c r="RWF739" s="479"/>
      <c r="RWG739" s="479"/>
      <c r="RWH739" s="479"/>
      <c r="RWI739" s="479"/>
      <c r="RWJ739" s="479"/>
      <c r="RWK739" s="479"/>
      <c r="RWL739" s="479"/>
      <c r="RWM739" s="479"/>
      <c r="RWN739" s="479"/>
      <c r="RWO739" s="479"/>
      <c r="RWP739" s="479"/>
      <c r="RWQ739" s="479"/>
      <c r="RWR739" s="479"/>
      <c r="RWS739" s="479"/>
      <c r="RWT739" s="479"/>
      <c r="RWU739" s="479"/>
      <c r="RWV739" s="479"/>
      <c r="RWW739" s="479"/>
      <c r="RWX739" s="479"/>
      <c r="RWY739" s="479"/>
      <c r="RWZ739" s="479"/>
      <c r="RXA739" s="479"/>
      <c r="RXB739" s="479"/>
      <c r="RXC739" s="479"/>
      <c r="RXD739" s="479"/>
      <c r="RXE739" s="479"/>
      <c r="RXF739" s="479"/>
      <c r="RXG739" s="479"/>
      <c r="RXH739" s="479"/>
      <c r="RXI739" s="479"/>
      <c r="RXJ739" s="479"/>
      <c r="RXK739" s="479"/>
      <c r="RXL739" s="479"/>
      <c r="RXM739" s="479"/>
      <c r="RXN739" s="479"/>
      <c r="RXO739" s="479"/>
      <c r="RXP739" s="479"/>
      <c r="RXQ739" s="479"/>
      <c r="RXR739" s="479"/>
      <c r="RXS739" s="479"/>
      <c r="RXT739" s="479"/>
      <c r="RXU739" s="479"/>
      <c r="RXV739" s="479"/>
      <c r="RXW739" s="479"/>
      <c r="RXX739" s="479"/>
      <c r="RXY739" s="479"/>
      <c r="RXZ739" s="479"/>
      <c r="RYA739" s="479"/>
      <c r="RYB739" s="479"/>
      <c r="RYC739" s="479"/>
      <c r="RYD739" s="479"/>
      <c r="RYE739" s="479"/>
      <c r="RYF739" s="479"/>
      <c r="RYG739" s="479"/>
      <c r="RYH739" s="479"/>
      <c r="RYI739" s="479"/>
      <c r="RYJ739" s="479"/>
      <c r="RYK739" s="479"/>
      <c r="RYL739" s="479"/>
      <c r="RYM739" s="479"/>
      <c r="RYN739" s="479"/>
      <c r="RYO739" s="479"/>
      <c r="RYP739" s="479"/>
      <c r="RYQ739" s="479"/>
      <c r="RYR739" s="479"/>
      <c r="RYS739" s="479"/>
      <c r="RYT739" s="479"/>
      <c r="RYU739" s="479"/>
      <c r="RYV739" s="479"/>
      <c r="RYW739" s="479"/>
      <c r="RYX739" s="479"/>
      <c r="RYY739" s="479"/>
      <c r="RYZ739" s="479"/>
      <c r="RZA739" s="479"/>
      <c r="RZB739" s="479"/>
      <c r="RZC739" s="479"/>
      <c r="RZD739" s="479"/>
      <c r="RZE739" s="479"/>
      <c r="RZF739" s="479"/>
      <c r="RZG739" s="479"/>
      <c r="RZH739" s="479"/>
      <c r="RZI739" s="479"/>
      <c r="RZJ739" s="479"/>
      <c r="RZK739" s="479"/>
      <c r="RZL739" s="479"/>
      <c r="RZM739" s="479"/>
      <c r="RZN739" s="479"/>
      <c r="RZO739" s="479"/>
      <c r="RZP739" s="479"/>
      <c r="RZQ739" s="479"/>
      <c r="RZR739" s="479"/>
      <c r="RZS739" s="479"/>
      <c r="RZT739" s="479"/>
      <c r="RZU739" s="479"/>
      <c r="RZV739" s="479"/>
      <c r="RZW739" s="479"/>
      <c r="RZX739" s="479"/>
      <c r="RZY739" s="479"/>
      <c r="RZZ739" s="479"/>
      <c r="SAA739" s="479"/>
      <c r="SAB739" s="479"/>
      <c r="SAC739" s="479"/>
      <c r="SAD739" s="479"/>
      <c r="SAE739" s="479"/>
      <c r="SAF739" s="479"/>
      <c r="SAG739" s="479"/>
      <c r="SAH739" s="479"/>
      <c r="SAI739" s="479"/>
      <c r="SAJ739" s="479"/>
      <c r="SAK739" s="479"/>
      <c r="SAL739" s="479"/>
      <c r="SAM739" s="479"/>
      <c r="SAN739" s="479"/>
      <c r="SAO739" s="479"/>
      <c r="SAP739" s="479"/>
      <c r="SAQ739" s="479"/>
      <c r="SAR739" s="479"/>
      <c r="SAS739" s="479"/>
      <c r="SAT739" s="479"/>
      <c r="SAU739" s="479"/>
      <c r="SAV739" s="479"/>
      <c r="SAW739" s="479"/>
      <c r="SAX739" s="479"/>
      <c r="SAY739" s="479"/>
      <c r="SAZ739" s="479"/>
      <c r="SBA739" s="479"/>
      <c r="SBB739" s="479"/>
      <c r="SBC739" s="479"/>
      <c r="SBD739" s="479"/>
      <c r="SBE739" s="479"/>
      <c r="SBF739" s="479"/>
      <c r="SBG739" s="479"/>
      <c r="SBH739" s="479"/>
      <c r="SBI739" s="479"/>
      <c r="SBJ739" s="479"/>
      <c r="SBK739" s="479"/>
      <c r="SBL739" s="479"/>
      <c r="SBM739" s="479"/>
      <c r="SBN739" s="479"/>
      <c r="SBO739" s="479"/>
      <c r="SBP739" s="479"/>
      <c r="SBQ739" s="479"/>
      <c r="SBR739" s="479"/>
      <c r="SBS739" s="479"/>
      <c r="SBT739" s="479"/>
      <c r="SBU739" s="479"/>
      <c r="SBV739" s="479"/>
      <c r="SBW739" s="479"/>
      <c r="SBX739" s="479"/>
      <c r="SBY739" s="479"/>
      <c r="SBZ739" s="479"/>
      <c r="SCA739" s="479"/>
      <c r="SCB739" s="479"/>
      <c r="SCC739" s="479"/>
      <c r="SCD739" s="479"/>
      <c r="SCE739" s="479"/>
      <c r="SCF739" s="479"/>
      <c r="SCG739" s="479"/>
      <c r="SCH739" s="479"/>
      <c r="SCI739" s="479"/>
      <c r="SCJ739" s="479"/>
      <c r="SCK739" s="479"/>
      <c r="SCL739" s="479"/>
      <c r="SCM739" s="479"/>
      <c r="SCN739" s="479"/>
      <c r="SCO739" s="479"/>
      <c r="SCP739" s="479"/>
      <c r="SCQ739" s="479"/>
      <c r="SCR739" s="479"/>
      <c r="SCS739" s="479"/>
      <c r="SCT739" s="479"/>
      <c r="SCU739" s="479"/>
      <c r="SCV739" s="479"/>
      <c r="SCW739" s="479"/>
      <c r="SCX739" s="479"/>
      <c r="SCY739" s="479"/>
      <c r="SCZ739" s="479"/>
      <c r="SDA739" s="479"/>
      <c r="SDB739" s="479"/>
      <c r="SDC739" s="479"/>
      <c r="SDD739" s="479"/>
      <c r="SDE739" s="479"/>
      <c r="SDF739" s="479"/>
      <c r="SDG739" s="479"/>
      <c r="SDH739" s="479"/>
      <c r="SDI739" s="479"/>
      <c r="SDJ739" s="479"/>
      <c r="SDK739" s="479"/>
      <c r="SDL739" s="479"/>
      <c r="SDM739" s="479"/>
      <c r="SDN739" s="479"/>
      <c r="SDO739" s="479"/>
      <c r="SDP739" s="479"/>
      <c r="SDQ739" s="479"/>
      <c r="SDR739" s="479"/>
      <c r="SDS739" s="479"/>
      <c r="SDT739" s="479"/>
      <c r="SDU739" s="479"/>
      <c r="SDV739" s="479"/>
      <c r="SDW739" s="479"/>
      <c r="SDX739" s="479"/>
      <c r="SDY739" s="479"/>
      <c r="SDZ739" s="479"/>
      <c r="SEA739" s="479"/>
      <c r="SEB739" s="479"/>
      <c r="SEC739" s="479"/>
      <c r="SED739" s="479"/>
      <c r="SEE739" s="479"/>
      <c r="SEF739" s="479"/>
      <c r="SEG739" s="479"/>
      <c r="SEH739" s="479"/>
      <c r="SEI739" s="479"/>
      <c r="SEJ739" s="479"/>
      <c r="SEK739" s="479"/>
      <c r="SEL739" s="479"/>
      <c r="SEM739" s="479"/>
      <c r="SEN739" s="479"/>
      <c r="SEO739" s="479"/>
      <c r="SEP739" s="479"/>
      <c r="SEQ739" s="479"/>
      <c r="SER739" s="479"/>
      <c r="SES739" s="479"/>
      <c r="SET739" s="479"/>
      <c r="SEU739" s="479"/>
      <c r="SEV739" s="479"/>
      <c r="SEW739" s="479"/>
      <c r="SEX739" s="479"/>
      <c r="SEY739" s="479"/>
      <c r="SEZ739" s="479"/>
      <c r="SFA739" s="479"/>
      <c r="SFB739" s="479"/>
      <c r="SFC739" s="479"/>
      <c r="SFD739" s="479"/>
      <c r="SFE739" s="479"/>
      <c r="SFF739" s="479"/>
      <c r="SFG739" s="479"/>
      <c r="SFH739" s="479"/>
      <c r="SFI739" s="479"/>
      <c r="SFJ739" s="479"/>
      <c r="SFK739" s="479"/>
      <c r="SFL739" s="479"/>
      <c r="SFM739" s="479"/>
      <c r="SFN739" s="479"/>
      <c r="SFO739" s="479"/>
      <c r="SFP739" s="479"/>
      <c r="SFQ739" s="479"/>
      <c r="SFR739" s="479"/>
      <c r="SFS739" s="479"/>
      <c r="SFT739" s="479"/>
      <c r="SFU739" s="479"/>
      <c r="SFV739" s="479"/>
      <c r="SFW739" s="479"/>
      <c r="SFX739" s="479"/>
      <c r="SFY739" s="479"/>
      <c r="SFZ739" s="479"/>
      <c r="SGA739" s="479"/>
      <c r="SGB739" s="479"/>
      <c r="SGC739" s="479"/>
      <c r="SGD739" s="479"/>
      <c r="SGE739" s="479"/>
      <c r="SGF739" s="479"/>
      <c r="SGG739" s="479"/>
      <c r="SGH739" s="479"/>
      <c r="SGI739" s="479"/>
      <c r="SGJ739" s="479"/>
      <c r="SGK739" s="479"/>
      <c r="SGL739" s="479"/>
      <c r="SGM739" s="479"/>
      <c r="SGN739" s="479"/>
      <c r="SGO739" s="479"/>
      <c r="SGP739" s="479"/>
      <c r="SGQ739" s="479"/>
      <c r="SGR739" s="479"/>
      <c r="SGS739" s="479"/>
      <c r="SGT739" s="479"/>
      <c r="SGU739" s="479"/>
      <c r="SGV739" s="479"/>
      <c r="SGW739" s="479"/>
      <c r="SGX739" s="479"/>
      <c r="SGY739" s="479"/>
      <c r="SGZ739" s="479"/>
      <c r="SHA739" s="479"/>
      <c r="SHB739" s="479"/>
      <c r="SHC739" s="479"/>
      <c r="SHD739" s="479"/>
      <c r="SHE739" s="479"/>
      <c r="SHF739" s="479"/>
      <c r="SHG739" s="479"/>
      <c r="SHH739" s="479"/>
      <c r="SHI739" s="479"/>
      <c r="SHJ739" s="479"/>
      <c r="SHK739" s="479"/>
      <c r="SHL739" s="479"/>
      <c r="SHM739" s="479"/>
      <c r="SHN739" s="479"/>
      <c r="SHO739" s="479"/>
      <c r="SHP739" s="479"/>
      <c r="SHQ739" s="479"/>
      <c r="SHR739" s="479"/>
      <c r="SHS739" s="479"/>
      <c r="SHT739" s="479"/>
      <c r="SHU739" s="479"/>
      <c r="SHV739" s="479"/>
      <c r="SHW739" s="479"/>
      <c r="SHX739" s="479"/>
      <c r="SHY739" s="479"/>
      <c r="SHZ739" s="479"/>
      <c r="SIA739" s="479"/>
      <c r="SIB739" s="479"/>
      <c r="SIC739" s="479"/>
      <c r="SID739" s="479"/>
      <c r="SIE739" s="479"/>
      <c r="SIF739" s="479"/>
      <c r="SIG739" s="479"/>
      <c r="SIH739" s="479"/>
      <c r="SII739" s="479"/>
      <c r="SIJ739" s="479"/>
      <c r="SIK739" s="479"/>
      <c r="SIL739" s="479"/>
      <c r="SIM739" s="479"/>
      <c r="SIN739" s="479"/>
      <c r="SIO739" s="479"/>
      <c r="SIP739" s="479"/>
      <c r="SIQ739" s="479"/>
      <c r="SIR739" s="479"/>
      <c r="SIS739" s="479"/>
      <c r="SIT739" s="479"/>
      <c r="SIU739" s="479"/>
      <c r="SIV739" s="479"/>
      <c r="SIW739" s="479"/>
      <c r="SIX739" s="479"/>
      <c r="SIY739" s="479"/>
      <c r="SIZ739" s="479"/>
      <c r="SJA739" s="479"/>
      <c r="SJB739" s="479"/>
      <c r="SJC739" s="479"/>
      <c r="SJD739" s="479"/>
      <c r="SJE739" s="479"/>
      <c r="SJF739" s="479"/>
      <c r="SJG739" s="479"/>
      <c r="SJH739" s="479"/>
      <c r="SJI739" s="479"/>
      <c r="SJJ739" s="479"/>
      <c r="SJK739" s="479"/>
      <c r="SJL739" s="479"/>
      <c r="SJM739" s="479"/>
      <c r="SJN739" s="479"/>
      <c r="SJO739" s="479"/>
      <c r="SJP739" s="479"/>
      <c r="SJQ739" s="479"/>
      <c r="SJR739" s="479"/>
      <c r="SJS739" s="479"/>
      <c r="SJT739" s="479"/>
      <c r="SJU739" s="479"/>
      <c r="SJV739" s="479"/>
      <c r="SJW739" s="479"/>
      <c r="SJX739" s="479"/>
      <c r="SJY739" s="479"/>
      <c r="SJZ739" s="479"/>
      <c r="SKA739" s="479"/>
      <c r="SKB739" s="479"/>
      <c r="SKC739" s="479"/>
      <c r="SKD739" s="479"/>
      <c r="SKE739" s="479"/>
      <c r="SKF739" s="479"/>
      <c r="SKG739" s="479"/>
      <c r="SKH739" s="479"/>
      <c r="SKI739" s="479"/>
      <c r="SKJ739" s="479"/>
      <c r="SKK739" s="479"/>
      <c r="SKL739" s="479"/>
      <c r="SKM739" s="479"/>
      <c r="SKN739" s="479"/>
      <c r="SKO739" s="479"/>
      <c r="SKP739" s="479"/>
      <c r="SKQ739" s="479"/>
      <c r="SKR739" s="479"/>
      <c r="SKS739" s="479"/>
      <c r="SKT739" s="479"/>
      <c r="SKU739" s="479"/>
      <c r="SKV739" s="479"/>
      <c r="SKW739" s="479"/>
      <c r="SKX739" s="479"/>
      <c r="SKY739" s="479"/>
      <c r="SKZ739" s="479"/>
      <c r="SLA739" s="479"/>
      <c r="SLB739" s="479"/>
      <c r="SLC739" s="479"/>
      <c r="SLD739" s="479"/>
      <c r="SLE739" s="479"/>
      <c r="SLF739" s="479"/>
      <c r="SLG739" s="479"/>
      <c r="SLH739" s="479"/>
      <c r="SLI739" s="479"/>
      <c r="SLJ739" s="479"/>
      <c r="SLK739" s="479"/>
      <c r="SLL739" s="479"/>
      <c r="SLM739" s="479"/>
      <c r="SLN739" s="479"/>
      <c r="SLO739" s="479"/>
      <c r="SLP739" s="479"/>
      <c r="SLQ739" s="479"/>
      <c r="SLR739" s="479"/>
      <c r="SLS739" s="479"/>
      <c r="SLT739" s="479"/>
      <c r="SLU739" s="479"/>
      <c r="SLV739" s="479"/>
      <c r="SLW739" s="479"/>
      <c r="SLX739" s="479"/>
      <c r="SLY739" s="479"/>
      <c r="SLZ739" s="479"/>
      <c r="SMA739" s="479"/>
      <c r="SMB739" s="479"/>
      <c r="SMC739" s="479"/>
      <c r="SMD739" s="479"/>
      <c r="SME739" s="479"/>
      <c r="SMF739" s="479"/>
      <c r="SMG739" s="479"/>
      <c r="SMH739" s="479"/>
      <c r="SMI739" s="479"/>
      <c r="SMJ739" s="479"/>
      <c r="SMK739" s="479"/>
      <c r="SML739" s="479"/>
      <c r="SMM739" s="479"/>
      <c r="SMN739" s="479"/>
      <c r="SMO739" s="479"/>
      <c r="SMP739" s="479"/>
      <c r="SMQ739" s="479"/>
      <c r="SMR739" s="479"/>
      <c r="SMS739" s="479"/>
      <c r="SMT739" s="479"/>
      <c r="SMU739" s="479"/>
      <c r="SMV739" s="479"/>
      <c r="SMW739" s="479"/>
      <c r="SMX739" s="479"/>
      <c r="SMY739" s="479"/>
      <c r="SMZ739" s="479"/>
      <c r="SNA739" s="479"/>
      <c r="SNB739" s="479"/>
      <c r="SNC739" s="479"/>
      <c r="SND739" s="479"/>
      <c r="SNE739" s="479"/>
      <c r="SNF739" s="479"/>
      <c r="SNG739" s="479"/>
      <c r="SNH739" s="479"/>
      <c r="SNI739" s="479"/>
      <c r="SNJ739" s="479"/>
      <c r="SNK739" s="479"/>
      <c r="SNL739" s="479"/>
      <c r="SNM739" s="479"/>
      <c r="SNN739" s="479"/>
      <c r="SNO739" s="479"/>
      <c r="SNP739" s="479"/>
      <c r="SNQ739" s="479"/>
      <c r="SNR739" s="479"/>
      <c r="SNS739" s="479"/>
      <c r="SNT739" s="479"/>
      <c r="SNU739" s="479"/>
      <c r="SNV739" s="479"/>
      <c r="SNW739" s="479"/>
      <c r="SNX739" s="479"/>
      <c r="SNY739" s="479"/>
      <c r="SNZ739" s="479"/>
      <c r="SOA739" s="479"/>
      <c r="SOB739" s="479"/>
      <c r="SOC739" s="479"/>
      <c r="SOD739" s="479"/>
      <c r="SOE739" s="479"/>
      <c r="SOF739" s="479"/>
      <c r="SOG739" s="479"/>
      <c r="SOH739" s="479"/>
      <c r="SOI739" s="479"/>
      <c r="SOJ739" s="479"/>
      <c r="SOK739" s="479"/>
      <c r="SOL739" s="479"/>
      <c r="SOM739" s="479"/>
      <c r="SON739" s="479"/>
      <c r="SOO739" s="479"/>
      <c r="SOP739" s="479"/>
      <c r="SOQ739" s="479"/>
      <c r="SOR739" s="479"/>
      <c r="SOS739" s="479"/>
      <c r="SOT739" s="479"/>
      <c r="SOU739" s="479"/>
      <c r="SOV739" s="479"/>
      <c r="SOW739" s="479"/>
      <c r="SOX739" s="479"/>
      <c r="SOY739" s="479"/>
      <c r="SOZ739" s="479"/>
      <c r="SPA739" s="479"/>
      <c r="SPB739" s="479"/>
      <c r="SPC739" s="479"/>
      <c r="SPD739" s="479"/>
      <c r="SPE739" s="479"/>
      <c r="SPF739" s="479"/>
      <c r="SPG739" s="479"/>
      <c r="SPH739" s="479"/>
      <c r="SPI739" s="479"/>
      <c r="SPJ739" s="479"/>
      <c r="SPK739" s="479"/>
      <c r="SPL739" s="479"/>
      <c r="SPM739" s="479"/>
      <c r="SPN739" s="479"/>
      <c r="SPO739" s="479"/>
      <c r="SPP739" s="479"/>
      <c r="SPQ739" s="479"/>
      <c r="SPR739" s="479"/>
      <c r="SPS739" s="479"/>
      <c r="SPT739" s="479"/>
      <c r="SPU739" s="479"/>
      <c r="SPV739" s="479"/>
      <c r="SPW739" s="479"/>
      <c r="SPX739" s="479"/>
      <c r="SPY739" s="479"/>
      <c r="SPZ739" s="479"/>
      <c r="SQA739" s="479"/>
      <c r="SQB739" s="479"/>
      <c r="SQC739" s="479"/>
      <c r="SQD739" s="479"/>
      <c r="SQE739" s="479"/>
      <c r="SQF739" s="479"/>
      <c r="SQG739" s="479"/>
      <c r="SQH739" s="479"/>
      <c r="SQI739" s="479"/>
      <c r="SQJ739" s="479"/>
      <c r="SQK739" s="479"/>
      <c r="SQL739" s="479"/>
      <c r="SQM739" s="479"/>
      <c r="SQN739" s="479"/>
      <c r="SQO739" s="479"/>
      <c r="SQP739" s="479"/>
      <c r="SQQ739" s="479"/>
      <c r="SQR739" s="479"/>
      <c r="SQS739" s="479"/>
      <c r="SQT739" s="479"/>
      <c r="SQU739" s="479"/>
      <c r="SQV739" s="479"/>
      <c r="SQW739" s="479"/>
      <c r="SQX739" s="479"/>
      <c r="SQY739" s="479"/>
      <c r="SQZ739" s="479"/>
      <c r="SRA739" s="479"/>
      <c r="SRB739" s="479"/>
      <c r="SRC739" s="479"/>
      <c r="SRD739" s="479"/>
      <c r="SRE739" s="479"/>
      <c r="SRF739" s="479"/>
      <c r="SRG739" s="479"/>
      <c r="SRH739" s="479"/>
      <c r="SRI739" s="479"/>
      <c r="SRJ739" s="479"/>
      <c r="SRK739" s="479"/>
      <c r="SRL739" s="479"/>
      <c r="SRM739" s="479"/>
      <c r="SRN739" s="479"/>
      <c r="SRO739" s="479"/>
      <c r="SRP739" s="479"/>
      <c r="SRQ739" s="479"/>
      <c r="SRR739" s="479"/>
      <c r="SRS739" s="479"/>
      <c r="SRT739" s="479"/>
      <c r="SRU739" s="479"/>
      <c r="SRV739" s="479"/>
      <c r="SRW739" s="479"/>
      <c r="SRX739" s="479"/>
      <c r="SRY739" s="479"/>
      <c r="SRZ739" s="479"/>
      <c r="SSA739" s="479"/>
      <c r="SSB739" s="479"/>
      <c r="SSC739" s="479"/>
      <c r="SSD739" s="479"/>
      <c r="SSE739" s="479"/>
      <c r="SSF739" s="479"/>
      <c r="SSG739" s="479"/>
      <c r="SSH739" s="479"/>
      <c r="SSI739" s="479"/>
      <c r="SSJ739" s="479"/>
      <c r="SSK739" s="479"/>
      <c r="SSL739" s="479"/>
      <c r="SSM739" s="479"/>
      <c r="SSN739" s="479"/>
      <c r="SSO739" s="479"/>
      <c r="SSP739" s="479"/>
      <c r="SSQ739" s="479"/>
      <c r="SSR739" s="479"/>
      <c r="SSS739" s="479"/>
      <c r="SST739" s="479"/>
      <c r="SSU739" s="479"/>
      <c r="SSV739" s="479"/>
      <c r="SSW739" s="479"/>
      <c r="SSX739" s="479"/>
      <c r="SSY739" s="479"/>
      <c r="SSZ739" s="479"/>
      <c r="STA739" s="479"/>
      <c r="STB739" s="479"/>
      <c r="STC739" s="479"/>
      <c r="STD739" s="479"/>
      <c r="STE739" s="479"/>
      <c r="STF739" s="479"/>
      <c r="STG739" s="479"/>
      <c r="STH739" s="479"/>
      <c r="STI739" s="479"/>
      <c r="STJ739" s="479"/>
      <c r="STK739" s="479"/>
      <c r="STL739" s="479"/>
      <c r="STM739" s="479"/>
      <c r="STN739" s="479"/>
      <c r="STO739" s="479"/>
      <c r="STP739" s="479"/>
      <c r="STQ739" s="479"/>
      <c r="STR739" s="479"/>
      <c r="STS739" s="479"/>
      <c r="STT739" s="479"/>
      <c r="STU739" s="479"/>
      <c r="STV739" s="479"/>
      <c r="STW739" s="479"/>
      <c r="STX739" s="479"/>
      <c r="STY739" s="479"/>
      <c r="STZ739" s="479"/>
      <c r="SUA739" s="479"/>
      <c r="SUB739" s="479"/>
      <c r="SUC739" s="479"/>
      <c r="SUD739" s="479"/>
      <c r="SUE739" s="479"/>
      <c r="SUF739" s="479"/>
      <c r="SUG739" s="479"/>
      <c r="SUH739" s="479"/>
      <c r="SUI739" s="479"/>
      <c r="SUJ739" s="479"/>
      <c r="SUK739" s="479"/>
      <c r="SUL739" s="479"/>
      <c r="SUM739" s="479"/>
      <c r="SUN739" s="479"/>
      <c r="SUO739" s="479"/>
      <c r="SUP739" s="479"/>
      <c r="SUQ739" s="479"/>
      <c r="SUR739" s="479"/>
      <c r="SUS739" s="479"/>
      <c r="SUT739" s="479"/>
      <c r="SUU739" s="479"/>
      <c r="SUV739" s="479"/>
      <c r="SUW739" s="479"/>
      <c r="SUX739" s="479"/>
      <c r="SUY739" s="479"/>
      <c r="SUZ739" s="479"/>
      <c r="SVA739" s="479"/>
      <c r="SVB739" s="479"/>
      <c r="SVC739" s="479"/>
      <c r="SVD739" s="479"/>
      <c r="SVE739" s="479"/>
      <c r="SVF739" s="479"/>
      <c r="SVG739" s="479"/>
      <c r="SVH739" s="479"/>
      <c r="SVI739" s="479"/>
      <c r="SVJ739" s="479"/>
      <c r="SVK739" s="479"/>
      <c r="SVL739" s="479"/>
      <c r="SVM739" s="479"/>
      <c r="SVN739" s="479"/>
      <c r="SVO739" s="479"/>
      <c r="SVP739" s="479"/>
      <c r="SVQ739" s="479"/>
      <c r="SVR739" s="479"/>
      <c r="SVS739" s="479"/>
      <c r="SVT739" s="479"/>
      <c r="SVU739" s="479"/>
      <c r="SVV739" s="479"/>
      <c r="SVW739" s="479"/>
      <c r="SVX739" s="479"/>
      <c r="SVY739" s="479"/>
      <c r="SVZ739" s="479"/>
      <c r="SWA739" s="479"/>
      <c r="SWB739" s="479"/>
      <c r="SWC739" s="479"/>
      <c r="SWD739" s="479"/>
      <c r="SWE739" s="479"/>
      <c r="SWF739" s="479"/>
      <c r="SWG739" s="479"/>
      <c r="SWH739" s="479"/>
      <c r="SWI739" s="479"/>
      <c r="SWJ739" s="479"/>
      <c r="SWK739" s="479"/>
      <c r="SWL739" s="479"/>
      <c r="SWM739" s="479"/>
      <c r="SWN739" s="479"/>
      <c r="SWO739" s="479"/>
      <c r="SWP739" s="479"/>
      <c r="SWQ739" s="479"/>
      <c r="SWR739" s="479"/>
      <c r="SWS739" s="479"/>
      <c r="SWT739" s="479"/>
      <c r="SWU739" s="479"/>
      <c r="SWV739" s="479"/>
      <c r="SWW739" s="479"/>
      <c r="SWX739" s="479"/>
      <c r="SWY739" s="479"/>
      <c r="SWZ739" s="479"/>
      <c r="SXA739" s="479"/>
      <c r="SXB739" s="479"/>
      <c r="SXC739" s="479"/>
      <c r="SXD739" s="479"/>
      <c r="SXE739" s="479"/>
      <c r="SXF739" s="479"/>
      <c r="SXG739" s="479"/>
      <c r="SXH739" s="479"/>
      <c r="SXI739" s="479"/>
      <c r="SXJ739" s="479"/>
      <c r="SXK739" s="479"/>
      <c r="SXL739" s="479"/>
      <c r="SXM739" s="479"/>
      <c r="SXN739" s="479"/>
      <c r="SXO739" s="479"/>
      <c r="SXP739" s="479"/>
      <c r="SXQ739" s="479"/>
      <c r="SXR739" s="479"/>
      <c r="SXS739" s="479"/>
      <c r="SXT739" s="479"/>
      <c r="SXU739" s="479"/>
      <c r="SXV739" s="479"/>
      <c r="SXW739" s="479"/>
      <c r="SXX739" s="479"/>
      <c r="SXY739" s="479"/>
      <c r="SXZ739" s="479"/>
      <c r="SYA739" s="479"/>
      <c r="SYB739" s="479"/>
      <c r="SYC739" s="479"/>
      <c r="SYD739" s="479"/>
      <c r="SYE739" s="479"/>
      <c r="SYF739" s="479"/>
      <c r="SYG739" s="479"/>
      <c r="SYH739" s="479"/>
      <c r="SYI739" s="479"/>
      <c r="SYJ739" s="479"/>
      <c r="SYK739" s="479"/>
      <c r="SYL739" s="479"/>
      <c r="SYM739" s="479"/>
      <c r="SYN739" s="479"/>
      <c r="SYO739" s="479"/>
      <c r="SYP739" s="479"/>
      <c r="SYQ739" s="479"/>
      <c r="SYR739" s="479"/>
      <c r="SYS739" s="479"/>
      <c r="SYT739" s="479"/>
      <c r="SYU739" s="479"/>
      <c r="SYV739" s="479"/>
      <c r="SYW739" s="479"/>
      <c r="SYX739" s="479"/>
      <c r="SYY739" s="479"/>
      <c r="SYZ739" s="479"/>
      <c r="SZA739" s="479"/>
      <c r="SZB739" s="479"/>
      <c r="SZC739" s="479"/>
      <c r="SZD739" s="479"/>
      <c r="SZE739" s="479"/>
      <c r="SZF739" s="479"/>
      <c r="SZG739" s="479"/>
      <c r="SZH739" s="479"/>
      <c r="SZI739" s="479"/>
      <c r="SZJ739" s="479"/>
      <c r="SZK739" s="479"/>
      <c r="SZL739" s="479"/>
      <c r="SZM739" s="479"/>
      <c r="SZN739" s="479"/>
      <c r="SZO739" s="479"/>
      <c r="SZP739" s="479"/>
      <c r="SZQ739" s="479"/>
      <c r="SZR739" s="479"/>
      <c r="SZS739" s="479"/>
      <c r="SZT739" s="479"/>
      <c r="SZU739" s="479"/>
      <c r="SZV739" s="479"/>
      <c r="SZW739" s="479"/>
      <c r="SZX739" s="479"/>
      <c r="SZY739" s="479"/>
      <c r="SZZ739" s="479"/>
      <c r="TAA739" s="479"/>
      <c r="TAB739" s="479"/>
      <c r="TAC739" s="479"/>
      <c r="TAD739" s="479"/>
      <c r="TAE739" s="479"/>
      <c r="TAF739" s="479"/>
      <c r="TAG739" s="479"/>
      <c r="TAH739" s="479"/>
      <c r="TAI739" s="479"/>
      <c r="TAJ739" s="479"/>
      <c r="TAK739" s="479"/>
      <c r="TAL739" s="479"/>
      <c r="TAM739" s="479"/>
      <c r="TAN739" s="479"/>
      <c r="TAO739" s="479"/>
      <c r="TAP739" s="479"/>
      <c r="TAQ739" s="479"/>
      <c r="TAR739" s="479"/>
      <c r="TAS739" s="479"/>
      <c r="TAT739" s="479"/>
      <c r="TAU739" s="479"/>
      <c r="TAV739" s="479"/>
      <c r="TAW739" s="479"/>
      <c r="TAX739" s="479"/>
      <c r="TAY739" s="479"/>
      <c r="TAZ739" s="479"/>
      <c r="TBA739" s="479"/>
      <c r="TBB739" s="479"/>
      <c r="TBC739" s="479"/>
      <c r="TBD739" s="479"/>
      <c r="TBE739" s="479"/>
      <c r="TBF739" s="479"/>
      <c r="TBG739" s="479"/>
      <c r="TBH739" s="479"/>
      <c r="TBI739" s="479"/>
      <c r="TBJ739" s="479"/>
      <c r="TBK739" s="479"/>
      <c r="TBL739" s="479"/>
      <c r="TBM739" s="479"/>
      <c r="TBN739" s="479"/>
      <c r="TBO739" s="479"/>
      <c r="TBP739" s="479"/>
      <c r="TBQ739" s="479"/>
      <c r="TBR739" s="479"/>
      <c r="TBS739" s="479"/>
      <c r="TBT739" s="479"/>
      <c r="TBU739" s="479"/>
      <c r="TBV739" s="479"/>
      <c r="TBW739" s="479"/>
      <c r="TBX739" s="479"/>
      <c r="TBY739" s="479"/>
      <c r="TBZ739" s="479"/>
      <c r="TCA739" s="479"/>
      <c r="TCB739" s="479"/>
      <c r="TCC739" s="479"/>
      <c r="TCD739" s="479"/>
      <c r="TCE739" s="479"/>
      <c r="TCF739" s="479"/>
      <c r="TCG739" s="479"/>
      <c r="TCH739" s="479"/>
      <c r="TCI739" s="479"/>
      <c r="TCJ739" s="479"/>
      <c r="TCK739" s="479"/>
      <c r="TCL739" s="479"/>
      <c r="TCM739" s="479"/>
      <c r="TCN739" s="479"/>
      <c r="TCO739" s="479"/>
      <c r="TCP739" s="479"/>
      <c r="TCQ739" s="479"/>
      <c r="TCR739" s="479"/>
      <c r="TCS739" s="479"/>
      <c r="TCT739" s="479"/>
      <c r="TCU739" s="479"/>
      <c r="TCV739" s="479"/>
      <c r="TCW739" s="479"/>
      <c r="TCX739" s="479"/>
      <c r="TCY739" s="479"/>
      <c r="TCZ739" s="479"/>
      <c r="TDA739" s="479"/>
      <c r="TDB739" s="479"/>
      <c r="TDC739" s="479"/>
      <c r="TDD739" s="479"/>
      <c r="TDE739" s="479"/>
      <c r="TDF739" s="479"/>
      <c r="TDG739" s="479"/>
      <c r="TDH739" s="479"/>
      <c r="TDI739" s="479"/>
      <c r="TDJ739" s="479"/>
      <c r="TDK739" s="479"/>
      <c r="TDL739" s="479"/>
      <c r="TDM739" s="479"/>
      <c r="TDN739" s="479"/>
      <c r="TDO739" s="479"/>
      <c r="TDP739" s="479"/>
      <c r="TDQ739" s="479"/>
      <c r="TDR739" s="479"/>
      <c r="TDS739" s="479"/>
      <c r="TDT739" s="479"/>
      <c r="TDU739" s="479"/>
      <c r="TDV739" s="479"/>
      <c r="TDW739" s="479"/>
      <c r="TDX739" s="479"/>
      <c r="TDY739" s="479"/>
      <c r="TDZ739" s="479"/>
      <c r="TEA739" s="479"/>
      <c r="TEB739" s="479"/>
      <c r="TEC739" s="479"/>
      <c r="TED739" s="479"/>
      <c r="TEE739" s="479"/>
      <c r="TEF739" s="479"/>
      <c r="TEG739" s="479"/>
      <c r="TEH739" s="479"/>
      <c r="TEI739" s="479"/>
      <c r="TEJ739" s="479"/>
      <c r="TEK739" s="479"/>
      <c r="TEL739" s="479"/>
      <c r="TEM739" s="479"/>
      <c r="TEN739" s="479"/>
      <c r="TEO739" s="479"/>
      <c r="TEP739" s="479"/>
      <c r="TEQ739" s="479"/>
      <c r="TER739" s="479"/>
      <c r="TES739" s="479"/>
      <c r="TET739" s="479"/>
      <c r="TEU739" s="479"/>
      <c r="TEV739" s="479"/>
      <c r="TEW739" s="479"/>
      <c r="TEX739" s="479"/>
      <c r="TEY739" s="479"/>
      <c r="TEZ739" s="479"/>
      <c r="TFA739" s="479"/>
      <c r="TFB739" s="479"/>
      <c r="TFC739" s="479"/>
      <c r="TFD739" s="479"/>
      <c r="TFE739" s="479"/>
      <c r="TFF739" s="479"/>
      <c r="TFG739" s="479"/>
      <c r="TFH739" s="479"/>
      <c r="TFI739" s="479"/>
      <c r="TFJ739" s="479"/>
      <c r="TFK739" s="479"/>
      <c r="TFL739" s="479"/>
      <c r="TFM739" s="479"/>
      <c r="TFN739" s="479"/>
      <c r="TFO739" s="479"/>
      <c r="TFP739" s="479"/>
      <c r="TFQ739" s="479"/>
      <c r="TFR739" s="479"/>
      <c r="TFS739" s="479"/>
      <c r="TFT739" s="479"/>
      <c r="TFU739" s="479"/>
      <c r="TFV739" s="479"/>
      <c r="TFW739" s="479"/>
      <c r="TFX739" s="479"/>
      <c r="TFY739" s="479"/>
      <c r="TFZ739" s="479"/>
      <c r="TGA739" s="479"/>
      <c r="TGB739" s="479"/>
      <c r="TGC739" s="479"/>
      <c r="TGD739" s="479"/>
      <c r="TGE739" s="479"/>
      <c r="TGF739" s="479"/>
      <c r="TGG739" s="479"/>
      <c r="TGH739" s="479"/>
      <c r="TGI739" s="479"/>
      <c r="TGJ739" s="479"/>
      <c r="TGK739" s="479"/>
      <c r="TGL739" s="479"/>
      <c r="TGM739" s="479"/>
      <c r="TGN739" s="479"/>
      <c r="TGO739" s="479"/>
      <c r="TGP739" s="479"/>
      <c r="TGQ739" s="479"/>
      <c r="TGR739" s="479"/>
      <c r="TGS739" s="479"/>
      <c r="TGT739" s="479"/>
      <c r="TGU739" s="479"/>
      <c r="TGV739" s="479"/>
      <c r="TGW739" s="479"/>
      <c r="TGX739" s="479"/>
      <c r="TGY739" s="479"/>
      <c r="TGZ739" s="479"/>
      <c r="THA739" s="479"/>
      <c r="THB739" s="479"/>
      <c r="THC739" s="479"/>
      <c r="THD739" s="479"/>
      <c r="THE739" s="479"/>
      <c r="THF739" s="479"/>
      <c r="THG739" s="479"/>
      <c r="THH739" s="479"/>
      <c r="THI739" s="479"/>
      <c r="THJ739" s="479"/>
      <c r="THK739" s="479"/>
      <c r="THL739" s="479"/>
      <c r="THM739" s="479"/>
      <c r="THN739" s="479"/>
      <c r="THO739" s="479"/>
      <c r="THP739" s="479"/>
      <c r="THQ739" s="479"/>
      <c r="THR739" s="479"/>
      <c r="THS739" s="479"/>
      <c r="THT739" s="479"/>
      <c r="THU739" s="479"/>
      <c r="THV739" s="479"/>
      <c r="THW739" s="479"/>
      <c r="THX739" s="479"/>
      <c r="THY739" s="479"/>
      <c r="THZ739" s="479"/>
      <c r="TIA739" s="479"/>
      <c r="TIB739" s="479"/>
      <c r="TIC739" s="479"/>
      <c r="TID739" s="479"/>
      <c r="TIE739" s="479"/>
      <c r="TIF739" s="479"/>
      <c r="TIG739" s="479"/>
      <c r="TIH739" s="479"/>
      <c r="TII739" s="479"/>
      <c r="TIJ739" s="479"/>
      <c r="TIK739" s="479"/>
      <c r="TIL739" s="479"/>
      <c r="TIM739" s="479"/>
      <c r="TIN739" s="479"/>
      <c r="TIO739" s="479"/>
      <c r="TIP739" s="479"/>
      <c r="TIQ739" s="479"/>
      <c r="TIR739" s="479"/>
      <c r="TIS739" s="479"/>
      <c r="TIT739" s="479"/>
      <c r="TIU739" s="479"/>
      <c r="TIV739" s="479"/>
      <c r="TIW739" s="479"/>
      <c r="TIX739" s="479"/>
      <c r="TIY739" s="479"/>
      <c r="TIZ739" s="479"/>
      <c r="TJA739" s="479"/>
      <c r="TJB739" s="479"/>
      <c r="TJC739" s="479"/>
      <c r="TJD739" s="479"/>
      <c r="TJE739" s="479"/>
      <c r="TJF739" s="479"/>
      <c r="TJG739" s="479"/>
      <c r="TJH739" s="479"/>
      <c r="TJI739" s="479"/>
      <c r="TJJ739" s="479"/>
      <c r="TJK739" s="479"/>
      <c r="TJL739" s="479"/>
      <c r="TJM739" s="479"/>
      <c r="TJN739" s="479"/>
      <c r="TJO739" s="479"/>
      <c r="TJP739" s="479"/>
      <c r="TJQ739" s="479"/>
      <c r="TJR739" s="479"/>
      <c r="TJS739" s="479"/>
      <c r="TJT739" s="479"/>
      <c r="TJU739" s="479"/>
      <c r="TJV739" s="479"/>
      <c r="TJW739" s="479"/>
      <c r="TJX739" s="479"/>
      <c r="TJY739" s="479"/>
      <c r="TJZ739" s="479"/>
      <c r="TKA739" s="479"/>
      <c r="TKB739" s="479"/>
      <c r="TKC739" s="479"/>
      <c r="TKD739" s="479"/>
      <c r="TKE739" s="479"/>
      <c r="TKF739" s="479"/>
      <c r="TKG739" s="479"/>
      <c r="TKH739" s="479"/>
      <c r="TKI739" s="479"/>
      <c r="TKJ739" s="479"/>
      <c r="TKK739" s="479"/>
      <c r="TKL739" s="479"/>
      <c r="TKM739" s="479"/>
      <c r="TKN739" s="479"/>
      <c r="TKO739" s="479"/>
      <c r="TKP739" s="479"/>
      <c r="TKQ739" s="479"/>
      <c r="TKR739" s="479"/>
      <c r="TKS739" s="479"/>
      <c r="TKT739" s="479"/>
      <c r="TKU739" s="479"/>
      <c r="TKV739" s="479"/>
      <c r="TKW739" s="479"/>
      <c r="TKX739" s="479"/>
      <c r="TKY739" s="479"/>
      <c r="TKZ739" s="479"/>
      <c r="TLA739" s="479"/>
      <c r="TLB739" s="479"/>
      <c r="TLC739" s="479"/>
      <c r="TLD739" s="479"/>
      <c r="TLE739" s="479"/>
      <c r="TLF739" s="479"/>
      <c r="TLG739" s="479"/>
      <c r="TLH739" s="479"/>
      <c r="TLI739" s="479"/>
      <c r="TLJ739" s="479"/>
      <c r="TLK739" s="479"/>
      <c r="TLL739" s="479"/>
      <c r="TLM739" s="479"/>
      <c r="TLN739" s="479"/>
      <c r="TLO739" s="479"/>
      <c r="TLP739" s="479"/>
      <c r="TLQ739" s="479"/>
      <c r="TLR739" s="479"/>
      <c r="TLS739" s="479"/>
      <c r="TLT739" s="479"/>
      <c r="TLU739" s="479"/>
      <c r="TLV739" s="479"/>
      <c r="TLW739" s="479"/>
      <c r="TLX739" s="479"/>
      <c r="TLY739" s="479"/>
      <c r="TLZ739" s="479"/>
      <c r="TMA739" s="479"/>
      <c r="TMB739" s="479"/>
      <c r="TMC739" s="479"/>
      <c r="TMD739" s="479"/>
      <c r="TME739" s="479"/>
      <c r="TMF739" s="479"/>
      <c r="TMG739" s="479"/>
      <c r="TMH739" s="479"/>
      <c r="TMI739" s="479"/>
      <c r="TMJ739" s="479"/>
      <c r="TMK739" s="479"/>
      <c r="TML739" s="479"/>
      <c r="TMM739" s="479"/>
      <c r="TMN739" s="479"/>
      <c r="TMO739" s="479"/>
      <c r="TMP739" s="479"/>
      <c r="TMQ739" s="479"/>
      <c r="TMR739" s="479"/>
      <c r="TMS739" s="479"/>
      <c r="TMT739" s="479"/>
      <c r="TMU739" s="479"/>
      <c r="TMV739" s="479"/>
      <c r="TMW739" s="479"/>
      <c r="TMX739" s="479"/>
      <c r="TMY739" s="479"/>
      <c r="TMZ739" s="479"/>
      <c r="TNA739" s="479"/>
      <c r="TNB739" s="479"/>
      <c r="TNC739" s="479"/>
      <c r="TND739" s="479"/>
      <c r="TNE739" s="479"/>
      <c r="TNF739" s="479"/>
      <c r="TNG739" s="479"/>
      <c r="TNH739" s="479"/>
      <c r="TNI739" s="479"/>
      <c r="TNJ739" s="479"/>
      <c r="TNK739" s="479"/>
      <c r="TNL739" s="479"/>
      <c r="TNM739" s="479"/>
      <c r="TNN739" s="479"/>
      <c r="TNO739" s="479"/>
      <c r="TNP739" s="479"/>
      <c r="TNQ739" s="479"/>
      <c r="TNR739" s="479"/>
      <c r="TNS739" s="479"/>
      <c r="TNT739" s="479"/>
      <c r="TNU739" s="479"/>
      <c r="TNV739" s="479"/>
      <c r="TNW739" s="479"/>
      <c r="TNX739" s="479"/>
      <c r="TNY739" s="479"/>
      <c r="TNZ739" s="479"/>
      <c r="TOA739" s="479"/>
      <c r="TOB739" s="479"/>
      <c r="TOC739" s="479"/>
      <c r="TOD739" s="479"/>
      <c r="TOE739" s="479"/>
      <c r="TOF739" s="479"/>
      <c r="TOG739" s="479"/>
      <c r="TOH739" s="479"/>
      <c r="TOI739" s="479"/>
      <c r="TOJ739" s="479"/>
      <c r="TOK739" s="479"/>
      <c r="TOL739" s="479"/>
      <c r="TOM739" s="479"/>
      <c r="TON739" s="479"/>
      <c r="TOO739" s="479"/>
      <c r="TOP739" s="479"/>
      <c r="TOQ739" s="479"/>
      <c r="TOR739" s="479"/>
      <c r="TOS739" s="479"/>
      <c r="TOT739" s="479"/>
      <c r="TOU739" s="479"/>
      <c r="TOV739" s="479"/>
      <c r="TOW739" s="479"/>
      <c r="TOX739" s="479"/>
      <c r="TOY739" s="479"/>
      <c r="TOZ739" s="479"/>
      <c r="TPA739" s="479"/>
      <c r="TPB739" s="479"/>
      <c r="TPC739" s="479"/>
      <c r="TPD739" s="479"/>
      <c r="TPE739" s="479"/>
      <c r="TPF739" s="479"/>
      <c r="TPG739" s="479"/>
      <c r="TPH739" s="479"/>
      <c r="TPI739" s="479"/>
      <c r="TPJ739" s="479"/>
      <c r="TPK739" s="479"/>
      <c r="TPL739" s="479"/>
      <c r="TPM739" s="479"/>
      <c r="TPN739" s="479"/>
      <c r="TPO739" s="479"/>
      <c r="TPP739" s="479"/>
      <c r="TPQ739" s="479"/>
      <c r="TPR739" s="479"/>
      <c r="TPS739" s="479"/>
      <c r="TPT739" s="479"/>
      <c r="TPU739" s="479"/>
      <c r="TPV739" s="479"/>
      <c r="TPW739" s="479"/>
      <c r="TPX739" s="479"/>
      <c r="TPY739" s="479"/>
      <c r="TPZ739" s="479"/>
      <c r="TQA739" s="479"/>
      <c r="TQB739" s="479"/>
      <c r="TQC739" s="479"/>
      <c r="TQD739" s="479"/>
      <c r="TQE739" s="479"/>
      <c r="TQF739" s="479"/>
      <c r="TQG739" s="479"/>
      <c r="TQH739" s="479"/>
      <c r="TQI739" s="479"/>
      <c r="TQJ739" s="479"/>
      <c r="TQK739" s="479"/>
      <c r="TQL739" s="479"/>
      <c r="TQM739" s="479"/>
      <c r="TQN739" s="479"/>
      <c r="TQO739" s="479"/>
      <c r="TQP739" s="479"/>
      <c r="TQQ739" s="479"/>
      <c r="TQR739" s="479"/>
      <c r="TQS739" s="479"/>
      <c r="TQT739" s="479"/>
      <c r="TQU739" s="479"/>
      <c r="TQV739" s="479"/>
      <c r="TQW739" s="479"/>
      <c r="TQX739" s="479"/>
      <c r="TQY739" s="479"/>
      <c r="TQZ739" s="479"/>
      <c r="TRA739" s="479"/>
      <c r="TRB739" s="479"/>
      <c r="TRC739" s="479"/>
      <c r="TRD739" s="479"/>
      <c r="TRE739" s="479"/>
      <c r="TRF739" s="479"/>
      <c r="TRG739" s="479"/>
      <c r="TRH739" s="479"/>
      <c r="TRI739" s="479"/>
      <c r="TRJ739" s="479"/>
      <c r="TRK739" s="479"/>
      <c r="TRL739" s="479"/>
      <c r="TRM739" s="479"/>
      <c r="TRN739" s="479"/>
      <c r="TRO739" s="479"/>
      <c r="TRP739" s="479"/>
      <c r="TRQ739" s="479"/>
      <c r="TRR739" s="479"/>
      <c r="TRS739" s="479"/>
      <c r="TRT739" s="479"/>
      <c r="TRU739" s="479"/>
      <c r="TRV739" s="479"/>
      <c r="TRW739" s="479"/>
      <c r="TRX739" s="479"/>
      <c r="TRY739" s="479"/>
      <c r="TRZ739" s="479"/>
      <c r="TSA739" s="479"/>
      <c r="TSB739" s="479"/>
      <c r="TSC739" s="479"/>
      <c r="TSD739" s="479"/>
      <c r="TSE739" s="479"/>
      <c r="TSF739" s="479"/>
      <c r="TSG739" s="479"/>
      <c r="TSH739" s="479"/>
      <c r="TSI739" s="479"/>
      <c r="TSJ739" s="479"/>
      <c r="TSK739" s="479"/>
      <c r="TSL739" s="479"/>
      <c r="TSM739" s="479"/>
      <c r="TSN739" s="479"/>
      <c r="TSO739" s="479"/>
      <c r="TSP739" s="479"/>
      <c r="TSQ739" s="479"/>
      <c r="TSR739" s="479"/>
      <c r="TSS739" s="479"/>
      <c r="TST739" s="479"/>
      <c r="TSU739" s="479"/>
      <c r="TSV739" s="479"/>
      <c r="TSW739" s="479"/>
      <c r="TSX739" s="479"/>
      <c r="TSY739" s="479"/>
      <c r="TSZ739" s="479"/>
      <c r="TTA739" s="479"/>
      <c r="TTB739" s="479"/>
      <c r="TTC739" s="479"/>
      <c r="TTD739" s="479"/>
      <c r="TTE739" s="479"/>
      <c r="TTF739" s="479"/>
      <c r="TTG739" s="479"/>
      <c r="TTH739" s="479"/>
      <c r="TTI739" s="479"/>
      <c r="TTJ739" s="479"/>
      <c r="TTK739" s="479"/>
      <c r="TTL739" s="479"/>
      <c r="TTM739" s="479"/>
      <c r="TTN739" s="479"/>
      <c r="TTO739" s="479"/>
      <c r="TTP739" s="479"/>
      <c r="TTQ739" s="479"/>
      <c r="TTR739" s="479"/>
      <c r="TTS739" s="479"/>
      <c r="TTT739" s="479"/>
      <c r="TTU739" s="479"/>
      <c r="TTV739" s="479"/>
      <c r="TTW739" s="479"/>
      <c r="TTX739" s="479"/>
      <c r="TTY739" s="479"/>
      <c r="TTZ739" s="479"/>
      <c r="TUA739" s="479"/>
      <c r="TUB739" s="479"/>
      <c r="TUC739" s="479"/>
      <c r="TUD739" s="479"/>
      <c r="TUE739" s="479"/>
      <c r="TUF739" s="479"/>
      <c r="TUG739" s="479"/>
      <c r="TUH739" s="479"/>
      <c r="TUI739" s="479"/>
      <c r="TUJ739" s="479"/>
      <c r="TUK739" s="479"/>
      <c r="TUL739" s="479"/>
      <c r="TUM739" s="479"/>
      <c r="TUN739" s="479"/>
      <c r="TUO739" s="479"/>
      <c r="TUP739" s="479"/>
      <c r="TUQ739" s="479"/>
      <c r="TUR739" s="479"/>
      <c r="TUS739" s="479"/>
      <c r="TUT739" s="479"/>
      <c r="TUU739" s="479"/>
      <c r="TUV739" s="479"/>
      <c r="TUW739" s="479"/>
      <c r="TUX739" s="479"/>
      <c r="TUY739" s="479"/>
      <c r="TUZ739" s="479"/>
      <c r="TVA739" s="479"/>
      <c r="TVB739" s="479"/>
      <c r="TVC739" s="479"/>
      <c r="TVD739" s="479"/>
      <c r="TVE739" s="479"/>
      <c r="TVF739" s="479"/>
      <c r="TVG739" s="479"/>
      <c r="TVH739" s="479"/>
      <c r="TVI739" s="479"/>
      <c r="TVJ739" s="479"/>
      <c r="TVK739" s="479"/>
      <c r="TVL739" s="479"/>
      <c r="TVM739" s="479"/>
      <c r="TVN739" s="479"/>
      <c r="TVO739" s="479"/>
      <c r="TVP739" s="479"/>
      <c r="TVQ739" s="479"/>
      <c r="TVR739" s="479"/>
      <c r="TVS739" s="479"/>
      <c r="TVT739" s="479"/>
      <c r="TVU739" s="479"/>
      <c r="TVV739" s="479"/>
      <c r="TVW739" s="479"/>
      <c r="TVX739" s="479"/>
      <c r="TVY739" s="479"/>
      <c r="TVZ739" s="479"/>
      <c r="TWA739" s="479"/>
      <c r="TWB739" s="479"/>
      <c r="TWC739" s="479"/>
      <c r="TWD739" s="479"/>
      <c r="TWE739" s="479"/>
      <c r="TWF739" s="479"/>
      <c r="TWG739" s="479"/>
      <c r="TWH739" s="479"/>
      <c r="TWI739" s="479"/>
      <c r="TWJ739" s="479"/>
      <c r="TWK739" s="479"/>
      <c r="TWL739" s="479"/>
      <c r="TWM739" s="479"/>
      <c r="TWN739" s="479"/>
      <c r="TWO739" s="479"/>
      <c r="TWP739" s="479"/>
      <c r="TWQ739" s="479"/>
      <c r="TWR739" s="479"/>
      <c r="TWS739" s="479"/>
      <c r="TWT739" s="479"/>
      <c r="TWU739" s="479"/>
      <c r="TWV739" s="479"/>
      <c r="TWW739" s="479"/>
      <c r="TWX739" s="479"/>
      <c r="TWY739" s="479"/>
      <c r="TWZ739" s="479"/>
      <c r="TXA739" s="479"/>
      <c r="TXB739" s="479"/>
      <c r="TXC739" s="479"/>
      <c r="TXD739" s="479"/>
      <c r="TXE739" s="479"/>
      <c r="TXF739" s="479"/>
      <c r="TXG739" s="479"/>
      <c r="TXH739" s="479"/>
      <c r="TXI739" s="479"/>
      <c r="TXJ739" s="479"/>
      <c r="TXK739" s="479"/>
      <c r="TXL739" s="479"/>
      <c r="TXM739" s="479"/>
      <c r="TXN739" s="479"/>
      <c r="TXO739" s="479"/>
      <c r="TXP739" s="479"/>
      <c r="TXQ739" s="479"/>
      <c r="TXR739" s="479"/>
      <c r="TXS739" s="479"/>
      <c r="TXT739" s="479"/>
      <c r="TXU739" s="479"/>
      <c r="TXV739" s="479"/>
      <c r="TXW739" s="479"/>
      <c r="TXX739" s="479"/>
      <c r="TXY739" s="479"/>
      <c r="TXZ739" s="479"/>
      <c r="TYA739" s="479"/>
      <c r="TYB739" s="479"/>
      <c r="TYC739" s="479"/>
      <c r="TYD739" s="479"/>
      <c r="TYE739" s="479"/>
      <c r="TYF739" s="479"/>
      <c r="TYG739" s="479"/>
      <c r="TYH739" s="479"/>
      <c r="TYI739" s="479"/>
      <c r="TYJ739" s="479"/>
      <c r="TYK739" s="479"/>
      <c r="TYL739" s="479"/>
      <c r="TYM739" s="479"/>
      <c r="TYN739" s="479"/>
      <c r="TYO739" s="479"/>
      <c r="TYP739" s="479"/>
      <c r="TYQ739" s="479"/>
      <c r="TYR739" s="479"/>
      <c r="TYS739" s="479"/>
      <c r="TYT739" s="479"/>
      <c r="TYU739" s="479"/>
      <c r="TYV739" s="479"/>
      <c r="TYW739" s="479"/>
      <c r="TYX739" s="479"/>
      <c r="TYY739" s="479"/>
      <c r="TYZ739" s="479"/>
      <c r="TZA739" s="479"/>
      <c r="TZB739" s="479"/>
      <c r="TZC739" s="479"/>
      <c r="TZD739" s="479"/>
      <c r="TZE739" s="479"/>
      <c r="TZF739" s="479"/>
      <c r="TZG739" s="479"/>
      <c r="TZH739" s="479"/>
      <c r="TZI739" s="479"/>
      <c r="TZJ739" s="479"/>
      <c r="TZK739" s="479"/>
      <c r="TZL739" s="479"/>
      <c r="TZM739" s="479"/>
      <c r="TZN739" s="479"/>
      <c r="TZO739" s="479"/>
      <c r="TZP739" s="479"/>
      <c r="TZQ739" s="479"/>
      <c r="TZR739" s="479"/>
      <c r="TZS739" s="479"/>
      <c r="TZT739" s="479"/>
      <c r="TZU739" s="479"/>
      <c r="TZV739" s="479"/>
      <c r="TZW739" s="479"/>
      <c r="TZX739" s="479"/>
      <c r="TZY739" s="479"/>
      <c r="TZZ739" s="479"/>
      <c r="UAA739" s="479"/>
      <c r="UAB739" s="479"/>
      <c r="UAC739" s="479"/>
      <c r="UAD739" s="479"/>
      <c r="UAE739" s="479"/>
      <c r="UAF739" s="479"/>
      <c r="UAG739" s="479"/>
      <c r="UAH739" s="479"/>
      <c r="UAI739" s="479"/>
      <c r="UAJ739" s="479"/>
      <c r="UAK739" s="479"/>
      <c r="UAL739" s="479"/>
      <c r="UAM739" s="479"/>
      <c r="UAN739" s="479"/>
      <c r="UAO739" s="479"/>
      <c r="UAP739" s="479"/>
      <c r="UAQ739" s="479"/>
      <c r="UAR739" s="479"/>
      <c r="UAS739" s="479"/>
      <c r="UAT739" s="479"/>
      <c r="UAU739" s="479"/>
      <c r="UAV739" s="479"/>
      <c r="UAW739" s="479"/>
      <c r="UAX739" s="479"/>
      <c r="UAY739" s="479"/>
      <c r="UAZ739" s="479"/>
      <c r="UBA739" s="479"/>
      <c r="UBB739" s="479"/>
      <c r="UBC739" s="479"/>
      <c r="UBD739" s="479"/>
      <c r="UBE739" s="479"/>
      <c r="UBF739" s="479"/>
      <c r="UBG739" s="479"/>
      <c r="UBH739" s="479"/>
      <c r="UBI739" s="479"/>
      <c r="UBJ739" s="479"/>
      <c r="UBK739" s="479"/>
      <c r="UBL739" s="479"/>
      <c r="UBM739" s="479"/>
      <c r="UBN739" s="479"/>
      <c r="UBO739" s="479"/>
      <c r="UBP739" s="479"/>
      <c r="UBQ739" s="479"/>
      <c r="UBR739" s="479"/>
      <c r="UBS739" s="479"/>
      <c r="UBT739" s="479"/>
      <c r="UBU739" s="479"/>
      <c r="UBV739" s="479"/>
      <c r="UBW739" s="479"/>
      <c r="UBX739" s="479"/>
      <c r="UBY739" s="479"/>
      <c r="UBZ739" s="479"/>
      <c r="UCA739" s="479"/>
      <c r="UCB739" s="479"/>
      <c r="UCC739" s="479"/>
      <c r="UCD739" s="479"/>
      <c r="UCE739" s="479"/>
      <c r="UCF739" s="479"/>
      <c r="UCG739" s="479"/>
      <c r="UCH739" s="479"/>
      <c r="UCI739" s="479"/>
      <c r="UCJ739" s="479"/>
      <c r="UCK739" s="479"/>
      <c r="UCL739" s="479"/>
      <c r="UCM739" s="479"/>
      <c r="UCN739" s="479"/>
      <c r="UCO739" s="479"/>
      <c r="UCP739" s="479"/>
      <c r="UCQ739" s="479"/>
      <c r="UCR739" s="479"/>
      <c r="UCS739" s="479"/>
      <c r="UCT739" s="479"/>
      <c r="UCU739" s="479"/>
      <c r="UCV739" s="479"/>
      <c r="UCW739" s="479"/>
      <c r="UCX739" s="479"/>
      <c r="UCY739" s="479"/>
      <c r="UCZ739" s="479"/>
      <c r="UDA739" s="479"/>
      <c r="UDB739" s="479"/>
      <c r="UDC739" s="479"/>
      <c r="UDD739" s="479"/>
      <c r="UDE739" s="479"/>
      <c r="UDF739" s="479"/>
      <c r="UDG739" s="479"/>
      <c r="UDH739" s="479"/>
      <c r="UDI739" s="479"/>
      <c r="UDJ739" s="479"/>
      <c r="UDK739" s="479"/>
      <c r="UDL739" s="479"/>
      <c r="UDM739" s="479"/>
      <c r="UDN739" s="479"/>
      <c r="UDO739" s="479"/>
      <c r="UDP739" s="479"/>
      <c r="UDQ739" s="479"/>
      <c r="UDR739" s="479"/>
      <c r="UDS739" s="479"/>
      <c r="UDT739" s="479"/>
      <c r="UDU739" s="479"/>
      <c r="UDV739" s="479"/>
      <c r="UDW739" s="479"/>
      <c r="UDX739" s="479"/>
      <c r="UDY739" s="479"/>
      <c r="UDZ739" s="479"/>
      <c r="UEA739" s="479"/>
      <c r="UEB739" s="479"/>
      <c r="UEC739" s="479"/>
      <c r="UED739" s="479"/>
      <c r="UEE739" s="479"/>
      <c r="UEF739" s="479"/>
      <c r="UEG739" s="479"/>
      <c r="UEH739" s="479"/>
      <c r="UEI739" s="479"/>
      <c r="UEJ739" s="479"/>
      <c r="UEK739" s="479"/>
      <c r="UEL739" s="479"/>
      <c r="UEM739" s="479"/>
      <c r="UEN739" s="479"/>
      <c r="UEO739" s="479"/>
      <c r="UEP739" s="479"/>
      <c r="UEQ739" s="479"/>
      <c r="UER739" s="479"/>
      <c r="UES739" s="479"/>
      <c r="UET739" s="479"/>
      <c r="UEU739" s="479"/>
      <c r="UEV739" s="479"/>
      <c r="UEW739" s="479"/>
      <c r="UEX739" s="479"/>
      <c r="UEY739" s="479"/>
      <c r="UEZ739" s="479"/>
      <c r="UFA739" s="479"/>
      <c r="UFB739" s="479"/>
      <c r="UFC739" s="479"/>
      <c r="UFD739" s="479"/>
      <c r="UFE739" s="479"/>
      <c r="UFF739" s="479"/>
      <c r="UFG739" s="479"/>
      <c r="UFH739" s="479"/>
      <c r="UFI739" s="479"/>
      <c r="UFJ739" s="479"/>
      <c r="UFK739" s="479"/>
      <c r="UFL739" s="479"/>
      <c r="UFM739" s="479"/>
      <c r="UFN739" s="479"/>
      <c r="UFO739" s="479"/>
      <c r="UFP739" s="479"/>
      <c r="UFQ739" s="479"/>
      <c r="UFR739" s="479"/>
      <c r="UFS739" s="479"/>
      <c r="UFT739" s="479"/>
      <c r="UFU739" s="479"/>
      <c r="UFV739" s="479"/>
      <c r="UFW739" s="479"/>
      <c r="UFX739" s="479"/>
      <c r="UFY739" s="479"/>
      <c r="UFZ739" s="479"/>
      <c r="UGA739" s="479"/>
      <c r="UGB739" s="479"/>
      <c r="UGC739" s="479"/>
      <c r="UGD739" s="479"/>
      <c r="UGE739" s="479"/>
      <c r="UGF739" s="479"/>
      <c r="UGG739" s="479"/>
      <c r="UGH739" s="479"/>
      <c r="UGI739" s="479"/>
      <c r="UGJ739" s="479"/>
      <c r="UGK739" s="479"/>
      <c r="UGL739" s="479"/>
      <c r="UGM739" s="479"/>
      <c r="UGN739" s="479"/>
      <c r="UGO739" s="479"/>
      <c r="UGP739" s="479"/>
      <c r="UGQ739" s="479"/>
      <c r="UGR739" s="479"/>
      <c r="UGS739" s="479"/>
      <c r="UGT739" s="479"/>
      <c r="UGU739" s="479"/>
      <c r="UGV739" s="479"/>
      <c r="UGW739" s="479"/>
      <c r="UGX739" s="479"/>
      <c r="UGY739" s="479"/>
      <c r="UGZ739" s="479"/>
      <c r="UHA739" s="479"/>
      <c r="UHB739" s="479"/>
      <c r="UHC739" s="479"/>
      <c r="UHD739" s="479"/>
      <c r="UHE739" s="479"/>
      <c r="UHF739" s="479"/>
      <c r="UHG739" s="479"/>
      <c r="UHH739" s="479"/>
      <c r="UHI739" s="479"/>
      <c r="UHJ739" s="479"/>
      <c r="UHK739" s="479"/>
      <c r="UHL739" s="479"/>
      <c r="UHM739" s="479"/>
      <c r="UHN739" s="479"/>
      <c r="UHO739" s="479"/>
      <c r="UHP739" s="479"/>
      <c r="UHQ739" s="479"/>
      <c r="UHR739" s="479"/>
      <c r="UHS739" s="479"/>
      <c r="UHT739" s="479"/>
      <c r="UHU739" s="479"/>
      <c r="UHV739" s="479"/>
      <c r="UHW739" s="479"/>
      <c r="UHX739" s="479"/>
      <c r="UHY739" s="479"/>
      <c r="UHZ739" s="479"/>
      <c r="UIA739" s="479"/>
      <c r="UIB739" s="479"/>
      <c r="UIC739" s="479"/>
      <c r="UID739" s="479"/>
      <c r="UIE739" s="479"/>
      <c r="UIF739" s="479"/>
      <c r="UIG739" s="479"/>
      <c r="UIH739" s="479"/>
      <c r="UII739" s="479"/>
      <c r="UIJ739" s="479"/>
      <c r="UIK739" s="479"/>
      <c r="UIL739" s="479"/>
      <c r="UIM739" s="479"/>
      <c r="UIN739" s="479"/>
      <c r="UIO739" s="479"/>
      <c r="UIP739" s="479"/>
      <c r="UIQ739" s="479"/>
      <c r="UIR739" s="479"/>
      <c r="UIS739" s="479"/>
      <c r="UIT739" s="479"/>
      <c r="UIU739" s="479"/>
      <c r="UIV739" s="479"/>
      <c r="UIW739" s="479"/>
      <c r="UIX739" s="479"/>
      <c r="UIY739" s="479"/>
      <c r="UIZ739" s="479"/>
      <c r="UJA739" s="479"/>
      <c r="UJB739" s="479"/>
      <c r="UJC739" s="479"/>
      <c r="UJD739" s="479"/>
      <c r="UJE739" s="479"/>
      <c r="UJF739" s="479"/>
      <c r="UJG739" s="479"/>
      <c r="UJH739" s="479"/>
      <c r="UJI739" s="479"/>
      <c r="UJJ739" s="479"/>
      <c r="UJK739" s="479"/>
      <c r="UJL739" s="479"/>
      <c r="UJM739" s="479"/>
      <c r="UJN739" s="479"/>
      <c r="UJO739" s="479"/>
      <c r="UJP739" s="479"/>
      <c r="UJQ739" s="479"/>
      <c r="UJR739" s="479"/>
      <c r="UJS739" s="479"/>
      <c r="UJT739" s="479"/>
      <c r="UJU739" s="479"/>
      <c r="UJV739" s="479"/>
      <c r="UJW739" s="479"/>
      <c r="UJX739" s="479"/>
      <c r="UJY739" s="479"/>
      <c r="UJZ739" s="479"/>
      <c r="UKA739" s="479"/>
      <c r="UKB739" s="479"/>
      <c r="UKC739" s="479"/>
      <c r="UKD739" s="479"/>
      <c r="UKE739" s="479"/>
      <c r="UKF739" s="479"/>
      <c r="UKG739" s="479"/>
      <c r="UKH739" s="479"/>
      <c r="UKI739" s="479"/>
      <c r="UKJ739" s="479"/>
      <c r="UKK739" s="479"/>
      <c r="UKL739" s="479"/>
      <c r="UKM739" s="479"/>
      <c r="UKN739" s="479"/>
      <c r="UKO739" s="479"/>
      <c r="UKP739" s="479"/>
      <c r="UKQ739" s="479"/>
      <c r="UKR739" s="479"/>
      <c r="UKS739" s="479"/>
      <c r="UKT739" s="479"/>
      <c r="UKU739" s="479"/>
      <c r="UKV739" s="479"/>
      <c r="UKW739" s="479"/>
      <c r="UKX739" s="479"/>
      <c r="UKY739" s="479"/>
      <c r="UKZ739" s="479"/>
      <c r="ULA739" s="479"/>
      <c r="ULB739" s="479"/>
      <c r="ULC739" s="479"/>
      <c r="ULD739" s="479"/>
      <c r="ULE739" s="479"/>
      <c r="ULF739" s="479"/>
      <c r="ULG739" s="479"/>
      <c r="ULH739" s="479"/>
      <c r="ULI739" s="479"/>
      <c r="ULJ739" s="479"/>
      <c r="ULK739" s="479"/>
      <c r="ULL739" s="479"/>
      <c r="ULM739" s="479"/>
      <c r="ULN739" s="479"/>
      <c r="ULO739" s="479"/>
      <c r="ULP739" s="479"/>
      <c r="ULQ739" s="479"/>
      <c r="ULR739" s="479"/>
      <c r="ULS739" s="479"/>
      <c r="ULT739" s="479"/>
      <c r="ULU739" s="479"/>
      <c r="ULV739" s="479"/>
      <c r="ULW739" s="479"/>
      <c r="ULX739" s="479"/>
      <c r="ULY739" s="479"/>
      <c r="ULZ739" s="479"/>
      <c r="UMA739" s="479"/>
      <c r="UMB739" s="479"/>
      <c r="UMC739" s="479"/>
      <c r="UMD739" s="479"/>
      <c r="UME739" s="479"/>
      <c r="UMF739" s="479"/>
      <c r="UMG739" s="479"/>
      <c r="UMH739" s="479"/>
      <c r="UMI739" s="479"/>
      <c r="UMJ739" s="479"/>
      <c r="UMK739" s="479"/>
      <c r="UML739" s="479"/>
      <c r="UMM739" s="479"/>
      <c r="UMN739" s="479"/>
      <c r="UMO739" s="479"/>
      <c r="UMP739" s="479"/>
      <c r="UMQ739" s="479"/>
      <c r="UMR739" s="479"/>
      <c r="UMS739" s="479"/>
      <c r="UMT739" s="479"/>
      <c r="UMU739" s="479"/>
      <c r="UMV739" s="479"/>
      <c r="UMW739" s="479"/>
      <c r="UMX739" s="479"/>
      <c r="UMY739" s="479"/>
      <c r="UMZ739" s="479"/>
      <c r="UNA739" s="479"/>
      <c r="UNB739" s="479"/>
      <c r="UNC739" s="479"/>
      <c r="UND739" s="479"/>
      <c r="UNE739" s="479"/>
      <c r="UNF739" s="479"/>
      <c r="UNG739" s="479"/>
      <c r="UNH739" s="479"/>
      <c r="UNI739" s="479"/>
      <c r="UNJ739" s="479"/>
      <c r="UNK739" s="479"/>
      <c r="UNL739" s="479"/>
      <c r="UNM739" s="479"/>
      <c r="UNN739" s="479"/>
      <c r="UNO739" s="479"/>
      <c r="UNP739" s="479"/>
      <c r="UNQ739" s="479"/>
      <c r="UNR739" s="479"/>
      <c r="UNS739" s="479"/>
      <c r="UNT739" s="479"/>
      <c r="UNU739" s="479"/>
      <c r="UNV739" s="479"/>
      <c r="UNW739" s="479"/>
      <c r="UNX739" s="479"/>
      <c r="UNY739" s="479"/>
      <c r="UNZ739" s="479"/>
      <c r="UOA739" s="479"/>
      <c r="UOB739" s="479"/>
      <c r="UOC739" s="479"/>
      <c r="UOD739" s="479"/>
      <c r="UOE739" s="479"/>
      <c r="UOF739" s="479"/>
      <c r="UOG739" s="479"/>
      <c r="UOH739" s="479"/>
      <c r="UOI739" s="479"/>
      <c r="UOJ739" s="479"/>
      <c r="UOK739" s="479"/>
      <c r="UOL739" s="479"/>
      <c r="UOM739" s="479"/>
      <c r="UON739" s="479"/>
      <c r="UOO739" s="479"/>
      <c r="UOP739" s="479"/>
      <c r="UOQ739" s="479"/>
      <c r="UOR739" s="479"/>
      <c r="UOS739" s="479"/>
      <c r="UOT739" s="479"/>
      <c r="UOU739" s="479"/>
      <c r="UOV739" s="479"/>
      <c r="UOW739" s="479"/>
      <c r="UOX739" s="479"/>
      <c r="UOY739" s="479"/>
      <c r="UOZ739" s="479"/>
      <c r="UPA739" s="479"/>
      <c r="UPB739" s="479"/>
      <c r="UPC739" s="479"/>
      <c r="UPD739" s="479"/>
      <c r="UPE739" s="479"/>
      <c r="UPF739" s="479"/>
      <c r="UPG739" s="479"/>
      <c r="UPH739" s="479"/>
      <c r="UPI739" s="479"/>
      <c r="UPJ739" s="479"/>
      <c r="UPK739" s="479"/>
      <c r="UPL739" s="479"/>
      <c r="UPM739" s="479"/>
      <c r="UPN739" s="479"/>
      <c r="UPO739" s="479"/>
      <c r="UPP739" s="479"/>
      <c r="UPQ739" s="479"/>
      <c r="UPR739" s="479"/>
      <c r="UPS739" s="479"/>
      <c r="UPT739" s="479"/>
      <c r="UPU739" s="479"/>
      <c r="UPV739" s="479"/>
      <c r="UPW739" s="479"/>
      <c r="UPX739" s="479"/>
      <c r="UPY739" s="479"/>
      <c r="UPZ739" s="479"/>
      <c r="UQA739" s="479"/>
      <c r="UQB739" s="479"/>
      <c r="UQC739" s="479"/>
      <c r="UQD739" s="479"/>
      <c r="UQE739" s="479"/>
      <c r="UQF739" s="479"/>
      <c r="UQG739" s="479"/>
      <c r="UQH739" s="479"/>
      <c r="UQI739" s="479"/>
      <c r="UQJ739" s="479"/>
      <c r="UQK739" s="479"/>
      <c r="UQL739" s="479"/>
      <c r="UQM739" s="479"/>
      <c r="UQN739" s="479"/>
      <c r="UQO739" s="479"/>
      <c r="UQP739" s="479"/>
      <c r="UQQ739" s="479"/>
      <c r="UQR739" s="479"/>
      <c r="UQS739" s="479"/>
      <c r="UQT739" s="479"/>
      <c r="UQU739" s="479"/>
      <c r="UQV739" s="479"/>
      <c r="UQW739" s="479"/>
      <c r="UQX739" s="479"/>
      <c r="UQY739" s="479"/>
      <c r="UQZ739" s="479"/>
      <c r="URA739" s="479"/>
      <c r="URB739" s="479"/>
      <c r="URC739" s="479"/>
      <c r="URD739" s="479"/>
      <c r="URE739" s="479"/>
      <c r="URF739" s="479"/>
      <c r="URG739" s="479"/>
      <c r="URH739" s="479"/>
      <c r="URI739" s="479"/>
      <c r="URJ739" s="479"/>
      <c r="URK739" s="479"/>
      <c r="URL739" s="479"/>
      <c r="URM739" s="479"/>
      <c r="URN739" s="479"/>
      <c r="URO739" s="479"/>
      <c r="URP739" s="479"/>
      <c r="URQ739" s="479"/>
      <c r="URR739" s="479"/>
      <c r="URS739" s="479"/>
      <c r="URT739" s="479"/>
      <c r="URU739" s="479"/>
      <c r="URV739" s="479"/>
      <c r="URW739" s="479"/>
      <c r="URX739" s="479"/>
      <c r="URY739" s="479"/>
      <c r="URZ739" s="479"/>
      <c r="USA739" s="479"/>
      <c r="USB739" s="479"/>
      <c r="USC739" s="479"/>
      <c r="USD739" s="479"/>
      <c r="USE739" s="479"/>
      <c r="USF739" s="479"/>
      <c r="USG739" s="479"/>
      <c r="USH739" s="479"/>
      <c r="USI739" s="479"/>
      <c r="USJ739" s="479"/>
      <c r="USK739" s="479"/>
      <c r="USL739" s="479"/>
      <c r="USM739" s="479"/>
      <c r="USN739" s="479"/>
      <c r="USO739" s="479"/>
      <c r="USP739" s="479"/>
      <c r="USQ739" s="479"/>
      <c r="USR739" s="479"/>
      <c r="USS739" s="479"/>
      <c r="UST739" s="479"/>
      <c r="USU739" s="479"/>
      <c r="USV739" s="479"/>
      <c r="USW739" s="479"/>
      <c r="USX739" s="479"/>
      <c r="USY739" s="479"/>
      <c r="USZ739" s="479"/>
      <c r="UTA739" s="479"/>
      <c r="UTB739" s="479"/>
      <c r="UTC739" s="479"/>
      <c r="UTD739" s="479"/>
      <c r="UTE739" s="479"/>
      <c r="UTF739" s="479"/>
      <c r="UTG739" s="479"/>
      <c r="UTH739" s="479"/>
      <c r="UTI739" s="479"/>
      <c r="UTJ739" s="479"/>
      <c r="UTK739" s="479"/>
      <c r="UTL739" s="479"/>
      <c r="UTM739" s="479"/>
      <c r="UTN739" s="479"/>
      <c r="UTO739" s="479"/>
      <c r="UTP739" s="479"/>
      <c r="UTQ739" s="479"/>
      <c r="UTR739" s="479"/>
      <c r="UTS739" s="479"/>
      <c r="UTT739" s="479"/>
      <c r="UTU739" s="479"/>
      <c r="UTV739" s="479"/>
      <c r="UTW739" s="479"/>
      <c r="UTX739" s="479"/>
      <c r="UTY739" s="479"/>
      <c r="UTZ739" s="479"/>
      <c r="UUA739" s="479"/>
      <c r="UUB739" s="479"/>
      <c r="UUC739" s="479"/>
      <c r="UUD739" s="479"/>
      <c r="UUE739" s="479"/>
      <c r="UUF739" s="479"/>
      <c r="UUG739" s="479"/>
      <c r="UUH739" s="479"/>
      <c r="UUI739" s="479"/>
      <c r="UUJ739" s="479"/>
      <c r="UUK739" s="479"/>
      <c r="UUL739" s="479"/>
      <c r="UUM739" s="479"/>
      <c r="UUN739" s="479"/>
      <c r="UUO739" s="479"/>
      <c r="UUP739" s="479"/>
      <c r="UUQ739" s="479"/>
      <c r="UUR739" s="479"/>
      <c r="UUS739" s="479"/>
      <c r="UUT739" s="479"/>
      <c r="UUU739" s="479"/>
      <c r="UUV739" s="479"/>
      <c r="UUW739" s="479"/>
      <c r="UUX739" s="479"/>
      <c r="UUY739" s="479"/>
      <c r="UUZ739" s="479"/>
      <c r="UVA739" s="479"/>
      <c r="UVB739" s="479"/>
      <c r="UVC739" s="479"/>
      <c r="UVD739" s="479"/>
      <c r="UVE739" s="479"/>
      <c r="UVF739" s="479"/>
      <c r="UVG739" s="479"/>
      <c r="UVH739" s="479"/>
      <c r="UVI739" s="479"/>
      <c r="UVJ739" s="479"/>
      <c r="UVK739" s="479"/>
      <c r="UVL739" s="479"/>
      <c r="UVM739" s="479"/>
      <c r="UVN739" s="479"/>
      <c r="UVO739" s="479"/>
      <c r="UVP739" s="479"/>
      <c r="UVQ739" s="479"/>
      <c r="UVR739" s="479"/>
      <c r="UVS739" s="479"/>
      <c r="UVT739" s="479"/>
      <c r="UVU739" s="479"/>
      <c r="UVV739" s="479"/>
      <c r="UVW739" s="479"/>
      <c r="UVX739" s="479"/>
      <c r="UVY739" s="479"/>
      <c r="UVZ739" s="479"/>
      <c r="UWA739" s="479"/>
      <c r="UWB739" s="479"/>
      <c r="UWC739" s="479"/>
      <c r="UWD739" s="479"/>
      <c r="UWE739" s="479"/>
      <c r="UWF739" s="479"/>
      <c r="UWG739" s="479"/>
      <c r="UWH739" s="479"/>
      <c r="UWI739" s="479"/>
      <c r="UWJ739" s="479"/>
      <c r="UWK739" s="479"/>
      <c r="UWL739" s="479"/>
      <c r="UWM739" s="479"/>
      <c r="UWN739" s="479"/>
      <c r="UWO739" s="479"/>
      <c r="UWP739" s="479"/>
      <c r="UWQ739" s="479"/>
      <c r="UWR739" s="479"/>
      <c r="UWS739" s="479"/>
      <c r="UWT739" s="479"/>
      <c r="UWU739" s="479"/>
      <c r="UWV739" s="479"/>
      <c r="UWW739" s="479"/>
      <c r="UWX739" s="479"/>
      <c r="UWY739" s="479"/>
      <c r="UWZ739" s="479"/>
      <c r="UXA739" s="479"/>
      <c r="UXB739" s="479"/>
      <c r="UXC739" s="479"/>
      <c r="UXD739" s="479"/>
      <c r="UXE739" s="479"/>
      <c r="UXF739" s="479"/>
      <c r="UXG739" s="479"/>
      <c r="UXH739" s="479"/>
      <c r="UXI739" s="479"/>
      <c r="UXJ739" s="479"/>
      <c r="UXK739" s="479"/>
      <c r="UXL739" s="479"/>
      <c r="UXM739" s="479"/>
      <c r="UXN739" s="479"/>
      <c r="UXO739" s="479"/>
      <c r="UXP739" s="479"/>
      <c r="UXQ739" s="479"/>
      <c r="UXR739" s="479"/>
      <c r="UXS739" s="479"/>
      <c r="UXT739" s="479"/>
      <c r="UXU739" s="479"/>
      <c r="UXV739" s="479"/>
      <c r="UXW739" s="479"/>
      <c r="UXX739" s="479"/>
      <c r="UXY739" s="479"/>
      <c r="UXZ739" s="479"/>
      <c r="UYA739" s="479"/>
      <c r="UYB739" s="479"/>
      <c r="UYC739" s="479"/>
      <c r="UYD739" s="479"/>
      <c r="UYE739" s="479"/>
      <c r="UYF739" s="479"/>
      <c r="UYG739" s="479"/>
      <c r="UYH739" s="479"/>
      <c r="UYI739" s="479"/>
      <c r="UYJ739" s="479"/>
      <c r="UYK739" s="479"/>
      <c r="UYL739" s="479"/>
      <c r="UYM739" s="479"/>
      <c r="UYN739" s="479"/>
      <c r="UYO739" s="479"/>
      <c r="UYP739" s="479"/>
      <c r="UYQ739" s="479"/>
      <c r="UYR739" s="479"/>
      <c r="UYS739" s="479"/>
      <c r="UYT739" s="479"/>
      <c r="UYU739" s="479"/>
      <c r="UYV739" s="479"/>
      <c r="UYW739" s="479"/>
      <c r="UYX739" s="479"/>
      <c r="UYY739" s="479"/>
      <c r="UYZ739" s="479"/>
      <c r="UZA739" s="479"/>
      <c r="UZB739" s="479"/>
      <c r="UZC739" s="479"/>
      <c r="UZD739" s="479"/>
      <c r="UZE739" s="479"/>
      <c r="UZF739" s="479"/>
      <c r="UZG739" s="479"/>
      <c r="UZH739" s="479"/>
      <c r="UZI739" s="479"/>
      <c r="UZJ739" s="479"/>
      <c r="UZK739" s="479"/>
      <c r="UZL739" s="479"/>
      <c r="UZM739" s="479"/>
      <c r="UZN739" s="479"/>
      <c r="UZO739" s="479"/>
      <c r="UZP739" s="479"/>
      <c r="UZQ739" s="479"/>
      <c r="UZR739" s="479"/>
      <c r="UZS739" s="479"/>
      <c r="UZT739" s="479"/>
      <c r="UZU739" s="479"/>
      <c r="UZV739" s="479"/>
      <c r="UZW739" s="479"/>
      <c r="UZX739" s="479"/>
      <c r="UZY739" s="479"/>
      <c r="UZZ739" s="479"/>
      <c r="VAA739" s="479"/>
      <c r="VAB739" s="479"/>
      <c r="VAC739" s="479"/>
      <c r="VAD739" s="479"/>
      <c r="VAE739" s="479"/>
      <c r="VAF739" s="479"/>
      <c r="VAG739" s="479"/>
      <c r="VAH739" s="479"/>
      <c r="VAI739" s="479"/>
      <c r="VAJ739" s="479"/>
      <c r="VAK739" s="479"/>
      <c r="VAL739" s="479"/>
      <c r="VAM739" s="479"/>
      <c r="VAN739" s="479"/>
      <c r="VAO739" s="479"/>
      <c r="VAP739" s="479"/>
      <c r="VAQ739" s="479"/>
      <c r="VAR739" s="479"/>
      <c r="VAS739" s="479"/>
      <c r="VAT739" s="479"/>
      <c r="VAU739" s="479"/>
      <c r="VAV739" s="479"/>
      <c r="VAW739" s="479"/>
      <c r="VAX739" s="479"/>
      <c r="VAY739" s="479"/>
      <c r="VAZ739" s="479"/>
      <c r="VBA739" s="479"/>
      <c r="VBB739" s="479"/>
      <c r="VBC739" s="479"/>
      <c r="VBD739" s="479"/>
      <c r="VBE739" s="479"/>
      <c r="VBF739" s="479"/>
      <c r="VBG739" s="479"/>
      <c r="VBH739" s="479"/>
      <c r="VBI739" s="479"/>
      <c r="VBJ739" s="479"/>
      <c r="VBK739" s="479"/>
      <c r="VBL739" s="479"/>
      <c r="VBM739" s="479"/>
      <c r="VBN739" s="479"/>
      <c r="VBO739" s="479"/>
      <c r="VBP739" s="479"/>
      <c r="VBQ739" s="479"/>
      <c r="VBR739" s="479"/>
      <c r="VBS739" s="479"/>
      <c r="VBT739" s="479"/>
      <c r="VBU739" s="479"/>
      <c r="VBV739" s="479"/>
      <c r="VBW739" s="479"/>
      <c r="VBX739" s="479"/>
      <c r="VBY739" s="479"/>
      <c r="VBZ739" s="479"/>
      <c r="VCA739" s="479"/>
      <c r="VCB739" s="479"/>
      <c r="VCC739" s="479"/>
      <c r="VCD739" s="479"/>
      <c r="VCE739" s="479"/>
      <c r="VCF739" s="479"/>
      <c r="VCG739" s="479"/>
      <c r="VCH739" s="479"/>
      <c r="VCI739" s="479"/>
      <c r="VCJ739" s="479"/>
      <c r="VCK739" s="479"/>
      <c r="VCL739" s="479"/>
      <c r="VCM739" s="479"/>
      <c r="VCN739" s="479"/>
      <c r="VCO739" s="479"/>
      <c r="VCP739" s="479"/>
      <c r="VCQ739" s="479"/>
      <c r="VCR739" s="479"/>
      <c r="VCS739" s="479"/>
      <c r="VCT739" s="479"/>
      <c r="VCU739" s="479"/>
      <c r="VCV739" s="479"/>
      <c r="VCW739" s="479"/>
      <c r="VCX739" s="479"/>
      <c r="VCY739" s="479"/>
      <c r="VCZ739" s="479"/>
      <c r="VDA739" s="479"/>
      <c r="VDB739" s="479"/>
      <c r="VDC739" s="479"/>
      <c r="VDD739" s="479"/>
      <c r="VDE739" s="479"/>
      <c r="VDF739" s="479"/>
      <c r="VDG739" s="479"/>
      <c r="VDH739" s="479"/>
      <c r="VDI739" s="479"/>
      <c r="VDJ739" s="479"/>
      <c r="VDK739" s="479"/>
      <c r="VDL739" s="479"/>
      <c r="VDM739" s="479"/>
      <c r="VDN739" s="479"/>
      <c r="VDO739" s="479"/>
      <c r="VDP739" s="479"/>
      <c r="VDQ739" s="479"/>
      <c r="VDR739" s="479"/>
      <c r="VDS739" s="479"/>
      <c r="VDT739" s="479"/>
      <c r="VDU739" s="479"/>
      <c r="VDV739" s="479"/>
      <c r="VDW739" s="479"/>
      <c r="VDX739" s="479"/>
      <c r="VDY739" s="479"/>
      <c r="VDZ739" s="479"/>
      <c r="VEA739" s="479"/>
      <c r="VEB739" s="479"/>
      <c r="VEC739" s="479"/>
      <c r="VED739" s="479"/>
      <c r="VEE739" s="479"/>
      <c r="VEF739" s="479"/>
      <c r="VEG739" s="479"/>
      <c r="VEH739" s="479"/>
      <c r="VEI739" s="479"/>
      <c r="VEJ739" s="479"/>
      <c r="VEK739" s="479"/>
      <c r="VEL739" s="479"/>
      <c r="VEM739" s="479"/>
      <c r="VEN739" s="479"/>
      <c r="VEO739" s="479"/>
      <c r="VEP739" s="479"/>
      <c r="VEQ739" s="479"/>
      <c r="VER739" s="479"/>
      <c r="VES739" s="479"/>
      <c r="VET739" s="479"/>
      <c r="VEU739" s="479"/>
      <c r="VEV739" s="479"/>
      <c r="VEW739" s="479"/>
      <c r="VEX739" s="479"/>
      <c r="VEY739" s="479"/>
      <c r="VEZ739" s="479"/>
      <c r="VFA739" s="479"/>
      <c r="VFB739" s="479"/>
      <c r="VFC739" s="479"/>
      <c r="VFD739" s="479"/>
      <c r="VFE739" s="479"/>
      <c r="VFF739" s="479"/>
      <c r="VFG739" s="479"/>
      <c r="VFH739" s="479"/>
      <c r="VFI739" s="479"/>
      <c r="VFJ739" s="479"/>
      <c r="VFK739" s="479"/>
      <c r="VFL739" s="479"/>
      <c r="VFM739" s="479"/>
      <c r="VFN739" s="479"/>
      <c r="VFO739" s="479"/>
      <c r="VFP739" s="479"/>
      <c r="VFQ739" s="479"/>
      <c r="VFR739" s="479"/>
      <c r="VFS739" s="479"/>
      <c r="VFT739" s="479"/>
      <c r="VFU739" s="479"/>
      <c r="VFV739" s="479"/>
      <c r="VFW739" s="479"/>
      <c r="VFX739" s="479"/>
      <c r="VFY739" s="479"/>
      <c r="VFZ739" s="479"/>
      <c r="VGA739" s="479"/>
      <c r="VGB739" s="479"/>
      <c r="VGC739" s="479"/>
      <c r="VGD739" s="479"/>
      <c r="VGE739" s="479"/>
      <c r="VGF739" s="479"/>
      <c r="VGG739" s="479"/>
      <c r="VGH739" s="479"/>
      <c r="VGI739" s="479"/>
      <c r="VGJ739" s="479"/>
      <c r="VGK739" s="479"/>
      <c r="VGL739" s="479"/>
      <c r="VGM739" s="479"/>
      <c r="VGN739" s="479"/>
      <c r="VGO739" s="479"/>
      <c r="VGP739" s="479"/>
      <c r="VGQ739" s="479"/>
      <c r="VGR739" s="479"/>
      <c r="VGS739" s="479"/>
      <c r="VGT739" s="479"/>
      <c r="VGU739" s="479"/>
      <c r="VGV739" s="479"/>
      <c r="VGW739" s="479"/>
      <c r="VGX739" s="479"/>
      <c r="VGY739" s="479"/>
      <c r="VGZ739" s="479"/>
      <c r="VHA739" s="479"/>
      <c r="VHB739" s="479"/>
      <c r="VHC739" s="479"/>
      <c r="VHD739" s="479"/>
      <c r="VHE739" s="479"/>
      <c r="VHF739" s="479"/>
      <c r="VHG739" s="479"/>
      <c r="VHH739" s="479"/>
      <c r="VHI739" s="479"/>
      <c r="VHJ739" s="479"/>
      <c r="VHK739" s="479"/>
      <c r="VHL739" s="479"/>
      <c r="VHM739" s="479"/>
      <c r="VHN739" s="479"/>
      <c r="VHO739" s="479"/>
      <c r="VHP739" s="479"/>
      <c r="VHQ739" s="479"/>
      <c r="VHR739" s="479"/>
      <c r="VHS739" s="479"/>
      <c r="VHT739" s="479"/>
      <c r="VHU739" s="479"/>
      <c r="VHV739" s="479"/>
      <c r="VHW739" s="479"/>
      <c r="VHX739" s="479"/>
      <c r="VHY739" s="479"/>
      <c r="VHZ739" s="479"/>
      <c r="VIA739" s="479"/>
      <c r="VIB739" s="479"/>
      <c r="VIC739" s="479"/>
      <c r="VID739" s="479"/>
      <c r="VIE739" s="479"/>
      <c r="VIF739" s="479"/>
      <c r="VIG739" s="479"/>
      <c r="VIH739" s="479"/>
      <c r="VII739" s="479"/>
      <c r="VIJ739" s="479"/>
      <c r="VIK739" s="479"/>
      <c r="VIL739" s="479"/>
      <c r="VIM739" s="479"/>
      <c r="VIN739" s="479"/>
      <c r="VIO739" s="479"/>
      <c r="VIP739" s="479"/>
      <c r="VIQ739" s="479"/>
      <c r="VIR739" s="479"/>
      <c r="VIS739" s="479"/>
      <c r="VIT739" s="479"/>
      <c r="VIU739" s="479"/>
      <c r="VIV739" s="479"/>
      <c r="VIW739" s="479"/>
      <c r="VIX739" s="479"/>
      <c r="VIY739" s="479"/>
      <c r="VIZ739" s="479"/>
      <c r="VJA739" s="479"/>
      <c r="VJB739" s="479"/>
      <c r="VJC739" s="479"/>
      <c r="VJD739" s="479"/>
      <c r="VJE739" s="479"/>
      <c r="VJF739" s="479"/>
      <c r="VJG739" s="479"/>
      <c r="VJH739" s="479"/>
      <c r="VJI739" s="479"/>
      <c r="VJJ739" s="479"/>
      <c r="VJK739" s="479"/>
      <c r="VJL739" s="479"/>
      <c r="VJM739" s="479"/>
      <c r="VJN739" s="479"/>
      <c r="VJO739" s="479"/>
      <c r="VJP739" s="479"/>
      <c r="VJQ739" s="479"/>
      <c r="VJR739" s="479"/>
      <c r="VJS739" s="479"/>
      <c r="VJT739" s="479"/>
      <c r="VJU739" s="479"/>
      <c r="VJV739" s="479"/>
      <c r="VJW739" s="479"/>
      <c r="VJX739" s="479"/>
      <c r="VJY739" s="479"/>
      <c r="VJZ739" s="479"/>
      <c r="VKA739" s="479"/>
      <c r="VKB739" s="479"/>
      <c r="VKC739" s="479"/>
      <c r="VKD739" s="479"/>
      <c r="VKE739" s="479"/>
      <c r="VKF739" s="479"/>
      <c r="VKG739" s="479"/>
      <c r="VKH739" s="479"/>
      <c r="VKI739" s="479"/>
      <c r="VKJ739" s="479"/>
      <c r="VKK739" s="479"/>
      <c r="VKL739" s="479"/>
      <c r="VKM739" s="479"/>
      <c r="VKN739" s="479"/>
      <c r="VKO739" s="479"/>
      <c r="VKP739" s="479"/>
      <c r="VKQ739" s="479"/>
      <c r="VKR739" s="479"/>
      <c r="VKS739" s="479"/>
      <c r="VKT739" s="479"/>
      <c r="VKU739" s="479"/>
      <c r="VKV739" s="479"/>
      <c r="VKW739" s="479"/>
      <c r="VKX739" s="479"/>
      <c r="VKY739" s="479"/>
      <c r="VKZ739" s="479"/>
      <c r="VLA739" s="479"/>
      <c r="VLB739" s="479"/>
      <c r="VLC739" s="479"/>
      <c r="VLD739" s="479"/>
      <c r="VLE739" s="479"/>
      <c r="VLF739" s="479"/>
      <c r="VLG739" s="479"/>
      <c r="VLH739" s="479"/>
      <c r="VLI739" s="479"/>
      <c r="VLJ739" s="479"/>
      <c r="VLK739" s="479"/>
      <c r="VLL739" s="479"/>
      <c r="VLM739" s="479"/>
      <c r="VLN739" s="479"/>
      <c r="VLO739" s="479"/>
      <c r="VLP739" s="479"/>
      <c r="VLQ739" s="479"/>
      <c r="VLR739" s="479"/>
      <c r="VLS739" s="479"/>
      <c r="VLT739" s="479"/>
      <c r="VLU739" s="479"/>
      <c r="VLV739" s="479"/>
      <c r="VLW739" s="479"/>
      <c r="VLX739" s="479"/>
      <c r="VLY739" s="479"/>
      <c r="VLZ739" s="479"/>
      <c r="VMA739" s="479"/>
      <c r="VMB739" s="479"/>
      <c r="VMC739" s="479"/>
      <c r="VMD739" s="479"/>
      <c r="VME739" s="479"/>
      <c r="VMF739" s="479"/>
      <c r="VMG739" s="479"/>
      <c r="VMH739" s="479"/>
      <c r="VMI739" s="479"/>
      <c r="VMJ739" s="479"/>
      <c r="VMK739" s="479"/>
      <c r="VML739" s="479"/>
      <c r="VMM739" s="479"/>
      <c r="VMN739" s="479"/>
      <c r="VMO739" s="479"/>
      <c r="VMP739" s="479"/>
      <c r="VMQ739" s="479"/>
      <c r="VMR739" s="479"/>
      <c r="VMS739" s="479"/>
      <c r="VMT739" s="479"/>
      <c r="VMU739" s="479"/>
      <c r="VMV739" s="479"/>
      <c r="VMW739" s="479"/>
      <c r="VMX739" s="479"/>
      <c r="VMY739" s="479"/>
      <c r="VMZ739" s="479"/>
      <c r="VNA739" s="479"/>
      <c r="VNB739" s="479"/>
      <c r="VNC739" s="479"/>
      <c r="VND739" s="479"/>
      <c r="VNE739" s="479"/>
      <c r="VNF739" s="479"/>
      <c r="VNG739" s="479"/>
      <c r="VNH739" s="479"/>
      <c r="VNI739" s="479"/>
      <c r="VNJ739" s="479"/>
      <c r="VNK739" s="479"/>
      <c r="VNL739" s="479"/>
      <c r="VNM739" s="479"/>
      <c r="VNN739" s="479"/>
      <c r="VNO739" s="479"/>
      <c r="VNP739" s="479"/>
      <c r="VNQ739" s="479"/>
      <c r="VNR739" s="479"/>
      <c r="VNS739" s="479"/>
      <c r="VNT739" s="479"/>
      <c r="VNU739" s="479"/>
      <c r="VNV739" s="479"/>
      <c r="VNW739" s="479"/>
      <c r="VNX739" s="479"/>
      <c r="VNY739" s="479"/>
      <c r="VNZ739" s="479"/>
      <c r="VOA739" s="479"/>
      <c r="VOB739" s="479"/>
      <c r="VOC739" s="479"/>
      <c r="VOD739" s="479"/>
      <c r="VOE739" s="479"/>
      <c r="VOF739" s="479"/>
      <c r="VOG739" s="479"/>
      <c r="VOH739" s="479"/>
      <c r="VOI739" s="479"/>
      <c r="VOJ739" s="479"/>
      <c r="VOK739" s="479"/>
      <c r="VOL739" s="479"/>
      <c r="VOM739" s="479"/>
      <c r="VON739" s="479"/>
      <c r="VOO739" s="479"/>
      <c r="VOP739" s="479"/>
      <c r="VOQ739" s="479"/>
      <c r="VOR739" s="479"/>
      <c r="VOS739" s="479"/>
      <c r="VOT739" s="479"/>
      <c r="VOU739" s="479"/>
      <c r="VOV739" s="479"/>
      <c r="VOW739" s="479"/>
      <c r="VOX739" s="479"/>
      <c r="VOY739" s="479"/>
      <c r="VOZ739" s="479"/>
      <c r="VPA739" s="479"/>
      <c r="VPB739" s="479"/>
      <c r="VPC739" s="479"/>
      <c r="VPD739" s="479"/>
      <c r="VPE739" s="479"/>
      <c r="VPF739" s="479"/>
      <c r="VPG739" s="479"/>
      <c r="VPH739" s="479"/>
      <c r="VPI739" s="479"/>
      <c r="VPJ739" s="479"/>
      <c r="VPK739" s="479"/>
      <c r="VPL739" s="479"/>
      <c r="VPM739" s="479"/>
      <c r="VPN739" s="479"/>
      <c r="VPO739" s="479"/>
      <c r="VPP739" s="479"/>
      <c r="VPQ739" s="479"/>
      <c r="VPR739" s="479"/>
      <c r="VPS739" s="479"/>
      <c r="VPT739" s="479"/>
      <c r="VPU739" s="479"/>
      <c r="VPV739" s="479"/>
      <c r="VPW739" s="479"/>
      <c r="VPX739" s="479"/>
      <c r="VPY739" s="479"/>
      <c r="VPZ739" s="479"/>
      <c r="VQA739" s="479"/>
      <c r="VQB739" s="479"/>
      <c r="VQC739" s="479"/>
      <c r="VQD739" s="479"/>
      <c r="VQE739" s="479"/>
      <c r="VQF739" s="479"/>
      <c r="VQG739" s="479"/>
      <c r="VQH739" s="479"/>
      <c r="VQI739" s="479"/>
      <c r="VQJ739" s="479"/>
      <c r="VQK739" s="479"/>
      <c r="VQL739" s="479"/>
      <c r="VQM739" s="479"/>
      <c r="VQN739" s="479"/>
      <c r="VQO739" s="479"/>
      <c r="VQP739" s="479"/>
      <c r="VQQ739" s="479"/>
      <c r="VQR739" s="479"/>
      <c r="VQS739" s="479"/>
      <c r="VQT739" s="479"/>
      <c r="VQU739" s="479"/>
      <c r="VQV739" s="479"/>
      <c r="VQW739" s="479"/>
      <c r="VQX739" s="479"/>
      <c r="VQY739" s="479"/>
      <c r="VQZ739" s="479"/>
      <c r="VRA739" s="479"/>
      <c r="VRB739" s="479"/>
      <c r="VRC739" s="479"/>
      <c r="VRD739" s="479"/>
      <c r="VRE739" s="479"/>
      <c r="VRF739" s="479"/>
      <c r="VRG739" s="479"/>
      <c r="VRH739" s="479"/>
      <c r="VRI739" s="479"/>
      <c r="VRJ739" s="479"/>
      <c r="VRK739" s="479"/>
      <c r="VRL739" s="479"/>
      <c r="VRM739" s="479"/>
      <c r="VRN739" s="479"/>
      <c r="VRO739" s="479"/>
      <c r="VRP739" s="479"/>
      <c r="VRQ739" s="479"/>
      <c r="VRR739" s="479"/>
      <c r="VRS739" s="479"/>
      <c r="VRT739" s="479"/>
      <c r="VRU739" s="479"/>
      <c r="VRV739" s="479"/>
      <c r="VRW739" s="479"/>
      <c r="VRX739" s="479"/>
      <c r="VRY739" s="479"/>
      <c r="VRZ739" s="479"/>
      <c r="VSA739" s="479"/>
      <c r="VSB739" s="479"/>
      <c r="VSC739" s="479"/>
      <c r="VSD739" s="479"/>
      <c r="VSE739" s="479"/>
      <c r="VSF739" s="479"/>
      <c r="VSG739" s="479"/>
      <c r="VSH739" s="479"/>
      <c r="VSI739" s="479"/>
      <c r="VSJ739" s="479"/>
      <c r="VSK739" s="479"/>
      <c r="VSL739" s="479"/>
      <c r="VSM739" s="479"/>
      <c r="VSN739" s="479"/>
      <c r="VSO739" s="479"/>
      <c r="VSP739" s="479"/>
      <c r="VSQ739" s="479"/>
      <c r="VSR739" s="479"/>
      <c r="VSS739" s="479"/>
      <c r="VST739" s="479"/>
      <c r="VSU739" s="479"/>
      <c r="VSV739" s="479"/>
      <c r="VSW739" s="479"/>
      <c r="VSX739" s="479"/>
      <c r="VSY739" s="479"/>
      <c r="VSZ739" s="479"/>
      <c r="VTA739" s="479"/>
      <c r="VTB739" s="479"/>
      <c r="VTC739" s="479"/>
      <c r="VTD739" s="479"/>
      <c r="VTE739" s="479"/>
      <c r="VTF739" s="479"/>
      <c r="VTG739" s="479"/>
      <c r="VTH739" s="479"/>
      <c r="VTI739" s="479"/>
      <c r="VTJ739" s="479"/>
      <c r="VTK739" s="479"/>
      <c r="VTL739" s="479"/>
      <c r="VTM739" s="479"/>
      <c r="VTN739" s="479"/>
      <c r="VTO739" s="479"/>
      <c r="VTP739" s="479"/>
      <c r="VTQ739" s="479"/>
      <c r="VTR739" s="479"/>
      <c r="VTS739" s="479"/>
      <c r="VTT739" s="479"/>
      <c r="VTU739" s="479"/>
      <c r="VTV739" s="479"/>
      <c r="VTW739" s="479"/>
      <c r="VTX739" s="479"/>
      <c r="VTY739" s="479"/>
      <c r="VTZ739" s="479"/>
      <c r="VUA739" s="479"/>
      <c r="VUB739" s="479"/>
      <c r="VUC739" s="479"/>
      <c r="VUD739" s="479"/>
      <c r="VUE739" s="479"/>
      <c r="VUF739" s="479"/>
      <c r="VUG739" s="479"/>
      <c r="VUH739" s="479"/>
      <c r="VUI739" s="479"/>
      <c r="VUJ739" s="479"/>
      <c r="VUK739" s="479"/>
      <c r="VUL739" s="479"/>
      <c r="VUM739" s="479"/>
      <c r="VUN739" s="479"/>
      <c r="VUO739" s="479"/>
      <c r="VUP739" s="479"/>
      <c r="VUQ739" s="479"/>
      <c r="VUR739" s="479"/>
      <c r="VUS739" s="479"/>
      <c r="VUT739" s="479"/>
      <c r="VUU739" s="479"/>
      <c r="VUV739" s="479"/>
      <c r="VUW739" s="479"/>
      <c r="VUX739" s="479"/>
      <c r="VUY739" s="479"/>
      <c r="VUZ739" s="479"/>
      <c r="VVA739" s="479"/>
      <c r="VVB739" s="479"/>
      <c r="VVC739" s="479"/>
      <c r="VVD739" s="479"/>
      <c r="VVE739" s="479"/>
      <c r="VVF739" s="479"/>
      <c r="VVG739" s="479"/>
      <c r="VVH739" s="479"/>
      <c r="VVI739" s="479"/>
      <c r="VVJ739" s="479"/>
      <c r="VVK739" s="479"/>
      <c r="VVL739" s="479"/>
      <c r="VVM739" s="479"/>
      <c r="VVN739" s="479"/>
      <c r="VVO739" s="479"/>
      <c r="VVP739" s="479"/>
      <c r="VVQ739" s="479"/>
      <c r="VVR739" s="479"/>
      <c r="VVS739" s="479"/>
      <c r="VVT739" s="479"/>
      <c r="VVU739" s="479"/>
      <c r="VVV739" s="479"/>
      <c r="VVW739" s="479"/>
      <c r="VVX739" s="479"/>
      <c r="VVY739" s="479"/>
      <c r="VVZ739" s="479"/>
      <c r="VWA739" s="479"/>
      <c r="VWB739" s="479"/>
      <c r="VWC739" s="479"/>
      <c r="VWD739" s="479"/>
      <c r="VWE739" s="479"/>
      <c r="VWF739" s="479"/>
      <c r="VWG739" s="479"/>
      <c r="VWH739" s="479"/>
      <c r="VWI739" s="479"/>
      <c r="VWJ739" s="479"/>
      <c r="VWK739" s="479"/>
      <c r="VWL739" s="479"/>
      <c r="VWM739" s="479"/>
      <c r="VWN739" s="479"/>
      <c r="VWO739" s="479"/>
      <c r="VWP739" s="479"/>
      <c r="VWQ739" s="479"/>
      <c r="VWR739" s="479"/>
      <c r="VWS739" s="479"/>
      <c r="VWT739" s="479"/>
      <c r="VWU739" s="479"/>
      <c r="VWV739" s="479"/>
      <c r="VWW739" s="479"/>
      <c r="VWX739" s="479"/>
      <c r="VWY739" s="479"/>
      <c r="VWZ739" s="479"/>
      <c r="VXA739" s="479"/>
      <c r="VXB739" s="479"/>
      <c r="VXC739" s="479"/>
      <c r="VXD739" s="479"/>
      <c r="VXE739" s="479"/>
      <c r="VXF739" s="479"/>
      <c r="VXG739" s="479"/>
      <c r="VXH739" s="479"/>
      <c r="VXI739" s="479"/>
      <c r="VXJ739" s="479"/>
      <c r="VXK739" s="479"/>
      <c r="VXL739" s="479"/>
      <c r="VXM739" s="479"/>
      <c r="VXN739" s="479"/>
      <c r="VXO739" s="479"/>
      <c r="VXP739" s="479"/>
      <c r="VXQ739" s="479"/>
      <c r="VXR739" s="479"/>
      <c r="VXS739" s="479"/>
      <c r="VXT739" s="479"/>
      <c r="VXU739" s="479"/>
      <c r="VXV739" s="479"/>
      <c r="VXW739" s="479"/>
      <c r="VXX739" s="479"/>
      <c r="VXY739" s="479"/>
      <c r="VXZ739" s="479"/>
      <c r="VYA739" s="479"/>
      <c r="VYB739" s="479"/>
      <c r="VYC739" s="479"/>
      <c r="VYD739" s="479"/>
      <c r="VYE739" s="479"/>
      <c r="VYF739" s="479"/>
      <c r="VYG739" s="479"/>
      <c r="VYH739" s="479"/>
      <c r="VYI739" s="479"/>
      <c r="VYJ739" s="479"/>
      <c r="VYK739" s="479"/>
      <c r="VYL739" s="479"/>
      <c r="VYM739" s="479"/>
      <c r="VYN739" s="479"/>
      <c r="VYO739" s="479"/>
      <c r="VYP739" s="479"/>
      <c r="VYQ739" s="479"/>
      <c r="VYR739" s="479"/>
      <c r="VYS739" s="479"/>
      <c r="VYT739" s="479"/>
      <c r="VYU739" s="479"/>
      <c r="VYV739" s="479"/>
      <c r="VYW739" s="479"/>
      <c r="VYX739" s="479"/>
      <c r="VYY739" s="479"/>
      <c r="VYZ739" s="479"/>
      <c r="VZA739" s="479"/>
      <c r="VZB739" s="479"/>
      <c r="VZC739" s="479"/>
      <c r="VZD739" s="479"/>
      <c r="VZE739" s="479"/>
      <c r="VZF739" s="479"/>
      <c r="VZG739" s="479"/>
      <c r="VZH739" s="479"/>
      <c r="VZI739" s="479"/>
      <c r="VZJ739" s="479"/>
      <c r="VZK739" s="479"/>
      <c r="VZL739" s="479"/>
      <c r="VZM739" s="479"/>
      <c r="VZN739" s="479"/>
      <c r="VZO739" s="479"/>
      <c r="VZP739" s="479"/>
      <c r="VZQ739" s="479"/>
      <c r="VZR739" s="479"/>
      <c r="VZS739" s="479"/>
      <c r="VZT739" s="479"/>
      <c r="VZU739" s="479"/>
      <c r="VZV739" s="479"/>
      <c r="VZW739" s="479"/>
      <c r="VZX739" s="479"/>
      <c r="VZY739" s="479"/>
      <c r="VZZ739" s="479"/>
      <c r="WAA739" s="479"/>
      <c r="WAB739" s="479"/>
      <c r="WAC739" s="479"/>
      <c r="WAD739" s="479"/>
      <c r="WAE739" s="479"/>
      <c r="WAF739" s="479"/>
      <c r="WAG739" s="479"/>
      <c r="WAH739" s="479"/>
      <c r="WAI739" s="479"/>
      <c r="WAJ739" s="479"/>
      <c r="WAK739" s="479"/>
      <c r="WAL739" s="479"/>
      <c r="WAM739" s="479"/>
      <c r="WAN739" s="479"/>
      <c r="WAO739" s="479"/>
      <c r="WAP739" s="479"/>
      <c r="WAQ739" s="479"/>
      <c r="WAR739" s="479"/>
      <c r="WAS739" s="479"/>
      <c r="WAT739" s="479"/>
      <c r="WAU739" s="479"/>
      <c r="WAV739" s="479"/>
      <c r="WAW739" s="479"/>
      <c r="WAX739" s="479"/>
      <c r="WAY739" s="479"/>
      <c r="WAZ739" s="479"/>
      <c r="WBA739" s="479"/>
      <c r="WBB739" s="479"/>
      <c r="WBC739" s="479"/>
      <c r="WBD739" s="479"/>
      <c r="WBE739" s="479"/>
      <c r="WBF739" s="479"/>
      <c r="WBG739" s="479"/>
      <c r="WBH739" s="479"/>
      <c r="WBI739" s="479"/>
      <c r="WBJ739" s="479"/>
      <c r="WBK739" s="479"/>
      <c r="WBL739" s="479"/>
      <c r="WBM739" s="479"/>
      <c r="WBN739" s="479"/>
      <c r="WBO739" s="479"/>
      <c r="WBP739" s="479"/>
      <c r="WBQ739" s="479"/>
      <c r="WBR739" s="479"/>
      <c r="WBS739" s="479"/>
      <c r="WBT739" s="479"/>
      <c r="WBU739" s="479"/>
      <c r="WBV739" s="479"/>
      <c r="WBW739" s="479"/>
      <c r="WBX739" s="479"/>
      <c r="WBY739" s="479"/>
      <c r="WBZ739" s="479"/>
      <c r="WCA739" s="479"/>
      <c r="WCB739" s="479"/>
      <c r="WCC739" s="479"/>
      <c r="WCD739" s="479"/>
      <c r="WCE739" s="479"/>
      <c r="WCF739" s="479"/>
      <c r="WCG739" s="479"/>
      <c r="WCH739" s="479"/>
      <c r="WCI739" s="479"/>
      <c r="WCJ739" s="479"/>
      <c r="WCK739" s="479"/>
      <c r="WCL739" s="479"/>
      <c r="WCM739" s="479"/>
      <c r="WCN739" s="479"/>
      <c r="WCO739" s="479"/>
      <c r="WCP739" s="479"/>
      <c r="WCQ739" s="479"/>
      <c r="WCR739" s="479"/>
      <c r="WCS739" s="479"/>
      <c r="WCT739" s="479"/>
      <c r="WCU739" s="479"/>
      <c r="WCV739" s="479"/>
      <c r="WCW739" s="479"/>
      <c r="WCX739" s="479"/>
      <c r="WCY739" s="479"/>
      <c r="WCZ739" s="479"/>
      <c r="WDA739" s="479"/>
      <c r="WDB739" s="479"/>
      <c r="WDC739" s="479"/>
      <c r="WDD739" s="479"/>
      <c r="WDE739" s="479"/>
      <c r="WDF739" s="479"/>
      <c r="WDG739" s="479"/>
      <c r="WDH739" s="479"/>
      <c r="WDI739" s="479"/>
      <c r="WDJ739" s="479"/>
      <c r="WDK739" s="479"/>
      <c r="WDL739" s="479"/>
      <c r="WDM739" s="479"/>
      <c r="WDN739" s="479"/>
      <c r="WDO739" s="479"/>
      <c r="WDP739" s="479"/>
      <c r="WDQ739" s="479"/>
      <c r="WDR739" s="479"/>
      <c r="WDS739" s="479"/>
      <c r="WDT739" s="479"/>
      <c r="WDU739" s="479"/>
      <c r="WDV739" s="479"/>
      <c r="WDW739" s="479"/>
      <c r="WDX739" s="479"/>
      <c r="WDY739" s="479"/>
      <c r="WDZ739" s="479"/>
      <c r="WEA739" s="479"/>
      <c r="WEB739" s="479"/>
      <c r="WEC739" s="479"/>
      <c r="WED739" s="479"/>
      <c r="WEE739" s="479"/>
      <c r="WEF739" s="479"/>
      <c r="WEG739" s="479"/>
      <c r="WEH739" s="479"/>
      <c r="WEI739" s="479"/>
      <c r="WEJ739" s="479"/>
      <c r="WEK739" s="479"/>
      <c r="WEL739" s="479"/>
      <c r="WEM739" s="479"/>
      <c r="WEN739" s="479"/>
      <c r="WEO739" s="479"/>
      <c r="WEP739" s="479"/>
      <c r="WEQ739" s="479"/>
      <c r="WER739" s="479"/>
      <c r="WES739" s="479"/>
      <c r="WET739" s="479"/>
      <c r="WEU739" s="479"/>
      <c r="WEV739" s="479"/>
      <c r="WEW739" s="479"/>
      <c r="WEX739" s="479"/>
      <c r="WEY739" s="479"/>
      <c r="WEZ739" s="479"/>
      <c r="WFA739" s="479"/>
      <c r="WFB739" s="479"/>
      <c r="WFC739" s="479"/>
      <c r="WFD739" s="479"/>
      <c r="WFE739" s="479"/>
      <c r="WFF739" s="479"/>
      <c r="WFG739" s="479"/>
      <c r="WFH739" s="479"/>
      <c r="WFI739" s="479"/>
      <c r="WFJ739" s="479"/>
      <c r="WFK739" s="479"/>
      <c r="WFL739" s="479"/>
      <c r="WFM739" s="479"/>
      <c r="WFN739" s="479"/>
      <c r="WFO739" s="479"/>
      <c r="WFP739" s="479"/>
      <c r="WFQ739" s="479"/>
      <c r="WFR739" s="479"/>
      <c r="WFS739" s="479"/>
      <c r="WFT739" s="479"/>
      <c r="WFU739" s="479"/>
      <c r="WFV739" s="479"/>
      <c r="WFW739" s="479"/>
      <c r="WFX739" s="479"/>
      <c r="WFY739" s="479"/>
      <c r="WFZ739" s="479"/>
      <c r="WGA739" s="479"/>
      <c r="WGB739" s="479"/>
      <c r="WGC739" s="479"/>
      <c r="WGD739" s="479"/>
      <c r="WGE739" s="479"/>
      <c r="WGF739" s="479"/>
      <c r="WGG739" s="479"/>
      <c r="WGH739" s="479"/>
      <c r="WGI739" s="479"/>
      <c r="WGJ739" s="479"/>
      <c r="WGK739" s="479"/>
      <c r="WGL739" s="479"/>
      <c r="WGM739" s="479"/>
      <c r="WGN739" s="479"/>
      <c r="WGO739" s="479"/>
      <c r="WGP739" s="479"/>
      <c r="WGQ739" s="479"/>
      <c r="WGR739" s="479"/>
      <c r="WGS739" s="479"/>
      <c r="WGT739" s="479"/>
      <c r="WGU739" s="479"/>
      <c r="WGV739" s="479"/>
      <c r="WGW739" s="479"/>
      <c r="WGX739" s="479"/>
      <c r="WGY739" s="479"/>
      <c r="WGZ739" s="479"/>
      <c r="WHA739" s="479"/>
      <c r="WHB739" s="479"/>
      <c r="WHC739" s="479"/>
      <c r="WHD739" s="479"/>
      <c r="WHE739" s="479"/>
      <c r="WHF739" s="479"/>
      <c r="WHG739" s="479"/>
      <c r="WHH739" s="479"/>
      <c r="WHI739" s="479"/>
      <c r="WHJ739" s="479"/>
      <c r="WHK739" s="479"/>
      <c r="WHL739" s="479"/>
      <c r="WHM739" s="479"/>
      <c r="WHN739" s="479"/>
      <c r="WHO739" s="479"/>
      <c r="WHP739" s="479"/>
      <c r="WHQ739" s="479"/>
      <c r="WHR739" s="479"/>
      <c r="WHS739" s="479"/>
      <c r="WHT739" s="479"/>
      <c r="WHU739" s="479"/>
      <c r="WHV739" s="479"/>
      <c r="WHW739" s="479"/>
      <c r="WHX739" s="479"/>
      <c r="WHY739" s="479"/>
      <c r="WHZ739" s="479"/>
      <c r="WIA739" s="479"/>
      <c r="WIB739" s="479"/>
      <c r="WIC739" s="479"/>
      <c r="WID739" s="479"/>
      <c r="WIE739" s="479"/>
      <c r="WIF739" s="479"/>
      <c r="WIG739" s="479"/>
      <c r="WIH739" s="479"/>
      <c r="WII739" s="479"/>
      <c r="WIJ739" s="479"/>
      <c r="WIK739" s="479"/>
      <c r="WIL739" s="479"/>
      <c r="WIM739" s="479"/>
      <c r="WIN739" s="479"/>
      <c r="WIO739" s="479"/>
      <c r="WIP739" s="479"/>
      <c r="WIQ739" s="479"/>
      <c r="WIR739" s="479"/>
      <c r="WIS739" s="479"/>
      <c r="WIT739" s="479"/>
      <c r="WIU739" s="479"/>
      <c r="WIV739" s="479"/>
      <c r="WIW739" s="479"/>
      <c r="WIX739" s="479"/>
      <c r="WIY739" s="479"/>
      <c r="WIZ739" s="479"/>
      <c r="WJA739" s="479"/>
      <c r="WJB739" s="479"/>
      <c r="WJC739" s="479"/>
      <c r="WJD739" s="479"/>
      <c r="WJE739" s="479"/>
      <c r="WJF739" s="479"/>
      <c r="WJG739" s="479"/>
      <c r="WJH739" s="479"/>
      <c r="WJI739" s="479"/>
      <c r="WJJ739" s="479"/>
      <c r="WJK739" s="479"/>
      <c r="WJL739" s="479"/>
      <c r="WJM739" s="479"/>
      <c r="WJN739" s="479"/>
      <c r="WJO739" s="479"/>
      <c r="WJP739" s="479"/>
      <c r="WJQ739" s="479"/>
      <c r="WJR739" s="479"/>
      <c r="WJS739" s="479"/>
      <c r="WJT739" s="479"/>
      <c r="WJU739" s="479"/>
      <c r="WJV739" s="479"/>
      <c r="WJW739" s="479"/>
      <c r="WJX739" s="479"/>
      <c r="WJY739" s="479"/>
      <c r="WJZ739" s="479"/>
      <c r="WKA739" s="479"/>
      <c r="WKB739" s="479"/>
      <c r="WKC739" s="479"/>
      <c r="WKD739" s="479"/>
      <c r="WKE739" s="479"/>
      <c r="WKF739" s="479"/>
      <c r="WKG739" s="479"/>
      <c r="WKH739" s="479"/>
      <c r="WKI739" s="479"/>
      <c r="WKJ739" s="479"/>
      <c r="WKK739" s="479"/>
      <c r="WKL739" s="479"/>
      <c r="WKM739" s="479"/>
      <c r="WKN739" s="479"/>
      <c r="WKO739" s="479"/>
      <c r="WKP739" s="479"/>
      <c r="WKQ739" s="479"/>
      <c r="WKR739" s="479"/>
      <c r="WKS739" s="479"/>
      <c r="WKT739" s="479"/>
      <c r="WKU739" s="479"/>
      <c r="WKV739" s="479"/>
      <c r="WKW739" s="479"/>
      <c r="WKX739" s="479"/>
      <c r="WKY739" s="479"/>
      <c r="WKZ739" s="479"/>
      <c r="WLA739" s="479"/>
      <c r="WLB739" s="479"/>
      <c r="WLC739" s="479"/>
      <c r="WLD739" s="479"/>
      <c r="WLE739" s="479"/>
      <c r="WLF739" s="479"/>
      <c r="WLG739" s="479"/>
      <c r="WLH739" s="479"/>
      <c r="WLI739" s="479"/>
      <c r="WLJ739" s="479"/>
      <c r="WLK739" s="479"/>
      <c r="WLL739" s="479"/>
      <c r="WLM739" s="479"/>
      <c r="WLN739" s="479"/>
      <c r="WLO739" s="479"/>
      <c r="WLP739" s="479"/>
      <c r="WLQ739" s="479"/>
      <c r="WLR739" s="479"/>
      <c r="WLS739" s="479"/>
      <c r="WLT739" s="479"/>
      <c r="WLU739" s="479"/>
      <c r="WLV739" s="479"/>
      <c r="WLW739" s="479"/>
      <c r="WLX739" s="479"/>
      <c r="WLY739" s="479"/>
      <c r="WLZ739" s="479"/>
      <c r="WMA739" s="479"/>
      <c r="WMB739" s="479"/>
      <c r="WMC739" s="479"/>
      <c r="WMD739" s="479"/>
      <c r="WME739" s="479"/>
      <c r="WMF739" s="479"/>
      <c r="WMG739" s="479"/>
      <c r="WMH739" s="479"/>
      <c r="WMI739" s="479"/>
      <c r="WMJ739" s="479"/>
      <c r="WMK739" s="479"/>
      <c r="WML739" s="479"/>
      <c r="WMM739" s="479"/>
      <c r="WMN739" s="479"/>
      <c r="WMO739" s="479"/>
      <c r="WMP739" s="479"/>
      <c r="WMQ739" s="479"/>
      <c r="WMR739" s="479"/>
      <c r="WMS739" s="479"/>
      <c r="WMT739" s="479"/>
      <c r="WMU739" s="479"/>
      <c r="WMV739" s="479"/>
      <c r="WMW739" s="479"/>
      <c r="WMX739" s="479"/>
      <c r="WMY739" s="479"/>
      <c r="WMZ739" s="479"/>
      <c r="WNA739" s="479"/>
      <c r="WNB739" s="479"/>
      <c r="WNC739" s="479"/>
      <c r="WND739" s="479"/>
      <c r="WNE739" s="479"/>
      <c r="WNF739" s="479"/>
      <c r="WNG739" s="479"/>
      <c r="WNH739" s="479"/>
      <c r="WNI739" s="479"/>
      <c r="WNJ739" s="479"/>
      <c r="WNK739" s="479"/>
      <c r="WNL739" s="479"/>
      <c r="WNM739" s="479"/>
      <c r="WNN739" s="479"/>
      <c r="WNO739" s="479"/>
      <c r="WNP739" s="479"/>
      <c r="WNQ739" s="479"/>
      <c r="WNR739" s="479"/>
      <c r="WNS739" s="479"/>
      <c r="WNT739" s="479"/>
      <c r="WNU739" s="479"/>
      <c r="WNV739" s="479"/>
      <c r="WNW739" s="479"/>
      <c r="WNX739" s="479"/>
      <c r="WNY739" s="479"/>
      <c r="WNZ739" s="479"/>
      <c r="WOA739" s="479"/>
      <c r="WOB739" s="479"/>
      <c r="WOC739" s="479"/>
      <c r="WOD739" s="479"/>
      <c r="WOE739" s="479"/>
      <c r="WOF739" s="479"/>
      <c r="WOG739" s="479"/>
      <c r="WOH739" s="479"/>
      <c r="WOI739" s="479"/>
      <c r="WOJ739" s="479"/>
      <c r="WOK739" s="479"/>
      <c r="WOL739" s="479"/>
      <c r="WOM739" s="479"/>
      <c r="WON739" s="479"/>
      <c r="WOO739" s="479"/>
      <c r="WOP739" s="479"/>
      <c r="WOQ739" s="479"/>
      <c r="WOR739" s="479"/>
      <c r="WOS739" s="479"/>
      <c r="WOT739" s="479"/>
      <c r="WOU739" s="479"/>
      <c r="WOV739" s="479"/>
      <c r="WOW739" s="479"/>
      <c r="WOX739" s="479"/>
      <c r="WOY739" s="479"/>
      <c r="WOZ739" s="479"/>
      <c r="WPA739" s="479"/>
      <c r="WPB739" s="479"/>
      <c r="WPC739" s="479"/>
      <c r="WPD739" s="479"/>
      <c r="WPE739" s="479"/>
      <c r="WPF739" s="479"/>
      <c r="WPG739" s="479"/>
      <c r="WPH739" s="479"/>
      <c r="WPI739" s="479"/>
      <c r="WPJ739" s="479"/>
      <c r="WPK739" s="479"/>
      <c r="WPL739" s="479"/>
      <c r="WPM739" s="479"/>
      <c r="WPN739" s="479"/>
      <c r="WPO739" s="479"/>
      <c r="WPP739" s="479"/>
      <c r="WPQ739" s="479"/>
      <c r="WPR739" s="479"/>
      <c r="WPS739" s="479"/>
      <c r="WPT739" s="479"/>
      <c r="WPU739" s="479"/>
      <c r="WPV739" s="479"/>
      <c r="WPW739" s="479"/>
      <c r="WPX739" s="479"/>
      <c r="WPY739" s="479"/>
      <c r="WPZ739" s="479"/>
      <c r="WQA739" s="479"/>
      <c r="WQB739" s="479"/>
      <c r="WQC739" s="479"/>
      <c r="WQD739" s="479"/>
      <c r="WQE739" s="479"/>
      <c r="WQF739" s="479"/>
      <c r="WQG739" s="479"/>
      <c r="WQH739" s="479"/>
      <c r="WQI739" s="479"/>
      <c r="WQJ739" s="479"/>
      <c r="WQK739" s="479"/>
      <c r="WQL739" s="479"/>
      <c r="WQM739" s="479"/>
      <c r="WQN739" s="479"/>
      <c r="WQO739" s="479"/>
      <c r="WQP739" s="479"/>
      <c r="WQQ739" s="479"/>
      <c r="WQR739" s="479"/>
      <c r="WQS739" s="479"/>
      <c r="WQT739" s="479"/>
      <c r="WQU739" s="479"/>
      <c r="WQV739" s="479"/>
      <c r="WQW739" s="479"/>
      <c r="WQX739" s="479"/>
      <c r="WQY739" s="479"/>
      <c r="WQZ739" s="479"/>
      <c r="WRA739" s="479"/>
      <c r="WRB739" s="479"/>
      <c r="WRC739" s="479"/>
      <c r="WRD739" s="479"/>
      <c r="WRE739" s="479"/>
      <c r="WRF739" s="479"/>
      <c r="WRG739" s="479"/>
      <c r="WRH739" s="479"/>
      <c r="WRI739" s="479"/>
      <c r="WRJ739" s="479"/>
      <c r="WRK739" s="479"/>
      <c r="WRL739" s="479"/>
      <c r="WRM739" s="479"/>
      <c r="WRN739" s="479"/>
      <c r="WRO739" s="479"/>
      <c r="WRP739" s="479"/>
      <c r="WRQ739" s="479"/>
      <c r="WRR739" s="479"/>
      <c r="WRS739" s="479"/>
      <c r="WRT739" s="479"/>
      <c r="WRU739" s="479"/>
      <c r="WRV739" s="479"/>
      <c r="WRW739" s="479"/>
      <c r="WRX739" s="479"/>
      <c r="WRY739" s="479"/>
      <c r="WRZ739" s="479"/>
      <c r="WSA739" s="479"/>
      <c r="WSB739" s="479"/>
      <c r="WSC739" s="479"/>
      <c r="WSD739" s="479"/>
      <c r="WSE739" s="479"/>
      <c r="WSF739" s="479"/>
      <c r="WSG739" s="479"/>
      <c r="WSH739" s="479"/>
      <c r="WSI739" s="479"/>
      <c r="WSJ739" s="479"/>
      <c r="WSK739" s="479"/>
      <c r="WSL739" s="479"/>
      <c r="WSM739" s="479"/>
      <c r="WSN739" s="479"/>
      <c r="WSO739" s="479"/>
      <c r="WSP739" s="479"/>
      <c r="WSQ739" s="479"/>
      <c r="WSR739" s="479"/>
      <c r="WSS739" s="479"/>
      <c r="WST739" s="479"/>
      <c r="WSU739" s="479"/>
      <c r="WSV739" s="479"/>
      <c r="WSW739" s="479"/>
      <c r="WSX739" s="479"/>
      <c r="WSY739" s="479"/>
      <c r="WSZ739" s="479"/>
      <c r="WTA739" s="479"/>
      <c r="WTB739" s="479"/>
      <c r="WTC739" s="479"/>
      <c r="WTD739" s="479"/>
      <c r="WTE739" s="479"/>
      <c r="WTF739" s="479"/>
      <c r="WTG739" s="479"/>
      <c r="WTH739" s="479"/>
      <c r="WTI739" s="479"/>
      <c r="WTJ739" s="479"/>
      <c r="WTK739" s="479"/>
      <c r="WTL739" s="479"/>
      <c r="WTM739" s="479"/>
      <c r="WTN739" s="479"/>
      <c r="WTO739" s="479"/>
      <c r="WTP739" s="479"/>
      <c r="WTQ739" s="479"/>
      <c r="WTR739" s="479"/>
      <c r="WTS739" s="479"/>
      <c r="WTT739" s="479"/>
      <c r="WTU739" s="479"/>
      <c r="WTV739" s="479"/>
      <c r="WTW739" s="479"/>
      <c r="WTX739" s="479"/>
      <c r="WTY739" s="479"/>
      <c r="WTZ739" s="479"/>
      <c r="WUA739" s="479"/>
      <c r="WUB739" s="479"/>
      <c r="WUC739" s="479"/>
      <c r="WUD739" s="479"/>
      <c r="WUE739" s="479"/>
      <c r="WUF739" s="479"/>
      <c r="WUG739" s="479"/>
      <c r="WUH739" s="479"/>
      <c r="WUI739" s="479"/>
      <c r="WUJ739" s="479"/>
      <c r="WUK739" s="479"/>
      <c r="WUL739" s="479"/>
      <c r="WUM739" s="479"/>
      <c r="WUN739" s="479"/>
      <c r="WUO739" s="479"/>
      <c r="WUP739" s="479"/>
      <c r="WUQ739" s="479"/>
      <c r="WUR739" s="479"/>
      <c r="WUS739" s="479"/>
      <c r="WUT739" s="479"/>
      <c r="WUU739" s="479"/>
      <c r="WUV739" s="479"/>
      <c r="WUW739" s="479"/>
      <c r="WUX739" s="479"/>
      <c r="WUY739" s="479"/>
      <c r="WUZ739" s="479"/>
      <c r="WVA739" s="479"/>
      <c r="WVB739" s="479"/>
      <c r="WVC739" s="479"/>
      <c r="WVD739" s="479"/>
      <c r="WVE739" s="479"/>
      <c r="WVF739" s="479"/>
      <c r="WVG739" s="479"/>
      <c r="WVH739" s="479"/>
      <c r="WVI739" s="479"/>
      <c r="WVJ739" s="479"/>
      <c r="WVK739" s="479"/>
      <c r="WVL739" s="479"/>
      <c r="WVM739" s="479"/>
      <c r="WVN739" s="479"/>
      <c r="WVO739" s="479"/>
      <c r="WVP739" s="479"/>
      <c r="WVQ739" s="479"/>
      <c r="WVR739" s="479"/>
      <c r="WVS739" s="479"/>
      <c r="WVT739" s="479"/>
      <c r="WVU739" s="479"/>
      <c r="WVV739" s="479"/>
      <c r="WVW739" s="479"/>
      <c r="WVX739" s="479"/>
      <c r="WVY739" s="479"/>
      <c r="WVZ739" s="479"/>
      <c r="WWA739" s="479"/>
      <c r="WWB739" s="479"/>
      <c r="WWC739" s="479"/>
      <c r="WWD739" s="479"/>
      <c r="WWE739" s="479"/>
      <c r="WWF739" s="479"/>
      <c r="WWG739" s="479"/>
      <c r="WWH739" s="479"/>
      <c r="WWI739" s="479"/>
      <c r="WWJ739" s="479"/>
      <c r="WWK739" s="479"/>
      <c r="WWL739" s="479"/>
      <c r="WWM739" s="479"/>
      <c r="WWN739" s="479"/>
      <c r="WWO739" s="479"/>
      <c r="WWP739" s="479"/>
      <c r="WWQ739" s="479"/>
      <c r="WWR739" s="479"/>
      <c r="WWS739" s="479"/>
      <c r="WWT739" s="479"/>
      <c r="WWU739" s="479"/>
      <c r="WWV739" s="479"/>
      <c r="WWW739" s="479"/>
      <c r="WWX739" s="479"/>
      <c r="WWY739" s="479"/>
      <c r="WWZ739" s="479"/>
      <c r="WXA739" s="479"/>
      <c r="WXB739" s="479"/>
      <c r="WXC739" s="479"/>
      <c r="WXD739" s="479"/>
      <c r="WXE739" s="479"/>
      <c r="WXF739" s="479"/>
      <c r="WXG739" s="479"/>
      <c r="WXH739" s="479"/>
      <c r="WXI739" s="479"/>
      <c r="WXJ739" s="479"/>
      <c r="WXK739" s="479"/>
      <c r="WXL739" s="479"/>
      <c r="WXM739" s="479"/>
      <c r="WXN739" s="479"/>
      <c r="WXO739" s="479"/>
      <c r="WXP739" s="479"/>
      <c r="WXQ739" s="479"/>
      <c r="WXR739" s="479"/>
      <c r="WXS739" s="479"/>
      <c r="WXT739" s="479"/>
      <c r="WXU739" s="479"/>
      <c r="WXV739" s="479"/>
      <c r="WXW739" s="479"/>
      <c r="WXX739" s="479"/>
      <c r="WXY739" s="479"/>
      <c r="WXZ739" s="479"/>
      <c r="WYA739" s="479"/>
      <c r="WYB739" s="479"/>
      <c r="WYC739" s="479"/>
      <c r="WYD739" s="479"/>
      <c r="WYE739" s="479"/>
      <c r="WYF739" s="479"/>
      <c r="WYG739" s="479"/>
      <c r="WYH739" s="479"/>
      <c r="WYI739" s="479"/>
      <c r="WYJ739" s="479"/>
      <c r="WYK739" s="479"/>
      <c r="WYL739" s="479"/>
      <c r="WYM739" s="479"/>
      <c r="WYN739" s="479"/>
      <c r="WYO739" s="479"/>
      <c r="WYP739" s="479"/>
      <c r="WYQ739" s="479"/>
      <c r="WYR739" s="479"/>
      <c r="WYS739" s="479"/>
      <c r="WYT739" s="479"/>
      <c r="WYU739" s="479"/>
      <c r="WYV739" s="479"/>
      <c r="WYW739" s="479"/>
      <c r="WYX739" s="479"/>
      <c r="WYY739" s="479"/>
      <c r="WYZ739" s="479"/>
      <c r="WZA739" s="479"/>
      <c r="WZB739" s="479"/>
      <c r="WZC739" s="479"/>
      <c r="WZD739" s="479"/>
      <c r="WZE739" s="479"/>
      <c r="WZF739" s="479"/>
      <c r="WZG739" s="479"/>
      <c r="WZH739" s="479"/>
      <c r="WZI739" s="479"/>
      <c r="WZJ739" s="479"/>
      <c r="WZK739" s="479"/>
      <c r="WZL739" s="479"/>
      <c r="WZM739" s="479"/>
      <c r="WZN739" s="479"/>
      <c r="WZO739" s="479"/>
      <c r="WZP739" s="479"/>
      <c r="WZQ739" s="479"/>
      <c r="WZR739" s="479"/>
      <c r="WZS739" s="479"/>
      <c r="WZT739" s="479"/>
      <c r="WZU739" s="479"/>
      <c r="WZV739" s="479"/>
      <c r="WZW739" s="479"/>
      <c r="WZX739" s="479"/>
      <c r="WZY739" s="479"/>
      <c r="WZZ739" s="479"/>
      <c r="XAA739" s="479"/>
      <c r="XAB739" s="479"/>
      <c r="XAC739" s="479"/>
      <c r="XAD739" s="479"/>
      <c r="XAE739" s="479"/>
      <c r="XAF739" s="479"/>
      <c r="XAG739" s="479"/>
      <c r="XAH739" s="479"/>
      <c r="XAI739" s="479"/>
      <c r="XAJ739" s="479"/>
      <c r="XAK739" s="479"/>
      <c r="XAL739" s="479"/>
      <c r="XAM739" s="479"/>
      <c r="XAN739" s="479"/>
      <c r="XAO739" s="479"/>
      <c r="XAP739" s="479"/>
      <c r="XAQ739" s="479"/>
      <c r="XAR739" s="479"/>
      <c r="XAS739" s="479"/>
      <c r="XAT739" s="479"/>
      <c r="XAU739" s="479"/>
      <c r="XAV739" s="479"/>
      <c r="XAW739" s="479"/>
      <c r="XAX739" s="479"/>
      <c r="XAY739" s="479"/>
      <c r="XAZ739" s="479"/>
      <c r="XBA739" s="479"/>
      <c r="XBB739" s="479"/>
      <c r="XBC739" s="479"/>
      <c r="XBD739" s="479"/>
      <c r="XBE739" s="479"/>
      <c r="XBF739" s="479"/>
      <c r="XBG739" s="479"/>
      <c r="XBH739" s="479"/>
      <c r="XBI739" s="479"/>
      <c r="XBJ739" s="479"/>
      <c r="XBK739" s="479"/>
      <c r="XBL739" s="479"/>
      <c r="XBM739" s="479"/>
      <c r="XBN739" s="479"/>
      <c r="XBO739" s="479"/>
      <c r="XBP739" s="479"/>
      <c r="XBQ739" s="479"/>
      <c r="XBR739" s="479"/>
      <c r="XBS739" s="479"/>
      <c r="XBT739" s="479"/>
      <c r="XBU739" s="479"/>
      <c r="XBV739" s="479"/>
      <c r="XBW739" s="479"/>
      <c r="XBX739" s="479"/>
      <c r="XBY739" s="479"/>
      <c r="XBZ739" s="479"/>
      <c r="XCA739" s="479"/>
      <c r="XCB739" s="479"/>
      <c r="XCC739" s="479"/>
      <c r="XCD739" s="479"/>
      <c r="XCE739" s="479"/>
      <c r="XCF739" s="479"/>
      <c r="XCG739" s="479"/>
      <c r="XCH739" s="479"/>
      <c r="XCI739" s="479"/>
      <c r="XCJ739" s="479"/>
      <c r="XCK739" s="479"/>
      <c r="XCL739" s="479"/>
      <c r="XCM739" s="479"/>
      <c r="XCN739" s="479"/>
      <c r="XCO739" s="479"/>
      <c r="XCP739" s="479"/>
      <c r="XCQ739" s="479"/>
      <c r="XCR739" s="479"/>
      <c r="XCS739" s="479"/>
      <c r="XCT739" s="479"/>
      <c r="XCU739" s="479"/>
      <c r="XCV739" s="479"/>
      <c r="XCW739" s="479"/>
      <c r="XCX739" s="479"/>
      <c r="XCY739" s="479"/>
      <c r="XCZ739" s="479"/>
      <c r="XDA739" s="479"/>
      <c r="XDB739" s="479"/>
      <c r="XDC739" s="479"/>
      <c r="XDD739" s="479"/>
      <c r="XDE739" s="479"/>
      <c r="XDF739" s="479"/>
      <c r="XDG739" s="479"/>
      <c r="XDH739" s="479"/>
      <c r="XDI739" s="479"/>
      <c r="XDJ739" s="479"/>
      <c r="XDK739" s="479"/>
      <c r="XDL739" s="479"/>
      <c r="XDM739" s="479"/>
      <c r="XDN739" s="479"/>
      <c r="XDO739" s="479"/>
      <c r="XDP739" s="479"/>
      <c r="XDQ739" s="479"/>
      <c r="XDR739" s="479"/>
      <c r="XDS739" s="479"/>
      <c r="XDT739" s="479"/>
      <c r="XDU739" s="479"/>
      <c r="XDV739" s="479"/>
      <c r="XDW739" s="479"/>
      <c r="XDX739" s="479"/>
      <c r="XDY739" s="479"/>
      <c r="XDZ739" s="479"/>
      <c r="XEA739" s="479"/>
      <c r="XEB739" s="479"/>
      <c r="XEC739" s="479"/>
      <c r="XED739" s="479"/>
      <c r="XEE739" s="479"/>
      <c r="XEF739" s="479"/>
      <c r="XEG739" s="479"/>
      <c r="XEH739" s="479"/>
      <c r="XEI739" s="479"/>
      <c r="XEJ739" s="479"/>
      <c r="XEK739" s="479"/>
      <c r="XEL739" s="479"/>
      <c r="XEM739" s="479"/>
      <c r="XEN739" s="479"/>
      <c r="XEO739" s="479"/>
      <c r="XEP739" s="479"/>
      <c r="XEQ739" s="479"/>
      <c r="XER739" s="479"/>
      <c r="XES739" s="479"/>
      <c r="XET739" s="479"/>
      <c r="XEU739" s="479"/>
      <c r="XEV739" s="479"/>
      <c r="XEW739" s="479"/>
      <c r="XEX739" s="479"/>
      <c r="XEY739" s="479"/>
      <c r="XEZ739" s="479"/>
      <c r="XFA739" s="479"/>
      <c r="XFB739" s="479"/>
      <c r="XFC739" s="479"/>
      <c r="XFD739" s="479"/>
    </row>
    <row r="740" spans="1:16384" ht="12.75" customHeight="1">
      <c r="A740" s="39" t="s">
        <v>763</v>
      </c>
      <c r="B740" s="68"/>
      <c r="C740" s="69" t="s">
        <v>1291</v>
      </c>
      <c r="D740" s="68"/>
      <c r="E740" s="68"/>
      <c r="F740" s="68"/>
      <c r="G740" s="684"/>
      <c r="H740" s="684"/>
      <c r="I740" s="684"/>
      <c r="J740" s="684"/>
      <c r="K740" s="684"/>
      <c r="L740" s="68"/>
      <c r="M740" s="68"/>
      <c r="N740" s="68"/>
      <c r="O740" s="68"/>
      <c r="P740" s="68"/>
      <c r="Q740" s="684"/>
      <c r="R740" s="684"/>
      <c r="S740" s="684"/>
      <c r="T740" s="684"/>
      <c r="U740" s="684"/>
      <c r="V740" s="479"/>
      <c r="W740" s="479"/>
      <c r="X740" s="479"/>
      <c r="Y740" s="479"/>
      <c r="Z740" s="479"/>
      <c r="AA740" s="479"/>
      <c r="AB740" s="479"/>
      <c r="AC740" s="479"/>
      <c r="AD740" s="479"/>
      <c r="AE740" s="479"/>
      <c r="AF740" s="479"/>
      <c r="AG740" s="479"/>
      <c r="AH740" s="479"/>
      <c r="AI740" s="479"/>
      <c r="AJ740" s="479"/>
      <c r="AK740" s="479"/>
      <c r="AL740" s="479"/>
      <c r="AM740" s="46"/>
      <c r="AN740" s="46"/>
      <c r="AO740" s="46"/>
      <c r="AP740" s="46"/>
      <c r="AQ740" s="46"/>
      <c r="AR740" s="46"/>
      <c r="AS740" s="46"/>
      <c r="AT740" s="46"/>
      <c r="AU740" s="46"/>
      <c r="AV740" s="46"/>
      <c r="AW740" s="46"/>
      <c r="AX740" s="46"/>
      <c r="AY740" s="46"/>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46"/>
      <c r="CS740" s="479"/>
      <c r="CT740" s="479"/>
      <c r="CU740" s="479"/>
      <c r="CV740" s="479"/>
      <c r="CW740" s="479"/>
      <c r="CX740" s="479"/>
      <c r="CY740" s="479"/>
      <c r="CZ740" s="479"/>
      <c r="DA740" s="479"/>
      <c r="DB740" s="479"/>
      <c r="DC740" s="479"/>
      <c r="DD740" s="479"/>
      <c r="DE740" s="479"/>
      <c r="DF740" s="479"/>
      <c r="DG740" s="479"/>
      <c r="DH740" s="479"/>
      <c r="DI740" s="479"/>
      <c r="DJ740" s="479"/>
      <c r="DK740" s="479"/>
      <c r="DL740" s="479"/>
      <c r="DM740" s="479"/>
      <c r="DN740" s="479"/>
      <c r="DO740" s="479"/>
      <c r="DP740" s="479"/>
      <c r="DQ740" s="479"/>
      <c r="DR740" s="479"/>
      <c r="DS740" s="479"/>
      <c r="DT740" s="479"/>
      <c r="DU740" s="479"/>
      <c r="DV740" s="479"/>
      <c r="DW740" s="479"/>
      <c r="DX740" s="479"/>
      <c r="DY740" s="479"/>
      <c r="DZ740" s="479"/>
      <c r="EA740" s="479"/>
      <c r="EB740" s="479"/>
      <c r="EC740" s="479"/>
      <c r="ED740" s="479"/>
      <c r="EE740" s="479"/>
      <c r="EF740" s="479"/>
      <c r="EG740" s="479"/>
      <c r="EH740" s="479"/>
      <c r="EI740" s="479"/>
      <c r="EJ740" s="479"/>
      <c r="EK740" s="479"/>
      <c r="EL740" s="479"/>
      <c r="EM740" s="479"/>
      <c r="EN740" s="479"/>
      <c r="EO740" s="479"/>
      <c r="EP740" s="479"/>
      <c r="EQ740" s="479"/>
      <c r="ER740" s="479"/>
      <c r="ES740" s="479"/>
      <c r="ET740" s="479"/>
      <c r="EU740" s="479"/>
      <c r="EV740" s="479"/>
      <c r="EW740" s="479"/>
      <c r="EX740" s="479"/>
      <c r="EY740" s="479"/>
      <c r="EZ740" s="479"/>
      <c r="FA740" s="479"/>
      <c r="FB740" s="479"/>
      <c r="FC740" s="479"/>
      <c r="FD740" s="479"/>
      <c r="FE740" s="479"/>
      <c r="FF740" s="479"/>
      <c r="FG740" s="479"/>
      <c r="FH740" s="479"/>
      <c r="FI740" s="479"/>
      <c r="FJ740" s="479"/>
      <c r="FK740" s="479"/>
      <c r="FL740" s="479"/>
      <c r="FM740" s="479"/>
      <c r="FN740" s="479"/>
      <c r="FO740" s="479"/>
      <c r="FP740" s="479"/>
      <c r="FQ740" s="479"/>
      <c r="FR740" s="479"/>
      <c r="FS740" s="479"/>
      <c r="FT740" s="479"/>
      <c r="FU740" s="479"/>
      <c r="FV740" s="479"/>
      <c r="FW740" s="479"/>
      <c r="FX740" s="479"/>
      <c r="FY740" s="479"/>
      <c r="FZ740" s="479"/>
      <c r="GA740" s="479"/>
      <c r="GB740" s="479"/>
      <c r="GC740" s="479"/>
      <c r="GD740" s="479"/>
      <c r="GE740" s="479"/>
      <c r="GF740" s="479"/>
      <c r="GG740" s="479"/>
      <c r="GH740" s="479"/>
      <c r="GI740" s="479"/>
      <c r="GJ740" s="479"/>
      <c r="GK740" s="479"/>
      <c r="GL740" s="479"/>
      <c r="GM740" s="479"/>
      <c r="GN740" s="479"/>
      <c r="GO740" s="479"/>
      <c r="GP740" s="479"/>
      <c r="GQ740" s="479"/>
      <c r="GR740" s="479"/>
      <c r="GS740" s="479"/>
      <c r="GT740" s="479"/>
      <c r="GU740" s="479"/>
      <c r="GV740" s="479"/>
      <c r="GW740" s="479"/>
      <c r="GX740" s="479"/>
      <c r="GY740" s="479"/>
      <c r="GZ740" s="479"/>
      <c r="HA740" s="479"/>
      <c r="HB740" s="479"/>
      <c r="HC740" s="479"/>
      <c r="HD740" s="479"/>
      <c r="HE740" s="479"/>
      <c r="HF740" s="479"/>
      <c r="HG740" s="479"/>
      <c r="HH740" s="479"/>
      <c r="HI740" s="479"/>
      <c r="HJ740" s="479"/>
      <c r="HK740" s="479"/>
      <c r="HL740" s="479"/>
      <c r="HM740" s="479"/>
      <c r="HN740" s="479"/>
      <c r="HO740" s="479"/>
      <c r="HP740" s="479"/>
      <c r="HQ740" s="479"/>
      <c r="HR740" s="479"/>
      <c r="HS740" s="479"/>
      <c r="HT740" s="479"/>
      <c r="HU740" s="479"/>
      <c r="HV740" s="479"/>
      <c r="HW740" s="479"/>
      <c r="HX740" s="479"/>
      <c r="HY740" s="479"/>
      <c r="HZ740" s="479"/>
      <c r="IA740" s="479"/>
      <c r="IB740" s="479"/>
      <c r="IC740" s="479"/>
      <c r="ID740" s="479"/>
      <c r="IE740" s="479"/>
      <c r="IF740" s="479"/>
      <c r="IG740" s="479"/>
      <c r="IH740" s="479"/>
      <c r="II740" s="479"/>
      <c r="IJ740" s="479"/>
      <c r="IK740" s="479"/>
      <c r="IL740" s="479"/>
      <c r="IM740" s="479"/>
      <c r="IN740" s="479"/>
      <c r="IO740" s="479"/>
      <c r="IP740" s="479"/>
      <c r="IQ740" s="479"/>
      <c r="IR740" s="479"/>
      <c r="IS740" s="479"/>
      <c r="IT740" s="479"/>
      <c r="IU740" s="479"/>
      <c r="IV740" s="479"/>
      <c r="IW740" s="479"/>
      <c r="IX740" s="479"/>
      <c r="IY740" s="479"/>
      <c r="IZ740" s="479"/>
      <c r="JA740" s="479"/>
      <c r="JB740" s="479"/>
      <c r="JC740" s="479"/>
      <c r="JD740" s="479"/>
      <c r="JE740" s="479"/>
      <c r="JF740" s="479"/>
      <c r="JG740" s="479"/>
      <c r="JH740" s="479"/>
      <c r="JI740" s="479"/>
      <c r="JJ740" s="479"/>
      <c r="JK740" s="479"/>
      <c r="JL740" s="479"/>
      <c r="JM740" s="479"/>
      <c r="JN740" s="479"/>
      <c r="JO740" s="479"/>
      <c r="JP740" s="479"/>
      <c r="JQ740" s="479"/>
      <c r="JR740" s="479"/>
      <c r="JS740" s="479"/>
      <c r="JT740" s="479"/>
      <c r="JU740" s="479"/>
      <c r="JV740" s="479"/>
      <c r="JW740" s="479"/>
      <c r="JX740" s="479"/>
      <c r="JY740" s="479"/>
      <c r="JZ740" s="479"/>
      <c r="KA740" s="479"/>
      <c r="KB740" s="479"/>
      <c r="KC740" s="479"/>
      <c r="KD740" s="479"/>
      <c r="KE740" s="479"/>
      <c r="KF740" s="479"/>
      <c r="KG740" s="479"/>
      <c r="KH740" s="479"/>
      <c r="KI740" s="479"/>
      <c r="KJ740" s="479"/>
      <c r="KK740" s="479"/>
      <c r="KL740" s="479"/>
      <c r="KM740" s="479"/>
      <c r="KN740" s="479"/>
      <c r="KO740" s="479"/>
      <c r="KP740" s="479"/>
      <c r="KQ740" s="479"/>
      <c r="KR740" s="479"/>
      <c r="KS740" s="479"/>
      <c r="KT740" s="479"/>
      <c r="KU740" s="479"/>
      <c r="KV740" s="479"/>
      <c r="KW740" s="479"/>
      <c r="KX740" s="479"/>
      <c r="KY740" s="479"/>
      <c r="KZ740" s="479"/>
      <c r="LA740" s="479"/>
      <c r="LB740" s="479"/>
      <c r="LC740" s="479"/>
      <c r="LD740" s="479"/>
      <c r="LE740" s="479"/>
      <c r="LF740" s="479"/>
      <c r="LG740" s="479"/>
      <c r="LH740" s="479"/>
      <c r="LI740" s="479"/>
      <c r="LJ740" s="479"/>
      <c r="LK740" s="479"/>
      <c r="LL740" s="479"/>
      <c r="LM740" s="479"/>
      <c r="LN740" s="479"/>
      <c r="LO740" s="479"/>
      <c r="LP740" s="479"/>
      <c r="LQ740" s="479"/>
      <c r="LR740" s="479"/>
      <c r="LS740" s="479"/>
      <c r="LT740" s="479"/>
      <c r="LU740" s="479"/>
      <c r="LV740" s="479"/>
      <c r="LW740" s="479"/>
      <c r="LX740" s="479"/>
      <c r="LY740" s="479"/>
      <c r="LZ740" s="479"/>
      <c r="MA740" s="479"/>
      <c r="MB740" s="479"/>
      <c r="MC740" s="479"/>
      <c r="MD740" s="479"/>
      <c r="ME740" s="479"/>
      <c r="MF740" s="479"/>
      <c r="MG740" s="479"/>
      <c r="MH740" s="479"/>
      <c r="MI740" s="479"/>
      <c r="MJ740" s="479"/>
      <c r="MK740" s="479"/>
      <c r="ML740" s="479"/>
      <c r="MM740" s="479"/>
      <c r="MN740" s="479"/>
      <c r="MO740" s="479"/>
      <c r="MP740" s="479"/>
      <c r="MQ740" s="479"/>
      <c r="MR740" s="479"/>
      <c r="MS740" s="479"/>
      <c r="MT740" s="479"/>
      <c r="MU740" s="479"/>
      <c r="MV740" s="479"/>
      <c r="MW740" s="479"/>
      <c r="MX740" s="479"/>
      <c r="MY740" s="479"/>
      <c r="MZ740" s="479"/>
      <c r="NA740" s="479"/>
      <c r="NB740" s="479"/>
      <c r="NC740" s="479"/>
      <c r="ND740" s="479"/>
      <c r="NE740" s="479"/>
      <c r="NF740" s="479"/>
      <c r="NG740" s="479"/>
      <c r="NH740" s="479"/>
      <c r="NI740" s="479"/>
      <c r="NJ740" s="479"/>
      <c r="NK740" s="479"/>
      <c r="NL740" s="479"/>
      <c r="NM740" s="479"/>
      <c r="NN740" s="479"/>
      <c r="NO740" s="479"/>
      <c r="NP740" s="479"/>
      <c r="NQ740" s="479"/>
      <c r="NR740" s="479"/>
      <c r="NS740" s="479"/>
      <c r="NT740" s="479"/>
      <c r="NU740" s="479"/>
      <c r="NV740" s="479"/>
      <c r="NW740" s="479"/>
      <c r="NX740" s="479"/>
      <c r="NY740" s="479"/>
      <c r="NZ740" s="479"/>
      <c r="OA740" s="479"/>
      <c r="OB740" s="479"/>
      <c r="OC740" s="479"/>
      <c r="OD740" s="479"/>
      <c r="OE740" s="479"/>
      <c r="OF740" s="479"/>
      <c r="OG740" s="479"/>
      <c r="OH740" s="479"/>
      <c r="OI740" s="479"/>
      <c r="OJ740" s="479"/>
      <c r="OK740" s="479"/>
      <c r="OL740" s="479"/>
      <c r="OM740" s="479"/>
      <c r="ON740" s="479"/>
      <c r="OO740" s="479"/>
      <c r="OP740" s="479"/>
      <c r="OQ740" s="479"/>
      <c r="OR740" s="479"/>
      <c r="OS740" s="479"/>
      <c r="OT740" s="479"/>
      <c r="OU740" s="479"/>
      <c r="OV740" s="479"/>
      <c r="OW740" s="479"/>
      <c r="OX740" s="479"/>
      <c r="OY740" s="479"/>
      <c r="OZ740" s="479"/>
      <c r="PA740" s="479"/>
      <c r="PB740" s="479"/>
      <c r="PC740" s="479"/>
      <c r="PD740" s="479"/>
      <c r="PE740" s="479"/>
      <c r="PF740" s="479"/>
      <c r="PG740" s="479"/>
      <c r="PH740" s="479"/>
      <c r="PI740" s="479"/>
      <c r="PJ740" s="479"/>
      <c r="PK740" s="479"/>
      <c r="PL740" s="479"/>
      <c r="PM740" s="479"/>
      <c r="PN740" s="479"/>
      <c r="PO740" s="479"/>
      <c r="PP740" s="479"/>
      <c r="PQ740" s="479"/>
      <c r="PR740" s="479"/>
      <c r="PS740" s="479"/>
      <c r="PT740" s="479"/>
      <c r="PU740" s="479"/>
      <c r="PV740" s="479"/>
      <c r="PW740" s="479"/>
      <c r="PX740" s="479"/>
      <c r="PY740" s="479"/>
      <c r="PZ740" s="479"/>
      <c r="QA740" s="479"/>
      <c r="QB740" s="479"/>
      <c r="QC740" s="479"/>
      <c r="QD740" s="479"/>
      <c r="QE740" s="479"/>
      <c r="QF740" s="479"/>
      <c r="QG740" s="479"/>
      <c r="QH740" s="479"/>
      <c r="QI740" s="479"/>
      <c r="QJ740" s="479"/>
      <c r="QK740" s="479"/>
      <c r="QL740" s="479"/>
      <c r="QM740" s="479"/>
      <c r="QN740" s="479"/>
      <c r="QO740" s="479"/>
      <c r="QP740" s="479"/>
      <c r="QQ740" s="479"/>
      <c r="QR740" s="479"/>
      <c r="QS740" s="479"/>
      <c r="QT740" s="479"/>
      <c r="QU740" s="479"/>
      <c r="QV740" s="479"/>
      <c r="QW740" s="479"/>
      <c r="QX740" s="479"/>
      <c r="QY740" s="479"/>
      <c r="QZ740" s="479"/>
      <c r="RA740" s="479"/>
      <c r="RB740" s="479"/>
      <c r="RC740" s="479"/>
      <c r="RD740" s="479"/>
      <c r="RE740" s="479"/>
      <c r="RF740" s="479"/>
      <c r="RG740" s="479"/>
      <c r="RH740" s="479"/>
      <c r="RI740" s="479"/>
      <c r="RJ740" s="479"/>
      <c r="RK740" s="479"/>
      <c r="RL740" s="479"/>
      <c r="RM740" s="479"/>
      <c r="RN740" s="479"/>
      <c r="RO740" s="479"/>
      <c r="RP740" s="479"/>
      <c r="RQ740" s="479"/>
      <c r="RR740" s="479"/>
      <c r="RS740" s="479"/>
      <c r="RT740" s="479"/>
      <c r="RU740" s="479"/>
      <c r="RV740" s="479"/>
      <c r="RW740" s="479"/>
      <c r="RX740" s="479"/>
      <c r="RY740" s="479"/>
      <c r="RZ740" s="479"/>
      <c r="SA740" s="479"/>
      <c r="SB740" s="479"/>
      <c r="SC740" s="479"/>
      <c r="SD740" s="479"/>
      <c r="SE740" s="479"/>
      <c r="SF740" s="479"/>
      <c r="SG740" s="479"/>
      <c r="SH740" s="479"/>
      <c r="SI740" s="479"/>
      <c r="SJ740" s="479"/>
      <c r="SK740" s="479"/>
      <c r="SL740" s="479"/>
      <c r="SM740" s="479"/>
      <c r="SN740" s="479"/>
      <c r="SO740" s="479"/>
      <c r="SP740" s="479"/>
      <c r="SQ740" s="479"/>
      <c r="SR740" s="479"/>
      <c r="SS740" s="479"/>
      <c r="ST740" s="479"/>
      <c r="SU740" s="479"/>
      <c r="SV740" s="479"/>
      <c r="SW740" s="479"/>
      <c r="SX740" s="479"/>
      <c r="SY740" s="479"/>
      <c r="SZ740" s="479"/>
      <c r="TA740" s="479"/>
      <c r="TB740" s="479"/>
      <c r="TC740" s="479"/>
      <c r="TD740" s="479"/>
      <c r="TE740" s="479"/>
      <c r="TF740" s="479"/>
      <c r="TG740" s="479"/>
      <c r="TH740" s="479"/>
      <c r="TI740" s="479"/>
      <c r="TJ740" s="479"/>
      <c r="TK740" s="479"/>
      <c r="TL740" s="479"/>
      <c r="TM740" s="479"/>
      <c r="TN740" s="479"/>
      <c r="TO740" s="479"/>
      <c r="TP740" s="479"/>
      <c r="TQ740" s="479"/>
      <c r="TR740" s="479"/>
      <c r="TS740" s="479"/>
      <c r="TT740" s="479"/>
      <c r="TU740" s="479"/>
      <c r="TV740" s="479"/>
      <c r="TW740" s="479"/>
      <c r="TX740" s="479"/>
      <c r="TY740" s="479"/>
      <c r="TZ740" s="479"/>
      <c r="UA740" s="479"/>
      <c r="UB740" s="479"/>
      <c r="UC740" s="479"/>
      <c r="UD740" s="479"/>
      <c r="UE740" s="479"/>
      <c r="UF740" s="479"/>
      <c r="UG740" s="479"/>
      <c r="UH740" s="479"/>
      <c r="UI740" s="479"/>
      <c r="UJ740" s="479"/>
      <c r="UK740" s="479"/>
      <c r="UL740" s="479"/>
      <c r="UM740" s="479"/>
      <c r="UN740" s="479"/>
      <c r="UO740" s="479"/>
      <c r="UP740" s="479"/>
      <c r="UQ740" s="479"/>
      <c r="UR740" s="479"/>
      <c r="US740" s="479"/>
      <c r="UT740" s="479"/>
      <c r="UU740" s="479"/>
      <c r="UV740" s="479"/>
      <c r="UW740" s="479"/>
      <c r="UX740" s="479"/>
      <c r="UY740" s="479"/>
      <c r="UZ740" s="479"/>
      <c r="VA740" s="479"/>
      <c r="VB740" s="479"/>
      <c r="VC740" s="479"/>
      <c r="VD740" s="479"/>
      <c r="VE740" s="479"/>
      <c r="VF740" s="479"/>
      <c r="VG740" s="479"/>
      <c r="VH740" s="479"/>
      <c r="VI740" s="479"/>
      <c r="VJ740" s="479"/>
      <c r="VK740" s="479"/>
      <c r="VL740" s="479"/>
      <c r="VM740" s="479"/>
      <c r="VN740" s="479"/>
      <c r="VO740" s="479"/>
      <c r="VP740" s="479"/>
      <c r="VQ740" s="479"/>
      <c r="VR740" s="479"/>
      <c r="VS740" s="479"/>
      <c r="VT740" s="479"/>
      <c r="VU740" s="479"/>
      <c r="VV740" s="479"/>
      <c r="VW740" s="479"/>
      <c r="VX740" s="479"/>
      <c r="VY740" s="479"/>
      <c r="VZ740" s="479"/>
      <c r="WA740" s="479"/>
      <c r="WB740" s="479"/>
      <c r="WC740" s="479"/>
      <c r="WD740" s="479"/>
      <c r="WE740" s="479"/>
      <c r="WF740" s="479"/>
      <c r="WG740" s="479"/>
      <c r="WH740" s="479"/>
      <c r="WI740" s="479"/>
      <c r="WJ740" s="479"/>
      <c r="WK740" s="479"/>
      <c r="WL740" s="479"/>
      <c r="WM740" s="479"/>
      <c r="WN740" s="479"/>
      <c r="WO740" s="479"/>
      <c r="WP740" s="479"/>
      <c r="WQ740" s="479"/>
      <c r="WR740" s="479"/>
      <c r="WS740" s="479"/>
      <c r="WT740" s="479"/>
      <c r="WU740" s="479"/>
      <c r="WV740" s="479"/>
      <c r="WW740" s="479"/>
      <c r="WX740" s="479"/>
      <c r="WY740" s="479"/>
      <c r="WZ740" s="479"/>
      <c r="XA740" s="479"/>
      <c r="XB740" s="479"/>
      <c r="XC740" s="479"/>
      <c r="XD740" s="479"/>
      <c r="XE740" s="479"/>
      <c r="XF740" s="479"/>
      <c r="XG740" s="479"/>
      <c r="XH740" s="479"/>
      <c r="XI740" s="479"/>
      <c r="XJ740" s="479"/>
      <c r="XK740" s="479"/>
      <c r="XL740" s="479"/>
      <c r="XM740" s="479"/>
      <c r="XN740" s="479"/>
      <c r="XO740" s="479"/>
      <c r="XP740" s="479"/>
      <c r="XQ740" s="479"/>
      <c r="XR740" s="479"/>
      <c r="XS740" s="479"/>
      <c r="XT740" s="479"/>
      <c r="XU740" s="479"/>
      <c r="XV740" s="479"/>
      <c r="XW740" s="479"/>
      <c r="XX740" s="479"/>
      <c r="XY740" s="479"/>
      <c r="XZ740" s="479"/>
      <c r="YA740" s="479"/>
      <c r="YB740" s="479"/>
      <c r="YC740" s="479"/>
      <c r="YD740" s="479"/>
      <c r="YE740" s="479"/>
      <c r="YF740" s="479"/>
      <c r="YG740" s="479"/>
      <c r="YH740" s="479"/>
      <c r="YI740" s="479"/>
      <c r="YJ740" s="479"/>
      <c r="YK740" s="479"/>
      <c r="YL740" s="479"/>
      <c r="YM740" s="479"/>
      <c r="YN740" s="479"/>
      <c r="YO740" s="479"/>
      <c r="YP740" s="479"/>
      <c r="YQ740" s="479"/>
      <c r="YR740" s="479"/>
      <c r="YS740" s="479"/>
      <c r="YT740" s="479"/>
      <c r="YU740" s="479"/>
      <c r="YV740" s="479"/>
      <c r="YW740" s="479"/>
      <c r="YX740" s="479"/>
      <c r="YY740" s="479"/>
      <c r="YZ740" s="479"/>
      <c r="ZA740" s="479"/>
      <c r="ZB740" s="479"/>
      <c r="ZC740" s="479"/>
      <c r="ZD740" s="479"/>
      <c r="ZE740" s="479"/>
      <c r="ZF740" s="479"/>
      <c r="ZG740" s="479"/>
      <c r="ZH740" s="479"/>
      <c r="ZI740" s="479"/>
      <c r="ZJ740" s="479"/>
      <c r="ZK740" s="479"/>
      <c r="ZL740" s="479"/>
      <c r="ZM740" s="479"/>
      <c r="ZN740" s="479"/>
      <c r="ZO740" s="479"/>
      <c r="ZP740" s="479"/>
      <c r="ZQ740" s="479"/>
      <c r="ZR740" s="479"/>
      <c r="ZS740" s="479"/>
      <c r="ZT740" s="479"/>
      <c r="ZU740" s="479"/>
      <c r="ZV740" s="479"/>
      <c r="ZW740" s="479"/>
      <c r="ZX740" s="479"/>
      <c r="ZY740" s="479"/>
      <c r="ZZ740" s="479"/>
      <c r="AAA740" s="479"/>
      <c r="AAB740" s="479"/>
      <c r="AAC740" s="479"/>
      <c r="AAD740" s="479"/>
      <c r="AAE740" s="479"/>
      <c r="AAF740" s="479"/>
      <c r="AAG740" s="479"/>
      <c r="AAH740" s="479"/>
      <c r="AAI740" s="479"/>
      <c r="AAJ740" s="479"/>
      <c r="AAK740" s="479"/>
      <c r="AAL740" s="479"/>
      <c r="AAM740" s="479"/>
      <c r="AAN740" s="479"/>
      <c r="AAO740" s="479"/>
      <c r="AAP740" s="479"/>
      <c r="AAQ740" s="479"/>
      <c r="AAR740" s="479"/>
      <c r="AAS740" s="479"/>
      <c r="AAT740" s="479"/>
      <c r="AAU740" s="479"/>
      <c r="AAV740" s="479"/>
      <c r="AAW740" s="479"/>
      <c r="AAX740" s="479"/>
      <c r="AAY740" s="479"/>
      <c r="AAZ740" s="479"/>
      <c r="ABA740" s="479"/>
      <c r="ABB740" s="479"/>
      <c r="ABC740" s="479"/>
      <c r="ABD740" s="479"/>
      <c r="ABE740" s="479"/>
      <c r="ABF740" s="479"/>
      <c r="ABG740" s="479"/>
      <c r="ABH740" s="479"/>
      <c r="ABI740" s="479"/>
      <c r="ABJ740" s="479"/>
      <c r="ABK740" s="479"/>
      <c r="ABL740" s="479"/>
      <c r="ABM740" s="479"/>
      <c r="ABN740" s="479"/>
      <c r="ABO740" s="479"/>
      <c r="ABP740" s="479"/>
      <c r="ABQ740" s="479"/>
      <c r="ABR740" s="479"/>
      <c r="ABS740" s="479"/>
      <c r="ABT740" s="479"/>
      <c r="ABU740" s="479"/>
      <c r="ABV740" s="479"/>
      <c r="ABW740" s="479"/>
      <c r="ABX740" s="479"/>
      <c r="ABY740" s="479"/>
      <c r="ABZ740" s="479"/>
      <c r="ACA740" s="479"/>
      <c r="ACB740" s="479"/>
      <c r="ACC740" s="479"/>
      <c r="ACD740" s="479"/>
      <c r="ACE740" s="479"/>
      <c r="ACF740" s="479"/>
      <c r="ACG740" s="479"/>
      <c r="ACH740" s="479"/>
      <c r="ACI740" s="479"/>
      <c r="ACJ740" s="479"/>
      <c r="ACK740" s="479"/>
      <c r="ACL740" s="479"/>
      <c r="ACM740" s="479"/>
      <c r="ACN740" s="479"/>
      <c r="ACO740" s="479"/>
      <c r="ACP740" s="479"/>
      <c r="ACQ740" s="479"/>
      <c r="ACR740" s="479"/>
      <c r="ACS740" s="479"/>
      <c r="ACT740" s="479"/>
      <c r="ACU740" s="479"/>
      <c r="ACV740" s="479"/>
      <c r="ACW740" s="479"/>
      <c r="ACX740" s="479"/>
      <c r="ACY740" s="479"/>
      <c r="ACZ740" s="479"/>
      <c r="ADA740" s="479"/>
      <c r="ADB740" s="479"/>
      <c r="ADC740" s="479"/>
      <c r="ADD740" s="479"/>
      <c r="ADE740" s="479"/>
      <c r="ADF740" s="479"/>
      <c r="ADG740" s="479"/>
      <c r="ADH740" s="479"/>
      <c r="ADI740" s="479"/>
      <c r="ADJ740" s="479"/>
      <c r="ADK740" s="479"/>
      <c r="ADL740" s="479"/>
      <c r="ADM740" s="479"/>
      <c r="ADN740" s="479"/>
      <c r="ADO740" s="479"/>
      <c r="ADP740" s="479"/>
      <c r="ADQ740" s="479"/>
      <c r="ADR740" s="479"/>
      <c r="ADS740" s="479"/>
      <c r="ADT740" s="479"/>
      <c r="ADU740" s="479"/>
      <c r="ADV740" s="479"/>
      <c r="ADW740" s="479"/>
      <c r="ADX740" s="479"/>
      <c r="ADY740" s="479"/>
      <c r="ADZ740" s="479"/>
      <c r="AEA740" s="479"/>
      <c r="AEB740" s="479"/>
      <c r="AEC740" s="479"/>
      <c r="AED740" s="479"/>
      <c r="AEE740" s="479"/>
      <c r="AEF740" s="479"/>
      <c r="AEG740" s="479"/>
      <c r="AEH740" s="479"/>
      <c r="AEI740" s="479"/>
      <c r="AEJ740" s="479"/>
      <c r="AEK740" s="479"/>
      <c r="AEL740" s="479"/>
      <c r="AEM740" s="479"/>
      <c r="AEN740" s="479"/>
      <c r="AEO740" s="479"/>
      <c r="AEP740" s="479"/>
      <c r="AEQ740" s="479"/>
      <c r="AER740" s="479"/>
      <c r="AES740" s="479"/>
      <c r="AET740" s="479"/>
      <c r="AEU740" s="479"/>
      <c r="AEV740" s="479"/>
      <c r="AEW740" s="479"/>
      <c r="AEX740" s="479"/>
      <c r="AEY740" s="479"/>
      <c r="AEZ740" s="479"/>
      <c r="AFA740" s="479"/>
      <c r="AFB740" s="479"/>
      <c r="AFC740" s="479"/>
      <c r="AFD740" s="479"/>
      <c r="AFE740" s="479"/>
      <c r="AFF740" s="479"/>
      <c r="AFG740" s="479"/>
      <c r="AFH740" s="479"/>
      <c r="AFI740" s="479"/>
      <c r="AFJ740" s="479"/>
      <c r="AFK740" s="479"/>
      <c r="AFL740" s="479"/>
      <c r="AFM740" s="479"/>
      <c r="AFN740" s="479"/>
      <c r="AFO740" s="479"/>
      <c r="AFP740" s="479"/>
      <c r="AFQ740" s="479"/>
      <c r="AFR740" s="479"/>
      <c r="AFS740" s="479"/>
      <c r="AFT740" s="479"/>
      <c r="AFU740" s="479"/>
      <c r="AFV740" s="479"/>
      <c r="AFW740" s="479"/>
      <c r="AFX740" s="479"/>
      <c r="AFY740" s="479"/>
      <c r="AFZ740" s="479"/>
      <c r="AGA740" s="479"/>
      <c r="AGB740" s="479"/>
      <c r="AGC740" s="479"/>
      <c r="AGD740" s="479"/>
      <c r="AGE740" s="479"/>
      <c r="AGF740" s="479"/>
      <c r="AGG740" s="479"/>
      <c r="AGH740" s="479"/>
      <c r="AGI740" s="479"/>
      <c r="AGJ740" s="479"/>
      <c r="AGK740" s="479"/>
      <c r="AGL740" s="479"/>
      <c r="AGM740" s="479"/>
      <c r="AGN740" s="479"/>
      <c r="AGO740" s="479"/>
      <c r="AGP740" s="479"/>
      <c r="AGQ740" s="479"/>
      <c r="AGR740" s="479"/>
      <c r="AGS740" s="479"/>
      <c r="AGT740" s="479"/>
      <c r="AGU740" s="479"/>
      <c r="AGV740" s="479"/>
      <c r="AGW740" s="479"/>
      <c r="AGX740" s="479"/>
      <c r="AGY740" s="479"/>
      <c r="AGZ740" s="479"/>
      <c r="AHA740" s="479"/>
      <c r="AHB740" s="479"/>
      <c r="AHC740" s="479"/>
      <c r="AHD740" s="479"/>
      <c r="AHE740" s="479"/>
      <c r="AHF740" s="479"/>
      <c r="AHG740" s="479"/>
      <c r="AHH740" s="479"/>
      <c r="AHI740" s="479"/>
      <c r="AHJ740" s="479"/>
      <c r="AHK740" s="479"/>
      <c r="AHL740" s="479"/>
      <c r="AHM740" s="479"/>
      <c r="AHN740" s="479"/>
      <c r="AHO740" s="479"/>
      <c r="AHP740" s="479"/>
      <c r="AHQ740" s="479"/>
      <c r="AHR740" s="479"/>
      <c r="AHS740" s="479"/>
      <c r="AHT740" s="479"/>
      <c r="AHU740" s="479"/>
      <c r="AHV740" s="479"/>
      <c r="AHW740" s="479"/>
      <c r="AHX740" s="479"/>
      <c r="AHY740" s="479"/>
      <c r="AHZ740" s="479"/>
      <c r="AIA740" s="479"/>
      <c r="AIB740" s="479"/>
      <c r="AIC740" s="479"/>
      <c r="AID740" s="479"/>
      <c r="AIE740" s="479"/>
      <c r="AIF740" s="479"/>
      <c r="AIG740" s="479"/>
      <c r="AIH740" s="479"/>
      <c r="AII740" s="479"/>
      <c r="AIJ740" s="479"/>
      <c r="AIK740" s="479"/>
      <c r="AIL740" s="479"/>
      <c r="AIM740" s="479"/>
      <c r="AIN740" s="479"/>
      <c r="AIO740" s="479"/>
      <c r="AIP740" s="479"/>
      <c r="AIQ740" s="479"/>
      <c r="AIR740" s="479"/>
      <c r="AIS740" s="479"/>
      <c r="AIT740" s="479"/>
      <c r="AIU740" s="479"/>
      <c r="AIV740" s="479"/>
      <c r="AIW740" s="479"/>
      <c r="AIX740" s="479"/>
      <c r="AIY740" s="479"/>
      <c r="AIZ740" s="479"/>
      <c r="AJA740" s="479"/>
      <c r="AJB740" s="479"/>
      <c r="AJC740" s="479"/>
      <c r="AJD740" s="479"/>
      <c r="AJE740" s="479"/>
      <c r="AJF740" s="479"/>
      <c r="AJG740" s="479"/>
      <c r="AJH740" s="479"/>
      <c r="AJI740" s="479"/>
      <c r="AJJ740" s="479"/>
      <c r="AJK740" s="479"/>
      <c r="AJL740" s="479"/>
      <c r="AJM740" s="479"/>
      <c r="AJN740" s="479"/>
      <c r="AJO740" s="479"/>
      <c r="AJP740" s="479"/>
      <c r="AJQ740" s="479"/>
      <c r="AJR740" s="479"/>
      <c r="AJS740" s="479"/>
      <c r="AJT740" s="479"/>
      <c r="AJU740" s="479"/>
      <c r="AJV740" s="479"/>
      <c r="AJW740" s="479"/>
      <c r="AJX740" s="479"/>
      <c r="AJY740" s="479"/>
      <c r="AJZ740" s="479"/>
      <c r="AKA740" s="479"/>
      <c r="AKB740" s="479"/>
      <c r="AKC740" s="479"/>
      <c r="AKD740" s="479"/>
      <c r="AKE740" s="479"/>
      <c r="AKF740" s="479"/>
      <c r="AKG740" s="479"/>
      <c r="AKH740" s="479"/>
      <c r="AKI740" s="479"/>
      <c r="AKJ740" s="479"/>
      <c r="AKK740" s="479"/>
      <c r="AKL740" s="479"/>
      <c r="AKM740" s="479"/>
      <c r="AKN740" s="479"/>
      <c r="AKO740" s="479"/>
      <c r="AKP740" s="479"/>
      <c r="AKQ740" s="479"/>
      <c r="AKR740" s="479"/>
      <c r="AKS740" s="479"/>
      <c r="AKT740" s="479"/>
      <c r="AKU740" s="479"/>
      <c r="AKV740" s="479"/>
      <c r="AKW740" s="479"/>
      <c r="AKX740" s="479"/>
      <c r="AKY740" s="479"/>
      <c r="AKZ740" s="479"/>
      <c r="ALA740" s="479"/>
      <c r="ALB740" s="479"/>
      <c r="ALC740" s="479"/>
      <c r="ALD740" s="479"/>
      <c r="ALE740" s="479"/>
      <c r="ALF740" s="479"/>
      <c r="ALG740" s="479"/>
      <c r="ALH740" s="479"/>
      <c r="ALI740" s="479"/>
      <c r="ALJ740" s="479"/>
      <c r="ALK740" s="479"/>
      <c r="ALL740" s="479"/>
      <c r="ALM740" s="479"/>
      <c r="ALN740" s="479"/>
      <c r="ALO740" s="479"/>
      <c r="ALP740" s="479"/>
      <c r="ALQ740" s="479"/>
      <c r="ALR740" s="479"/>
      <c r="ALS740" s="479"/>
      <c r="ALT740" s="479"/>
      <c r="ALU740" s="479"/>
      <c r="ALV740" s="479"/>
      <c r="ALW740" s="479"/>
      <c r="ALX740" s="479"/>
      <c r="ALY740" s="479"/>
      <c r="ALZ740" s="479"/>
      <c r="AMA740" s="479"/>
      <c r="AMB740" s="479"/>
      <c r="AMC740" s="479"/>
      <c r="AMD740" s="479"/>
      <c r="AME740" s="479"/>
      <c r="AMF740" s="479"/>
      <c r="AMG740" s="479"/>
      <c r="AMH740" s="479"/>
      <c r="AMI740" s="479"/>
      <c r="AMJ740" s="479"/>
      <c r="AMK740" s="479"/>
      <c r="AML740" s="479"/>
      <c r="AMM740" s="479"/>
      <c r="AMN740" s="479"/>
      <c r="AMO740" s="479"/>
      <c r="AMP740" s="479"/>
      <c r="AMQ740" s="479"/>
      <c r="AMR740" s="479"/>
      <c r="AMS740" s="479"/>
      <c r="AMT740" s="479"/>
      <c r="AMU740" s="479"/>
      <c r="AMV740" s="479"/>
      <c r="AMW740" s="479"/>
      <c r="AMX740" s="479"/>
      <c r="AMY740" s="479"/>
      <c r="AMZ740" s="479"/>
      <c r="ANA740" s="479"/>
      <c r="ANB740" s="479"/>
      <c r="ANC740" s="479"/>
      <c r="AND740" s="479"/>
      <c r="ANE740" s="479"/>
      <c r="ANF740" s="479"/>
      <c r="ANG740" s="479"/>
      <c r="ANH740" s="479"/>
      <c r="ANI740" s="479"/>
      <c r="ANJ740" s="479"/>
      <c r="ANK740" s="479"/>
      <c r="ANL740" s="479"/>
      <c r="ANM740" s="479"/>
      <c r="ANN740" s="479"/>
      <c r="ANO740" s="479"/>
      <c r="ANP740" s="479"/>
      <c r="ANQ740" s="479"/>
      <c r="ANR740" s="479"/>
      <c r="ANS740" s="479"/>
      <c r="ANT740" s="479"/>
      <c r="ANU740" s="479"/>
      <c r="ANV740" s="479"/>
      <c r="ANW740" s="479"/>
      <c r="ANX740" s="479"/>
      <c r="ANY740" s="479"/>
      <c r="ANZ740" s="479"/>
      <c r="AOA740" s="479"/>
      <c r="AOB740" s="479"/>
      <c r="AOC740" s="479"/>
      <c r="AOD740" s="479"/>
      <c r="AOE740" s="479"/>
      <c r="AOF740" s="479"/>
      <c r="AOG740" s="479"/>
      <c r="AOH740" s="479"/>
      <c r="AOI740" s="479"/>
      <c r="AOJ740" s="479"/>
      <c r="AOK740" s="479"/>
      <c r="AOL740" s="479"/>
      <c r="AOM740" s="479"/>
      <c r="AON740" s="479"/>
      <c r="AOO740" s="479"/>
      <c r="AOP740" s="479"/>
      <c r="AOQ740" s="479"/>
      <c r="AOR740" s="479"/>
      <c r="AOS740" s="479"/>
      <c r="AOT740" s="479"/>
      <c r="AOU740" s="479"/>
      <c r="AOV740" s="479"/>
      <c r="AOW740" s="479"/>
      <c r="AOX740" s="479"/>
      <c r="AOY740" s="479"/>
      <c r="AOZ740" s="479"/>
      <c r="APA740" s="479"/>
      <c r="APB740" s="479"/>
      <c r="APC740" s="479"/>
      <c r="APD740" s="479"/>
      <c r="APE740" s="479"/>
      <c r="APF740" s="479"/>
      <c r="APG740" s="479"/>
      <c r="APH740" s="479"/>
      <c r="API740" s="479"/>
      <c r="APJ740" s="479"/>
      <c r="APK740" s="479"/>
      <c r="APL740" s="479"/>
      <c r="APM740" s="479"/>
      <c r="APN740" s="479"/>
      <c r="APO740" s="479"/>
      <c r="APP740" s="479"/>
      <c r="APQ740" s="479"/>
      <c r="APR740" s="479"/>
      <c r="APS740" s="479"/>
      <c r="APT740" s="479"/>
      <c r="APU740" s="479"/>
      <c r="APV740" s="479"/>
      <c r="APW740" s="479"/>
      <c r="APX740" s="479"/>
      <c r="APY740" s="479"/>
      <c r="APZ740" s="479"/>
      <c r="AQA740" s="479"/>
      <c r="AQB740" s="479"/>
      <c r="AQC740" s="479"/>
      <c r="AQD740" s="479"/>
      <c r="AQE740" s="479"/>
      <c r="AQF740" s="479"/>
      <c r="AQG740" s="479"/>
      <c r="AQH740" s="479"/>
      <c r="AQI740" s="479"/>
      <c r="AQJ740" s="479"/>
      <c r="AQK740" s="479"/>
      <c r="AQL740" s="479"/>
      <c r="AQM740" s="479"/>
      <c r="AQN740" s="479"/>
      <c r="AQO740" s="479"/>
      <c r="AQP740" s="479"/>
      <c r="AQQ740" s="479"/>
      <c r="AQR740" s="479"/>
      <c r="AQS740" s="479"/>
      <c r="AQT740" s="479"/>
      <c r="AQU740" s="479"/>
      <c r="AQV740" s="479"/>
      <c r="AQW740" s="479"/>
      <c r="AQX740" s="479"/>
      <c r="AQY740" s="479"/>
      <c r="AQZ740" s="479"/>
      <c r="ARA740" s="479"/>
      <c r="ARB740" s="479"/>
      <c r="ARC740" s="479"/>
      <c r="ARD740" s="479"/>
      <c r="ARE740" s="479"/>
      <c r="ARF740" s="479"/>
      <c r="ARG740" s="479"/>
      <c r="ARH740" s="479"/>
      <c r="ARI740" s="479"/>
      <c r="ARJ740" s="479"/>
      <c r="ARK740" s="479"/>
      <c r="ARL740" s="479"/>
      <c r="ARM740" s="479"/>
      <c r="ARN740" s="479"/>
      <c r="ARO740" s="479"/>
      <c r="ARP740" s="479"/>
      <c r="ARQ740" s="479"/>
      <c r="ARR740" s="479"/>
      <c r="ARS740" s="479"/>
      <c r="ART740" s="479"/>
      <c r="ARU740" s="479"/>
      <c r="ARV740" s="479"/>
      <c r="ARW740" s="479"/>
      <c r="ARX740" s="479"/>
      <c r="ARY740" s="479"/>
      <c r="ARZ740" s="479"/>
      <c r="ASA740" s="479"/>
      <c r="ASB740" s="479"/>
      <c r="ASC740" s="479"/>
      <c r="ASD740" s="479"/>
      <c r="ASE740" s="479"/>
      <c r="ASF740" s="479"/>
      <c r="ASG740" s="479"/>
      <c r="ASH740" s="479"/>
      <c r="ASI740" s="479"/>
      <c r="ASJ740" s="479"/>
      <c r="ASK740" s="479"/>
      <c r="ASL740" s="479"/>
      <c r="ASM740" s="479"/>
      <c r="ASN740" s="479"/>
      <c r="ASO740" s="479"/>
      <c r="ASP740" s="479"/>
      <c r="ASQ740" s="479"/>
      <c r="ASR740" s="479"/>
      <c r="ASS740" s="479"/>
      <c r="AST740" s="479"/>
      <c r="ASU740" s="479"/>
      <c r="ASV740" s="479"/>
      <c r="ASW740" s="479"/>
      <c r="ASX740" s="479"/>
      <c r="ASY740" s="479"/>
      <c r="ASZ740" s="479"/>
      <c r="ATA740" s="479"/>
      <c r="ATB740" s="479"/>
      <c r="ATC740" s="479"/>
      <c r="ATD740" s="479"/>
      <c r="ATE740" s="479"/>
      <c r="ATF740" s="479"/>
      <c r="ATG740" s="479"/>
      <c r="ATH740" s="479"/>
      <c r="ATI740" s="479"/>
      <c r="ATJ740" s="479"/>
      <c r="ATK740" s="479"/>
      <c r="ATL740" s="479"/>
      <c r="ATM740" s="479"/>
      <c r="ATN740" s="479"/>
      <c r="ATO740" s="479"/>
      <c r="ATP740" s="479"/>
      <c r="ATQ740" s="479"/>
      <c r="ATR740" s="479"/>
      <c r="ATS740" s="479"/>
      <c r="ATT740" s="479"/>
      <c r="ATU740" s="479"/>
      <c r="ATV740" s="479"/>
      <c r="ATW740" s="479"/>
      <c r="ATX740" s="479"/>
      <c r="ATY740" s="479"/>
      <c r="ATZ740" s="479"/>
      <c r="AUA740" s="479"/>
      <c r="AUB740" s="479"/>
      <c r="AUC740" s="479"/>
      <c r="AUD740" s="479"/>
      <c r="AUE740" s="479"/>
      <c r="AUF740" s="479"/>
      <c r="AUG740" s="479"/>
      <c r="AUH740" s="479"/>
      <c r="AUI740" s="479"/>
      <c r="AUJ740" s="479"/>
      <c r="AUK740" s="479"/>
      <c r="AUL740" s="479"/>
      <c r="AUM740" s="479"/>
      <c r="AUN740" s="479"/>
      <c r="AUO740" s="479"/>
      <c r="AUP740" s="479"/>
      <c r="AUQ740" s="479"/>
      <c r="AUR740" s="479"/>
      <c r="AUS740" s="479"/>
      <c r="AUT740" s="479"/>
      <c r="AUU740" s="479"/>
      <c r="AUV740" s="479"/>
      <c r="AUW740" s="479"/>
      <c r="AUX740" s="479"/>
      <c r="AUY740" s="479"/>
      <c r="AUZ740" s="479"/>
      <c r="AVA740" s="479"/>
      <c r="AVB740" s="479"/>
      <c r="AVC740" s="479"/>
      <c r="AVD740" s="479"/>
      <c r="AVE740" s="479"/>
      <c r="AVF740" s="479"/>
      <c r="AVG740" s="479"/>
      <c r="AVH740" s="479"/>
      <c r="AVI740" s="479"/>
      <c r="AVJ740" s="479"/>
      <c r="AVK740" s="479"/>
      <c r="AVL740" s="479"/>
      <c r="AVM740" s="479"/>
      <c r="AVN740" s="479"/>
      <c r="AVO740" s="479"/>
      <c r="AVP740" s="479"/>
      <c r="AVQ740" s="479"/>
      <c r="AVR740" s="479"/>
      <c r="AVS740" s="479"/>
      <c r="AVT740" s="479"/>
      <c r="AVU740" s="479"/>
      <c r="AVV740" s="479"/>
      <c r="AVW740" s="479"/>
      <c r="AVX740" s="479"/>
      <c r="AVY740" s="479"/>
      <c r="AVZ740" s="479"/>
      <c r="AWA740" s="479"/>
      <c r="AWB740" s="479"/>
      <c r="AWC740" s="479"/>
      <c r="AWD740" s="479"/>
      <c r="AWE740" s="479"/>
      <c r="AWF740" s="479"/>
      <c r="AWG740" s="479"/>
      <c r="AWH740" s="479"/>
      <c r="AWI740" s="479"/>
      <c r="AWJ740" s="479"/>
      <c r="AWK740" s="479"/>
      <c r="AWL740" s="479"/>
      <c r="AWM740" s="479"/>
      <c r="AWN740" s="479"/>
      <c r="AWO740" s="479"/>
      <c r="AWP740" s="479"/>
      <c r="AWQ740" s="479"/>
      <c r="AWR740" s="479"/>
      <c r="AWS740" s="479"/>
      <c r="AWT740" s="479"/>
      <c r="AWU740" s="479"/>
      <c r="AWV740" s="479"/>
      <c r="AWW740" s="479"/>
      <c r="AWX740" s="479"/>
      <c r="AWY740" s="479"/>
      <c r="AWZ740" s="479"/>
      <c r="AXA740" s="479"/>
      <c r="AXB740" s="479"/>
      <c r="AXC740" s="479"/>
      <c r="AXD740" s="479"/>
      <c r="AXE740" s="479"/>
      <c r="AXF740" s="479"/>
      <c r="AXG740" s="479"/>
      <c r="AXH740" s="479"/>
      <c r="AXI740" s="479"/>
      <c r="AXJ740" s="479"/>
      <c r="AXK740" s="479"/>
      <c r="AXL740" s="479"/>
      <c r="AXM740" s="479"/>
      <c r="AXN740" s="479"/>
      <c r="AXO740" s="479"/>
      <c r="AXP740" s="479"/>
      <c r="AXQ740" s="479"/>
      <c r="AXR740" s="479"/>
      <c r="AXS740" s="479"/>
      <c r="AXT740" s="479"/>
      <c r="AXU740" s="479"/>
      <c r="AXV740" s="479"/>
      <c r="AXW740" s="479"/>
      <c r="AXX740" s="479"/>
      <c r="AXY740" s="479"/>
      <c r="AXZ740" s="479"/>
      <c r="AYA740" s="479"/>
      <c r="AYB740" s="479"/>
      <c r="AYC740" s="479"/>
      <c r="AYD740" s="479"/>
      <c r="AYE740" s="479"/>
      <c r="AYF740" s="479"/>
      <c r="AYG740" s="479"/>
      <c r="AYH740" s="479"/>
      <c r="AYI740" s="479"/>
      <c r="AYJ740" s="479"/>
      <c r="AYK740" s="479"/>
      <c r="AYL740" s="479"/>
      <c r="AYM740" s="479"/>
      <c r="AYN740" s="479"/>
      <c r="AYO740" s="479"/>
      <c r="AYP740" s="479"/>
      <c r="AYQ740" s="479"/>
      <c r="AYR740" s="479"/>
      <c r="AYS740" s="479"/>
      <c r="AYT740" s="479"/>
      <c r="AYU740" s="479"/>
      <c r="AYV740" s="479"/>
      <c r="AYW740" s="479"/>
      <c r="AYX740" s="479"/>
      <c r="AYY740" s="479"/>
      <c r="AYZ740" s="479"/>
      <c r="AZA740" s="479"/>
      <c r="AZB740" s="479"/>
      <c r="AZC740" s="479"/>
      <c r="AZD740" s="479"/>
      <c r="AZE740" s="479"/>
      <c r="AZF740" s="479"/>
      <c r="AZG740" s="479"/>
      <c r="AZH740" s="479"/>
      <c r="AZI740" s="479"/>
      <c r="AZJ740" s="479"/>
      <c r="AZK740" s="479"/>
      <c r="AZL740" s="479"/>
      <c r="AZM740" s="479"/>
      <c r="AZN740" s="479"/>
      <c r="AZO740" s="479"/>
      <c r="AZP740" s="479"/>
      <c r="AZQ740" s="479"/>
      <c r="AZR740" s="479"/>
      <c r="AZS740" s="479"/>
      <c r="AZT740" s="479"/>
      <c r="AZU740" s="479"/>
      <c r="AZV740" s="479"/>
      <c r="AZW740" s="479"/>
      <c r="AZX740" s="479"/>
      <c r="AZY740" s="479"/>
      <c r="AZZ740" s="479"/>
      <c r="BAA740" s="479"/>
      <c r="BAB740" s="479"/>
      <c r="BAC740" s="479"/>
      <c r="BAD740" s="479"/>
      <c r="BAE740" s="479"/>
      <c r="BAF740" s="479"/>
      <c r="BAG740" s="479"/>
      <c r="BAH740" s="479"/>
      <c r="BAI740" s="479"/>
      <c r="BAJ740" s="479"/>
      <c r="BAK740" s="479"/>
      <c r="BAL740" s="479"/>
      <c r="BAM740" s="479"/>
      <c r="BAN740" s="479"/>
      <c r="BAO740" s="479"/>
      <c r="BAP740" s="479"/>
      <c r="BAQ740" s="479"/>
      <c r="BAR740" s="479"/>
      <c r="BAS740" s="479"/>
      <c r="BAT740" s="479"/>
      <c r="BAU740" s="479"/>
      <c r="BAV740" s="479"/>
      <c r="BAW740" s="479"/>
      <c r="BAX740" s="479"/>
      <c r="BAY740" s="479"/>
      <c r="BAZ740" s="479"/>
      <c r="BBA740" s="479"/>
      <c r="BBB740" s="479"/>
      <c r="BBC740" s="479"/>
      <c r="BBD740" s="479"/>
      <c r="BBE740" s="479"/>
      <c r="BBF740" s="479"/>
      <c r="BBG740" s="479"/>
      <c r="BBH740" s="479"/>
      <c r="BBI740" s="479"/>
      <c r="BBJ740" s="479"/>
      <c r="BBK740" s="479"/>
      <c r="BBL740" s="479"/>
      <c r="BBM740" s="479"/>
      <c r="BBN740" s="479"/>
      <c r="BBO740" s="479"/>
      <c r="BBP740" s="479"/>
      <c r="BBQ740" s="479"/>
      <c r="BBR740" s="479"/>
      <c r="BBS740" s="479"/>
      <c r="BBT740" s="479"/>
      <c r="BBU740" s="479"/>
      <c r="BBV740" s="479"/>
      <c r="BBW740" s="479"/>
      <c r="BBX740" s="479"/>
      <c r="BBY740" s="479"/>
      <c r="BBZ740" s="479"/>
      <c r="BCA740" s="479"/>
      <c r="BCB740" s="479"/>
      <c r="BCC740" s="479"/>
      <c r="BCD740" s="479"/>
      <c r="BCE740" s="479"/>
      <c r="BCF740" s="479"/>
      <c r="BCG740" s="479"/>
      <c r="BCH740" s="479"/>
      <c r="BCI740" s="479"/>
      <c r="BCJ740" s="479"/>
      <c r="BCK740" s="479"/>
      <c r="BCL740" s="479"/>
      <c r="BCM740" s="479"/>
      <c r="BCN740" s="479"/>
      <c r="BCO740" s="479"/>
      <c r="BCP740" s="479"/>
      <c r="BCQ740" s="479"/>
      <c r="BCR740" s="479"/>
      <c r="BCS740" s="479"/>
      <c r="BCT740" s="479"/>
      <c r="BCU740" s="479"/>
      <c r="BCV740" s="479"/>
      <c r="BCW740" s="479"/>
      <c r="BCX740" s="479"/>
      <c r="BCY740" s="479"/>
      <c r="BCZ740" s="479"/>
      <c r="BDA740" s="479"/>
      <c r="BDB740" s="479"/>
      <c r="BDC740" s="479"/>
      <c r="BDD740" s="479"/>
      <c r="BDE740" s="479"/>
      <c r="BDF740" s="479"/>
      <c r="BDG740" s="479"/>
      <c r="BDH740" s="479"/>
      <c r="BDI740" s="479"/>
      <c r="BDJ740" s="479"/>
      <c r="BDK740" s="479"/>
      <c r="BDL740" s="479"/>
      <c r="BDM740" s="479"/>
      <c r="BDN740" s="479"/>
      <c r="BDO740" s="479"/>
      <c r="BDP740" s="479"/>
      <c r="BDQ740" s="479"/>
      <c r="BDR740" s="479"/>
      <c r="BDS740" s="479"/>
      <c r="BDT740" s="479"/>
      <c r="BDU740" s="479"/>
      <c r="BDV740" s="479"/>
      <c r="BDW740" s="479"/>
      <c r="BDX740" s="479"/>
      <c r="BDY740" s="479"/>
      <c r="BDZ740" s="479"/>
      <c r="BEA740" s="479"/>
      <c r="BEB740" s="479"/>
      <c r="BEC740" s="479"/>
      <c r="BED740" s="479"/>
      <c r="BEE740" s="479"/>
      <c r="BEF740" s="479"/>
      <c r="BEG740" s="479"/>
      <c r="BEH740" s="479"/>
      <c r="BEI740" s="479"/>
      <c r="BEJ740" s="479"/>
      <c r="BEK740" s="479"/>
      <c r="BEL740" s="479"/>
      <c r="BEM740" s="479"/>
      <c r="BEN740" s="479"/>
      <c r="BEO740" s="479"/>
      <c r="BEP740" s="479"/>
      <c r="BEQ740" s="479"/>
      <c r="BER740" s="479"/>
      <c r="BES740" s="479"/>
      <c r="BET740" s="479"/>
      <c r="BEU740" s="479"/>
      <c r="BEV740" s="479"/>
      <c r="BEW740" s="479"/>
      <c r="BEX740" s="479"/>
      <c r="BEY740" s="479"/>
      <c r="BEZ740" s="479"/>
      <c r="BFA740" s="479"/>
      <c r="BFB740" s="479"/>
      <c r="BFC740" s="479"/>
      <c r="BFD740" s="479"/>
      <c r="BFE740" s="479"/>
      <c r="BFF740" s="479"/>
      <c r="BFG740" s="479"/>
      <c r="BFH740" s="479"/>
      <c r="BFI740" s="479"/>
      <c r="BFJ740" s="479"/>
      <c r="BFK740" s="479"/>
      <c r="BFL740" s="479"/>
      <c r="BFM740" s="479"/>
      <c r="BFN740" s="479"/>
      <c r="BFO740" s="479"/>
      <c r="BFP740" s="479"/>
      <c r="BFQ740" s="479"/>
      <c r="BFR740" s="479"/>
      <c r="BFS740" s="479"/>
      <c r="BFT740" s="479"/>
      <c r="BFU740" s="479"/>
      <c r="BFV740" s="479"/>
      <c r="BFW740" s="479"/>
      <c r="BFX740" s="479"/>
      <c r="BFY740" s="479"/>
      <c r="BFZ740" s="479"/>
      <c r="BGA740" s="479"/>
      <c r="BGB740" s="479"/>
      <c r="BGC740" s="479"/>
      <c r="BGD740" s="479"/>
      <c r="BGE740" s="479"/>
      <c r="BGF740" s="479"/>
      <c r="BGG740" s="479"/>
      <c r="BGH740" s="479"/>
      <c r="BGI740" s="479"/>
      <c r="BGJ740" s="479"/>
      <c r="BGK740" s="479"/>
      <c r="BGL740" s="479"/>
      <c r="BGM740" s="479"/>
      <c r="BGN740" s="479"/>
      <c r="BGO740" s="479"/>
      <c r="BGP740" s="479"/>
      <c r="BGQ740" s="479"/>
      <c r="BGR740" s="479"/>
      <c r="BGS740" s="479"/>
      <c r="BGT740" s="479"/>
      <c r="BGU740" s="479"/>
      <c r="BGV740" s="479"/>
      <c r="BGW740" s="479"/>
      <c r="BGX740" s="479"/>
      <c r="BGY740" s="479"/>
      <c r="BGZ740" s="479"/>
      <c r="BHA740" s="479"/>
      <c r="BHB740" s="479"/>
      <c r="BHC740" s="479"/>
      <c r="BHD740" s="479"/>
      <c r="BHE740" s="479"/>
      <c r="BHF740" s="479"/>
      <c r="BHG740" s="479"/>
      <c r="BHH740" s="479"/>
      <c r="BHI740" s="479"/>
      <c r="BHJ740" s="479"/>
      <c r="BHK740" s="479"/>
      <c r="BHL740" s="479"/>
      <c r="BHM740" s="479"/>
      <c r="BHN740" s="479"/>
      <c r="BHO740" s="479"/>
      <c r="BHP740" s="479"/>
      <c r="BHQ740" s="479"/>
      <c r="BHR740" s="479"/>
      <c r="BHS740" s="479"/>
      <c r="BHT740" s="479"/>
      <c r="BHU740" s="479"/>
      <c r="BHV740" s="479"/>
      <c r="BHW740" s="479"/>
      <c r="BHX740" s="479"/>
      <c r="BHY740" s="479"/>
      <c r="BHZ740" s="479"/>
      <c r="BIA740" s="479"/>
      <c r="BIB740" s="479"/>
      <c r="BIC740" s="479"/>
      <c r="BID740" s="479"/>
      <c r="BIE740" s="479"/>
      <c r="BIF740" s="479"/>
      <c r="BIG740" s="479"/>
      <c r="BIH740" s="479"/>
      <c r="BII740" s="479"/>
      <c r="BIJ740" s="479"/>
      <c r="BIK740" s="479"/>
      <c r="BIL740" s="479"/>
      <c r="BIM740" s="479"/>
      <c r="BIN740" s="479"/>
      <c r="BIO740" s="479"/>
      <c r="BIP740" s="479"/>
      <c r="BIQ740" s="479"/>
      <c r="BIR740" s="479"/>
      <c r="BIS740" s="479"/>
      <c r="BIT740" s="479"/>
      <c r="BIU740" s="479"/>
      <c r="BIV740" s="479"/>
      <c r="BIW740" s="479"/>
      <c r="BIX740" s="479"/>
      <c r="BIY740" s="479"/>
      <c r="BIZ740" s="479"/>
      <c r="BJA740" s="479"/>
      <c r="BJB740" s="479"/>
      <c r="BJC740" s="479"/>
      <c r="BJD740" s="479"/>
      <c r="BJE740" s="479"/>
      <c r="BJF740" s="479"/>
      <c r="BJG740" s="479"/>
      <c r="BJH740" s="479"/>
      <c r="BJI740" s="479"/>
      <c r="BJJ740" s="479"/>
      <c r="BJK740" s="479"/>
      <c r="BJL740" s="479"/>
      <c r="BJM740" s="479"/>
      <c r="BJN740" s="479"/>
      <c r="BJO740" s="479"/>
      <c r="BJP740" s="479"/>
      <c r="BJQ740" s="479"/>
      <c r="BJR740" s="479"/>
      <c r="BJS740" s="479"/>
      <c r="BJT740" s="479"/>
      <c r="BJU740" s="479"/>
      <c r="BJV740" s="479"/>
      <c r="BJW740" s="479"/>
      <c r="BJX740" s="479"/>
      <c r="BJY740" s="479"/>
      <c r="BJZ740" s="479"/>
      <c r="BKA740" s="479"/>
      <c r="BKB740" s="479"/>
      <c r="BKC740" s="479"/>
      <c r="BKD740" s="479"/>
      <c r="BKE740" s="479"/>
      <c r="BKF740" s="479"/>
      <c r="BKG740" s="479"/>
      <c r="BKH740" s="479"/>
      <c r="BKI740" s="479"/>
      <c r="BKJ740" s="479"/>
      <c r="BKK740" s="479"/>
      <c r="BKL740" s="479"/>
      <c r="BKM740" s="479"/>
      <c r="BKN740" s="479"/>
      <c r="BKO740" s="479"/>
      <c r="BKP740" s="479"/>
      <c r="BKQ740" s="479"/>
      <c r="BKR740" s="479"/>
      <c r="BKS740" s="479"/>
      <c r="BKT740" s="479"/>
      <c r="BKU740" s="479"/>
      <c r="BKV740" s="479"/>
      <c r="BKW740" s="479"/>
      <c r="BKX740" s="479"/>
      <c r="BKY740" s="479"/>
      <c r="BKZ740" s="479"/>
      <c r="BLA740" s="479"/>
      <c r="BLB740" s="479"/>
      <c r="BLC740" s="479"/>
      <c r="BLD740" s="479"/>
      <c r="BLE740" s="479"/>
      <c r="BLF740" s="479"/>
      <c r="BLG740" s="479"/>
      <c r="BLH740" s="479"/>
      <c r="BLI740" s="479"/>
      <c r="BLJ740" s="479"/>
      <c r="BLK740" s="479"/>
      <c r="BLL740" s="479"/>
      <c r="BLM740" s="479"/>
      <c r="BLN740" s="479"/>
      <c r="BLO740" s="479"/>
      <c r="BLP740" s="479"/>
      <c r="BLQ740" s="479"/>
      <c r="BLR740" s="479"/>
      <c r="BLS740" s="479"/>
      <c r="BLT740" s="479"/>
      <c r="BLU740" s="479"/>
      <c r="BLV740" s="479"/>
      <c r="BLW740" s="479"/>
      <c r="BLX740" s="479"/>
      <c r="BLY740" s="479"/>
      <c r="BLZ740" s="479"/>
      <c r="BMA740" s="479"/>
      <c r="BMB740" s="479"/>
      <c r="BMC740" s="479"/>
      <c r="BMD740" s="479"/>
      <c r="BME740" s="479"/>
      <c r="BMF740" s="479"/>
      <c r="BMG740" s="479"/>
      <c r="BMH740" s="479"/>
      <c r="BMI740" s="479"/>
      <c r="BMJ740" s="479"/>
      <c r="BMK740" s="479"/>
      <c r="BML740" s="479"/>
      <c r="BMM740" s="479"/>
      <c r="BMN740" s="479"/>
      <c r="BMO740" s="479"/>
      <c r="BMP740" s="479"/>
      <c r="BMQ740" s="479"/>
      <c r="BMR740" s="479"/>
      <c r="BMS740" s="479"/>
      <c r="BMT740" s="479"/>
      <c r="BMU740" s="479"/>
      <c r="BMV740" s="479"/>
      <c r="BMW740" s="479"/>
      <c r="BMX740" s="479"/>
      <c r="BMY740" s="479"/>
      <c r="BMZ740" s="479"/>
      <c r="BNA740" s="479"/>
      <c r="BNB740" s="479"/>
      <c r="BNC740" s="479"/>
      <c r="BND740" s="479"/>
      <c r="BNE740" s="479"/>
      <c r="BNF740" s="479"/>
      <c r="BNG740" s="479"/>
      <c r="BNH740" s="479"/>
      <c r="BNI740" s="479"/>
      <c r="BNJ740" s="479"/>
      <c r="BNK740" s="479"/>
      <c r="BNL740" s="479"/>
      <c r="BNM740" s="479"/>
      <c r="BNN740" s="479"/>
      <c r="BNO740" s="479"/>
      <c r="BNP740" s="479"/>
      <c r="BNQ740" s="479"/>
      <c r="BNR740" s="479"/>
      <c r="BNS740" s="479"/>
      <c r="BNT740" s="479"/>
      <c r="BNU740" s="479"/>
      <c r="BNV740" s="479"/>
      <c r="BNW740" s="479"/>
      <c r="BNX740" s="479"/>
      <c r="BNY740" s="479"/>
      <c r="BNZ740" s="479"/>
      <c r="BOA740" s="479"/>
      <c r="BOB740" s="479"/>
      <c r="BOC740" s="479"/>
      <c r="BOD740" s="479"/>
      <c r="BOE740" s="479"/>
      <c r="BOF740" s="479"/>
      <c r="BOG740" s="479"/>
      <c r="BOH740" s="479"/>
      <c r="BOI740" s="479"/>
      <c r="BOJ740" s="479"/>
      <c r="BOK740" s="479"/>
      <c r="BOL740" s="479"/>
      <c r="BOM740" s="479"/>
      <c r="BON740" s="479"/>
      <c r="BOO740" s="479"/>
      <c r="BOP740" s="479"/>
      <c r="BOQ740" s="479"/>
      <c r="BOR740" s="479"/>
      <c r="BOS740" s="479"/>
      <c r="BOT740" s="479"/>
      <c r="BOU740" s="479"/>
      <c r="BOV740" s="479"/>
      <c r="BOW740" s="479"/>
      <c r="BOX740" s="479"/>
      <c r="BOY740" s="479"/>
      <c r="BOZ740" s="479"/>
      <c r="BPA740" s="479"/>
      <c r="BPB740" s="479"/>
      <c r="BPC740" s="479"/>
      <c r="BPD740" s="479"/>
      <c r="BPE740" s="479"/>
      <c r="BPF740" s="479"/>
      <c r="BPG740" s="479"/>
      <c r="BPH740" s="479"/>
      <c r="BPI740" s="479"/>
      <c r="BPJ740" s="479"/>
      <c r="BPK740" s="479"/>
      <c r="BPL740" s="479"/>
      <c r="BPM740" s="479"/>
      <c r="BPN740" s="479"/>
      <c r="BPO740" s="479"/>
      <c r="BPP740" s="479"/>
      <c r="BPQ740" s="479"/>
      <c r="BPR740" s="479"/>
      <c r="BPS740" s="479"/>
      <c r="BPT740" s="479"/>
      <c r="BPU740" s="479"/>
      <c r="BPV740" s="479"/>
      <c r="BPW740" s="479"/>
      <c r="BPX740" s="479"/>
      <c r="BPY740" s="479"/>
      <c r="BPZ740" s="479"/>
      <c r="BQA740" s="479"/>
      <c r="BQB740" s="479"/>
      <c r="BQC740" s="479"/>
      <c r="BQD740" s="479"/>
      <c r="BQE740" s="479"/>
      <c r="BQF740" s="479"/>
      <c r="BQG740" s="479"/>
      <c r="BQH740" s="479"/>
      <c r="BQI740" s="479"/>
      <c r="BQJ740" s="479"/>
      <c r="BQK740" s="479"/>
      <c r="BQL740" s="479"/>
      <c r="BQM740" s="479"/>
      <c r="BQN740" s="479"/>
      <c r="BQO740" s="479"/>
      <c r="BQP740" s="479"/>
      <c r="BQQ740" s="479"/>
      <c r="BQR740" s="479"/>
      <c r="BQS740" s="479"/>
      <c r="BQT740" s="479"/>
      <c r="BQU740" s="479"/>
      <c r="BQV740" s="479"/>
      <c r="BQW740" s="479"/>
      <c r="BQX740" s="479"/>
      <c r="BQY740" s="479"/>
      <c r="BQZ740" s="479"/>
      <c r="BRA740" s="479"/>
      <c r="BRB740" s="479"/>
      <c r="BRC740" s="479"/>
      <c r="BRD740" s="479"/>
      <c r="BRE740" s="479"/>
      <c r="BRF740" s="479"/>
      <c r="BRG740" s="479"/>
      <c r="BRH740" s="479"/>
      <c r="BRI740" s="479"/>
      <c r="BRJ740" s="479"/>
      <c r="BRK740" s="479"/>
      <c r="BRL740" s="479"/>
      <c r="BRM740" s="479"/>
      <c r="BRN740" s="479"/>
      <c r="BRO740" s="479"/>
      <c r="BRP740" s="479"/>
      <c r="BRQ740" s="479"/>
      <c r="BRR740" s="479"/>
      <c r="BRS740" s="479"/>
      <c r="BRT740" s="479"/>
      <c r="BRU740" s="479"/>
      <c r="BRV740" s="479"/>
      <c r="BRW740" s="479"/>
      <c r="BRX740" s="479"/>
      <c r="BRY740" s="479"/>
      <c r="BRZ740" s="479"/>
      <c r="BSA740" s="479"/>
      <c r="BSB740" s="479"/>
      <c r="BSC740" s="479"/>
      <c r="BSD740" s="479"/>
      <c r="BSE740" s="479"/>
      <c r="BSF740" s="479"/>
      <c r="BSG740" s="479"/>
      <c r="BSH740" s="479"/>
      <c r="BSI740" s="479"/>
      <c r="BSJ740" s="479"/>
      <c r="BSK740" s="479"/>
      <c r="BSL740" s="479"/>
      <c r="BSM740" s="479"/>
      <c r="BSN740" s="479"/>
      <c r="BSO740" s="479"/>
      <c r="BSP740" s="479"/>
      <c r="BSQ740" s="479"/>
      <c r="BSR740" s="479"/>
      <c r="BSS740" s="479"/>
      <c r="BST740" s="479"/>
      <c r="BSU740" s="479"/>
      <c r="BSV740" s="479"/>
      <c r="BSW740" s="479"/>
      <c r="BSX740" s="479"/>
      <c r="BSY740" s="479"/>
      <c r="BSZ740" s="479"/>
      <c r="BTA740" s="479"/>
      <c r="BTB740" s="479"/>
      <c r="BTC740" s="479"/>
      <c r="BTD740" s="479"/>
      <c r="BTE740" s="479"/>
      <c r="BTF740" s="479"/>
      <c r="BTG740" s="479"/>
      <c r="BTH740" s="479"/>
      <c r="BTI740" s="479"/>
      <c r="BTJ740" s="479"/>
      <c r="BTK740" s="479"/>
      <c r="BTL740" s="479"/>
      <c r="BTM740" s="479"/>
      <c r="BTN740" s="479"/>
      <c r="BTO740" s="479"/>
      <c r="BTP740" s="479"/>
      <c r="BTQ740" s="479"/>
      <c r="BTR740" s="479"/>
      <c r="BTS740" s="479"/>
      <c r="BTT740" s="479"/>
      <c r="BTU740" s="479"/>
      <c r="BTV740" s="479"/>
      <c r="BTW740" s="479"/>
      <c r="BTX740" s="479"/>
      <c r="BTY740" s="479"/>
      <c r="BTZ740" s="479"/>
      <c r="BUA740" s="479"/>
      <c r="BUB740" s="479"/>
      <c r="BUC740" s="479"/>
      <c r="BUD740" s="479"/>
      <c r="BUE740" s="479"/>
      <c r="BUF740" s="479"/>
      <c r="BUG740" s="479"/>
      <c r="BUH740" s="479"/>
      <c r="BUI740" s="479"/>
      <c r="BUJ740" s="479"/>
      <c r="BUK740" s="479"/>
      <c r="BUL740" s="479"/>
      <c r="BUM740" s="479"/>
      <c r="BUN740" s="479"/>
      <c r="BUO740" s="479"/>
      <c r="BUP740" s="479"/>
      <c r="BUQ740" s="479"/>
      <c r="BUR740" s="479"/>
      <c r="BUS740" s="479"/>
      <c r="BUT740" s="479"/>
      <c r="BUU740" s="479"/>
      <c r="BUV740" s="479"/>
      <c r="BUW740" s="479"/>
      <c r="BUX740" s="479"/>
      <c r="BUY740" s="479"/>
      <c r="BUZ740" s="479"/>
      <c r="BVA740" s="479"/>
      <c r="BVB740" s="479"/>
      <c r="BVC740" s="479"/>
      <c r="BVD740" s="479"/>
      <c r="BVE740" s="479"/>
      <c r="BVF740" s="479"/>
      <c r="BVG740" s="479"/>
      <c r="BVH740" s="479"/>
      <c r="BVI740" s="479"/>
      <c r="BVJ740" s="479"/>
      <c r="BVK740" s="479"/>
      <c r="BVL740" s="479"/>
      <c r="BVM740" s="479"/>
      <c r="BVN740" s="479"/>
      <c r="BVO740" s="479"/>
      <c r="BVP740" s="479"/>
      <c r="BVQ740" s="479"/>
      <c r="BVR740" s="479"/>
      <c r="BVS740" s="479"/>
      <c r="BVT740" s="479"/>
      <c r="BVU740" s="479"/>
      <c r="BVV740" s="479"/>
      <c r="BVW740" s="479"/>
      <c r="BVX740" s="479"/>
      <c r="BVY740" s="479"/>
      <c r="BVZ740" s="479"/>
      <c r="BWA740" s="479"/>
      <c r="BWB740" s="479"/>
      <c r="BWC740" s="479"/>
      <c r="BWD740" s="479"/>
      <c r="BWE740" s="479"/>
      <c r="BWF740" s="479"/>
      <c r="BWG740" s="479"/>
      <c r="BWH740" s="479"/>
      <c r="BWI740" s="479"/>
      <c r="BWJ740" s="479"/>
      <c r="BWK740" s="479"/>
      <c r="BWL740" s="479"/>
      <c r="BWM740" s="479"/>
      <c r="BWN740" s="479"/>
      <c r="BWO740" s="479"/>
      <c r="BWP740" s="479"/>
      <c r="BWQ740" s="479"/>
      <c r="BWR740" s="479"/>
      <c r="BWS740" s="479"/>
      <c r="BWT740" s="479"/>
      <c r="BWU740" s="479"/>
      <c r="BWV740" s="479"/>
      <c r="BWW740" s="479"/>
      <c r="BWX740" s="479"/>
      <c r="BWY740" s="479"/>
      <c r="BWZ740" s="479"/>
      <c r="BXA740" s="479"/>
      <c r="BXB740" s="479"/>
      <c r="BXC740" s="479"/>
      <c r="BXD740" s="479"/>
      <c r="BXE740" s="479"/>
      <c r="BXF740" s="479"/>
      <c r="BXG740" s="479"/>
      <c r="BXH740" s="479"/>
      <c r="BXI740" s="479"/>
      <c r="BXJ740" s="479"/>
      <c r="BXK740" s="479"/>
      <c r="BXL740" s="479"/>
      <c r="BXM740" s="479"/>
      <c r="BXN740" s="479"/>
      <c r="BXO740" s="479"/>
      <c r="BXP740" s="479"/>
      <c r="BXQ740" s="479"/>
      <c r="BXR740" s="479"/>
      <c r="BXS740" s="479"/>
      <c r="BXT740" s="479"/>
      <c r="BXU740" s="479"/>
      <c r="BXV740" s="479"/>
      <c r="BXW740" s="479"/>
      <c r="BXX740" s="479"/>
      <c r="BXY740" s="479"/>
      <c r="BXZ740" s="479"/>
      <c r="BYA740" s="479"/>
      <c r="BYB740" s="479"/>
      <c r="BYC740" s="479"/>
      <c r="BYD740" s="479"/>
      <c r="BYE740" s="479"/>
      <c r="BYF740" s="479"/>
      <c r="BYG740" s="479"/>
      <c r="BYH740" s="479"/>
      <c r="BYI740" s="479"/>
      <c r="BYJ740" s="479"/>
      <c r="BYK740" s="479"/>
      <c r="BYL740" s="479"/>
      <c r="BYM740" s="479"/>
      <c r="BYN740" s="479"/>
      <c r="BYO740" s="479"/>
      <c r="BYP740" s="479"/>
      <c r="BYQ740" s="479"/>
      <c r="BYR740" s="479"/>
      <c r="BYS740" s="479"/>
      <c r="BYT740" s="479"/>
      <c r="BYU740" s="479"/>
      <c r="BYV740" s="479"/>
      <c r="BYW740" s="479"/>
      <c r="BYX740" s="479"/>
      <c r="BYY740" s="479"/>
      <c r="BYZ740" s="479"/>
      <c r="BZA740" s="479"/>
      <c r="BZB740" s="479"/>
      <c r="BZC740" s="479"/>
      <c r="BZD740" s="479"/>
      <c r="BZE740" s="479"/>
      <c r="BZF740" s="479"/>
      <c r="BZG740" s="479"/>
      <c r="BZH740" s="479"/>
      <c r="BZI740" s="479"/>
      <c r="BZJ740" s="479"/>
      <c r="BZK740" s="479"/>
      <c r="BZL740" s="479"/>
      <c r="BZM740" s="479"/>
      <c r="BZN740" s="479"/>
      <c r="BZO740" s="479"/>
      <c r="BZP740" s="479"/>
      <c r="BZQ740" s="479"/>
      <c r="BZR740" s="479"/>
      <c r="BZS740" s="479"/>
      <c r="BZT740" s="479"/>
      <c r="BZU740" s="479"/>
      <c r="BZV740" s="479"/>
      <c r="BZW740" s="479"/>
      <c r="BZX740" s="479"/>
      <c r="BZY740" s="479"/>
      <c r="BZZ740" s="479"/>
      <c r="CAA740" s="479"/>
      <c r="CAB740" s="479"/>
      <c r="CAC740" s="479"/>
      <c r="CAD740" s="479"/>
      <c r="CAE740" s="479"/>
      <c r="CAF740" s="479"/>
      <c r="CAG740" s="479"/>
      <c r="CAH740" s="479"/>
      <c r="CAI740" s="479"/>
      <c r="CAJ740" s="479"/>
      <c r="CAK740" s="479"/>
      <c r="CAL740" s="479"/>
      <c r="CAM740" s="479"/>
      <c r="CAN740" s="479"/>
      <c r="CAO740" s="479"/>
      <c r="CAP740" s="479"/>
      <c r="CAQ740" s="479"/>
      <c r="CAR740" s="479"/>
      <c r="CAS740" s="479"/>
      <c r="CAT740" s="479"/>
      <c r="CAU740" s="479"/>
      <c r="CAV740" s="479"/>
      <c r="CAW740" s="479"/>
      <c r="CAX740" s="479"/>
      <c r="CAY740" s="479"/>
      <c r="CAZ740" s="479"/>
      <c r="CBA740" s="479"/>
      <c r="CBB740" s="479"/>
      <c r="CBC740" s="479"/>
      <c r="CBD740" s="479"/>
      <c r="CBE740" s="479"/>
      <c r="CBF740" s="479"/>
      <c r="CBG740" s="479"/>
      <c r="CBH740" s="479"/>
      <c r="CBI740" s="479"/>
      <c r="CBJ740" s="479"/>
      <c r="CBK740" s="479"/>
      <c r="CBL740" s="479"/>
      <c r="CBM740" s="479"/>
      <c r="CBN740" s="479"/>
      <c r="CBO740" s="479"/>
      <c r="CBP740" s="479"/>
      <c r="CBQ740" s="479"/>
      <c r="CBR740" s="479"/>
      <c r="CBS740" s="479"/>
      <c r="CBT740" s="479"/>
      <c r="CBU740" s="479"/>
      <c r="CBV740" s="479"/>
      <c r="CBW740" s="479"/>
      <c r="CBX740" s="479"/>
      <c r="CBY740" s="479"/>
      <c r="CBZ740" s="479"/>
      <c r="CCA740" s="479"/>
      <c r="CCB740" s="479"/>
      <c r="CCC740" s="479"/>
      <c r="CCD740" s="479"/>
      <c r="CCE740" s="479"/>
      <c r="CCF740" s="479"/>
      <c r="CCG740" s="479"/>
      <c r="CCH740" s="479"/>
      <c r="CCI740" s="479"/>
      <c r="CCJ740" s="479"/>
      <c r="CCK740" s="479"/>
      <c r="CCL740" s="479"/>
      <c r="CCM740" s="479"/>
      <c r="CCN740" s="479"/>
      <c r="CCO740" s="479"/>
      <c r="CCP740" s="479"/>
      <c r="CCQ740" s="479"/>
      <c r="CCR740" s="479"/>
      <c r="CCS740" s="479"/>
      <c r="CCT740" s="479"/>
      <c r="CCU740" s="479"/>
      <c r="CCV740" s="479"/>
      <c r="CCW740" s="479"/>
      <c r="CCX740" s="479"/>
      <c r="CCY740" s="479"/>
      <c r="CCZ740" s="479"/>
      <c r="CDA740" s="479"/>
      <c r="CDB740" s="479"/>
      <c r="CDC740" s="479"/>
      <c r="CDD740" s="479"/>
      <c r="CDE740" s="479"/>
      <c r="CDF740" s="479"/>
      <c r="CDG740" s="479"/>
      <c r="CDH740" s="479"/>
      <c r="CDI740" s="479"/>
      <c r="CDJ740" s="479"/>
      <c r="CDK740" s="479"/>
      <c r="CDL740" s="479"/>
      <c r="CDM740" s="479"/>
      <c r="CDN740" s="479"/>
      <c r="CDO740" s="479"/>
      <c r="CDP740" s="479"/>
      <c r="CDQ740" s="479"/>
      <c r="CDR740" s="479"/>
      <c r="CDS740" s="479"/>
      <c r="CDT740" s="479"/>
      <c r="CDU740" s="479"/>
      <c r="CDV740" s="479"/>
      <c r="CDW740" s="479"/>
      <c r="CDX740" s="479"/>
      <c r="CDY740" s="479"/>
      <c r="CDZ740" s="479"/>
      <c r="CEA740" s="479"/>
      <c r="CEB740" s="479"/>
      <c r="CEC740" s="479"/>
      <c r="CED740" s="479"/>
      <c r="CEE740" s="479"/>
      <c r="CEF740" s="479"/>
      <c r="CEG740" s="479"/>
      <c r="CEH740" s="479"/>
      <c r="CEI740" s="479"/>
      <c r="CEJ740" s="479"/>
      <c r="CEK740" s="479"/>
      <c r="CEL740" s="479"/>
      <c r="CEM740" s="479"/>
      <c r="CEN740" s="479"/>
      <c r="CEO740" s="479"/>
      <c r="CEP740" s="479"/>
      <c r="CEQ740" s="479"/>
      <c r="CER740" s="479"/>
      <c r="CES740" s="479"/>
      <c r="CET740" s="479"/>
      <c r="CEU740" s="479"/>
      <c r="CEV740" s="479"/>
      <c r="CEW740" s="479"/>
      <c r="CEX740" s="479"/>
      <c r="CEY740" s="479"/>
      <c r="CEZ740" s="479"/>
      <c r="CFA740" s="479"/>
      <c r="CFB740" s="479"/>
      <c r="CFC740" s="479"/>
      <c r="CFD740" s="479"/>
      <c r="CFE740" s="479"/>
      <c r="CFF740" s="479"/>
      <c r="CFG740" s="479"/>
      <c r="CFH740" s="479"/>
      <c r="CFI740" s="479"/>
      <c r="CFJ740" s="479"/>
      <c r="CFK740" s="479"/>
      <c r="CFL740" s="479"/>
      <c r="CFM740" s="479"/>
      <c r="CFN740" s="479"/>
      <c r="CFO740" s="479"/>
      <c r="CFP740" s="479"/>
      <c r="CFQ740" s="479"/>
      <c r="CFR740" s="479"/>
      <c r="CFS740" s="479"/>
      <c r="CFT740" s="479"/>
      <c r="CFU740" s="479"/>
      <c r="CFV740" s="479"/>
      <c r="CFW740" s="479"/>
      <c r="CFX740" s="479"/>
      <c r="CFY740" s="479"/>
      <c r="CFZ740" s="479"/>
      <c r="CGA740" s="479"/>
      <c r="CGB740" s="479"/>
      <c r="CGC740" s="479"/>
      <c r="CGD740" s="479"/>
      <c r="CGE740" s="479"/>
      <c r="CGF740" s="479"/>
      <c r="CGG740" s="479"/>
      <c r="CGH740" s="479"/>
      <c r="CGI740" s="479"/>
      <c r="CGJ740" s="479"/>
      <c r="CGK740" s="479"/>
      <c r="CGL740" s="479"/>
      <c r="CGM740" s="479"/>
      <c r="CGN740" s="479"/>
      <c r="CGO740" s="479"/>
      <c r="CGP740" s="479"/>
      <c r="CGQ740" s="479"/>
      <c r="CGR740" s="479"/>
      <c r="CGS740" s="479"/>
      <c r="CGT740" s="479"/>
      <c r="CGU740" s="479"/>
      <c r="CGV740" s="479"/>
      <c r="CGW740" s="479"/>
      <c r="CGX740" s="479"/>
      <c r="CGY740" s="479"/>
      <c r="CGZ740" s="479"/>
      <c r="CHA740" s="479"/>
      <c r="CHB740" s="479"/>
      <c r="CHC740" s="479"/>
      <c r="CHD740" s="479"/>
      <c r="CHE740" s="479"/>
      <c r="CHF740" s="479"/>
      <c r="CHG740" s="479"/>
      <c r="CHH740" s="479"/>
      <c r="CHI740" s="479"/>
      <c r="CHJ740" s="479"/>
      <c r="CHK740" s="479"/>
      <c r="CHL740" s="479"/>
      <c r="CHM740" s="479"/>
      <c r="CHN740" s="479"/>
      <c r="CHO740" s="479"/>
      <c r="CHP740" s="479"/>
      <c r="CHQ740" s="479"/>
      <c r="CHR740" s="479"/>
      <c r="CHS740" s="479"/>
      <c r="CHT740" s="479"/>
      <c r="CHU740" s="479"/>
      <c r="CHV740" s="479"/>
      <c r="CHW740" s="479"/>
      <c r="CHX740" s="479"/>
      <c r="CHY740" s="479"/>
      <c r="CHZ740" s="479"/>
      <c r="CIA740" s="479"/>
      <c r="CIB740" s="479"/>
      <c r="CIC740" s="479"/>
      <c r="CID740" s="479"/>
      <c r="CIE740" s="479"/>
      <c r="CIF740" s="479"/>
      <c r="CIG740" s="479"/>
      <c r="CIH740" s="479"/>
      <c r="CII740" s="479"/>
      <c r="CIJ740" s="479"/>
      <c r="CIK740" s="479"/>
      <c r="CIL740" s="479"/>
      <c r="CIM740" s="479"/>
      <c r="CIN740" s="479"/>
      <c r="CIO740" s="479"/>
      <c r="CIP740" s="479"/>
      <c r="CIQ740" s="479"/>
      <c r="CIR740" s="479"/>
      <c r="CIS740" s="479"/>
      <c r="CIT740" s="479"/>
      <c r="CIU740" s="479"/>
      <c r="CIV740" s="479"/>
      <c r="CIW740" s="479"/>
      <c r="CIX740" s="479"/>
      <c r="CIY740" s="479"/>
      <c r="CIZ740" s="479"/>
      <c r="CJA740" s="479"/>
      <c r="CJB740" s="479"/>
      <c r="CJC740" s="479"/>
      <c r="CJD740" s="479"/>
      <c r="CJE740" s="479"/>
      <c r="CJF740" s="479"/>
      <c r="CJG740" s="479"/>
      <c r="CJH740" s="479"/>
      <c r="CJI740" s="479"/>
      <c r="CJJ740" s="479"/>
      <c r="CJK740" s="479"/>
      <c r="CJL740" s="479"/>
      <c r="CJM740" s="479"/>
      <c r="CJN740" s="479"/>
      <c r="CJO740" s="479"/>
      <c r="CJP740" s="479"/>
      <c r="CJQ740" s="479"/>
      <c r="CJR740" s="479"/>
      <c r="CJS740" s="479"/>
      <c r="CJT740" s="479"/>
      <c r="CJU740" s="479"/>
      <c r="CJV740" s="479"/>
      <c r="CJW740" s="479"/>
      <c r="CJX740" s="479"/>
      <c r="CJY740" s="479"/>
      <c r="CJZ740" s="479"/>
      <c r="CKA740" s="479"/>
      <c r="CKB740" s="479"/>
      <c r="CKC740" s="479"/>
      <c r="CKD740" s="479"/>
      <c r="CKE740" s="479"/>
      <c r="CKF740" s="479"/>
      <c r="CKG740" s="479"/>
      <c r="CKH740" s="479"/>
      <c r="CKI740" s="479"/>
      <c r="CKJ740" s="479"/>
      <c r="CKK740" s="479"/>
      <c r="CKL740" s="479"/>
      <c r="CKM740" s="479"/>
      <c r="CKN740" s="479"/>
      <c r="CKO740" s="479"/>
      <c r="CKP740" s="479"/>
      <c r="CKQ740" s="479"/>
      <c r="CKR740" s="479"/>
      <c r="CKS740" s="479"/>
      <c r="CKT740" s="479"/>
      <c r="CKU740" s="479"/>
      <c r="CKV740" s="479"/>
      <c r="CKW740" s="479"/>
      <c r="CKX740" s="479"/>
      <c r="CKY740" s="479"/>
      <c r="CKZ740" s="479"/>
      <c r="CLA740" s="479"/>
      <c r="CLB740" s="479"/>
      <c r="CLC740" s="479"/>
      <c r="CLD740" s="479"/>
      <c r="CLE740" s="479"/>
      <c r="CLF740" s="479"/>
      <c r="CLG740" s="479"/>
      <c r="CLH740" s="479"/>
      <c r="CLI740" s="479"/>
      <c r="CLJ740" s="479"/>
      <c r="CLK740" s="479"/>
      <c r="CLL740" s="479"/>
      <c r="CLM740" s="479"/>
      <c r="CLN740" s="479"/>
      <c r="CLO740" s="479"/>
      <c r="CLP740" s="479"/>
      <c r="CLQ740" s="479"/>
      <c r="CLR740" s="479"/>
      <c r="CLS740" s="479"/>
      <c r="CLT740" s="479"/>
      <c r="CLU740" s="479"/>
      <c r="CLV740" s="479"/>
      <c r="CLW740" s="479"/>
      <c r="CLX740" s="479"/>
      <c r="CLY740" s="479"/>
      <c r="CLZ740" s="479"/>
      <c r="CMA740" s="479"/>
      <c r="CMB740" s="479"/>
      <c r="CMC740" s="479"/>
      <c r="CMD740" s="479"/>
      <c r="CME740" s="479"/>
      <c r="CMF740" s="479"/>
      <c r="CMG740" s="479"/>
      <c r="CMH740" s="479"/>
      <c r="CMI740" s="479"/>
      <c r="CMJ740" s="479"/>
      <c r="CMK740" s="479"/>
      <c r="CML740" s="479"/>
      <c r="CMM740" s="479"/>
      <c r="CMN740" s="479"/>
      <c r="CMO740" s="479"/>
      <c r="CMP740" s="479"/>
      <c r="CMQ740" s="479"/>
      <c r="CMR740" s="479"/>
      <c r="CMS740" s="479"/>
      <c r="CMT740" s="479"/>
      <c r="CMU740" s="479"/>
      <c r="CMV740" s="479"/>
      <c r="CMW740" s="479"/>
      <c r="CMX740" s="479"/>
      <c r="CMY740" s="479"/>
      <c r="CMZ740" s="479"/>
      <c r="CNA740" s="479"/>
      <c r="CNB740" s="479"/>
      <c r="CNC740" s="479"/>
      <c r="CND740" s="479"/>
      <c r="CNE740" s="479"/>
      <c r="CNF740" s="479"/>
      <c r="CNG740" s="479"/>
      <c r="CNH740" s="479"/>
      <c r="CNI740" s="479"/>
      <c r="CNJ740" s="479"/>
      <c r="CNK740" s="479"/>
      <c r="CNL740" s="479"/>
      <c r="CNM740" s="479"/>
      <c r="CNN740" s="479"/>
      <c r="CNO740" s="479"/>
      <c r="CNP740" s="479"/>
      <c r="CNQ740" s="479"/>
      <c r="CNR740" s="479"/>
      <c r="CNS740" s="479"/>
      <c r="CNT740" s="479"/>
      <c r="CNU740" s="479"/>
      <c r="CNV740" s="479"/>
      <c r="CNW740" s="479"/>
      <c r="CNX740" s="479"/>
      <c r="CNY740" s="479"/>
      <c r="CNZ740" s="479"/>
      <c r="COA740" s="479"/>
      <c r="COB740" s="479"/>
      <c r="COC740" s="479"/>
      <c r="COD740" s="479"/>
      <c r="COE740" s="479"/>
      <c r="COF740" s="479"/>
      <c r="COG740" s="479"/>
      <c r="COH740" s="479"/>
      <c r="COI740" s="479"/>
      <c r="COJ740" s="479"/>
      <c r="COK740" s="479"/>
      <c r="COL740" s="479"/>
      <c r="COM740" s="479"/>
      <c r="CON740" s="479"/>
      <c r="COO740" s="479"/>
      <c r="COP740" s="479"/>
      <c r="COQ740" s="479"/>
      <c r="COR740" s="479"/>
      <c r="COS740" s="479"/>
      <c r="COT740" s="479"/>
      <c r="COU740" s="479"/>
      <c r="COV740" s="479"/>
      <c r="COW740" s="479"/>
      <c r="COX740" s="479"/>
      <c r="COY740" s="479"/>
      <c r="COZ740" s="479"/>
      <c r="CPA740" s="479"/>
      <c r="CPB740" s="479"/>
      <c r="CPC740" s="479"/>
      <c r="CPD740" s="479"/>
      <c r="CPE740" s="479"/>
      <c r="CPF740" s="479"/>
      <c r="CPG740" s="479"/>
      <c r="CPH740" s="479"/>
      <c r="CPI740" s="479"/>
      <c r="CPJ740" s="479"/>
      <c r="CPK740" s="479"/>
      <c r="CPL740" s="479"/>
      <c r="CPM740" s="479"/>
      <c r="CPN740" s="479"/>
      <c r="CPO740" s="479"/>
      <c r="CPP740" s="479"/>
      <c r="CPQ740" s="479"/>
      <c r="CPR740" s="479"/>
      <c r="CPS740" s="479"/>
      <c r="CPT740" s="479"/>
      <c r="CPU740" s="479"/>
      <c r="CPV740" s="479"/>
      <c r="CPW740" s="479"/>
      <c r="CPX740" s="479"/>
      <c r="CPY740" s="479"/>
      <c r="CPZ740" s="479"/>
      <c r="CQA740" s="479"/>
      <c r="CQB740" s="479"/>
      <c r="CQC740" s="479"/>
      <c r="CQD740" s="479"/>
      <c r="CQE740" s="479"/>
      <c r="CQF740" s="479"/>
      <c r="CQG740" s="479"/>
      <c r="CQH740" s="479"/>
      <c r="CQI740" s="479"/>
      <c r="CQJ740" s="479"/>
      <c r="CQK740" s="479"/>
      <c r="CQL740" s="479"/>
      <c r="CQM740" s="479"/>
      <c r="CQN740" s="479"/>
      <c r="CQO740" s="479"/>
      <c r="CQP740" s="479"/>
      <c r="CQQ740" s="479"/>
      <c r="CQR740" s="479"/>
      <c r="CQS740" s="479"/>
      <c r="CQT740" s="479"/>
      <c r="CQU740" s="479"/>
      <c r="CQV740" s="479"/>
      <c r="CQW740" s="479"/>
      <c r="CQX740" s="479"/>
      <c r="CQY740" s="479"/>
      <c r="CQZ740" s="479"/>
      <c r="CRA740" s="479"/>
      <c r="CRB740" s="479"/>
      <c r="CRC740" s="479"/>
      <c r="CRD740" s="479"/>
      <c r="CRE740" s="479"/>
      <c r="CRF740" s="479"/>
      <c r="CRG740" s="479"/>
      <c r="CRH740" s="479"/>
      <c r="CRI740" s="479"/>
      <c r="CRJ740" s="479"/>
      <c r="CRK740" s="479"/>
      <c r="CRL740" s="479"/>
      <c r="CRM740" s="479"/>
      <c r="CRN740" s="479"/>
      <c r="CRO740" s="479"/>
      <c r="CRP740" s="479"/>
      <c r="CRQ740" s="479"/>
      <c r="CRR740" s="479"/>
      <c r="CRS740" s="479"/>
      <c r="CRT740" s="479"/>
      <c r="CRU740" s="479"/>
      <c r="CRV740" s="479"/>
      <c r="CRW740" s="479"/>
      <c r="CRX740" s="479"/>
      <c r="CRY740" s="479"/>
      <c r="CRZ740" s="479"/>
      <c r="CSA740" s="479"/>
      <c r="CSB740" s="479"/>
      <c r="CSC740" s="479"/>
      <c r="CSD740" s="479"/>
      <c r="CSE740" s="479"/>
      <c r="CSF740" s="479"/>
      <c r="CSG740" s="479"/>
      <c r="CSH740" s="479"/>
      <c r="CSI740" s="479"/>
      <c r="CSJ740" s="479"/>
      <c r="CSK740" s="479"/>
      <c r="CSL740" s="479"/>
      <c r="CSM740" s="479"/>
      <c r="CSN740" s="479"/>
      <c r="CSO740" s="479"/>
      <c r="CSP740" s="479"/>
      <c r="CSQ740" s="479"/>
      <c r="CSR740" s="479"/>
      <c r="CSS740" s="479"/>
      <c r="CST740" s="479"/>
      <c r="CSU740" s="479"/>
      <c r="CSV740" s="479"/>
      <c r="CSW740" s="479"/>
      <c r="CSX740" s="479"/>
      <c r="CSY740" s="479"/>
      <c r="CSZ740" s="479"/>
      <c r="CTA740" s="479"/>
      <c r="CTB740" s="479"/>
      <c r="CTC740" s="479"/>
      <c r="CTD740" s="479"/>
      <c r="CTE740" s="479"/>
      <c r="CTF740" s="479"/>
      <c r="CTG740" s="479"/>
      <c r="CTH740" s="479"/>
      <c r="CTI740" s="479"/>
      <c r="CTJ740" s="479"/>
      <c r="CTK740" s="479"/>
      <c r="CTL740" s="479"/>
      <c r="CTM740" s="479"/>
      <c r="CTN740" s="479"/>
      <c r="CTO740" s="479"/>
      <c r="CTP740" s="479"/>
      <c r="CTQ740" s="479"/>
      <c r="CTR740" s="479"/>
      <c r="CTS740" s="479"/>
      <c r="CTT740" s="479"/>
      <c r="CTU740" s="479"/>
      <c r="CTV740" s="479"/>
      <c r="CTW740" s="479"/>
      <c r="CTX740" s="479"/>
      <c r="CTY740" s="479"/>
      <c r="CTZ740" s="479"/>
      <c r="CUA740" s="479"/>
      <c r="CUB740" s="479"/>
      <c r="CUC740" s="479"/>
      <c r="CUD740" s="479"/>
      <c r="CUE740" s="479"/>
      <c r="CUF740" s="479"/>
      <c r="CUG740" s="479"/>
      <c r="CUH740" s="479"/>
      <c r="CUI740" s="479"/>
      <c r="CUJ740" s="479"/>
      <c r="CUK740" s="479"/>
      <c r="CUL740" s="479"/>
      <c r="CUM740" s="479"/>
      <c r="CUN740" s="479"/>
      <c r="CUO740" s="479"/>
      <c r="CUP740" s="479"/>
      <c r="CUQ740" s="479"/>
      <c r="CUR740" s="479"/>
      <c r="CUS740" s="479"/>
      <c r="CUT740" s="479"/>
      <c r="CUU740" s="479"/>
      <c r="CUV740" s="479"/>
      <c r="CUW740" s="479"/>
      <c r="CUX740" s="479"/>
      <c r="CUY740" s="479"/>
      <c r="CUZ740" s="479"/>
      <c r="CVA740" s="479"/>
      <c r="CVB740" s="479"/>
      <c r="CVC740" s="479"/>
      <c r="CVD740" s="479"/>
      <c r="CVE740" s="479"/>
      <c r="CVF740" s="479"/>
      <c r="CVG740" s="479"/>
      <c r="CVH740" s="479"/>
      <c r="CVI740" s="479"/>
      <c r="CVJ740" s="479"/>
      <c r="CVK740" s="479"/>
      <c r="CVL740" s="479"/>
      <c r="CVM740" s="479"/>
      <c r="CVN740" s="479"/>
      <c r="CVO740" s="479"/>
      <c r="CVP740" s="479"/>
      <c r="CVQ740" s="479"/>
      <c r="CVR740" s="479"/>
      <c r="CVS740" s="479"/>
      <c r="CVT740" s="479"/>
      <c r="CVU740" s="479"/>
      <c r="CVV740" s="479"/>
      <c r="CVW740" s="479"/>
      <c r="CVX740" s="479"/>
      <c r="CVY740" s="479"/>
      <c r="CVZ740" s="479"/>
      <c r="CWA740" s="479"/>
      <c r="CWB740" s="479"/>
      <c r="CWC740" s="479"/>
      <c r="CWD740" s="479"/>
      <c r="CWE740" s="479"/>
      <c r="CWF740" s="479"/>
      <c r="CWG740" s="479"/>
      <c r="CWH740" s="479"/>
      <c r="CWI740" s="479"/>
      <c r="CWJ740" s="479"/>
      <c r="CWK740" s="479"/>
      <c r="CWL740" s="479"/>
      <c r="CWM740" s="479"/>
      <c r="CWN740" s="479"/>
      <c r="CWO740" s="479"/>
      <c r="CWP740" s="479"/>
      <c r="CWQ740" s="479"/>
      <c r="CWR740" s="479"/>
      <c r="CWS740" s="479"/>
      <c r="CWT740" s="479"/>
      <c r="CWU740" s="479"/>
      <c r="CWV740" s="479"/>
      <c r="CWW740" s="479"/>
      <c r="CWX740" s="479"/>
      <c r="CWY740" s="479"/>
      <c r="CWZ740" s="479"/>
      <c r="CXA740" s="479"/>
      <c r="CXB740" s="479"/>
      <c r="CXC740" s="479"/>
      <c r="CXD740" s="479"/>
      <c r="CXE740" s="479"/>
      <c r="CXF740" s="479"/>
      <c r="CXG740" s="479"/>
      <c r="CXH740" s="479"/>
      <c r="CXI740" s="479"/>
      <c r="CXJ740" s="479"/>
      <c r="CXK740" s="479"/>
      <c r="CXL740" s="479"/>
      <c r="CXM740" s="479"/>
      <c r="CXN740" s="479"/>
      <c r="CXO740" s="479"/>
      <c r="CXP740" s="479"/>
      <c r="CXQ740" s="479"/>
      <c r="CXR740" s="479"/>
      <c r="CXS740" s="479"/>
      <c r="CXT740" s="479"/>
      <c r="CXU740" s="479"/>
      <c r="CXV740" s="479"/>
      <c r="CXW740" s="479"/>
      <c r="CXX740" s="479"/>
      <c r="CXY740" s="479"/>
      <c r="CXZ740" s="479"/>
      <c r="CYA740" s="479"/>
      <c r="CYB740" s="479"/>
      <c r="CYC740" s="479"/>
      <c r="CYD740" s="479"/>
      <c r="CYE740" s="479"/>
      <c r="CYF740" s="479"/>
      <c r="CYG740" s="479"/>
      <c r="CYH740" s="479"/>
      <c r="CYI740" s="479"/>
      <c r="CYJ740" s="479"/>
      <c r="CYK740" s="479"/>
      <c r="CYL740" s="479"/>
      <c r="CYM740" s="479"/>
      <c r="CYN740" s="479"/>
      <c r="CYO740" s="479"/>
      <c r="CYP740" s="479"/>
      <c r="CYQ740" s="479"/>
      <c r="CYR740" s="479"/>
      <c r="CYS740" s="479"/>
      <c r="CYT740" s="479"/>
      <c r="CYU740" s="479"/>
      <c r="CYV740" s="479"/>
      <c r="CYW740" s="479"/>
      <c r="CYX740" s="479"/>
      <c r="CYY740" s="479"/>
      <c r="CYZ740" s="479"/>
      <c r="CZA740" s="479"/>
      <c r="CZB740" s="479"/>
      <c r="CZC740" s="479"/>
      <c r="CZD740" s="479"/>
      <c r="CZE740" s="479"/>
      <c r="CZF740" s="479"/>
      <c r="CZG740" s="479"/>
      <c r="CZH740" s="479"/>
      <c r="CZI740" s="479"/>
      <c r="CZJ740" s="479"/>
      <c r="CZK740" s="479"/>
      <c r="CZL740" s="479"/>
      <c r="CZM740" s="479"/>
      <c r="CZN740" s="479"/>
      <c r="CZO740" s="479"/>
      <c r="CZP740" s="479"/>
      <c r="CZQ740" s="479"/>
      <c r="CZR740" s="479"/>
      <c r="CZS740" s="479"/>
      <c r="CZT740" s="479"/>
      <c r="CZU740" s="479"/>
      <c r="CZV740" s="479"/>
      <c r="CZW740" s="479"/>
      <c r="CZX740" s="479"/>
      <c r="CZY740" s="479"/>
      <c r="CZZ740" s="479"/>
      <c r="DAA740" s="479"/>
      <c r="DAB740" s="479"/>
      <c r="DAC740" s="479"/>
      <c r="DAD740" s="479"/>
      <c r="DAE740" s="479"/>
      <c r="DAF740" s="479"/>
      <c r="DAG740" s="479"/>
      <c r="DAH740" s="479"/>
      <c r="DAI740" s="479"/>
      <c r="DAJ740" s="479"/>
      <c r="DAK740" s="479"/>
      <c r="DAL740" s="479"/>
      <c r="DAM740" s="479"/>
      <c r="DAN740" s="479"/>
      <c r="DAO740" s="479"/>
      <c r="DAP740" s="479"/>
      <c r="DAQ740" s="479"/>
      <c r="DAR740" s="479"/>
      <c r="DAS740" s="479"/>
      <c r="DAT740" s="479"/>
      <c r="DAU740" s="479"/>
      <c r="DAV740" s="479"/>
      <c r="DAW740" s="479"/>
      <c r="DAX740" s="479"/>
      <c r="DAY740" s="479"/>
      <c r="DAZ740" s="479"/>
      <c r="DBA740" s="479"/>
      <c r="DBB740" s="479"/>
      <c r="DBC740" s="479"/>
      <c r="DBD740" s="479"/>
      <c r="DBE740" s="479"/>
      <c r="DBF740" s="479"/>
      <c r="DBG740" s="479"/>
      <c r="DBH740" s="479"/>
      <c r="DBI740" s="479"/>
      <c r="DBJ740" s="479"/>
      <c r="DBK740" s="479"/>
      <c r="DBL740" s="479"/>
      <c r="DBM740" s="479"/>
      <c r="DBN740" s="479"/>
      <c r="DBO740" s="479"/>
      <c r="DBP740" s="479"/>
      <c r="DBQ740" s="479"/>
      <c r="DBR740" s="479"/>
      <c r="DBS740" s="479"/>
      <c r="DBT740" s="479"/>
      <c r="DBU740" s="479"/>
      <c r="DBV740" s="479"/>
      <c r="DBW740" s="479"/>
      <c r="DBX740" s="479"/>
      <c r="DBY740" s="479"/>
      <c r="DBZ740" s="479"/>
      <c r="DCA740" s="479"/>
      <c r="DCB740" s="479"/>
      <c r="DCC740" s="479"/>
      <c r="DCD740" s="479"/>
      <c r="DCE740" s="479"/>
      <c r="DCF740" s="479"/>
      <c r="DCG740" s="479"/>
      <c r="DCH740" s="479"/>
      <c r="DCI740" s="479"/>
      <c r="DCJ740" s="479"/>
      <c r="DCK740" s="479"/>
      <c r="DCL740" s="479"/>
      <c r="DCM740" s="479"/>
      <c r="DCN740" s="479"/>
      <c r="DCO740" s="479"/>
      <c r="DCP740" s="479"/>
      <c r="DCQ740" s="479"/>
      <c r="DCR740" s="479"/>
      <c r="DCS740" s="479"/>
      <c r="DCT740" s="479"/>
      <c r="DCU740" s="479"/>
      <c r="DCV740" s="479"/>
      <c r="DCW740" s="479"/>
      <c r="DCX740" s="479"/>
      <c r="DCY740" s="479"/>
      <c r="DCZ740" s="479"/>
      <c r="DDA740" s="479"/>
      <c r="DDB740" s="479"/>
      <c r="DDC740" s="479"/>
      <c r="DDD740" s="479"/>
      <c r="DDE740" s="479"/>
      <c r="DDF740" s="479"/>
      <c r="DDG740" s="479"/>
      <c r="DDH740" s="479"/>
      <c r="DDI740" s="479"/>
      <c r="DDJ740" s="479"/>
      <c r="DDK740" s="479"/>
      <c r="DDL740" s="479"/>
      <c r="DDM740" s="479"/>
      <c r="DDN740" s="479"/>
      <c r="DDO740" s="479"/>
      <c r="DDP740" s="479"/>
      <c r="DDQ740" s="479"/>
      <c r="DDR740" s="479"/>
      <c r="DDS740" s="479"/>
      <c r="DDT740" s="479"/>
      <c r="DDU740" s="479"/>
      <c r="DDV740" s="479"/>
      <c r="DDW740" s="479"/>
      <c r="DDX740" s="479"/>
      <c r="DDY740" s="479"/>
      <c r="DDZ740" s="479"/>
      <c r="DEA740" s="479"/>
      <c r="DEB740" s="479"/>
      <c r="DEC740" s="479"/>
      <c r="DED740" s="479"/>
      <c r="DEE740" s="479"/>
      <c r="DEF740" s="479"/>
      <c r="DEG740" s="479"/>
      <c r="DEH740" s="479"/>
      <c r="DEI740" s="479"/>
      <c r="DEJ740" s="479"/>
      <c r="DEK740" s="479"/>
      <c r="DEL740" s="479"/>
      <c r="DEM740" s="479"/>
      <c r="DEN740" s="479"/>
      <c r="DEO740" s="479"/>
      <c r="DEP740" s="479"/>
      <c r="DEQ740" s="479"/>
      <c r="DER740" s="479"/>
      <c r="DES740" s="479"/>
      <c r="DET740" s="479"/>
      <c r="DEU740" s="479"/>
      <c r="DEV740" s="479"/>
      <c r="DEW740" s="479"/>
      <c r="DEX740" s="479"/>
      <c r="DEY740" s="479"/>
      <c r="DEZ740" s="479"/>
      <c r="DFA740" s="479"/>
      <c r="DFB740" s="479"/>
      <c r="DFC740" s="479"/>
      <c r="DFD740" s="479"/>
      <c r="DFE740" s="479"/>
      <c r="DFF740" s="479"/>
      <c r="DFG740" s="479"/>
      <c r="DFH740" s="479"/>
      <c r="DFI740" s="479"/>
      <c r="DFJ740" s="479"/>
      <c r="DFK740" s="479"/>
      <c r="DFL740" s="479"/>
      <c r="DFM740" s="479"/>
      <c r="DFN740" s="479"/>
      <c r="DFO740" s="479"/>
      <c r="DFP740" s="479"/>
      <c r="DFQ740" s="479"/>
      <c r="DFR740" s="479"/>
      <c r="DFS740" s="479"/>
      <c r="DFT740" s="479"/>
      <c r="DFU740" s="479"/>
      <c r="DFV740" s="479"/>
      <c r="DFW740" s="479"/>
      <c r="DFX740" s="479"/>
      <c r="DFY740" s="479"/>
      <c r="DFZ740" s="479"/>
      <c r="DGA740" s="479"/>
      <c r="DGB740" s="479"/>
      <c r="DGC740" s="479"/>
      <c r="DGD740" s="479"/>
      <c r="DGE740" s="479"/>
      <c r="DGF740" s="479"/>
      <c r="DGG740" s="479"/>
      <c r="DGH740" s="479"/>
      <c r="DGI740" s="479"/>
      <c r="DGJ740" s="479"/>
      <c r="DGK740" s="479"/>
      <c r="DGL740" s="479"/>
      <c r="DGM740" s="479"/>
      <c r="DGN740" s="479"/>
      <c r="DGO740" s="479"/>
      <c r="DGP740" s="479"/>
      <c r="DGQ740" s="479"/>
      <c r="DGR740" s="479"/>
      <c r="DGS740" s="479"/>
      <c r="DGT740" s="479"/>
      <c r="DGU740" s="479"/>
      <c r="DGV740" s="479"/>
      <c r="DGW740" s="479"/>
      <c r="DGX740" s="479"/>
      <c r="DGY740" s="479"/>
      <c r="DGZ740" s="479"/>
      <c r="DHA740" s="479"/>
      <c r="DHB740" s="479"/>
      <c r="DHC740" s="479"/>
      <c r="DHD740" s="479"/>
      <c r="DHE740" s="479"/>
      <c r="DHF740" s="479"/>
      <c r="DHG740" s="479"/>
      <c r="DHH740" s="479"/>
      <c r="DHI740" s="479"/>
      <c r="DHJ740" s="479"/>
      <c r="DHK740" s="479"/>
      <c r="DHL740" s="479"/>
      <c r="DHM740" s="479"/>
      <c r="DHN740" s="479"/>
      <c r="DHO740" s="479"/>
      <c r="DHP740" s="479"/>
      <c r="DHQ740" s="479"/>
      <c r="DHR740" s="479"/>
      <c r="DHS740" s="479"/>
      <c r="DHT740" s="479"/>
      <c r="DHU740" s="479"/>
      <c r="DHV740" s="479"/>
      <c r="DHW740" s="479"/>
      <c r="DHX740" s="479"/>
      <c r="DHY740" s="479"/>
      <c r="DHZ740" s="479"/>
      <c r="DIA740" s="479"/>
      <c r="DIB740" s="479"/>
      <c r="DIC740" s="479"/>
      <c r="DID740" s="479"/>
      <c r="DIE740" s="479"/>
      <c r="DIF740" s="479"/>
      <c r="DIG740" s="479"/>
      <c r="DIH740" s="479"/>
      <c r="DII740" s="479"/>
      <c r="DIJ740" s="479"/>
      <c r="DIK740" s="479"/>
      <c r="DIL740" s="479"/>
      <c r="DIM740" s="479"/>
      <c r="DIN740" s="479"/>
      <c r="DIO740" s="479"/>
      <c r="DIP740" s="479"/>
      <c r="DIQ740" s="479"/>
      <c r="DIR740" s="479"/>
      <c r="DIS740" s="479"/>
      <c r="DIT740" s="479"/>
      <c r="DIU740" s="479"/>
      <c r="DIV740" s="479"/>
      <c r="DIW740" s="479"/>
      <c r="DIX740" s="479"/>
      <c r="DIY740" s="479"/>
      <c r="DIZ740" s="479"/>
      <c r="DJA740" s="479"/>
      <c r="DJB740" s="479"/>
      <c r="DJC740" s="479"/>
      <c r="DJD740" s="479"/>
      <c r="DJE740" s="479"/>
      <c r="DJF740" s="479"/>
      <c r="DJG740" s="479"/>
      <c r="DJH740" s="479"/>
      <c r="DJI740" s="479"/>
      <c r="DJJ740" s="479"/>
      <c r="DJK740" s="479"/>
      <c r="DJL740" s="479"/>
      <c r="DJM740" s="479"/>
      <c r="DJN740" s="479"/>
      <c r="DJO740" s="479"/>
      <c r="DJP740" s="479"/>
      <c r="DJQ740" s="479"/>
      <c r="DJR740" s="479"/>
      <c r="DJS740" s="479"/>
      <c r="DJT740" s="479"/>
      <c r="DJU740" s="479"/>
      <c r="DJV740" s="479"/>
      <c r="DJW740" s="479"/>
      <c r="DJX740" s="479"/>
      <c r="DJY740" s="479"/>
      <c r="DJZ740" s="479"/>
      <c r="DKA740" s="479"/>
      <c r="DKB740" s="479"/>
      <c r="DKC740" s="479"/>
      <c r="DKD740" s="479"/>
      <c r="DKE740" s="479"/>
      <c r="DKF740" s="479"/>
      <c r="DKG740" s="479"/>
      <c r="DKH740" s="479"/>
      <c r="DKI740" s="479"/>
      <c r="DKJ740" s="479"/>
      <c r="DKK740" s="479"/>
      <c r="DKL740" s="479"/>
      <c r="DKM740" s="479"/>
      <c r="DKN740" s="479"/>
      <c r="DKO740" s="479"/>
      <c r="DKP740" s="479"/>
      <c r="DKQ740" s="479"/>
      <c r="DKR740" s="479"/>
      <c r="DKS740" s="479"/>
      <c r="DKT740" s="479"/>
      <c r="DKU740" s="479"/>
      <c r="DKV740" s="479"/>
      <c r="DKW740" s="479"/>
      <c r="DKX740" s="479"/>
      <c r="DKY740" s="479"/>
      <c r="DKZ740" s="479"/>
      <c r="DLA740" s="479"/>
      <c r="DLB740" s="479"/>
      <c r="DLC740" s="479"/>
      <c r="DLD740" s="479"/>
      <c r="DLE740" s="479"/>
      <c r="DLF740" s="479"/>
      <c r="DLG740" s="479"/>
      <c r="DLH740" s="479"/>
      <c r="DLI740" s="479"/>
      <c r="DLJ740" s="479"/>
      <c r="DLK740" s="479"/>
      <c r="DLL740" s="479"/>
      <c r="DLM740" s="479"/>
      <c r="DLN740" s="479"/>
      <c r="DLO740" s="479"/>
      <c r="DLP740" s="479"/>
      <c r="DLQ740" s="479"/>
      <c r="DLR740" s="479"/>
      <c r="DLS740" s="479"/>
      <c r="DLT740" s="479"/>
      <c r="DLU740" s="479"/>
      <c r="DLV740" s="479"/>
      <c r="DLW740" s="479"/>
      <c r="DLX740" s="479"/>
      <c r="DLY740" s="479"/>
      <c r="DLZ740" s="479"/>
      <c r="DMA740" s="479"/>
      <c r="DMB740" s="479"/>
      <c r="DMC740" s="479"/>
      <c r="DMD740" s="479"/>
      <c r="DME740" s="479"/>
      <c r="DMF740" s="479"/>
      <c r="DMG740" s="479"/>
      <c r="DMH740" s="479"/>
      <c r="DMI740" s="479"/>
      <c r="DMJ740" s="479"/>
      <c r="DMK740" s="479"/>
      <c r="DML740" s="479"/>
      <c r="DMM740" s="479"/>
      <c r="DMN740" s="479"/>
      <c r="DMO740" s="479"/>
      <c r="DMP740" s="479"/>
      <c r="DMQ740" s="479"/>
      <c r="DMR740" s="479"/>
      <c r="DMS740" s="479"/>
      <c r="DMT740" s="479"/>
      <c r="DMU740" s="479"/>
      <c r="DMV740" s="479"/>
      <c r="DMW740" s="479"/>
      <c r="DMX740" s="479"/>
      <c r="DMY740" s="479"/>
      <c r="DMZ740" s="479"/>
      <c r="DNA740" s="479"/>
      <c r="DNB740" s="479"/>
      <c r="DNC740" s="479"/>
      <c r="DND740" s="479"/>
      <c r="DNE740" s="479"/>
      <c r="DNF740" s="479"/>
      <c r="DNG740" s="479"/>
      <c r="DNH740" s="479"/>
      <c r="DNI740" s="479"/>
      <c r="DNJ740" s="479"/>
      <c r="DNK740" s="479"/>
      <c r="DNL740" s="479"/>
      <c r="DNM740" s="479"/>
      <c r="DNN740" s="479"/>
      <c r="DNO740" s="479"/>
      <c r="DNP740" s="479"/>
      <c r="DNQ740" s="479"/>
      <c r="DNR740" s="479"/>
      <c r="DNS740" s="479"/>
      <c r="DNT740" s="479"/>
      <c r="DNU740" s="479"/>
      <c r="DNV740" s="479"/>
      <c r="DNW740" s="479"/>
      <c r="DNX740" s="479"/>
      <c r="DNY740" s="479"/>
      <c r="DNZ740" s="479"/>
      <c r="DOA740" s="479"/>
      <c r="DOB740" s="479"/>
      <c r="DOC740" s="479"/>
      <c r="DOD740" s="479"/>
      <c r="DOE740" s="479"/>
      <c r="DOF740" s="479"/>
      <c r="DOG740" s="479"/>
      <c r="DOH740" s="479"/>
      <c r="DOI740" s="479"/>
      <c r="DOJ740" s="479"/>
      <c r="DOK740" s="479"/>
      <c r="DOL740" s="479"/>
      <c r="DOM740" s="479"/>
      <c r="DON740" s="479"/>
      <c r="DOO740" s="479"/>
      <c r="DOP740" s="479"/>
      <c r="DOQ740" s="479"/>
      <c r="DOR740" s="479"/>
      <c r="DOS740" s="479"/>
      <c r="DOT740" s="479"/>
      <c r="DOU740" s="479"/>
      <c r="DOV740" s="479"/>
      <c r="DOW740" s="479"/>
      <c r="DOX740" s="479"/>
      <c r="DOY740" s="479"/>
      <c r="DOZ740" s="479"/>
      <c r="DPA740" s="479"/>
      <c r="DPB740" s="479"/>
      <c r="DPC740" s="479"/>
      <c r="DPD740" s="479"/>
      <c r="DPE740" s="479"/>
      <c r="DPF740" s="479"/>
      <c r="DPG740" s="479"/>
      <c r="DPH740" s="479"/>
      <c r="DPI740" s="479"/>
      <c r="DPJ740" s="479"/>
      <c r="DPK740" s="479"/>
      <c r="DPL740" s="479"/>
      <c r="DPM740" s="479"/>
      <c r="DPN740" s="479"/>
      <c r="DPO740" s="479"/>
      <c r="DPP740" s="479"/>
      <c r="DPQ740" s="479"/>
      <c r="DPR740" s="479"/>
      <c r="DPS740" s="479"/>
      <c r="DPT740" s="479"/>
      <c r="DPU740" s="479"/>
      <c r="DPV740" s="479"/>
      <c r="DPW740" s="479"/>
      <c r="DPX740" s="479"/>
      <c r="DPY740" s="479"/>
      <c r="DPZ740" s="479"/>
      <c r="DQA740" s="479"/>
      <c r="DQB740" s="479"/>
      <c r="DQC740" s="479"/>
      <c r="DQD740" s="479"/>
      <c r="DQE740" s="479"/>
      <c r="DQF740" s="479"/>
      <c r="DQG740" s="479"/>
      <c r="DQH740" s="479"/>
      <c r="DQI740" s="479"/>
      <c r="DQJ740" s="479"/>
      <c r="DQK740" s="479"/>
      <c r="DQL740" s="479"/>
      <c r="DQM740" s="479"/>
      <c r="DQN740" s="479"/>
      <c r="DQO740" s="479"/>
      <c r="DQP740" s="479"/>
      <c r="DQQ740" s="479"/>
      <c r="DQR740" s="479"/>
      <c r="DQS740" s="479"/>
      <c r="DQT740" s="479"/>
      <c r="DQU740" s="479"/>
      <c r="DQV740" s="479"/>
      <c r="DQW740" s="479"/>
      <c r="DQX740" s="479"/>
      <c r="DQY740" s="479"/>
      <c r="DQZ740" s="479"/>
      <c r="DRA740" s="479"/>
      <c r="DRB740" s="479"/>
      <c r="DRC740" s="479"/>
      <c r="DRD740" s="479"/>
      <c r="DRE740" s="479"/>
      <c r="DRF740" s="479"/>
      <c r="DRG740" s="479"/>
      <c r="DRH740" s="479"/>
      <c r="DRI740" s="479"/>
      <c r="DRJ740" s="479"/>
      <c r="DRK740" s="479"/>
      <c r="DRL740" s="479"/>
      <c r="DRM740" s="479"/>
      <c r="DRN740" s="479"/>
      <c r="DRO740" s="479"/>
      <c r="DRP740" s="479"/>
      <c r="DRQ740" s="479"/>
      <c r="DRR740" s="479"/>
      <c r="DRS740" s="479"/>
      <c r="DRT740" s="479"/>
      <c r="DRU740" s="479"/>
      <c r="DRV740" s="479"/>
      <c r="DRW740" s="479"/>
      <c r="DRX740" s="479"/>
      <c r="DRY740" s="479"/>
      <c r="DRZ740" s="479"/>
      <c r="DSA740" s="479"/>
      <c r="DSB740" s="479"/>
      <c r="DSC740" s="479"/>
      <c r="DSD740" s="479"/>
      <c r="DSE740" s="479"/>
      <c r="DSF740" s="479"/>
      <c r="DSG740" s="479"/>
      <c r="DSH740" s="479"/>
      <c r="DSI740" s="479"/>
      <c r="DSJ740" s="479"/>
      <c r="DSK740" s="479"/>
      <c r="DSL740" s="479"/>
      <c r="DSM740" s="479"/>
      <c r="DSN740" s="479"/>
      <c r="DSO740" s="479"/>
      <c r="DSP740" s="479"/>
      <c r="DSQ740" s="479"/>
      <c r="DSR740" s="479"/>
      <c r="DSS740" s="479"/>
      <c r="DST740" s="479"/>
      <c r="DSU740" s="479"/>
      <c r="DSV740" s="479"/>
      <c r="DSW740" s="479"/>
      <c r="DSX740" s="479"/>
      <c r="DSY740" s="479"/>
      <c r="DSZ740" s="479"/>
      <c r="DTA740" s="479"/>
      <c r="DTB740" s="479"/>
      <c r="DTC740" s="479"/>
      <c r="DTD740" s="479"/>
      <c r="DTE740" s="479"/>
      <c r="DTF740" s="479"/>
      <c r="DTG740" s="479"/>
      <c r="DTH740" s="479"/>
      <c r="DTI740" s="479"/>
      <c r="DTJ740" s="479"/>
      <c r="DTK740" s="479"/>
      <c r="DTL740" s="479"/>
      <c r="DTM740" s="479"/>
      <c r="DTN740" s="479"/>
      <c r="DTO740" s="479"/>
      <c r="DTP740" s="479"/>
      <c r="DTQ740" s="479"/>
      <c r="DTR740" s="479"/>
      <c r="DTS740" s="479"/>
      <c r="DTT740" s="479"/>
      <c r="DTU740" s="479"/>
      <c r="DTV740" s="479"/>
      <c r="DTW740" s="479"/>
      <c r="DTX740" s="479"/>
      <c r="DTY740" s="479"/>
      <c r="DTZ740" s="479"/>
      <c r="DUA740" s="479"/>
      <c r="DUB740" s="479"/>
      <c r="DUC740" s="479"/>
      <c r="DUD740" s="479"/>
      <c r="DUE740" s="479"/>
      <c r="DUF740" s="479"/>
      <c r="DUG740" s="479"/>
      <c r="DUH740" s="479"/>
      <c r="DUI740" s="479"/>
      <c r="DUJ740" s="479"/>
      <c r="DUK740" s="479"/>
      <c r="DUL740" s="479"/>
      <c r="DUM740" s="479"/>
      <c r="DUN740" s="479"/>
      <c r="DUO740" s="479"/>
      <c r="DUP740" s="479"/>
      <c r="DUQ740" s="479"/>
      <c r="DUR740" s="479"/>
      <c r="DUS740" s="479"/>
      <c r="DUT740" s="479"/>
      <c r="DUU740" s="479"/>
      <c r="DUV740" s="479"/>
      <c r="DUW740" s="479"/>
      <c r="DUX740" s="479"/>
      <c r="DUY740" s="479"/>
      <c r="DUZ740" s="479"/>
      <c r="DVA740" s="479"/>
      <c r="DVB740" s="479"/>
      <c r="DVC740" s="479"/>
      <c r="DVD740" s="479"/>
      <c r="DVE740" s="479"/>
      <c r="DVF740" s="479"/>
      <c r="DVG740" s="479"/>
      <c r="DVH740" s="479"/>
      <c r="DVI740" s="479"/>
      <c r="DVJ740" s="479"/>
      <c r="DVK740" s="479"/>
      <c r="DVL740" s="479"/>
      <c r="DVM740" s="479"/>
      <c r="DVN740" s="479"/>
      <c r="DVO740" s="479"/>
      <c r="DVP740" s="479"/>
      <c r="DVQ740" s="479"/>
      <c r="DVR740" s="479"/>
      <c r="DVS740" s="479"/>
      <c r="DVT740" s="479"/>
      <c r="DVU740" s="479"/>
      <c r="DVV740" s="479"/>
      <c r="DVW740" s="479"/>
      <c r="DVX740" s="479"/>
      <c r="DVY740" s="479"/>
      <c r="DVZ740" s="479"/>
      <c r="DWA740" s="479"/>
      <c r="DWB740" s="479"/>
      <c r="DWC740" s="479"/>
      <c r="DWD740" s="479"/>
      <c r="DWE740" s="479"/>
      <c r="DWF740" s="479"/>
      <c r="DWG740" s="479"/>
      <c r="DWH740" s="479"/>
      <c r="DWI740" s="479"/>
      <c r="DWJ740" s="479"/>
      <c r="DWK740" s="479"/>
      <c r="DWL740" s="479"/>
      <c r="DWM740" s="479"/>
      <c r="DWN740" s="479"/>
      <c r="DWO740" s="479"/>
      <c r="DWP740" s="479"/>
      <c r="DWQ740" s="479"/>
      <c r="DWR740" s="479"/>
      <c r="DWS740" s="479"/>
      <c r="DWT740" s="479"/>
      <c r="DWU740" s="479"/>
      <c r="DWV740" s="479"/>
      <c r="DWW740" s="479"/>
      <c r="DWX740" s="479"/>
      <c r="DWY740" s="479"/>
      <c r="DWZ740" s="479"/>
      <c r="DXA740" s="479"/>
      <c r="DXB740" s="479"/>
      <c r="DXC740" s="479"/>
      <c r="DXD740" s="479"/>
      <c r="DXE740" s="479"/>
      <c r="DXF740" s="479"/>
      <c r="DXG740" s="479"/>
      <c r="DXH740" s="479"/>
      <c r="DXI740" s="479"/>
      <c r="DXJ740" s="479"/>
      <c r="DXK740" s="479"/>
      <c r="DXL740" s="479"/>
      <c r="DXM740" s="479"/>
      <c r="DXN740" s="479"/>
      <c r="DXO740" s="479"/>
      <c r="DXP740" s="479"/>
      <c r="DXQ740" s="479"/>
      <c r="DXR740" s="479"/>
      <c r="DXS740" s="479"/>
      <c r="DXT740" s="479"/>
      <c r="DXU740" s="479"/>
      <c r="DXV740" s="479"/>
      <c r="DXW740" s="479"/>
      <c r="DXX740" s="479"/>
      <c r="DXY740" s="479"/>
      <c r="DXZ740" s="479"/>
      <c r="DYA740" s="479"/>
      <c r="DYB740" s="479"/>
      <c r="DYC740" s="479"/>
      <c r="DYD740" s="479"/>
      <c r="DYE740" s="479"/>
      <c r="DYF740" s="479"/>
      <c r="DYG740" s="479"/>
      <c r="DYH740" s="479"/>
      <c r="DYI740" s="479"/>
      <c r="DYJ740" s="479"/>
      <c r="DYK740" s="479"/>
      <c r="DYL740" s="479"/>
      <c r="DYM740" s="479"/>
      <c r="DYN740" s="479"/>
      <c r="DYO740" s="479"/>
      <c r="DYP740" s="479"/>
      <c r="DYQ740" s="479"/>
      <c r="DYR740" s="479"/>
      <c r="DYS740" s="479"/>
      <c r="DYT740" s="479"/>
      <c r="DYU740" s="479"/>
      <c r="DYV740" s="479"/>
      <c r="DYW740" s="479"/>
      <c r="DYX740" s="479"/>
      <c r="DYY740" s="479"/>
      <c r="DYZ740" s="479"/>
      <c r="DZA740" s="479"/>
      <c r="DZB740" s="479"/>
      <c r="DZC740" s="479"/>
      <c r="DZD740" s="479"/>
      <c r="DZE740" s="479"/>
      <c r="DZF740" s="479"/>
      <c r="DZG740" s="479"/>
      <c r="DZH740" s="479"/>
      <c r="DZI740" s="479"/>
      <c r="DZJ740" s="479"/>
      <c r="DZK740" s="479"/>
      <c r="DZL740" s="479"/>
      <c r="DZM740" s="479"/>
      <c r="DZN740" s="479"/>
      <c r="DZO740" s="479"/>
      <c r="DZP740" s="479"/>
      <c r="DZQ740" s="479"/>
      <c r="DZR740" s="479"/>
      <c r="DZS740" s="479"/>
      <c r="DZT740" s="479"/>
      <c r="DZU740" s="479"/>
      <c r="DZV740" s="479"/>
      <c r="DZW740" s="479"/>
      <c r="DZX740" s="479"/>
      <c r="DZY740" s="479"/>
      <c r="DZZ740" s="479"/>
      <c r="EAA740" s="479"/>
      <c r="EAB740" s="479"/>
      <c r="EAC740" s="479"/>
      <c r="EAD740" s="479"/>
      <c r="EAE740" s="479"/>
      <c r="EAF740" s="479"/>
      <c r="EAG740" s="479"/>
      <c r="EAH740" s="479"/>
      <c r="EAI740" s="479"/>
      <c r="EAJ740" s="479"/>
      <c r="EAK740" s="479"/>
      <c r="EAL740" s="479"/>
      <c r="EAM740" s="479"/>
      <c r="EAN740" s="479"/>
      <c r="EAO740" s="479"/>
      <c r="EAP740" s="479"/>
      <c r="EAQ740" s="479"/>
      <c r="EAR740" s="479"/>
      <c r="EAS740" s="479"/>
      <c r="EAT740" s="479"/>
      <c r="EAU740" s="479"/>
      <c r="EAV740" s="479"/>
      <c r="EAW740" s="479"/>
      <c r="EAX740" s="479"/>
      <c r="EAY740" s="479"/>
      <c r="EAZ740" s="479"/>
      <c r="EBA740" s="479"/>
      <c r="EBB740" s="479"/>
      <c r="EBC740" s="479"/>
      <c r="EBD740" s="479"/>
      <c r="EBE740" s="479"/>
      <c r="EBF740" s="479"/>
      <c r="EBG740" s="479"/>
      <c r="EBH740" s="479"/>
      <c r="EBI740" s="479"/>
      <c r="EBJ740" s="479"/>
      <c r="EBK740" s="479"/>
      <c r="EBL740" s="479"/>
      <c r="EBM740" s="479"/>
      <c r="EBN740" s="479"/>
      <c r="EBO740" s="479"/>
      <c r="EBP740" s="479"/>
      <c r="EBQ740" s="479"/>
      <c r="EBR740" s="479"/>
      <c r="EBS740" s="479"/>
      <c r="EBT740" s="479"/>
      <c r="EBU740" s="479"/>
      <c r="EBV740" s="479"/>
      <c r="EBW740" s="479"/>
      <c r="EBX740" s="479"/>
      <c r="EBY740" s="479"/>
      <c r="EBZ740" s="479"/>
      <c r="ECA740" s="479"/>
      <c r="ECB740" s="479"/>
      <c r="ECC740" s="479"/>
      <c r="ECD740" s="479"/>
      <c r="ECE740" s="479"/>
      <c r="ECF740" s="479"/>
      <c r="ECG740" s="479"/>
      <c r="ECH740" s="479"/>
      <c r="ECI740" s="479"/>
      <c r="ECJ740" s="479"/>
      <c r="ECK740" s="479"/>
      <c r="ECL740" s="479"/>
      <c r="ECM740" s="479"/>
      <c r="ECN740" s="479"/>
      <c r="ECO740" s="479"/>
      <c r="ECP740" s="479"/>
      <c r="ECQ740" s="479"/>
      <c r="ECR740" s="479"/>
      <c r="ECS740" s="479"/>
      <c r="ECT740" s="479"/>
      <c r="ECU740" s="479"/>
      <c r="ECV740" s="479"/>
      <c r="ECW740" s="479"/>
      <c r="ECX740" s="479"/>
      <c r="ECY740" s="479"/>
      <c r="ECZ740" s="479"/>
      <c r="EDA740" s="479"/>
      <c r="EDB740" s="479"/>
      <c r="EDC740" s="479"/>
      <c r="EDD740" s="479"/>
      <c r="EDE740" s="479"/>
      <c r="EDF740" s="479"/>
      <c r="EDG740" s="479"/>
      <c r="EDH740" s="479"/>
      <c r="EDI740" s="479"/>
      <c r="EDJ740" s="479"/>
      <c r="EDK740" s="479"/>
      <c r="EDL740" s="479"/>
      <c r="EDM740" s="479"/>
      <c r="EDN740" s="479"/>
      <c r="EDO740" s="479"/>
      <c r="EDP740" s="479"/>
      <c r="EDQ740" s="479"/>
      <c r="EDR740" s="479"/>
      <c r="EDS740" s="479"/>
      <c r="EDT740" s="479"/>
      <c r="EDU740" s="479"/>
      <c r="EDV740" s="479"/>
      <c r="EDW740" s="479"/>
      <c r="EDX740" s="479"/>
      <c r="EDY740" s="479"/>
      <c r="EDZ740" s="479"/>
      <c r="EEA740" s="479"/>
      <c r="EEB740" s="479"/>
      <c r="EEC740" s="479"/>
      <c r="EED740" s="479"/>
      <c r="EEE740" s="479"/>
      <c r="EEF740" s="479"/>
      <c r="EEG740" s="479"/>
      <c r="EEH740" s="479"/>
      <c r="EEI740" s="479"/>
      <c r="EEJ740" s="479"/>
      <c r="EEK740" s="479"/>
      <c r="EEL740" s="479"/>
      <c r="EEM740" s="479"/>
      <c r="EEN740" s="479"/>
      <c r="EEO740" s="479"/>
      <c r="EEP740" s="479"/>
      <c r="EEQ740" s="479"/>
      <c r="EER740" s="479"/>
      <c r="EES740" s="479"/>
      <c r="EET740" s="479"/>
      <c r="EEU740" s="479"/>
      <c r="EEV740" s="479"/>
      <c r="EEW740" s="479"/>
      <c r="EEX740" s="479"/>
      <c r="EEY740" s="479"/>
      <c r="EEZ740" s="479"/>
      <c r="EFA740" s="479"/>
      <c r="EFB740" s="479"/>
      <c r="EFC740" s="479"/>
      <c r="EFD740" s="479"/>
      <c r="EFE740" s="479"/>
      <c r="EFF740" s="479"/>
      <c r="EFG740" s="479"/>
      <c r="EFH740" s="479"/>
      <c r="EFI740" s="479"/>
      <c r="EFJ740" s="479"/>
      <c r="EFK740" s="479"/>
      <c r="EFL740" s="479"/>
      <c r="EFM740" s="479"/>
      <c r="EFN740" s="479"/>
      <c r="EFO740" s="479"/>
      <c r="EFP740" s="479"/>
      <c r="EFQ740" s="479"/>
      <c r="EFR740" s="479"/>
      <c r="EFS740" s="479"/>
      <c r="EFT740" s="479"/>
      <c r="EFU740" s="479"/>
      <c r="EFV740" s="479"/>
      <c r="EFW740" s="479"/>
      <c r="EFX740" s="479"/>
      <c r="EFY740" s="479"/>
      <c r="EFZ740" s="479"/>
      <c r="EGA740" s="479"/>
      <c r="EGB740" s="479"/>
      <c r="EGC740" s="479"/>
      <c r="EGD740" s="479"/>
      <c r="EGE740" s="479"/>
      <c r="EGF740" s="479"/>
      <c r="EGG740" s="479"/>
      <c r="EGH740" s="479"/>
      <c r="EGI740" s="479"/>
      <c r="EGJ740" s="479"/>
      <c r="EGK740" s="479"/>
      <c r="EGL740" s="479"/>
      <c r="EGM740" s="479"/>
      <c r="EGN740" s="479"/>
      <c r="EGO740" s="479"/>
      <c r="EGP740" s="479"/>
      <c r="EGQ740" s="479"/>
      <c r="EGR740" s="479"/>
      <c r="EGS740" s="479"/>
      <c r="EGT740" s="479"/>
      <c r="EGU740" s="479"/>
      <c r="EGV740" s="479"/>
      <c r="EGW740" s="479"/>
      <c r="EGX740" s="479"/>
      <c r="EGY740" s="479"/>
      <c r="EGZ740" s="479"/>
      <c r="EHA740" s="479"/>
      <c r="EHB740" s="479"/>
      <c r="EHC740" s="479"/>
      <c r="EHD740" s="479"/>
      <c r="EHE740" s="479"/>
      <c r="EHF740" s="479"/>
      <c r="EHG740" s="479"/>
      <c r="EHH740" s="479"/>
      <c r="EHI740" s="479"/>
      <c r="EHJ740" s="479"/>
      <c r="EHK740" s="479"/>
      <c r="EHL740" s="479"/>
      <c r="EHM740" s="479"/>
      <c r="EHN740" s="479"/>
      <c r="EHO740" s="479"/>
      <c r="EHP740" s="479"/>
      <c r="EHQ740" s="479"/>
      <c r="EHR740" s="479"/>
      <c r="EHS740" s="479"/>
      <c r="EHT740" s="479"/>
      <c r="EHU740" s="479"/>
      <c r="EHV740" s="479"/>
      <c r="EHW740" s="479"/>
      <c r="EHX740" s="479"/>
      <c r="EHY740" s="479"/>
      <c r="EHZ740" s="479"/>
      <c r="EIA740" s="479"/>
      <c r="EIB740" s="479"/>
      <c r="EIC740" s="479"/>
      <c r="EID740" s="479"/>
      <c r="EIE740" s="479"/>
      <c r="EIF740" s="479"/>
      <c r="EIG740" s="479"/>
      <c r="EIH740" s="479"/>
      <c r="EII740" s="479"/>
      <c r="EIJ740" s="479"/>
      <c r="EIK740" s="479"/>
      <c r="EIL740" s="479"/>
      <c r="EIM740" s="479"/>
      <c r="EIN740" s="479"/>
      <c r="EIO740" s="479"/>
      <c r="EIP740" s="479"/>
      <c r="EIQ740" s="479"/>
      <c r="EIR740" s="479"/>
      <c r="EIS740" s="479"/>
      <c r="EIT740" s="479"/>
      <c r="EIU740" s="479"/>
      <c r="EIV740" s="479"/>
      <c r="EIW740" s="479"/>
      <c r="EIX740" s="479"/>
      <c r="EIY740" s="479"/>
      <c r="EIZ740" s="479"/>
      <c r="EJA740" s="479"/>
      <c r="EJB740" s="479"/>
      <c r="EJC740" s="479"/>
      <c r="EJD740" s="479"/>
      <c r="EJE740" s="479"/>
      <c r="EJF740" s="479"/>
      <c r="EJG740" s="479"/>
      <c r="EJH740" s="479"/>
      <c r="EJI740" s="479"/>
      <c r="EJJ740" s="479"/>
      <c r="EJK740" s="479"/>
      <c r="EJL740" s="479"/>
      <c r="EJM740" s="479"/>
      <c r="EJN740" s="479"/>
      <c r="EJO740" s="479"/>
      <c r="EJP740" s="479"/>
      <c r="EJQ740" s="479"/>
      <c r="EJR740" s="479"/>
      <c r="EJS740" s="479"/>
      <c r="EJT740" s="479"/>
      <c r="EJU740" s="479"/>
      <c r="EJV740" s="479"/>
      <c r="EJW740" s="479"/>
      <c r="EJX740" s="479"/>
      <c r="EJY740" s="479"/>
      <c r="EJZ740" s="479"/>
      <c r="EKA740" s="479"/>
      <c r="EKB740" s="479"/>
      <c r="EKC740" s="479"/>
      <c r="EKD740" s="479"/>
      <c r="EKE740" s="479"/>
      <c r="EKF740" s="479"/>
      <c r="EKG740" s="479"/>
      <c r="EKH740" s="479"/>
      <c r="EKI740" s="479"/>
      <c r="EKJ740" s="479"/>
      <c r="EKK740" s="479"/>
      <c r="EKL740" s="479"/>
      <c r="EKM740" s="479"/>
      <c r="EKN740" s="479"/>
      <c r="EKO740" s="479"/>
      <c r="EKP740" s="479"/>
      <c r="EKQ740" s="479"/>
      <c r="EKR740" s="479"/>
      <c r="EKS740" s="479"/>
      <c r="EKT740" s="479"/>
      <c r="EKU740" s="479"/>
      <c r="EKV740" s="479"/>
      <c r="EKW740" s="479"/>
      <c r="EKX740" s="479"/>
      <c r="EKY740" s="479"/>
      <c r="EKZ740" s="479"/>
      <c r="ELA740" s="479"/>
      <c r="ELB740" s="479"/>
      <c r="ELC740" s="479"/>
      <c r="ELD740" s="479"/>
      <c r="ELE740" s="479"/>
      <c r="ELF740" s="479"/>
      <c r="ELG740" s="479"/>
      <c r="ELH740" s="479"/>
      <c r="ELI740" s="479"/>
      <c r="ELJ740" s="479"/>
      <c r="ELK740" s="479"/>
      <c r="ELL740" s="479"/>
      <c r="ELM740" s="479"/>
      <c r="ELN740" s="479"/>
      <c r="ELO740" s="479"/>
      <c r="ELP740" s="479"/>
      <c r="ELQ740" s="479"/>
      <c r="ELR740" s="479"/>
      <c r="ELS740" s="479"/>
      <c r="ELT740" s="479"/>
      <c r="ELU740" s="479"/>
      <c r="ELV740" s="479"/>
      <c r="ELW740" s="479"/>
      <c r="ELX740" s="479"/>
      <c r="ELY740" s="479"/>
      <c r="ELZ740" s="479"/>
      <c r="EMA740" s="479"/>
      <c r="EMB740" s="479"/>
      <c r="EMC740" s="479"/>
      <c r="EMD740" s="479"/>
      <c r="EME740" s="479"/>
      <c r="EMF740" s="479"/>
      <c r="EMG740" s="479"/>
      <c r="EMH740" s="479"/>
      <c r="EMI740" s="479"/>
      <c r="EMJ740" s="479"/>
      <c r="EMK740" s="479"/>
      <c r="EML740" s="479"/>
      <c r="EMM740" s="479"/>
      <c r="EMN740" s="479"/>
      <c r="EMO740" s="479"/>
      <c r="EMP740" s="479"/>
      <c r="EMQ740" s="479"/>
      <c r="EMR740" s="479"/>
      <c r="EMS740" s="479"/>
      <c r="EMT740" s="479"/>
      <c r="EMU740" s="479"/>
      <c r="EMV740" s="479"/>
      <c r="EMW740" s="479"/>
      <c r="EMX740" s="479"/>
      <c r="EMY740" s="479"/>
      <c r="EMZ740" s="479"/>
      <c r="ENA740" s="479"/>
      <c r="ENB740" s="479"/>
      <c r="ENC740" s="479"/>
      <c r="END740" s="479"/>
      <c r="ENE740" s="479"/>
      <c r="ENF740" s="479"/>
      <c r="ENG740" s="479"/>
      <c r="ENH740" s="479"/>
      <c r="ENI740" s="479"/>
      <c r="ENJ740" s="479"/>
      <c r="ENK740" s="479"/>
      <c r="ENL740" s="479"/>
      <c r="ENM740" s="479"/>
      <c r="ENN740" s="479"/>
      <c r="ENO740" s="479"/>
      <c r="ENP740" s="479"/>
      <c r="ENQ740" s="479"/>
      <c r="ENR740" s="479"/>
      <c r="ENS740" s="479"/>
      <c r="ENT740" s="479"/>
      <c r="ENU740" s="479"/>
      <c r="ENV740" s="479"/>
      <c r="ENW740" s="479"/>
      <c r="ENX740" s="479"/>
      <c r="ENY740" s="479"/>
      <c r="ENZ740" s="479"/>
      <c r="EOA740" s="479"/>
      <c r="EOB740" s="479"/>
      <c r="EOC740" s="479"/>
      <c r="EOD740" s="479"/>
      <c r="EOE740" s="479"/>
      <c r="EOF740" s="479"/>
      <c r="EOG740" s="479"/>
      <c r="EOH740" s="479"/>
      <c r="EOI740" s="479"/>
      <c r="EOJ740" s="479"/>
      <c r="EOK740" s="479"/>
      <c r="EOL740" s="479"/>
      <c r="EOM740" s="479"/>
      <c r="EON740" s="479"/>
      <c r="EOO740" s="479"/>
      <c r="EOP740" s="479"/>
      <c r="EOQ740" s="479"/>
      <c r="EOR740" s="479"/>
      <c r="EOS740" s="479"/>
      <c r="EOT740" s="479"/>
      <c r="EOU740" s="479"/>
      <c r="EOV740" s="479"/>
      <c r="EOW740" s="479"/>
      <c r="EOX740" s="479"/>
      <c r="EOY740" s="479"/>
      <c r="EOZ740" s="479"/>
      <c r="EPA740" s="479"/>
      <c r="EPB740" s="479"/>
      <c r="EPC740" s="479"/>
      <c r="EPD740" s="479"/>
      <c r="EPE740" s="479"/>
      <c r="EPF740" s="479"/>
      <c r="EPG740" s="479"/>
      <c r="EPH740" s="479"/>
      <c r="EPI740" s="479"/>
      <c r="EPJ740" s="479"/>
      <c r="EPK740" s="479"/>
      <c r="EPL740" s="479"/>
      <c r="EPM740" s="479"/>
      <c r="EPN740" s="479"/>
      <c r="EPO740" s="479"/>
      <c r="EPP740" s="479"/>
      <c r="EPQ740" s="479"/>
      <c r="EPR740" s="479"/>
      <c r="EPS740" s="479"/>
      <c r="EPT740" s="479"/>
      <c r="EPU740" s="479"/>
      <c r="EPV740" s="479"/>
      <c r="EPW740" s="479"/>
      <c r="EPX740" s="479"/>
      <c r="EPY740" s="479"/>
      <c r="EPZ740" s="479"/>
      <c r="EQA740" s="479"/>
      <c r="EQB740" s="479"/>
      <c r="EQC740" s="479"/>
      <c r="EQD740" s="479"/>
      <c r="EQE740" s="479"/>
      <c r="EQF740" s="479"/>
      <c r="EQG740" s="479"/>
      <c r="EQH740" s="479"/>
      <c r="EQI740" s="479"/>
      <c r="EQJ740" s="479"/>
      <c r="EQK740" s="479"/>
      <c r="EQL740" s="479"/>
      <c r="EQM740" s="479"/>
      <c r="EQN740" s="479"/>
      <c r="EQO740" s="479"/>
      <c r="EQP740" s="479"/>
      <c r="EQQ740" s="479"/>
      <c r="EQR740" s="479"/>
      <c r="EQS740" s="479"/>
      <c r="EQT740" s="479"/>
      <c r="EQU740" s="479"/>
      <c r="EQV740" s="479"/>
      <c r="EQW740" s="479"/>
      <c r="EQX740" s="479"/>
      <c r="EQY740" s="479"/>
      <c r="EQZ740" s="479"/>
      <c r="ERA740" s="479"/>
      <c r="ERB740" s="479"/>
      <c r="ERC740" s="479"/>
      <c r="ERD740" s="479"/>
      <c r="ERE740" s="479"/>
      <c r="ERF740" s="479"/>
      <c r="ERG740" s="479"/>
      <c r="ERH740" s="479"/>
      <c r="ERI740" s="479"/>
      <c r="ERJ740" s="479"/>
      <c r="ERK740" s="479"/>
      <c r="ERL740" s="479"/>
      <c r="ERM740" s="479"/>
      <c r="ERN740" s="479"/>
      <c r="ERO740" s="479"/>
      <c r="ERP740" s="479"/>
      <c r="ERQ740" s="479"/>
      <c r="ERR740" s="479"/>
      <c r="ERS740" s="479"/>
      <c r="ERT740" s="479"/>
      <c r="ERU740" s="479"/>
      <c r="ERV740" s="479"/>
      <c r="ERW740" s="479"/>
      <c r="ERX740" s="479"/>
      <c r="ERY740" s="479"/>
      <c r="ERZ740" s="479"/>
      <c r="ESA740" s="479"/>
      <c r="ESB740" s="479"/>
      <c r="ESC740" s="479"/>
      <c r="ESD740" s="479"/>
      <c r="ESE740" s="479"/>
      <c r="ESF740" s="479"/>
      <c r="ESG740" s="479"/>
      <c r="ESH740" s="479"/>
      <c r="ESI740" s="479"/>
      <c r="ESJ740" s="479"/>
      <c r="ESK740" s="479"/>
      <c r="ESL740" s="479"/>
      <c r="ESM740" s="479"/>
      <c r="ESN740" s="479"/>
      <c r="ESO740" s="479"/>
      <c r="ESP740" s="479"/>
      <c r="ESQ740" s="479"/>
      <c r="ESR740" s="479"/>
      <c r="ESS740" s="479"/>
      <c r="EST740" s="479"/>
      <c r="ESU740" s="479"/>
      <c r="ESV740" s="479"/>
      <c r="ESW740" s="479"/>
      <c r="ESX740" s="479"/>
      <c r="ESY740" s="479"/>
      <c r="ESZ740" s="479"/>
      <c r="ETA740" s="479"/>
      <c r="ETB740" s="479"/>
      <c r="ETC740" s="479"/>
      <c r="ETD740" s="479"/>
      <c r="ETE740" s="479"/>
      <c r="ETF740" s="479"/>
      <c r="ETG740" s="479"/>
      <c r="ETH740" s="479"/>
      <c r="ETI740" s="479"/>
      <c r="ETJ740" s="479"/>
      <c r="ETK740" s="479"/>
      <c r="ETL740" s="479"/>
      <c r="ETM740" s="479"/>
      <c r="ETN740" s="479"/>
      <c r="ETO740" s="479"/>
      <c r="ETP740" s="479"/>
      <c r="ETQ740" s="479"/>
      <c r="ETR740" s="479"/>
      <c r="ETS740" s="479"/>
      <c r="ETT740" s="479"/>
      <c r="ETU740" s="479"/>
      <c r="ETV740" s="479"/>
      <c r="ETW740" s="479"/>
      <c r="ETX740" s="479"/>
      <c r="ETY740" s="479"/>
      <c r="ETZ740" s="479"/>
      <c r="EUA740" s="479"/>
      <c r="EUB740" s="479"/>
      <c r="EUC740" s="479"/>
      <c r="EUD740" s="479"/>
      <c r="EUE740" s="479"/>
      <c r="EUF740" s="479"/>
      <c r="EUG740" s="479"/>
      <c r="EUH740" s="479"/>
      <c r="EUI740" s="479"/>
      <c r="EUJ740" s="479"/>
      <c r="EUK740" s="479"/>
      <c r="EUL740" s="479"/>
      <c r="EUM740" s="479"/>
      <c r="EUN740" s="479"/>
      <c r="EUO740" s="479"/>
      <c r="EUP740" s="479"/>
      <c r="EUQ740" s="479"/>
      <c r="EUR740" s="479"/>
      <c r="EUS740" s="479"/>
      <c r="EUT740" s="479"/>
      <c r="EUU740" s="479"/>
      <c r="EUV740" s="479"/>
      <c r="EUW740" s="479"/>
      <c r="EUX740" s="479"/>
      <c r="EUY740" s="479"/>
      <c r="EUZ740" s="479"/>
      <c r="EVA740" s="479"/>
      <c r="EVB740" s="479"/>
      <c r="EVC740" s="479"/>
      <c r="EVD740" s="479"/>
      <c r="EVE740" s="479"/>
      <c r="EVF740" s="479"/>
      <c r="EVG740" s="479"/>
      <c r="EVH740" s="479"/>
      <c r="EVI740" s="479"/>
      <c r="EVJ740" s="479"/>
      <c r="EVK740" s="479"/>
      <c r="EVL740" s="479"/>
      <c r="EVM740" s="479"/>
      <c r="EVN740" s="479"/>
      <c r="EVO740" s="479"/>
      <c r="EVP740" s="479"/>
      <c r="EVQ740" s="479"/>
      <c r="EVR740" s="479"/>
      <c r="EVS740" s="479"/>
      <c r="EVT740" s="479"/>
      <c r="EVU740" s="479"/>
      <c r="EVV740" s="479"/>
      <c r="EVW740" s="479"/>
      <c r="EVX740" s="479"/>
      <c r="EVY740" s="479"/>
      <c r="EVZ740" s="479"/>
      <c r="EWA740" s="479"/>
      <c r="EWB740" s="479"/>
      <c r="EWC740" s="479"/>
      <c r="EWD740" s="479"/>
      <c r="EWE740" s="479"/>
      <c r="EWF740" s="479"/>
      <c r="EWG740" s="479"/>
      <c r="EWH740" s="479"/>
      <c r="EWI740" s="479"/>
      <c r="EWJ740" s="479"/>
      <c r="EWK740" s="479"/>
      <c r="EWL740" s="479"/>
      <c r="EWM740" s="479"/>
      <c r="EWN740" s="479"/>
      <c r="EWO740" s="479"/>
      <c r="EWP740" s="479"/>
      <c r="EWQ740" s="479"/>
      <c r="EWR740" s="479"/>
      <c r="EWS740" s="479"/>
      <c r="EWT740" s="479"/>
      <c r="EWU740" s="479"/>
      <c r="EWV740" s="479"/>
      <c r="EWW740" s="479"/>
      <c r="EWX740" s="479"/>
      <c r="EWY740" s="479"/>
      <c r="EWZ740" s="479"/>
      <c r="EXA740" s="479"/>
      <c r="EXB740" s="479"/>
      <c r="EXC740" s="479"/>
      <c r="EXD740" s="479"/>
      <c r="EXE740" s="479"/>
      <c r="EXF740" s="479"/>
      <c r="EXG740" s="479"/>
      <c r="EXH740" s="479"/>
      <c r="EXI740" s="479"/>
      <c r="EXJ740" s="479"/>
      <c r="EXK740" s="479"/>
      <c r="EXL740" s="479"/>
      <c r="EXM740" s="479"/>
      <c r="EXN740" s="479"/>
      <c r="EXO740" s="479"/>
      <c r="EXP740" s="479"/>
      <c r="EXQ740" s="479"/>
      <c r="EXR740" s="479"/>
      <c r="EXS740" s="479"/>
      <c r="EXT740" s="479"/>
      <c r="EXU740" s="479"/>
      <c r="EXV740" s="479"/>
      <c r="EXW740" s="479"/>
      <c r="EXX740" s="479"/>
      <c r="EXY740" s="479"/>
      <c r="EXZ740" s="479"/>
      <c r="EYA740" s="479"/>
      <c r="EYB740" s="479"/>
      <c r="EYC740" s="479"/>
      <c r="EYD740" s="479"/>
      <c r="EYE740" s="479"/>
      <c r="EYF740" s="479"/>
      <c r="EYG740" s="479"/>
      <c r="EYH740" s="479"/>
      <c r="EYI740" s="479"/>
      <c r="EYJ740" s="479"/>
      <c r="EYK740" s="479"/>
      <c r="EYL740" s="479"/>
      <c r="EYM740" s="479"/>
      <c r="EYN740" s="479"/>
      <c r="EYO740" s="479"/>
      <c r="EYP740" s="479"/>
      <c r="EYQ740" s="479"/>
      <c r="EYR740" s="479"/>
      <c r="EYS740" s="479"/>
      <c r="EYT740" s="479"/>
      <c r="EYU740" s="479"/>
      <c r="EYV740" s="479"/>
      <c r="EYW740" s="479"/>
      <c r="EYX740" s="479"/>
      <c r="EYY740" s="479"/>
      <c r="EYZ740" s="479"/>
      <c r="EZA740" s="479"/>
      <c r="EZB740" s="479"/>
      <c r="EZC740" s="479"/>
      <c r="EZD740" s="479"/>
      <c r="EZE740" s="479"/>
      <c r="EZF740" s="479"/>
      <c r="EZG740" s="479"/>
      <c r="EZH740" s="479"/>
      <c r="EZI740" s="479"/>
      <c r="EZJ740" s="479"/>
      <c r="EZK740" s="479"/>
      <c r="EZL740" s="479"/>
      <c r="EZM740" s="479"/>
      <c r="EZN740" s="479"/>
      <c r="EZO740" s="479"/>
      <c r="EZP740" s="479"/>
      <c r="EZQ740" s="479"/>
      <c r="EZR740" s="479"/>
      <c r="EZS740" s="479"/>
      <c r="EZT740" s="479"/>
      <c r="EZU740" s="479"/>
      <c r="EZV740" s="479"/>
      <c r="EZW740" s="479"/>
      <c r="EZX740" s="479"/>
      <c r="EZY740" s="479"/>
      <c r="EZZ740" s="479"/>
      <c r="FAA740" s="479"/>
      <c r="FAB740" s="479"/>
      <c r="FAC740" s="479"/>
      <c r="FAD740" s="479"/>
      <c r="FAE740" s="479"/>
      <c r="FAF740" s="479"/>
      <c r="FAG740" s="479"/>
      <c r="FAH740" s="479"/>
      <c r="FAI740" s="479"/>
      <c r="FAJ740" s="479"/>
      <c r="FAK740" s="479"/>
      <c r="FAL740" s="479"/>
      <c r="FAM740" s="479"/>
      <c r="FAN740" s="479"/>
      <c r="FAO740" s="479"/>
      <c r="FAP740" s="479"/>
      <c r="FAQ740" s="479"/>
      <c r="FAR740" s="479"/>
      <c r="FAS740" s="479"/>
      <c r="FAT740" s="479"/>
      <c r="FAU740" s="479"/>
      <c r="FAV740" s="479"/>
      <c r="FAW740" s="479"/>
      <c r="FAX740" s="479"/>
      <c r="FAY740" s="479"/>
      <c r="FAZ740" s="479"/>
      <c r="FBA740" s="479"/>
      <c r="FBB740" s="479"/>
      <c r="FBC740" s="479"/>
      <c r="FBD740" s="479"/>
      <c r="FBE740" s="479"/>
      <c r="FBF740" s="479"/>
      <c r="FBG740" s="479"/>
      <c r="FBH740" s="479"/>
      <c r="FBI740" s="479"/>
      <c r="FBJ740" s="479"/>
      <c r="FBK740" s="479"/>
      <c r="FBL740" s="479"/>
      <c r="FBM740" s="479"/>
      <c r="FBN740" s="479"/>
      <c r="FBO740" s="479"/>
      <c r="FBP740" s="479"/>
      <c r="FBQ740" s="479"/>
      <c r="FBR740" s="479"/>
      <c r="FBS740" s="479"/>
      <c r="FBT740" s="479"/>
      <c r="FBU740" s="479"/>
      <c r="FBV740" s="479"/>
      <c r="FBW740" s="479"/>
      <c r="FBX740" s="479"/>
      <c r="FBY740" s="479"/>
      <c r="FBZ740" s="479"/>
      <c r="FCA740" s="479"/>
      <c r="FCB740" s="479"/>
      <c r="FCC740" s="479"/>
      <c r="FCD740" s="479"/>
      <c r="FCE740" s="479"/>
      <c r="FCF740" s="479"/>
      <c r="FCG740" s="479"/>
      <c r="FCH740" s="479"/>
      <c r="FCI740" s="479"/>
      <c r="FCJ740" s="479"/>
      <c r="FCK740" s="479"/>
      <c r="FCL740" s="479"/>
      <c r="FCM740" s="479"/>
      <c r="FCN740" s="479"/>
      <c r="FCO740" s="479"/>
      <c r="FCP740" s="479"/>
      <c r="FCQ740" s="479"/>
      <c r="FCR740" s="479"/>
      <c r="FCS740" s="479"/>
      <c r="FCT740" s="479"/>
      <c r="FCU740" s="479"/>
      <c r="FCV740" s="479"/>
      <c r="FCW740" s="479"/>
      <c r="FCX740" s="479"/>
      <c r="FCY740" s="479"/>
      <c r="FCZ740" s="479"/>
      <c r="FDA740" s="479"/>
      <c r="FDB740" s="479"/>
      <c r="FDC740" s="479"/>
      <c r="FDD740" s="479"/>
      <c r="FDE740" s="479"/>
      <c r="FDF740" s="479"/>
      <c r="FDG740" s="479"/>
      <c r="FDH740" s="479"/>
      <c r="FDI740" s="479"/>
      <c r="FDJ740" s="479"/>
      <c r="FDK740" s="479"/>
      <c r="FDL740" s="479"/>
      <c r="FDM740" s="479"/>
      <c r="FDN740" s="479"/>
      <c r="FDO740" s="479"/>
      <c r="FDP740" s="479"/>
      <c r="FDQ740" s="479"/>
      <c r="FDR740" s="479"/>
      <c r="FDS740" s="479"/>
      <c r="FDT740" s="479"/>
      <c r="FDU740" s="479"/>
      <c r="FDV740" s="479"/>
      <c r="FDW740" s="479"/>
      <c r="FDX740" s="479"/>
      <c r="FDY740" s="479"/>
      <c r="FDZ740" s="479"/>
      <c r="FEA740" s="479"/>
      <c r="FEB740" s="479"/>
      <c r="FEC740" s="479"/>
      <c r="FED740" s="479"/>
      <c r="FEE740" s="479"/>
      <c r="FEF740" s="479"/>
      <c r="FEG740" s="479"/>
      <c r="FEH740" s="479"/>
      <c r="FEI740" s="479"/>
      <c r="FEJ740" s="479"/>
      <c r="FEK740" s="479"/>
      <c r="FEL740" s="479"/>
      <c r="FEM740" s="479"/>
      <c r="FEN740" s="479"/>
      <c r="FEO740" s="479"/>
      <c r="FEP740" s="479"/>
      <c r="FEQ740" s="479"/>
      <c r="FER740" s="479"/>
      <c r="FES740" s="479"/>
      <c r="FET740" s="479"/>
      <c r="FEU740" s="479"/>
      <c r="FEV740" s="479"/>
      <c r="FEW740" s="479"/>
      <c r="FEX740" s="479"/>
      <c r="FEY740" s="479"/>
      <c r="FEZ740" s="479"/>
      <c r="FFA740" s="479"/>
      <c r="FFB740" s="479"/>
      <c r="FFC740" s="479"/>
      <c r="FFD740" s="479"/>
      <c r="FFE740" s="479"/>
      <c r="FFF740" s="479"/>
      <c r="FFG740" s="479"/>
      <c r="FFH740" s="479"/>
      <c r="FFI740" s="479"/>
      <c r="FFJ740" s="479"/>
      <c r="FFK740" s="479"/>
      <c r="FFL740" s="479"/>
      <c r="FFM740" s="479"/>
      <c r="FFN740" s="479"/>
      <c r="FFO740" s="479"/>
      <c r="FFP740" s="479"/>
      <c r="FFQ740" s="479"/>
      <c r="FFR740" s="479"/>
      <c r="FFS740" s="479"/>
      <c r="FFT740" s="479"/>
      <c r="FFU740" s="479"/>
      <c r="FFV740" s="479"/>
      <c r="FFW740" s="479"/>
      <c r="FFX740" s="479"/>
      <c r="FFY740" s="479"/>
      <c r="FFZ740" s="479"/>
      <c r="FGA740" s="479"/>
      <c r="FGB740" s="479"/>
      <c r="FGC740" s="479"/>
      <c r="FGD740" s="479"/>
      <c r="FGE740" s="479"/>
      <c r="FGF740" s="479"/>
      <c r="FGG740" s="479"/>
      <c r="FGH740" s="479"/>
      <c r="FGI740" s="479"/>
      <c r="FGJ740" s="479"/>
      <c r="FGK740" s="479"/>
      <c r="FGL740" s="479"/>
      <c r="FGM740" s="479"/>
      <c r="FGN740" s="479"/>
      <c r="FGO740" s="479"/>
      <c r="FGP740" s="479"/>
      <c r="FGQ740" s="479"/>
      <c r="FGR740" s="479"/>
      <c r="FGS740" s="479"/>
      <c r="FGT740" s="479"/>
      <c r="FGU740" s="479"/>
      <c r="FGV740" s="479"/>
      <c r="FGW740" s="479"/>
      <c r="FGX740" s="479"/>
      <c r="FGY740" s="479"/>
      <c r="FGZ740" s="479"/>
      <c r="FHA740" s="479"/>
      <c r="FHB740" s="479"/>
      <c r="FHC740" s="479"/>
      <c r="FHD740" s="479"/>
      <c r="FHE740" s="479"/>
      <c r="FHF740" s="479"/>
      <c r="FHG740" s="479"/>
      <c r="FHH740" s="479"/>
      <c r="FHI740" s="479"/>
      <c r="FHJ740" s="479"/>
      <c r="FHK740" s="479"/>
      <c r="FHL740" s="479"/>
      <c r="FHM740" s="479"/>
      <c r="FHN740" s="479"/>
      <c r="FHO740" s="479"/>
      <c r="FHP740" s="479"/>
      <c r="FHQ740" s="479"/>
      <c r="FHR740" s="479"/>
      <c r="FHS740" s="479"/>
      <c r="FHT740" s="479"/>
      <c r="FHU740" s="479"/>
      <c r="FHV740" s="479"/>
      <c r="FHW740" s="479"/>
      <c r="FHX740" s="479"/>
      <c r="FHY740" s="479"/>
      <c r="FHZ740" s="479"/>
      <c r="FIA740" s="479"/>
      <c r="FIB740" s="479"/>
      <c r="FIC740" s="479"/>
      <c r="FID740" s="479"/>
      <c r="FIE740" s="479"/>
      <c r="FIF740" s="479"/>
      <c r="FIG740" s="479"/>
      <c r="FIH740" s="479"/>
      <c r="FII740" s="479"/>
      <c r="FIJ740" s="479"/>
      <c r="FIK740" s="479"/>
      <c r="FIL740" s="479"/>
      <c r="FIM740" s="479"/>
      <c r="FIN740" s="479"/>
      <c r="FIO740" s="479"/>
      <c r="FIP740" s="479"/>
      <c r="FIQ740" s="479"/>
      <c r="FIR740" s="479"/>
      <c r="FIS740" s="479"/>
      <c r="FIT740" s="479"/>
      <c r="FIU740" s="479"/>
      <c r="FIV740" s="479"/>
      <c r="FIW740" s="479"/>
      <c r="FIX740" s="479"/>
      <c r="FIY740" s="479"/>
      <c r="FIZ740" s="479"/>
      <c r="FJA740" s="479"/>
      <c r="FJB740" s="479"/>
      <c r="FJC740" s="479"/>
      <c r="FJD740" s="479"/>
      <c r="FJE740" s="479"/>
      <c r="FJF740" s="479"/>
      <c r="FJG740" s="479"/>
      <c r="FJH740" s="479"/>
      <c r="FJI740" s="479"/>
      <c r="FJJ740" s="479"/>
      <c r="FJK740" s="479"/>
      <c r="FJL740" s="479"/>
      <c r="FJM740" s="479"/>
      <c r="FJN740" s="479"/>
      <c r="FJO740" s="479"/>
      <c r="FJP740" s="479"/>
      <c r="FJQ740" s="479"/>
      <c r="FJR740" s="479"/>
      <c r="FJS740" s="479"/>
      <c r="FJT740" s="479"/>
      <c r="FJU740" s="479"/>
      <c r="FJV740" s="479"/>
      <c r="FJW740" s="479"/>
      <c r="FJX740" s="479"/>
      <c r="FJY740" s="479"/>
      <c r="FJZ740" s="479"/>
      <c r="FKA740" s="479"/>
      <c r="FKB740" s="479"/>
      <c r="FKC740" s="479"/>
      <c r="FKD740" s="479"/>
      <c r="FKE740" s="479"/>
      <c r="FKF740" s="479"/>
      <c r="FKG740" s="479"/>
      <c r="FKH740" s="479"/>
      <c r="FKI740" s="479"/>
      <c r="FKJ740" s="479"/>
      <c r="FKK740" s="479"/>
      <c r="FKL740" s="479"/>
      <c r="FKM740" s="479"/>
      <c r="FKN740" s="479"/>
      <c r="FKO740" s="479"/>
      <c r="FKP740" s="479"/>
      <c r="FKQ740" s="479"/>
      <c r="FKR740" s="479"/>
      <c r="FKS740" s="479"/>
      <c r="FKT740" s="479"/>
      <c r="FKU740" s="479"/>
      <c r="FKV740" s="479"/>
      <c r="FKW740" s="479"/>
      <c r="FKX740" s="479"/>
      <c r="FKY740" s="479"/>
      <c r="FKZ740" s="479"/>
      <c r="FLA740" s="479"/>
      <c r="FLB740" s="479"/>
      <c r="FLC740" s="479"/>
      <c r="FLD740" s="479"/>
      <c r="FLE740" s="479"/>
      <c r="FLF740" s="479"/>
      <c r="FLG740" s="479"/>
      <c r="FLH740" s="479"/>
      <c r="FLI740" s="479"/>
      <c r="FLJ740" s="479"/>
      <c r="FLK740" s="479"/>
      <c r="FLL740" s="479"/>
      <c r="FLM740" s="479"/>
      <c r="FLN740" s="479"/>
      <c r="FLO740" s="479"/>
      <c r="FLP740" s="479"/>
      <c r="FLQ740" s="479"/>
      <c r="FLR740" s="479"/>
      <c r="FLS740" s="479"/>
      <c r="FLT740" s="479"/>
      <c r="FLU740" s="479"/>
      <c r="FLV740" s="479"/>
      <c r="FLW740" s="479"/>
      <c r="FLX740" s="479"/>
      <c r="FLY740" s="479"/>
      <c r="FLZ740" s="479"/>
      <c r="FMA740" s="479"/>
      <c r="FMB740" s="479"/>
      <c r="FMC740" s="479"/>
      <c r="FMD740" s="479"/>
      <c r="FME740" s="479"/>
      <c r="FMF740" s="479"/>
      <c r="FMG740" s="479"/>
      <c r="FMH740" s="479"/>
      <c r="FMI740" s="479"/>
      <c r="FMJ740" s="479"/>
      <c r="FMK740" s="479"/>
      <c r="FML740" s="479"/>
      <c r="FMM740" s="479"/>
      <c r="FMN740" s="479"/>
      <c r="FMO740" s="479"/>
      <c r="FMP740" s="479"/>
      <c r="FMQ740" s="479"/>
      <c r="FMR740" s="479"/>
      <c r="FMS740" s="479"/>
      <c r="FMT740" s="479"/>
      <c r="FMU740" s="479"/>
      <c r="FMV740" s="479"/>
      <c r="FMW740" s="479"/>
      <c r="FMX740" s="479"/>
      <c r="FMY740" s="479"/>
      <c r="FMZ740" s="479"/>
      <c r="FNA740" s="479"/>
      <c r="FNB740" s="479"/>
      <c r="FNC740" s="479"/>
      <c r="FND740" s="479"/>
      <c r="FNE740" s="479"/>
      <c r="FNF740" s="479"/>
      <c r="FNG740" s="479"/>
      <c r="FNH740" s="479"/>
      <c r="FNI740" s="479"/>
      <c r="FNJ740" s="479"/>
      <c r="FNK740" s="479"/>
      <c r="FNL740" s="479"/>
      <c r="FNM740" s="479"/>
      <c r="FNN740" s="479"/>
      <c r="FNO740" s="479"/>
      <c r="FNP740" s="479"/>
      <c r="FNQ740" s="479"/>
      <c r="FNR740" s="479"/>
      <c r="FNS740" s="479"/>
      <c r="FNT740" s="479"/>
      <c r="FNU740" s="479"/>
      <c r="FNV740" s="479"/>
      <c r="FNW740" s="479"/>
      <c r="FNX740" s="479"/>
      <c r="FNY740" s="479"/>
      <c r="FNZ740" s="479"/>
      <c r="FOA740" s="479"/>
      <c r="FOB740" s="479"/>
      <c r="FOC740" s="479"/>
      <c r="FOD740" s="479"/>
      <c r="FOE740" s="479"/>
      <c r="FOF740" s="479"/>
      <c r="FOG740" s="479"/>
      <c r="FOH740" s="479"/>
      <c r="FOI740" s="479"/>
      <c r="FOJ740" s="479"/>
      <c r="FOK740" s="479"/>
      <c r="FOL740" s="479"/>
      <c r="FOM740" s="479"/>
      <c r="FON740" s="479"/>
      <c r="FOO740" s="479"/>
      <c r="FOP740" s="479"/>
      <c r="FOQ740" s="479"/>
      <c r="FOR740" s="479"/>
      <c r="FOS740" s="479"/>
      <c r="FOT740" s="479"/>
      <c r="FOU740" s="479"/>
      <c r="FOV740" s="479"/>
      <c r="FOW740" s="479"/>
      <c r="FOX740" s="479"/>
      <c r="FOY740" s="479"/>
      <c r="FOZ740" s="479"/>
      <c r="FPA740" s="479"/>
      <c r="FPB740" s="479"/>
      <c r="FPC740" s="479"/>
      <c r="FPD740" s="479"/>
      <c r="FPE740" s="479"/>
      <c r="FPF740" s="479"/>
      <c r="FPG740" s="479"/>
      <c r="FPH740" s="479"/>
      <c r="FPI740" s="479"/>
      <c r="FPJ740" s="479"/>
      <c r="FPK740" s="479"/>
      <c r="FPL740" s="479"/>
      <c r="FPM740" s="479"/>
      <c r="FPN740" s="479"/>
      <c r="FPO740" s="479"/>
      <c r="FPP740" s="479"/>
      <c r="FPQ740" s="479"/>
      <c r="FPR740" s="479"/>
      <c r="FPS740" s="479"/>
      <c r="FPT740" s="479"/>
      <c r="FPU740" s="479"/>
      <c r="FPV740" s="479"/>
      <c r="FPW740" s="479"/>
      <c r="FPX740" s="479"/>
      <c r="FPY740" s="479"/>
      <c r="FPZ740" s="479"/>
      <c r="FQA740" s="479"/>
      <c r="FQB740" s="479"/>
      <c r="FQC740" s="479"/>
      <c r="FQD740" s="479"/>
      <c r="FQE740" s="479"/>
      <c r="FQF740" s="479"/>
      <c r="FQG740" s="479"/>
      <c r="FQH740" s="479"/>
      <c r="FQI740" s="479"/>
      <c r="FQJ740" s="479"/>
      <c r="FQK740" s="479"/>
      <c r="FQL740" s="479"/>
      <c r="FQM740" s="479"/>
      <c r="FQN740" s="479"/>
      <c r="FQO740" s="479"/>
      <c r="FQP740" s="479"/>
      <c r="FQQ740" s="479"/>
      <c r="FQR740" s="479"/>
      <c r="FQS740" s="479"/>
      <c r="FQT740" s="479"/>
      <c r="FQU740" s="479"/>
      <c r="FQV740" s="479"/>
      <c r="FQW740" s="479"/>
      <c r="FQX740" s="479"/>
      <c r="FQY740" s="479"/>
      <c r="FQZ740" s="479"/>
      <c r="FRA740" s="479"/>
      <c r="FRB740" s="479"/>
      <c r="FRC740" s="479"/>
      <c r="FRD740" s="479"/>
      <c r="FRE740" s="479"/>
      <c r="FRF740" s="479"/>
      <c r="FRG740" s="479"/>
      <c r="FRH740" s="479"/>
      <c r="FRI740" s="479"/>
      <c r="FRJ740" s="479"/>
      <c r="FRK740" s="479"/>
      <c r="FRL740" s="479"/>
      <c r="FRM740" s="479"/>
      <c r="FRN740" s="479"/>
      <c r="FRO740" s="479"/>
      <c r="FRP740" s="479"/>
      <c r="FRQ740" s="479"/>
      <c r="FRR740" s="479"/>
      <c r="FRS740" s="479"/>
      <c r="FRT740" s="479"/>
      <c r="FRU740" s="479"/>
      <c r="FRV740" s="479"/>
      <c r="FRW740" s="479"/>
      <c r="FRX740" s="479"/>
      <c r="FRY740" s="479"/>
      <c r="FRZ740" s="479"/>
      <c r="FSA740" s="479"/>
      <c r="FSB740" s="479"/>
      <c r="FSC740" s="479"/>
      <c r="FSD740" s="479"/>
      <c r="FSE740" s="479"/>
      <c r="FSF740" s="479"/>
      <c r="FSG740" s="479"/>
      <c r="FSH740" s="479"/>
      <c r="FSI740" s="479"/>
      <c r="FSJ740" s="479"/>
      <c r="FSK740" s="479"/>
      <c r="FSL740" s="479"/>
      <c r="FSM740" s="479"/>
      <c r="FSN740" s="479"/>
      <c r="FSO740" s="479"/>
      <c r="FSP740" s="479"/>
      <c r="FSQ740" s="479"/>
      <c r="FSR740" s="479"/>
      <c r="FSS740" s="479"/>
      <c r="FST740" s="479"/>
      <c r="FSU740" s="479"/>
      <c r="FSV740" s="479"/>
      <c r="FSW740" s="479"/>
      <c r="FSX740" s="479"/>
      <c r="FSY740" s="479"/>
      <c r="FSZ740" s="479"/>
      <c r="FTA740" s="479"/>
      <c r="FTB740" s="479"/>
      <c r="FTC740" s="479"/>
      <c r="FTD740" s="479"/>
      <c r="FTE740" s="479"/>
      <c r="FTF740" s="479"/>
      <c r="FTG740" s="479"/>
      <c r="FTH740" s="479"/>
      <c r="FTI740" s="479"/>
      <c r="FTJ740" s="479"/>
      <c r="FTK740" s="479"/>
      <c r="FTL740" s="479"/>
      <c r="FTM740" s="479"/>
      <c r="FTN740" s="479"/>
      <c r="FTO740" s="479"/>
      <c r="FTP740" s="479"/>
      <c r="FTQ740" s="479"/>
      <c r="FTR740" s="479"/>
      <c r="FTS740" s="479"/>
      <c r="FTT740" s="479"/>
      <c r="FTU740" s="479"/>
      <c r="FTV740" s="479"/>
      <c r="FTW740" s="479"/>
      <c r="FTX740" s="479"/>
      <c r="FTY740" s="479"/>
      <c r="FTZ740" s="479"/>
      <c r="FUA740" s="479"/>
      <c r="FUB740" s="479"/>
      <c r="FUC740" s="479"/>
      <c r="FUD740" s="479"/>
      <c r="FUE740" s="479"/>
      <c r="FUF740" s="479"/>
      <c r="FUG740" s="479"/>
      <c r="FUH740" s="479"/>
      <c r="FUI740" s="479"/>
      <c r="FUJ740" s="479"/>
      <c r="FUK740" s="479"/>
      <c r="FUL740" s="479"/>
      <c r="FUM740" s="479"/>
      <c r="FUN740" s="479"/>
      <c r="FUO740" s="479"/>
      <c r="FUP740" s="479"/>
      <c r="FUQ740" s="479"/>
      <c r="FUR740" s="479"/>
      <c r="FUS740" s="479"/>
      <c r="FUT740" s="479"/>
      <c r="FUU740" s="479"/>
      <c r="FUV740" s="479"/>
      <c r="FUW740" s="479"/>
      <c r="FUX740" s="479"/>
      <c r="FUY740" s="479"/>
      <c r="FUZ740" s="479"/>
      <c r="FVA740" s="479"/>
      <c r="FVB740" s="479"/>
      <c r="FVC740" s="479"/>
      <c r="FVD740" s="479"/>
      <c r="FVE740" s="479"/>
      <c r="FVF740" s="479"/>
      <c r="FVG740" s="479"/>
      <c r="FVH740" s="479"/>
      <c r="FVI740" s="479"/>
      <c r="FVJ740" s="479"/>
      <c r="FVK740" s="479"/>
      <c r="FVL740" s="479"/>
      <c r="FVM740" s="479"/>
      <c r="FVN740" s="479"/>
      <c r="FVO740" s="479"/>
      <c r="FVP740" s="479"/>
      <c r="FVQ740" s="479"/>
      <c r="FVR740" s="479"/>
      <c r="FVS740" s="479"/>
      <c r="FVT740" s="479"/>
      <c r="FVU740" s="479"/>
      <c r="FVV740" s="479"/>
      <c r="FVW740" s="479"/>
      <c r="FVX740" s="479"/>
      <c r="FVY740" s="479"/>
      <c r="FVZ740" s="479"/>
      <c r="FWA740" s="479"/>
      <c r="FWB740" s="479"/>
      <c r="FWC740" s="479"/>
      <c r="FWD740" s="479"/>
      <c r="FWE740" s="479"/>
      <c r="FWF740" s="479"/>
      <c r="FWG740" s="479"/>
      <c r="FWH740" s="479"/>
      <c r="FWI740" s="479"/>
      <c r="FWJ740" s="479"/>
      <c r="FWK740" s="479"/>
      <c r="FWL740" s="479"/>
      <c r="FWM740" s="479"/>
      <c r="FWN740" s="479"/>
      <c r="FWO740" s="479"/>
      <c r="FWP740" s="479"/>
      <c r="FWQ740" s="479"/>
      <c r="FWR740" s="479"/>
      <c r="FWS740" s="479"/>
      <c r="FWT740" s="479"/>
      <c r="FWU740" s="479"/>
      <c r="FWV740" s="479"/>
      <c r="FWW740" s="479"/>
      <c r="FWX740" s="479"/>
      <c r="FWY740" s="479"/>
      <c r="FWZ740" s="479"/>
      <c r="FXA740" s="479"/>
      <c r="FXB740" s="479"/>
      <c r="FXC740" s="479"/>
      <c r="FXD740" s="479"/>
      <c r="FXE740" s="479"/>
      <c r="FXF740" s="479"/>
      <c r="FXG740" s="479"/>
      <c r="FXH740" s="479"/>
      <c r="FXI740" s="479"/>
      <c r="FXJ740" s="479"/>
      <c r="FXK740" s="479"/>
      <c r="FXL740" s="479"/>
      <c r="FXM740" s="479"/>
      <c r="FXN740" s="479"/>
      <c r="FXO740" s="479"/>
      <c r="FXP740" s="479"/>
      <c r="FXQ740" s="479"/>
      <c r="FXR740" s="479"/>
      <c r="FXS740" s="479"/>
      <c r="FXT740" s="479"/>
      <c r="FXU740" s="479"/>
      <c r="FXV740" s="479"/>
      <c r="FXW740" s="479"/>
      <c r="FXX740" s="479"/>
      <c r="FXY740" s="479"/>
      <c r="FXZ740" s="479"/>
      <c r="FYA740" s="479"/>
      <c r="FYB740" s="479"/>
      <c r="FYC740" s="479"/>
      <c r="FYD740" s="479"/>
      <c r="FYE740" s="479"/>
      <c r="FYF740" s="479"/>
      <c r="FYG740" s="479"/>
      <c r="FYH740" s="479"/>
      <c r="FYI740" s="479"/>
      <c r="FYJ740" s="479"/>
      <c r="FYK740" s="479"/>
      <c r="FYL740" s="479"/>
      <c r="FYM740" s="479"/>
      <c r="FYN740" s="479"/>
      <c r="FYO740" s="479"/>
      <c r="FYP740" s="479"/>
      <c r="FYQ740" s="479"/>
      <c r="FYR740" s="479"/>
      <c r="FYS740" s="479"/>
      <c r="FYT740" s="479"/>
      <c r="FYU740" s="479"/>
      <c r="FYV740" s="479"/>
      <c r="FYW740" s="479"/>
      <c r="FYX740" s="479"/>
      <c r="FYY740" s="479"/>
      <c r="FYZ740" s="479"/>
      <c r="FZA740" s="479"/>
      <c r="FZB740" s="479"/>
      <c r="FZC740" s="479"/>
      <c r="FZD740" s="479"/>
      <c r="FZE740" s="479"/>
      <c r="FZF740" s="479"/>
      <c r="FZG740" s="479"/>
      <c r="FZH740" s="479"/>
      <c r="FZI740" s="479"/>
      <c r="FZJ740" s="479"/>
      <c r="FZK740" s="479"/>
      <c r="FZL740" s="479"/>
      <c r="FZM740" s="479"/>
      <c r="FZN740" s="479"/>
      <c r="FZO740" s="479"/>
      <c r="FZP740" s="479"/>
      <c r="FZQ740" s="479"/>
      <c r="FZR740" s="479"/>
      <c r="FZS740" s="479"/>
      <c r="FZT740" s="479"/>
      <c r="FZU740" s="479"/>
      <c r="FZV740" s="479"/>
      <c r="FZW740" s="479"/>
      <c r="FZX740" s="479"/>
      <c r="FZY740" s="479"/>
      <c r="FZZ740" s="479"/>
      <c r="GAA740" s="479"/>
      <c r="GAB740" s="479"/>
      <c r="GAC740" s="479"/>
      <c r="GAD740" s="479"/>
      <c r="GAE740" s="479"/>
      <c r="GAF740" s="479"/>
      <c r="GAG740" s="479"/>
      <c r="GAH740" s="479"/>
      <c r="GAI740" s="479"/>
      <c r="GAJ740" s="479"/>
      <c r="GAK740" s="479"/>
      <c r="GAL740" s="479"/>
      <c r="GAM740" s="479"/>
      <c r="GAN740" s="479"/>
      <c r="GAO740" s="479"/>
      <c r="GAP740" s="479"/>
      <c r="GAQ740" s="479"/>
      <c r="GAR740" s="479"/>
      <c r="GAS740" s="479"/>
      <c r="GAT740" s="479"/>
      <c r="GAU740" s="479"/>
      <c r="GAV740" s="479"/>
      <c r="GAW740" s="479"/>
      <c r="GAX740" s="479"/>
      <c r="GAY740" s="479"/>
      <c r="GAZ740" s="479"/>
      <c r="GBA740" s="479"/>
      <c r="GBB740" s="479"/>
      <c r="GBC740" s="479"/>
      <c r="GBD740" s="479"/>
      <c r="GBE740" s="479"/>
      <c r="GBF740" s="479"/>
      <c r="GBG740" s="479"/>
      <c r="GBH740" s="479"/>
      <c r="GBI740" s="479"/>
      <c r="GBJ740" s="479"/>
      <c r="GBK740" s="479"/>
      <c r="GBL740" s="479"/>
      <c r="GBM740" s="479"/>
      <c r="GBN740" s="479"/>
      <c r="GBO740" s="479"/>
      <c r="GBP740" s="479"/>
      <c r="GBQ740" s="479"/>
      <c r="GBR740" s="479"/>
      <c r="GBS740" s="479"/>
      <c r="GBT740" s="479"/>
      <c r="GBU740" s="479"/>
      <c r="GBV740" s="479"/>
      <c r="GBW740" s="479"/>
      <c r="GBX740" s="479"/>
      <c r="GBY740" s="479"/>
      <c r="GBZ740" s="479"/>
      <c r="GCA740" s="479"/>
      <c r="GCB740" s="479"/>
      <c r="GCC740" s="479"/>
      <c r="GCD740" s="479"/>
      <c r="GCE740" s="479"/>
      <c r="GCF740" s="479"/>
      <c r="GCG740" s="479"/>
      <c r="GCH740" s="479"/>
      <c r="GCI740" s="479"/>
      <c r="GCJ740" s="479"/>
      <c r="GCK740" s="479"/>
      <c r="GCL740" s="479"/>
      <c r="GCM740" s="479"/>
      <c r="GCN740" s="479"/>
      <c r="GCO740" s="479"/>
      <c r="GCP740" s="479"/>
      <c r="GCQ740" s="479"/>
      <c r="GCR740" s="479"/>
      <c r="GCS740" s="479"/>
      <c r="GCT740" s="479"/>
      <c r="GCU740" s="479"/>
      <c r="GCV740" s="479"/>
      <c r="GCW740" s="479"/>
      <c r="GCX740" s="479"/>
      <c r="GCY740" s="479"/>
      <c r="GCZ740" s="479"/>
      <c r="GDA740" s="479"/>
      <c r="GDB740" s="479"/>
      <c r="GDC740" s="479"/>
      <c r="GDD740" s="479"/>
      <c r="GDE740" s="479"/>
      <c r="GDF740" s="479"/>
      <c r="GDG740" s="479"/>
      <c r="GDH740" s="479"/>
      <c r="GDI740" s="479"/>
      <c r="GDJ740" s="479"/>
      <c r="GDK740" s="479"/>
      <c r="GDL740" s="479"/>
      <c r="GDM740" s="479"/>
      <c r="GDN740" s="479"/>
      <c r="GDO740" s="479"/>
      <c r="GDP740" s="479"/>
      <c r="GDQ740" s="479"/>
      <c r="GDR740" s="479"/>
      <c r="GDS740" s="479"/>
      <c r="GDT740" s="479"/>
      <c r="GDU740" s="479"/>
      <c r="GDV740" s="479"/>
      <c r="GDW740" s="479"/>
      <c r="GDX740" s="479"/>
      <c r="GDY740" s="479"/>
      <c r="GDZ740" s="479"/>
      <c r="GEA740" s="479"/>
      <c r="GEB740" s="479"/>
      <c r="GEC740" s="479"/>
      <c r="GED740" s="479"/>
      <c r="GEE740" s="479"/>
      <c r="GEF740" s="479"/>
      <c r="GEG740" s="479"/>
      <c r="GEH740" s="479"/>
      <c r="GEI740" s="479"/>
      <c r="GEJ740" s="479"/>
      <c r="GEK740" s="479"/>
      <c r="GEL740" s="479"/>
      <c r="GEM740" s="479"/>
      <c r="GEN740" s="479"/>
      <c r="GEO740" s="479"/>
      <c r="GEP740" s="479"/>
      <c r="GEQ740" s="479"/>
      <c r="GER740" s="479"/>
      <c r="GES740" s="479"/>
      <c r="GET740" s="479"/>
      <c r="GEU740" s="479"/>
      <c r="GEV740" s="479"/>
      <c r="GEW740" s="479"/>
      <c r="GEX740" s="479"/>
      <c r="GEY740" s="479"/>
      <c r="GEZ740" s="479"/>
      <c r="GFA740" s="479"/>
      <c r="GFB740" s="479"/>
      <c r="GFC740" s="479"/>
      <c r="GFD740" s="479"/>
      <c r="GFE740" s="479"/>
      <c r="GFF740" s="479"/>
      <c r="GFG740" s="479"/>
      <c r="GFH740" s="479"/>
      <c r="GFI740" s="479"/>
      <c r="GFJ740" s="479"/>
      <c r="GFK740" s="479"/>
      <c r="GFL740" s="479"/>
      <c r="GFM740" s="479"/>
      <c r="GFN740" s="479"/>
      <c r="GFO740" s="479"/>
      <c r="GFP740" s="479"/>
      <c r="GFQ740" s="479"/>
      <c r="GFR740" s="479"/>
      <c r="GFS740" s="479"/>
      <c r="GFT740" s="479"/>
      <c r="GFU740" s="479"/>
      <c r="GFV740" s="479"/>
      <c r="GFW740" s="479"/>
      <c r="GFX740" s="479"/>
      <c r="GFY740" s="479"/>
      <c r="GFZ740" s="479"/>
      <c r="GGA740" s="479"/>
      <c r="GGB740" s="479"/>
      <c r="GGC740" s="479"/>
      <c r="GGD740" s="479"/>
      <c r="GGE740" s="479"/>
      <c r="GGF740" s="479"/>
      <c r="GGG740" s="479"/>
      <c r="GGH740" s="479"/>
      <c r="GGI740" s="479"/>
      <c r="GGJ740" s="479"/>
      <c r="GGK740" s="479"/>
      <c r="GGL740" s="479"/>
      <c r="GGM740" s="479"/>
      <c r="GGN740" s="479"/>
      <c r="GGO740" s="479"/>
      <c r="GGP740" s="479"/>
      <c r="GGQ740" s="479"/>
      <c r="GGR740" s="479"/>
      <c r="GGS740" s="479"/>
      <c r="GGT740" s="479"/>
      <c r="GGU740" s="479"/>
      <c r="GGV740" s="479"/>
      <c r="GGW740" s="479"/>
      <c r="GGX740" s="479"/>
      <c r="GGY740" s="479"/>
      <c r="GGZ740" s="479"/>
      <c r="GHA740" s="479"/>
      <c r="GHB740" s="479"/>
      <c r="GHC740" s="479"/>
      <c r="GHD740" s="479"/>
      <c r="GHE740" s="479"/>
      <c r="GHF740" s="479"/>
      <c r="GHG740" s="479"/>
      <c r="GHH740" s="479"/>
      <c r="GHI740" s="479"/>
      <c r="GHJ740" s="479"/>
      <c r="GHK740" s="479"/>
      <c r="GHL740" s="479"/>
      <c r="GHM740" s="479"/>
      <c r="GHN740" s="479"/>
      <c r="GHO740" s="479"/>
      <c r="GHP740" s="479"/>
      <c r="GHQ740" s="479"/>
      <c r="GHR740" s="479"/>
      <c r="GHS740" s="479"/>
      <c r="GHT740" s="479"/>
      <c r="GHU740" s="479"/>
      <c r="GHV740" s="479"/>
      <c r="GHW740" s="479"/>
      <c r="GHX740" s="479"/>
      <c r="GHY740" s="479"/>
      <c r="GHZ740" s="479"/>
      <c r="GIA740" s="479"/>
      <c r="GIB740" s="479"/>
      <c r="GIC740" s="479"/>
      <c r="GID740" s="479"/>
      <c r="GIE740" s="479"/>
      <c r="GIF740" s="479"/>
      <c r="GIG740" s="479"/>
      <c r="GIH740" s="479"/>
      <c r="GII740" s="479"/>
      <c r="GIJ740" s="479"/>
      <c r="GIK740" s="479"/>
      <c r="GIL740" s="479"/>
      <c r="GIM740" s="479"/>
      <c r="GIN740" s="479"/>
      <c r="GIO740" s="479"/>
      <c r="GIP740" s="479"/>
      <c r="GIQ740" s="479"/>
      <c r="GIR740" s="479"/>
      <c r="GIS740" s="479"/>
      <c r="GIT740" s="479"/>
      <c r="GIU740" s="479"/>
      <c r="GIV740" s="479"/>
      <c r="GIW740" s="479"/>
      <c r="GIX740" s="479"/>
      <c r="GIY740" s="479"/>
      <c r="GIZ740" s="479"/>
      <c r="GJA740" s="479"/>
      <c r="GJB740" s="479"/>
      <c r="GJC740" s="479"/>
      <c r="GJD740" s="479"/>
      <c r="GJE740" s="479"/>
      <c r="GJF740" s="479"/>
      <c r="GJG740" s="479"/>
      <c r="GJH740" s="479"/>
      <c r="GJI740" s="479"/>
      <c r="GJJ740" s="479"/>
      <c r="GJK740" s="479"/>
      <c r="GJL740" s="479"/>
      <c r="GJM740" s="479"/>
      <c r="GJN740" s="479"/>
      <c r="GJO740" s="479"/>
      <c r="GJP740" s="479"/>
      <c r="GJQ740" s="479"/>
      <c r="GJR740" s="479"/>
      <c r="GJS740" s="479"/>
      <c r="GJT740" s="479"/>
      <c r="GJU740" s="479"/>
      <c r="GJV740" s="479"/>
      <c r="GJW740" s="479"/>
      <c r="GJX740" s="479"/>
      <c r="GJY740" s="479"/>
      <c r="GJZ740" s="479"/>
      <c r="GKA740" s="479"/>
      <c r="GKB740" s="479"/>
      <c r="GKC740" s="479"/>
      <c r="GKD740" s="479"/>
      <c r="GKE740" s="479"/>
      <c r="GKF740" s="479"/>
      <c r="GKG740" s="479"/>
      <c r="GKH740" s="479"/>
      <c r="GKI740" s="479"/>
      <c r="GKJ740" s="479"/>
      <c r="GKK740" s="479"/>
      <c r="GKL740" s="479"/>
      <c r="GKM740" s="479"/>
      <c r="GKN740" s="479"/>
      <c r="GKO740" s="479"/>
      <c r="GKP740" s="479"/>
      <c r="GKQ740" s="479"/>
      <c r="GKR740" s="479"/>
      <c r="GKS740" s="479"/>
      <c r="GKT740" s="479"/>
      <c r="GKU740" s="479"/>
      <c r="GKV740" s="479"/>
      <c r="GKW740" s="479"/>
      <c r="GKX740" s="479"/>
      <c r="GKY740" s="479"/>
      <c r="GKZ740" s="479"/>
      <c r="GLA740" s="479"/>
      <c r="GLB740" s="479"/>
      <c r="GLC740" s="479"/>
      <c r="GLD740" s="479"/>
      <c r="GLE740" s="479"/>
      <c r="GLF740" s="479"/>
      <c r="GLG740" s="479"/>
      <c r="GLH740" s="479"/>
      <c r="GLI740" s="479"/>
      <c r="GLJ740" s="479"/>
      <c r="GLK740" s="479"/>
      <c r="GLL740" s="479"/>
      <c r="GLM740" s="479"/>
      <c r="GLN740" s="479"/>
      <c r="GLO740" s="479"/>
      <c r="GLP740" s="479"/>
      <c r="GLQ740" s="479"/>
      <c r="GLR740" s="479"/>
      <c r="GLS740" s="479"/>
      <c r="GLT740" s="479"/>
      <c r="GLU740" s="479"/>
      <c r="GLV740" s="479"/>
      <c r="GLW740" s="479"/>
      <c r="GLX740" s="479"/>
      <c r="GLY740" s="479"/>
      <c r="GLZ740" s="479"/>
      <c r="GMA740" s="479"/>
      <c r="GMB740" s="479"/>
      <c r="GMC740" s="479"/>
      <c r="GMD740" s="479"/>
      <c r="GME740" s="479"/>
      <c r="GMF740" s="479"/>
      <c r="GMG740" s="479"/>
      <c r="GMH740" s="479"/>
      <c r="GMI740" s="479"/>
      <c r="GMJ740" s="479"/>
      <c r="GMK740" s="479"/>
      <c r="GML740" s="479"/>
      <c r="GMM740" s="479"/>
      <c r="GMN740" s="479"/>
      <c r="GMO740" s="479"/>
      <c r="GMP740" s="479"/>
      <c r="GMQ740" s="479"/>
      <c r="GMR740" s="479"/>
      <c r="GMS740" s="479"/>
      <c r="GMT740" s="479"/>
      <c r="GMU740" s="479"/>
      <c r="GMV740" s="479"/>
      <c r="GMW740" s="479"/>
      <c r="GMX740" s="479"/>
      <c r="GMY740" s="479"/>
      <c r="GMZ740" s="479"/>
      <c r="GNA740" s="479"/>
      <c r="GNB740" s="479"/>
      <c r="GNC740" s="479"/>
      <c r="GND740" s="479"/>
      <c r="GNE740" s="479"/>
      <c r="GNF740" s="479"/>
      <c r="GNG740" s="479"/>
      <c r="GNH740" s="479"/>
      <c r="GNI740" s="479"/>
      <c r="GNJ740" s="479"/>
      <c r="GNK740" s="479"/>
      <c r="GNL740" s="479"/>
      <c r="GNM740" s="479"/>
      <c r="GNN740" s="479"/>
      <c r="GNO740" s="479"/>
      <c r="GNP740" s="479"/>
      <c r="GNQ740" s="479"/>
      <c r="GNR740" s="479"/>
      <c r="GNS740" s="479"/>
      <c r="GNT740" s="479"/>
      <c r="GNU740" s="479"/>
      <c r="GNV740" s="479"/>
      <c r="GNW740" s="479"/>
      <c r="GNX740" s="479"/>
      <c r="GNY740" s="479"/>
      <c r="GNZ740" s="479"/>
      <c r="GOA740" s="479"/>
      <c r="GOB740" s="479"/>
      <c r="GOC740" s="479"/>
      <c r="GOD740" s="479"/>
      <c r="GOE740" s="479"/>
      <c r="GOF740" s="479"/>
      <c r="GOG740" s="479"/>
      <c r="GOH740" s="479"/>
      <c r="GOI740" s="479"/>
      <c r="GOJ740" s="479"/>
      <c r="GOK740" s="479"/>
      <c r="GOL740" s="479"/>
      <c r="GOM740" s="479"/>
      <c r="GON740" s="479"/>
      <c r="GOO740" s="479"/>
      <c r="GOP740" s="479"/>
      <c r="GOQ740" s="479"/>
      <c r="GOR740" s="479"/>
      <c r="GOS740" s="479"/>
      <c r="GOT740" s="479"/>
      <c r="GOU740" s="479"/>
      <c r="GOV740" s="479"/>
      <c r="GOW740" s="479"/>
      <c r="GOX740" s="479"/>
      <c r="GOY740" s="479"/>
      <c r="GOZ740" s="479"/>
      <c r="GPA740" s="479"/>
      <c r="GPB740" s="479"/>
      <c r="GPC740" s="479"/>
      <c r="GPD740" s="479"/>
      <c r="GPE740" s="479"/>
      <c r="GPF740" s="479"/>
      <c r="GPG740" s="479"/>
      <c r="GPH740" s="479"/>
      <c r="GPI740" s="479"/>
      <c r="GPJ740" s="479"/>
      <c r="GPK740" s="479"/>
      <c r="GPL740" s="479"/>
      <c r="GPM740" s="479"/>
      <c r="GPN740" s="479"/>
      <c r="GPO740" s="479"/>
      <c r="GPP740" s="479"/>
      <c r="GPQ740" s="479"/>
      <c r="GPR740" s="479"/>
      <c r="GPS740" s="479"/>
      <c r="GPT740" s="479"/>
      <c r="GPU740" s="479"/>
      <c r="GPV740" s="479"/>
      <c r="GPW740" s="479"/>
      <c r="GPX740" s="479"/>
      <c r="GPY740" s="479"/>
      <c r="GPZ740" s="479"/>
      <c r="GQA740" s="479"/>
      <c r="GQB740" s="479"/>
      <c r="GQC740" s="479"/>
      <c r="GQD740" s="479"/>
      <c r="GQE740" s="479"/>
      <c r="GQF740" s="479"/>
      <c r="GQG740" s="479"/>
      <c r="GQH740" s="479"/>
      <c r="GQI740" s="479"/>
      <c r="GQJ740" s="479"/>
      <c r="GQK740" s="479"/>
      <c r="GQL740" s="479"/>
      <c r="GQM740" s="479"/>
      <c r="GQN740" s="479"/>
      <c r="GQO740" s="479"/>
      <c r="GQP740" s="479"/>
      <c r="GQQ740" s="479"/>
      <c r="GQR740" s="479"/>
      <c r="GQS740" s="479"/>
      <c r="GQT740" s="479"/>
      <c r="GQU740" s="479"/>
      <c r="GQV740" s="479"/>
      <c r="GQW740" s="479"/>
      <c r="GQX740" s="479"/>
      <c r="GQY740" s="479"/>
      <c r="GQZ740" s="479"/>
      <c r="GRA740" s="479"/>
      <c r="GRB740" s="479"/>
      <c r="GRC740" s="479"/>
      <c r="GRD740" s="479"/>
      <c r="GRE740" s="479"/>
      <c r="GRF740" s="479"/>
      <c r="GRG740" s="479"/>
      <c r="GRH740" s="479"/>
      <c r="GRI740" s="479"/>
      <c r="GRJ740" s="479"/>
      <c r="GRK740" s="479"/>
      <c r="GRL740" s="479"/>
      <c r="GRM740" s="479"/>
      <c r="GRN740" s="479"/>
      <c r="GRO740" s="479"/>
      <c r="GRP740" s="479"/>
      <c r="GRQ740" s="479"/>
      <c r="GRR740" s="479"/>
      <c r="GRS740" s="479"/>
      <c r="GRT740" s="479"/>
      <c r="GRU740" s="479"/>
      <c r="GRV740" s="479"/>
      <c r="GRW740" s="479"/>
      <c r="GRX740" s="479"/>
      <c r="GRY740" s="479"/>
      <c r="GRZ740" s="479"/>
      <c r="GSA740" s="479"/>
      <c r="GSB740" s="479"/>
      <c r="GSC740" s="479"/>
      <c r="GSD740" s="479"/>
      <c r="GSE740" s="479"/>
      <c r="GSF740" s="479"/>
      <c r="GSG740" s="479"/>
      <c r="GSH740" s="479"/>
      <c r="GSI740" s="479"/>
      <c r="GSJ740" s="479"/>
      <c r="GSK740" s="479"/>
      <c r="GSL740" s="479"/>
      <c r="GSM740" s="479"/>
      <c r="GSN740" s="479"/>
      <c r="GSO740" s="479"/>
      <c r="GSP740" s="479"/>
      <c r="GSQ740" s="479"/>
      <c r="GSR740" s="479"/>
      <c r="GSS740" s="479"/>
      <c r="GST740" s="479"/>
      <c r="GSU740" s="479"/>
      <c r="GSV740" s="479"/>
      <c r="GSW740" s="479"/>
      <c r="GSX740" s="479"/>
      <c r="GSY740" s="479"/>
      <c r="GSZ740" s="479"/>
      <c r="GTA740" s="479"/>
      <c r="GTB740" s="479"/>
      <c r="GTC740" s="479"/>
      <c r="GTD740" s="479"/>
      <c r="GTE740" s="479"/>
      <c r="GTF740" s="479"/>
      <c r="GTG740" s="479"/>
      <c r="GTH740" s="479"/>
      <c r="GTI740" s="479"/>
      <c r="GTJ740" s="479"/>
      <c r="GTK740" s="479"/>
      <c r="GTL740" s="479"/>
      <c r="GTM740" s="479"/>
      <c r="GTN740" s="479"/>
      <c r="GTO740" s="479"/>
      <c r="GTP740" s="479"/>
      <c r="GTQ740" s="479"/>
      <c r="GTR740" s="479"/>
      <c r="GTS740" s="479"/>
      <c r="GTT740" s="479"/>
      <c r="GTU740" s="479"/>
      <c r="GTV740" s="479"/>
      <c r="GTW740" s="479"/>
      <c r="GTX740" s="479"/>
      <c r="GTY740" s="479"/>
      <c r="GTZ740" s="479"/>
      <c r="GUA740" s="479"/>
      <c r="GUB740" s="479"/>
      <c r="GUC740" s="479"/>
      <c r="GUD740" s="479"/>
      <c r="GUE740" s="479"/>
      <c r="GUF740" s="479"/>
      <c r="GUG740" s="479"/>
      <c r="GUH740" s="479"/>
      <c r="GUI740" s="479"/>
      <c r="GUJ740" s="479"/>
      <c r="GUK740" s="479"/>
      <c r="GUL740" s="479"/>
      <c r="GUM740" s="479"/>
      <c r="GUN740" s="479"/>
      <c r="GUO740" s="479"/>
      <c r="GUP740" s="479"/>
      <c r="GUQ740" s="479"/>
      <c r="GUR740" s="479"/>
      <c r="GUS740" s="479"/>
      <c r="GUT740" s="479"/>
      <c r="GUU740" s="479"/>
      <c r="GUV740" s="479"/>
      <c r="GUW740" s="479"/>
      <c r="GUX740" s="479"/>
      <c r="GUY740" s="479"/>
      <c r="GUZ740" s="479"/>
      <c r="GVA740" s="479"/>
      <c r="GVB740" s="479"/>
      <c r="GVC740" s="479"/>
      <c r="GVD740" s="479"/>
      <c r="GVE740" s="479"/>
      <c r="GVF740" s="479"/>
      <c r="GVG740" s="479"/>
      <c r="GVH740" s="479"/>
      <c r="GVI740" s="479"/>
      <c r="GVJ740" s="479"/>
      <c r="GVK740" s="479"/>
      <c r="GVL740" s="479"/>
      <c r="GVM740" s="479"/>
      <c r="GVN740" s="479"/>
      <c r="GVO740" s="479"/>
      <c r="GVP740" s="479"/>
      <c r="GVQ740" s="479"/>
      <c r="GVR740" s="479"/>
      <c r="GVS740" s="479"/>
      <c r="GVT740" s="479"/>
      <c r="GVU740" s="479"/>
      <c r="GVV740" s="479"/>
      <c r="GVW740" s="479"/>
      <c r="GVX740" s="479"/>
      <c r="GVY740" s="479"/>
      <c r="GVZ740" s="479"/>
      <c r="GWA740" s="479"/>
      <c r="GWB740" s="479"/>
      <c r="GWC740" s="479"/>
      <c r="GWD740" s="479"/>
      <c r="GWE740" s="479"/>
      <c r="GWF740" s="479"/>
      <c r="GWG740" s="479"/>
      <c r="GWH740" s="479"/>
      <c r="GWI740" s="479"/>
      <c r="GWJ740" s="479"/>
      <c r="GWK740" s="479"/>
      <c r="GWL740" s="479"/>
      <c r="GWM740" s="479"/>
      <c r="GWN740" s="479"/>
      <c r="GWO740" s="479"/>
      <c r="GWP740" s="479"/>
      <c r="GWQ740" s="479"/>
      <c r="GWR740" s="479"/>
      <c r="GWS740" s="479"/>
      <c r="GWT740" s="479"/>
      <c r="GWU740" s="479"/>
      <c r="GWV740" s="479"/>
      <c r="GWW740" s="479"/>
      <c r="GWX740" s="479"/>
      <c r="GWY740" s="479"/>
      <c r="GWZ740" s="479"/>
      <c r="GXA740" s="479"/>
      <c r="GXB740" s="479"/>
      <c r="GXC740" s="479"/>
      <c r="GXD740" s="479"/>
      <c r="GXE740" s="479"/>
      <c r="GXF740" s="479"/>
      <c r="GXG740" s="479"/>
      <c r="GXH740" s="479"/>
      <c r="GXI740" s="479"/>
      <c r="GXJ740" s="479"/>
      <c r="GXK740" s="479"/>
      <c r="GXL740" s="479"/>
      <c r="GXM740" s="479"/>
      <c r="GXN740" s="479"/>
      <c r="GXO740" s="479"/>
      <c r="GXP740" s="479"/>
      <c r="GXQ740" s="479"/>
      <c r="GXR740" s="479"/>
      <c r="GXS740" s="479"/>
      <c r="GXT740" s="479"/>
      <c r="GXU740" s="479"/>
      <c r="GXV740" s="479"/>
      <c r="GXW740" s="479"/>
      <c r="GXX740" s="479"/>
      <c r="GXY740" s="479"/>
      <c r="GXZ740" s="479"/>
      <c r="GYA740" s="479"/>
      <c r="GYB740" s="479"/>
      <c r="GYC740" s="479"/>
      <c r="GYD740" s="479"/>
      <c r="GYE740" s="479"/>
      <c r="GYF740" s="479"/>
      <c r="GYG740" s="479"/>
      <c r="GYH740" s="479"/>
      <c r="GYI740" s="479"/>
      <c r="GYJ740" s="479"/>
      <c r="GYK740" s="479"/>
      <c r="GYL740" s="479"/>
      <c r="GYM740" s="479"/>
      <c r="GYN740" s="479"/>
      <c r="GYO740" s="479"/>
      <c r="GYP740" s="479"/>
      <c r="GYQ740" s="479"/>
      <c r="GYR740" s="479"/>
      <c r="GYS740" s="479"/>
      <c r="GYT740" s="479"/>
      <c r="GYU740" s="479"/>
      <c r="GYV740" s="479"/>
      <c r="GYW740" s="479"/>
      <c r="GYX740" s="479"/>
      <c r="GYY740" s="479"/>
      <c r="GYZ740" s="479"/>
      <c r="GZA740" s="479"/>
      <c r="GZB740" s="479"/>
      <c r="GZC740" s="479"/>
      <c r="GZD740" s="479"/>
      <c r="GZE740" s="479"/>
      <c r="GZF740" s="479"/>
      <c r="GZG740" s="479"/>
      <c r="GZH740" s="479"/>
      <c r="GZI740" s="479"/>
      <c r="GZJ740" s="479"/>
      <c r="GZK740" s="479"/>
      <c r="GZL740" s="479"/>
      <c r="GZM740" s="479"/>
      <c r="GZN740" s="479"/>
      <c r="GZO740" s="479"/>
      <c r="GZP740" s="479"/>
      <c r="GZQ740" s="479"/>
      <c r="GZR740" s="479"/>
      <c r="GZS740" s="479"/>
      <c r="GZT740" s="479"/>
      <c r="GZU740" s="479"/>
      <c r="GZV740" s="479"/>
      <c r="GZW740" s="479"/>
      <c r="GZX740" s="479"/>
      <c r="GZY740" s="479"/>
      <c r="GZZ740" s="479"/>
      <c r="HAA740" s="479"/>
      <c r="HAB740" s="479"/>
      <c r="HAC740" s="479"/>
      <c r="HAD740" s="479"/>
      <c r="HAE740" s="479"/>
      <c r="HAF740" s="479"/>
      <c r="HAG740" s="479"/>
      <c r="HAH740" s="479"/>
      <c r="HAI740" s="479"/>
      <c r="HAJ740" s="479"/>
      <c r="HAK740" s="479"/>
      <c r="HAL740" s="479"/>
      <c r="HAM740" s="479"/>
      <c r="HAN740" s="479"/>
      <c r="HAO740" s="479"/>
      <c r="HAP740" s="479"/>
      <c r="HAQ740" s="479"/>
      <c r="HAR740" s="479"/>
      <c r="HAS740" s="479"/>
      <c r="HAT740" s="479"/>
      <c r="HAU740" s="479"/>
      <c r="HAV740" s="479"/>
      <c r="HAW740" s="479"/>
      <c r="HAX740" s="479"/>
      <c r="HAY740" s="479"/>
      <c r="HAZ740" s="479"/>
      <c r="HBA740" s="479"/>
      <c r="HBB740" s="479"/>
      <c r="HBC740" s="479"/>
      <c r="HBD740" s="479"/>
      <c r="HBE740" s="479"/>
      <c r="HBF740" s="479"/>
      <c r="HBG740" s="479"/>
      <c r="HBH740" s="479"/>
      <c r="HBI740" s="479"/>
      <c r="HBJ740" s="479"/>
      <c r="HBK740" s="479"/>
      <c r="HBL740" s="479"/>
      <c r="HBM740" s="479"/>
      <c r="HBN740" s="479"/>
      <c r="HBO740" s="479"/>
      <c r="HBP740" s="479"/>
      <c r="HBQ740" s="479"/>
      <c r="HBR740" s="479"/>
      <c r="HBS740" s="479"/>
      <c r="HBT740" s="479"/>
      <c r="HBU740" s="479"/>
      <c r="HBV740" s="479"/>
      <c r="HBW740" s="479"/>
      <c r="HBX740" s="479"/>
      <c r="HBY740" s="479"/>
      <c r="HBZ740" s="479"/>
      <c r="HCA740" s="479"/>
      <c r="HCB740" s="479"/>
      <c r="HCC740" s="479"/>
      <c r="HCD740" s="479"/>
      <c r="HCE740" s="479"/>
      <c r="HCF740" s="479"/>
      <c r="HCG740" s="479"/>
      <c r="HCH740" s="479"/>
      <c r="HCI740" s="479"/>
      <c r="HCJ740" s="479"/>
      <c r="HCK740" s="479"/>
      <c r="HCL740" s="479"/>
      <c r="HCM740" s="479"/>
      <c r="HCN740" s="479"/>
      <c r="HCO740" s="479"/>
      <c r="HCP740" s="479"/>
      <c r="HCQ740" s="479"/>
      <c r="HCR740" s="479"/>
      <c r="HCS740" s="479"/>
      <c r="HCT740" s="479"/>
      <c r="HCU740" s="479"/>
      <c r="HCV740" s="479"/>
      <c r="HCW740" s="479"/>
      <c r="HCX740" s="479"/>
      <c r="HCY740" s="479"/>
      <c r="HCZ740" s="479"/>
      <c r="HDA740" s="479"/>
      <c r="HDB740" s="479"/>
      <c r="HDC740" s="479"/>
      <c r="HDD740" s="479"/>
      <c r="HDE740" s="479"/>
      <c r="HDF740" s="479"/>
      <c r="HDG740" s="479"/>
      <c r="HDH740" s="479"/>
      <c r="HDI740" s="479"/>
      <c r="HDJ740" s="479"/>
      <c r="HDK740" s="479"/>
      <c r="HDL740" s="479"/>
      <c r="HDM740" s="479"/>
      <c r="HDN740" s="479"/>
      <c r="HDO740" s="479"/>
      <c r="HDP740" s="479"/>
      <c r="HDQ740" s="479"/>
      <c r="HDR740" s="479"/>
      <c r="HDS740" s="479"/>
      <c r="HDT740" s="479"/>
      <c r="HDU740" s="479"/>
      <c r="HDV740" s="479"/>
      <c r="HDW740" s="479"/>
      <c r="HDX740" s="479"/>
      <c r="HDY740" s="479"/>
      <c r="HDZ740" s="479"/>
      <c r="HEA740" s="479"/>
      <c r="HEB740" s="479"/>
      <c r="HEC740" s="479"/>
      <c r="HED740" s="479"/>
      <c r="HEE740" s="479"/>
      <c r="HEF740" s="479"/>
      <c r="HEG740" s="479"/>
      <c r="HEH740" s="479"/>
      <c r="HEI740" s="479"/>
      <c r="HEJ740" s="479"/>
      <c r="HEK740" s="479"/>
      <c r="HEL740" s="479"/>
      <c r="HEM740" s="479"/>
      <c r="HEN740" s="479"/>
      <c r="HEO740" s="479"/>
      <c r="HEP740" s="479"/>
      <c r="HEQ740" s="479"/>
      <c r="HER740" s="479"/>
      <c r="HES740" s="479"/>
      <c r="HET740" s="479"/>
      <c r="HEU740" s="479"/>
      <c r="HEV740" s="479"/>
      <c r="HEW740" s="479"/>
      <c r="HEX740" s="479"/>
      <c r="HEY740" s="479"/>
      <c r="HEZ740" s="479"/>
      <c r="HFA740" s="479"/>
      <c r="HFB740" s="479"/>
      <c r="HFC740" s="479"/>
      <c r="HFD740" s="479"/>
      <c r="HFE740" s="479"/>
      <c r="HFF740" s="479"/>
      <c r="HFG740" s="479"/>
      <c r="HFH740" s="479"/>
      <c r="HFI740" s="479"/>
      <c r="HFJ740" s="479"/>
      <c r="HFK740" s="479"/>
      <c r="HFL740" s="479"/>
      <c r="HFM740" s="479"/>
      <c r="HFN740" s="479"/>
      <c r="HFO740" s="479"/>
      <c r="HFP740" s="479"/>
      <c r="HFQ740" s="479"/>
      <c r="HFR740" s="479"/>
      <c r="HFS740" s="479"/>
      <c r="HFT740" s="479"/>
      <c r="HFU740" s="479"/>
      <c r="HFV740" s="479"/>
      <c r="HFW740" s="479"/>
      <c r="HFX740" s="479"/>
      <c r="HFY740" s="479"/>
      <c r="HFZ740" s="479"/>
      <c r="HGA740" s="479"/>
      <c r="HGB740" s="479"/>
      <c r="HGC740" s="479"/>
      <c r="HGD740" s="479"/>
      <c r="HGE740" s="479"/>
      <c r="HGF740" s="479"/>
      <c r="HGG740" s="479"/>
      <c r="HGH740" s="479"/>
      <c r="HGI740" s="479"/>
      <c r="HGJ740" s="479"/>
      <c r="HGK740" s="479"/>
      <c r="HGL740" s="479"/>
      <c r="HGM740" s="479"/>
      <c r="HGN740" s="479"/>
      <c r="HGO740" s="479"/>
      <c r="HGP740" s="479"/>
      <c r="HGQ740" s="479"/>
      <c r="HGR740" s="479"/>
      <c r="HGS740" s="479"/>
      <c r="HGT740" s="479"/>
      <c r="HGU740" s="479"/>
      <c r="HGV740" s="479"/>
      <c r="HGW740" s="479"/>
      <c r="HGX740" s="479"/>
      <c r="HGY740" s="479"/>
      <c r="HGZ740" s="479"/>
      <c r="HHA740" s="479"/>
      <c r="HHB740" s="479"/>
      <c r="HHC740" s="479"/>
      <c r="HHD740" s="479"/>
      <c r="HHE740" s="479"/>
      <c r="HHF740" s="479"/>
      <c r="HHG740" s="479"/>
      <c r="HHH740" s="479"/>
      <c r="HHI740" s="479"/>
      <c r="HHJ740" s="479"/>
      <c r="HHK740" s="479"/>
      <c r="HHL740" s="479"/>
      <c r="HHM740" s="479"/>
      <c r="HHN740" s="479"/>
      <c r="HHO740" s="479"/>
      <c r="HHP740" s="479"/>
      <c r="HHQ740" s="479"/>
      <c r="HHR740" s="479"/>
      <c r="HHS740" s="479"/>
      <c r="HHT740" s="479"/>
      <c r="HHU740" s="479"/>
      <c r="HHV740" s="479"/>
      <c r="HHW740" s="479"/>
      <c r="HHX740" s="479"/>
      <c r="HHY740" s="479"/>
      <c r="HHZ740" s="479"/>
      <c r="HIA740" s="479"/>
      <c r="HIB740" s="479"/>
      <c r="HIC740" s="479"/>
      <c r="HID740" s="479"/>
      <c r="HIE740" s="479"/>
      <c r="HIF740" s="479"/>
      <c r="HIG740" s="479"/>
      <c r="HIH740" s="479"/>
      <c r="HII740" s="479"/>
      <c r="HIJ740" s="479"/>
      <c r="HIK740" s="479"/>
      <c r="HIL740" s="479"/>
      <c r="HIM740" s="479"/>
      <c r="HIN740" s="479"/>
      <c r="HIO740" s="479"/>
      <c r="HIP740" s="479"/>
      <c r="HIQ740" s="479"/>
      <c r="HIR740" s="479"/>
      <c r="HIS740" s="479"/>
      <c r="HIT740" s="479"/>
      <c r="HIU740" s="479"/>
      <c r="HIV740" s="479"/>
      <c r="HIW740" s="479"/>
      <c r="HIX740" s="479"/>
      <c r="HIY740" s="479"/>
      <c r="HIZ740" s="479"/>
      <c r="HJA740" s="479"/>
      <c r="HJB740" s="479"/>
      <c r="HJC740" s="479"/>
      <c r="HJD740" s="479"/>
      <c r="HJE740" s="479"/>
      <c r="HJF740" s="479"/>
      <c r="HJG740" s="479"/>
      <c r="HJH740" s="479"/>
      <c r="HJI740" s="479"/>
      <c r="HJJ740" s="479"/>
      <c r="HJK740" s="479"/>
      <c r="HJL740" s="479"/>
      <c r="HJM740" s="479"/>
      <c r="HJN740" s="479"/>
      <c r="HJO740" s="479"/>
      <c r="HJP740" s="479"/>
      <c r="HJQ740" s="479"/>
      <c r="HJR740" s="479"/>
      <c r="HJS740" s="479"/>
      <c r="HJT740" s="479"/>
      <c r="HJU740" s="479"/>
      <c r="HJV740" s="479"/>
      <c r="HJW740" s="479"/>
      <c r="HJX740" s="479"/>
      <c r="HJY740" s="479"/>
      <c r="HJZ740" s="479"/>
      <c r="HKA740" s="479"/>
      <c r="HKB740" s="479"/>
      <c r="HKC740" s="479"/>
      <c r="HKD740" s="479"/>
      <c r="HKE740" s="479"/>
      <c r="HKF740" s="479"/>
      <c r="HKG740" s="479"/>
      <c r="HKH740" s="479"/>
      <c r="HKI740" s="479"/>
      <c r="HKJ740" s="479"/>
      <c r="HKK740" s="479"/>
      <c r="HKL740" s="479"/>
      <c r="HKM740" s="479"/>
      <c r="HKN740" s="479"/>
      <c r="HKO740" s="479"/>
      <c r="HKP740" s="479"/>
      <c r="HKQ740" s="479"/>
      <c r="HKR740" s="479"/>
      <c r="HKS740" s="479"/>
      <c r="HKT740" s="479"/>
      <c r="HKU740" s="479"/>
      <c r="HKV740" s="479"/>
      <c r="HKW740" s="479"/>
      <c r="HKX740" s="479"/>
      <c r="HKY740" s="479"/>
      <c r="HKZ740" s="479"/>
      <c r="HLA740" s="479"/>
      <c r="HLB740" s="479"/>
      <c r="HLC740" s="479"/>
      <c r="HLD740" s="479"/>
      <c r="HLE740" s="479"/>
      <c r="HLF740" s="479"/>
      <c r="HLG740" s="479"/>
      <c r="HLH740" s="479"/>
      <c r="HLI740" s="479"/>
      <c r="HLJ740" s="479"/>
      <c r="HLK740" s="479"/>
      <c r="HLL740" s="479"/>
      <c r="HLM740" s="479"/>
      <c r="HLN740" s="479"/>
      <c r="HLO740" s="479"/>
      <c r="HLP740" s="479"/>
      <c r="HLQ740" s="479"/>
      <c r="HLR740" s="479"/>
      <c r="HLS740" s="479"/>
      <c r="HLT740" s="479"/>
      <c r="HLU740" s="479"/>
      <c r="HLV740" s="479"/>
      <c r="HLW740" s="479"/>
      <c r="HLX740" s="479"/>
      <c r="HLY740" s="479"/>
      <c r="HLZ740" s="479"/>
      <c r="HMA740" s="479"/>
      <c r="HMB740" s="479"/>
      <c r="HMC740" s="479"/>
      <c r="HMD740" s="479"/>
      <c r="HME740" s="479"/>
      <c r="HMF740" s="479"/>
      <c r="HMG740" s="479"/>
      <c r="HMH740" s="479"/>
      <c r="HMI740" s="479"/>
      <c r="HMJ740" s="479"/>
      <c r="HMK740" s="479"/>
      <c r="HML740" s="479"/>
      <c r="HMM740" s="479"/>
      <c r="HMN740" s="479"/>
      <c r="HMO740" s="479"/>
      <c r="HMP740" s="479"/>
      <c r="HMQ740" s="479"/>
      <c r="HMR740" s="479"/>
      <c r="HMS740" s="479"/>
      <c r="HMT740" s="479"/>
      <c r="HMU740" s="479"/>
      <c r="HMV740" s="479"/>
      <c r="HMW740" s="479"/>
      <c r="HMX740" s="479"/>
      <c r="HMY740" s="479"/>
      <c r="HMZ740" s="479"/>
      <c r="HNA740" s="479"/>
      <c r="HNB740" s="479"/>
      <c r="HNC740" s="479"/>
      <c r="HND740" s="479"/>
      <c r="HNE740" s="479"/>
      <c r="HNF740" s="479"/>
      <c r="HNG740" s="479"/>
      <c r="HNH740" s="479"/>
      <c r="HNI740" s="479"/>
      <c r="HNJ740" s="479"/>
      <c r="HNK740" s="479"/>
      <c r="HNL740" s="479"/>
      <c r="HNM740" s="479"/>
      <c r="HNN740" s="479"/>
      <c r="HNO740" s="479"/>
      <c r="HNP740" s="479"/>
      <c r="HNQ740" s="479"/>
      <c r="HNR740" s="479"/>
      <c r="HNS740" s="479"/>
      <c r="HNT740" s="479"/>
      <c r="HNU740" s="479"/>
      <c r="HNV740" s="479"/>
      <c r="HNW740" s="479"/>
      <c r="HNX740" s="479"/>
      <c r="HNY740" s="479"/>
      <c r="HNZ740" s="479"/>
      <c r="HOA740" s="479"/>
      <c r="HOB740" s="479"/>
      <c r="HOC740" s="479"/>
      <c r="HOD740" s="479"/>
      <c r="HOE740" s="479"/>
      <c r="HOF740" s="479"/>
      <c r="HOG740" s="479"/>
      <c r="HOH740" s="479"/>
      <c r="HOI740" s="479"/>
      <c r="HOJ740" s="479"/>
      <c r="HOK740" s="479"/>
      <c r="HOL740" s="479"/>
      <c r="HOM740" s="479"/>
      <c r="HON740" s="479"/>
      <c r="HOO740" s="479"/>
      <c r="HOP740" s="479"/>
      <c r="HOQ740" s="479"/>
      <c r="HOR740" s="479"/>
      <c r="HOS740" s="479"/>
      <c r="HOT740" s="479"/>
      <c r="HOU740" s="479"/>
      <c r="HOV740" s="479"/>
      <c r="HOW740" s="479"/>
      <c r="HOX740" s="479"/>
      <c r="HOY740" s="479"/>
      <c r="HOZ740" s="479"/>
      <c r="HPA740" s="479"/>
      <c r="HPB740" s="479"/>
      <c r="HPC740" s="479"/>
      <c r="HPD740" s="479"/>
      <c r="HPE740" s="479"/>
      <c r="HPF740" s="479"/>
      <c r="HPG740" s="479"/>
      <c r="HPH740" s="479"/>
      <c r="HPI740" s="479"/>
      <c r="HPJ740" s="479"/>
      <c r="HPK740" s="479"/>
      <c r="HPL740" s="479"/>
      <c r="HPM740" s="479"/>
      <c r="HPN740" s="479"/>
      <c r="HPO740" s="479"/>
      <c r="HPP740" s="479"/>
      <c r="HPQ740" s="479"/>
      <c r="HPR740" s="479"/>
      <c r="HPS740" s="479"/>
      <c r="HPT740" s="479"/>
      <c r="HPU740" s="479"/>
      <c r="HPV740" s="479"/>
      <c r="HPW740" s="479"/>
      <c r="HPX740" s="479"/>
      <c r="HPY740" s="479"/>
      <c r="HPZ740" s="479"/>
      <c r="HQA740" s="479"/>
      <c r="HQB740" s="479"/>
      <c r="HQC740" s="479"/>
      <c r="HQD740" s="479"/>
      <c r="HQE740" s="479"/>
      <c r="HQF740" s="479"/>
      <c r="HQG740" s="479"/>
      <c r="HQH740" s="479"/>
      <c r="HQI740" s="479"/>
      <c r="HQJ740" s="479"/>
      <c r="HQK740" s="479"/>
      <c r="HQL740" s="479"/>
      <c r="HQM740" s="479"/>
      <c r="HQN740" s="479"/>
      <c r="HQO740" s="479"/>
      <c r="HQP740" s="479"/>
      <c r="HQQ740" s="479"/>
      <c r="HQR740" s="479"/>
      <c r="HQS740" s="479"/>
      <c r="HQT740" s="479"/>
      <c r="HQU740" s="479"/>
      <c r="HQV740" s="479"/>
      <c r="HQW740" s="479"/>
      <c r="HQX740" s="479"/>
      <c r="HQY740" s="479"/>
      <c r="HQZ740" s="479"/>
      <c r="HRA740" s="479"/>
      <c r="HRB740" s="479"/>
      <c r="HRC740" s="479"/>
      <c r="HRD740" s="479"/>
      <c r="HRE740" s="479"/>
      <c r="HRF740" s="479"/>
      <c r="HRG740" s="479"/>
      <c r="HRH740" s="479"/>
      <c r="HRI740" s="479"/>
      <c r="HRJ740" s="479"/>
      <c r="HRK740" s="479"/>
      <c r="HRL740" s="479"/>
      <c r="HRM740" s="479"/>
      <c r="HRN740" s="479"/>
      <c r="HRO740" s="479"/>
      <c r="HRP740" s="479"/>
      <c r="HRQ740" s="479"/>
      <c r="HRR740" s="479"/>
      <c r="HRS740" s="479"/>
      <c r="HRT740" s="479"/>
      <c r="HRU740" s="479"/>
      <c r="HRV740" s="479"/>
      <c r="HRW740" s="479"/>
      <c r="HRX740" s="479"/>
      <c r="HRY740" s="479"/>
      <c r="HRZ740" s="479"/>
      <c r="HSA740" s="479"/>
      <c r="HSB740" s="479"/>
      <c r="HSC740" s="479"/>
      <c r="HSD740" s="479"/>
      <c r="HSE740" s="479"/>
      <c r="HSF740" s="479"/>
      <c r="HSG740" s="479"/>
      <c r="HSH740" s="479"/>
      <c r="HSI740" s="479"/>
      <c r="HSJ740" s="479"/>
      <c r="HSK740" s="479"/>
      <c r="HSL740" s="479"/>
      <c r="HSM740" s="479"/>
      <c r="HSN740" s="479"/>
      <c r="HSO740" s="479"/>
      <c r="HSP740" s="479"/>
      <c r="HSQ740" s="479"/>
      <c r="HSR740" s="479"/>
      <c r="HSS740" s="479"/>
      <c r="HST740" s="479"/>
      <c r="HSU740" s="479"/>
      <c r="HSV740" s="479"/>
      <c r="HSW740" s="479"/>
      <c r="HSX740" s="479"/>
      <c r="HSY740" s="479"/>
      <c r="HSZ740" s="479"/>
      <c r="HTA740" s="479"/>
      <c r="HTB740" s="479"/>
      <c r="HTC740" s="479"/>
      <c r="HTD740" s="479"/>
      <c r="HTE740" s="479"/>
      <c r="HTF740" s="479"/>
      <c r="HTG740" s="479"/>
      <c r="HTH740" s="479"/>
      <c r="HTI740" s="479"/>
      <c r="HTJ740" s="479"/>
      <c r="HTK740" s="479"/>
      <c r="HTL740" s="479"/>
      <c r="HTM740" s="479"/>
      <c r="HTN740" s="479"/>
      <c r="HTO740" s="479"/>
      <c r="HTP740" s="479"/>
      <c r="HTQ740" s="479"/>
      <c r="HTR740" s="479"/>
      <c r="HTS740" s="479"/>
      <c r="HTT740" s="479"/>
      <c r="HTU740" s="479"/>
      <c r="HTV740" s="479"/>
      <c r="HTW740" s="479"/>
      <c r="HTX740" s="479"/>
      <c r="HTY740" s="479"/>
      <c r="HTZ740" s="479"/>
      <c r="HUA740" s="479"/>
      <c r="HUB740" s="479"/>
      <c r="HUC740" s="479"/>
      <c r="HUD740" s="479"/>
      <c r="HUE740" s="479"/>
      <c r="HUF740" s="479"/>
      <c r="HUG740" s="479"/>
      <c r="HUH740" s="479"/>
      <c r="HUI740" s="479"/>
      <c r="HUJ740" s="479"/>
      <c r="HUK740" s="479"/>
      <c r="HUL740" s="479"/>
      <c r="HUM740" s="479"/>
      <c r="HUN740" s="479"/>
      <c r="HUO740" s="479"/>
      <c r="HUP740" s="479"/>
      <c r="HUQ740" s="479"/>
      <c r="HUR740" s="479"/>
      <c r="HUS740" s="479"/>
      <c r="HUT740" s="479"/>
      <c r="HUU740" s="479"/>
      <c r="HUV740" s="479"/>
      <c r="HUW740" s="479"/>
      <c r="HUX740" s="479"/>
      <c r="HUY740" s="479"/>
      <c r="HUZ740" s="479"/>
      <c r="HVA740" s="479"/>
      <c r="HVB740" s="479"/>
      <c r="HVC740" s="479"/>
      <c r="HVD740" s="479"/>
      <c r="HVE740" s="479"/>
      <c r="HVF740" s="479"/>
      <c r="HVG740" s="479"/>
      <c r="HVH740" s="479"/>
      <c r="HVI740" s="479"/>
      <c r="HVJ740" s="479"/>
      <c r="HVK740" s="479"/>
      <c r="HVL740" s="479"/>
      <c r="HVM740" s="479"/>
      <c r="HVN740" s="479"/>
      <c r="HVO740" s="479"/>
      <c r="HVP740" s="479"/>
      <c r="HVQ740" s="479"/>
      <c r="HVR740" s="479"/>
      <c r="HVS740" s="479"/>
      <c r="HVT740" s="479"/>
      <c r="HVU740" s="479"/>
      <c r="HVV740" s="479"/>
      <c r="HVW740" s="479"/>
      <c r="HVX740" s="479"/>
      <c r="HVY740" s="479"/>
      <c r="HVZ740" s="479"/>
      <c r="HWA740" s="479"/>
      <c r="HWB740" s="479"/>
      <c r="HWC740" s="479"/>
      <c r="HWD740" s="479"/>
      <c r="HWE740" s="479"/>
      <c r="HWF740" s="479"/>
      <c r="HWG740" s="479"/>
      <c r="HWH740" s="479"/>
      <c r="HWI740" s="479"/>
      <c r="HWJ740" s="479"/>
      <c r="HWK740" s="479"/>
      <c r="HWL740" s="479"/>
      <c r="HWM740" s="479"/>
      <c r="HWN740" s="479"/>
      <c r="HWO740" s="479"/>
      <c r="HWP740" s="479"/>
      <c r="HWQ740" s="479"/>
      <c r="HWR740" s="479"/>
      <c r="HWS740" s="479"/>
      <c r="HWT740" s="479"/>
      <c r="HWU740" s="479"/>
      <c r="HWV740" s="479"/>
      <c r="HWW740" s="479"/>
      <c r="HWX740" s="479"/>
      <c r="HWY740" s="479"/>
      <c r="HWZ740" s="479"/>
      <c r="HXA740" s="479"/>
      <c r="HXB740" s="479"/>
      <c r="HXC740" s="479"/>
      <c r="HXD740" s="479"/>
      <c r="HXE740" s="479"/>
      <c r="HXF740" s="479"/>
      <c r="HXG740" s="479"/>
      <c r="HXH740" s="479"/>
      <c r="HXI740" s="479"/>
      <c r="HXJ740" s="479"/>
      <c r="HXK740" s="479"/>
      <c r="HXL740" s="479"/>
      <c r="HXM740" s="479"/>
      <c r="HXN740" s="479"/>
      <c r="HXO740" s="479"/>
      <c r="HXP740" s="479"/>
      <c r="HXQ740" s="479"/>
      <c r="HXR740" s="479"/>
      <c r="HXS740" s="479"/>
      <c r="HXT740" s="479"/>
      <c r="HXU740" s="479"/>
      <c r="HXV740" s="479"/>
      <c r="HXW740" s="479"/>
      <c r="HXX740" s="479"/>
      <c r="HXY740" s="479"/>
      <c r="HXZ740" s="479"/>
      <c r="HYA740" s="479"/>
      <c r="HYB740" s="479"/>
      <c r="HYC740" s="479"/>
      <c r="HYD740" s="479"/>
      <c r="HYE740" s="479"/>
      <c r="HYF740" s="479"/>
      <c r="HYG740" s="479"/>
      <c r="HYH740" s="479"/>
      <c r="HYI740" s="479"/>
      <c r="HYJ740" s="479"/>
      <c r="HYK740" s="479"/>
      <c r="HYL740" s="479"/>
      <c r="HYM740" s="479"/>
      <c r="HYN740" s="479"/>
      <c r="HYO740" s="479"/>
      <c r="HYP740" s="479"/>
      <c r="HYQ740" s="479"/>
      <c r="HYR740" s="479"/>
      <c r="HYS740" s="479"/>
      <c r="HYT740" s="479"/>
      <c r="HYU740" s="479"/>
      <c r="HYV740" s="479"/>
      <c r="HYW740" s="479"/>
      <c r="HYX740" s="479"/>
      <c r="HYY740" s="479"/>
      <c r="HYZ740" s="479"/>
      <c r="HZA740" s="479"/>
      <c r="HZB740" s="479"/>
      <c r="HZC740" s="479"/>
      <c r="HZD740" s="479"/>
      <c r="HZE740" s="479"/>
      <c r="HZF740" s="479"/>
      <c r="HZG740" s="479"/>
      <c r="HZH740" s="479"/>
      <c r="HZI740" s="479"/>
      <c r="HZJ740" s="479"/>
      <c r="HZK740" s="479"/>
      <c r="HZL740" s="479"/>
      <c r="HZM740" s="479"/>
      <c r="HZN740" s="479"/>
      <c r="HZO740" s="479"/>
      <c r="HZP740" s="479"/>
      <c r="HZQ740" s="479"/>
      <c r="HZR740" s="479"/>
      <c r="HZS740" s="479"/>
      <c r="HZT740" s="479"/>
      <c r="HZU740" s="479"/>
      <c r="HZV740" s="479"/>
      <c r="HZW740" s="479"/>
      <c r="HZX740" s="479"/>
      <c r="HZY740" s="479"/>
      <c r="HZZ740" s="479"/>
      <c r="IAA740" s="479"/>
      <c r="IAB740" s="479"/>
      <c r="IAC740" s="479"/>
      <c r="IAD740" s="479"/>
      <c r="IAE740" s="479"/>
      <c r="IAF740" s="479"/>
      <c r="IAG740" s="479"/>
      <c r="IAH740" s="479"/>
      <c r="IAI740" s="479"/>
      <c r="IAJ740" s="479"/>
      <c r="IAK740" s="479"/>
      <c r="IAL740" s="479"/>
      <c r="IAM740" s="479"/>
      <c r="IAN740" s="479"/>
      <c r="IAO740" s="479"/>
      <c r="IAP740" s="479"/>
      <c r="IAQ740" s="479"/>
      <c r="IAR740" s="479"/>
      <c r="IAS740" s="479"/>
      <c r="IAT740" s="479"/>
      <c r="IAU740" s="479"/>
      <c r="IAV740" s="479"/>
      <c r="IAW740" s="479"/>
      <c r="IAX740" s="479"/>
      <c r="IAY740" s="479"/>
      <c r="IAZ740" s="479"/>
      <c r="IBA740" s="479"/>
      <c r="IBB740" s="479"/>
      <c r="IBC740" s="479"/>
      <c r="IBD740" s="479"/>
      <c r="IBE740" s="479"/>
      <c r="IBF740" s="479"/>
      <c r="IBG740" s="479"/>
      <c r="IBH740" s="479"/>
      <c r="IBI740" s="479"/>
      <c r="IBJ740" s="479"/>
      <c r="IBK740" s="479"/>
      <c r="IBL740" s="479"/>
      <c r="IBM740" s="479"/>
      <c r="IBN740" s="479"/>
      <c r="IBO740" s="479"/>
      <c r="IBP740" s="479"/>
      <c r="IBQ740" s="479"/>
      <c r="IBR740" s="479"/>
      <c r="IBS740" s="479"/>
      <c r="IBT740" s="479"/>
      <c r="IBU740" s="479"/>
      <c r="IBV740" s="479"/>
      <c r="IBW740" s="479"/>
      <c r="IBX740" s="479"/>
      <c r="IBY740" s="479"/>
      <c r="IBZ740" s="479"/>
      <c r="ICA740" s="479"/>
      <c r="ICB740" s="479"/>
      <c r="ICC740" s="479"/>
      <c r="ICD740" s="479"/>
      <c r="ICE740" s="479"/>
      <c r="ICF740" s="479"/>
      <c r="ICG740" s="479"/>
      <c r="ICH740" s="479"/>
      <c r="ICI740" s="479"/>
      <c r="ICJ740" s="479"/>
      <c r="ICK740" s="479"/>
      <c r="ICL740" s="479"/>
      <c r="ICM740" s="479"/>
      <c r="ICN740" s="479"/>
      <c r="ICO740" s="479"/>
      <c r="ICP740" s="479"/>
      <c r="ICQ740" s="479"/>
      <c r="ICR740" s="479"/>
      <c r="ICS740" s="479"/>
      <c r="ICT740" s="479"/>
      <c r="ICU740" s="479"/>
      <c r="ICV740" s="479"/>
      <c r="ICW740" s="479"/>
      <c r="ICX740" s="479"/>
      <c r="ICY740" s="479"/>
      <c r="ICZ740" s="479"/>
      <c r="IDA740" s="479"/>
      <c r="IDB740" s="479"/>
      <c r="IDC740" s="479"/>
      <c r="IDD740" s="479"/>
      <c r="IDE740" s="479"/>
      <c r="IDF740" s="479"/>
      <c r="IDG740" s="479"/>
      <c r="IDH740" s="479"/>
      <c r="IDI740" s="479"/>
      <c r="IDJ740" s="479"/>
      <c r="IDK740" s="479"/>
      <c r="IDL740" s="479"/>
      <c r="IDM740" s="479"/>
      <c r="IDN740" s="479"/>
      <c r="IDO740" s="479"/>
      <c r="IDP740" s="479"/>
      <c r="IDQ740" s="479"/>
      <c r="IDR740" s="479"/>
      <c r="IDS740" s="479"/>
      <c r="IDT740" s="479"/>
      <c r="IDU740" s="479"/>
      <c r="IDV740" s="479"/>
      <c r="IDW740" s="479"/>
      <c r="IDX740" s="479"/>
      <c r="IDY740" s="479"/>
      <c r="IDZ740" s="479"/>
      <c r="IEA740" s="479"/>
      <c r="IEB740" s="479"/>
      <c r="IEC740" s="479"/>
      <c r="IED740" s="479"/>
      <c r="IEE740" s="479"/>
      <c r="IEF740" s="479"/>
      <c r="IEG740" s="479"/>
      <c r="IEH740" s="479"/>
      <c r="IEI740" s="479"/>
      <c r="IEJ740" s="479"/>
      <c r="IEK740" s="479"/>
      <c r="IEL740" s="479"/>
      <c r="IEM740" s="479"/>
      <c r="IEN740" s="479"/>
      <c r="IEO740" s="479"/>
      <c r="IEP740" s="479"/>
      <c r="IEQ740" s="479"/>
      <c r="IER740" s="479"/>
      <c r="IES740" s="479"/>
      <c r="IET740" s="479"/>
      <c r="IEU740" s="479"/>
      <c r="IEV740" s="479"/>
      <c r="IEW740" s="479"/>
      <c r="IEX740" s="479"/>
      <c r="IEY740" s="479"/>
      <c r="IEZ740" s="479"/>
      <c r="IFA740" s="479"/>
      <c r="IFB740" s="479"/>
      <c r="IFC740" s="479"/>
      <c r="IFD740" s="479"/>
      <c r="IFE740" s="479"/>
      <c r="IFF740" s="479"/>
      <c r="IFG740" s="479"/>
      <c r="IFH740" s="479"/>
      <c r="IFI740" s="479"/>
      <c r="IFJ740" s="479"/>
      <c r="IFK740" s="479"/>
      <c r="IFL740" s="479"/>
      <c r="IFM740" s="479"/>
      <c r="IFN740" s="479"/>
      <c r="IFO740" s="479"/>
      <c r="IFP740" s="479"/>
      <c r="IFQ740" s="479"/>
      <c r="IFR740" s="479"/>
      <c r="IFS740" s="479"/>
      <c r="IFT740" s="479"/>
      <c r="IFU740" s="479"/>
      <c r="IFV740" s="479"/>
      <c r="IFW740" s="479"/>
      <c r="IFX740" s="479"/>
      <c r="IFY740" s="479"/>
      <c r="IFZ740" s="479"/>
      <c r="IGA740" s="479"/>
      <c r="IGB740" s="479"/>
      <c r="IGC740" s="479"/>
      <c r="IGD740" s="479"/>
      <c r="IGE740" s="479"/>
      <c r="IGF740" s="479"/>
      <c r="IGG740" s="479"/>
      <c r="IGH740" s="479"/>
      <c r="IGI740" s="479"/>
      <c r="IGJ740" s="479"/>
      <c r="IGK740" s="479"/>
      <c r="IGL740" s="479"/>
      <c r="IGM740" s="479"/>
      <c r="IGN740" s="479"/>
      <c r="IGO740" s="479"/>
      <c r="IGP740" s="479"/>
      <c r="IGQ740" s="479"/>
      <c r="IGR740" s="479"/>
      <c r="IGS740" s="479"/>
      <c r="IGT740" s="479"/>
      <c r="IGU740" s="479"/>
      <c r="IGV740" s="479"/>
      <c r="IGW740" s="479"/>
      <c r="IGX740" s="479"/>
      <c r="IGY740" s="479"/>
      <c r="IGZ740" s="479"/>
      <c r="IHA740" s="479"/>
      <c r="IHB740" s="479"/>
      <c r="IHC740" s="479"/>
      <c r="IHD740" s="479"/>
      <c r="IHE740" s="479"/>
      <c r="IHF740" s="479"/>
      <c r="IHG740" s="479"/>
      <c r="IHH740" s="479"/>
      <c r="IHI740" s="479"/>
      <c r="IHJ740" s="479"/>
      <c r="IHK740" s="479"/>
      <c r="IHL740" s="479"/>
      <c r="IHM740" s="479"/>
      <c r="IHN740" s="479"/>
      <c r="IHO740" s="479"/>
      <c r="IHP740" s="479"/>
      <c r="IHQ740" s="479"/>
      <c r="IHR740" s="479"/>
      <c r="IHS740" s="479"/>
      <c r="IHT740" s="479"/>
      <c r="IHU740" s="479"/>
      <c r="IHV740" s="479"/>
      <c r="IHW740" s="479"/>
      <c r="IHX740" s="479"/>
      <c r="IHY740" s="479"/>
      <c r="IHZ740" s="479"/>
      <c r="IIA740" s="479"/>
      <c r="IIB740" s="479"/>
      <c r="IIC740" s="479"/>
      <c r="IID740" s="479"/>
      <c r="IIE740" s="479"/>
      <c r="IIF740" s="479"/>
      <c r="IIG740" s="479"/>
      <c r="IIH740" s="479"/>
      <c r="III740" s="479"/>
      <c r="IIJ740" s="479"/>
      <c r="IIK740" s="479"/>
      <c r="IIL740" s="479"/>
      <c r="IIM740" s="479"/>
      <c r="IIN740" s="479"/>
      <c r="IIO740" s="479"/>
      <c r="IIP740" s="479"/>
      <c r="IIQ740" s="479"/>
      <c r="IIR740" s="479"/>
      <c r="IIS740" s="479"/>
      <c r="IIT740" s="479"/>
      <c r="IIU740" s="479"/>
      <c r="IIV740" s="479"/>
      <c r="IIW740" s="479"/>
      <c r="IIX740" s="479"/>
      <c r="IIY740" s="479"/>
      <c r="IIZ740" s="479"/>
      <c r="IJA740" s="479"/>
      <c r="IJB740" s="479"/>
      <c r="IJC740" s="479"/>
      <c r="IJD740" s="479"/>
      <c r="IJE740" s="479"/>
      <c r="IJF740" s="479"/>
      <c r="IJG740" s="479"/>
      <c r="IJH740" s="479"/>
      <c r="IJI740" s="479"/>
      <c r="IJJ740" s="479"/>
      <c r="IJK740" s="479"/>
      <c r="IJL740" s="479"/>
      <c r="IJM740" s="479"/>
      <c r="IJN740" s="479"/>
      <c r="IJO740" s="479"/>
      <c r="IJP740" s="479"/>
      <c r="IJQ740" s="479"/>
      <c r="IJR740" s="479"/>
      <c r="IJS740" s="479"/>
      <c r="IJT740" s="479"/>
      <c r="IJU740" s="479"/>
      <c r="IJV740" s="479"/>
      <c r="IJW740" s="479"/>
      <c r="IJX740" s="479"/>
      <c r="IJY740" s="479"/>
      <c r="IJZ740" s="479"/>
      <c r="IKA740" s="479"/>
      <c r="IKB740" s="479"/>
      <c r="IKC740" s="479"/>
      <c r="IKD740" s="479"/>
      <c r="IKE740" s="479"/>
      <c r="IKF740" s="479"/>
      <c r="IKG740" s="479"/>
      <c r="IKH740" s="479"/>
      <c r="IKI740" s="479"/>
      <c r="IKJ740" s="479"/>
      <c r="IKK740" s="479"/>
      <c r="IKL740" s="479"/>
      <c r="IKM740" s="479"/>
      <c r="IKN740" s="479"/>
      <c r="IKO740" s="479"/>
      <c r="IKP740" s="479"/>
      <c r="IKQ740" s="479"/>
      <c r="IKR740" s="479"/>
      <c r="IKS740" s="479"/>
      <c r="IKT740" s="479"/>
      <c r="IKU740" s="479"/>
      <c r="IKV740" s="479"/>
      <c r="IKW740" s="479"/>
      <c r="IKX740" s="479"/>
      <c r="IKY740" s="479"/>
      <c r="IKZ740" s="479"/>
      <c r="ILA740" s="479"/>
      <c r="ILB740" s="479"/>
      <c r="ILC740" s="479"/>
      <c r="ILD740" s="479"/>
      <c r="ILE740" s="479"/>
      <c r="ILF740" s="479"/>
      <c r="ILG740" s="479"/>
      <c r="ILH740" s="479"/>
      <c r="ILI740" s="479"/>
      <c r="ILJ740" s="479"/>
      <c r="ILK740" s="479"/>
      <c r="ILL740" s="479"/>
      <c r="ILM740" s="479"/>
      <c r="ILN740" s="479"/>
      <c r="ILO740" s="479"/>
      <c r="ILP740" s="479"/>
      <c r="ILQ740" s="479"/>
      <c r="ILR740" s="479"/>
      <c r="ILS740" s="479"/>
      <c r="ILT740" s="479"/>
      <c r="ILU740" s="479"/>
      <c r="ILV740" s="479"/>
      <c r="ILW740" s="479"/>
      <c r="ILX740" s="479"/>
      <c r="ILY740" s="479"/>
      <c r="ILZ740" s="479"/>
      <c r="IMA740" s="479"/>
      <c r="IMB740" s="479"/>
      <c r="IMC740" s="479"/>
      <c r="IMD740" s="479"/>
      <c r="IME740" s="479"/>
      <c r="IMF740" s="479"/>
      <c r="IMG740" s="479"/>
      <c r="IMH740" s="479"/>
      <c r="IMI740" s="479"/>
      <c r="IMJ740" s="479"/>
      <c r="IMK740" s="479"/>
      <c r="IML740" s="479"/>
      <c r="IMM740" s="479"/>
      <c r="IMN740" s="479"/>
      <c r="IMO740" s="479"/>
      <c r="IMP740" s="479"/>
      <c r="IMQ740" s="479"/>
      <c r="IMR740" s="479"/>
      <c r="IMS740" s="479"/>
      <c r="IMT740" s="479"/>
      <c r="IMU740" s="479"/>
      <c r="IMV740" s="479"/>
      <c r="IMW740" s="479"/>
      <c r="IMX740" s="479"/>
      <c r="IMY740" s="479"/>
      <c r="IMZ740" s="479"/>
      <c r="INA740" s="479"/>
      <c r="INB740" s="479"/>
      <c r="INC740" s="479"/>
      <c r="IND740" s="479"/>
      <c r="INE740" s="479"/>
      <c r="INF740" s="479"/>
      <c r="ING740" s="479"/>
      <c r="INH740" s="479"/>
      <c r="INI740" s="479"/>
      <c r="INJ740" s="479"/>
      <c r="INK740" s="479"/>
      <c r="INL740" s="479"/>
      <c r="INM740" s="479"/>
      <c r="INN740" s="479"/>
      <c r="INO740" s="479"/>
      <c r="INP740" s="479"/>
      <c r="INQ740" s="479"/>
      <c r="INR740" s="479"/>
      <c r="INS740" s="479"/>
      <c r="INT740" s="479"/>
      <c r="INU740" s="479"/>
      <c r="INV740" s="479"/>
      <c r="INW740" s="479"/>
      <c r="INX740" s="479"/>
      <c r="INY740" s="479"/>
      <c r="INZ740" s="479"/>
      <c r="IOA740" s="479"/>
      <c r="IOB740" s="479"/>
      <c r="IOC740" s="479"/>
      <c r="IOD740" s="479"/>
      <c r="IOE740" s="479"/>
      <c r="IOF740" s="479"/>
      <c r="IOG740" s="479"/>
      <c r="IOH740" s="479"/>
      <c r="IOI740" s="479"/>
      <c r="IOJ740" s="479"/>
      <c r="IOK740" s="479"/>
      <c r="IOL740" s="479"/>
      <c r="IOM740" s="479"/>
      <c r="ION740" s="479"/>
      <c r="IOO740" s="479"/>
      <c r="IOP740" s="479"/>
      <c r="IOQ740" s="479"/>
      <c r="IOR740" s="479"/>
      <c r="IOS740" s="479"/>
      <c r="IOT740" s="479"/>
      <c r="IOU740" s="479"/>
      <c r="IOV740" s="479"/>
      <c r="IOW740" s="479"/>
      <c r="IOX740" s="479"/>
      <c r="IOY740" s="479"/>
      <c r="IOZ740" s="479"/>
      <c r="IPA740" s="479"/>
      <c r="IPB740" s="479"/>
      <c r="IPC740" s="479"/>
      <c r="IPD740" s="479"/>
      <c r="IPE740" s="479"/>
      <c r="IPF740" s="479"/>
      <c r="IPG740" s="479"/>
      <c r="IPH740" s="479"/>
      <c r="IPI740" s="479"/>
      <c r="IPJ740" s="479"/>
      <c r="IPK740" s="479"/>
      <c r="IPL740" s="479"/>
      <c r="IPM740" s="479"/>
      <c r="IPN740" s="479"/>
      <c r="IPO740" s="479"/>
      <c r="IPP740" s="479"/>
      <c r="IPQ740" s="479"/>
      <c r="IPR740" s="479"/>
      <c r="IPS740" s="479"/>
      <c r="IPT740" s="479"/>
      <c r="IPU740" s="479"/>
      <c r="IPV740" s="479"/>
      <c r="IPW740" s="479"/>
      <c r="IPX740" s="479"/>
      <c r="IPY740" s="479"/>
      <c r="IPZ740" s="479"/>
      <c r="IQA740" s="479"/>
      <c r="IQB740" s="479"/>
      <c r="IQC740" s="479"/>
      <c r="IQD740" s="479"/>
      <c r="IQE740" s="479"/>
      <c r="IQF740" s="479"/>
      <c r="IQG740" s="479"/>
      <c r="IQH740" s="479"/>
      <c r="IQI740" s="479"/>
      <c r="IQJ740" s="479"/>
      <c r="IQK740" s="479"/>
      <c r="IQL740" s="479"/>
      <c r="IQM740" s="479"/>
      <c r="IQN740" s="479"/>
      <c r="IQO740" s="479"/>
      <c r="IQP740" s="479"/>
      <c r="IQQ740" s="479"/>
      <c r="IQR740" s="479"/>
      <c r="IQS740" s="479"/>
      <c r="IQT740" s="479"/>
      <c r="IQU740" s="479"/>
      <c r="IQV740" s="479"/>
      <c r="IQW740" s="479"/>
      <c r="IQX740" s="479"/>
      <c r="IQY740" s="479"/>
      <c r="IQZ740" s="479"/>
      <c r="IRA740" s="479"/>
      <c r="IRB740" s="479"/>
      <c r="IRC740" s="479"/>
      <c r="IRD740" s="479"/>
      <c r="IRE740" s="479"/>
      <c r="IRF740" s="479"/>
      <c r="IRG740" s="479"/>
      <c r="IRH740" s="479"/>
      <c r="IRI740" s="479"/>
      <c r="IRJ740" s="479"/>
      <c r="IRK740" s="479"/>
      <c r="IRL740" s="479"/>
      <c r="IRM740" s="479"/>
      <c r="IRN740" s="479"/>
      <c r="IRO740" s="479"/>
      <c r="IRP740" s="479"/>
      <c r="IRQ740" s="479"/>
      <c r="IRR740" s="479"/>
      <c r="IRS740" s="479"/>
      <c r="IRT740" s="479"/>
      <c r="IRU740" s="479"/>
      <c r="IRV740" s="479"/>
      <c r="IRW740" s="479"/>
      <c r="IRX740" s="479"/>
      <c r="IRY740" s="479"/>
      <c r="IRZ740" s="479"/>
      <c r="ISA740" s="479"/>
      <c r="ISB740" s="479"/>
      <c r="ISC740" s="479"/>
      <c r="ISD740" s="479"/>
      <c r="ISE740" s="479"/>
      <c r="ISF740" s="479"/>
      <c r="ISG740" s="479"/>
      <c r="ISH740" s="479"/>
      <c r="ISI740" s="479"/>
      <c r="ISJ740" s="479"/>
      <c r="ISK740" s="479"/>
      <c r="ISL740" s="479"/>
      <c r="ISM740" s="479"/>
      <c r="ISN740" s="479"/>
      <c r="ISO740" s="479"/>
      <c r="ISP740" s="479"/>
      <c r="ISQ740" s="479"/>
      <c r="ISR740" s="479"/>
      <c r="ISS740" s="479"/>
      <c r="IST740" s="479"/>
      <c r="ISU740" s="479"/>
      <c r="ISV740" s="479"/>
      <c r="ISW740" s="479"/>
      <c r="ISX740" s="479"/>
      <c r="ISY740" s="479"/>
      <c r="ISZ740" s="479"/>
      <c r="ITA740" s="479"/>
      <c r="ITB740" s="479"/>
      <c r="ITC740" s="479"/>
      <c r="ITD740" s="479"/>
      <c r="ITE740" s="479"/>
      <c r="ITF740" s="479"/>
      <c r="ITG740" s="479"/>
      <c r="ITH740" s="479"/>
      <c r="ITI740" s="479"/>
      <c r="ITJ740" s="479"/>
      <c r="ITK740" s="479"/>
      <c r="ITL740" s="479"/>
      <c r="ITM740" s="479"/>
      <c r="ITN740" s="479"/>
      <c r="ITO740" s="479"/>
      <c r="ITP740" s="479"/>
      <c r="ITQ740" s="479"/>
      <c r="ITR740" s="479"/>
      <c r="ITS740" s="479"/>
      <c r="ITT740" s="479"/>
      <c r="ITU740" s="479"/>
      <c r="ITV740" s="479"/>
      <c r="ITW740" s="479"/>
      <c r="ITX740" s="479"/>
      <c r="ITY740" s="479"/>
      <c r="ITZ740" s="479"/>
      <c r="IUA740" s="479"/>
      <c r="IUB740" s="479"/>
      <c r="IUC740" s="479"/>
      <c r="IUD740" s="479"/>
      <c r="IUE740" s="479"/>
      <c r="IUF740" s="479"/>
      <c r="IUG740" s="479"/>
      <c r="IUH740" s="479"/>
      <c r="IUI740" s="479"/>
      <c r="IUJ740" s="479"/>
      <c r="IUK740" s="479"/>
      <c r="IUL740" s="479"/>
      <c r="IUM740" s="479"/>
      <c r="IUN740" s="479"/>
      <c r="IUO740" s="479"/>
      <c r="IUP740" s="479"/>
      <c r="IUQ740" s="479"/>
      <c r="IUR740" s="479"/>
      <c r="IUS740" s="479"/>
      <c r="IUT740" s="479"/>
      <c r="IUU740" s="479"/>
      <c r="IUV740" s="479"/>
      <c r="IUW740" s="479"/>
      <c r="IUX740" s="479"/>
      <c r="IUY740" s="479"/>
      <c r="IUZ740" s="479"/>
      <c r="IVA740" s="479"/>
      <c r="IVB740" s="479"/>
      <c r="IVC740" s="479"/>
      <c r="IVD740" s="479"/>
      <c r="IVE740" s="479"/>
      <c r="IVF740" s="479"/>
      <c r="IVG740" s="479"/>
      <c r="IVH740" s="479"/>
      <c r="IVI740" s="479"/>
      <c r="IVJ740" s="479"/>
      <c r="IVK740" s="479"/>
      <c r="IVL740" s="479"/>
      <c r="IVM740" s="479"/>
      <c r="IVN740" s="479"/>
      <c r="IVO740" s="479"/>
      <c r="IVP740" s="479"/>
      <c r="IVQ740" s="479"/>
      <c r="IVR740" s="479"/>
      <c r="IVS740" s="479"/>
      <c r="IVT740" s="479"/>
      <c r="IVU740" s="479"/>
      <c r="IVV740" s="479"/>
      <c r="IVW740" s="479"/>
      <c r="IVX740" s="479"/>
      <c r="IVY740" s="479"/>
      <c r="IVZ740" s="479"/>
      <c r="IWA740" s="479"/>
      <c r="IWB740" s="479"/>
      <c r="IWC740" s="479"/>
      <c r="IWD740" s="479"/>
      <c r="IWE740" s="479"/>
      <c r="IWF740" s="479"/>
      <c r="IWG740" s="479"/>
      <c r="IWH740" s="479"/>
      <c r="IWI740" s="479"/>
      <c r="IWJ740" s="479"/>
      <c r="IWK740" s="479"/>
      <c r="IWL740" s="479"/>
      <c r="IWM740" s="479"/>
      <c r="IWN740" s="479"/>
      <c r="IWO740" s="479"/>
      <c r="IWP740" s="479"/>
      <c r="IWQ740" s="479"/>
      <c r="IWR740" s="479"/>
      <c r="IWS740" s="479"/>
      <c r="IWT740" s="479"/>
      <c r="IWU740" s="479"/>
      <c r="IWV740" s="479"/>
      <c r="IWW740" s="479"/>
      <c r="IWX740" s="479"/>
      <c r="IWY740" s="479"/>
      <c r="IWZ740" s="479"/>
      <c r="IXA740" s="479"/>
      <c r="IXB740" s="479"/>
      <c r="IXC740" s="479"/>
      <c r="IXD740" s="479"/>
      <c r="IXE740" s="479"/>
      <c r="IXF740" s="479"/>
      <c r="IXG740" s="479"/>
      <c r="IXH740" s="479"/>
      <c r="IXI740" s="479"/>
      <c r="IXJ740" s="479"/>
      <c r="IXK740" s="479"/>
      <c r="IXL740" s="479"/>
      <c r="IXM740" s="479"/>
      <c r="IXN740" s="479"/>
      <c r="IXO740" s="479"/>
      <c r="IXP740" s="479"/>
      <c r="IXQ740" s="479"/>
      <c r="IXR740" s="479"/>
      <c r="IXS740" s="479"/>
      <c r="IXT740" s="479"/>
      <c r="IXU740" s="479"/>
      <c r="IXV740" s="479"/>
      <c r="IXW740" s="479"/>
      <c r="IXX740" s="479"/>
      <c r="IXY740" s="479"/>
      <c r="IXZ740" s="479"/>
      <c r="IYA740" s="479"/>
      <c r="IYB740" s="479"/>
      <c r="IYC740" s="479"/>
      <c r="IYD740" s="479"/>
      <c r="IYE740" s="479"/>
      <c r="IYF740" s="479"/>
      <c r="IYG740" s="479"/>
      <c r="IYH740" s="479"/>
      <c r="IYI740" s="479"/>
      <c r="IYJ740" s="479"/>
      <c r="IYK740" s="479"/>
      <c r="IYL740" s="479"/>
      <c r="IYM740" s="479"/>
      <c r="IYN740" s="479"/>
      <c r="IYO740" s="479"/>
      <c r="IYP740" s="479"/>
      <c r="IYQ740" s="479"/>
      <c r="IYR740" s="479"/>
      <c r="IYS740" s="479"/>
      <c r="IYT740" s="479"/>
      <c r="IYU740" s="479"/>
      <c r="IYV740" s="479"/>
      <c r="IYW740" s="479"/>
      <c r="IYX740" s="479"/>
      <c r="IYY740" s="479"/>
      <c r="IYZ740" s="479"/>
      <c r="IZA740" s="479"/>
      <c r="IZB740" s="479"/>
      <c r="IZC740" s="479"/>
      <c r="IZD740" s="479"/>
      <c r="IZE740" s="479"/>
      <c r="IZF740" s="479"/>
      <c r="IZG740" s="479"/>
      <c r="IZH740" s="479"/>
      <c r="IZI740" s="479"/>
      <c r="IZJ740" s="479"/>
      <c r="IZK740" s="479"/>
      <c r="IZL740" s="479"/>
      <c r="IZM740" s="479"/>
      <c r="IZN740" s="479"/>
      <c r="IZO740" s="479"/>
      <c r="IZP740" s="479"/>
      <c r="IZQ740" s="479"/>
      <c r="IZR740" s="479"/>
      <c r="IZS740" s="479"/>
      <c r="IZT740" s="479"/>
      <c r="IZU740" s="479"/>
      <c r="IZV740" s="479"/>
      <c r="IZW740" s="479"/>
      <c r="IZX740" s="479"/>
      <c r="IZY740" s="479"/>
      <c r="IZZ740" s="479"/>
      <c r="JAA740" s="479"/>
      <c r="JAB740" s="479"/>
      <c r="JAC740" s="479"/>
      <c r="JAD740" s="479"/>
      <c r="JAE740" s="479"/>
      <c r="JAF740" s="479"/>
      <c r="JAG740" s="479"/>
      <c r="JAH740" s="479"/>
      <c r="JAI740" s="479"/>
      <c r="JAJ740" s="479"/>
      <c r="JAK740" s="479"/>
      <c r="JAL740" s="479"/>
      <c r="JAM740" s="479"/>
      <c r="JAN740" s="479"/>
      <c r="JAO740" s="479"/>
      <c r="JAP740" s="479"/>
      <c r="JAQ740" s="479"/>
      <c r="JAR740" s="479"/>
      <c r="JAS740" s="479"/>
      <c r="JAT740" s="479"/>
      <c r="JAU740" s="479"/>
      <c r="JAV740" s="479"/>
      <c r="JAW740" s="479"/>
      <c r="JAX740" s="479"/>
      <c r="JAY740" s="479"/>
      <c r="JAZ740" s="479"/>
      <c r="JBA740" s="479"/>
      <c r="JBB740" s="479"/>
      <c r="JBC740" s="479"/>
      <c r="JBD740" s="479"/>
      <c r="JBE740" s="479"/>
      <c r="JBF740" s="479"/>
      <c r="JBG740" s="479"/>
      <c r="JBH740" s="479"/>
      <c r="JBI740" s="479"/>
      <c r="JBJ740" s="479"/>
      <c r="JBK740" s="479"/>
      <c r="JBL740" s="479"/>
      <c r="JBM740" s="479"/>
      <c r="JBN740" s="479"/>
      <c r="JBO740" s="479"/>
      <c r="JBP740" s="479"/>
      <c r="JBQ740" s="479"/>
      <c r="JBR740" s="479"/>
      <c r="JBS740" s="479"/>
      <c r="JBT740" s="479"/>
      <c r="JBU740" s="479"/>
      <c r="JBV740" s="479"/>
      <c r="JBW740" s="479"/>
      <c r="JBX740" s="479"/>
      <c r="JBY740" s="479"/>
      <c r="JBZ740" s="479"/>
      <c r="JCA740" s="479"/>
      <c r="JCB740" s="479"/>
      <c r="JCC740" s="479"/>
      <c r="JCD740" s="479"/>
      <c r="JCE740" s="479"/>
      <c r="JCF740" s="479"/>
      <c r="JCG740" s="479"/>
      <c r="JCH740" s="479"/>
      <c r="JCI740" s="479"/>
      <c r="JCJ740" s="479"/>
      <c r="JCK740" s="479"/>
      <c r="JCL740" s="479"/>
      <c r="JCM740" s="479"/>
      <c r="JCN740" s="479"/>
      <c r="JCO740" s="479"/>
      <c r="JCP740" s="479"/>
      <c r="JCQ740" s="479"/>
      <c r="JCR740" s="479"/>
      <c r="JCS740" s="479"/>
      <c r="JCT740" s="479"/>
      <c r="JCU740" s="479"/>
      <c r="JCV740" s="479"/>
      <c r="JCW740" s="479"/>
      <c r="JCX740" s="479"/>
      <c r="JCY740" s="479"/>
      <c r="JCZ740" s="479"/>
      <c r="JDA740" s="479"/>
      <c r="JDB740" s="479"/>
      <c r="JDC740" s="479"/>
      <c r="JDD740" s="479"/>
      <c r="JDE740" s="479"/>
      <c r="JDF740" s="479"/>
      <c r="JDG740" s="479"/>
      <c r="JDH740" s="479"/>
      <c r="JDI740" s="479"/>
      <c r="JDJ740" s="479"/>
      <c r="JDK740" s="479"/>
      <c r="JDL740" s="479"/>
      <c r="JDM740" s="479"/>
      <c r="JDN740" s="479"/>
      <c r="JDO740" s="479"/>
      <c r="JDP740" s="479"/>
      <c r="JDQ740" s="479"/>
      <c r="JDR740" s="479"/>
      <c r="JDS740" s="479"/>
      <c r="JDT740" s="479"/>
      <c r="JDU740" s="479"/>
      <c r="JDV740" s="479"/>
      <c r="JDW740" s="479"/>
      <c r="JDX740" s="479"/>
      <c r="JDY740" s="479"/>
      <c r="JDZ740" s="479"/>
      <c r="JEA740" s="479"/>
      <c r="JEB740" s="479"/>
      <c r="JEC740" s="479"/>
      <c r="JED740" s="479"/>
      <c r="JEE740" s="479"/>
      <c r="JEF740" s="479"/>
      <c r="JEG740" s="479"/>
      <c r="JEH740" s="479"/>
      <c r="JEI740" s="479"/>
      <c r="JEJ740" s="479"/>
      <c r="JEK740" s="479"/>
      <c r="JEL740" s="479"/>
      <c r="JEM740" s="479"/>
      <c r="JEN740" s="479"/>
      <c r="JEO740" s="479"/>
      <c r="JEP740" s="479"/>
      <c r="JEQ740" s="479"/>
      <c r="JER740" s="479"/>
      <c r="JES740" s="479"/>
      <c r="JET740" s="479"/>
      <c r="JEU740" s="479"/>
      <c r="JEV740" s="479"/>
      <c r="JEW740" s="479"/>
      <c r="JEX740" s="479"/>
      <c r="JEY740" s="479"/>
      <c r="JEZ740" s="479"/>
      <c r="JFA740" s="479"/>
      <c r="JFB740" s="479"/>
      <c r="JFC740" s="479"/>
      <c r="JFD740" s="479"/>
      <c r="JFE740" s="479"/>
      <c r="JFF740" s="479"/>
      <c r="JFG740" s="479"/>
      <c r="JFH740" s="479"/>
      <c r="JFI740" s="479"/>
      <c r="JFJ740" s="479"/>
      <c r="JFK740" s="479"/>
      <c r="JFL740" s="479"/>
      <c r="JFM740" s="479"/>
      <c r="JFN740" s="479"/>
      <c r="JFO740" s="479"/>
      <c r="JFP740" s="479"/>
      <c r="JFQ740" s="479"/>
      <c r="JFR740" s="479"/>
      <c r="JFS740" s="479"/>
      <c r="JFT740" s="479"/>
      <c r="JFU740" s="479"/>
      <c r="JFV740" s="479"/>
      <c r="JFW740" s="479"/>
      <c r="JFX740" s="479"/>
      <c r="JFY740" s="479"/>
      <c r="JFZ740" s="479"/>
      <c r="JGA740" s="479"/>
      <c r="JGB740" s="479"/>
      <c r="JGC740" s="479"/>
      <c r="JGD740" s="479"/>
      <c r="JGE740" s="479"/>
      <c r="JGF740" s="479"/>
      <c r="JGG740" s="479"/>
      <c r="JGH740" s="479"/>
      <c r="JGI740" s="479"/>
      <c r="JGJ740" s="479"/>
      <c r="JGK740" s="479"/>
      <c r="JGL740" s="479"/>
      <c r="JGM740" s="479"/>
      <c r="JGN740" s="479"/>
      <c r="JGO740" s="479"/>
      <c r="JGP740" s="479"/>
      <c r="JGQ740" s="479"/>
      <c r="JGR740" s="479"/>
      <c r="JGS740" s="479"/>
      <c r="JGT740" s="479"/>
      <c r="JGU740" s="479"/>
      <c r="JGV740" s="479"/>
      <c r="JGW740" s="479"/>
      <c r="JGX740" s="479"/>
      <c r="JGY740" s="479"/>
      <c r="JGZ740" s="479"/>
      <c r="JHA740" s="479"/>
      <c r="JHB740" s="479"/>
      <c r="JHC740" s="479"/>
      <c r="JHD740" s="479"/>
      <c r="JHE740" s="479"/>
      <c r="JHF740" s="479"/>
      <c r="JHG740" s="479"/>
      <c r="JHH740" s="479"/>
      <c r="JHI740" s="479"/>
      <c r="JHJ740" s="479"/>
      <c r="JHK740" s="479"/>
      <c r="JHL740" s="479"/>
      <c r="JHM740" s="479"/>
      <c r="JHN740" s="479"/>
      <c r="JHO740" s="479"/>
      <c r="JHP740" s="479"/>
      <c r="JHQ740" s="479"/>
      <c r="JHR740" s="479"/>
      <c r="JHS740" s="479"/>
      <c r="JHT740" s="479"/>
      <c r="JHU740" s="479"/>
      <c r="JHV740" s="479"/>
      <c r="JHW740" s="479"/>
      <c r="JHX740" s="479"/>
      <c r="JHY740" s="479"/>
      <c r="JHZ740" s="479"/>
      <c r="JIA740" s="479"/>
      <c r="JIB740" s="479"/>
      <c r="JIC740" s="479"/>
      <c r="JID740" s="479"/>
      <c r="JIE740" s="479"/>
      <c r="JIF740" s="479"/>
      <c r="JIG740" s="479"/>
      <c r="JIH740" s="479"/>
      <c r="JII740" s="479"/>
      <c r="JIJ740" s="479"/>
      <c r="JIK740" s="479"/>
      <c r="JIL740" s="479"/>
      <c r="JIM740" s="479"/>
      <c r="JIN740" s="479"/>
      <c r="JIO740" s="479"/>
      <c r="JIP740" s="479"/>
      <c r="JIQ740" s="479"/>
      <c r="JIR740" s="479"/>
      <c r="JIS740" s="479"/>
      <c r="JIT740" s="479"/>
      <c r="JIU740" s="479"/>
      <c r="JIV740" s="479"/>
      <c r="JIW740" s="479"/>
      <c r="JIX740" s="479"/>
      <c r="JIY740" s="479"/>
      <c r="JIZ740" s="479"/>
      <c r="JJA740" s="479"/>
      <c r="JJB740" s="479"/>
      <c r="JJC740" s="479"/>
      <c r="JJD740" s="479"/>
      <c r="JJE740" s="479"/>
      <c r="JJF740" s="479"/>
      <c r="JJG740" s="479"/>
      <c r="JJH740" s="479"/>
      <c r="JJI740" s="479"/>
      <c r="JJJ740" s="479"/>
      <c r="JJK740" s="479"/>
      <c r="JJL740" s="479"/>
      <c r="JJM740" s="479"/>
      <c r="JJN740" s="479"/>
      <c r="JJO740" s="479"/>
      <c r="JJP740" s="479"/>
      <c r="JJQ740" s="479"/>
      <c r="JJR740" s="479"/>
      <c r="JJS740" s="479"/>
      <c r="JJT740" s="479"/>
      <c r="JJU740" s="479"/>
      <c r="JJV740" s="479"/>
      <c r="JJW740" s="479"/>
      <c r="JJX740" s="479"/>
      <c r="JJY740" s="479"/>
      <c r="JJZ740" s="479"/>
      <c r="JKA740" s="479"/>
      <c r="JKB740" s="479"/>
      <c r="JKC740" s="479"/>
      <c r="JKD740" s="479"/>
      <c r="JKE740" s="479"/>
      <c r="JKF740" s="479"/>
      <c r="JKG740" s="479"/>
      <c r="JKH740" s="479"/>
      <c r="JKI740" s="479"/>
      <c r="JKJ740" s="479"/>
      <c r="JKK740" s="479"/>
      <c r="JKL740" s="479"/>
      <c r="JKM740" s="479"/>
      <c r="JKN740" s="479"/>
      <c r="JKO740" s="479"/>
      <c r="JKP740" s="479"/>
      <c r="JKQ740" s="479"/>
      <c r="JKR740" s="479"/>
      <c r="JKS740" s="479"/>
      <c r="JKT740" s="479"/>
      <c r="JKU740" s="479"/>
      <c r="JKV740" s="479"/>
      <c r="JKW740" s="479"/>
      <c r="JKX740" s="479"/>
      <c r="JKY740" s="479"/>
      <c r="JKZ740" s="479"/>
      <c r="JLA740" s="479"/>
      <c r="JLB740" s="479"/>
      <c r="JLC740" s="479"/>
      <c r="JLD740" s="479"/>
      <c r="JLE740" s="479"/>
      <c r="JLF740" s="479"/>
      <c r="JLG740" s="479"/>
      <c r="JLH740" s="479"/>
      <c r="JLI740" s="479"/>
      <c r="JLJ740" s="479"/>
      <c r="JLK740" s="479"/>
      <c r="JLL740" s="479"/>
      <c r="JLM740" s="479"/>
      <c r="JLN740" s="479"/>
      <c r="JLO740" s="479"/>
      <c r="JLP740" s="479"/>
      <c r="JLQ740" s="479"/>
      <c r="JLR740" s="479"/>
      <c r="JLS740" s="479"/>
      <c r="JLT740" s="479"/>
      <c r="JLU740" s="479"/>
      <c r="JLV740" s="479"/>
      <c r="JLW740" s="479"/>
      <c r="JLX740" s="479"/>
      <c r="JLY740" s="479"/>
      <c r="JLZ740" s="479"/>
      <c r="JMA740" s="479"/>
      <c r="JMB740" s="479"/>
      <c r="JMC740" s="479"/>
      <c r="JMD740" s="479"/>
      <c r="JME740" s="479"/>
      <c r="JMF740" s="479"/>
      <c r="JMG740" s="479"/>
      <c r="JMH740" s="479"/>
      <c r="JMI740" s="479"/>
      <c r="JMJ740" s="479"/>
      <c r="JMK740" s="479"/>
      <c r="JML740" s="479"/>
      <c r="JMM740" s="479"/>
      <c r="JMN740" s="479"/>
      <c r="JMO740" s="479"/>
      <c r="JMP740" s="479"/>
      <c r="JMQ740" s="479"/>
      <c r="JMR740" s="479"/>
      <c r="JMS740" s="479"/>
      <c r="JMT740" s="479"/>
      <c r="JMU740" s="479"/>
      <c r="JMV740" s="479"/>
      <c r="JMW740" s="479"/>
      <c r="JMX740" s="479"/>
      <c r="JMY740" s="479"/>
      <c r="JMZ740" s="479"/>
      <c r="JNA740" s="479"/>
      <c r="JNB740" s="479"/>
      <c r="JNC740" s="479"/>
      <c r="JND740" s="479"/>
      <c r="JNE740" s="479"/>
      <c r="JNF740" s="479"/>
      <c r="JNG740" s="479"/>
      <c r="JNH740" s="479"/>
      <c r="JNI740" s="479"/>
      <c r="JNJ740" s="479"/>
      <c r="JNK740" s="479"/>
      <c r="JNL740" s="479"/>
      <c r="JNM740" s="479"/>
      <c r="JNN740" s="479"/>
      <c r="JNO740" s="479"/>
      <c r="JNP740" s="479"/>
      <c r="JNQ740" s="479"/>
      <c r="JNR740" s="479"/>
      <c r="JNS740" s="479"/>
      <c r="JNT740" s="479"/>
      <c r="JNU740" s="479"/>
      <c r="JNV740" s="479"/>
      <c r="JNW740" s="479"/>
      <c r="JNX740" s="479"/>
      <c r="JNY740" s="479"/>
      <c r="JNZ740" s="479"/>
      <c r="JOA740" s="479"/>
      <c r="JOB740" s="479"/>
      <c r="JOC740" s="479"/>
      <c r="JOD740" s="479"/>
      <c r="JOE740" s="479"/>
      <c r="JOF740" s="479"/>
      <c r="JOG740" s="479"/>
      <c r="JOH740" s="479"/>
      <c r="JOI740" s="479"/>
      <c r="JOJ740" s="479"/>
      <c r="JOK740" s="479"/>
      <c r="JOL740" s="479"/>
      <c r="JOM740" s="479"/>
      <c r="JON740" s="479"/>
      <c r="JOO740" s="479"/>
      <c r="JOP740" s="479"/>
      <c r="JOQ740" s="479"/>
      <c r="JOR740" s="479"/>
      <c r="JOS740" s="479"/>
      <c r="JOT740" s="479"/>
      <c r="JOU740" s="479"/>
      <c r="JOV740" s="479"/>
      <c r="JOW740" s="479"/>
      <c r="JOX740" s="479"/>
      <c r="JOY740" s="479"/>
      <c r="JOZ740" s="479"/>
      <c r="JPA740" s="479"/>
      <c r="JPB740" s="479"/>
      <c r="JPC740" s="479"/>
      <c r="JPD740" s="479"/>
      <c r="JPE740" s="479"/>
      <c r="JPF740" s="479"/>
      <c r="JPG740" s="479"/>
      <c r="JPH740" s="479"/>
      <c r="JPI740" s="479"/>
      <c r="JPJ740" s="479"/>
      <c r="JPK740" s="479"/>
      <c r="JPL740" s="479"/>
      <c r="JPM740" s="479"/>
      <c r="JPN740" s="479"/>
      <c r="JPO740" s="479"/>
      <c r="JPP740" s="479"/>
      <c r="JPQ740" s="479"/>
      <c r="JPR740" s="479"/>
      <c r="JPS740" s="479"/>
      <c r="JPT740" s="479"/>
      <c r="JPU740" s="479"/>
      <c r="JPV740" s="479"/>
      <c r="JPW740" s="479"/>
      <c r="JPX740" s="479"/>
      <c r="JPY740" s="479"/>
      <c r="JPZ740" s="479"/>
      <c r="JQA740" s="479"/>
      <c r="JQB740" s="479"/>
      <c r="JQC740" s="479"/>
      <c r="JQD740" s="479"/>
      <c r="JQE740" s="479"/>
      <c r="JQF740" s="479"/>
      <c r="JQG740" s="479"/>
      <c r="JQH740" s="479"/>
      <c r="JQI740" s="479"/>
      <c r="JQJ740" s="479"/>
      <c r="JQK740" s="479"/>
      <c r="JQL740" s="479"/>
      <c r="JQM740" s="479"/>
      <c r="JQN740" s="479"/>
      <c r="JQO740" s="479"/>
      <c r="JQP740" s="479"/>
      <c r="JQQ740" s="479"/>
      <c r="JQR740" s="479"/>
      <c r="JQS740" s="479"/>
      <c r="JQT740" s="479"/>
      <c r="JQU740" s="479"/>
      <c r="JQV740" s="479"/>
      <c r="JQW740" s="479"/>
      <c r="JQX740" s="479"/>
      <c r="JQY740" s="479"/>
      <c r="JQZ740" s="479"/>
      <c r="JRA740" s="479"/>
      <c r="JRB740" s="479"/>
      <c r="JRC740" s="479"/>
      <c r="JRD740" s="479"/>
      <c r="JRE740" s="479"/>
      <c r="JRF740" s="479"/>
      <c r="JRG740" s="479"/>
      <c r="JRH740" s="479"/>
      <c r="JRI740" s="479"/>
      <c r="JRJ740" s="479"/>
      <c r="JRK740" s="479"/>
      <c r="JRL740" s="479"/>
      <c r="JRM740" s="479"/>
      <c r="JRN740" s="479"/>
      <c r="JRO740" s="479"/>
      <c r="JRP740" s="479"/>
      <c r="JRQ740" s="479"/>
      <c r="JRR740" s="479"/>
      <c r="JRS740" s="479"/>
      <c r="JRT740" s="479"/>
      <c r="JRU740" s="479"/>
      <c r="JRV740" s="479"/>
      <c r="JRW740" s="479"/>
      <c r="JRX740" s="479"/>
      <c r="JRY740" s="479"/>
      <c r="JRZ740" s="479"/>
      <c r="JSA740" s="479"/>
      <c r="JSB740" s="479"/>
      <c r="JSC740" s="479"/>
      <c r="JSD740" s="479"/>
      <c r="JSE740" s="479"/>
      <c r="JSF740" s="479"/>
      <c r="JSG740" s="479"/>
      <c r="JSH740" s="479"/>
      <c r="JSI740" s="479"/>
      <c r="JSJ740" s="479"/>
      <c r="JSK740" s="479"/>
      <c r="JSL740" s="479"/>
      <c r="JSM740" s="479"/>
      <c r="JSN740" s="479"/>
      <c r="JSO740" s="479"/>
      <c r="JSP740" s="479"/>
      <c r="JSQ740" s="479"/>
      <c r="JSR740" s="479"/>
      <c r="JSS740" s="479"/>
      <c r="JST740" s="479"/>
      <c r="JSU740" s="479"/>
      <c r="JSV740" s="479"/>
      <c r="JSW740" s="479"/>
      <c r="JSX740" s="479"/>
      <c r="JSY740" s="479"/>
      <c r="JSZ740" s="479"/>
      <c r="JTA740" s="479"/>
      <c r="JTB740" s="479"/>
      <c r="JTC740" s="479"/>
      <c r="JTD740" s="479"/>
      <c r="JTE740" s="479"/>
      <c r="JTF740" s="479"/>
      <c r="JTG740" s="479"/>
      <c r="JTH740" s="479"/>
      <c r="JTI740" s="479"/>
      <c r="JTJ740" s="479"/>
      <c r="JTK740" s="479"/>
      <c r="JTL740" s="479"/>
      <c r="JTM740" s="479"/>
      <c r="JTN740" s="479"/>
      <c r="JTO740" s="479"/>
      <c r="JTP740" s="479"/>
      <c r="JTQ740" s="479"/>
      <c r="JTR740" s="479"/>
      <c r="JTS740" s="479"/>
      <c r="JTT740" s="479"/>
      <c r="JTU740" s="479"/>
      <c r="JTV740" s="479"/>
      <c r="JTW740" s="479"/>
      <c r="JTX740" s="479"/>
      <c r="JTY740" s="479"/>
      <c r="JTZ740" s="479"/>
      <c r="JUA740" s="479"/>
      <c r="JUB740" s="479"/>
      <c r="JUC740" s="479"/>
      <c r="JUD740" s="479"/>
      <c r="JUE740" s="479"/>
      <c r="JUF740" s="479"/>
      <c r="JUG740" s="479"/>
      <c r="JUH740" s="479"/>
      <c r="JUI740" s="479"/>
      <c r="JUJ740" s="479"/>
      <c r="JUK740" s="479"/>
      <c r="JUL740" s="479"/>
      <c r="JUM740" s="479"/>
      <c r="JUN740" s="479"/>
      <c r="JUO740" s="479"/>
      <c r="JUP740" s="479"/>
      <c r="JUQ740" s="479"/>
      <c r="JUR740" s="479"/>
      <c r="JUS740" s="479"/>
      <c r="JUT740" s="479"/>
      <c r="JUU740" s="479"/>
      <c r="JUV740" s="479"/>
      <c r="JUW740" s="479"/>
      <c r="JUX740" s="479"/>
      <c r="JUY740" s="479"/>
      <c r="JUZ740" s="479"/>
      <c r="JVA740" s="479"/>
      <c r="JVB740" s="479"/>
      <c r="JVC740" s="479"/>
      <c r="JVD740" s="479"/>
      <c r="JVE740" s="479"/>
      <c r="JVF740" s="479"/>
      <c r="JVG740" s="479"/>
      <c r="JVH740" s="479"/>
      <c r="JVI740" s="479"/>
      <c r="JVJ740" s="479"/>
      <c r="JVK740" s="479"/>
      <c r="JVL740" s="479"/>
      <c r="JVM740" s="479"/>
      <c r="JVN740" s="479"/>
      <c r="JVO740" s="479"/>
      <c r="JVP740" s="479"/>
      <c r="JVQ740" s="479"/>
      <c r="JVR740" s="479"/>
      <c r="JVS740" s="479"/>
      <c r="JVT740" s="479"/>
      <c r="JVU740" s="479"/>
      <c r="JVV740" s="479"/>
      <c r="JVW740" s="479"/>
      <c r="JVX740" s="479"/>
      <c r="JVY740" s="479"/>
      <c r="JVZ740" s="479"/>
      <c r="JWA740" s="479"/>
      <c r="JWB740" s="479"/>
      <c r="JWC740" s="479"/>
      <c r="JWD740" s="479"/>
      <c r="JWE740" s="479"/>
      <c r="JWF740" s="479"/>
      <c r="JWG740" s="479"/>
      <c r="JWH740" s="479"/>
      <c r="JWI740" s="479"/>
      <c r="JWJ740" s="479"/>
      <c r="JWK740" s="479"/>
      <c r="JWL740" s="479"/>
      <c r="JWM740" s="479"/>
      <c r="JWN740" s="479"/>
      <c r="JWO740" s="479"/>
      <c r="JWP740" s="479"/>
      <c r="JWQ740" s="479"/>
      <c r="JWR740" s="479"/>
      <c r="JWS740" s="479"/>
      <c r="JWT740" s="479"/>
      <c r="JWU740" s="479"/>
      <c r="JWV740" s="479"/>
      <c r="JWW740" s="479"/>
      <c r="JWX740" s="479"/>
      <c r="JWY740" s="479"/>
      <c r="JWZ740" s="479"/>
      <c r="JXA740" s="479"/>
      <c r="JXB740" s="479"/>
      <c r="JXC740" s="479"/>
      <c r="JXD740" s="479"/>
      <c r="JXE740" s="479"/>
      <c r="JXF740" s="479"/>
      <c r="JXG740" s="479"/>
      <c r="JXH740" s="479"/>
      <c r="JXI740" s="479"/>
      <c r="JXJ740" s="479"/>
      <c r="JXK740" s="479"/>
      <c r="JXL740" s="479"/>
      <c r="JXM740" s="479"/>
      <c r="JXN740" s="479"/>
      <c r="JXO740" s="479"/>
      <c r="JXP740" s="479"/>
      <c r="JXQ740" s="479"/>
      <c r="JXR740" s="479"/>
      <c r="JXS740" s="479"/>
      <c r="JXT740" s="479"/>
      <c r="JXU740" s="479"/>
      <c r="JXV740" s="479"/>
      <c r="JXW740" s="479"/>
      <c r="JXX740" s="479"/>
      <c r="JXY740" s="479"/>
      <c r="JXZ740" s="479"/>
      <c r="JYA740" s="479"/>
      <c r="JYB740" s="479"/>
      <c r="JYC740" s="479"/>
      <c r="JYD740" s="479"/>
      <c r="JYE740" s="479"/>
      <c r="JYF740" s="479"/>
      <c r="JYG740" s="479"/>
      <c r="JYH740" s="479"/>
      <c r="JYI740" s="479"/>
      <c r="JYJ740" s="479"/>
      <c r="JYK740" s="479"/>
      <c r="JYL740" s="479"/>
      <c r="JYM740" s="479"/>
      <c r="JYN740" s="479"/>
      <c r="JYO740" s="479"/>
      <c r="JYP740" s="479"/>
      <c r="JYQ740" s="479"/>
      <c r="JYR740" s="479"/>
      <c r="JYS740" s="479"/>
      <c r="JYT740" s="479"/>
      <c r="JYU740" s="479"/>
      <c r="JYV740" s="479"/>
      <c r="JYW740" s="479"/>
      <c r="JYX740" s="479"/>
      <c r="JYY740" s="479"/>
      <c r="JYZ740" s="479"/>
      <c r="JZA740" s="479"/>
      <c r="JZB740" s="479"/>
      <c r="JZC740" s="479"/>
      <c r="JZD740" s="479"/>
      <c r="JZE740" s="479"/>
      <c r="JZF740" s="479"/>
      <c r="JZG740" s="479"/>
      <c r="JZH740" s="479"/>
      <c r="JZI740" s="479"/>
      <c r="JZJ740" s="479"/>
      <c r="JZK740" s="479"/>
      <c r="JZL740" s="479"/>
      <c r="JZM740" s="479"/>
      <c r="JZN740" s="479"/>
      <c r="JZO740" s="479"/>
      <c r="JZP740" s="479"/>
      <c r="JZQ740" s="479"/>
      <c r="JZR740" s="479"/>
      <c r="JZS740" s="479"/>
      <c r="JZT740" s="479"/>
      <c r="JZU740" s="479"/>
      <c r="JZV740" s="479"/>
      <c r="JZW740" s="479"/>
      <c r="JZX740" s="479"/>
      <c r="JZY740" s="479"/>
      <c r="JZZ740" s="479"/>
      <c r="KAA740" s="479"/>
      <c r="KAB740" s="479"/>
      <c r="KAC740" s="479"/>
      <c r="KAD740" s="479"/>
      <c r="KAE740" s="479"/>
      <c r="KAF740" s="479"/>
      <c r="KAG740" s="479"/>
      <c r="KAH740" s="479"/>
      <c r="KAI740" s="479"/>
      <c r="KAJ740" s="479"/>
      <c r="KAK740" s="479"/>
      <c r="KAL740" s="479"/>
      <c r="KAM740" s="479"/>
      <c r="KAN740" s="479"/>
      <c r="KAO740" s="479"/>
      <c r="KAP740" s="479"/>
      <c r="KAQ740" s="479"/>
      <c r="KAR740" s="479"/>
      <c r="KAS740" s="479"/>
      <c r="KAT740" s="479"/>
      <c r="KAU740" s="479"/>
      <c r="KAV740" s="479"/>
      <c r="KAW740" s="479"/>
      <c r="KAX740" s="479"/>
      <c r="KAY740" s="479"/>
      <c r="KAZ740" s="479"/>
      <c r="KBA740" s="479"/>
      <c r="KBB740" s="479"/>
      <c r="KBC740" s="479"/>
      <c r="KBD740" s="479"/>
      <c r="KBE740" s="479"/>
      <c r="KBF740" s="479"/>
      <c r="KBG740" s="479"/>
      <c r="KBH740" s="479"/>
      <c r="KBI740" s="479"/>
      <c r="KBJ740" s="479"/>
      <c r="KBK740" s="479"/>
      <c r="KBL740" s="479"/>
      <c r="KBM740" s="479"/>
      <c r="KBN740" s="479"/>
      <c r="KBO740" s="479"/>
      <c r="KBP740" s="479"/>
      <c r="KBQ740" s="479"/>
      <c r="KBR740" s="479"/>
      <c r="KBS740" s="479"/>
      <c r="KBT740" s="479"/>
      <c r="KBU740" s="479"/>
      <c r="KBV740" s="479"/>
      <c r="KBW740" s="479"/>
      <c r="KBX740" s="479"/>
      <c r="KBY740" s="479"/>
      <c r="KBZ740" s="479"/>
      <c r="KCA740" s="479"/>
      <c r="KCB740" s="479"/>
      <c r="KCC740" s="479"/>
      <c r="KCD740" s="479"/>
      <c r="KCE740" s="479"/>
      <c r="KCF740" s="479"/>
      <c r="KCG740" s="479"/>
      <c r="KCH740" s="479"/>
      <c r="KCI740" s="479"/>
      <c r="KCJ740" s="479"/>
      <c r="KCK740" s="479"/>
      <c r="KCL740" s="479"/>
      <c r="KCM740" s="479"/>
      <c r="KCN740" s="479"/>
      <c r="KCO740" s="479"/>
      <c r="KCP740" s="479"/>
      <c r="KCQ740" s="479"/>
      <c r="KCR740" s="479"/>
      <c r="KCS740" s="479"/>
      <c r="KCT740" s="479"/>
      <c r="KCU740" s="479"/>
      <c r="KCV740" s="479"/>
      <c r="KCW740" s="479"/>
      <c r="KCX740" s="479"/>
      <c r="KCY740" s="479"/>
      <c r="KCZ740" s="479"/>
      <c r="KDA740" s="479"/>
      <c r="KDB740" s="479"/>
      <c r="KDC740" s="479"/>
      <c r="KDD740" s="479"/>
      <c r="KDE740" s="479"/>
      <c r="KDF740" s="479"/>
      <c r="KDG740" s="479"/>
      <c r="KDH740" s="479"/>
      <c r="KDI740" s="479"/>
      <c r="KDJ740" s="479"/>
      <c r="KDK740" s="479"/>
      <c r="KDL740" s="479"/>
      <c r="KDM740" s="479"/>
      <c r="KDN740" s="479"/>
      <c r="KDO740" s="479"/>
      <c r="KDP740" s="479"/>
      <c r="KDQ740" s="479"/>
      <c r="KDR740" s="479"/>
      <c r="KDS740" s="479"/>
      <c r="KDT740" s="479"/>
      <c r="KDU740" s="479"/>
      <c r="KDV740" s="479"/>
      <c r="KDW740" s="479"/>
      <c r="KDX740" s="479"/>
      <c r="KDY740" s="479"/>
      <c r="KDZ740" s="479"/>
      <c r="KEA740" s="479"/>
      <c r="KEB740" s="479"/>
      <c r="KEC740" s="479"/>
      <c r="KED740" s="479"/>
      <c r="KEE740" s="479"/>
      <c r="KEF740" s="479"/>
      <c r="KEG740" s="479"/>
      <c r="KEH740" s="479"/>
      <c r="KEI740" s="479"/>
      <c r="KEJ740" s="479"/>
      <c r="KEK740" s="479"/>
      <c r="KEL740" s="479"/>
      <c r="KEM740" s="479"/>
      <c r="KEN740" s="479"/>
      <c r="KEO740" s="479"/>
      <c r="KEP740" s="479"/>
      <c r="KEQ740" s="479"/>
      <c r="KER740" s="479"/>
      <c r="KES740" s="479"/>
      <c r="KET740" s="479"/>
      <c r="KEU740" s="479"/>
      <c r="KEV740" s="479"/>
      <c r="KEW740" s="479"/>
      <c r="KEX740" s="479"/>
      <c r="KEY740" s="479"/>
      <c r="KEZ740" s="479"/>
      <c r="KFA740" s="479"/>
      <c r="KFB740" s="479"/>
      <c r="KFC740" s="479"/>
      <c r="KFD740" s="479"/>
      <c r="KFE740" s="479"/>
      <c r="KFF740" s="479"/>
      <c r="KFG740" s="479"/>
      <c r="KFH740" s="479"/>
      <c r="KFI740" s="479"/>
      <c r="KFJ740" s="479"/>
      <c r="KFK740" s="479"/>
      <c r="KFL740" s="479"/>
      <c r="KFM740" s="479"/>
      <c r="KFN740" s="479"/>
      <c r="KFO740" s="479"/>
      <c r="KFP740" s="479"/>
      <c r="KFQ740" s="479"/>
      <c r="KFR740" s="479"/>
      <c r="KFS740" s="479"/>
      <c r="KFT740" s="479"/>
      <c r="KFU740" s="479"/>
      <c r="KFV740" s="479"/>
      <c r="KFW740" s="479"/>
      <c r="KFX740" s="479"/>
      <c r="KFY740" s="479"/>
      <c r="KFZ740" s="479"/>
      <c r="KGA740" s="479"/>
      <c r="KGB740" s="479"/>
      <c r="KGC740" s="479"/>
      <c r="KGD740" s="479"/>
      <c r="KGE740" s="479"/>
      <c r="KGF740" s="479"/>
      <c r="KGG740" s="479"/>
      <c r="KGH740" s="479"/>
      <c r="KGI740" s="479"/>
      <c r="KGJ740" s="479"/>
      <c r="KGK740" s="479"/>
      <c r="KGL740" s="479"/>
      <c r="KGM740" s="479"/>
      <c r="KGN740" s="479"/>
      <c r="KGO740" s="479"/>
      <c r="KGP740" s="479"/>
      <c r="KGQ740" s="479"/>
      <c r="KGR740" s="479"/>
      <c r="KGS740" s="479"/>
      <c r="KGT740" s="479"/>
      <c r="KGU740" s="479"/>
      <c r="KGV740" s="479"/>
      <c r="KGW740" s="479"/>
      <c r="KGX740" s="479"/>
      <c r="KGY740" s="479"/>
      <c r="KGZ740" s="479"/>
      <c r="KHA740" s="479"/>
      <c r="KHB740" s="479"/>
      <c r="KHC740" s="479"/>
      <c r="KHD740" s="479"/>
      <c r="KHE740" s="479"/>
      <c r="KHF740" s="479"/>
      <c r="KHG740" s="479"/>
      <c r="KHH740" s="479"/>
      <c r="KHI740" s="479"/>
      <c r="KHJ740" s="479"/>
      <c r="KHK740" s="479"/>
      <c r="KHL740" s="479"/>
      <c r="KHM740" s="479"/>
      <c r="KHN740" s="479"/>
      <c r="KHO740" s="479"/>
      <c r="KHP740" s="479"/>
      <c r="KHQ740" s="479"/>
      <c r="KHR740" s="479"/>
      <c r="KHS740" s="479"/>
      <c r="KHT740" s="479"/>
      <c r="KHU740" s="479"/>
      <c r="KHV740" s="479"/>
      <c r="KHW740" s="479"/>
      <c r="KHX740" s="479"/>
      <c r="KHY740" s="479"/>
      <c r="KHZ740" s="479"/>
      <c r="KIA740" s="479"/>
      <c r="KIB740" s="479"/>
      <c r="KIC740" s="479"/>
      <c r="KID740" s="479"/>
      <c r="KIE740" s="479"/>
      <c r="KIF740" s="479"/>
      <c r="KIG740" s="479"/>
      <c r="KIH740" s="479"/>
      <c r="KII740" s="479"/>
      <c r="KIJ740" s="479"/>
      <c r="KIK740" s="479"/>
      <c r="KIL740" s="479"/>
      <c r="KIM740" s="479"/>
      <c r="KIN740" s="479"/>
      <c r="KIO740" s="479"/>
      <c r="KIP740" s="479"/>
      <c r="KIQ740" s="479"/>
      <c r="KIR740" s="479"/>
      <c r="KIS740" s="479"/>
      <c r="KIT740" s="479"/>
      <c r="KIU740" s="479"/>
      <c r="KIV740" s="479"/>
      <c r="KIW740" s="479"/>
      <c r="KIX740" s="479"/>
      <c r="KIY740" s="479"/>
      <c r="KIZ740" s="479"/>
      <c r="KJA740" s="479"/>
      <c r="KJB740" s="479"/>
      <c r="KJC740" s="479"/>
      <c r="KJD740" s="479"/>
      <c r="KJE740" s="479"/>
      <c r="KJF740" s="479"/>
      <c r="KJG740" s="479"/>
      <c r="KJH740" s="479"/>
      <c r="KJI740" s="479"/>
      <c r="KJJ740" s="479"/>
      <c r="KJK740" s="479"/>
      <c r="KJL740" s="479"/>
      <c r="KJM740" s="479"/>
      <c r="KJN740" s="479"/>
      <c r="KJO740" s="479"/>
      <c r="KJP740" s="479"/>
      <c r="KJQ740" s="479"/>
      <c r="KJR740" s="479"/>
      <c r="KJS740" s="479"/>
      <c r="KJT740" s="479"/>
      <c r="KJU740" s="479"/>
      <c r="KJV740" s="479"/>
      <c r="KJW740" s="479"/>
      <c r="KJX740" s="479"/>
      <c r="KJY740" s="479"/>
      <c r="KJZ740" s="479"/>
      <c r="KKA740" s="479"/>
      <c r="KKB740" s="479"/>
      <c r="KKC740" s="479"/>
      <c r="KKD740" s="479"/>
      <c r="KKE740" s="479"/>
      <c r="KKF740" s="479"/>
      <c r="KKG740" s="479"/>
      <c r="KKH740" s="479"/>
      <c r="KKI740" s="479"/>
      <c r="KKJ740" s="479"/>
      <c r="KKK740" s="479"/>
      <c r="KKL740" s="479"/>
      <c r="KKM740" s="479"/>
      <c r="KKN740" s="479"/>
      <c r="KKO740" s="479"/>
      <c r="KKP740" s="479"/>
      <c r="KKQ740" s="479"/>
      <c r="KKR740" s="479"/>
      <c r="KKS740" s="479"/>
      <c r="KKT740" s="479"/>
      <c r="KKU740" s="479"/>
      <c r="KKV740" s="479"/>
      <c r="KKW740" s="479"/>
      <c r="KKX740" s="479"/>
      <c r="KKY740" s="479"/>
      <c r="KKZ740" s="479"/>
      <c r="KLA740" s="479"/>
      <c r="KLB740" s="479"/>
      <c r="KLC740" s="479"/>
      <c r="KLD740" s="479"/>
      <c r="KLE740" s="479"/>
      <c r="KLF740" s="479"/>
      <c r="KLG740" s="479"/>
      <c r="KLH740" s="479"/>
      <c r="KLI740" s="479"/>
      <c r="KLJ740" s="479"/>
      <c r="KLK740" s="479"/>
      <c r="KLL740" s="479"/>
      <c r="KLM740" s="479"/>
      <c r="KLN740" s="479"/>
      <c r="KLO740" s="479"/>
      <c r="KLP740" s="479"/>
      <c r="KLQ740" s="479"/>
      <c r="KLR740" s="479"/>
      <c r="KLS740" s="479"/>
      <c r="KLT740" s="479"/>
      <c r="KLU740" s="479"/>
      <c r="KLV740" s="479"/>
      <c r="KLW740" s="479"/>
      <c r="KLX740" s="479"/>
      <c r="KLY740" s="479"/>
      <c r="KLZ740" s="479"/>
      <c r="KMA740" s="479"/>
      <c r="KMB740" s="479"/>
      <c r="KMC740" s="479"/>
      <c r="KMD740" s="479"/>
      <c r="KME740" s="479"/>
      <c r="KMF740" s="479"/>
      <c r="KMG740" s="479"/>
      <c r="KMH740" s="479"/>
      <c r="KMI740" s="479"/>
      <c r="KMJ740" s="479"/>
      <c r="KMK740" s="479"/>
      <c r="KML740" s="479"/>
      <c r="KMM740" s="479"/>
      <c r="KMN740" s="479"/>
      <c r="KMO740" s="479"/>
      <c r="KMP740" s="479"/>
      <c r="KMQ740" s="479"/>
      <c r="KMR740" s="479"/>
      <c r="KMS740" s="479"/>
      <c r="KMT740" s="479"/>
      <c r="KMU740" s="479"/>
      <c r="KMV740" s="479"/>
      <c r="KMW740" s="479"/>
      <c r="KMX740" s="479"/>
      <c r="KMY740" s="479"/>
      <c r="KMZ740" s="479"/>
      <c r="KNA740" s="479"/>
      <c r="KNB740" s="479"/>
      <c r="KNC740" s="479"/>
      <c r="KND740" s="479"/>
      <c r="KNE740" s="479"/>
      <c r="KNF740" s="479"/>
      <c r="KNG740" s="479"/>
      <c r="KNH740" s="479"/>
      <c r="KNI740" s="479"/>
      <c r="KNJ740" s="479"/>
      <c r="KNK740" s="479"/>
      <c r="KNL740" s="479"/>
      <c r="KNM740" s="479"/>
      <c r="KNN740" s="479"/>
      <c r="KNO740" s="479"/>
      <c r="KNP740" s="479"/>
      <c r="KNQ740" s="479"/>
      <c r="KNR740" s="479"/>
      <c r="KNS740" s="479"/>
      <c r="KNT740" s="479"/>
      <c r="KNU740" s="479"/>
      <c r="KNV740" s="479"/>
      <c r="KNW740" s="479"/>
      <c r="KNX740" s="479"/>
      <c r="KNY740" s="479"/>
      <c r="KNZ740" s="479"/>
      <c r="KOA740" s="479"/>
      <c r="KOB740" s="479"/>
      <c r="KOC740" s="479"/>
      <c r="KOD740" s="479"/>
      <c r="KOE740" s="479"/>
      <c r="KOF740" s="479"/>
      <c r="KOG740" s="479"/>
      <c r="KOH740" s="479"/>
      <c r="KOI740" s="479"/>
      <c r="KOJ740" s="479"/>
      <c r="KOK740" s="479"/>
      <c r="KOL740" s="479"/>
      <c r="KOM740" s="479"/>
      <c r="KON740" s="479"/>
      <c r="KOO740" s="479"/>
      <c r="KOP740" s="479"/>
      <c r="KOQ740" s="479"/>
      <c r="KOR740" s="479"/>
      <c r="KOS740" s="479"/>
      <c r="KOT740" s="479"/>
      <c r="KOU740" s="479"/>
      <c r="KOV740" s="479"/>
      <c r="KOW740" s="479"/>
      <c r="KOX740" s="479"/>
      <c r="KOY740" s="479"/>
      <c r="KOZ740" s="479"/>
      <c r="KPA740" s="479"/>
      <c r="KPB740" s="479"/>
      <c r="KPC740" s="479"/>
      <c r="KPD740" s="479"/>
      <c r="KPE740" s="479"/>
      <c r="KPF740" s="479"/>
      <c r="KPG740" s="479"/>
      <c r="KPH740" s="479"/>
      <c r="KPI740" s="479"/>
      <c r="KPJ740" s="479"/>
      <c r="KPK740" s="479"/>
      <c r="KPL740" s="479"/>
      <c r="KPM740" s="479"/>
      <c r="KPN740" s="479"/>
      <c r="KPO740" s="479"/>
      <c r="KPP740" s="479"/>
      <c r="KPQ740" s="479"/>
      <c r="KPR740" s="479"/>
      <c r="KPS740" s="479"/>
      <c r="KPT740" s="479"/>
      <c r="KPU740" s="479"/>
      <c r="KPV740" s="479"/>
      <c r="KPW740" s="479"/>
      <c r="KPX740" s="479"/>
      <c r="KPY740" s="479"/>
      <c r="KPZ740" s="479"/>
      <c r="KQA740" s="479"/>
      <c r="KQB740" s="479"/>
      <c r="KQC740" s="479"/>
      <c r="KQD740" s="479"/>
      <c r="KQE740" s="479"/>
      <c r="KQF740" s="479"/>
      <c r="KQG740" s="479"/>
      <c r="KQH740" s="479"/>
      <c r="KQI740" s="479"/>
      <c r="KQJ740" s="479"/>
      <c r="KQK740" s="479"/>
      <c r="KQL740" s="479"/>
      <c r="KQM740" s="479"/>
      <c r="KQN740" s="479"/>
      <c r="KQO740" s="479"/>
      <c r="KQP740" s="479"/>
      <c r="KQQ740" s="479"/>
      <c r="KQR740" s="479"/>
      <c r="KQS740" s="479"/>
      <c r="KQT740" s="479"/>
      <c r="KQU740" s="479"/>
      <c r="KQV740" s="479"/>
      <c r="KQW740" s="479"/>
      <c r="KQX740" s="479"/>
      <c r="KQY740" s="479"/>
      <c r="KQZ740" s="479"/>
      <c r="KRA740" s="479"/>
      <c r="KRB740" s="479"/>
      <c r="KRC740" s="479"/>
      <c r="KRD740" s="479"/>
      <c r="KRE740" s="479"/>
      <c r="KRF740" s="479"/>
      <c r="KRG740" s="479"/>
      <c r="KRH740" s="479"/>
      <c r="KRI740" s="479"/>
      <c r="KRJ740" s="479"/>
      <c r="KRK740" s="479"/>
      <c r="KRL740" s="479"/>
      <c r="KRM740" s="479"/>
      <c r="KRN740" s="479"/>
      <c r="KRO740" s="479"/>
      <c r="KRP740" s="479"/>
      <c r="KRQ740" s="479"/>
      <c r="KRR740" s="479"/>
      <c r="KRS740" s="479"/>
      <c r="KRT740" s="479"/>
      <c r="KRU740" s="479"/>
      <c r="KRV740" s="479"/>
      <c r="KRW740" s="479"/>
      <c r="KRX740" s="479"/>
      <c r="KRY740" s="479"/>
      <c r="KRZ740" s="479"/>
      <c r="KSA740" s="479"/>
      <c r="KSB740" s="479"/>
      <c r="KSC740" s="479"/>
      <c r="KSD740" s="479"/>
      <c r="KSE740" s="479"/>
      <c r="KSF740" s="479"/>
      <c r="KSG740" s="479"/>
      <c r="KSH740" s="479"/>
      <c r="KSI740" s="479"/>
      <c r="KSJ740" s="479"/>
      <c r="KSK740" s="479"/>
      <c r="KSL740" s="479"/>
      <c r="KSM740" s="479"/>
      <c r="KSN740" s="479"/>
      <c r="KSO740" s="479"/>
      <c r="KSP740" s="479"/>
      <c r="KSQ740" s="479"/>
      <c r="KSR740" s="479"/>
      <c r="KSS740" s="479"/>
      <c r="KST740" s="479"/>
      <c r="KSU740" s="479"/>
      <c r="KSV740" s="479"/>
      <c r="KSW740" s="479"/>
      <c r="KSX740" s="479"/>
      <c r="KSY740" s="479"/>
      <c r="KSZ740" s="479"/>
      <c r="KTA740" s="479"/>
      <c r="KTB740" s="479"/>
      <c r="KTC740" s="479"/>
      <c r="KTD740" s="479"/>
      <c r="KTE740" s="479"/>
      <c r="KTF740" s="479"/>
      <c r="KTG740" s="479"/>
      <c r="KTH740" s="479"/>
      <c r="KTI740" s="479"/>
      <c r="KTJ740" s="479"/>
      <c r="KTK740" s="479"/>
      <c r="KTL740" s="479"/>
      <c r="KTM740" s="479"/>
      <c r="KTN740" s="479"/>
      <c r="KTO740" s="479"/>
      <c r="KTP740" s="479"/>
      <c r="KTQ740" s="479"/>
      <c r="KTR740" s="479"/>
      <c r="KTS740" s="479"/>
      <c r="KTT740" s="479"/>
      <c r="KTU740" s="479"/>
      <c r="KTV740" s="479"/>
      <c r="KTW740" s="479"/>
      <c r="KTX740" s="479"/>
      <c r="KTY740" s="479"/>
      <c r="KTZ740" s="479"/>
      <c r="KUA740" s="479"/>
      <c r="KUB740" s="479"/>
      <c r="KUC740" s="479"/>
      <c r="KUD740" s="479"/>
      <c r="KUE740" s="479"/>
      <c r="KUF740" s="479"/>
      <c r="KUG740" s="479"/>
      <c r="KUH740" s="479"/>
      <c r="KUI740" s="479"/>
      <c r="KUJ740" s="479"/>
      <c r="KUK740" s="479"/>
      <c r="KUL740" s="479"/>
      <c r="KUM740" s="479"/>
      <c r="KUN740" s="479"/>
      <c r="KUO740" s="479"/>
      <c r="KUP740" s="479"/>
      <c r="KUQ740" s="479"/>
      <c r="KUR740" s="479"/>
      <c r="KUS740" s="479"/>
      <c r="KUT740" s="479"/>
      <c r="KUU740" s="479"/>
      <c r="KUV740" s="479"/>
      <c r="KUW740" s="479"/>
      <c r="KUX740" s="479"/>
      <c r="KUY740" s="479"/>
      <c r="KUZ740" s="479"/>
      <c r="KVA740" s="479"/>
      <c r="KVB740" s="479"/>
      <c r="KVC740" s="479"/>
      <c r="KVD740" s="479"/>
      <c r="KVE740" s="479"/>
      <c r="KVF740" s="479"/>
      <c r="KVG740" s="479"/>
      <c r="KVH740" s="479"/>
      <c r="KVI740" s="479"/>
      <c r="KVJ740" s="479"/>
      <c r="KVK740" s="479"/>
      <c r="KVL740" s="479"/>
      <c r="KVM740" s="479"/>
      <c r="KVN740" s="479"/>
      <c r="KVO740" s="479"/>
      <c r="KVP740" s="479"/>
      <c r="KVQ740" s="479"/>
      <c r="KVR740" s="479"/>
      <c r="KVS740" s="479"/>
      <c r="KVT740" s="479"/>
      <c r="KVU740" s="479"/>
      <c r="KVV740" s="479"/>
      <c r="KVW740" s="479"/>
      <c r="KVX740" s="479"/>
      <c r="KVY740" s="479"/>
      <c r="KVZ740" s="479"/>
      <c r="KWA740" s="479"/>
      <c r="KWB740" s="479"/>
      <c r="KWC740" s="479"/>
      <c r="KWD740" s="479"/>
      <c r="KWE740" s="479"/>
      <c r="KWF740" s="479"/>
      <c r="KWG740" s="479"/>
      <c r="KWH740" s="479"/>
      <c r="KWI740" s="479"/>
      <c r="KWJ740" s="479"/>
      <c r="KWK740" s="479"/>
      <c r="KWL740" s="479"/>
      <c r="KWM740" s="479"/>
      <c r="KWN740" s="479"/>
      <c r="KWO740" s="479"/>
      <c r="KWP740" s="479"/>
      <c r="KWQ740" s="479"/>
      <c r="KWR740" s="479"/>
      <c r="KWS740" s="479"/>
      <c r="KWT740" s="479"/>
      <c r="KWU740" s="479"/>
      <c r="KWV740" s="479"/>
      <c r="KWW740" s="479"/>
      <c r="KWX740" s="479"/>
      <c r="KWY740" s="479"/>
      <c r="KWZ740" s="479"/>
      <c r="KXA740" s="479"/>
      <c r="KXB740" s="479"/>
      <c r="KXC740" s="479"/>
      <c r="KXD740" s="479"/>
      <c r="KXE740" s="479"/>
      <c r="KXF740" s="479"/>
      <c r="KXG740" s="479"/>
      <c r="KXH740" s="479"/>
      <c r="KXI740" s="479"/>
      <c r="KXJ740" s="479"/>
      <c r="KXK740" s="479"/>
      <c r="KXL740" s="479"/>
      <c r="KXM740" s="479"/>
      <c r="KXN740" s="479"/>
      <c r="KXO740" s="479"/>
      <c r="KXP740" s="479"/>
      <c r="KXQ740" s="479"/>
      <c r="KXR740" s="479"/>
      <c r="KXS740" s="479"/>
      <c r="KXT740" s="479"/>
      <c r="KXU740" s="479"/>
      <c r="KXV740" s="479"/>
      <c r="KXW740" s="479"/>
      <c r="KXX740" s="479"/>
      <c r="KXY740" s="479"/>
      <c r="KXZ740" s="479"/>
      <c r="KYA740" s="479"/>
      <c r="KYB740" s="479"/>
      <c r="KYC740" s="479"/>
      <c r="KYD740" s="479"/>
      <c r="KYE740" s="479"/>
      <c r="KYF740" s="479"/>
      <c r="KYG740" s="479"/>
      <c r="KYH740" s="479"/>
      <c r="KYI740" s="479"/>
      <c r="KYJ740" s="479"/>
      <c r="KYK740" s="479"/>
      <c r="KYL740" s="479"/>
      <c r="KYM740" s="479"/>
      <c r="KYN740" s="479"/>
      <c r="KYO740" s="479"/>
      <c r="KYP740" s="479"/>
      <c r="KYQ740" s="479"/>
      <c r="KYR740" s="479"/>
      <c r="KYS740" s="479"/>
      <c r="KYT740" s="479"/>
      <c r="KYU740" s="479"/>
      <c r="KYV740" s="479"/>
      <c r="KYW740" s="479"/>
      <c r="KYX740" s="479"/>
      <c r="KYY740" s="479"/>
      <c r="KYZ740" s="479"/>
      <c r="KZA740" s="479"/>
      <c r="KZB740" s="479"/>
      <c r="KZC740" s="479"/>
      <c r="KZD740" s="479"/>
      <c r="KZE740" s="479"/>
      <c r="KZF740" s="479"/>
      <c r="KZG740" s="479"/>
      <c r="KZH740" s="479"/>
      <c r="KZI740" s="479"/>
      <c r="KZJ740" s="479"/>
      <c r="KZK740" s="479"/>
      <c r="KZL740" s="479"/>
      <c r="KZM740" s="479"/>
      <c r="KZN740" s="479"/>
      <c r="KZO740" s="479"/>
      <c r="KZP740" s="479"/>
      <c r="KZQ740" s="479"/>
      <c r="KZR740" s="479"/>
      <c r="KZS740" s="479"/>
      <c r="KZT740" s="479"/>
      <c r="KZU740" s="479"/>
      <c r="KZV740" s="479"/>
      <c r="KZW740" s="479"/>
      <c r="KZX740" s="479"/>
      <c r="KZY740" s="479"/>
      <c r="KZZ740" s="479"/>
      <c r="LAA740" s="479"/>
      <c r="LAB740" s="479"/>
      <c r="LAC740" s="479"/>
      <c r="LAD740" s="479"/>
      <c r="LAE740" s="479"/>
      <c r="LAF740" s="479"/>
      <c r="LAG740" s="479"/>
      <c r="LAH740" s="479"/>
      <c r="LAI740" s="479"/>
      <c r="LAJ740" s="479"/>
      <c r="LAK740" s="479"/>
      <c r="LAL740" s="479"/>
      <c r="LAM740" s="479"/>
      <c r="LAN740" s="479"/>
      <c r="LAO740" s="479"/>
      <c r="LAP740" s="479"/>
      <c r="LAQ740" s="479"/>
      <c r="LAR740" s="479"/>
      <c r="LAS740" s="479"/>
      <c r="LAT740" s="479"/>
      <c r="LAU740" s="479"/>
      <c r="LAV740" s="479"/>
      <c r="LAW740" s="479"/>
      <c r="LAX740" s="479"/>
      <c r="LAY740" s="479"/>
      <c r="LAZ740" s="479"/>
      <c r="LBA740" s="479"/>
      <c r="LBB740" s="479"/>
      <c r="LBC740" s="479"/>
      <c r="LBD740" s="479"/>
      <c r="LBE740" s="479"/>
      <c r="LBF740" s="479"/>
      <c r="LBG740" s="479"/>
      <c r="LBH740" s="479"/>
      <c r="LBI740" s="479"/>
      <c r="LBJ740" s="479"/>
      <c r="LBK740" s="479"/>
      <c r="LBL740" s="479"/>
      <c r="LBM740" s="479"/>
      <c r="LBN740" s="479"/>
      <c r="LBO740" s="479"/>
      <c r="LBP740" s="479"/>
      <c r="LBQ740" s="479"/>
      <c r="LBR740" s="479"/>
      <c r="LBS740" s="479"/>
      <c r="LBT740" s="479"/>
      <c r="LBU740" s="479"/>
      <c r="LBV740" s="479"/>
      <c r="LBW740" s="479"/>
      <c r="LBX740" s="479"/>
      <c r="LBY740" s="479"/>
      <c r="LBZ740" s="479"/>
      <c r="LCA740" s="479"/>
      <c r="LCB740" s="479"/>
      <c r="LCC740" s="479"/>
      <c r="LCD740" s="479"/>
      <c r="LCE740" s="479"/>
      <c r="LCF740" s="479"/>
      <c r="LCG740" s="479"/>
      <c r="LCH740" s="479"/>
      <c r="LCI740" s="479"/>
      <c r="LCJ740" s="479"/>
      <c r="LCK740" s="479"/>
      <c r="LCL740" s="479"/>
      <c r="LCM740" s="479"/>
      <c r="LCN740" s="479"/>
      <c r="LCO740" s="479"/>
      <c r="LCP740" s="479"/>
      <c r="LCQ740" s="479"/>
      <c r="LCR740" s="479"/>
      <c r="LCS740" s="479"/>
      <c r="LCT740" s="479"/>
      <c r="LCU740" s="479"/>
      <c r="LCV740" s="479"/>
      <c r="LCW740" s="479"/>
      <c r="LCX740" s="479"/>
      <c r="LCY740" s="479"/>
      <c r="LCZ740" s="479"/>
      <c r="LDA740" s="479"/>
      <c r="LDB740" s="479"/>
      <c r="LDC740" s="479"/>
      <c r="LDD740" s="479"/>
      <c r="LDE740" s="479"/>
      <c r="LDF740" s="479"/>
      <c r="LDG740" s="479"/>
      <c r="LDH740" s="479"/>
      <c r="LDI740" s="479"/>
      <c r="LDJ740" s="479"/>
      <c r="LDK740" s="479"/>
      <c r="LDL740" s="479"/>
      <c r="LDM740" s="479"/>
      <c r="LDN740" s="479"/>
      <c r="LDO740" s="479"/>
      <c r="LDP740" s="479"/>
      <c r="LDQ740" s="479"/>
      <c r="LDR740" s="479"/>
      <c r="LDS740" s="479"/>
      <c r="LDT740" s="479"/>
      <c r="LDU740" s="479"/>
      <c r="LDV740" s="479"/>
      <c r="LDW740" s="479"/>
      <c r="LDX740" s="479"/>
      <c r="LDY740" s="479"/>
      <c r="LDZ740" s="479"/>
      <c r="LEA740" s="479"/>
      <c r="LEB740" s="479"/>
      <c r="LEC740" s="479"/>
      <c r="LED740" s="479"/>
      <c r="LEE740" s="479"/>
      <c r="LEF740" s="479"/>
      <c r="LEG740" s="479"/>
      <c r="LEH740" s="479"/>
      <c r="LEI740" s="479"/>
      <c r="LEJ740" s="479"/>
      <c r="LEK740" s="479"/>
      <c r="LEL740" s="479"/>
      <c r="LEM740" s="479"/>
      <c r="LEN740" s="479"/>
      <c r="LEO740" s="479"/>
      <c r="LEP740" s="479"/>
      <c r="LEQ740" s="479"/>
      <c r="LER740" s="479"/>
      <c r="LES740" s="479"/>
      <c r="LET740" s="479"/>
      <c r="LEU740" s="479"/>
      <c r="LEV740" s="479"/>
      <c r="LEW740" s="479"/>
      <c r="LEX740" s="479"/>
      <c r="LEY740" s="479"/>
      <c r="LEZ740" s="479"/>
      <c r="LFA740" s="479"/>
      <c r="LFB740" s="479"/>
      <c r="LFC740" s="479"/>
      <c r="LFD740" s="479"/>
      <c r="LFE740" s="479"/>
      <c r="LFF740" s="479"/>
      <c r="LFG740" s="479"/>
      <c r="LFH740" s="479"/>
      <c r="LFI740" s="479"/>
      <c r="LFJ740" s="479"/>
      <c r="LFK740" s="479"/>
      <c r="LFL740" s="479"/>
      <c r="LFM740" s="479"/>
      <c r="LFN740" s="479"/>
      <c r="LFO740" s="479"/>
      <c r="LFP740" s="479"/>
      <c r="LFQ740" s="479"/>
      <c r="LFR740" s="479"/>
      <c r="LFS740" s="479"/>
      <c r="LFT740" s="479"/>
      <c r="LFU740" s="479"/>
      <c r="LFV740" s="479"/>
      <c r="LFW740" s="479"/>
      <c r="LFX740" s="479"/>
      <c r="LFY740" s="479"/>
      <c r="LFZ740" s="479"/>
      <c r="LGA740" s="479"/>
      <c r="LGB740" s="479"/>
      <c r="LGC740" s="479"/>
      <c r="LGD740" s="479"/>
      <c r="LGE740" s="479"/>
      <c r="LGF740" s="479"/>
      <c r="LGG740" s="479"/>
      <c r="LGH740" s="479"/>
      <c r="LGI740" s="479"/>
      <c r="LGJ740" s="479"/>
      <c r="LGK740" s="479"/>
      <c r="LGL740" s="479"/>
      <c r="LGM740" s="479"/>
      <c r="LGN740" s="479"/>
      <c r="LGO740" s="479"/>
      <c r="LGP740" s="479"/>
      <c r="LGQ740" s="479"/>
      <c r="LGR740" s="479"/>
      <c r="LGS740" s="479"/>
      <c r="LGT740" s="479"/>
      <c r="LGU740" s="479"/>
      <c r="LGV740" s="479"/>
      <c r="LGW740" s="479"/>
      <c r="LGX740" s="479"/>
      <c r="LGY740" s="479"/>
      <c r="LGZ740" s="479"/>
      <c r="LHA740" s="479"/>
      <c r="LHB740" s="479"/>
      <c r="LHC740" s="479"/>
      <c r="LHD740" s="479"/>
      <c r="LHE740" s="479"/>
      <c r="LHF740" s="479"/>
      <c r="LHG740" s="479"/>
      <c r="LHH740" s="479"/>
      <c r="LHI740" s="479"/>
      <c r="LHJ740" s="479"/>
      <c r="LHK740" s="479"/>
      <c r="LHL740" s="479"/>
      <c r="LHM740" s="479"/>
      <c r="LHN740" s="479"/>
      <c r="LHO740" s="479"/>
      <c r="LHP740" s="479"/>
      <c r="LHQ740" s="479"/>
      <c r="LHR740" s="479"/>
      <c r="LHS740" s="479"/>
      <c r="LHT740" s="479"/>
      <c r="LHU740" s="479"/>
      <c r="LHV740" s="479"/>
      <c r="LHW740" s="479"/>
      <c r="LHX740" s="479"/>
      <c r="LHY740" s="479"/>
      <c r="LHZ740" s="479"/>
      <c r="LIA740" s="479"/>
      <c r="LIB740" s="479"/>
      <c r="LIC740" s="479"/>
      <c r="LID740" s="479"/>
      <c r="LIE740" s="479"/>
      <c r="LIF740" s="479"/>
      <c r="LIG740" s="479"/>
      <c r="LIH740" s="479"/>
      <c r="LII740" s="479"/>
      <c r="LIJ740" s="479"/>
      <c r="LIK740" s="479"/>
      <c r="LIL740" s="479"/>
      <c r="LIM740" s="479"/>
      <c r="LIN740" s="479"/>
      <c r="LIO740" s="479"/>
      <c r="LIP740" s="479"/>
      <c r="LIQ740" s="479"/>
      <c r="LIR740" s="479"/>
      <c r="LIS740" s="479"/>
      <c r="LIT740" s="479"/>
      <c r="LIU740" s="479"/>
      <c r="LIV740" s="479"/>
      <c r="LIW740" s="479"/>
      <c r="LIX740" s="479"/>
      <c r="LIY740" s="479"/>
      <c r="LIZ740" s="479"/>
      <c r="LJA740" s="479"/>
      <c r="LJB740" s="479"/>
      <c r="LJC740" s="479"/>
      <c r="LJD740" s="479"/>
      <c r="LJE740" s="479"/>
      <c r="LJF740" s="479"/>
      <c r="LJG740" s="479"/>
      <c r="LJH740" s="479"/>
      <c r="LJI740" s="479"/>
      <c r="LJJ740" s="479"/>
      <c r="LJK740" s="479"/>
      <c r="LJL740" s="479"/>
      <c r="LJM740" s="479"/>
      <c r="LJN740" s="479"/>
      <c r="LJO740" s="479"/>
      <c r="LJP740" s="479"/>
      <c r="LJQ740" s="479"/>
      <c r="LJR740" s="479"/>
      <c r="LJS740" s="479"/>
      <c r="LJT740" s="479"/>
      <c r="LJU740" s="479"/>
      <c r="LJV740" s="479"/>
      <c r="LJW740" s="479"/>
      <c r="LJX740" s="479"/>
      <c r="LJY740" s="479"/>
      <c r="LJZ740" s="479"/>
      <c r="LKA740" s="479"/>
      <c r="LKB740" s="479"/>
      <c r="LKC740" s="479"/>
      <c r="LKD740" s="479"/>
      <c r="LKE740" s="479"/>
      <c r="LKF740" s="479"/>
      <c r="LKG740" s="479"/>
      <c r="LKH740" s="479"/>
      <c r="LKI740" s="479"/>
      <c r="LKJ740" s="479"/>
      <c r="LKK740" s="479"/>
      <c r="LKL740" s="479"/>
      <c r="LKM740" s="479"/>
      <c r="LKN740" s="479"/>
      <c r="LKO740" s="479"/>
      <c r="LKP740" s="479"/>
      <c r="LKQ740" s="479"/>
      <c r="LKR740" s="479"/>
      <c r="LKS740" s="479"/>
      <c r="LKT740" s="479"/>
      <c r="LKU740" s="479"/>
      <c r="LKV740" s="479"/>
      <c r="LKW740" s="479"/>
      <c r="LKX740" s="479"/>
      <c r="LKY740" s="479"/>
      <c r="LKZ740" s="479"/>
      <c r="LLA740" s="479"/>
      <c r="LLB740" s="479"/>
      <c r="LLC740" s="479"/>
      <c r="LLD740" s="479"/>
      <c r="LLE740" s="479"/>
      <c r="LLF740" s="479"/>
      <c r="LLG740" s="479"/>
      <c r="LLH740" s="479"/>
      <c r="LLI740" s="479"/>
      <c r="LLJ740" s="479"/>
      <c r="LLK740" s="479"/>
      <c r="LLL740" s="479"/>
      <c r="LLM740" s="479"/>
      <c r="LLN740" s="479"/>
      <c r="LLO740" s="479"/>
      <c r="LLP740" s="479"/>
      <c r="LLQ740" s="479"/>
      <c r="LLR740" s="479"/>
      <c r="LLS740" s="479"/>
      <c r="LLT740" s="479"/>
      <c r="LLU740" s="479"/>
      <c r="LLV740" s="479"/>
      <c r="LLW740" s="479"/>
      <c r="LLX740" s="479"/>
      <c r="LLY740" s="479"/>
      <c r="LLZ740" s="479"/>
      <c r="LMA740" s="479"/>
      <c r="LMB740" s="479"/>
      <c r="LMC740" s="479"/>
      <c r="LMD740" s="479"/>
      <c r="LME740" s="479"/>
      <c r="LMF740" s="479"/>
      <c r="LMG740" s="479"/>
      <c r="LMH740" s="479"/>
      <c r="LMI740" s="479"/>
      <c r="LMJ740" s="479"/>
      <c r="LMK740" s="479"/>
      <c r="LML740" s="479"/>
      <c r="LMM740" s="479"/>
      <c r="LMN740" s="479"/>
      <c r="LMO740" s="479"/>
      <c r="LMP740" s="479"/>
      <c r="LMQ740" s="479"/>
      <c r="LMR740" s="479"/>
      <c r="LMS740" s="479"/>
      <c r="LMT740" s="479"/>
      <c r="LMU740" s="479"/>
      <c r="LMV740" s="479"/>
      <c r="LMW740" s="479"/>
      <c r="LMX740" s="479"/>
      <c r="LMY740" s="479"/>
      <c r="LMZ740" s="479"/>
      <c r="LNA740" s="479"/>
      <c r="LNB740" s="479"/>
      <c r="LNC740" s="479"/>
      <c r="LND740" s="479"/>
      <c r="LNE740" s="479"/>
      <c r="LNF740" s="479"/>
      <c r="LNG740" s="479"/>
      <c r="LNH740" s="479"/>
      <c r="LNI740" s="479"/>
      <c r="LNJ740" s="479"/>
      <c r="LNK740" s="479"/>
      <c r="LNL740" s="479"/>
      <c r="LNM740" s="479"/>
      <c r="LNN740" s="479"/>
      <c r="LNO740" s="479"/>
      <c r="LNP740" s="479"/>
      <c r="LNQ740" s="479"/>
      <c r="LNR740" s="479"/>
      <c r="LNS740" s="479"/>
      <c r="LNT740" s="479"/>
      <c r="LNU740" s="479"/>
      <c r="LNV740" s="479"/>
      <c r="LNW740" s="479"/>
      <c r="LNX740" s="479"/>
      <c r="LNY740" s="479"/>
      <c r="LNZ740" s="479"/>
      <c r="LOA740" s="479"/>
      <c r="LOB740" s="479"/>
      <c r="LOC740" s="479"/>
      <c r="LOD740" s="479"/>
      <c r="LOE740" s="479"/>
      <c r="LOF740" s="479"/>
      <c r="LOG740" s="479"/>
      <c r="LOH740" s="479"/>
      <c r="LOI740" s="479"/>
      <c r="LOJ740" s="479"/>
      <c r="LOK740" s="479"/>
      <c r="LOL740" s="479"/>
      <c r="LOM740" s="479"/>
      <c r="LON740" s="479"/>
      <c r="LOO740" s="479"/>
      <c r="LOP740" s="479"/>
      <c r="LOQ740" s="479"/>
      <c r="LOR740" s="479"/>
      <c r="LOS740" s="479"/>
      <c r="LOT740" s="479"/>
      <c r="LOU740" s="479"/>
      <c r="LOV740" s="479"/>
      <c r="LOW740" s="479"/>
      <c r="LOX740" s="479"/>
      <c r="LOY740" s="479"/>
      <c r="LOZ740" s="479"/>
      <c r="LPA740" s="479"/>
      <c r="LPB740" s="479"/>
      <c r="LPC740" s="479"/>
      <c r="LPD740" s="479"/>
      <c r="LPE740" s="479"/>
      <c r="LPF740" s="479"/>
      <c r="LPG740" s="479"/>
      <c r="LPH740" s="479"/>
      <c r="LPI740" s="479"/>
      <c r="LPJ740" s="479"/>
      <c r="LPK740" s="479"/>
      <c r="LPL740" s="479"/>
      <c r="LPM740" s="479"/>
      <c r="LPN740" s="479"/>
      <c r="LPO740" s="479"/>
      <c r="LPP740" s="479"/>
      <c r="LPQ740" s="479"/>
      <c r="LPR740" s="479"/>
      <c r="LPS740" s="479"/>
      <c r="LPT740" s="479"/>
      <c r="LPU740" s="479"/>
      <c r="LPV740" s="479"/>
      <c r="LPW740" s="479"/>
      <c r="LPX740" s="479"/>
      <c r="LPY740" s="479"/>
      <c r="LPZ740" s="479"/>
      <c r="LQA740" s="479"/>
      <c r="LQB740" s="479"/>
      <c r="LQC740" s="479"/>
      <c r="LQD740" s="479"/>
      <c r="LQE740" s="479"/>
      <c r="LQF740" s="479"/>
      <c r="LQG740" s="479"/>
      <c r="LQH740" s="479"/>
      <c r="LQI740" s="479"/>
      <c r="LQJ740" s="479"/>
      <c r="LQK740" s="479"/>
      <c r="LQL740" s="479"/>
      <c r="LQM740" s="479"/>
      <c r="LQN740" s="479"/>
      <c r="LQO740" s="479"/>
      <c r="LQP740" s="479"/>
      <c r="LQQ740" s="479"/>
      <c r="LQR740" s="479"/>
      <c r="LQS740" s="479"/>
      <c r="LQT740" s="479"/>
      <c r="LQU740" s="479"/>
      <c r="LQV740" s="479"/>
      <c r="LQW740" s="479"/>
      <c r="LQX740" s="479"/>
      <c r="LQY740" s="479"/>
      <c r="LQZ740" s="479"/>
      <c r="LRA740" s="479"/>
      <c r="LRB740" s="479"/>
      <c r="LRC740" s="479"/>
      <c r="LRD740" s="479"/>
      <c r="LRE740" s="479"/>
      <c r="LRF740" s="479"/>
      <c r="LRG740" s="479"/>
      <c r="LRH740" s="479"/>
      <c r="LRI740" s="479"/>
      <c r="LRJ740" s="479"/>
      <c r="LRK740" s="479"/>
      <c r="LRL740" s="479"/>
      <c r="LRM740" s="479"/>
      <c r="LRN740" s="479"/>
      <c r="LRO740" s="479"/>
      <c r="LRP740" s="479"/>
      <c r="LRQ740" s="479"/>
      <c r="LRR740" s="479"/>
      <c r="LRS740" s="479"/>
      <c r="LRT740" s="479"/>
      <c r="LRU740" s="479"/>
      <c r="LRV740" s="479"/>
      <c r="LRW740" s="479"/>
      <c r="LRX740" s="479"/>
      <c r="LRY740" s="479"/>
      <c r="LRZ740" s="479"/>
      <c r="LSA740" s="479"/>
      <c r="LSB740" s="479"/>
      <c r="LSC740" s="479"/>
      <c r="LSD740" s="479"/>
      <c r="LSE740" s="479"/>
      <c r="LSF740" s="479"/>
      <c r="LSG740" s="479"/>
      <c r="LSH740" s="479"/>
      <c r="LSI740" s="479"/>
      <c r="LSJ740" s="479"/>
      <c r="LSK740" s="479"/>
      <c r="LSL740" s="479"/>
      <c r="LSM740" s="479"/>
      <c r="LSN740" s="479"/>
      <c r="LSO740" s="479"/>
      <c r="LSP740" s="479"/>
      <c r="LSQ740" s="479"/>
      <c r="LSR740" s="479"/>
      <c r="LSS740" s="479"/>
      <c r="LST740" s="479"/>
      <c r="LSU740" s="479"/>
      <c r="LSV740" s="479"/>
      <c r="LSW740" s="479"/>
      <c r="LSX740" s="479"/>
      <c r="LSY740" s="479"/>
      <c r="LSZ740" s="479"/>
      <c r="LTA740" s="479"/>
      <c r="LTB740" s="479"/>
      <c r="LTC740" s="479"/>
      <c r="LTD740" s="479"/>
      <c r="LTE740" s="479"/>
      <c r="LTF740" s="479"/>
      <c r="LTG740" s="479"/>
      <c r="LTH740" s="479"/>
      <c r="LTI740" s="479"/>
      <c r="LTJ740" s="479"/>
      <c r="LTK740" s="479"/>
      <c r="LTL740" s="479"/>
      <c r="LTM740" s="479"/>
      <c r="LTN740" s="479"/>
      <c r="LTO740" s="479"/>
      <c r="LTP740" s="479"/>
      <c r="LTQ740" s="479"/>
      <c r="LTR740" s="479"/>
      <c r="LTS740" s="479"/>
      <c r="LTT740" s="479"/>
      <c r="LTU740" s="479"/>
      <c r="LTV740" s="479"/>
      <c r="LTW740" s="479"/>
      <c r="LTX740" s="479"/>
      <c r="LTY740" s="479"/>
      <c r="LTZ740" s="479"/>
      <c r="LUA740" s="479"/>
      <c r="LUB740" s="479"/>
      <c r="LUC740" s="479"/>
      <c r="LUD740" s="479"/>
      <c r="LUE740" s="479"/>
      <c r="LUF740" s="479"/>
      <c r="LUG740" s="479"/>
      <c r="LUH740" s="479"/>
      <c r="LUI740" s="479"/>
      <c r="LUJ740" s="479"/>
      <c r="LUK740" s="479"/>
      <c r="LUL740" s="479"/>
      <c r="LUM740" s="479"/>
      <c r="LUN740" s="479"/>
      <c r="LUO740" s="479"/>
      <c r="LUP740" s="479"/>
      <c r="LUQ740" s="479"/>
      <c r="LUR740" s="479"/>
      <c r="LUS740" s="479"/>
      <c r="LUT740" s="479"/>
      <c r="LUU740" s="479"/>
      <c r="LUV740" s="479"/>
      <c r="LUW740" s="479"/>
      <c r="LUX740" s="479"/>
      <c r="LUY740" s="479"/>
      <c r="LUZ740" s="479"/>
      <c r="LVA740" s="479"/>
      <c r="LVB740" s="479"/>
      <c r="LVC740" s="479"/>
      <c r="LVD740" s="479"/>
      <c r="LVE740" s="479"/>
      <c r="LVF740" s="479"/>
      <c r="LVG740" s="479"/>
      <c r="LVH740" s="479"/>
      <c r="LVI740" s="479"/>
      <c r="LVJ740" s="479"/>
      <c r="LVK740" s="479"/>
      <c r="LVL740" s="479"/>
      <c r="LVM740" s="479"/>
      <c r="LVN740" s="479"/>
      <c r="LVO740" s="479"/>
      <c r="LVP740" s="479"/>
      <c r="LVQ740" s="479"/>
      <c r="LVR740" s="479"/>
      <c r="LVS740" s="479"/>
      <c r="LVT740" s="479"/>
      <c r="LVU740" s="479"/>
      <c r="LVV740" s="479"/>
      <c r="LVW740" s="479"/>
      <c r="LVX740" s="479"/>
      <c r="LVY740" s="479"/>
      <c r="LVZ740" s="479"/>
      <c r="LWA740" s="479"/>
      <c r="LWB740" s="479"/>
      <c r="LWC740" s="479"/>
      <c r="LWD740" s="479"/>
      <c r="LWE740" s="479"/>
      <c r="LWF740" s="479"/>
      <c r="LWG740" s="479"/>
      <c r="LWH740" s="479"/>
      <c r="LWI740" s="479"/>
      <c r="LWJ740" s="479"/>
      <c r="LWK740" s="479"/>
      <c r="LWL740" s="479"/>
      <c r="LWM740" s="479"/>
      <c r="LWN740" s="479"/>
      <c r="LWO740" s="479"/>
      <c r="LWP740" s="479"/>
      <c r="LWQ740" s="479"/>
      <c r="LWR740" s="479"/>
      <c r="LWS740" s="479"/>
      <c r="LWT740" s="479"/>
      <c r="LWU740" s="479"/>
      <c r="LWV740" s="479"/>
      <c r="LWW740" s="479"/>
      <c r="LWX740" s="479"/>
      <c r="LWY740" s="479"/>
      <c r="LWZ740" s="479"/>
      <c r="LXA740" s="479"/>
      <c r="LXB740" s="479"/>
      <c r="LXC740" s="479"/>
      <c r="LXD740" s="479"/>
      <c r="LXE740" s="479"/>
      <c r="LXF740" s="479"/>
      <c r="LXG740" s="479"/>
      <c r="LXH740" s="479"/>
      <c r="LXI740" s="479"/>
      <c r="LXJ740" s="479"/>
      <c r="LXK740" s="479"/>
      <c r="LXL740" s="479"/>
      <c r="LXM740" s="479"/>
      <c r="LXN740" s="479"/>
      <c r="LXO740" s="479"/>
      <c r="LXP740" s="479"/>
      <c r="LXQ740" s="479"/>
      <c r="LXR740" s="479"/>
      <c r="LXS740" s="479"/>
      <c r="LXT740" s="479"/>
      <c r="LXU740" s="479"/>
      <c r="LXV740" s="479"/>
      <c r="LXW740" s="479"/>
      <c r="LXX740" s="479"/>
      <c r="LXY740" s="479"/>
      <c r="LXZ740" s="479"/>
      <c r="LYA740" s="479"/>
      <c r="LYB740" s="479"/>
      <c r="LYC740" s="479"/>
      <c r="LYD740" s="479"/>
      <c r="LYE740" s="479"/>
      <c r="LYF740" s="479"/>
      <c r="LYG740" s="479"/>
      <c r="LYH740" s="479"/>
      <c r="LYI740" s="479"/>
      <c r="LYJ740" s="479"/>
      <c r="LYK740" s="479"/>
      <c r="LYL740" s="479"/>
      <c r="LYM740" s="479"/>
      <c r="LYN740" s="479"/>
      <c r="LYO740" s="479"/>
      <c r="LYP740" s="479"/>
      <c r="LYQ740" s="479"/>
      <c r="LYR740" s="479"/>
      <c r="LYS740" s="479"/>
      <c r="LYT740" s="479"/>
      <c r="LYU740" s="479"/>
      <c r="LYV740" s="479"/>
      <c r="LYW740" s="479"/>
      <c r="LYX740" s="479"/>
      <c r="LYY740" s="479"/>
      <c r="LYZ740" s="479"/>
      <c r="LZA740" s="479"/>
      <c r="LZB740" s="479"/>
      <c r="LZC740" s="479"/>
      <c r="LZD740" s="479"/>
      <c r="LZE740" s="479"/>
      <c r="LZF740" s="479"/>
      <c r="LZG740" s="479"/>
      <c r="LZH740" s="479"/>
      <c r="LZI740" s="479"/>
      <c r="LZJ740" s="479"/>
      <c r="LZK740" s="479"/>
      <c r="LZL740" s="479"/>
      <c r="LZM740" s="479"/>
      <c r="LZN740" s="479"/>
      <c r="LZO740" s="479"/>
      <c r="LZP740" s="479"/>
      <c r="LZQ740" s="479"/>
      <c r="LZR740" s="479"/>
      <c r="LZS740" s="479"/>
      <c r="LZT740" s="479"/>
      <c r="LZU740" s="479"/>
      <c r="LZV740" s="479"/>
      <c r="LZW740" s="479"/>
      <c r="LZX740" s="479"/>
      <c r="LZY740" s="479"/>
      <c r="LZZ740" s="479"/>
      <c r="MAA740" s="479"/>
      <c r="MAB740" s="479"/>
      <c r="MAC740" s="479"/>
      <c r="MAD740" s="479"/>
      <c r="MAE740" s="479"/>
      <c r="MAF740" s="479"/>
      <c r="MAG740" s="479"/>
      <c r="MAH740" s="479"/>
      <c r="MAI740" s="479"/>
      <c r="MAJ740" s="479"/>
      <c r="MAK740" s="479"/>
      <c r="MAL740" s="479"/>
      <c r="MAM740" s="479"/>
      <c r="MAN740" s="479"/>
      <c r="MAO740" s="479"/>
      <c r="MAP740" s="479"/>
      <c r="MAQ740" s="479"/>
      <c r="MAR740" s="479"/>
      <c r="MAS740" s="479"/>
      <c r="MAT740" s="479"/>
      <c r="MAU740" s="479"/>
      <c r="MAV740" s="479"/>
      <c r="MAW740" s="479"/>
      <c r="MAX740" s="479"/>
      <c r="MAY740" s="479"/>
      <c r="MAZ740" s="479"/>
      <c r="MBA740" s="479"/>
      <c r="MBB740" s="479"/>
      <c r="MBC740" s="479"/>
      <c r="MBD740" s="479"/>
      <c r="MBE740" s="479"/>
      <c r="MBF740" s="479"/>
      <c r="MBG740" s="479"/>
      <c r="MBH740" s="479"/>
      <c r="MBI740" s="479"/>
      <c r="MBJ740" s="479"/>
      <c r="MBK740" s="479"/>
      <c r="MBL740" s="479"/>
      <c r="MBM740" s="479"/>
      <c r="MBN740" s="479"/>
      <c r="MBO740" s="479"/>
      <c r="MBP740" s="479"/>
      <c r="MBQ740" s="479"/>
      <c r="MBR740" s="479"/>
      <c r="MBS740" s="479"/>
      <c r="MBT740" s="479"/>
      <c r="MBU740" s="479"/>
      <c r="MBV740" s="479"/>
      <c r="MBW740" s="479"/>
      <c r="MBX740" s="479"/>
      <c r="MBY740" s="479"/>
      <c r="MBZ740" s="479"/>
      <c r="MCA740" s="479"/>
      <c r="MCB740" s="479"/>
      <c r="MCC740" s="479"/>
      <c r="MCD740" s="479"/>
      <c r="MCE740" s="479"/>
      <c r="MCF740" s="479"/>
      <c r="MCG740" s="479"/>
      <c r="MCH740" s="479"/>
      <c r="MCI740" s="479"/>
      <c r="MCJ740" s="479"/>
      <c r="MCK740" s="479"/>
      <c r="MCL740" s="479"/>
      <c r="MCM740" s="479"/>
      <c r="MCN740" s="479"/>
      <c r="MCO740" s="479"/>
      <c r="MCP740" s="479"/>
      <c r="MCQ740" s="479"/>
      <c r="MCR740" s="479"/>
      <c r="MCS740" s="479"/>
      <c r="MCT740" s="479"/>
      <c r="MCU740" s="479"/>
      <c r="MCV740" s="479"/>
      <c r="MCW740" s="479"/>
      <c r="MCX740" s="479"/>
      <c r="MCY740" s="479"/>
      <c r="MCZ740" s="479"/>
      <c r="MDA740" s="479"/>
      <c r="MDB740" s="479"/>
      <c r="MDC740" s="479"/>
      <c r="MDD740" s="479"/>
      <c r="MDE740" s="479"/>
      <c r="MDF740" s="479"/>
      <c r="MDG740" s="479"/>
      <c r="MDH740" s="479"/>
      <c r="MDI740" s="479"/>
      <c r="MDJ740" s="479"/>
      <c r="MDK740" s="479"/>
      <c r="MDL740" s="479"/>
      <c r="MDM740" s="479"/>
      <c r="MDN740" s="479"/>
      <c r="MDO740" s="479"/>
      <c r="MDP740" s="479"/>
      <c r="MDQ740" s="479"/>
      <c r="MDR740" s="479"/>
      <c r="MDS740" s="479"/>
      <c r="MDT740" s="479"/>
      <c r="MDU740" s="479"/>
      <c r="MDV740" s="479"/>
      <c r="MDW740" s="479"/>
      <c r="MDX740" s="479"/>
      <c r="MDY740" s="479"/>
      <c r="MDZ740" s="479"/>
      <c r="MEA740" s="479"/>
      <c r="MEB740" s="479"/>
      <c r="MEC740" s="479"/>
      <c r="MED740" s="479"/>
      <c r="MEE740" s="479"/>
      <c r="MEF740" s="479"/>
      <c r="MEG740" s="479"/>
      <c r="MEH740" s="479"/>
      <c r="MEI740" s="479"/>
      <c r="MEJ740" s="479"/>
      <c r="MEK740" s="479"/>
      <c r="MEL740" s="479"/>
      <c r="MEM740" s="479"/>
      <c r="MEN740" s="479"/>
      <c r="MEO740" s="479"/>
      <c r="MEP740" s="479"/>
      <c r="MEQ740" s="479"/>
      <c r="MER740" s="479"/>
      <c r="MES740" s="479"/>
      <c r="MET740" s="479"/>
      <c r="MEU740" s="479"/>
      <c r="MEV740" s="479"/>
      <c r="MEW740" s="479"/>
      <c r="MEX740" s="479"/>
      <c r="MEY740" s="479"/>
      <c r="MEZ740" s="479"/>
      <c r="MFA740" s="479"/>
      <c r="MFB740" s="479"/>
      <c r="MFC740" s="479"/>
      <c r="MFD740" s="479"/>
      <c r="MFE740" s="479"/>
      <c r="MFF740" s="479"/>
      <c r="MFG740" s="479"/>
      <c r="MFH740" s="479"/>
      <c r="MFI740" s="479"/>
      <c r="MFJ740" s="479"/>
      <c r="MFK740" s="479"/>
      <c r="MFL740" s="479"/>
      <c r="MFM740" s="479"/>
      <c r="MFN740" s="479"/>
      <c r="MFO740" s="479"/>
      <c r="MFP740" s="479"/>
      <c r="MFQ740" s="479"/>
      <c r="MFR740" s="479"/>
      <c r="MFS740" s="479"/>
      <c r="MFT740" s="479"/>
      <c r="MFU740" s="479"/>
      <c r="MFV740" s="479"/>
      <c r="MFW740" s="479"/>
      <c r="MFX740" s="479"/>
      <c r="MFY740" s="479"/>
      <c r="MFZ740" s="479"/>
      <c r="MGA740" s="479"/>
      <c r="MGB740" s="479"/>
      <c r="MGC740" s="479"/>
      <c r="MGD740" s="479"/>
      <c r="MGE740" s="479"/>
      <c r="MGF740" s="479"/>
      <c r="MGG740" s="479"/>
      <c r="MGH740" s="479"/>
      <c r="MGI740" s="479"/>
      <c r="MGJ740" s="479"/>
      <c r="MGK740" s="479"/>
      <c r="MGL740" s="479"/>
      <c r="MGM740" s="479"/>
      <c r="MGN740" s="479"/>
      <c r="MGO740" s="479"/>
      <c r="MGP740" s="479"/>
      <c r="MGQ740" s="479"/>
      <c r="MGR740" s="479"/>
      <c r="MGS740" s="479"/>
      <c r="MGT740" s="479"/>
      <c r="MGU740" s="479"/>
      <c r="MGV740" s="479"/>
      <c r="MGW740" s="479"/>
      <c r="MGX740" s="479"/>
      <c r="MGY740" s="479"/>
      <c r="MGZ740" s="479"/>
      <c r="MHA740" s="479"/>
      <c r="MHB740" s="479"/>
      <c r="MHC740" s="479"/>
      <c r="MHD740" s="479"/>
      <c r="MHE740" s="479"/>
      <c r="MHF740" s="479"/>
      <c r="MHG740" s="479"/>
      <c r="MHH740" s="479"/>
      <c r="MHI740" s="479"/>
      <c r="MHJ740" s="479"/>
      <c r="MHK740" s="479"/>
      <c r="MHL740" s="479"/>
      <c r="MHM740" s="479"/>
      <c r="MHN740" s="479"/>
      <c r="MHO740" s="479"/>
      <c r="MHP740" s="479"/>
      <c r="MHQ740" s="479"/>
      <c r="MHR740" s="479"/>
      <c r="MHS740" s="479"/>
      <c r="MHT740" s="479"/>
      <c r="MHU740" s="479"/>
      <c r="MHV740" s="479"/>
      <c r="MHW740" s="479"/>
      <c r="MHX740" s="479"/>
      <c r="MHY740" s="479"/>
      <c r="MHZ740" s="479"/>
      <c r="MIA740" s="479"/>
      <c r="MIB740" s="479"/>
      <c r="MIC740" s="479"/>
      <c r="MID740" s="479"/>
      <c r="MIE740" s="479"/>
      <c r="MIF740" s="479"/>
      <c r="MIG740" s="479"/>
      <c r="MIH740" s="479"/>
      <c r="MII740" s="479"/>
      <c r="MIJ740" s="479"/>
      <c r="MIK740" s="479"/>
      <c r="MIL740" s="479"/>
      <c r="MIM740" s="479"/>
      <c r="MIN740" s="479"/>
      <c r="MIO740" s="479"/>
      <c r="MIP740" s="479"/>
      <c r="MIQ740" s="479"/>
      <c r="MIR740" s="479"/>
      <c r="MIS740" s="479"/>
      <c r="MIT740" s="479"/>
      <c r="MIU740" s="479"/>
      <c r="MIV740" s="479"/>
      <c r="MIW740" s="479"/>
      <c r="MIX740" s="479"/>
      <c r="MIY740" s="479"/>
      <c r="MIZ740" s="479"/>
      <c r="MJA740" s="479"/>
      <c r="MJB740" s="479"/>
      <c r="MJC740" s="479"/>
      <c r="MJD740" s="479"/>
      <c r="MJE740" s="479"/>
      <c r="MJF740" s="479"/>
      <c r="MJG740" s="479"/>
      <c r="MJH740" s="479"/>
      <c r="MJI740" s="479"/>
      <c r="MJJ740" s="479"/>
      <c r="MJK740" s="479"/>
      <c r="MJL740" s="479"/>
      <c r="MJM740" s="479"/>
      <c r="MJN740" s="479"/>
      <c r="MJO740" s="479"/>
      <c r="MJP740" s="479"/>
      <c r="MJQ740" s="479"/>
      <c r="MJR740" s="479"/>
      <c r="MJS740" s="479"/>
      <c r="MJT740" s="479"/>
      <c r="MJU740" s="479"/>
      <c r="MJV740" s="479"/>
      <c r="MJW740" s="479"/>
      <c r="MJX740" s="479"/>
      <c r="MJY740" s="479"/>
      <c r="MJZ740" s="479"/>
      <c r="MKA740" s="479"/>
      <c r="MKB740" s="479"/>
      <c r="MKC740" s="479"/>
      <c r="MKD740" s="479"/>
      <c r="MKE740" s="479"/>
      <c r="MKF740" s="479"/>
      <c r="MKG740" s="479"/>
      <c r="MKH740" s="479"/>
      <c r="MKI740" s="479"/>
      <c r="MKJ740" s="479"/>
      <c r="MKK740" s="479"/>
      <c r="MKL740" s="479"/>
      <c r="MKM740" s="479"/>
      <c r="MKN740" s="479"/>
      <c r="MKO740" s="479"/>
      <c r="MKP740" s="479"/>
      <c r="MKQ740" s="479"/>
      <c r="MKR740" s="479"/>
      <c r="MKS740" s="479"/>
      <c r="MKT740" s="479"/>
      <c r="MKU740" s="479"/>
      <c r="MKV740" s="479"/>
      <c r="MKW740" s="479"/>
      <c r="MKX740" s="479"/>
      <c r="MKY740" s="479"/>
      <c r="MKZ740" s="479"/>
      <c r="MLA740" s="479"/>
      <c r="MLB740" s="479"/>
      <c r="MLC740" s="479"/>
      <c r="MLD740" s="479"/>
      <c r="MLE740" s="479"/>
      <c r="MLF740" s="479"/>
      <c r="MLG740" s="479"/>
      <c r="MLH740" s="479"/>
      <c r="MLI740" s="479"/>
      <c r="MLJ740" s="479"/>
      <c r="MLK740" s="479"/>
      <c r="MLL740" s="479"/>
      <c r="MLM740" s="479"/>
      <c r="MLN740" s="479"/>
      <c r="MLO740" s="479"/>
      <c r="MLP740" s="479"/>
      <c r="MLQ740" s="479"/>
      <c r="MLR740" s="479"/>
      <c r="MLS740" s="479"/>
      <c r="MLT740" s="479"/>
      <c r="MLU740" s="479"/>
      <c r="MLV740" s="479"/>
      <c r="MLW740" s="479"/>
      <c r="MLX740" s="479"/>
      <c r="MLY740" s="479"/>
      <c r="MLZ740" s="479"/>
      <c r="MMA740" s="479"/>
      <c r="MMB740" s="479"/>
      <c r="MMC740" s="479"/>
      <c r="MMD740" s="479"/>
      <c r="MME740" s="479"/>
      <c r="MMF740" s="479"/>
      <c r="MMG740" s="479"/>
      <c r="MMH740" s="479"/>
      <c r="MMI740" s="479"/>
      <c r="MMJ740" s="479"/>
      <c r="MMK740" s="479"/>
      <c r="MML740" s="479"/>
      <c r="MMM740" s="479"/>
      <c r="MMN740" s="479"/>
      <c r="MMO740" s="479"/>
      <c r="MMP740" s="479"/>
      <c r="MMQ740" s="479"/>
      <c r="MMR740" s="479"/>
      <c r="MMS740" s="479"/>
      <c r="MMT740" s="479"/>
      <c r="MMU740" s="479"/>
      <c r="MMV740" s="479"/>
      <c r="MMW740" s="479"/>
      <c r="MMX740" s="479"/>
      <c r="MMY740" s="479"/>
      <c r="MMZ740" s="479"/>
      <c r="MNA740" s="479"/>
      <c r="MNB740" s="479"/>
      <c r="MNC740" s="479"/>
      <c r="MND740" s="479"/>
      <c r="MNE740" s="479"/>
      <c r="MNF740" s="479"/>
      <c r="MNG740" s="479"/>
      <c r="MNH740" s="479"/>
      <c r="MNI740" s="479"/>
      <c r="MNJ740" s="479"/>
      <c r="MNK740" s="479"/>
      <c r="MNL740" s="479"/>
      <c r="MNM740" s="479"/>
      <c r="MNN740" s="479"/>
      <c r="MNO740" s="479"/>
      <c r="MNP740" s="479"/>
      <c r="MNQ740" s="479"/>
      <c r="MNR740" s="479"/>
      <c r="MNS740" s="479"/>
      <c r="MNT740" s="479"/>
      <c r="MNU740" s="479"/>
      <c r="MNV740" s="479"/>
      <c r="MNW740" s="479"/>
      <c r="MNX740" s="479"/>
      <c r="MNY740" s="479"/>
      <c r="MNZ740" s="479"/>
      <c r="MOA740" s="479"/>
      <c r="MOB740" s="479"/>
      <c r="MOC740" s="479"/>
      <c r="MOD740" s="479"/>
      <c r="MOE740" s="479"/>
      <c r="MOF740" s="479"/>
      <c r="MOG740" s="479"/>
      <c r="MOH740" s="479"/>
      <c r="MOI740" s="479"/>
      <c r="MOJ740" s="479"/>
      <c r="MOK740" s="479"/>
      <c r="MOL740" s="479"/>
      <c r="MOM740" s="479"/>
      <c r="MON740" s="479"/>
      <c r="MOO740" s="479"/>
      <c r="MOP740" s="479"/>
      <c r="MOQ740" s="479"/>
      <c r="MOR740" s="479"/>
      <c r="MOS740" s="479"/>
      <c r="MOT740" s="479"/>
      <c r="MOU740" s="479"/>
      <c r="MOV740" s="479"/>
      <c r="MOW740" s="479"/>
      <c r="MOX740" s="479"/>
      <c r="MOY740" s="479"/>
      <c r="MOZ740" s="479"/>
      <c r="MPA740" s="479"/>
      <c r="MPB740" s="479"/>
      <c r="MPC740" s="479"/>
      <c r="MPD740" s="479"/>
      <c r="MPE740" s="479"/>
      <c r="MPF740" s="479"/>
      <c r="MPG740" s="479"/>
      <c r="MPH740" s="479"/>
      <c r="MPI740" s="479"/>
      <c r="MPJ740" s="479"/>
      <c r="MPK740" s="479"/>
      <c r="MPL740" s="479"/>
      <c r="MPM740" s="479"/>
      <c r="MPN740" s="479"/>
      <c r="MPO740" s="479"/>
      <c r="MPP740" s="479"/>
      <c r="MPQ740" s="479"/>
      <c r="MPR740" s="479"/>
      <c r="MPS740" s="479"/>
      <c r="MPT740" s="479"/>
      <c r="MPU740" s="479"/>
      <c r="MPV740" s="479"/>
      <c r="MPW740" s="479"/>
      <c r="MPX740" s="479"/>
      <c r="MPY740" s="479"/>
      <c r="MPZ740" s="479"/>
      <c r="MQA740" s="479"/>
      <c r="MQB740" s="479"/>
      <c r="MQC740" s="479"/>
      <c r="MQD740" s="479"/>
      <c r="MQE740" s="479"/>
      <c r="MQF740" s="479"/>
      <c r="MQG740" s="479"/>
      <c r="MQH740" s="479"/>
      <c r="MQI740" s="479"/>
      <c r="MQJ740" s="479"/>
      <c r="MQK740" s="479"/>
      <c r="MQL740" s="479"/>
      <c r="MQM740" s="479"/>
      <c r="MQN740" s="479"/>
      <c r="MQO740" s="479"/>
      <c r="MQP740" s="479"/>
      <c r="MQQ740" s="479"/>
      <c r="MQR740" s="479"/>
      <c r="MQS740" s="479"/>
      <c r="MQT740" s="479"/>
      <c r="MQU740" s="479"/>
      <c r="MQV740" s="479"/>
      <c r="MQW740" s="479"/>
      <c r="MQX740" s="479"/>
      <c r="MQY740" s="479"/>
      <c r="MQZ740" s="479"/>
      <c r="MRA740" s="479"/>
      <c r="MRB740" s="479"/>
      <c r="MRC740" s="479"/>
      <c r="MRD740" s="479"/>
      <c r="MRE740" s="479"/>
      <c r="MRF740" s="479"/>
      <c r="MRG740" s="479"/>
      <c r="MRH740" s="479"/>
      <c r="MRI740" s="479"/>
      <c r="MRJ740" s="479"/>
      <c r="MRK740" s="479"/>
      <c r="MRL740" s="479"/>
      <c r="MRM740" s="479"/>
      <c r="MRN740" s="479"/>
      <c r="MRO740" s="479"/>
      <c r="MRP740" s="479"/>
      <c r="MRQ740" s="479"/>
      <c r="MRR740" s="479"/>
      <c r="MRS740" s="479"/>
      <c r="MRT740" s="479"/>
      <c r="MRU740" s="479"/>
      <c r="MRV740" s="479"/>
      <c r="MRW740" s="479"/>
      <c r="MRX740" s="479"/>
      <c r="MRY740" s="479"/>
      <c r="MRZ740" s="479"/>
      <c r="MSA740" s="479"/>
      <c r="MSB740" s="479"/>
      <c r="MSC740" s="479"/>
      <c r="MSD740" s="479"/>
      <c r="MSE740" s="479"/>
      <c r="MSF740" s="479"/>
      <c r="MSG740" s="479"/>
      <c r="MSH740" s="479"/>
      <c r="MSI740" s="479"/>
      <c r="MSJ740" s="479"/>
      <c r="MSK740" s="479"/>
      <c r="MSL740" s="479"/>
      <c r="MSM740" s="479"/>
      <c r="MSN740" s="479"/>
      <c r="MSO740" s="479"/>
      <c r="MSP740" s="479"/>
      <c r="MSQ740" s="479"/>
      <c r="MSR740" s="479"/>
      <c r="MSS740" s="479"/>
      <c r="MST740" s="479"/>
      <c r="MSU740" s="479"/>
      <c r="MSV740" s="479"/>
      <c r="MSW740" s="479"/>
      <c r="MSX740" s="479"/>
      <c r="MSY740" s="479"/>
      <c r="MSZ740" s="479"/>
      <c r="MTA740" s="479"/>
      <c r="MTB740" s="479"/>
      <c r="MTC740" s="479"/>
      <c r="MTD740" s="479"/>
      <c r="MTE740" s="479"/>
      <c r="MTF740" s="479"/>
      <c r="MTG740" s="479"/>
      <c r="MTH740" s="479"/>
      <c r="MTI740" s="479"/>
      <c r="MTJ740" s="479"/>
      <c r="MTK740" s="479"/>
      <c r="MTL740" s="479"/>
      <c r="MTM740" s="479"/>
      <c r="MTN740" s="479"/>
      <c r="MTO740" s="479"/>
      <c r="MTP740" s="479"/>
      <c r="MTQ740" s="479"/>
      <c r="MTR740" s="479"/>
      <c r="MTS740" s="479"/>
      <c r="MTT740" s="479"/>
      <c r="MTU740" s="479"/>
      <c r="MTV740" s="479"/>
      <c r="MTW740" s="479"/>
      <c r="MTX740" s="479"/>
      <c r="MTY740" s="479"/>
      <c r="MTZ740" s="479"/>
      <c r="MUA740" s="479"/>
      <c r="MUB740" s="479"/>
      <c r="MUC740" s="479"/>
      <c r="MUD740" s="479"/>
      <c r="MUE740" s="479"/>
      <c r="MUF740" s="479"/>
      <c r="MUG740" s="479"/>
      <c r="MUH740" s="479"/>
      <c r="MUI740" s="479"/>
      <c r="MUJ740" s="479"/>
      <c r="MUK740" s="479"/>
      <c r="MUL740" s="479"/>
      <c r="MUM740" s="479"/>
      <c r="MUN740" s="479"/>
      <c r="MUO740" s="479"/>
      <c r="MUP740" s="479"/>
      <c r="MUQ740" s="479"/>
      <c r="MUR740" s="479"/>
      <c r="MUS740" s="479"/>
      <c r="MUT740" s="479"/>
      <c r="MUU740" s="479"/>
      <c r="MUV740" s="479"/>
      <c r="MUW740" s="479"/>
      <c r="MUX740" s="479"/>
      <c r="MUY740" s="479"/>
      <c r="MUZ740" s="479"/>
      <c r="MVA740" s="479"/>
      <c r="MVB740" s="479"/>
      <c r="MVC740" s="479"/>
      <c r="MVD740" s="479"/>
      <c r="MVE740" s="479"/>
      <c r="MVF740" s="479"/>
      <c r="MVG740" s="479"/>
      <c r="MVH740" s="479"/>
      <c r="MVI740" s="479"/>
      <c r="MVJ740" s="479"/>
      <c r="MVK740" s="479"/>
      <c r="MVL740" s="479"/>
      <c r="MVM740" s="479"/>
      <c r="MVN740" s="479"/>
      <c r="MVO740" s="479"/>
      <c r="MVP740" s="479"/>
      <c r="MVQ740" s="479"/>
      <c r="MVR740" s="479"/>
      <c r="MVS740" s="479"/>
      <c r="MVT740" s="479"/>
      <c r="MVU740" s="479"/>
      <c r="MVV740" s="479"/>
      <c r="MVW740" s="479"/>
      <c r="MVX740" s="479"/>
      <c r="MVY740" s="479"/>
      <c r="MVZ740" s="479"/>
      <c r="MWA740" s="479"/>
      <c r="MWB740" s="479"/>
      <c r="MWC740" s="479"/>
      <c r="MWD740" s="479"/>
      <c r="MWE740" s="479"/>
      <c r="MWF740" s="479"/>
      <c r="MWG740" s="479"/>
      <c r="MWH740" s="479"/>
      <c r="MWI740" s="479"/>
      <c r="MWJ740" s="479"/>
      <c r="MWK740" s="479"/>
      <c r="MWL740" s="479"/>
      <c r="MWM740" s="479"/>
      <c r="MWN740" s="479"/>
      <c r="MWO740" s="479"/>
      <c r="MWP740" s="479"/>
      <c r="MWQ740" s="479"/>
      <c r="MWR740" s="479"/>
      <c r="MWS740" s="479"/>
      <c r="MWT740" s="479"/>
      <c r="MWU740" s="479"/>
      <c r="MWV740" s="479"/>
      <c r="MWW740" s="479"/>
      <c r="MWX740" s="479"/>
      <c r="MWY740" s="479"/>
      <c r="MWZ740" s="479"/>
      <c r="MXA740" s="479"/>
      <c r="MXB740" s="479"/>
      <c r="MXC740" s="479"/>
      <c r="MXD740" s="479"/>
      <c r="MXE740" s="479"/>
      <c r="MXF740" s="479"/>
      <c r="MXG740" s="479"/>
      <c r="MXH740" s="479"/>
      <c r="MXI740" s="479"/>
      <c r="MXJ740" s="479"/>
      <c r="MXK740" s="479"/>
      <c r="MXL740" s="479"/>
      <c r="MXM740" s="479"/>
      <c r="MXN740" s="479"/>
      <c r="MXO740" s="479"/>
      <c r="MXP740" s="479"/>
      <c r="MXQ740" s="479"/>
      <c r="MXR740" s="479"/>
      <c r="MXS740" s="479"/>
      <c r="MXT740" s="479"/>
      <c r="MXU740" s="479"/>
      <c r="MXV740" s="479"/>
      <c r="MXW740" s="479"/>
      <c r="MXX740" s="479"/>
      <c r="MXY740" s="479"/>
      <c r="MXZ740" s="479"/>
      <c r="MYA740" s="479"/>
      <c r="MYB740" s="479"/>
      <c r="MYC740" s="479"/>
      <c r="MYD740" s="479"/>
      <c r="MYE740" s="479"/>
      <c r="MYF740" s="479"/>
      <c r="MYG740" s="479"/>
      <c r="MYH740" s="479"/>
      <c r="MYI740" s="479"/>
      <c r="MYJ740" s="479"/>
      <c r="MYK740" s="479"/>
      <c r="MYL740" s="479"/>
      <c r="MYM740" s="479"/>
      <c r="MYN740" s="479"/>
      <c r="MYO740" s="479"/>
      <c r="MYP740" s="479"/>
      <c r="MYQ740" s="479"/>
      <c r="MYR740" s="479"/>
      <c r="MYS740" s="479"/>
      <c r="MYT740" s="479"/>
      <c r="MYU740" s="479"/>
      <c r="MYV740" s="479"/>
      <c r="MYW740" s="479"/>
      <c r="MYX740" s="479"/>
      <c r="MYY740" s="479"/>
      <c r="MYZ740" s="479"/>
      <c r="MZA740" s="479"/>
      <c r="MZB740" s="479"/>
      <c r="MZC740" s="479"/>
      <c r="MZD740" s="479"/>
      <c r="MZE740" s="479"/>
      <c r="MZF740" s="479"/>
      <c r="MZG740" s="479"/>
      <c r="MZH740" s="479"/>
      <c r="MZI740" s="479"/>
      <c r="MZJ740" s="479"/>
      <c r="MZK740" s="479"/>
      <c r="MZL740" s="479"/>
      <c r="MZM740" s="479"/>
      <c r="MZN740" s="479"/>
      <c r="MZO740" s="479"/>
      <c r="MZP740" s="479"/>
      <c r="MZQ740" s="479"/>
      <c r="MZR740" s="479"/>
      <c r="MZS740" s="479"/>
      <c r="MZT740" s="479"/>
      <c r="MZU740" s="479"/>
      <c r="MZV740" s="479"/>
      <c r="MZW740" s="479"/>
      <c r="MZX740" s="479"/>
      <c r="MZY740" s="479"/>
      <c r="MZZ740" s="479"/>
      <c r="NAA740" s="479"/>
      <c r="NAB740" s="479"/>
      <c r="NAC740" s="479"/>
      <c r="NAD740" s="479"/>
      <c r="NAE740" s="479"/>
      <c r="NAF740" s="479"/>
      <c r="NAG740" s="479"/>
      <c r="NAH740" s="479"/>
      <c r="NAI740" s="479"/>
      <c r="NAJ740" s="479"/>
      <c r="NAK740" s="479"/>
      <c r="NAL740" s="479"/>
      <c r="NAM740" s="479"/>
      <c r="NAN740" s="479"/>
      <c r="NAO740" s="479"/>
      <c r="NAP740" s="479"/>
      <c r="NAQ740" s="479"/>
      <c r="NAR740" s="479"/>
      <c r="NAS740" s="479"/>
      <c r="NAT740" s="479"/>
      <c r="NAU740" s="479"/>
      <c r="NAV740" s="479"/>
      <c r="NAW740" s="479"/>
      <c r="NAX740" s="479"/>
      <c r="NAY740" s="479"/>
      <c r="NAZ740" s="479"/>
      <c r="NBA740" s="479"/>
      <c r="NBB740" s="479"/>
      <c r="NBC740" s="479"/>
      <c r="NBD740" s="479"/>
      <c r="NBE740" s="479"/>
      <c r="NBF740" s="479"/>
      <c r="NBG740" s="479"/>
      <c r="NBH740" s="479"/>
      <c r="NBI740" s="479"/>
      <c r="NBJ740" s="479"/>
      <c r="NBK740" s="479"/>
      <c r="NBL740" s="479"/>
      <c r="NBM740" s="479"/>
      <c r="NBN740" s="479"/>
      <c r="NBO740" s="479"/>
      <c r="NBP740" s="479"/>
      <c r="NBQ740" s="479"/>
      <c r="NBR740" s="479"/>
      <c r="NBS740" s="479"/>
      <c r="NBT740" s="479"/>
      <c r="NBU740" s="479"/>
      <c r="NBV740" s="479"/>
      <c r="NBW740" s="479"/>
      <c r="NBX740" s="479"/>
      <c r="NBY740" s="479"/>
      <c r="NBZ740" s="479"/>
      <c r="NCA740" s="479"/>
      <c r="NCB740" s="479"/>
      <c r="NCC740" s="479"/>
      <c r="NCD740" s="479"/>
      <c r="NCE740" s="479"/>
      <c r="NCF740" s="479"/>
      <c r="NCG740" s="479"/>
      <c r="NCH740" s="479"/>
      <c r="NCI740" s="479"/>
      <c r="NCJ740" s="479"/>
      <c r="NCK740" s="479"/>
      <c r="NCL740" s="479"/>
      <c r="NCM740" s="479"/>
      <c r="NCN740" s="479"/>
      <c r="NCO740" s="479"/>
      <c r="NCP740" s="479"/>
      <c r="NCQ740" s="479"/>
      <c r="NCR740" s="479"/>
      <c r="NCS740" s="479"/>
      <c r="NCT740" s="479"/>
      <c r="NCU740" s="479"/>
      <c r="NCV740" s="479"/>
      <c r="NCW740" s="479"/>
      <c r="NCX740" s="479"/>
      <c r="NCY740" s="479"/>
      <c r="NCZ740" s="479"/>
      <c r="NDA740" s="479"/>
      <c r="NDB740" s="479"/>
      <c r="NDC740" s="479"/>
      <c r="NDD740" s="479"/>
      <c r="NDE740" s="479"/>
      <c r="NDF740" s="479"/>
      <c r="NDG740" s="479"/>
      <c r="NDH740" s="479"/>
      <c r="NDI740" s="479"/>
      <c r="NDJ740" s="479"/>
      <c r="NDK740" s="479"/>
      <c r="NDL740" s="479"/>
      <c r="NDM740" s="479"/>
      <c r="NDN740" s="479"/>
      <c r="NDO740" s="479"/>
      <c r="NDP740" s="479"/>
      <c r="NDQ740" s="479"/>
      <c r="NDR740" s="479"/>
      <c r="NDS740" s="479"/>
      <c r="NDT740" s="479"/>
      <c r="NDU740" s="479"/>
      <c r="NDV740" s="479"/>
      <c r="NDW740" s="479"/>
      <c r="NDX740" s="479"/>
      <c r="NDY740" s="479"/>
      <c r="NDZ740" s="479"/>
      <c r="NEA740" s="479"/>
      <c r="NEB740" s="479"/>
      <c r="NEC740" s="479"/>
      <c r="NED740" s="479"/>
      <c r="NEE740" s="479"/>
      <c r="NEF740" s="479"/>
      <c r="NEG740" s="479"/>
      <c r="NEH740" s="479"/>
      <c r="NEI740" s="479"/>
      <c r="NEJ740" s="479"/>
      <c r="NEK740" s="479"/>
      <c r="NEL740" s="479"/>
      <c r="NEM740" s="479"/>
      <c r="NEN740" s="479"/>
      <c r="NEO740" s="479"/>
      <c r="NEP740" s="479"/>
      <c r="NEQ740" s="479"/>
      <c r="NER740" s="479"/>
      <c r="NES740" s="479"/>
      <c r="NET740" s="479"/>
      <c r="NEU740" s="479"/>
      <c r="NEV740" s="479"/>
      <c r="NEW740" s="479"/>
      <c r="NEX740" s="479"/>
      <c r="NEY740" s="479"/>
      <c r="NEZ740" s="479"/>
      <c r="NFA740" s="479"/>
      <c r="NFB740" s="479"/>
      <c r="NFC740" s="479"/>
      <c r="NFD740" s="479"/>
      <c r="NFE740" s="479"/>
      <c r="NFF740" s="479"/>
      <c r="NFG740" s="479"/>
      <c r="NFH740" s="479"/>
      <c r="NFI740" s="479"/>
      <c r="NFJ740" s="479"/>
      <c r="NFK740" s="479"/>
      <c r="NFL740" s="479"/>
      <c r="NFM740" s="479"/>
      <c r="NFN740" s="479"/>
      <c r="NFO740" s="479"/>
      <c r="NFP740" s="479"/>
      <c r="NFQ740" s="479"/>
      <c r="NFR740" s="479"/>
      <c r="NFS740" s="479"/>
      <c r="NFT740" s="479"/>
      <c r="NFU740" s="479"/>
      <c r="NFV740" s="479"/>
      <c r="NFW740" s="479"/>
      <c r="NFX740" s="479"/>
      <c r="NFY740" s="479"/>
      <c r="NFZ740" s="479"/>
      <c r="NGA740" s="479"/>
      <c r="NGB740" s="479"/>
      <c r="NGC740" s="479"/>
      <c r="NGD740" s="479"/>
      <c r="NGE740" s="479"/>
      <c r="NGF740" s="479"/>
      <c r="NGG740" s="479"/>
      <c r="NGH740" s="479"/>
      <c r="NGI740" s="479"/>
      <c r="NGJ740" s="479"/>
      <c r="NGK740" s="479"/>
      <c r="NGL740" s="479"/>
      <c r="NGM740" s="479"/>
      <c r="NGN740" s="479"/>
      <c r="NGO740" s="479"/>
      <c r="NGP740" s="479"/>
      <c r="NGQ740" s="479"/>
      <c r="NGR740" s="479"/>
      <c r="NGS740" s="479"/>
      <c r="NGT740" s="479"/>
      <c r="NGU740" s="479"/>
      <c r="NGV740" s="479"/>
      <c r="NGW740" s="479"/>
      <c r="NGX740" s="479"/>
      <c r="NGY740" s="479"/>
      <c r="NGZ740" s="479"/>
      <c r="NHA740" s="479"/>
      <c r="NHB740" s="479"/>
      <c r="NHC740" s="479"/>
      <c r="NHD740" s="479"/>
      <c r="NHE740" s="479"/>
      <c r="NHF740" s="479"/>
      <c r="NHG740" s="479"/>
      <c r="NHH740" s="479"/>
      <c r="NHI740" s="479"/>
      <c r="NHJ740" s="479"/>
      <c r="NHK740" s="479"/>
      <c r="NHL740" s="479"/>
      <c r="NHM740" s="479"/>
      <c r="NHN740" s="479"/>
      <c r="NHO740" s="479"/>
      <c r="NHP740" s="479"/>
      <c r="NHQ740" s="479"/>
      <c r="NHR740" s="479"/>
      <c r="NHS740" s="479"/>
      <c r="NHT740" s="479"/>
      <c r="NHU740" s="479"/>
      <c r="NHV740" s="479"/>
      <c r="NHW740" s="479"/>
      <c r="NHX740" s="479"/>
      <c r="NHY740" s="479"/>
      <c r="NHZ740" s="479"/>
      <c r="NIA740" s="479"/>
      <c r="NIB740" s="479"/>
      <c r="NIC740" s="479"/>
      <c r="NID740" s="479"/>
      <c r="NIE740" s="479"/>
      <c r="NIF740" s="479"/>
      <c r="NIG740" s="479"/>
      <c r="NIH740" s="479"/>
      <c r="NII740" s="479"/>
      <c r="NIJ740" s="479"/>
      <c r="NIK740" s="479"/>
      <c r="NIL740" s="479"/>
      <c r="NIM740" s="479"/>
      <c r="NIN740" s="479"/>
      <c r="NIO740" s="479"/>
      <c r="NIP740" s="479"/>
      <c r="NIQ740" s="479"/>
      <c r="NIR740" s="479"/>
      <c r="NIS740" s="479"/>
      <c r="NIT740" s="479"/>
      <c r="NIU740" s="479"/>
      <c r="NIV740" s="479"/>
      <c r="NIW740" s="479"/>
      <c r="NIX740" s="479"/>
      <c r="NIY740" s="479"/>
      <c r="NIZ740" s="479"/>
      <c r="NJA740" s="479"/>
      <c r="NJB740" s="479"/>
      <c r="NJC740" s="479"/>
      <c r="NJD740" s="479"/>
      <c r="NJE740" s="479"/>
      <c r="NJF740" s="479"/>
      <c r="NJG740" s="479"/>
      <c r="NJH740" s="479"/>
      <c r="NJI740" s="479"/>
      <c r="NJJ740" s="479"/>
      <c r="NJK740" s="479"/>
      <c r="NJL740" s="479"/>
      <c r="NJM740" s="479"/>
      <c r="NJN740" s="479"/>
      <c r="NJO740" s="479"/>
      <c r="NJP740" s="479"/>
      <c r="NJQ740" s="479"/>
      <c r="NJR740" s="479"/>
      <c r="NJS740" s="479"/>
      <c r="NJT740" s="479"/>
      <c r="NJU740" s="479"/>
      <c r="NJV740" s="479"/>
      <c r="NJW740" s="479"/>
      <c r="NJX740" s="479"/>
      <c r="NJY740" s="479"/>
      <c r="NJZ740" s="479"/>
      <c r="NKA740" s="479"/>
      <c r="NKB740" s="479"/>
      <c r="NKC740" s="479"/>
      <c r="NKD740" s="479"/>
      <c r="NKE740" s="479"/>
      <c r="NKF740" s="479"/>
      <c r="NKG740" s="479"/>
      <c r="NKH740" s="479"/>
      <c r="NKI740" s="479"/>
      <c r="NKJ740" s="479"/>
      <c r="NKK740" s="479"/>
      <c r="NKL740" s="479"/>
      <c r="NKM740" s="479"/>
      <c r="NKN740" s="479"/>
      <c r="NKO740" s="479"/>
      <c r="NKP740" s="479"/>
      <c r="NKQ740" s="479"/>
      <c r="NKR740" s="479"/>
      <c r="NKS740" s="479"/>
      <c r="NKT740" s="479"/>
      <c r="NKU740" s="479"/>
      <c r="NKV740" s="479"/>
      <c r="NKW740" s="479"/>
      <c r="NKX740" s="479"/>
      <c r="NKY740" s="479"/>
      <c r="NKZ740" s="479"/>
      <c r="NLA740" s="479"/>
      <c r="NLB740" s="479"/>
      <c r="NLC740" s="479"/>
      <c r="NLD740" s="479"/>
      <c r="NLE740" s="479"/>
      <c r="NLF740" s="479"/>
      <c r="NLG740" s="479"/>
      <c r="NLH740" s="479"/>
      <c r="NLI740" s="479"/>
      <c r="NLJ740" s="479"/>
      <c r="NLK740" s="479"/>
      <c r="NLL740" s="479"/>
      <c r="NLM740" s="479"/>
      <c r="NLN740" s="479"/>
      <c r="NLO740" s="479"/>
      <c r="NLP740" s="479"/>
      <c r="NLQ740" s="479"/>
      <c r="NLR740" s="479"/>
      <c r="NLS740" s="479"/>
      <c r="NLT740" s="479"/>
      <c r="NLU740" s="479"/>
      <c r="NLV740" s="479"/>
      <c r="NLW740" s="479"/>
      <c r="NLX740" s="479"/>
      <c r="NLY740" s="479"/>
      <c r="NLZ740" s="479"/>
      <c r="NMA740" s="479"/>
      <c r="NMB740" s="479"/>
      <c r="NMC740" s="479"/>
      <c r="NMD740" s="479"/>
      <c r="NME740" s="479"/>
      <c r="NMF740" s="479"/>
      <c r="NMG740" s="479"/>
      <c r="NMH740" s="479"/>
      <c r="NMI740" s="479"/>
      <c r="NMJ740" s="479"/>
      <c r="NMK740" s="479"/>
      <c r="NML740" s="479"/>
      <c r="NMM740" s="479"/>
      <c r="NMN740" s="479"/>
      <c r="NMO740" s="479"/>
      <c r="NMP740" s="479"/>
      <c r="NMQ740" s="479"/>
      <c r="NMR740" s="479"/>
      <c r="NMS740" s="479"/>
      <c r="NMT740" s="479"/>
      <c r="NMU740" s="479"/>
      <c r="NMV740" s="479"/>
      <c r="NMW740" s="479"/>
      <c r="NMX740" s="479"/>
      <c r="NMY740" s="479"/>
      <c r="NMZ740" s="479"/>
      <c r="NNA740" s="479"/>
      <c r="NNB740" s="479"/>
      <c r="NNC740" s="479"/>
      <c r="NND740" s="479"/>
      <c r="NNE740" s="479"/>
      <c r="NNF740" s="479"/>
      <c r="NNG740" s="479"/>
      <c r="NNH740" s="479"/>
      <c r="NNI740" s="479"/>
      <c r="NNJ740" s="479"/>
      <c r="NNK740" s="479"/>
      <c r="NNL740" s="479"/>
      <c r="NNM740" s="479"/>
      <c r="NNN740" s="479"/>
      <c r="NNO740" s="479"/>
      <c r="NNP740" s="479"/>
      <c r="NNQ740" s="479"/>
      <c r="NNR740" s="479"/>
      <c r="NNS740" s="479"/>
      <c r="NNT740" s="479"/>
      <c r="NNU740" s="479"/>
      <c r="NNV740" s="479"/>
      <c r="NNW740" s="479"/>
      <c r="NNX740" s="479"/>
      <c r="NNY740" s="479"/>
      <c r="NNZ740" s="479"/>
      <c r="NOA740" s="479"/>
      <c r="NOB740" s="479"/>
      <c r="NOC740" s="479"/>
      <c r="NOD740" s="479"/>
      <c r="NOE740" s="479"/>
      <c r="NOF740" s="479"/>
      <c r="NOG740" s="479"/>
      <c r="NOH740" s="479"/>
      <c r="NOI740" s="479"/>
      <c r="NOJ740" s="479"/>
      <c r="NOK740" s="479"/>
      <c r="NOL740" s="479"/>
      <c r="NOM740" s="479"/>
      <c r="NON740" s="479"/>
      <c r="NOO740" s="479"/>
      <c r="NOP740" s="479"/>
      <c r="NOQ740" s="479"/>
      <c r="NOR740" s="479"/>
      <c r="NOS740" s="479"/>
      <c r="NOT740" s="479"/>
      <c r="NOU740" s="479"/>
      <c r="NOV740" s="479"/>
      <c r="NOW740" s="479"/>
      <c r="NOX740" s="479"/>
      <c r="NOY740" s="479"/>
      <c r="NOZ740" s="479"/>
      <c r="NPA740" s="479"/>
      <c r="NPB740" s="479"/>
      <c r="NPC740" s="479"/>
      <c r="NPD740" s="479"/>
      <c r="NPE740" s="479"/>
      <c r="NPF740" s="479"/>
      <c r="NPG740" s="479"/>
      <c r="NPH740" s="479"/>
      <c r="NPI740" s="479"/>
      <c r="NPJ740" s="479"/>
      <c r="NPK740" s="479"/>
      <c r="NPL740" s="479"/>
      <c r="NPM740" s="479"/>
      <c r="NPN740" s="479"/>
      <c r="NPO740" s="479"/>
      <c r="NPP740" s="479"/>
      <c r="NPQ740" s="479"/>
      <c r="NPR740" s="479"/>
      <c r="NPS740" s="479"/>
      <c r="NPT740" s="479"/>
      <c r="NPU740" s="479"/>
      <c r="NPV740" s="479"/>
      <c r="NPW740" s="479"/>
      <c r="NPX740" s="479"/>
      <c r="NPY740" s="479"/>
      <c r="NPZ740" s="479"/>
      <c r="NQA740" s="479"/>
      <c r="NQB740" s="479"/>
      <c r="NQC740" s="479"/>
      <c r="NQD740" s="479"/>
      <c r="NQE740" s="479"/>
      <c r="NQF740" s="479"/>
      <c r="NQG740" s="479"/>
      <c r="NQH740" s="479"/>
      <c r="NQI740" s="479"/>
      <c r="NQJ740" s="479"/>
      <c r="NQK740" s="479"/>
      <c r="NQL740" s="479"/>
      <c r="NQM740" s="479"/>
      <c r="NQN740" s="479"/>
      <c r="NQO740" s="479"/>
      <c r="NQP740" s="479"/>
      <c r="NQQ740" s="479"/>
      <c r="NQR740" s="479"/>
      <c r="NQS740" s="479"/>
      <c r="NQT740" s="479"/>
      <c r="NQU740" s="479"/>
      <c r="NQV740" s="479"/>
      <c r="NQW740" s="479"/>
      <c r="NQX740" s="479"/>
      <c r="NQY740" s="479"/>
      <c r="NQZ740" s="479"/>
      <c r="NRA740" s="479"/>
      <c r="NRB740" s="479"/>
      <c r="NRC740" s="479"/>
      <c r="NRD740" s="479"/>
      <c r="NRE740" s="479"/>
      <c r="NRF740" s="479"/>
      <c r="NRG740" s="479"/>
      <c r="NRH740" s="479"/>
      <c r="NRI740" s="479"/>
      <c r="NRJ740" s="479"/>
      <c r="NRK740" s="479"/>
      <c r="NRL740" s="479"/>
      <c r="NRM740" s="479"/>
      <c r="NRN740" s="479"/>
      <c r="NRO740" s="479"/>
      <c r="NRP740" s="479"/>
      <c r="NRQ740" s="479"/>
      <c r="NRR740" s="479"/>
      <c r="NRS740" s="479"/>
      <c r="NRT740" s="479"/>
      <c r="NRU740" s="479"/>
      <c r="NRV740" s="479"/>
      <c r="NRW740" s="479"/>
      <c r="NRX740" s="479"/>
      <c r="NRY740" s="479"/>
      <c r="NRZ740" s="479"/>
      <c r="NSA740" s="479"/>
      <c r="NSB740" s="479"/>
      <c r="NSC740" s="479"/>
      <c r="NSD740" s="479"/>
      <c r="NSE740" s="479"/>
      <c r="NSF740" s="479"/>
      <c r="NSG740" s="479"/>
      <c r="NSH740" s="479"/>
      <c r="NSI740" s="479"/>
      <c r="NSJ740" s="479"/>
      <c r="NSK740" s="479"/>
      <c r="NSL740" s="479"/>
      <c r="NSM740" s="479"/>
      <c r="NSN740" s="479"/>
      <c r="NSO740" s="479"/>
      <c r="NSP740" s="479"/>
      <c r="NSQ740" s="479"/>
      <c r="NSR740" s="479"/>
      <c r="NSS740" s="479"/>
      <c r="NST740" s="479"/>
      <c r="NSU740" s="479"/>
      <c r="NSV740" s="479"/>
      <c r="NSW740" s="479"/>
      <c r="NSX740" s="479"/>
      <c r="NSY740" s="479"/>
      <c r="NSZ740" s="479"/>
      <c r="NTA740" s="479"/>
      <c r="NTB740" s="479"/>
      <c r="NTC740" s="479"/>
      <c r="NTD740" s="479"/>
      <c r="NTE740" s="479"/>
      <c r="NTF740" s="479"/>
      <c r="NTG740" s="479"/>
      <c r="NTH740" s="479"/>
      <c r="NTI740" s="479"/>
      <c r="NTJ740" s="479"/>
      <c r="NTK740" s="479"/>
      <c r="NTL740" s="479"/>
      <c r="NTM740" s="479"/>
      <c r="NTN740" s="479"/>
      <c r="NTO740" s="479"/>
      <c r="NTP740" s="479"/>
      <c r="NTQ740" s="479"/>
      <c r="NTR740" s="479"/>
      <c r="NTS740" s="479"/>
      <c r="NTT740" s="479"/>
      <c r="NTU740" s="479"/>
      <c r="NTV740" s="479"/>
      <c r="NTW740" s="479"/>
      <c r="NTX740" s="479"/>
      <c r="NTY740" s="479"/>
      <c r="NTZ740" s="479"/>
      <c r="NUA740" s="479"/>
      <c r="NUB740" s="479"/>
      <c r="NUC740" s="479"/>
      <c r="NUD740" s="479"/>
      <c r="NUE740" s="479"/>
      <c r="NUF740" s="479"/>
      <c r="NUG740" s="479"/>
      <c r="NUH740" s="479"/>
      <c r="NUI740" s="479"/>
      <c r="NUJ740" s="479"/>
      <c r="NUK740" s="479"/>
      <c r="NUL740" s="479"/>
      <c r="NUM740" s="479"/>
      <c r="NUN740" s="479"/>
      <c r="NUO740" s="479"/>
      <c r="NUP740" s="479"/>
      <c r="NUQ740" s="479"/>
      <c r="NUR740" s="479"/>
      <c r="NUS740" s="479"/>
      <c r="NUT740" s="479"/>
      <c r="NUU740" s="479"/>
      <c r="NUV740" s="479"/>
      <c r="NUW740" s="479"/>
      <c r="NUX740" s="479"/>
      <c r="NUY740" s="479"/>
      <c r="NUZ740" s="479"/>
      <c r="NVA740" s="479"/>
      <c r="NVB740" s="479"/>
      <c r="NVC740" s="479"/>
      <c r="NVD740" s="479"/>
      <c r="NVE740" s="479"/>
      <c r="NVF740" s="479"/>
      <c r="NVG740" s="479"/>
      <c r="NVH740" s="479"/>
      <c r="NVI740" s="479"/>
      <c r="NVJ740" s="479"/>
      <c r="NVK740" s="479"/>
      <c r="NVL740" s="479"/>
      <c r="NVM740" s="479"/>
      <c r="NVN740" s="479"/>
      <c r="NVO740" s="479"/>
      <c r="NVP740" s="479"/>
      <c r="NVQ740" s="479"/>
      <c r="NVR740" s="479"/>
      <c r="NVS740" s="479"/>
      <c r="NVT740" s="479"/>
      <c r="NVU740" s="479"/>
      <c r="NVV740" s="479"/>
      <c r="NVW740" s="479"/>
      <c r="NVX740" s="479"/>
      <c r="NVY740" s="479"/>
      <c r="NVZ740" s="479"/>
      <c r="NWA740" s="479"/>
      <c r="NWB740" s="479"/>
      <c r="NWC740" s="479"/>
      <c r="NWD740" s="479"/>
      <c r="NWE740" s="479"/>
      <c r="NWF740" s="479"/>
      <c r="NWG740" s="479"/>
      <c r="NWH740" s="479"/>
      <c r="NWI740" s="479"/>
      <c r="NWJ740" s="479"/>
      <c r="NWK740" s="479"/>
      <c r="NWL740" s="479"/>
      <c r="NWM740" s="479"/>
      <c r="NWN740" s="479"/>
      <c r="NWO740" s="479"/>
      <c r="NWP740" s="479"/>
      <c r="NWQ740" s="479"/>
      <c r="NWR740" s="479"/>
      <c r="NWS740" s="479"/>
      <c r="NWT740" s="479"/>
      <c r="NWU740" s="479"/>
      <c r="NWV740" s="479"/>
      <c r="NWW740" s="479"/>
      <c r="NWX740" s="479"/>
      <c r="NWY740" s="479"/>
      <c r="NWZ740" s="479"/>
      <c r="NXA740" s="479"/>
      <c r="NXB740" s="479"/>
      <c r="NXC740" s="479"/>
      <c r="NXD740" s="479"/>
      <c r="NXE740" s="479"/>
      <c r="NXF740" s="479"/>
      <c r="NXG740" s="479"/>
      <c r="NXH740" s="479"/>
      <c r="NXI740" s="479"/>
      <c r="NXJ740" s="479"/>
      <c r="NXK740" s="479"/>
      <c r="NXL740" s="479"/>
      <c r="NXM740" s="479"/>
      <c r="NXN740" s="479"/>
      <c r="NXO740" s="479"/>
      <c r="NXP740" s="479"/>
      <c r="NXQ740" s="479"/>
      <c r="NXR740" s="479"/>
      <c r="NXS740" s="479"/>
      <c r="NXT740" s="479"/>
      <c r="NXU740" s="479"/>
      <c r="NXV740" s="479"/>
      <c r="NXW740" s="479"/>
      <c r="NXX740" s="479"/>
      <c r="NXY740" s="479"/>
      <c r="NXZ740" s="479"/>
      <c r="NYA740" s="479"/>
      <c r="NYB740" s="479"/>
      <c r="NYC740" s="479"/>
      <c r="NYD740" s="479"/>
      <c r="NYE740" s="479"/>
      <c r="NYF740" s="479"/>
      <c r="NYG740" s="479"/>
      <c r="NYH740" s="479"/>
      <c r="NYI740" s="479"/>
      <c r="NYJ740" s="479"/>
      <c r="NYK740" s="479"/>
      <c r="NYL740" s="479"/>
      <c r="NYM740" s="479"/>
      <c r="NYN740" s="479"/>
      <c r="NYO740" s="479"/>
      <c r="NYP740" s="479"/>
      <c r="NYQ740" s="479"/>
      <c r="NYR740" s="479"/>
      <c r="NYS740" s="479"/>
      <c r="NYT740" s="479"/>
      <c r="NYU740" s="479"/>
      <c r="NYV740" s="479"/>
      <c r="NYW740" s="479"/>
      <c r="NYX740" s="479"/>
      <c r="NYY740" s="479"/>
      <c r="NYZ740" s="479"/>
      <c r="NZA740" s="479"/>
      <c r="NZB740" s="479"/>
      <c r="NZC740" s="479"/>
      <c r="NZD740" s="479"/>
      <c r="NZE740" s="479"/>
      <c r="NZF740" s="479"/>
      <c r="NZG740" s="479"/>
      <c r="NZH740" s="479"/>
      <c r="NZI740" s="479"/>
      <c r="NZJ740" s="479"/>
      <c r="NZK740" s="479"/>
      <c r="NZL740" s="479"/>
      <c r="NZM740" s="479"/>
      <c r="NZN740" s="479"/>
      <c r="NZO740" s="479"/>
      <c r="NZP740" s="479"/>
      <c r="NZQ740" s="479"/>
      <c r="NZR740" s="479"/>
      <c r="NZS740" s="479"/>
      <c r="NZT740" s="479"/>
      <c r="NZU740" s="479"/>
      <c r="NZV740" s="479"/>
      <c r="NZW740" s="479"/>
      <c r="NZX740" s="479"/>
      <c r="NZY740" s="479"/>
      <c r="NZZ740" s="479"/>
      <c r="OAA740" s="479"/>
      <c r="OAB740" s="479"/>
      <c r="OAC740" s="479"/>
      <c r="OAD740" s="479"/>
      <c r="OAE740" s="479"/>
      <c r="OAF740" s="479"/>
      <c r="OAG740" s="479"/>
      <c r="OAH740" s="479"/>
      <c r="OAI740" s="479"/>
      <c r="OAJ740" s="479"/>
      <c r="OAK740" s="479"/>
      <c r="OAL740" s="479"/>
      <c r="OAM740" s="479"/>
      <c r="OAN740" s="479"/>
      <c r="OAO740" s="479"/>
      <c r="OAP740" s="479"/>
      <c r="OAQ740" s="479"/>
      <c r="OAR740" s="479"/>
      <c r="OAS740" s="479"/>
      <c r="OAT740" s="479"/>
      <c r="OAU740" s="479"/>
      <c r="OAV740" s="479"/>
      <c r="OAW740" s="479"/>
      <c r="OAX740" s="479"/>
      <c r="OAY740" s="479"/>
      <c r="OAZ740" s="479"/>
      <c r="OBA740" s="479"/>
      <c r="OBB740" s="479"/>
      <c r="OBC740" s="479"/>
      <c r="OBD740" s="479"/>
      <c r="OBE740" s="479"/>
      <c r="OBF740" s="479"/>
      <c r="OBG740" s="479"/>
      <c r="OBH740" s="479"/>
      <c r="OBI740" s="479"/>
      <c r="OBJ740" s="479"/>
      <c r="OBK740" s="479"/>
      <c r="OBL740" s="479"/>
      <c r="OBM740" s="479"/>
      <c r="OBN740" s="479"/>
      <c r="OBO740" s="479"/>
      <c r="OBP740" s="479"/>
      <c r="OBQ740" s="479"/>
      <c r="OBR740" s="479"/>
      <c r="OBS740" s="479"/>
      <c r="OBT740" s="479"/>
      <c r="OBU740" s="479"/>
      <c r="OBV740" s="479"/>
      <c r="OBW740" s="479"/>
      <c r="OBX740" s="479"/>
      <c r="OBY740" s="479"/>
      <c r="OBZ740" s="479"/>
      <c r="OCA740" s="479"/>
      <c r="OCB740" s="479"/>
      <c r="OCC740" s="479"/>
      <c r="OCD740" s="479"/>
      <c r="OCE740" s="479"/>
      <c r="OCF740" s="479"/>
      <c r="OCG740" s="479"/>
      <c r="OCH740" s="479"/>
      <c r="OCI740" s="479"/>
      <c r="OCJ740" s="479"/>
      <c r="OCK740" s="479"/>
      <c r="OCL740" s="479"/>
      <c r="OCM740" s="479"/>
      <c r="OCN740" s="479"/>
      <c r="OCO740" s="479"/>
      <c r="OCP740" s="479"/>
      <c r="OCQ740" s="479"/>
      <c r="OCR740" s="479"/>
      <c r="OCS740" s="479"/>
      <c r="OCT740" s="479"/>
      <c r="OCU740" s="479"/>
      <c r="OCV740" s="479"/>
      <c r="OCW740" s="479"/>
      <c r="OCX740" s="479"/>
      <c r="OCY740" s="479"/>
      <c r="OCZ740" s="479"/>
      <c r="ODA740" s="479"/>
      <c r="ODB740" s="479"/>
      <c r="ODC740" s="479"/>
      <c r="ODD740" s="479"/>
      <c r="ODE740" s="479"/>
      <c r="ODF740" s="479"/>
      <c r="ODG740" s="479"/>
      <c r="ODH740" s="479"/>
      <c r="ODI740" s="479"/>
      <c r="ODJ740" s="479"/>
      <c r="ODK740" s="479"/>
      <c r="ODL740" s="479"/>
      <c r="ODM740" s="479"/>
      <c r="ODN740" s="479"/>
      <c r="ODO740" s="479"/>
      <c r="ODP740" s="479"/>
      <c r="ODQ740" s="479"/>
      <c r="ODR740" s="479"/>
      <c r="ODS740" s="479"/>
      <c r="ODT740" s="479"/>
      <c r="ODU740" s="479"/>
      <c r="ODV740" s="479"/>
      <c r="ODW740" s="479"/>
      <c r="ODX740" s="479"/>
      <c r="ODY740" s="479"/>
      <c r="ODZ740" s="479"/>
      <c r="OEA740" s="479"/>
      <c r="OEB740" s="479"/>
      <c r="OEC740" s="479"/>
      <c r="OED740" s="479"/>
      <c r="OEE740" s="479"/>
      <c r="OEF740" s="479"/>
      <c r="OEG740" s="479"/>
      <c r="OEH740" s="479"/>
      <c r="OEI740" s="479"/>
      <c r="OEJ740" s="479"/>
      <c r="OEK740" s="479"/>
      <c r="OEL740" s="479"/>
      <c r="OEM740" s="479"/>
      <c r="OEN740" s="479"/>
      <c r="OEO740" s="479"/>
      <c r="OEP740" s="479"/>
      <c r="OEQ740" s="479"/>
      <c r="OER740" s="479"/>
      <c r="OES740" s="479"/>
      <c r="OET740" s="479"/>
      <c r="OEU740" s="479"/>
      <c r="OEV740" s="479"/>
      <c r="OEW740" s="479"/>
      <c r="OEX740" s="479"/>
      <c r="OEY740" s="479"/>
      <c r="OEZ740" s="479"/>
      <c r="OFA740" s="479"/>
      <c r="OFB740" s="479"/>
      <c r="OFC740" s="479"/>
      <c r="OFD740" s="479"/>
      <c r="OFE740" s="479"/>
      <c r="OFF740" s="479"/>
      <c r="OFG740" s="479"/>
      <c r="OFH740" s="479"/>
      <c r="OFI740" s="479"/>
      <c r="OFJ740" s="479"/>
      <c r="OFK740" s="479"/>
      <c r="OFL740" s="479"/>
      <c r="OFM740" s="479"/>
      <c r="OFN740" s="479"/>
      <c r="OFO740" s="479"/>
      <c r="OFP740" s="479"/>
      <c r="OFQ740" s="479"/>
      <c r="OFR740" s="479"/>
      <c r="OFS740" s="479"/>
      <c r="OFT740" s="479"/>
      <c r="OFU740" s="479"/>
      <c r="OFV740" s="479"/>
      <c r="OFW740" s="479"/>
      <c r="OFX740" s="479"/>
      <c r="OFY740" s="479"/>
      <c r="OFZ740" s="479"/>
      <c r="OGA740" s="479"/>
      <c r="OGB740" s="479"/>
      <c r="OGC740" s="479"/>
      <c r="OGD740" s="479"/>
      <c r="OGE740" s="479"/>
      <c r="OGF740" s="479"/>
      <c r="OGG740" s="479"/>
      <c r="OGH740" s="479"/>
      <c r="OGI740" s="479"/>
      <c r="OGJ740" s="479"/>
      <c r="OGK740" s="479"/>
      <c r="OGL740" s="479"/>
      <c r="OGM740" s="479"/>
      <c r="OGN740" s="479"/>
      <c r="OGO740" s="479"/>
      <c r="OGP740" s="479"/>
      <c r="OGQ740" s="479"/>
      <c r="OGR740" s="479"/>
      <c r="OGS740" s="479"/>
      <c r="OGT740" s="479"/>
      <c r="OGU740" s="479"/>
      <c r="OGV740" s="479"/>
      <c r="OGW740" s="479"/>
      <c r="OGX740" s="479"/>
      <c r="OGY740" s="479"/>
      <c r="OGZ740" s="479"/>
      <c r="OHA740" s="479"/>
      <c r="OHB740" s="479"/>
      <c r="OHC740" s="479"/>
      <c r="OHD740" s="479"/>
      <c r="OHE740" s="479"/>
      <c r="OHF740" s="479"/>
      <c r="OHG740" s="479"/>
      <c r="OHH740" s="479"/>
      <c r="OHI740" s="479"/>
      <c r="OHJ740" s="479"/>
      <c r="OHK740" s="479"/>
      <c r="OHL740" s="479"/>
      <c r="OHM740" s="479"/>
      <c r="OHN740" s="479"/>
      <c r="OHO740" s="479"/>
      <c r="OHP740" s="479"/>
      <c r="OHQ740" s="479"/>
      <c r="OHR740" s="479"/>
      <c r="OHS740" s="479"/>
      <c r="OHT740" s="479"/>
      <c r="OHU740" s="479"/>
      <c r="OHV740" s="479"/>
      <c r="OHW740" s="479"/>
      <c r="OHX740" s="479"/>
      <c r="OHY740" s="479"/>
      <c r="OHZ740" s="479"/>
      <c r="OIA740" s="479"/>
      <c r="OIB740" s="479"/>
      <c r="OIC740" s="479"/>
      <c r="OID740" s="479"/>
      <c r="OIE740" s="479"/>
      <c r="OIF740" s="479"/>
      <c r="OIG740" s="479"/>
      <c r="OIH740" s="479"/>
      <c r="OII740" s="479"/>
      <c r="OIJ740" s="479"/>
      <c r="OIK740" s="479"/>
      <c r="OIL740" s="479"/>
      <c r="OIM740" s="479"/>
      <c r="OIN740" s="479"/>
      <c r="OIO740" s="479"/>
      <c r="OIP740" s="479"/>
      <c r="OIQ740" s="479"/>
      <c r="OIR740" s="479"/>
      <c r="OIS740" s="479"/>
      <c r="OIT740" s="479"/>
      <c r="OIU740" s="479"/>
      <c r="OIV740" s="479"/>
      <c r="OIW740" s="479"/>
      <c r="OIX740" s="479"/>
      <c r="OIY740" s="479"/>
      <c r="OIZ740" s="479"/>
      <c r="OJA740" s="479"/>
      <c r="OJB740" s="479"/>
      <c r="OJC740" s="479"/>
      <c r="OJD740" s="479"/>
      <c r="OJE740" s="479"/>
      <c r="OJF740" s="479"/>
      <c r="OJG740" s="479"/>
      <c r="OJH740" s="479"/>
      <c r="OJI740" s="479"/>
      <c r="OJJ740" s="479"/>
      <c r="OJK740" s="479"/>
      <c r="OJL740" s="479"/>
      <c r="OJM740" s="479"/>
      <c r="OJN740" s="479"/>
      <c r="OJO740" s="479"/>
      <c r="OJP740" s="479"/>
      <c r="OJQ740" s="479"/>
      <c r="OJR740" s="479"/>
      <c r="OJS740" s="479"/>
      <c r="OJT740" s="479"/>
      <c r="OJU740" s="479"/>
      <c r="OJV740" s="479"/>
      <c r="OJW740" s="479"/>
      <c r="OJX740" s="479"/>
      <c r="OJY740" s="479"/>
      <c r="OJZ740" s="479"/>
      <c r="OKA740" s="479"/>
      <c r="OKB740" s="479"/>
      <c r="OKC740" s="479"/>
      <c r="OKD740" s="479"/>
      <c r="OKE740" s="479"/>
      <c r="OKF740" s="479"/>
      <c r="OKG740" s="479"/>
      <c r="OKH740" s="479"/>
      <c r="OKI740" s="479"/>
      <c r="OKJ740" s="479"/>
      <c r="OKK740" s="479"/>
      <c r="OKL740" s="479"/>
      <c r="OKM740" s="479"/>
      <c r="OKN740" s="479"/>
      <c r="OKO740" s="479"/>
      <c r="OKP740" s="479"/>
      <c r="OKQ740" s="479"/>
      <c r="OKR740" s="479"/>
      <c r="OKS740" s="479"/>
      <c r="OKT740" s="479"/>
      <c r="OKU740" s="479"/>
      <c r="OKV740" s="479"/>
      <c r="OKW740" s="479"/>
      <c r="OKX740" s="479"/>
      <c r="OKY740" s="479"/>
      <c r="OKZ740" s="479"/>
      <c r="OLA740" s="479"/>
      <c r="OLB740" s="479"/>
      <c r="OLC740" s="479"/>
      <c r="OLD740" s="479"/>
      <c r="OLE740" s="479"/>
      <c r="OLF740" s="479"/>
      <c r="OLG740" s="479"/>
      <c r="OLH740" s="479"/>
      <c r="OLI740" s="479"/>
      <c r="OLJ740" s="479"/>
      <c r="OLK740" s="479"/>
      <c r="OLL740" s="479"/>
      <c r="OLM740" s="479"/>
      <c r="OLN740" s="479"/>
      <c r="OLO740" s="479"/>
      <c r="OLP740" s="479"/>
      <c r="OLQ740" s="479"/>
      <c r="OLR740" s="479"/>
      <c r="OLS740" s="479"/>
      <c r="OLT740" s="479"/>
      <c r="OLU740" s="479"/>
      <c r="OLV740" s="479"/>
      <c r="OLW740" s="479"/>
      <c r="OLX740" s="479"/>
      <c r="OLY740" s="479"/>
      <c r="OLZ740" s="479"/>
      <c r="OMA740" s="479"/>
      <c r="OMB740" s="479"/>
      <c r="OMC740" s="479"/>
      <c r="OMD740" s="479"/>
      <c r="OME740" s="479"/>
      <c r="OMF740" s="479"/>
      <c r="OMG740" s="479"/>
      <c r="OMH740" s="479"/>
      <c r="OMI740" s="479"/>
      <c r="OMJ740" s="479"/>
      <c r="OMK740" s="479"/>
      <c r="OML740" s="479"/>
      <c r="OMM740" s="479"/>
      <c r="OMN740" s="479"/>
      <c r="OMO740" s="479"/>
      <c r="OMP740" s="479"/>
      <c r="OMQ740" s="479"/>
      <c r="OMR740" s="479"/>
      <c r="OMS740" s="479"/>
      <c r="OMT740" s="479"/>
      <c r="OMU740" s="479"/>
      <c r="OMV740" s="479"/>
      <c r="OMW740" s="479"/>
      <c r="OMX740" s="479"/>
      <c r="OMY740" s="479"/>
      <c r="OMZ740" s="479"/>
      <c r="ONA740" s="479"/>
      <c r="ONB740" s="479"/>
      <c r="ONC740" s="479"/>
      <c r="OND740" s="479"/>
      <c r="ONE740" s="479"/>
      <c r="ONF740" s="479"/>
      <c r="ONG740" s="479"/>
      <c r="ONH740" s="479"/>
      <c r="ONI740" s="479"/>
      <c r="ONJ740" s="479"/>
      <c r="ONK740" s="479"/>
      <c r="ONL740" s="479"/>
      <c r="ONM740" s="479"/>
      <c r="ONN740" s="479"/>
      <c r="ONO740" s="479"/>
      <c r="ONP740" s="479"/>
      <c r="ONQ740" s="479"/>
      <c r="ONR740" s="479"/>
      <c r="ONS740" s="479"/>
      <c r="ONT740" s="479"/>
      <c r="ONU740" s="479"/>
      <c r="ONV740" s="479"/>
      <c r="ONW740" s="479"/>
      <c r="ONX740" s="479"/>
      <c r="ONY740" s="479"/>
      <c r="ONZ740" s="479"/>
      <c r="OOA740" s="479"/>
      <c r="OOB740" s="479"/>
      <c r="OOC740" s="479"/>
      <c r="OOD740" s="479"/>
      <c r="OOE740" s="479"/>
      <c r="OOF740" s="479"/>
      <c r="OOG740" s="479"/>
      <c r="OOH740" s="479"/>
      <c r="OOI740" s="479"/>
      <c r="OOJ740" s="479"/>
      <c r="OOK740" s="479"/>
      <c r="OOL740" s="479"/>
      <c r="OOM740" s="479"/>
      <c r="OON740" s="479"/>
      <c r="OOO740" s="479"/>
      <c r="OOP740" s="479"/>
      <c r="OOQ740" s="479"/>
      <c r="OOR740" s="479"/>
      <c r="OOS740" s="479"/>
      <c r="OOT740" s="479"/>
      <c r="OOU740" s="479"/>
      <c r="OOV740" s="479"/>
      <c r="OOW740" s="479"/>
      <c r="OOX740" s="479"/>
      <c r="OOY740" s="479"/>
      <c r="OOZ740" s="479"/>
      <c r="OPA740" s="479"/>
      <c r="OPB740" s="479"/>
      <c r="OPC740" s="479"/>
      <c r="OPD740" s="479"/>
      <c r="OPE740" s="479"/>
      <c r="OPF740" s="479"/>
      <c r="OPG740" s="479"/>
      <c r="OPH740" s="479"/>
      <c r="OPI740" s="479"/>
      <c r="OPJ740" s="479"/>
      <c r="OPK740" s="479"/>
      <c r="OPL740" s="479"/>
      <c r="OPM740" s="479"/>
      <c r="OPN740" s="479"/>
      <c r="OPO740" s="479"/>
      <c r="OPP740" s="479"/>
      <c r="OPQ740" s="479"/>
      <c r="OPR740" s="479"/>
      <c r="OPS740" s="479"/>
      <c r="OPT740" s="479"/>
      <c r="OPU740" s="479"/>
      <c r="OPV740" s="479"/>
      <c r="OPW740" s="479"/>
      <c r="OPX740" s="479"/>
      <c r="OPY740" s="479"/>
      <c r="OPZ740" s="479"/>
      <c r="OQA740" s="479"/>
      <c r="OQB740" s="479"/>
      <c r="OQC740" s="479"/>
      <c r="OQD740" s="479"/>
      <c r="OQE740" s="479"/>
      <c r="OQF740" s="479"/>
      <c r="OQG740" s="479"/>
      <c r="OQH740" s="479"/>
      <c r="OQI740" s="479"/>
      <c r="OQJ740" s="479"/>
      <c r="OQK740" s="479"/>
      <c r="OQL740" s="479"/>
      <c r="OQM740" s="479"/>
      <c r="OQN740" s="479"/>
      <c r="OQO740" s="479"/>
      <c r="OQP740" s="479"/>
      <c r="OQQ740" s="479"/>
      <c r="OQR740" s="479"/>
      <c r="OQS740" s="479"/>
      <c r="OQT740" s="479"/>
      <c r="OQU740" s="479"/>
      <c r="OQV740" s="479"/>
      <c r="OQW740" s="479"/>
      <c r="OQX740" s="479"/>
      <c r="OQY740" s="479"/>
      <c r="OQZ740" s="479"/>
      <c r="ORA740" s="479"/>
      <c r="ORB740" s="479"/>
      <c r="ORC740" s="479"/>
      <c r="ORD740" s="479"/>
      <c r="ORE740" s="479"/>
      <c r="ORF740" s="479"/>
      <c r="ORG740" s="479"/>
      <c r="ORH740" s="479"/>
      <c r="ORI740" s="479"/>
      <c r="ORJ740" s="479"/>
      <c r="ORK740" s="479"/>
      <c r="ORL740" s="479"/>
      <c r="ORM740" s="479"/>
      <c r="ORN740" s="479"/>
      <c r="ORO740" s="479"/>
      <c r="ORP740" s="479"/>
      <c r="ORQ740" s="479"/>
      <c r="ORR740" s="479"/>
      <c r="ORS740" s="479"/>
      <c r="ORT740" s="479"/>
      <c r="ORU740" s="479"/>
      <c r="ORV740" s="479"/>
      <c r="ORW740" s="479"/>
      <c r="ORX740" s="479"/>
      <c r="ORY740" s="479"/>
      <c r="ORZ740" s="479"/>
      <c r="OSA740" s="479"/>
      <c r="OSB740" s="479"/>
      <c r="OSC740" s="479"/>
      <c r="OSD740" s="479"/>
      <c r="OSE740" s="479"/>
      <c r="OSF740" s="479"/>
      <c r="OSG740" s="479"/>
      <c r="OSH740" s="479"/>
      <c r="OSI740" s="479"/>
      <c r="OSJ740" s="479"/>
      <c r="OSK740" s="479"/>
      <c r="OSL740" s="479"/>
      <c r="OSM740" s="479"/>
      <c r="OSN740" s="479"/>
      <c r="OSO740" s="479"/>
      <c r="OSP740" s="479"/>
      <c r="OSQ740" s="479"/>
      <c r="OSR740" s="479"/>
      <c r="OSS740" s="479"/>
      <c r="OST740" s="479"/>
      <c r="OSU740" s="479"/>
      <c r="OSV740" s="479"/>
      <c r="OSW740" s="479"/>
      <c r="OSX740" s="479"/>
      <c r="OSY740" s="479"/>
      <c r="OSZ740" s="479"/>
      <c r="OTA740" s="479"/>
      <c r="OTB740" s="479"/>
      <c r="OTC740" s="479"/>
      <c r="OTD740" s="479"/>
      <c r="OTE740" s="479"/>
      <c r="OTF740" s="479"/>
      <c r="OTG740" s="479"/>
      <c r="OTH740" s="479"/>
      <c r="OTI740" s="479"/>
      <c r="OTJ740" s="479"/>
      <c r="OTK740" s="479"/>
      <c r="OTL740" s="479"/>
      <c r="OTM740" s="479"/>
      <c r="OTN740" s="479"/>
      <c r="OTO740" s="479"/>
      <c r="OTP740" s="479"/>
      <c r="OTQ740" s="479"/>
      <c r="OTR740" s="479"/>
      <c r="OTS740" s="479"/>
      <c r="OTT740" s="479"/>
      <c r="OTU740" s="479"/>
      <c r="OTV740" s="479"/>
      <c r="OTW740" s="479"/>
      <c r="OTX740" s="479"/>
      <c r="OTY740" s="479"/>
      <c r="OTZ740" s="479"/>
      <c r="OUA740" s="479"/>
      <c r="OUB740" s="479"/>
      <c r="OUC740" s="479"/>
      <c r="OUD740" s="479"/>
      <c r="OUE740" s="479"/>
      <c r="OUF740" s="479"/>
      <c r="OUG740" s="479"/>
      <c r="OUH740" s="479"/>
      <c r="OUI740" s="479"/>
      <c r="OUJ740" s="479"/>
      <c r="OUK740" s="479"/>
      <c r="OUL740" s="479"/>
      <c r="OUM740" s="479"/>
      <c r="OUN740" s="479"/>
      <c r="OUO740" s="479"/>
      <c r="OUP740" s="479"/>
      <c r="OUQ740" s="479"/>
      <c r="OUR740" s="479"/>
      <c r="OUS740" s="479"/>
      <c r="OUT740" s="479"/>
      <c r="OUU740" s="479"/>
      <c r="OUV740" s="479"/>
      <c r="OUW740" s="479"/>
      <c r="OUX740" s="479"/>
      <c r="OUY740" s="479"/>
      <c r="OUZ740" s="479"/>
      <c r="OVA740" s="479"/>
      <c r="OVB740" s="479"/>
      <c r="OVC740" s="479"/>
      <c r="OVD740" s="479"/>
      <c r="OVE740" s="479"/>
      <c r="OVF740" s="479"/>
      <c r="OVG740" s="479"/>
      <c r="OVH740" s="479"/>
      <c r="OVI740" s="479"/>
      <c r="OVJ740" s="479"/>
      <c r="OVK740" s="479"/>
      <c r="OVL740" s="479"/>
      <c r="OVM740" s="479"/>
      <c r="OVN740" s="479"/>
      <c r="OVO740" s="479"/>
      <c r="OVP740" s="479"/>
      <c r="OVQ740" s="479"/>
      <c r="OVR740" s="479"/>
      <c r="OVS740" s="479"/>
      <c r="OVT740" s="479"/>
      <c r="OVU740" s="479"/>
      <c r="OVV740" s="479"/>
      <c r="OVW740" s="479"/>
      <c r="OVX740" s="479"/>
      <c r="OVY740" s="479"/>
      <c r="OVZ740" s="479"/>
      <c r="OWA740" s="479"/>
      <c r="OWB740" s="479"/>
      <c r="OWC740" s="479"/>
      <c r="OWD740" s="479"/>
      <c r="OWE740" s="479"/>
      <c r="OWF740" s="479"/>
      <c r="OWG740" s="479"/>
      <c r="OWH740" s="479"/>
      <c r="OWI740" s="479"/>
      <c r="OWJ740" s="479"/>
      <c r="OWK740" s="479"/>
      <c r="OWL740" s="479"/>
      <c r="OWM740" s="479"/>
      <c r="OWN740" s="479"/>
      <c r="OWO740" s="479"/>
      <c r="OWP740" s="479"/>
      <c r="OWQ740" s="479"/>
      <c r="OWR740" s="479"/>
      <c r="OWS740" s="479"/>
      <c r="OWT740" s="479"/>
      <c r="OWU740" s="479"/>
      <c r="OWV740" s="479"/>
      <c r="OWW740" s="479"/>
      <c r="OWX740" s="479"/>
      <c r="OWY740" s="479"/>
      <c r="OWZ740" s="479"/>
      <c r="OXA740" s="479"/>
      <c r="OXB740" s="479"/>
      <c r="OXC740" s="479"/>
      <c r="OXD740" s="479"/>
      <c r="OXE740" s="479"/>
      <c r="OXF740" s="479"/>
      <c r="OXG740" s="479"/>
      <c r="OXH740" s="479"/>
      <c r="OXI740" s="479"/>
      <c r="OXJ740" s="479"/>
      <c r="OXK740" s="479"/>
      <c r="OXL740" s="479"/>
      <c r="OXM740" s="479"/>
      <c r="OXN740" s="479"/>
      <c r="OXO740" s="479"/>
      <c r="OXP740" s="479"/>
      <c r="OXQ740" s="479"/>
      <c r="OXR740" s="479"/>
      <c r="OXS740" s="479"/>
      <c r="OXT740" s="479"/>
      <c r="OXU740" s="479"/>
      <c r="OXV740" s="479"/>
      <c r="OXW740" s="479"/>
      <c r="OXX740" s="479"/>
      <c r="OXY740" s="479"/>
      <c r="OXZ740" s="479"/>
      <c r="OYA740" s="479"/>
      <c r="OYB740" s="479"/>
      <c r="OYC740" s="479"/>
      <c r="OYD740" s="479"/>
      <c r="OYE740" s="479"/>
      <c r="OYF740" s="479"/>
      <c r="OYG740" s="479"/>
      <c r="OYH740" s="479"/>
      <c r="OYI740" s="479"/>
      <c r="OYJ740" s="479"/>
      <c r="OYK740" s="479"/>
      <c r="OYL740" s="479"/>
      <c r="OYM740" s="479"/>
      <c r="OYN740" s="479"/>
      <c r="OYO740" s="479"/>
      <c r="OYP740" s="479"/>
      <c r="OYQ740" s="479"/>
      <c r="OYR740" s="479"/>
      <c r="OYS740" s="479"/>
      <c r="OYT740" s="479"/>
      <c r="OYU740" s="479"/>
      <c r="OYV740" s="479"/>
      <c r="OYW740" s="479"/>
      <c r="OYX740" s="479"/>
      <c r="OYY740" s="479"/>
      <c r="OYZ740" s="479"/>
      <c r="OZA740" s="479"/>
      <c r="OZB740" s="479"/>
      <c r="OZC740" s="479"/>
      <c r="OZD740" s="479"/>
      <c r="OZE740" s="479"/>
      <c r="OZF740" s="479"/>
      <c r="OZG740" s="479"/>
      <c r="OZH740" s="479"/>
      <c r="OZI740" s="479"/>
      <c r="OZJ740" s="479"/>
      <c r="OZK740" s="479"/>
      <c r="OZL740" s="479"/>
      <c r="OZM740" s="479"/>
      <c r="OZN740" s="479"/>
      <c r="OZO740" s="479"/>
      <c r="OZP740" s="479"/>
      <c r="OZQ740" s="479"/>
      <c r="OZR740" s="479"/>
      <c r="OZS740" s="479"/>
      <c r="OZT740" s="479"/>
      <c r="OZU740" s="479"/>
      <c r="OZV740" s="479"/>
      <c r="OZW740" s="479"/>
      <c r="OZX740" s="479"/>
      <c r="OZY740" s="479"/>
      <c r="OZZ740" s="479"/>
      <c r="PAA740" s="479"/>
      <c r="PAB740" s="479"/>
      <c r="PAC740" s="479"/>
      <c r="PAD740" s="479"/>
      <c r="PAE740" s="479"/>
      <c r="PAF740" s="479"/>
      <c r="PAG740" s="479"/>
      <c r="PAH740" s="479"/>
      <c r="PAI740" s="479"/>
      <c r="PAJ740" s="479"/>
      <c r="PAK740" s="479"/>
      <c r="PAL740" s="479"/>
      <c r="PAM740" s="479"/>
      <c r="PAN740" s="479"/>
      <c r="PAO740" s="479"/>
      <c r="PAP740" s="479"/>
      <c r="PAQ740" s="479"/>
      <c r="PAR740" s="479"/>
      <c r="PAS740" s="479"/>
      <c r="PAT740" s="479"/>
      <c r="PAU740" s="479"/>
      <c r="PAV740" s="479"/>
      <c r="PAW740" s="479"/>
      <c r="PAX740" s="479"/>
      <c r="PAY740" s="479"/>
      <c r="PAZ740" s="479"/>
      <c r="PBA740" s="479"/>
      <c r="PBB740" s="479"/>
      <c r="PBC740" s="479"/>
      <c r="PBD740" s="479"/>
      <c r="PBE740" s="479"/>
      <c r="PBF740" s="479"/>
      <c r="PBG740" s="479"/>
      <c r="PBH740" s="479"/>
      <c r="PBI740" s="479"/>
      <c r="PBJ740" s="479"/>
      <c r="PBK740" s="479"/>
      <c r="PBL740" s="479"/>
      <c r="PBM740" s="479"/>
      <c r="PBN740" s="479"/>
      <c r="PBO740" s="479"/>
      <c r="PBP740" s="479"/>
      <c r="PBQ740" s="479"/>
      <c r="PBR740" s="479"/>
      <c r="PBS740" s="479"/>
      <c r="PBT740" s="479"/>
      <c r="PBU740" s="479"/>
      <c r="PBV740" s="479"/>
      <c r="PBW740" s="479"/>
      <c r="PBX740" s="479"/>
      <c r="PBY740" s="479"/>
      <c r="PBZ740" s="479"/>
      <c r="PCA740" s="479"/>
      <c r="PCB740" s="479"/>
      <c r="PCC740" s="479"/>
      <c r="PCD740" s="479"/>
      <c r="PCE740" s="479"/>
      <c r="PCF740" s="479"/>
      <c r="PCG740" s="479"/>
      <c r="PCH740" s="479"/>
      <c r="PCI740" s="479"/>
      <c r="PCJ740" s="479"/>
      <c r="PCK740" s="479"/>
      <c r="PCL740" s="479"/>
      <c r="PCM740" s="479"/>
      <c r="PCN740" s="479"/>
      <c r="PCO740" s="479"/>
      <c r="PCP740" s="479"/>
      <c r="PCQ740" s="479"/>
      <c r="PCR740" s="479"/>
      <c r="PCS740" s="479"/>
      <c r="PCT740" s="479"/>
      <c r="PCU740" s="479"/>
      <c r="PCV740" s="479"/>
      <c r="PCW740" s="479"/>
      <c r="PCX740" s="479"/>
      <c r="PCY740" s="479"/>
      <c r="PCZ740" s="479"/>
      <c r="PDA740" s="479"/>
      <c r="PDB740" s="479"/>
      <c r="PDC740" s="479"/>
      <c r="PDD740" s="479"/>
      <c r="PDE740" s="479"/>
      <c r="PDF740" s="479"/>
      <c r="PDG740" s="479"/>
      <c r="PDH740" s="479"/>
      <c r="PDI740" s="479"/>
      <c r="PDJ740" s="479"/>
      <c r="PDK740" s="479"/>
      <c r="PDL740" s="479"/>
      <c r="PDM740" s="479"/>
      <c r="PDN740" s="479"/>
      <c r="PDO740" s="479"/>
      <c r="PDP740" s="479"/>
      <c r="PDQ740" s="479"/>
      <c r="PDR740" s="479"/>
      <c r="PDS740" s="479"/>
      <c r="PDT740" s="479"/>
      <c r="PDU740" s="479"/>
      <c r="PDV740" s="479"/>
      <c r="PDW740" s="479"/>
      <c r="PDX740" s="479"/>
      <c r="PDY740" s="479"/>
      <c r="PDZ740" s="479"/>
      <c r="PEA740" s="479"/>
      <c r="PEB740" s="479"/>
      <c r="PEC740" s="479"/>
      <c r="PED740" s="479"/>
      <c r="PEE740" s="479"/>
      <c r="PEF740" s="479"/>
      <c r="PEG740" s="479"/>
      <c r="PEH740" s="479"/>
      <c r="PEI740" s="479"/>
      <c r="PEJ740" s="479"/>
      <c r="PEK740" s="479"/>
      <c r="PEL740" s="479"/>
      <c r="PEM740" s="479"/>
      <c r="PEN740" s="479"/>
      <c r="PEO740" s="479"/>
      <c r="PEP740" s="479"/>
      <c r="PEQ740" s="479"/>
      <c r="PER740" s="479"/>
      <c r="PES740" s="479"/>
      <c r="PET740" s="479"/>
      <c r="PEU740" s="479"/>
      <c r="PEV740" s="479"/>
      <c r="PEW740" s="479"/>
      <c r="PEX740" s="479"/>
      <c r="PEY740" s="479"/>
      <c r="PEZ740" s="479"/>
      <c r="PFA740" s="479"/>
      <c r="PFB740" s="479"/>
      <c r="PFC740" s="479"/>
      <c r="PFD740" s="479"/>
      <c r="PFE740" s="479"/>
      <c r="PFF740" s="479"/>
      <c r="PFG740" s="479"/>
      <c r="PFH740" s="479"/>
      <c r="PFI740" s="479"/>
      <c r="PFJ740" s="479"/>
      <c r="PFK740" s="479"/>
      <c r="PFL740" s="479"/>
      <c r="PFM740" s="479"/>
      <c r="PFN740" s="479"/>
      <c r="PFO740" s="479"/>
      <c r="PFP740" s="479"/>
      <c r="PFQ740" s="479"/>
      <c r="PFR740" s="479"/>
      <c r="PFS740" s="479"/>
      <c r="PFT740" s="479"/>
      <c r="PFU740" s="479"/>
      <c r="PFV740" s="479"/>
      <c r="PFW740" s="479"/>
      <c r="PFX740" s="479"/>
      <c r="PFY740" s="479"/>
      <c r="PFZ740" s="479"/>
      <c r="PGA740" s="479"/>
      <c r="PGB740" s="479"/>
      <c r="PGC740" s="479"/>
      <c r="PGD740" s="479"/>
      <c r="PGE740" s="479"/>
      <c r="PGF740" s="479"/>
      <c r="PGG740" s="479"/>
      <c r="PGH740" s="479"/>
      <c r="PGI740" s="479"/>
      <c r="PGJ740" s="479"/>
      <c r="PGK740" s="479"/>
      <c r="PGL740" s="479"/>
      <c r="PGM740" s="479"/>
      <c r="PGN740" s="479"/>
      <c r="PGO740" s="479"/>
      <c r="PGP740" s="479"/>
      <c r="PGQ740" s="479"/>
      <c r="PGR740" s="479"/>
      <c r="PGS740" s="479"/>
      <c r="PGT740" s="479"/>
      <c r="PGU740" s="479"/>
      <c r="PGV740" s="479"/>
      <c r="PGW740" s="479"/>
      <c r="PGX740" s="479"/>
      <c r="PGY740" s="479"/>
      <c r="PGZ740" s="479"/>
      <c r="PHA740" s="479"/>
      <c r="PHB740" s="479"/>
      <c r="PHC740" s="479"/>
      <c r="PHD740" s="479"/>
      <c r="PHE740" s="479"/>
      <c r="PHF740" s="479"/>
      <c r="PHG740" s="479"/>
      <c r="PHH740" s="479"/>
      <c r="PHI740" s="479"/>
      <c r="PHJ740" s="479"/>
      <c r="PHK740" s="479"/>
      <c r="PHL740" s="479"/>
      <c r="PHM740" s="479"/>
      <c r="PHN740" s="479"/>
      <c r="PHO740" s="479"/>
      <c r="PHP740" s="479"/>
      <c r="PHQ740" s="479"/>
      <c r="PHR740" s="479"/>
      <c r="PHS740" s="479"/>
      <c r="PHT740" s="479"/>
      <c r="PHU740" s="479"/>
      <c r="PHV740" s="479"/>
      <c r="PHW740" s="479"/>
      <c r="PHX740" s="479"/>
      <c r="PHY740" s="479"/>
      <c r="PHZ740" s="479"/>
      <c r="PIA740" s="479"/>
      <c r="PIB740" s="479"/>
      <c r="PIC740" s="479"/>
      <c r="PID740" s="479"/>
      <c r="PIE740" s="479"/>
      <c r="PIF740" s="479"/>
      <c r="PIG740" s="479"/>
      <c r="PIH740" s="479"/>
      <c r="PII740" s="479"/>
      <c r="PIJ740" s="479"/>
      <c r="PIK740" s="479"/>
      <c r="PIL740" s="479"/>
      <c r="PIM740" s="479"/>
      <c r="PIN740" s="479"/>
      <c r="PIO740" s="479"/>
      <c r="PIP740" s="479"/>
      <c r="PIQ740" s="479"/>
      <c r="PIR740" s="479"/>
      <c r="PIS740" s="479"/>
      <c r="PIT740" s="479"/>
      <c r="PIU740" s="479"/>
      <c r="PIV740" s="479"/>
      <c r="PIW740" s="479"/>
      <c r="PIX740" s="479"/>
      <c r="PIY740" s="479"/>
      <c r="PIZ740" s="479"/>
      <c r="PJA740" s="479"/>
      <c r="PJB740" s="479"/>
      <c r="PJC740" s="479"/>
      <c r="PJD740" s="479"/>
      <c r="PJE740" s="479"/>
      <c r="PJF740" s="479"/>
      <c r="PJG740" s="479"/>
      <c r="PJH740" s="479"/>
      <c r="PJI740" s="479"/>
      <c r="PJJ740" s="479"/>
      <c r="PJK740" s="479"/>
      <c r="PJL740" s="479"/>
      <c r="PJM740" s="479"/>
      <c r="PJN740" s="479"/>
      <c r="PJO740" s="479"/>
      <c r="PJP740" s="479"/>
      <c r="PJQ740" s="479"/>
      <c r="PJR740" s="479"/>
      <c r="PJS740" s="479"/>
      <c r="PJT740" s="479"/>
      <c r="PJU740" s="479"/>
      <c r="PJV740" s="479"/>
      <c r="PJW740" s="479"/>
      <c r="PJX740" s="479"/>
      <c r="PJY740" s="479"/>
      <c r="PJZ740" s="479"/>
      <c r="PKA740" s="479"/>
      <c r="PKB740" s="479"/>
      <c r="PKC740" s="479"/>
      <c r="PKD740" s="479"/>
      <c r="PKE740" s="479"/>
      <c r="PKF740" s="479"/>
      <c r="PKG740" s="479"/>
      <c r="PKH740" s="479"/>
      <c r="PKI740" s="479"/>
      <c r="PKJ740" s="479"/>
      <c r="PKK740" s="479"/>
      <c r="PKL740" s="479"/>
      <c r="PKM740" s="479"/>
      <c r="PKN740" s="479"/>
      <c r="PKO740" s="479"/>
      <c r="PKP740" s="479"/>
      <c r="PKQ740" s="479"/>
      <c r="PKR740" s="479"/>
      <c r="PKS740" s="479"/>
      <c r="PKT740" s="479"/>
      <c r="PKU740" s="479"/>
      <c r="PKV740" s="479"/>
      <c r="PKW740" s="479"/>
      <c r="PKX740" s="479"/>
      <c r="PKY740" s="479"/>
      <c r="PKZ740" s="479"/>
      <c r="PLA740" s="479"/>
      <c r="PLB740" s="479"/>
      <c r="PLC740" s="479"/>
      <c r="PLD740" s="479"/>
      <c r="PLE740" s="479"/>
      <c r="PLF740" s="479"/>
      <c r="PLG740" s="479"/>
      <c r="PLH740" s="479"/>
      <c r="PLI740" s="479"/>
      <c r="PLJ740" s="479"/>
      <c r="PLK740" s="479"/>
      <c r="PLL740" s="479"/>
      <c r="PLM740" s="479"/>
      <c r="PLN740" s="479"/>
      <c r="PLO740" s="479"/>
      <c r="PLP740" s="479"/>
      <c r="PLQ740" s="479"/>
      <c r="PLR740" s="479"/>
      <c r="PLS740" s="479"/>
      <c r="PLT740" s="479"/>
      <c r="PLU740" s="479"/>
      <c r="PLV740" s="479"/>
      <c r="PLW740" s="479"/>
      <c r="PLX740" s="479"/>
      <c r="PLY740" s="479"/>
      <c r="PLZ740" s="479"/>
      <c r="PMA740" s="479"/>
      <c r="PMB740" s="479"/>
      <c r="PMC740" s="479"/>
      <c r="PMD740" s="479"/>
      <c r="PME740" s="479"/>
      <c r="PMF740" s="479"/>
      <c r="PMG740" s="479"/>
      <c r="PMH740" s="479"/>
      <c r="PMI740" s="479"/>
      <c r="PMJ740" s="479"/>
      <c r="PMK740" s="479"/>
      <c r="PML740" s="479"/>
      <c r="PMM740" s="479"/>
      <c r="PMN740" s="479"/>
      <c r="PMO740" s="479"/>
      <c r="PMP740" s="479"/>
      <c r="PMQ740" s="479"/>
      <c r="PMR740" s="479"/>
      <c r="PMS740" s="479"/>
      <c r="PMT740" s="479"/>
      <c r="PMU740" s="479"/>
      <c r="PMV740" s="479"/>
      <c r="PMW740" s="479"/>
      <c r="PMX740" s="479"/>
      <c r="PMY740" s="479"/>
      <c r="PMZ740" s="479"/>
      <c r="PNA740" s="479"/>
      <c r="PNB740" s="479"/>
      <c r="PNC740" s="479"/>
      <c r="PND740" s="479"/>
      <c r="PNE740" s="479"/>
      <c r="PNF740" s="479"/>
      <c r="PNG740" s="479"/>
      <c r="PNH740" s="479"/>
      <c r="PNI740" s="479"/>
      <c r="PNJ740" s="479"/>
      <c r="PNK740" s="479"/>
      <c r="PNL740" s="479"/>
      <c r="PNM740" s="479"/>
      <c r="PNN740" s="479"/>
      <c r="PNO740" s="479"/>
      <c r="PNP740" s="479"/>
      <c r="PNQ740" s="479"/>
      <c r="PNR740" s="479"/>
      <c r="PNS740" s="479"/>
      <c r="PNT740" s="479"/>
      <c r="PNU740" s="479"/>
      <c r="PNV740" s="479"/>
      <c r="PNW740" s="479"/>
      <c r="PNX740" s="479"/>
      <c r="PNY740" s="479"/>
      <c r="PNZ740" s="479"/>
      <c r="POA740" s="479"/>
      <c r="POB740" s="479"/>
      <c r="POC740" s="479"/>
      <c r="POD740" s="479"/>
      <c r="POE740" s="479"/>
      <c r="POF740" s="479"/>
      <c r="POG740" s="479"/>
      <c r="POH740" s="479"/>
      <c r="POI740" s="479"/>
      <c r="POJ740" s="479"/>
      <c r="POK740" s="479"/>
      <c r="POL740" s="479"/>
      <c r="POM740" s="479"/>
      <c r="PON740" s="479"/>
      <c r="POO740" s="479"/>
      <c r="POP740" s="479"/>
      <c r="POQ740" s="479"/>
      <c r="POR740" s="479"/>
      <c r="POS740" s="479"/>
      <c r="POT740" s="479"/>
      <c r="POU740" s="479"/>
      <c r="POV740" s="479"/>
      <c r="POW740" s="479"/>
      <c r="POX740" s="479"/>
      <c r="POY740" s="479"/>
      <c r="POZ740" s="479"/>
      <c r="PPA740" s="479"/>
      <c r="PPB740" s="479"/>
      <c r="PPC740" s="479"/>
      <c r="PPD740" s="479"/>
      <c r="PPE740" s="479"/>
      <c r="PPF740" s="479"/>
      <c r="PPG740" s="479"/>
      <c r="PPH740" s="479"/>
      <c r="PPI740" s="479"/>
      <c r="PPJ740" s="479"/>
      <c r="PPK740" s="479"/>
      <c r="PPL740" s="479"/>
      <c r="PPM740" s="479"/>
      <c r="PPN740" s="479"/>
      <c r="PPO740" s="479"/>
      <c r="PPP740" s="479"/>
      <c r="PPQ740" s="479"/>
      <c r="PPR740" s="479"/>
      <c r="PPS740" s="479"/>
      <c r="PPT740" s="479"/>
      <c r="PPU740" s="479"/>
      <c r="PPV740" s="479"/>
      <c r="PPW740" s="479"/>
      <c r="PPX740" s="479"/>
      <c r="PPY740" s="479"/>
      <c r="PPZ740" s="479"/>
      <c r="PQA740" s="479"/>
      <c r="PQB740" s="479"/>
      <c r="PQC740" s="479"/>
      <c r="PQD740" s="479"/>
      <c r="PQE740" s="479"/>
      <c r="PQF740" s="479"/>
      <c r="PQG740" s="479"/>
      <c r="PQH740" s="479"/>
      <c r="PQI740" s="479"/>
      <c r="PQJ740" s="479"/>
      <c r="PQK740" s="479"/>
      <c r="PQL740" s="479"/>
      <c r="PQM740" s="479"/>
      <c r="PQN740" s="479"/>
      <c r="PQO740" s="479"/>
      <c r="PQP740" s="479"/>
      <c r="PQQ740" s="479"/>
      <c r="PQR740" s="479"/>
      <c r="PQS740" s="479"/>
      <c r="PQT740" s="479"/>
      <c r="PQU740" s="479"/>
      <c r="PQV740" s="479"/>
      <c r="PQW740" s="479"/>
      <c r="PQX740" s="479"/>
      <c r="PQY740" s="479"/>
      <c r="PQZ740" s="479"/>
      <c r="PRA740" s="479"/>
      <c r="PRB740" s="479"/>
      <c r="PRC740" s="479"/>
      <c r="PRD740" s="479"/>
      <c r="PRE740" s="479"/>
      <c r="PRF740" s="479"/>
      <c r="PRG740" s="479"/>
      <c r="PRH740" s="479"/>
      <c r="PRI740" s="479"/>
      <c r="PRJ740" s="479"/>
      <c r="PRK740" s="479"/>
      <c r="PRL740" s="479"/>
      <c r="PRM740" s="479"/>
      <c r="PRN740" s="479"/>
      <c r="PRO740" s="479"/>
      <c r="PRP740" s="479"/>
      <c r="PRQ740" s="479"/>
      <c r="PRR740" s="479"/>
      <c r="PRS740" s="479"/>
      <c r="PRT740" s="479"/>
      <c r="PRU740" s="479"/>
      <c r="PRV740" s="479"/>
      <c r="PRW740" s="479"/>
      <c r="PRX740" s="479"/>
      <c r="PRY740" s="479"/>
      <c r="PRZ740" s="479"/>
      <c r="PSA740" s="479"/>
      <c r="PSB740" s="479"/>
      <c r="PSC740" s="479"/>
      <c r="PSD740" s="479"/>
      <c r="PSE740" s="479"/>
      <c r="PSF740" s="479"/>
      <c r="PSG740" s="479"/>
      <c r="PSH740" s="479"/>
      <c r="PSI740" s="479"/>
      <c r="PSJ740" s="479"/>
      <c r="PSK740" s="479"/>
      <c r="PSL740" s="479"/>
      <c r="PSM740" s="479"/>
      <c r="PSN740" s="479"/>
      <c r="PSO740" s="479"/>
      <c r="PSP740" s="479"/>
      <c r="PSQ740" s="479"/>
      <c r="PSR740" s="479"/>
      <c r="PSS740" s="479"/>
      <c r="PST740" s="479"/>
      <c r="PSU740" s="479"/>
      <c r="PSV740" s="479"/>
      <c r="PSW740" s="479"/>
      <c r="PSX740" s="479"/>
      <c r="PSY740" s="479"/>
      <c r="PSZ740" s="479"/>
      <c r="PTA740" s="479"/>
      <c r="PTB740" s="479"/>
      <c r="PTC740" s="479"/>
      <c r="PTD740" s="479"/>
      <c r="PTE740" s="479"/>
      <c r="PTF740" s="479"/>
      <c r="PTG740" s="479"/>
      <c r="PTH740" s="479"/>
      <c r="PTI740" s="479"/>
      <c r="PTJ740" s="479"/>
      <c r="PTK740" s="479"/>
      <c r="PTL740" s="479"/>
      <c r="PTM740" s="479"/>
      <c r="PTN740" s="479"/>
      <c r="PTO740" s="479"/>
      <c r="PTP740" s="479"/>
      <c r="PTQ740" s="479"/>
      <c r="PTR740" s="479"/>
      <c r="PTS740" s="479"/>
      <c r="PTT740" s="479"/>
      <c r="PTU740" s="479"/>
      <c r="PTV740" s="479"/>
      <c r="PTW740" s="479"/>
      <c r="PTX740" s="479"/>
      <c r="PTY740" s="479"/>
      <c r="PTZ740" s="479"/>
      <c r="PUA740" s="479"/>
      <c r="PUB740" s="479"/>
      <c r="PUC740" s="479"/>
      <c r="PUD740" s="479"/>
      <c r="PUE740" s="479"/>
      <c r="PUF740" s="479"/>
      <c r="PUG740" s="479"/>
      <c r="PUH740" s="479"/>
      <c r="PUI740" s="479"/>
      <c r="PUJ740" s="479"/>
      <c r="PUK740" s="479"/>
      <c r="PUL740" s="479"/>
      <c r="PUM740" s="479"/>
      <c r="PUN740" s="479"/>
      <c r="PUO740" s="479"/>
      <c r="PUP740" s="479"/>
      <c r="PUQ740" s="479"/>
      <c r="PUR740" s="479"/>
      <c r="PUS740" s="479"/>
      <c r="PUT740" s="479"/>
      <c r="PUU740" s="479"/>
      <c r="PUV740" s="479"/>
      <c r="PUW740" s="479"/>
      <c r="PUX740" s="479"/>
      <c r="PUY740" s="479"/>
      <c r="PUZ740" s="479"/>
      <c r="PVA740" s="479"/>
      <c r="PVB740" s="479"/>
      <c r="PVC740" s="479"/>
      <c r="PVD740" s="479"/>
      <c r="PVE740" s="479"/>
      <c r="PVF740" s="479"/>
      <c r="PVG740" s="479"/>
      <c r="PVH740" s="479"/>
      <c r="PVI740" s="479"/>
      <c r="PVJ740" s="479"/>
      <c r="PVK740" s="479"/>
      <c r="PVL740" s="479"/>
      <c r="PVM740" s="479"/>
      <c r="PVN740" s="479"/>
      <c r="PVO740" s="479"/>
      <c r="PVP740" s="479"/>
      <c r="PVQ740" s="479"/>
      <c r="PVR740" s="479"/>
      <c r="PVS740" s="479"/>
      <c r="PVT740" s="479"/>
      <c r="PVU740" s="479"/>
      <c r="PVV740" s="479"/>
      <c r="PVW740" s="479"/>
      <c r="PVX740" s="479"/>
      <c r="PVY740" s="479"/>
      <c r="PVZ740" s="479"/>
      <c r="PWA740" s="479"/>
      <c r="PWB740" s="479"/>
      <c r="PWC740" s="479"/>
      <c r="PWD740" s="479"/>
      <c r="PWE740" s="479"/>
      <c r="PWF740" s="479"/>
      <c r="PWG740" s="479"/>
      <c r="PWH740" s="479"/>
      <c r="PWI740" s="479"/>
      <c r="PWJ740" s="479"/>
      <c r="PWK740" s="479"/>
      <c r="PWL740" s="479"/>
      <c r="PWM740" s="479"/>
      <c r="PWN740" s="479"/>
      <c r="PWO740" s="479"/>
      <c r="PWP740" s="479"/>
      <c r="PWQ740" s="479"/>
      <c r="PWR740" s="479"/>
      <c r="PWS740" s="479"/>
      <c r="PWT740" s="479"/>
      <c r="PWU740" s="479"/>
      <c r="PWV740" s="479"/>
      <c r="PWW740" s="479"/>
      <c r="PWX740" s="479"/>
      <c r="PWY740" s="479"/>
      <c r="PWZ740" s="479"/>
      <c r="PXA740" s="479"/>
      <c r="PXB740" s="479"/>
      <c r="PXC740" s="479"/>
      <c r="PXD740" s="479"/>
      <c r="PXE740" s="479"/>
      <c r="PXF740" s="479"/>
      <c r="PXG740" s="479"/>
      <c r="PXH740" s="479"/>
      <c r="PXI740" s="479"/>
      <c r="PXJ740" s="479"/>
      <c r="PXK740" s="479"/>
      <c r="PXL740" s="479"/>
      <c r="PXM740" s="479"/>
      <c r="PXN740" s="479"/>
      <c r="PXO740" s="479"/>
      <c r="PXP740" s="479"/>
      <c r="PXQ740" s="479"/>
      <c r="PXR740" s="479"/>
      <c r="PXS740" s="479"/>
      <c r="PXT740" s="479"/>
      <c r="PXU740" s="479"/>
      <c r="PXV740" s="479"/>
      <c r="PXW740" s="479"/>
      <c r="PXX740" s="479"/>
      <c r="PXY740" s="479"/>
      <c r="PXZ740" s="479"/>
      <c r="PYA740" s="479"/>
      <c r="PYB740" s="479"/>
      <c r="PYC740" s="479"/>
      <c r="PYD740" s="479"/>
      <c r="PYE740" s="479"/>
      <c r="PYF740" s="479"/>
      <c r="PYG740" s="479"/>
      <c r="PYH740" s="479"/>
      <c r="PYI740" s="479"/>
      <c r="PYJ740" s="479"/>
      <c r="PYK740" s="479"/>
      <c r="PYL740" s="479"/>
      <c r="PYM740" s="479"/>
      <c r="PYN740" s="479"/>
      <c r="PYO740" s="479"/>
      <c r="PYP740" s="479"/>
      <c r="PYQ740" s="479"/>
      <c r="PYR740" s="479"/>
      <c r="PYS740" s="479"/>
      <c r="PYT740" s="479"/>
      <c r="PYU740" s="479"/>
      <c r="PYV740" s="479"/>
      <c r="PYW740" s="479"/>
      <c r="PYX740" s="479"/>
      <c r="PYY740" s="479"/>
      <c r="PYZ740" s="479"/>
      <c r="PZA740" s="479"/>
      <c r="PZB740" s="479"/>
      <c r="PZC740" s="479"/>
      <c r="PZD740" s="479"/>
      <c r="PZE740" s="479"/>
      <c r="PZF740" s="479"/>
      <c r="PZG740" s="479"/>
      <c r="PZH740" s="479"/>
      <c r="PZI740" s="479"/>
      <c r="PZJ740" s="479"/>
      <c r="PZK740" s="479"/>
      <c r="PZL740" s="479"/>
      <c r="PZM740" s="479"/>
      <c r="PZN740" s="479"/>
      <c r="PZO740" s="479"/>
      <c r="PZP740" s="479"/>
      <c r="PZQ740" s="479"/>
      <c r="PZR740" s="479"/>
      <c r="PZS740" s="479"/>
      <c r="PZT740" s="479"/>
      <c r="PZU740" s="479"/>
      <c r="PZV740" s="479"/>
      <c r="PZW740" s="479"/>
      <c r="PZX740" s="479"/>
      <c r="PZY740" s="479"/>
      <c r="PZZ740" s="479"/>
      <c r="QAA740" s="479"/>
      <c r="QAB740" s="479"/>
      <c r="QAC740" s="479"/>
      <c r="QAD740" s="479"/>
      <c r="QAE740" s="479"/>
      <c r="QAF740" s="479"/>
      <c r="QAG740" s="479"/>
      <c r="QAH740" s="479"/>
      <c r="QAI740" s="479"/>
      <c r="QAJ740" s="479"/>
      <c r="QAK740" s="479"/>
      <c r="QAL740" s="479"/>
      <c r="QAM740" s="479"/>
      <c r="QAN740" s="479"/>
      <c r="QAO740" s="479"/>
      <c r="QAP740" s="479"/>
      <c r="QAQ740" s="479"/>
      <c r="QAR740" s="479"/>
      <c r="QAS740" s="479"/>
      <c r="QAT740" s="479"/>
      <c r="QAU740" s="479"/>
      <c r="QAV740" s="479"/>
      <c r="QAW740" s="479"/>
      <c r="QAX740" s="479"/>
      <c r="QAY740" s="479"/>
      <c r="QAZ740" s="479"/>
      <c r="QBA740" s="479"/>
      <c r="QBB740" s="479"/>
      <c r="QBC740" s="479"/>
      <c r="QBD740" s="479"/>
      <c r="QBE740" s="479"/>
      <c r="QBF740" s="479"/>
      <c r="QBG740" s="479"/>
      <c r="QBH740" s="479"/>
      <c r="QBI740" s="479"/>
      <c r="QBJ740" s="479"/>
      <c r="QBK740" s="479"/>
      <c r="QBL740" s="479"/>
      <c r="QBM740" s="479"/>
      <c r="QBN740" s="479"/>
      <c r="QBO740" s="479"/>
      <c r="QBP740" s="479"/>
      <c r="QBQ740" s="479"/>
      <c r="QBR740" s="479"/>
      <c r="QBS740" s="479"/>
      <c r="QBT740" s="479"/>
      <c r="QBU740" s="479"/>
      <c r="QBV740" s="479"/>
      <c r="QBW740" s="479"/>
      <c r="QBX740" s="479"/>
      <c r="QBY740" s="479"/>
      <c r="QBZ740" s="479"/>
      <c r="QCA740" s="479"/>
      <c r="QCB740" s="479"/>
      <c r="QCC740" s="479"/>
      <c r="QCD740" s="479"/>
      <c r="QCE740" s="479"/>
      <c r="QCF740" s="479"/>
      <c r="QCG740" s="479"/>
      <c r="QCH740" s="479"/>
      <c r="QCI740" s="479"/>
      <c r="QCJ740" s="479"/>
      <c r="QCK740" s="479"/>
      <c r="QCL740" s="479"/>
      <c r="QCM740" s="479"/>
      <c r="QCN740" s="479"/>
      <c r="QCO740" s="479"/>
      <c r="QCP740" s="479"/>
      <c r="QCQ740" s="479"/>
      <c r="QCR740" s="479"/>
      <c r="QCS740" s="479"/>
      <c r="QCT740" s="479"/>
      <c r="QCU740" s="479"/>
      <c r="QCV740" s="479"/>
      <c r="QCW740" s="479"/>
      <c r="QCX740" s="479"/>
      <c r="QCY740" s="479"/>
      <c r="QCZ740" s="479"/>
      <c r="QDA740" s="479"/>
      <c r="QDB740" s="479"/>
      <c r="QDC740" s="479"/>
      <c r="QDD740" s="479"/>
      <c r="QDE740" s="479"/>
      <c r="QDF740" s="479"/>
      <c r="QDG740" s="479"/>
      <c r="QDH740" s="479"/>
      <c r="QDI740" s="479"/>
      <c r="QDJ740" s="479"/>
      <c r="QDK740" s="479"/>
      <c r="QDL740" s="479"/>
      <c r="QDM740" s="479"/>
      <c r="QDN740" s="479"/>
      <c r="QDO740" s="479"/>
      <c r="QDP740" s="479"/>
      <c r="QDQ740" s="479"/>
      <c r="QDR740" s="479"/>
      <c r="QDS740" s="479"/>
      <c r="QDT740" s="479"/>
      <c r="QDU740" s="479"/>
      <c r="QDV740" s="479"/>
      <c r="QDW740" s="479"/>
      <c r="QDX740" s="479"/>
      <c r="QDY740" s="479"/>
      <c r="QDZ740" s="479"/>
      <c r="QEA740" s="479"/>
      <c r="QEB740" s="479"/>
      <c r="QEC740" s="479"/>
      <c r="QED740" s="479"/>
      <c r="QEE740" s="479"/>
      <c r="QEF740" s="479"/>
      <c r="QEG740" s="479"/>
      <c r="QEH740" s="479"/>
      <c r="QEI740" s="479"/>
      <c r="QEJ740" s="479"/>
      <c r="QEK740" s="479"/>
      <c r="QEL740" s="479"/>
      <c r="QEM740" s="479"/>
      <c r="QEN740" s="479"/>
      <c r="QEO740" s="479"/>
      <c r="QEP740" s="479"/>
      <c r="QEQ740" s="479"/>
      <c r="QER740" s="479"/>
      <c r="QES740" s="479"/>
      <c r="QET740" s="479"/>
      <c r="QEU740" s="479"/>
      <c r="QEV740" s="479"/>
      <c r="QEW740" s="479"/>
      <c r="QEX740" s="479"/>
      <c r="QEY740" s="479"/>
      <c r="QEZ740" s="479"/>
      <c r="QFA740" s="479"/>
      <c r="QFB740" s="479"/>
      <c r="QFC740" s="479"/>
      <c r="QFD740" s="479"/>
      <c r="QFE740" s="479"/>
      <c r="QFF740" s="479"/>
      <c r="QFG740" s="479"/>
      <c r="QFH740" s="479"/>
      <c r="QFI740" s="479"/>
      <c r="QFJ740" s="479"/>
      <c r="QFK740" s="479"/>
      <c r="QFL740" s="479"/>
      <c r="QFM740" s="479"/>
      <c r="QFN740" s="479"/>
      <c r="QFO740" s="479"/>
      <c r="QFP740" s="479"/>
      <c r="QFQ740" s="479"/>
      <c r="QFR740" s="479"/>
      <c r="QFS740" s="479"/>
      <c r="QFT740" s="479"/>
      <c r="QFU740" s="479"/>
      <c r="QFV740" s="479"/>
      <c r="QFW740" s="479"/>
      <c r="QFX740" s="479"/>
      <c r="QFY740" s="479"/>
      <c r="QFZ740" s="479"/>
      <c r="QGA740" s="479"/>
      <c r="QGB740" s="479"/>
      <c r="QGC740" s="479"/>
      <c r="QGD740" s="479"/>
      <c r="QGE740" s="479"/>
      <c r="QGF740" s="479"/>
      <c r="QGG740" s="479"/>
      <c r="QGH740" s="479"/>
      <c r="QGI740" s="479"/>
      <c r="QGJ740" s="479"/>
      <c r="QGK740" s="479"/>
      <c r="QGL740" s="479"/>
      <c r="QGM740" s="479"/>
      <c r="QGN740" s="479"/>
      <c r="QGO740" s="479"/>
      <c r="QGP740" s="479"/>
      <c r="QGQ740" s="479"/>
      <c r="QGR740" s="479"/>
      <c r="QGS740" s="479"/>
      <c r="QGT740" s="479"/>
      <c r="QGU740" s="479"/>
      <c r="QGV740" s="479"/>
      <c r="QGW740" s="479"/>
      <c r="QGX740" s="479"/>
      <c r="QGY740" s="479"/>
      <c r="QGZ740" s="479"/>
      <c r="QHA740" s="479"/>
      <c r="QHB740" s="479"/>
      <c r="QHC740" s="479"/>
      <c r="QHD740" s="479"/>
      <c r="QHE740" s="479"/>
      <c r="QHF740" s="479"/>
      <c r="QHG740" s="479"/>
      <c r="QHH740" s="479"/>
      <c r="QHI740" s="479"/>
      <c r="QHJ740" s="479"/>
      <c r="QHK740" s="479"/>
      <c r="QHL740" s="479"/>
      <c r="QHM740" s="479"/>
      <c r="QHN740" s="479"/>
      <c r="QHO740" s="479"/>
      <c r="QHP740" s="479"/>
      <c r="QHQ740" s="479"/>
      <c r="QHR740" s="479"/>
      <c r="QHS740" s="479"/>
      <c r="QHT740" s="479"/>
      <c r="QHU740" s="479"/>
      <c r="QHV740" s="479"/>
      <c r="QHW740" s="479"/>
      <c r="QHX740" s="479"/>
      <c r="QHY740" s="479"/>
      <c r="QHZ740" s="479"/>
      <c r="QIA740" s="479"/>
      <c r="QIB740" s="479"/>
      <c r="QIC740" s="479"/>
      <c r="QID740" s="479"/>
      <c r="QIE740" s="479"/>
      <c r="QIF740" s="479"/>
      <c r="QIG740" s="479"/>
      <c r="QIH740" s="479"/>
      <c r="QII740" s="479"/>
      <c r="QIJ740" s="479"/>
      <c r="QIK740" s="479"/>
      <c r="QIL740" s="479"/>
      <c r="QIM740" s="479"/>
      <c r="QIN740" s="479"/>
      <c r="QIO740" s="479"/>
      <c r="QIP740" s="479"/>
      <c r="QIQ740" s="479"/>
      <c r="QIR740" s="479"/>
      <c r="QIS740" s="479"/>
      <c r="QIT740" s="479"/>
      <c r="QIU740" s="479"/>
      <c r="QIV740" s="479"/>
      <c r="QIW740" s="479"/>
      <c r="QIX740" s="479"/>
      <c r="QIY740" s="479"/>
      <c r="QIZ740" s="479"/>
      <c r="QJA740" s="479"/>
      <c r="QJB740" s="479"/>
      <c r="QJC740" s="479"/>
      <c r="QJD740" s="479"/>
      <c r="QJE740" s="479"/>
      <c r="QJF740" s="479"/>
      <c r="QJG740" s="479"/>
      <c r="QJH740" s="479"/>
      <c r="QJI740" s="479"/>
      <c r="QJJ740" s="479"/>
      <c r="QJK740" s="479"/>
      <c r="QJL740" s="479"/>
      <c r="QJM740" s="479"/>
      <c r="QJN740" s="479"/>
      <c r="QJO740" s="479"/>
      <c r="QJP740" s="479"/>
      <c r="QJQ740" s="479"/>
      <c r="QJR740" s="479"/>
      <c r="QJS740" s="479"/>
      <c r="QJT740" s="479"/>
      <c r="QJU740" s="479"/>
      <c r="QJV740" s="479"/>
      <c r="QJW740" s="479"/>
      <c r="QJX740" s="479"/>
      <c r="QJY740" s="479"/>
      <c r="QJZ740" s="479"/>
      <c r="QKA740" s="479"/>
      <c r="QKB740" s="479"/>
      <c r="QKC740" s="479"/>
      <c r="QKD740" s="479"/>
      <c r="QKE740" s="479"/>
      <c r="QKF740" s="479"/>
      <c r="QKG740" s="479"/>
      <c r="QKH740" s="479"/>
      <c r="QKI740" s="479"/>
      <c r="QKJ740" s="479"/>
      <c r="QKK740" s="479"/>
      <c r="QKL740" s="479"/>
      <c r="QKM740" s="479"/>
      <c r="QKN740" s="479"/>
      <c r="QKO740" s="479"/>
      <c r="QKP740" s="479"/>
      <c r="QKQ740" s="479"/>
      <c r="QKR740" s="479"/>
      <c r="QKS740" s="479"/>
      <c r="QKT740" s="479"/>
      <c r="QKU740" s="479"/>
      <c r="QKV740" s="479"/>
      <c r="QKW740" s="479"/>
      <c r="QKX740" s="479"/>
      <c r="QKY740" s="479"/>
      <c r="QKZ740" s="479"/>
      <c r="QLA740" s="479"/>
      <c r="QLB740" s="479"/>
      <c r="QLC740" s="479"/>
      <c r="QLD740" s="479"/>
      <c r="QLE740" s="479"/>
      <c r="QLF740" s="479"/>
      <c r="QLG740" s="479"/>
      <c r="QLH740" s="479"/>
      <c r="QLI740" s="479"/>
      <c r="QLJ740" s="479"/>
      <c r="QLK740" s="479"/>
      <c r="QLL740" s="479"/>
      <c r="QLM740" s="479"/>
      <c r="QLN740" s="479"/>
      <c r="QLO740" s="479"/>
      <c r="QLP740" s="479"/>
      <c r="QLQ740" s="479"/>
      <c r="QLR740" s="479"/>
      <c r="QLS740" s="479"/>
      <c r="QLT740" s="479"/>
      <c r="QLU740" s="479"/>
      <c r="QLV740" s="479"/>
      <c r="QLW740" s="479"/>
      <c r="QLX740" s="479"/>
      <c r="QLY740" s="479"/>
      <c r="QLZ740" s="479"/>
      <c r="QMA740" s="479"/>
      <c r="QMB740" s="479"/>
      <c r="QMC740" s="479"/>
      <c r="QMD740" s="479"/>
      <c r="QME740" s="479"/>
      <c r="QMF740" s="479"/>
      <c r="QMG740" s="479"/>
      <c r="QMH740" s="479"/>
      <c r="QMI740" s="479"/>
      <c r="QMJ740" s="479"/>
      <c r="QMK740" s="479"/>
      <c r="QML740" s="479"/>
      <c r="QMM740" s="479"/>
      <c r="QMN740" s="479"/>
      <c r="QMO740" s="479"/>
      <c r="QMP740" s="479"/>
      <c r="QMQ740" s="479"/>
      <c r="QMR740" s="479"/>
      <c r="QMS740" s="479"/>
      <c r="QMT740" s="479"/>
      <c r="QMU740" s="479"/>
      <c r="QMV740" s="479"/>
      <c r="QMW740" s="479"/>
      <c r="QMX740" s="479"/>
      <c r="QMY740" s="479"/>
      <c r="QMZ740" s="479"/>
      <c r="QNA740" s="479"/>
      <c r="QNB740" s="479"/>
      <c r="QNC740" s="479"/>
      <c r="QND740" s="479"/>
      <c r="QNE740" s="479"/>
      <c r="QNF740" s="479"/>
      <c r="QNG740" s="479"/>
      <c r="QNH740" s="479"/>
      <c r="QNI740" s="479"/>
      <c r="QNJ740" s="479"/>
      <c r="QNK740" s="479"/>
      <c r="QNL740" s="479"/>
      <c r="QNM740" s="479"/>
      <c r="QNN740" s="479"/>
      <c r="QNO740" s="479"/>
      <c r="QNP740" s="479"/>
      <c r="QNQ740" s="479"/>
      <c r="QNR740" s="479"/>
      <c r="QNS740" s="479"/>
      <c r="QNT740" s="479"/>
      <c r="QNU740" s="479"/>
      <c r="QNV740" s="479"/>
      <c r="QNW740" s="479"/>
      <c r="QNX740" s="479"/>
      <c r="QNY740" s="479"/>
      <c r="QNZ740" s="479"/>
      <c r="QOA740" s="479"/>
      <c r="QOB740" s="479"/>
      <c r="QOC740" s="479"/>
      <c r="QOD740" s="479"/>
      <c r="QOE740" s="479"/>
      <c r="QOF740" s="479"/>
      <c r="QOG740" s="479"/>
      <c r="QOH740" s="479"/>
      <c r="QOI740" s="479"/>
      <c r="QOJ740" s="479"/>
      <c r="QOK740" s="479"/>
      <c r="QOL740" s="479"/>
      <c r="QOM740" s="479"/>
      <c r="QON740" s="479"/>
      <c r="QOO740" s="479"/>
      <c r="QOP740" s="479"/>
      <c r="QOQ740" s="479"/>
      <c r="QOR740" s="479"/>
      <c r="QOS740" s="479"/>
      <c r="QOT740" s="479"/>
      <c r="QOU740" s="479"/>
      <c r="QOV740" s="479"/>
      <c r="QOW740" s="479"/>
      <c r="QOX740" s="479"/>
      <c r="QOY740" s="479"/>
      <c r="QOZ740" s="479"/>
      <c r="QPA740" s="479"/>
      <c r="QPB740" s="479"/>
      <c r="QPC740" s="479"/>
      <c r="QPD740" s="479"/>
      <c r="QPE740" s="479"/>
      <c r="QPF740" s="479"/>
      <c r="QPG740" s="479"/>
      <c r="QPH740" s="479"/>
      <c r="QPI740" s="479"/>
      <c r="QPJ740" s="479"/>
      <c r="QPK740" s="479"/>
      <c r="QPL740" s="479"/>
      <c r="QPM740" s="479"/>
      <c r="QPN740" s="479"/>
      <c r="QPO740" s="479"/>
      <c r="QPP740" s="479"/>
      <c r="QPQ740" s="479"/>
      <c r="QPR740" s="479"/>
      <c r="QPS740" s="479"/>
      <c r="QPT740" s="479"/>
      <c r="QPU740" s="479"/>
      <c r="QPV740" s="479"/>
      <c r="QPW740" s="479"/>
      <c r="QPX740" s="479"/>
      <c r="QPY740" s="479"/>
      <c r="QPZ740" s="479"/>
      <c r="QQA740" s="479"/>
      <c r="QQB740" s="479"/>
      <c r="QQC740" s="479"/>
      <c r="QQD740" s="479"/>
      <c r="QQE740" s="479"/>
      <c r="QQF740" s="479"/>
      <c r="QQG740" s="479"/>
      <c r="QQH740" s="479"/>
      <c r="QQI740" s="479"/>
      <c r="QQJ740" s="479"/>
      <c r="QQK740" s="479"/>
      <c r="QQL740" s="479"/>
      <c r="QQM740" s="479"/>
      <c r="QQN740" s="479"/>
      <c r="QQO740" s="479"/>
      <c r="QQP740" s="479"/>
      <c r="QQQ740" s="479"/>
      <c r="QQR740" s="479"/>
      <c r="QQS740" s="479"/>
      <c r="QQT740" s="479"/>
      <c r="QQU740" s="479"/>
      <c r="QQV740" s="479"/>
      <c r="QQW740" s="479"/>
      <c r="QQX740" s="479"/>
      <c r="QQY740" s="479"/>
      <c r="QQZ740" s="479"/>
      <c r="QRA740" s="479"/>
      <c r="QRB740" s="479"/>
      <c r="QRC740" s="479"/>
      <c r="QRD740" s="479"/>
      <c r="QRE740" s="479"/>
      <c r="QRF740" s="479"/>
      <c r="QRG740" s="479"/>
      <c r="QRH740" s="479"/>
      <c r="QRI740" s="479"/>
      <c r="QRJ740" s="479"/>
      <c r="QRK740" s="479"/>
      <c r="QRL740" s="479"/>
      <c r="QRM740" s="479"/>
      <c r="QRN740" s="479"/>
      <c r="QRO740" s="479"/>
      <c r="QRP740" s="479"/>
      <c r="QRQ740" s="479"/>
      <c r="QRR740" s="479"/>
      <c r="QRS740" s="479"/>
      <c r="QRT740" s="479"/>
      <c r="QRU740" s="479"/>
      <c r="QRV740" s="479"/>
      <c r="QRW740" s="479"/>
      <c r="QRX740" s="479"/>
      <c r="QRY740" s="479"/>
      <c r="QRZ740" s="479"/>
      <c r="QSA740" s="479"/>
      <c r="QSB740" s="479"/>
      <c r="QSC740" s="479"/>
      <c r="QSD740" s="479"/>
      <c r="QSE740" s="479"/>
      <c r="QSF740" s="479"/>
      <c r="QSG740" s="479"/>
      <c r="QSH740" s="479"/>
      <c r="QSI740" s="479"/>
      <c r="QSJ740" s="479"/>
      <c r="QSK740" s="479"/>
      <c r="QSL740" s="479"/>
      <c r="QSM740" s="479"/>
      <c r="QSN740" s="479"/>
      <c r="QSO740" s="479"/>
      <c r="QSP740" s="479"/>
      <c r="QSQ740" s="479"/>
      <c r="QSR740" s="479"/>
      <c r="QSS740" s="479"/>
      <c r="QST740" s="479"/>
      <c r="QSU740" s="479"/>
      <c r="QSV740" s="479"/>
      <c r="QSW740" s="479"/>
      <c r="QSX740" s="479"/>
      <c r="QSY740" s="479"/>
      <c r="QSZ740" s="479"/>
      <c r="QTA740" s="479"/>
      <c r="QTB740" s="479"/>
      <c r="QTC740" s="479"/>
      <c r="QTD740" s="479"/>
      <c r="QTE740" s="479"/>
      <c r="QTF740" s="479"/>
      <c r="QTG740" s="479"/>
      <c r="QTH740" s="479"/>
      <c r="QTI740" s="479"/>
      <c r="QTJ740" s="479"/>
      <c r="QTK740" s="479"/>
      <c r="QTL740" s="479"/>
      <c r="QTM740" s="479"/>
      <c r="QTN740" s="479"/>
      <c r="QTO740" s="479"/>
      <c r="QTP740" s="479"/>
      <c r="QTQ740" s="479"/>
      <c r="QTR740" s="479"/>
      <c r="QTS740" s="479"/>
      <c r="QTT740" s="479"/>
      <c r="QTU740" s="479"/>
      <c r="QTV740" s="479"/>
      <c r="QTW740" s="479"/>
      <c r="QTX740" s="479"/>
      <c r="QTY740" s="479"/>
      <c r="QTZ740" s="479"/>
      <c r="QUA740" s="479"/>
      <c r="QUB740" s="479"/>
      <c r="QUC740" s="479"/>
      <c r="QUD740" s="479"/>
      <c r="QUE740" s="479"/>
      <c r="QUF740" s="479"/>
      <c r="QUG740" s="479"/>
      <c r="QUH740" s="479"/>
      <c r="QUI740" s="479"/>
      <c r="QUJ740" s="479"/>
      <c r="QUK740" s="479"/>
      <c r="QUL740" s="479"/>
      <c r="QUM740" s="479"/>
      <c r="QUN740" s="479"/>
      <c r="QUO740" s="479"/>
      <c r="QUP740" s="479"/>
      <c r="QUQ740" s="479"/>
      <c r="QUR740" s="479"/>
      <c r="QUS740" s="479"/>
      <c r="QUT740" s="479"/>
      <c r="QUU740" s="479"/>
      <c r="QUV740" s="479"/>
      <c r="QUW740" s="479"/>
      <c r="QUX740" s="479"/>
      <c r="QUY740" s="479"/>
      <c r="QUZ740" s="479"/>
      <c r="QVA740" s="479"/>
      <c r="QVB740" s="479"/>
      <c r="QVC740" s="479"/>
      <c r="QVD740" s="479"/>
      <c r="QVE740" s="479"/>
      <c r="QVF740" s="479"/>
      <c r="QVG740" s="479"/>
      <c r="QVH740" s="479"/>
      <c r="QVI740" s="479"/>
      <c r="QVJ740" s="479"/>
      <c r="QVK740" s="479"/>
      <c r="QVL740" s="479"/>
      <c r="QVM740" s="479"/>
      <c r="QVN740" s="479"/>
      <c r="QVO740" s="479"/>
      <c r="QVP740" s="479"/>
      <c r="QVQ740" s="479"/>
      <c r="QVR740" s="479"/>
      <c r="QVS740" s="479"/>
      <c r="QVT740" s="479"/>
      <c r="QVU740" s="479"/>
      <c r="QVV740" s="479"/>
      <c r="QVW740" s="479"/>
      <c r="QVX740" s="479"/>
      <c r="QVY740" s="479"/>
      <c r="QVZ740" s="479"/>
      <c r="QWA740" s="479"/>
      <c r="QWB740" s="479"/>
      <c r="QWC740" s="479"/>
      <c r="QWD740" s="479"/>
      <c r="QWE740" s="479"/>
      <c r="QWF740" s="479"/>
      <c r="QWG740" s="479"/>
      <c r="QWH740" s="479"/>
      <c r="QWI740" s="479"/>
      <c r="QWJ740" s="479"/>
      <c r="QWK740" s="479"/>
      <c r="QWL740" s="479"/>
      <c r="QWM740" s="479"/>
      <c r="QWN740" s="479"/>
      <c r="QWO740" s="479"/>
      <c r="QWP740" s="479"/>
      <c r="QWQ740" s="479"/>
      <c r="QWR740" s="479"/>
      <c r="QWS740" s="479"/>
      <c r="QWT740" s="479"/>
      <c r="QWU740" s="479"/>
      <c r="QWV740" s="479"/>
      <c r="QWW740" s="479"/>
      <c r="QWX740" s="479"/>
      <c r="QWY740" s="479"/>
      <c r="QWZ740" s="479"/>
      <c r="QXA740" s="479"/>
      <c r="QXB740" s="479"/>
      <c r="QXC740" s="479"/>
      <c r="QXD740" s="479"/>
      <c r="QXE740" s="479"/>
      <c r="QXF740" s="479"/>
      <c r="QXG740" s="479"/>
      <c r="QXH740" s="479"/>
      <c r="QXI740" s="479"/>
      <c r="QXJ740" s="479"/>
      <c r="QXK740" s="479"/>
      <c r="QXL740" s="479"/>
      <c r="QXM740" s="479"/>
      <c r="QXN740" s="479"/>
      <c r="QXO740" s="479"/>
      <c r="QXP740" s="479"/>
      <c r="QXQ740" s="479"/>
      <c r="QXR740" s="479"/>
      <c r="QXS740" s="479"/>
      <c r="QXT740" s="479"/>
      <c r="QXU740" s="479"/>
      <c r="QXV740" s="479"/>
      <c r="QXW740" s="479"/>
      <c r="QXX740" s="479"/>
      <c r="QXY740" s="479"/>
      <c r="QXZ740" s="479"/>
      <c r="QYA740" s="479"/>
      <c r="QYB740" s="479"/>
      <c r="QYC740" s="479"/>
      <c r="QYD740" s="479"/>
      <c r="QYE740" s="479"/>
      <c r="QYF740" s="479"/>
      <c r="QYG740" s="479"/>
      <c r="QYH740" s="479"/>
      <c r="QYI740" s="479"/>
      <c r="QYJ740" s="479"/>
      <c r="QYK740" s="479"/>
      <c r="QYL740" s="479"/>
      <c r="QYM740" s="479"/>
      <c r="QYN740" s="479"/>
      <c r="QYO740" s="479"/>
      <c r="QYP740" s="479"/>
      <c r="QYQ740" s="479"/>
      <c r="QYR740" s="479"/>
      <c r="QYS740" s="479"/>
      <c r="QYT740" s="479"/>
      <c r="QYU740" s="479"/>
      <c r="QYV740" s="479"/>
      <c r="QYW740" s="479"/>
      <c r="QYX740" s="479"/>
      <c r="QYY740" s="479"/>
      <c r="QYZ740" s="479"/>
      <c r="QZA740" s="479"/>
      <c r="QZB740" s="479"/>
      <c r="QZC740" s="479"/>
      <c r="QZD740" s="479"/>
      <c r="QZE740" s="479"/>
      <c r="QZF740" s="479"/>
      <c r="QZG740" s="479"/>
      <c r="QZH740" s="479"/>
      <c r="QZI740" s="479"/>
      <c r="QZJ740" s="479"/>
      <c r="QZK740" s="479"/>
      <c r="QZL740" s="479"/>
      <c r="QZM740" s="479"/>
      <c r="QZN740" s="479"/>
      <c r="QZO740" s="479"/>
      <c r="QZP740" s="479"/>
      <c r="QZQ740" s="479"/>
      <c r="QZR740" s="479"/>
      <c r="QZS740" s="479"/>
      <c r="QZT740" s="479"/>
      <c r="QZU740" s="479"/>
      <c r="QZV740" s="479"/>
      <c r="QZW740" s="479"/>
      <c r="QZX740" s="479"/>
      <c r="QZY740" s="479"/>
      <c r="QZZ740" s="479"/>
      <c r="RAA740" s="479"/>
      <c r="RAB740" s="479"/>
      <c r="RAC740" s="479"/>
      <c r="RAD740" s="479"/>
      <c r="RAE740" s="479"/>
      <c r="RAF740" s="479"/>
      <c r="RAG740" s="479"/>
      <c r="RAH740" s="479"/>
      <c r="RAI740" s="479"/>
      <c r="RAJ740" s="479"/>
      <c r="RAK740" s="479"/>
      <c r="RAL740" s="479"/>
      <c r="RAM740" s="479"/>
      <c r="RAN740" s="479"/>
      <c r="RAO740" s="479"/>
      <c r="RAP740" s="479"/>
      <c r="RAQ740" s="479"/>
      <c r="RAR740" s="479"/>
      <c r="RAS740" s="479"/>
      <c r="RAT740" s="479"/>
      <c r="RAU740" s="479"/>
      <c r="RAV740" s="479"/>
      <c r="RAW740" s="479"/>
      <c r="RAX740" s="479"/>
      <c r="RAY740" s="479"/>
      <c r="RAZ740" s="479"/>
      <c r="RBA740" s="479"/>
      <c r="RBB740" s="479"/>
      <c r="RBC740" s="479"/>
      <c r="RBD740" s="479"/>
      <c r="RBE740" s="479"/>
      <c r="RBF740" s="479"/>
      <c r="RBG740" s="479"/>
      <c r="RBH740" s="479"/>
      <c r="RBI740" s="479"/>
      <c r="RBJ740" s="479"/>
      <c r="RBK740" s="479"/>
      <c r="RBL740" s="479"/>
      <c r="RBM740" s="479"/>
      <c r="RBN740" s="479"/>
      <c r="RBO740" s="479"/>
      <c r="RBP740" s="479"/>
      <c r="RBQ740" s="479"/>
      <c r="RBR740" s="479"/>
      <c r="RBS740" s="479"/>
      <c r="RBT740" s="479"/>
      <c r="RBU740" s="479"/>
      <c r="RBV740" s="479"/>
      <c r="RBW740" s="479"/>
      <c r="RBX740" s="479"/>
      <c r="RBY740" s="479"/>
      <c r="RBZ740" s="479"/>
      <c r="RCA740" s="479"/>
      <c r="RCB740" s="479"/>
      <c r="RCC740" s="479"/>
      <c r="RCD740" s="479"/>
      <c r="RCE740" s="479"/>
      <c r="RCF740" s="479"/>
      <c r="RCG740" s="479"/>
      <c r="RCH740" s="479"/>
      <c r="RCI740" s="479"/>
      <c r="RCJ740" s="479"/>
      <c r="RCK740" s="479"/>
      <c r="RCL740" s="479"/>
      <c r="RCM740" s="479"/>
      <c r="RCN740" s="479"/>
      <c r="RCO740" s="479"/>
      <c r="RCP740" s="479"/>
      <c r="RCQ740" s="479"/>
      <c r="RCR740" s="479"/>
      <c r="RCS740" s="479"/>
      <c r="RCT740" s="479"/>
      <c r="RCU740" s="479"/>
      <c r="RCV740" s="479"/>
      <c r="RCW740" s="479"/>
      <c r="RCX740" s="479"/>
      <c r="RCY740" s="479"/>
      <c r="RCZ740" s="479"/>
      <c r="RDA740" s="479"/>
      <c r="RDB740" s="479"/>
      <c r="RDC740" s="479"/>
      <c r="RDD740" s="479"/>
      <c r="RDE740" s="479"/>
      <c r="RDF740" s="479"/>
      <c r="RDG740" s="479"/>
      <c r="RDH740" s="479"/>
      <c r="RDI740" s="479"/>
      <c r="RDJ740" s="479"/>
      <c r="RDK740" s="479"/>
      <c r="RDL740" s="479"/>
      <c r="RDM740" s="479"/>
      <c r="RDN740" s="479"/>
      <c r="RDO740" s="479"/>
      <c r="RDP740" s="479"/>
      <c r="RDQ740" s="479"/>
      <c r="RDR740" s="479"/>
      <c r="RDS740" s="479"/>
      <c r="RDT740" s="479"/>
      <c r="RDU740" s="479"/>
      <c r="RDV740" s="479"/>
      <c r="RDW740" s="479"/>
      <c r="RDX740" s="479"/>
      <c r="RDY740" s="479"/>
      <c r="RDZ740" s="479"/>
      <c r="REA740" s="479"/>
      <c r="REB740" s="479"/>
      <c r="REC740" s="479"/>
      <c r="RED740" s="479"/>
      <c r="REE740" s="479"/>
      <c r="REF740" s="479"/>
      <c r="REG740" s="479"/>
      <c r="REH740" s="479"/>
      <c r="REI740" s="479"/>
      <c r="REJ740" s="479"/>
      <c r="REK740" s="479"/>
      <c r="REL740" s="479"/>
      <c r="REM740" s="479"/>
      <c r="REN740" s="479"/>
      <c r="REO740" s="479"/>
      <c r="REP740" s="479"/>
      <c r="REQ740" s="479"/>
      <c r="RER740" s="479"/>
      <c r="RES740" s="479"/>
      <c r="RET740" s="479"/>
      <c r="REU740" s="479"/>
      <c r="REV740" s="479"/>
      <c r="REW740" s="479"/>
      <c r="REX740" s="479"/>
      <c r="REY740" s="479"/>
      <c r="REZ740" s="479"/>
      <c r="RFA740" s="479"/>
      <c r="RFB740" s="479"/>
      <c r="RFC740" s="479"/>
      <c r="RFD740" s="479"/>
      <c r="RFE740" s="479"/>
      <c r="RFF740" s="479"/>
      <c r="RFG740" s="479"/>
      <c r="RFH740" s="479"/>
      <c r="RFI740" s="479"/>
      <c r="RFJ740" s="479"/>
      <c r="RFK740" s="479"/>
      <c r="RFL740" s="479"/>
      <c r="RFM740" s="479"/>
      <c r="RFN740" s="479"/>
      <c r="RFO740" s="479"/>
      <c r="RFP740" s="479"/>
      <c r="RFQ740" s="479"/>
      <c r="RFR740" s="479"/>
      <c r="RFS740" s="479"/>
      <c r="RFT740" s="479"/>
      <c r="RFU740" s="479"/>
      <c r="RFV740" s="479"/>
      <c r="RFW740" s="479"/>
      <c r="RFX740" s="479"/>
      <c r="RFY740" s="479"/>
      <c r="RFZ740" s="479"/>
      <c r="RGA740" s="479"/>
      <c r="RGB740" s="479"/>
      <c r="RGC740" s="479"/>
      <c r="RGD740" s="479"/>
      <c r="RGE740" s="479"/>
      <c r="RGF740" s="479"/>
      <c r="RGG740" s="479"/>
      <c r="RGH740" s="479"/>
      <c r="RGI740" s="479"/>
      <c r="RGJ740" s="479"/>
      <c r="RGK740" s="479"/>
      <c r="RGL740" s="479"/>
      <c r="RGM740" s="479"/>
      <c r="RGN740" s="479"/>
      <c r="RGO740" s="479"/>
      <c r="RGP740" s="479"/>
      <c r="RGQ740" s="479"/>
      <c r="RGR740" s="479"/>
      <c r="RGS740" s="479"/>
      <c r="RGT740" s="479"/>
      <c r="RGU740" s="479"/>
      <c r="RGV740" s="479"/>
      <c r="RGW740" s="479"/>
      <c r="RGX740" s="479"/>
      <c r="RGY740" s="479"/>
      <c r="RGZ740" s="479"/>
      <c r="RHA740" s="479"/>
      <c r="RHB740" s="479"/>
      <c r="RHC740" s="479"/>
      <c r="RHD740" s="479"/>
      <c r="RHE740" s="479"/>
      <c r="RHF740" s="479"/>
      <c r="RHG740" s="479"/>
      <c r="RHH740" s="479"/>
      <c r="RHI740" s="479"/>
      <c r="RHJ740" s="479"/>
      <c r="RHK740" s="479"/>
      <c r="RHL740" s="479"/>
      <c r="RHM740" s="479"/>
      <c r="RHN740" s="479"/>
      <c r="RHO740" s="479"/>
      <c r="RHP740" s="479"/>
      <c r="RHQ740" s="479"/>
      <c r="RHR740" s="479"/>
      <c r="RHS740" s="479"/>
      <c r="RHT740" s="479"/>
      <c r="RHU740" s="479"/>
      <c r="RHV740" s="479"/>
      <c r="RHW740" s="479"/>
      <c r="RHX740" s="479"/>
      <c r="RHY740" s="479"/>
      <c r="RHZ740" s="479"/>
      <c r="RIA740" s="479"/>
      <c r="RIB740" s="479"/>
      <c r="RIC740" s="479"/>
      <c r="RID740" s="479"/>
      <c r="RIE740" s="479"/>
      <c r="RIF740" s="479"/>
      <c r="RIG740" s="479"/>
      <c r="RIH740" s="479"/>
      <c r="RII740" s="479"/>
      <c r="RIJ740" s="479"/>
      <c r="RIK740" s="479"/>
      <c r="RIL740" s="479"/>
      <c r="RIM740" s="479"/>
      <c r="RIN740" s="479"/>
      <c r="RIO740" s="479"/>
      <c r="RIP740" s="479"/>
      <c r="RIQ740" s="479"/>
      <c r="RIR740" s="479"/>
      <c r="RIS740" s="479"/>
      <c r="RIT740" s="479"/>
      <c r="RIU740" s="479"/>
      <c r="RIV740" s="479"/>
      <c r="RIW740" s="479"/>
      <c r="RIX740" s="479"/>
      <c r="RIY740" s="479"/>
      <c r="RIZ740" s="479"/>
      <c r="RJA740" s="479"/>
      <c r="RJB740" s="479"/>
      <c r="RJC740" s="479"/>
      <c r="RJD740" s="479"/>
      <c r="RJE740" s="479"/>
      <c r="RJF740" s="479"/>
      <c r="RJG740" s="479"/>
      <c r="RJH740" s="479"/>
      <c r="RJI740" s="479"/>
      <c r="RJJ740" s="479"/>
      <c r="RJK740" s="479"/>
      <c r="RJL740" s="479"/>
      <c r="RJM740" s="479"/>
      <c r="RJN740" s="479"/>
      <c r="RJO740" s="479"/>
      <c r="RJP740" s="479"/>
      <c r="RJQ740" s="479"/>
      <c r="RJR740" s="479"/>
      <c r="RJS740" s="479"/>
      <c r="RJT740" s="479"/>
      <c r="RJU740" s="479"/>
      <c r="RJV740" s="479"/>
      <c r="RJW740" s="479"/>
      <c r="RJX740" s="479"/>
      <c r="RJY740" s="479"/>
      <c r="RJZ740" s="479"/>
      <c r="RKA740" s="479"/>
      <c r="RKB740" s="479"/>
      <c r="RKC740" s="479"/>
      <c r="RKD740" s="479"/>
      <c r="RKE740" s="479"/>
      <c r="RKF740" s="479"/>
      <c r="RKG740" s="479"/>
      <c r="RKH740" s="479"/>
      <c r="RKI740" s="479"/>
      <c r="RKJ740" s="479"/>
      <c r="RKK740" s="479"/>
      <c r="RKL740" s="479"/>
      <c r="RKM740" s="479"/>
      <c r="RKN740" s="479"/>
      <c r="RKO740" s="479"/>
      <c r="RKP740" s="479"/>
      <c r="RKQ740" s="479"/>
      <c r="RKR740" s="479"/>
      <c r="RKS740" s="479"/>
      <c r="RKT740" s="479"/>
      <c r="RKU740" s="479"/>
      <c r="RKV740" s="479"/>
      <c r="RKW740" s="479"/>
      <c r="RKX740" s="479"/>
      <c r="RKY740" s="479"/>
      <c r="RKZ740" s="479"/>
      <c r="RLA740" s="479"/>
      <c r="RLB740" s="479"/>
      <c r="RLC740" s="479"/>
      <c r="RLD740" s="479"/>
      <c r="RLE740" s="479"/>
      <c r="RLF740" s="479"/>
      <c r="RLG740" s="479"/>
      <c r="RLH740" s="479"/>
      <c r="RLI740" s="479"/>
      <c r="RLJ740" s="479"/>
      <c r="RLK740" s="479"/>
      <c r="RLL740" s="479"/>
      <c r="RLM740" s="479"/>
      <c r="RLN740" s="479"/>
      <c r="RLO740" s="479"/>
      <c r="RLP740" s="479"/>
      <c r="RLQ740" s="479"/>
      <c r="RLR740" s="479"/>
      <c r="RLS740" s="479"/>
      <c r="RLT740" s="479"/>
      <c r="RLU740" s="479"/>
      <c r="RLV740" s="479"/>
      <c r="RLW740" s="479"/>
      <c r="RLX740" s="479"/>
      <c r="RLY740" s="479"/>
      <c r="RLZ740" s="479"/>
      <c r="RMA740" s="479"/>
      <c r="RMB740" s="479"/>
      <c r="RMC740" s="479"/>
      <c r="RMD740" s="479"/>
      <c r="RME740" s="479"/>
      <c r="RMF740" s="479"/>
      <c r="RMG740" s="479"/>
      <c r="RMH740" s="479"/>
      <c r="RMI740" s="479"/>
      <c r="RMJ740" s="479"/>
      <c r="RMK740" s="479"/>
      <c r="RML740" s="479"/>
      <c r="RMM740" s="479"/>
      <c r="RMN740" s="479"/>
      <c r="RMO740" s="479"/>
      <c r="RMP740" s="479"/>
      <c r="RMQ740" s="479"/>
      <c r="RMR740" s="479"/>
      <c r="RMS740" s="479"/>
      <c r="RMT740" s="479"/>
      <c r="RMU740" s="479"/>
      <c r="RMV740" s="479"/>
      <c r="RMW740" s="479"/>
      <c r="RMX740" s="479"/>
      <c r="RMY740" s="479"/>
      <c r="RMZ740" s="479"/>
      <c r="RNA740" s="479"/>
      <c r="RNB740" s="479"/>
      <c r="RNC740" s="479"/>
      <c r="RND740" s="479"/>
      <c r="RNE740" s="479"/>
      <c r="RNF740" s="479"/>
      <c r="RNG740" s="479"/>
      <c r="RNH740" s="479"/>
      <c r="RNI740" s="479"/>
      <c r="RNJ740" s="479"/>
      <c r="RNK740" s="479"/>
      <c r="RNL740" s="479"/>
      <c r="RNM740" s="479"/>
      <c r="RNN740" s="479"/>
      <c r="RNO740" s="479"/>
      <c r="RNP740" s="479"/>
      <c r="RNQ740" s="479"/>
      <c r="RNR740" s="479"/>
      <c r="RNS740" s="479"/>
      <c r="RNT740" s="479"/>
      <c r="RNU740" s="479"/>
      <c r="RNV740" s="479"/>
      <c r="RNW740" s="479"/>
      <c r="RNX740" s="479"/>
      <c r="RNY740" s="479"/>
      <c r="RNZ740" s="479"/>
      <c r="ROA740" s="479"/>
      <c r="ROB740" s="479"/>
      <c r="ROC740" s="479"/>
      <c r="ROD740" s="479"/>
      <c r="ROE740" s="479"/>
      <c r="ROF740" s="479"/>
      <c r="ROG740" s="479"/>
      <c r="ROH740" s="479"/>
      <c r="ROI740" s="479"/>
      <c r="ROJ740" s="479"/>
      <c r="ROK740" s="479"/>
      <c r="ROL740" s="479"/>
      <c r="ROM740" s="479"/>
      <c r="RON740" s="479"/>
      <c r="ROO740" s="479"/>
      <c r="ROP740" s="479"/>
      <c r="ROQ740" s="479"/>
      <c r="ROR740" s="479"/>
      <c r="ROS740" s="479"/>
      <c r="ROT740" s="479"/>
      <c r="ROU740" s="479"/>
      <c r="ROV740" s="479"/>
      <c r="ROW740" s="479"/>
      <c r="ROX740" s="479"/>
      <c r="ROY740" s="479"/>
      <c r="ROZ740" s="479"/>
      <c r="RPA740" s="479"/>
      <c r="RPB740" s="479"/>
      <c r="RPC740" s="479"/>
      <c r="RPD740" s="479"/>
      <c r="RPE740" s="479"/>
      <c r="RPF740" s="479"/>
      <c r="RPG740" s="479"/>
      <c r="RPH740" s="479"/>
      <c r="RPI740" s="479"/>
      <c r="RPJ740" s="479"/>
      <c r="RPK740" s="479"/>
      <c r="RPL740" s="479"/>
      <c r="RPM740" s="479"/>
      <c r="RPN740" s="479"/>
      <c r="RPO740" s="479"/>
      <c r="RPP740" s="479"/>
      <c r="RPQ740" s="479"/>
      <c r="RPR740" s="479"/>
      <c r="RPS740" s="479"/>
      <c r="RPT740" s="479"/>
      <c r="RPU740" s="479"/>
      <c r="RPV740" s="479"/>
      <c r="RPW740" s="479"/>
      <c r="RPX740" s="479"/>
      <c r="RPY740" s="479"/>
      <c r="RPZ740" s="479"/>
      <c r="RQA740" s="479"/>
      <c r="RQB740" s="479"/>
      <c r="RQC740" s="479"/>
      <c r="RQD740" s="479"/>
      <c r="RQE740" s="479"/>
      <c r="RQF740" s="479"/>
      <c r="RQG740" s="479"/>
      <c r="RQH740" s="479"/>
      <c r="RQI740" s="479"/>
      <c r="RQJ740" s="479"/>
      <c r="RQK740" s="479"/>
      <c r="RQL740" s="479"/>
      <c r="RQM740" s="479"/>
      <c r="RQN740" s="479"/>
      <c r="RQO740" s="479"/>
      <c r="RQP740" s="479"/>
      <c r="RQQ740" s="479"/>
      <c r="RQR740" s="479"/>
      <c r="RQS740" s="479"/>
      <c r="RQT740" s="479"/>
      <c r="RQU740" s="479"/>
      <c r="RQV740" s="479"/>
      <c r="RQW740" s="479"/>
      <c r="RQX740" s="479"/>
      <c r="RQY740" s="479"/>
      <c r="RQZ740" s="479"/>
      <c r="RRA740" s="479"/>
      <c r="RRB740" s="479"/>
      <c r="RRC740" s="479"/>
      <c r="RRD740" s="479"/>
      <c r="RRE740" s="479"/>
      <c r="RRF740" s="479"/>
      <c r="RRG740" s="479"/>
      <c r="RRH740" s="479"/>
      <c r="RRI740" s="479"/>
      <c r="RRJ740" s="479"/>
      <c r="RRK740" s="479"/>
      <c r="RRL740" s="479"/>
      <c r="RRM740" s="479"/>
      <c r="RRN740" s="479"/>
      <c r="RRO740" s="479"/>
      <c r="RRP740" s="479"/>
      <c r="RRQ740" s="479"/>
      <c r="RRR740" s="479"/>
      <c r="RRS740" s="479"/>
      <c r="RRT740" s="479"/>
      <c r="RRU740" s="479"/>
      <c r="RRV740" s="479"/>
      <c r="RRW740" s="479"/>
      <c r="RRX740" s="479"/>
      <c r="RRY740" s="479"/>
      <c r="RRZ740" s="479"/>
      <c r="RSA740" s="479"/>
      <c r="RSB740" s="479"/>
      <c r="RSC740" s="479"/>
      <c r="RSD740" s="479"/>
      <c r="RSE740" s="479"/>
      <c r="RSF740" s="479"/>
      <c r="RSG740" s="479"/>
      <c r="RSH740" s="479"/>
      <c r="RSI740" s="479"/>
      <c r="RSJ740" s="479"/>
      <c r="RSK740" s="479"/>
      <c r="RSL740" s="479"/>
      <c r="RSM740" s="479"/>
      <c r="RSN740" s="479"/>
      <c r="RSO740" s="479"/>
      <c r="RSP740" s="479"/>
      <c r="RSQ740" s="479"/>
      <c r="RSR740" s="479"/>
      <c r="RSS740" s="479"/>
      <c r="RST740" s="479"/>
      <c r="RSU740" s="479"/>
      <c r="RSV740" s="479"/>
      <c r="RSW740" s="479"/>
      <c r="RSX740" s="479"/>
      <c r="RSY740" s="479"/>
      <c r="RSZ740" s="479"/>
      <c r="RTA740" s="479"/>
      <c r="RTB740" s="479"/>
      <c r="RTC740" s="479"/>
      <c r="RTD740" s="479"/>
      <c r="RTE740" s="479"/>
      <c r="RTF740" s="479"/>
      <c r="RTG740" s="479"/>
      <c r="RTH740" s="479"/>
      <c r="RTI740" s="479"/>
      <c r="RTJ740" s="479"/>
      <c r="RTK740" s="479"/>
      <c r="RTL740" s="479"/>
      <c r="RTM740" s="479"/>
      <c r="RTN740" s="479"/>
      <c r="RTO740" s="479"/>
      <c r="RTP740" s="479"/>
      <c r="RTQ740" s="479"/>
      <c r="RTR740" s="479"/>
      <c r="RTS740" s="479"/>
      <c r="RTT740" s="479"/>
      <c r="RTU740" s="479"/>
      <c r="RTV740" s="479"/>
      <c r="RTW740" s="479"/>
      <c r="RTX740" s="479"/>
      <c r="RTY740" s="479"/>
      <c r="RTZ740" s="479"/>
      <c r="RUA740" s="479"/>
      <c r="RUB740" s="479"/>
      <c r="RUC740" s="479"/>
      <c r="RUD740" s="479"/>
      <c r="RUE740" s="479"/>
      <c r="RUF740" s="479"/>
      <c r="RUG740" s="479"/>
      <c r="RUH740" s="479"/>
      <c r="RUI740" s="479"/>
      <c r="RUJ740" s="479"/>
      <c r="RUK740" s="479"/>
      <c r="RUL740" s="479"/>
      <c r="RUM740" s="479"/>
      <c r="RUN740" s="479"/>
      <c r="RUO740" s="479"/>
      <c r="RUP740" s="479"/>
      <c r="RUQ740" s="479"/>
      <c r="RUR740" s="479"/>
      <c r="RUS740" s="479"/>
      <c r="RUT740" s="479"/>
      <c r="RUU740" s="479"/>
      <c r="RUV740" s="479"/>
      <c r="RUW740" s="479"/>
      <c r="RUX740" s="479"/>
      <c r="RUY740" s="479"/>
      <c r="RUZ740" s="479"/>
      <c r="RVA740" s="479"/>
      <c r="RVB740" s="479"/>
      <c r="RVC740" s="479"/>
      <c r="RVD740" s="479"/>
      <c r="RVE740" s="479"/>
      <c r="RVF740" s="479"/>
      <c r="RVG740" s="479"/>
      <c r="RVH740" s="479"/>
      <c r="RVI740" s="479"/>
      <c r="RVJ740" s="479"/>
      <c r="RVK740" s="479"/>
      <c r="RVL740" s="479"/>
      <c r="RVM740" s="479"/>
      <c r="RVN740" s="479"/>
      <c r="RVO740" s="479"/>
      <c r="RVP740" s="479"/>
      <c r="RVQ740" s="479"/>
      <c r="RVR740" s="479"/>
      <c r="RVS740" s="479"/>
      <c r="RVT740" s="479"/>
      <c r="RVU740" s="479"/>
      <c r="RVV740" s="479"/>
      <c r="RVW740" s="479"/>
      <c r="RVX740" s="479"/>
      <c r="RVY740" s="479"/>
      <c r="RVZ740" s="479"/>
      <c r="RWA740" s="479"/>
      <c r="RWB740" s="479"/>
      <c r="RWC740" s="479"/>
      <c r="RWD740" s="479"/>
      <c r="RWE740" s="479"/>
      <c r="RWF740" s="479"/>
      <c r="RWG740" s="479"/>
      <c r="RWH740" s="479"/>
      <c r="RWI740" s="479"/>
      <c r="RWJ740" s="479"/>
      <c r="RWK740" s="479"/>
      <c r="RWL740" s="479"/>
      <c r="RWM740" s="479"/>
      <c r="RWN740" s="479"/>
      <c r="RWO740" s="479"/>
      <c r="RWP740" s="479"/>
      <c r="RWQ740" s="479"/>
      <c r="RWR740" s="479"/>
      <c r="RWS740" s="479"/>
      <c r="RWT740" s="479"/>
      <c r="RWU740" s="479"/>
      <c r="RWV740" s="479"/>
      <c r="RWW740" s="479"/>
      <c r="RWX740" s="479"/>
      <c r="RWY740" s="479"/>
      <c r="RWZ740" s="479"/>
      <c r="RXA740" s="479"/>
      <c r="RXB740" s="479"/>
      <c r="RXC740" s="479"/>
      <c r="RXD740" s="479"/>
      <c r="RXE740" s="479"/>
      <c r="RXF740" s="479"/>
      <c r="RXG740" s="479"/>
      <c r="RXH740" s="479"/>
      <c r="RXI740" s="479"/>
      <c r="RXJ740" s="479"/>
      <c r="RXK740" s="479"/>
      <c r="RXL740" s="479"/>
      <c r="RXM740" s="479"/>
      <c r="RXN740" s="479"/>
      <c r="RXO740" s="479"/>
      <c r="RXP740" s="479"/>
      <c r="RXQ740" s="479"/>
      <c r="RXR740" s="479"/>
      <c r="RXS740" s="479"/>
      <c r="RXT740" s="479"/>
      <c r="RXU740" s="479"/>
      <c r="RXV740" s="479"/>
      <c r="RXW740" s="479"/>
      <c r="RXX740" s="479"/>
      <c r="RXY740" s="479"/>
      <c r="RXZ740" s="479"/>
      <c r="RYA740" s="479"/>
      <c r="RYB740" s="479"/>
      <c r="RYC740" s="479"/>
      <c r="RYD740" s="479"/>
      <c r="RYE740" s="479"/>
      <c r="RYF740" s="479"/>
      <c r="RYG740" s="479"/>
      <c r="RYH740" s="479"/>
      <c r="RYI740" s="479"/>
      <c r="RYJ740" s="479"/>
      <c r="RYK740" s="479"/>
      <c r="RYL740" s="479"/>
      <c r="RYM740" s="479"/>
      <c r="RYN740" s="479"/>
      <c r="RYO740" s="479"/>
      <c r="RYP740" s="479"/>
      <c r="RYQ740" s="479"/>
      <c r="RYR740" s="479"/>
      <c r="RYS740" s="479"/>
      <c r="RYT740" s="479"/>
      <c r="RYU740" s="479"/>
      <c r="RYV740" s="479"/>
      <c r="RYW740" s="479"/>
      <c r="RYX740" s="479"/>
      <c r="RYY740" s="479"/>
      <c r="RYZ740" s="479"/>
      <c r="RZA740" s="479"/>
      <c r="RZB740" s="479"/>
      <c r="RZC740" s="479"/>
      <c r="RZD740" s="479"/>
      <c r="RZE740" s="479"/>
      <c r="RZF740" s="479"/>
      <c r="RZG740" s="479"/>
      <c r="RZH740" s="479"/>
      <c r="RZI740" s="479"/>
      <c r="RZJ740" s="479"/>
      <c r="RZK740" s="479"/>
      <c r="RZL740" s="479"/>
      <c r="RZM740" s="479"/>
      <c r="RZN740" s="479"/>
      <c r="RZO740" s="479"/>
      <c r="RZP740" s="479"/>
      <c r="RZQ740" s="479"/>
      <c r="RZR740" s="479"/>
      <c r="RZS740" s="479"/>
      <c r="RZT740" s="479"/>
      <c r="RZU740" s="479"/>
      <c r="RZV740" s="479"/>
      <c r="RZW740" s="479"/>
      <c r="RZX740" s="479"/>
      <c r="RZY740" s="479"/>
      <c r="RZZ740" s="479"/>
      <c r="SAA740" s="479"/>
      <c r="SAB740" s="479"/>
      <c r="SAC740" s="479"/>
      <c r="SAD740" s="479"/>
      <c r="SAE740" s="479"/>
      <c r="SAF740" s="479"/>
      <c r="SAG740" s="479"/>
      <c r="SAH740" s="479"/>
      <c r="SAI740" s="479"/>
      <c r="SAJ740" s="479"/>
      <c r="SAK740" s="479"/>
      <c r="SAL740" s="479"/>
      <c r="SAM740" s="479"/>
      <c r="SAN740" s="479"/>
      <c r="SAO740" s="479"/>
      <c r="SAP740" s="479"/>
      <c r="SAQ740" s="479"/>
      <c r="SAR740" s="479"/>
      <c r="SAS740" s="479"/>
      <c r="SAT740" s="479"/>
      <c r="SAU740" s="479"/>
      <c r="SAV740" s="479"/>
      <c r="SAW740" s="479"/>
      <c r="SAX740" s="479"/>
      <c r="SAY740" s="479"/>
      <c r="SAZ740" s="479"/>
      <c r="SBA740" s="479"/>
      <c r="SBB740" s="479"/>
      <c r="SBC740" s="479"/>
      <c r="SBD740" s="479"/>
      <c r="SBE740" s="479"/>
      <c r="SBF740" s="479"/>
      <c r="SBG740" s="479"/>
      <c r="SBH740" s="479"/>
      <c r="SBI740" s="479"/>
      <c r="SBJ740" s="479"/>
      <c r="SBK740" s="479"/>
      <c r="SBL740" s="479"/>
      <c r="SBM740" s="479"/>
      <c r="SBN740" s="479"/>
      <c r="SBO740" s="479"/>
      <c r="SBP740" s="479"/>
      <c r="SBQ740" s="479"/>
      <c r="SBR740" s="479"/>
      <c r="SBS740" s="479"/>
      <c r="SBT740" s="479"/>
      <c r="SBU740" s="479"/>
      <c r="SBV740" s="479"/>
      <c r="SBW740" s="479"/>
      <c r="SBX740" s="479"/>
      <c r="SBY740" s="479"/>
      <c r="SBZ740" s="479"/>
      <c r="SCA740" s="479"/>
      <c r="SCB740" s="479"/>
      <c r="SCC740" s="479"/>
      <c r="SCD740" s="479"/>
      <c r="SCE740" s="479"/>
      <c r="SCF740" s="479"/>
      <c r="SCG740" s="479"/>
      <c r="SCH740" s="479"/>
      <c r="SCI740" s="479"/>
      <c r="SCJ740" s="479"/>
      <c r="SCK740" s="479"/>
      <c r="SCL740" s="479"/>
      <c r="SCM740" s="479"/>
      <c r="SCN740" s="479"/>
      <c r="SCO740" s="479"/>
      <c r="SCP740" s="479"/>
      <c r="SCQ740" s="479"/>
      <c r="SCR740" s="479"/>
      <c r="SCS740" s="479"/>
      <c r="SCT740" s="479"/>
      <c r="SCU740" s="479"/>
      <c r="SCV740" s="479"/>
      <c r="SCW740" s="479"/>
      <c r="SCX740" s="479"/>
      <c r="SCY740" s="479"/>
      <c r="SCZ740" s="479"/>
      <c r="SDA740" s="479"/>
      <c r="SDB740" s="479"/>
      <c r="SDC740" s="479"/>
      <c r="SDD740" s="479"/>
      <c r="SDE740" s="479"/>
      <c r="SDF740" s="479"/>
      <c r="SDG740" s="479"/>
      <c r="SDH740" s="479"/>
      <c r="SDI740" s="479"/>
      <c r="SDJ740" s="479"/>
      <c r="SDK740" s="479"/>
      <c r="SDL740" s="479"/>
      <c r="SDM740" s="479"/>
      <c r="SDN740" s="479"/>
      <c r="SDO740" s="479"/>
      <c r="SDP740" s="479"/>
      <c r="SDQ740" s="479"/>
      <c r="SDR740" s="479"/>
      <c r="SDS740" s="479"/>
      <c r="SDT740" s="479"/>
      <c r="SDU740" s="479"/>
      <c r="SDV740" s="479"/>
      <c r="SDW740" s="479"/>
      <c r="SDX740" s="479"/>
      <c r="SDY740" s="479"/>
      <c r="SDZ740" s="479"/>
      <c r="SEA740" s="479"/>
      <c r="SEB740" s="479"/>
      <c r="SEC740" s="479"/>
      <c r="SED740" s="479"/>
      <c r="SEE740" s="479"/>
      <c r="SEF740" s="479"/>
      <c r="SEG740" s="479"/>
      <c r="SEH740" s="479"/>
      <c r="SEI740" s="479"/>
      <c r="SEJ740" s="479"/>
      <c r="SEK740" s="479"/>
      <c r="SEL740" s="479"/>
      <c r="SEM740" s="479"/>
      <c r="SEN740" s="479"/>
      <c r="SEO740" s="479"/>
      <c r="SEP740" s="479"/>
      <c r="SEQ740" s="479"/>
      <c r="SER740" s="479"/>
      <c r="SES740" s="479"/>
      <c r="SET740" s="479"/>
      <c r="SEU740" s="479"/>
      <c r="SEV740" s="479"/>
      <c r="SEW740" s="479"/>
      <c r="SEX740" s="479"/>
      <c r="SEY740" s="479"/>
      <c r="SEZ740" s="479"/>
      <c r="SFA740" s="479"/>
      <c r="SFB740" s="479"/>
      <c r="SFC740" s="479"/>
      <c r="SFD740" s="479"/>
      <c r="SFE740" s="479"/>
      <c r="SFF740" s="479"/>
      <c r="SFG740" s="479"/>
      <c r="SFH740" s="479"/>
      <c r="SFI740" s="479"/>
      <c r="SFJ740" s="479"/>
      <c r="SFK740" s="479"/>
      <c r="SFL740" s="479"/>
      <c r="SFM740" s="479"/>
      <c r="SFN740" s="479"/>
      <c r="SFO740" s="479"/>
      <c r="SFP740" s="479"/>
      <c r="SFQ740" s="479"/>
      <c r="SFR740" s="479"/>
      <c r="SFS740" s="479"/>
      <c r="SFT740" s="479"/>
      <c r="SFU740" s="479"/>
      <c r="SFV740" s="479"/>
      <c r="SFW740" s="479"/>
      <c r="SFX740" s="479"/>
      <c r="SFY740" s="479"/>
      <c r="SFZ740" s="479"/>
      <c r="SGA740" s="479"/>
      <c r="SGB740" s="479"/>
      <c r="SGC740" s="479"/>
      <c r="SGD740" s="479"/>
      <c r="SGE740" s="479"/>
      <c r="SGF740" s="479"/>
      <c r="SGG740" s="479"/>
      <c r="SGH740" s="479"/>
      <c r="SGI740" s="479"/>
      <c r="SGJ740" s="479"/>
      <c r="SGK740" s="479"/>
      <c r="SGL740" s="479"/>
      <c r="SGM740" s="479"/>
      <c r="SGN740" s="479"/>
      <c r="SGO740" s="479"/>
      <c r="SGP740" s="479"/>
      <c r="SGQ740" s="479"/>
      <c r="SGR740" s="479"/>
      <c r="SGS740" s="479"/>
      <c r="SGT740" s="479"/>
      <c r="SGU740" s="479"/>
      <c r="SGV740" s="479"/>
      <c r="SGW740" s="479"/>
      <c r="SGX740" s="479"/>
      <c r="SGY740" s="479"/>
      <c r="SGZ740" s="479"/>
      <c r="SHA740" s="479"/>
      <c r="SHB740" s="479"/>
      <c r="SHC740" s="479"/>
      <c r="SHD740" s="479"/>
      <c r="SHE740" s="479"/>
      <c r="SHF740" s="479"/>
      <c r="SHG740" s="479"/>
      <c r="SHH740" s="479"/>
      <c r="SHI740" s="479"/>
      <c r="SHJ740" s="479"/>
      <c r="SHK740" s="479"/>
      <c r="SHL740" s="479"/>
      <c r="SHM740" s="479"/>
      <c r="SHN740" s="479"/>
      <c r="SHO740" s="479"/>
      <c r="SHP740" s="479"/>
      <c r="SHQ740" s="479"/>
      <c r="SHR740" s="479"/>
      <c r="SHS740" s="479"/>
      <c r="SHT740" s="479"/>
      <c r="SHU740" s="479"/>
      <c r="SHV740" s="479"/>
      <c r="SHW740" s="479"/>
      <c r="SHX740" s="479"/>
      <c r="SHY740" s="479"/>
      <c r="SHZ740" s="479"/>
      <c r="SIA740" s="479"/>
      <c r="SIB740" s="479"/>
      <c r="SIC740" s="479"/>
      <c r="SID740" s="479"/>
      <c r="SIE740" s="479"/>
      <c r="SIF740" s="479"/>
      <c r="SIG740" s="479"/>
      <c r="SIH740" s="479"/>
      <c r="SII740" s="479"/>
      <c r="SIJ740" s="479"/>
      <c r="SIK740" s="479"/>
      <c r="SIL740" s="479"/>
      <c r="SIM740" s="479"/>
      <c r="SIN740" s="479"/>
      <c r="SIO740" s="479"/>
      <c r="SIP740" s="479"/>
      <c r="SIQ740" s="479"/>
      <c r="SIR740" s="479"/>
      <c r="SIS740" s="479"/>
      <c r="SIT740" s="479"/>
      <c r="SIU740" s="479"/>
      <c r="SIV740" s="479"/>
      <c r="SIW740" s="479"/>
      <c r="SIX740" s="479"/>
      <c r="SIY740" s="479"/>
      <c r="SIZ740" s="479"/>
      <c r="SJA740" s="479"/>
      <c r="SJB740" s="479"/>
      <c r="SJC740" s="479"/>
      <c r="SJD740" s="479"/>
      <c r="SJE740" s="479"/>
      <c r="SJF740" s="479"/>
      <c r="SJG740" s="479"/>
      <c r="SJH740" s="479"/>
      <c r="SJI740" s="479"/>
      <c r="SJJ740" s="479"/>
      <c r="SJK740" s="479"/>
      <c r="SJL740" s="479"/>
      <c r="SJM740" s="479"/>
      <c r="SJN740" s="479"/>
      <c r="SJO740" s="479"/>
      <c r="SJP740" s="479"/>
      <c r="SJQ740" s="479"/>
      <c r="SJR740" s="479"/>
      <c r="SJS740" s="479"/>
      <c r="SJT740" s="479"/>
      <c r="SJU740" s="479"/>
      <c r="SJV740" s="479"/>
      <c r="SJW740" s="479"/>
      <c r="SJX740" s="479"/>
      <c r="SJY740" s="479"/>
      <c r="SJZ740" s="479"/>
      <c r="SKA740" s="479"/>
      <c r="SKB740" s="479"/>
      <c r="SKC740" s="479"/>
      <c r="SKD740" s="479"/>
      <c r="SKE740" s="479"/>
      <c r="SKF740" s="479"/>
      <c r="SKG740" s="479"/>
      <c r="SKH740" s="479"/>
      <c r="SKI740" s="479"/>
      <c r="SKJ740" s="479"/>
      <c r="SKK740" s="479"/>
      <c r="SKL740" s="479"/>
      <c r="SKM740" s="479"/>
      <c r="SKN740" s="479"/>
      <c r="SKO740" s="479"/>
      <c r="SKP740" s="479"/>
      <c r="SKQ740" s="479"/>
      <c r="SKR740" s="479"/>
      <c r="SKS740" s="479"/>
      <c r="SKT740" s="479"/>
      <c r="SKU740" s="479"/>
      <c r="SKV740" s="479"/>
      <c r="SKW740" s="479"/>
      <c r="SKX740" s="479"/>
      <c r="SKY740" s="479"/>
      <c r="SKZ740" s="479"/>
      <c r="SLA740" s="479"/>
      <c r="SLB740" s="479"/>
      <c r="SLC740" s="479"/>
      <c r="SLD740" s="479"/>
      <c r="SLE740" s="479"/>
      <c r="SLF740" s="479"/>
      <c r="SLG740" s="479"/>
      <c r="SLH740" s="479"/>
      <c r="SLI740" s="479"/>
      <c r="SLJ740" s="479"/>
      <c r="SLK740" s="479"/>
      <c r="SLL740" s="479"/>
      <c r="SLM740" s="479"/>
      <c r="SLN740" s="479"/>
      <c r="SLO740" s="479"/>
      <c r="SLP740" s="479"/>
      <c r="SLQ740" s="479"/>
      <c r="SLR740" s="479"/>
      <c r="SLS740" s="479"/>
      <c r="SLT740" s="479"/>
      <c r="SLU740" s="479"/>
      <c r="SLV740" s="479"/>
      <c r="SLW740" s="479"/>
      <c r="SLX740" s="479"/>
      <c r="SLY740" s="479"/>
      <c r="SLZ740" s="479"/>
      <c r="SMA740" s="479"/>
      <c r="SMB740" s="479"/>
      <c r="SMC740" s="479"/>
      <c r="SMD740" s="479"/>
      <c r="SME740" s="479"/>
      <c r="SMF740" s="479"/>
      <c r="SMG740" s="479"/>
      <c r="SMH740" s="479"/>
      <c r="SMI740" s="479"/>
      <c r="SMJ740" s="479"/>
      <c r="SMK740" s="479"/>
      <c r="SML740" s="479"/>
      <c r="SMM740" s="479"/>
      <c r="SMN740" s="479"/>
      <c r="SMO740" s="479"/>
      <c r="SMP740" s="479"/>
      <c r="SMQ740" s="479"/>
      <c r="SMR740" s="479"/>
      <c r="SMS740" s="479"/>
      <c r="SMT740" s="479"/>
      <c r="SMU740" s="479"/>
      <c r="SMV740" s="479"/>
      <c r="SMW740" s="479"/>
      <c r="SMX740" s="479"/>
      <c r="SMY740" s="479"/>
      <c r="SMZ740" s="479"/>
      <c r="SNA740" s="479"/>
      <c r="SNB740" s="479"/>
      <c r="SNC740" s="479"/>
      <c r="SND740" s="479"/>
      <c r="SNE740" s="479"/>
      <c r="SNF740" s="479"/>
      <c r="SNG740" s="479"/>
      <c r="SNH740" s="479"/>
      <c r="SNI740" s="479"/>
      <c r="SNJ740" s="479"/>
      <c r="SNK740" s="479"/>
      <c r="SNL740" s="479"/>
      <c r="SNM740" s="479"/>
      <c r="SNN740" s="479"/>
      <c r="SNO740" s="479"/>
      <c r="SNP740" s="479"/>
      <c r="SNQ740" s="479"/>
      <c r="SNR740" s="479"/>
      <c r="SNS740" s="479"/>
      <c r="SNT740" s="479"/>
      <c r="SNU740" s="479"/>
      <c r="SNV740" s="479"/>
      <c r="SNW740" s="479"/>
      <c r="SNX740" s="479"/>
      <c r="SNY740" s="479"/>
      <c r="SNZ740" s="479"/>
      <c r="SOA740" s="479"/>
      <c r="SOB740" s="479"/>
      <c r="SOC740" s="479"/>
      <c r="SOD740" s="479"/>
      <c r="SOE740" s="479"/>
      <c r="SOF740" s="479"/>
      <c r="SOG740" s="479"/>
      <c r="SOH740" s="479"/>
      <c r="SOI740" s="479"/>
      <c r="SOJ740" s="479"/>
      <c r="SOK740" s="479"/>
      <c r="SOL740" s="479"/>
      <c r="SOM740" s="479"/>
      <c r="SON740" s="479"/>
      <c r="SOO740" s="479"/>
      <c r="SOP740" s="479"/>
      <c r="SOQ740" s="479"/>
      <c r="SOR740" s="479"/>
      <c r="SOS740" s="479"/>
      <c r="SOT740" s="479"/>
      <c r="SOU740" s="479"/>
      <c r="SOV740" s="479"/>
      <c r="SOW740" s="479"/>
      <c r="SOX740" s="479"/>
      <c r="SOY740" s="479"/>
      <c r="SOZ740" s="479"/>
      <c r="SPA740" s="479"/>
      <c r="SPB740" s="479"/>
      <c r="SPC740" s="479"/>
      <c r="SPD740" s="479"/>
      <c r="SPE740" s="479"/>
      <c r="SPF740" s="479"/>
      <c r="SPG740" s="479"/>
      <c r="SPH740" s="479"/>
      <c r="SPI740" s="479"/>
      <c r="SPJ740" s="479"/>
      <c r="SPK740" s="479"/>
      <c r="SPL740" s="479"/>
      <c r="SPM740" s="479"/>
      <c r="SPN740" s="479"/>
      <c r="SPO740" s="479"/>
      <c r="SPP740" s="479"/>
      <c r="SPQ740" s="479"/>
      <c r="SPR740" s="479"/>
      <c r="SPS740" s="479"/>
      <c r="SPT740" s="479"/>
      <c r="SPU740" s="479"/>
      <c r="SPV740" s="479"/>
      <c r="SPW740" s="479"/>
      <c r="SPX740" s="479"/>
      <c r="SPY740" s="479"/>
      <c r="SPZ740" s="479"/>
      <c r="SQA740" s="479"/>
      <c r="SQB740" s="479"/>
      <c r="SQC740" s="479"/>
      <c r="SQD740" s="479"/>
      <c r="SQE740" s="479"/>
      <c r="SQF740" s="479"/>
      <c r="SQG740" s="479"/>
      <c r="SQH740" s="479"/>
      <c r="SQI740" s="479"/>
      <c r="SQJ740" s="479"/>
      <c r="SQK740" s="479"/>
      <c r="SQL740" s="479"/>
      <c r="SQM740" s="479"/>
      <c r="SQN740" s="479"/>
      <c r="SQO740" s="479"/>
      <c r="SQP740" s="479"/>
      <c r="SQQ740" s="479"/>
      <c r="SQR740" s="479"/>
      <c r="SQS740" s="479"/>
      <c r="SQT740" s="479"/>
      <c r="SQU740" s="479"/>
      <c r="SQV740" s="479"/>
      <c r="SQW740" s="479"/>
      <c r="SQX740" s="479"/>
      <c r="SQY740" s="479"/>
      <c r="SQZ740" s="479"/>
      <c r="SRA740" s="479"/>
      <c r="SRB740" s="479"/>
      <c r="SRC740" s="479"/>
      <c r="SRD740" s="479"/>
      <c r="SRE740" s="479"/>
      <c r="SRF740" s="479"/>
      <c r="SRG740" s="479"/>
      <c r="SRH740" s="479"/>
      <c r="SRI740" s="479"/>
      <c r="SRJ740" s="479"/>
      <c r="SRK740" s="479"/>
      <c r="SRL740" s="479"/>
      <c r="SRM740" s="479"/>
      <c r="SRN740" s="479"/>
      <c r="SRO740" s="479"/>
      <c r="SRP740" s="479"/>
      <c r="SRQ740" s="479"/>
      <c r="SRR740" s="479"/>
      <c r="SRS740" s="479"/>
      <c r="SRT740" s="479"/>
      <c r="SRU740" s="479"/>
      <c r="SRV740" s="479"/>
      <c r="SRW740" s="479"/>
      <c r="SRX740" s="479"/>
      <c r="SRY740" s="479"/>
      <c r="SRZ740" s="479"/>
      <c r="SSA740" s="479"/>
      <c r="SSB740" s="479"/>
      <c r="SSC740" s="479"/>
      <c r="SSD740" s="479"/>
      <c r="SSE740" s="479"/>
      <c r="SSF740" s="479"/>
      <c r="SSG740" s="479"/>
      <c r="SSH740" s="479"/>
      <c r="SSI740" s="479"/>
      <c r="SSJ740" s="479"/>
      <c r="SSK740" s="479"/>
      <c r="SSL740" s="479"/>
      <c r="SSM740" s="479"/>
      <c r="SSN740" s="479"/>
      <c r="SSO740" s="479"/>
      <c r="SSP740" s="479"/>
      <c r="SSQ740" s="479"/>
      <c r="SSR740" s="479"/>
      <c r="SSS740" s="479"/>
      <c r="SST740" s="479"/>
      <c r="SSU740" s="479"/>
      <c r="SSV740" s="479"/>
      <c r="SSW740" s="479"/>
      <c r="SSX740" s="479"/>
      <c r="SSY740" s="479"/>
      <c r="SSZ740" s="479"/>
      <c r="STA740" s="479"/>
      <c r="STB740" s="479"/>
      <c r="STC740" s="479"/>
      <c r="STD740" s="479"/>
      <c r="STE740" s="479"/>
      <c r="STF740" s="479"/>
      <c r="STG740" s="479"/>
      <c r="STH740" s="479"/>
      <c r="STI740" s="479"/>
      <c r="STJ740" s="479"/>
      <c r="STK740" s="479"/>
      <c r="STL740" s="479"/>
      <c r="STM740" s="479"/>
      <c r="STN740" s="479"/>
      <c r="STO740" s="479"/>
      <c r="STP740" s="479"/>
      <c r="STQ740" s="479"/>
      <c r="STR740" s="479"/>
      <c r="STS740" s="479"/>
      <c r="STT740" s="479"/>
      <c r="STU740" s="479"/>
      <c r="STV740" s="479"/>
      <c r="STW740" s="479"/>
      <c r="STX740" s="479"/>
      <c r="STY740" s="479"/>
      <c r="STZ740" s="479"/>
      <c r="SUA740" s="479"/>
      <c r="SUB740" s="479"/>
      <c r="SUC740" s="479"/>
      <c r="SUD740" s="479"/>
      <c r="SUE740" s="479"/>
      <c r="SUF740" s="479"/>
      <c r="SUG740" s="479"/>
      <c r="SUH740" s="479"/>
      <c r="SUI740" s="479"/>
      <c r="SUJ740" s="479"/>
      <c r="SUK740" s="479"/>
      <c r="SUL740" s="479"/>
      <c r="SUM740" s="479"/>
      <c r="SUN740" s="479"/>
      <c r="SUO740" s="479"/>
      <c r="SUP740" s="479"/>
      <c r="SUQ740" s="479"/>
      <c r="SUR740" s="479"/>
      <c r="SUS740" s="479"/>
      <c r="SUT740" s="479"/>
      <c r="SUU740" s="479"/>
      <c r="SUV740" s="479"/>
      <c r="SUW740" s="479"/>
      <c r="SUX740" s="479"/>
      <c r="SUY740" s="479"/>
      <c r="SUZ740" s="479"/>
      <c r="SVA740" s="479"/>
      <c r="SVB740" s="479"/>
      <c r="SVC740" s="479"/>
      <c r="SVD740" s="479"/>
      <c r="SVE740" s="479"/>
      <c r="SVF740" s="479"/>
      <c r="SVG740" s="479"/>
      <c r="SVH740" s="479"/>
      <c r="SVI740" s="479"/>
      <c r="SVJ740" s="479"/>
      <c r="SVK740" s="479"/>
      <c r="SVL740" s="479"/>
      <c r="SVM740" s="479"/>
      <c r="SVN740" s="479"/>
      <c r="SVO740" s="479"/>
      <c r="SVP740" s="479"/>
      <c r="SVQ740" s="479"/>
      <c r="SVR740" s="479"/>
      <c r="SVS740" s="479"/>
      <c r="SVT740" s="479"/>
      <c r="SVU740" s="479"/>
      <c r="SVV740" s="479"/>
      <c r="SVW740" s="479"/>
      <c r="SVX740" s="479"/>
      <c r="SVY740" s="479"/>
      <c r="SVZ740" s="479"/>
      <c r="SWA740" s="479"/>
      <c r="SWB740" s="479"/>
      <c r="SWC740" s="479"/>
      <c r="SWD740" s="479"/>
      <c r="SWE740" s="479"/>
      <c r="SWF740" s="479"/>
      <c r="SWG740" s="479"/>
      <c r="SWH740" s="479"/>
      <c r="SWI740" s="479"/>
      <c r="SWJ740" s="479"/>
      <c r="SWK740" s="479"/>
      <c r="SWL740" s="479"/>
      <c r="SWM740" s="479"/>
      <c r="SWN740" s="479"/>
      <c r="SWO740" s="479"/>
      <c r="SWP740" s="479"/>
      <c r="SWQ740" s="479"/>
      <c r="SWR740" s="479"/>
      <c r="SWS740" s="479"/>
      <c r="SWT740" s="479"/>
      <c r="SWU740" s="479"/>
      <c r="SWV740" s="479"/>
      <c r="SWW740" s="479"/>
      <c r="SWX740" s="479"/>
      <c r="SWY740" s="479"/>
      <c r="SWZ740" s="479"/>
      <c r="SXA740" s="479"/>
      <c r="SXB740" s="479"/>
      <c r="SXC740" s="479"/>
      <c r="SXD740" s="479"/>
      <c r="SXE740" s="479"/>
      <c r="SXF740" s="479"/>
      <c r="SXG740" s="479"/>
      <c r="SXH740" s="479"/>
      <c r="SXI740" s="479"/>
      <c r="SXJ740" s="479"/>
      <c r="SXK740" s="479"/>
      <c r="SXL740" s="479"/>
      <c r="SXM740" s="479"/>
      <c r="SXN740" s="479"/>
      <c r="SXO740" s="479"/>
      <c r="SXP740" s="479"/>
      <c r="SXQ740" s="479"/>
      <c r="SXR740" s="479"/>
      <c r="SXS740" s="479"/>
      <c r="SXT740" s="479"/>
      <c r="SXU740" s="479"/>
      <c r="SXV740" s="479"/>
      <c r="SXW740" s="479"/>
      <c r="SXX740" s="479"/>
      <c r="SXY740" s="479"/>
      <c r="SXZ740" s="479"/>
      <c r="SYA740" s="479"/>
      <c r="SYB740" s="479"/>
      <c r="SYC740" s="479"/>
      <c r="SYD740" s="479"/>
      <c r="SYE740" s="479"/>
      <c r="SYF740" s="479"/>
      <c r="SYG740" s="479"/>
      <c r="SYH740" s="479"/>
      <c r="SYI740" s="479"/>
      <c r="SYJ740" s="479"/>
      <c r="SYK740" s="479"/>
      <c r="SYL740" s="479"/>
      <c r="SYM740" s="479"/>
      <c r="SYN740" s="479"/>
      <c r="SYO740" s="479"/>
      <c r="SYP740" s="479"/>
      <c r="SYQ740" s="479"/>
      <c r="SYR740" s="479"/>
      <c r="SYS740" s="479"/>
      <c r="SYT740" s="479"/>
      <c r="SYU740" s="479"/>
      <c r="SYV740" s="479"/>
      <c r="SYW740" s="479"/>
      <c r="SYX740" s="479"/>
      <c r="SYY740" s="479"/>
      <c r="SYZ740" s="479"/>
      <c r="SZA740" s="479"/>
      <c r="SZB740" s="479"/>
      <c r="SZC740" s="479"/>
      <c r="SZD740" s="479"/>
      <c r="SZE740" s="479"/>
      <c r="SZF740" s="479"/>
      <c r="SZG740" s="479"/>
      <c r="SZH740" s="479"/>
      <c r="SZI740" s="479"/>
      <c r="SZJ740" s="479"/>
      <c r="SZK740" s="479"/>
      <c r="SZL740" s="479"/>
      <c r="SZM740" s="479"/>
      <c r="SZN740" s="479"/>
      <c r="SZO740" s="479"/>
      <c r="SZP740" s="479"/>
      <c r="SZQ740" s="479"/>
      <c r="SZR740" s="479"/>
      <c r="SZS740" s="479"/>
      <c r="SZT740" s="479"/>
      <c r="SZU740" s="479"/>
      <c r="SZV740" s="479"/>
      <c r="SZW740" s="479"/>
      <c r="SZX740" s="479"/>
      <c r="SZY740" s="479"/>
      <c r="SZZ740" s="479"/>
      <c r="TAA740" s="479"/>
      <c r="TAB740" s="479"/>
      <c r="TAC740" s="479"/>
      <c r="TAD740" s="479"/>
      <c r="TAE740" s="479"/>
      <c r="TAF740" s="479"/>
      <c r="TAG740" s="479"/>
      <c r="TAH740" s="479"/>
      <c r="TAI740" s="479"/>
      <c r="TAJ740" s="479"/>
      <c r="TAK740" s="479"/>
      <c r="TAL740" s="479"/>
      <c r="TAM740" s="479"/>
      <c r="TAN740" s="479"/>
      <c r="TAO740" s="479"/>
      <c r="TAP740" s="479"/>
      <c r="TAQ740" s="479"/>
      <c r="TAR740" s="479"/>
      <c r="TAS740" s="479"/>
      <c r="TAT740" s="479"/>
      <c r="TAU740" s="479"/>
      <c r="TAV740" s="479"/>
      <c r="TAW740" s="479"/>
      <c r="TAX740" s="479"/>
      <c r="TAY740" s="479"/>
      <c r="TAZ740" s="479"/>
      <c r="TBA740" s="479"/>
      <c r="TBB740" s="479"/>
      <c r="TBC740" s="479"/>
      <c r="TBD740" s="479"/>
      <c r="TBE740" s="479"/>
      <c r="TBF740" s="479"/>
      <c r="TBG740" s="479"/>
      <c r="TBH740" s="479"/>
      <c r="TBI740" s="479"/>
      <c r="TBJ740" s="479"/>
      <c r="TBK740" s="479"/>
      <c r="TBL740" s="479"/>
      <c r="TBM740" s="479"/>
      <c r="TBN740" s="479"/>
      <c r="TBO740" s="479"/>
      <c r="TBP740" s="479"/>
      <c r="TBQ740" s="479"/>
      <c r="TBR740" s="479"/>
      <c r="TBS740" s="479"/>
      <c r="TBT740" s="479"/>
      <c r="TBU740" s="479"/>
      <c r="TBV740" s="479"/>
      <c r="TBW740" s="479"/>
      <c r="TBX740" s="479"/>
      <c r="TBY740" s="479"/>
      <c r="TBZ740" s="479"/>
      <c r="TCA740" s="479"/>
      <c r="TCB740" s="479"/>
      <c r="TCC740" s="479"/>
      <c r="TCD740" s="479"/>
      <c r="TCE740" s="479"/>
      <c r="TCF740" s="479"/>
      <c r="TCG740" s="479"/>
      <c r="TCH740" s="479"/>
      <c r="TCI740" s="479"/>
      <c r="TCJ740" s="479"/>
      <c r="TCK740" s="479"/>
      <c r="TCL740" s="479"/>
      <c r="TCM740" s="479"/>
      <c r="TCN740" s="479"/>
      <c r="TCO740" s="479"/>
      <c r="TCP740" s="479"/>
      <c r="TCQ740" s="479"/>
      <c r="TCR740" s="479"/>
      <c r="TCS740" s="479"/>
      <c r="TCT740" s="479"/>
      <c r="TCU740" s="479"/>
      <c r="TCV740" s="479"/>
      <c r="TCW740" s="479"/>
      <c r="TCX740" s="479"/>
      <c r="TCY740" s="479"/>
      <c r="TCZ740" s="479"/>
      <c r="TDA740" s="479"/>
      <c r="TDB740" s="479"/>
      <c r="TDC740" s="479"/>
      <c r="TDD740" s="479"/>
      <c r="TDE740" s="479"/>
      <c r="TDF740" s="479"/>
      <c r="TDG740" s="479"/>
      <c r="TDH740" s="479"/>
      <c r="TDI740" s="479"/>
      <c r="TDJ740" s="479"/>
      <c r="TDK740" s="479"/>
      <c r="TDL740" s="479"/>
      <c r="TDM740" s="479"/>
      <c r="TDN740" s="479"/>
      <c r="TDO740" s="479"/>
      <c r="TDP740" s="479"/>
      <c r="TDQ740" s="479"/>
      <c r="TDR740" s="479"/>
      <c r="TDS740" s="479"/>
      <c r="TDT740" s="479"/>
      <c r="TDU740" s="479"/>
      <c r="TDV740" s="479"/>
      <c r="TDW740" s="479"/>
      <c r="TDX740" s="479"/>
      <c r="TDY740" s="479"/>
      <c r="TDZ740" s="479"/>
      <c r="TEA740" s="479"/>
      <c r="TEB740" s="479"/>
      <c r="TEC740" s="479"/>
      <c r="TED740" s="479"/>
      <c r="TEE740" s="479"/>
      <c r="TEF740" s="479"/>
      <c r="TEG740" s="479"/>
      <c r="TEH740" s="479"/>
      <c r="TEI740" s="479"/>
      <c r="TEJ740" s="479"/>
      <c r="TEK740" s="479"/>
      <c r="TEL740" s="479"/>
      <c r="TEM740" s="479"/>
      <c r="TEN740" s="479"/>
      <c r="TEO740" s="479"/>
      <c r="TEP740" s="479"/>
      <c r="TEQ740" s="479"/>
      <c r="TER740" s="479"/>
      <c r="TES740" s="479"/>
      <c r="TET740" s="479"/>
      <c r="TEU740" s="479"/>
      <c r="TEV740" s="479"/>
      <c r="TEW740" s="479"/>
      <c r="TEX740" s="479"/>
      <c r="TEY740" s="479"/>
      <c r="TEZ740" s="479"/>
      <c r="TFA740" s="479"/>
      <c r="TFB740" s="479"/>
      <c r="TFC740" s="479"/>
      <c r="TFD740" s="479"/>
      <c r="TFE740" s="479"/>
      <c r="TFF740" s="479"/>
      <c r="TFG740" s="479"/>
      <c r="TFH740" s="479"/>
      <c r="TFI740" s="479"/>
      <c r="TFJ740" s="479"/>
      <c r="TFK740" s="479"/>
      <c r="TFL740" s="479"/>
      <c r="TFM740" s="479"/>
      <c r="TFN740" s="479"/>
      <c r="TFO740" s="479"/>
      <c r="TFP740" s="479"/>
      <c r="TFQ740" s="479"/>
      <c r="TFR740" s="479"/>
      <c r="TFS740" s="479"/>
      <c r="TFT740" s="479"/>
      <c r="TFU740" s="479"/>
      <c r="TFV740" s="479"/>
      <c r="TFW740" s="479"/>
      <c r="TFX740" s="479"/>
      <c r="TFY740" s="479"/>
      <c r="TFZ740" s="479"/>
      <c r="TGA740" s="479"/>
      <c r="TGB740" s="479"/>
      <c r="TGC740" s="479"/>
      <c r="TGD740" s="479"/>
      <c r="TGE740" s="479"/>
      <c r="TGF740" s="479"/>
      <c r="TGG740" s="479"/>
      <c r="TGH740" s="479"/>
      <c r="TGI740" s="479"/>
      <c r="TGJ740" s="479"/>
      <c r="TGK740" s="479"/>
      <c r="TGL740" s="479"/>
      <c r="TGM740" s="479"/>
      <c r="TGN740" s="479"/>
      <c r="TGO740" s="479"/>
      <c r="TGP740" s="479"/>
      <c r="TGQ740" s="479"/>
      <c r="TGR740" s="479"/>
      <c r="TGS740" s="479"/>
      <c r="TGT740" s="479"/>
      <c r="TGU740" s="479"/>
      <c r="TGV740" s="479"/>
      <c r="TGW740" s="479"/>
      <c r="TGX740" s="479"/>
      <c r="TGY740" s="479"/>
      <c r="TGZ740" s="479"/>
      <c r="THA740" s="479"/>
      <c r="THB740" s="479"/>
      <c r="THC740" s="479"/>
      <c r="THD740" s="479"/>
      <c r="THE740" s="479"/>
      <c r="THF740" s="479"/>
      <c r="THG740" s="479"/>
      <c r="THH740" s="479"/>
      <c r="THI740" s="479"/>
      <c r="THJ740" s="479"/>
      <c r="THK740" s="479"/>
      <c r="THL740" s="479"/>
      <c r="THM740" s="479"/>
      <c r="THN740" s="479"/>
      <c r="THO740" s="479"/>
      <c r="THP740" s="479"/>
      <c r="THQ740" s="479"/>
      <c r="THR740" s="479"/>
      <c r="THS740" s="479"/>
      <c r="THT740" s="479"/>
      <c r="THU740" s="479"/>
      <c r="THV740" s="479"/>
      <c r="THW740" s="479"/>
      <c r="THX740" s="479"/>
      <c r="THY740" s="479"/>
      <c r="THZ740" s="479"/>
      <c r="TIA740" s="479"/>
      <c r="TIB740" s="479"/>
      <c r="TIC740" s="479"/>
      <c r="TID740" s="479"/>
      <c r="TIE740" s="479"/>
      <c r="TIF740" s="479"/>
      <c r="TIG740" s="479"/>
      <c r="TIH740" s="479"/>
      <c r="TII740" s="479"/>
      <c r="TIJ740" s="479"/>
      <c r="TIK740" s="479"/>
      <c r="TIL740" s="479"/>
      <c r="TIM740" s="479"/>
      <c r="TIN740" s="479"/>
      <c r="TIO740" s="479"/>
      <c r="TIP740" s="479"/>
      <c r="TIQ740" s="479"/>
      <c r="TIR740" s="479"/>
      <c r="TIS740" s="479"/>
      <c r="TIT740" s="479"/>
      <c r="TIU740" s="479"/>
      <c r="TIV740" s="479"/>
      <c r="TIW740" s="479"/>
      <c r="TIX740" s="479"/>
      <c r="TIY740" s="479"/>
      <c r="TIZ740" s="479"/>
      <c r="TJA740" s="479"/>
      <c r="TJB740" s="479"/>
      <c r="TJC740" s="479"/>
      <c r="TJD740" s="479"/>
      <c r="TJE740" s="479"/>
      <c r="TJF740" s="479"/>
      <c r="TJG740" s="479"/>
      <c r="TJH740" s="479"/>
      <c r="TJI740" s="479"/>
      <c r="TJJ740" s="479"/>
      <c r="TJK740" s="479"/>
      <c r="TJL740" s="479"/>
      <c r="TJM740" s="479"/>
      <c r="TJN740" s="479"/>
      <c r="TJO740" s="479"/>
      <c r="TJP740" s="479"/>
      <c r="TJQ740" s="479"/>
      <c r="TJR740" s="479"/>
      <c r="TJS740" s="479"/>
      <c r="TJT740" s="479"/>
      <c r="TJU740" s="479"/>
      <c r="TJV740" s="479"/>
      <c r="TJW740" s="479"/>
      <c r="TJX740" s="479"/>
      <c r="TJY740" s="479"/>
      <c r="TJZ740" s="479"/>
      <c r="TKA740" s="479"/>
      <c r="TKB740" s="479"/>
      <c r="TKC740" s="479"/>
      <c r="TKD740" s="479"/>
      <c r="TKE740" s="479"/>
      <c r="TKF740" s="479"/>
      <c r="TKG740" s="479"/>
      <c r="TKH740" s="479"/>
      <c r="TKI740" s="479"/>
      <c r="TKJ740" s="479"/>
      <c r="TKK740" s="479"/>
      <c r="TKL740" s="479"/>
      <c r="TKM740" s="479"/>
      <c r="TKN740" s="479"/>
      <c r="TKO740" s="479"/>
      <c r="TKP740" s="479"/>
      <c r="TKQ740" s="479"/>
      <c r="TKR740" s="479"/>
      <c r="TKS740" s="479"/>
      <c r="TKT740" s="479"/>
      <c r="TKU740" s="479"/>
      <c r="TKV740" s="479"/>
      <c r="TKW740" s="479"/>
      <c r="TKX740" s="479"/>
      <c r="TKY740" s="479"/>
      <c r="TKZ740" s="479"/>
      <c r="TLA740" s="479"/>
      <c r="TLB740" s="479"/>
      <c r="TLC740" s="479"/>
      <c r="TLD740" s="479"/>
      <c r="TLE740" s="479"/>
      <c r="TLF740" s="479"/>
      <c r="TLG740" s="479"/>
      <c r="TLH740" s="479"/>
      <c r="TLI740" s="479"/>
      <c r="TLJ740" s="479"/>
      <c r="TLK740" s="479"/>
      <c r="TLL740" s="479"/>
      <c r="TLM740" s="479"/>
      <c r="TLN740" s="479"/>
      <c r="TLO740" s="479"/>
      <c r="TLP740" s="479"/>
      <c r="TLQ740" s="479"/>
      <c r="TLR740" s="479"/>
      <c r="TLS740" s="479"/>
      <c r="TLT740" s="479"/>
      <c r="TLU740" s="479"/>
      <c r="TLV740" s="479"/>
      <c r="TLW740" s="479"/>
      <c r="TLX740" s="479"/>
      <c r="TLY740" s="479"/>
      <c r="TLZ740" s="479"/>
      <c r="TMA740" s="479"/>
      <c r="TMB740" s="479"/>
      <c r="TMC740" s="479"/>
      <c r="TMD740" s="479"/>
      <c r="TME740" s="479"/>
      <c r="TMF740" s="479"/>
      <c r="TMG740" s="479"/>
      <c r="TMH740" s="479"/>
      <c r="TMI740" s="479"/>
      <c r="TMJ740" s="479"/>
      <c r="TMK740" s="479"/>
      <c r="TML740" s="479"/>
      <c r="TMM740" s="479"/>
      <c r="TMN740" s="479"/>
      <c r="TMO740" s="479"/>
      <c r="TMP740" s="479"/>
      <c r="TMQ740" s="479"/>
      <c r="TMR740" s="479"/>
      <c r="TMS740" s="479"/>
      <c r="TMT740" s="479"/>
      <c r="TMU740" s="479"/>
      <c r="TMV740" s="479"/>
      <c r="TMW740" s="479"/>
      <c r="TMX740" s="479"/>
      <c r="TMY740" s="479"/>
      <c r="TMZ740" s="479"/>
      <c r="TNA740" s="479"/>
      <c r="TNB740" s="479"/>
      <c r="TNC740" s="479"/>
      <c r="TND740" s="479"/>
      <c r="TNE740" s="479"/>
      <c r="TNF740" s="479"/>
      <c r="TNG740" s="479"/>
      <c r="TNH740" s="479"/>
      <c r="TNI740" s="479"/>
      <c r="TNJ740" s="479"/>
      <c r="TNK740" s="479"/>
      <c r="TNL740" s="479"/>
      <c r="TNM740" s="479"/>
      <c r="TNN740" s="479"/>
      <c r="TNO740" s="479"/>
      <c r="TNP740" s="479"/>
      <c r="TNQ740" s="479"/>
      <c r="TNR740" s="479"/>
      <c r="TNS740" s="479"/>
      <c r="TNT740" s="479"/>
      <c r="TNU740" s="479"/>
      <c r="TNV740" s="479"/>
      <c r="TNW740" s="479"/>
      <c r="TNX740" s="479"/>
      <c r="TNY740" s="479"/>
      <c r="TNZ740" s="479"/>
      <c r="TOA740" s="479"/>
      <c r="TOB740" s="479"/>
      <c r="TOC740" s="479"/>
      <c r="TOD740" s="479"/>
      <c r="TOE740" s="479"/>
      <c r="TOF740" s="479"/>
      <c r="TOG740" s="479"/>
      <c r="TOH740" s="479"/>
      <c r="TOI740" s="479"/>
      <c r="TOJ740" s="479"/>
      <c r="TOK740" s="479"/>
      <c r="TOL740" s="479"/>
      <c r="TOM740" s="479"/>
      <c r="TON740" s="479"/>
      <c r="TOO740" s="479"/>
      <c r="TOP740" s="479"/>
      <c r="TOQ740" s="479"/>
      <c r="TOR740" s="479"/>
      <c r="TOS740" s="479"/>
      <c r="TOT740" s="479"/>
      <c r="TOU740" s="479"/>
      <c r="TOV740" s="479"/>
      <c r="TOW740" s="479"/>
      <c r="TOX740" s="479"/>
      <c r="TOY740" s="479"/>
      <c r="TOZ740" s="479"/>
      <c r="TPA740" s="479"/>
      <c r="TPB740" s="479"/>
      <c r="TPC740" s="479"/>
      <c r="TPD740" s="479"/>
      <c r="TPE740" s="479"/>
      <c r="TPF740" s="479"/>
      <c r="TPG740" s="479"/>
      <c r="TPH740" s="479"/>
      <c r="TPI740" s="479"/>
      <c r="TPJ740" s="479"/>
      <c r="TPK740" s="479"/>
      <c r="TPL740" s="479"/>
      <c r="TPM740" s="479"/>
      <c r="TPN740" s="479"/>
      <c r="TPO740" s="479"/>
      <c r="TPP740" s="479"/>
      <c r="TPQ740" s="479"/>
      <c r="TPR740" s="479"/>
      <c r="TPS740" s="479"/>
      <c r="TPT740" s="479"/>
      <c r="TPU740" s="479"/>
      <c r="TPV740" s="479"/>
      <c r="TPW740" s="479"/>
      <c r="TPX740" s="479"/>
      <c r="TPY740" s="479"/>
      <c r="TPZ740" s="479"/>
      <c r="TQA740" s="479"/>
      <c r="TQB740" s="479"/>
      <c r="TQC740" s="479"/>
      <c r="TQD740" s="479"/>
      <c r="TQE740" s="479"/>
      <c r="TQF740" s="479"/>
      <c r="TQG740" s="479"/>
      <c r="TQH740" s="479"/>
      <c r="TQI740" s="479"/>
      <c r="TQJ740" s="479"/>
      <c r="TQK740" s="479"/>
      <c r="TQL740" s="479"/>
      <c r="TQM740" s="479"/>
      <c r="TQN740" s="479"/>
      <c r="TQO740" s="479"/>
      <c r="TQP740" s="479"/>
      <c r="TQQ740" s="479"/>
      <c r="TQR740" s="479"/>
      <c r="TQS740" s="479"/>
      <c r="TQT740" s="479"/>
      <c r="TQU740" s="479"/>
      <c r="TQV740" s="479"/>
      <c r="TQW740" s="479"/>
      <c r="TQX740" s="479"/>
      <c r="TQY740" s="479"/>
      <c r="TQZ740" s="479"/>
      <c r="TRA740" s="479"/>
      <c r="TRB740" s="479"/>
      <c r="TRC740" s="479"/>
      <c r="TRD740" s="479"/>
      <c r="TRE740" s="479"/>
      <c r="TRF740" s="479"/>
      <c r="TRG740" s="479"/>
      <c r="TRH740" s="479"/>
      <c r="TRI740" s="479"/>
      <c r="TRJ740" s="479"/>
      <c r="TRK740" s="479"/>
      <c r="TRL740" s="479"/>
      <c r="TRM740" s="479"/>
      <c r="TRN740" s="479"/>
      <c r="TRO740" s="479"/>
      <c r="TRP740" s="479"/>
      <c r="TRQ740" s="479"/>
      <c r="TRR740" s="479"/>
      <c r="TRS740" s="479"/>
      <c r="TRT740" s="479"/>
      <c r="TRU740" s="479"/>
      <c r="TRV740" s="479"/>
      <c r="TRW740" s="479"/>
      <c r="TRX740" s="479"/>
      <c r="TRY740" s="479"/>
      <c r="TRZ740" s="479"/>
      <c r="TSA740" s="479"/>
      <c r="TSB740" s="479"/>
      <c r="TSC740" s="479"/>
      <c r="TSD740" s="479"/>
      <c r="TSE740" s="479"/>
      <c r="TSF740" s="479"/>
      <c r="TSG740" s="479"/>
      <c r="TSH740" s="479"/>
      <c r="TSI740" s="479"/>
      <c r="TSJ740" s="479"/>
      <c r="TSK740" s="479"/>
      <c r="TSL740" s="479"/>
      <c r="TSM740" s="479"/>
      <c r="TSN740" s="479"/>
      <c r="TSO740" s="479"/>
      <c r="TSP740" s="479"/>
      <c r="TSQ740" s="479"/>
      <c r="TSR740" s="479"/>
      <c r="TSS740" s="479"/>
      <c r="TST740" s="479"/>
      <c r="TSU740" s="479"/>
      <c r="TSV740" s="479"/>
      <c r="TSW740" s="479"/>
      <c r="TSX740" s="479"/>
      <c r="TSY740" s="479"/>
      <c r="TSZ740" s="479"/>
      <c r="TTA740" s="479"/>
      <c r="TTB740" s="479"/>
      <c r="TTC740" s="479"/>
      <c r="TTD740" s="479"/>
      <c r="TTE740" s="479"/>
      <c r="TTF740" s="479"/>
      <c r="TTG740" s="479"/>
      <c r="TTH740" s="479"/>
      <c r="TTI740" s="479"/>
      <c r="TTJ740" s="479"/>
      <c r="TTK740" s="479"/>
      <c r="TTL740" s="479"/>
      <c r="TTM740" s="479"/>
      <c r="TTN740" s="479"/>
      <c r="TTO740" s="479"/>
      <c r="TTP740" s="479"/>
      <c r="TTQ740" s="479"/>
      <c r="TTR740" s="479"/>
      <c r="TTS740" s="479"/>
      <c r="TTT740" s="479"/>
      <c r="TTU740" s="479"/>
      <c r="TTV740" s="479"/>
      <c r="TTW740" s="479"/>
      <c r="TTX740" s="479"/>
      <c r="TTY740" s="479"/>
      <c r="TTZ740" s="479"/>
      <c r="TUA740" s="479"/>
      <c r="TUB740" s="479"/>
      <c r="TUC740" s="479"/>
      <c r="TUD740" s="479"/>
      <c r="TUE740" s="479"/>
      <c r="TUF740" s="479"/>
      <c r="TUG740" s="479"/>
      <c r="TUH740" s="479"/>
      <c r="TUI740" s="479"/>
      <c r="TUJ740" s="479"/>
      <c r="TUK740" s="479"/>
      <c r="TUL740" s="479"/>
      <c r="TUM740" s="479"/>
      <c r="TUN740" s="479"/>
      <c r="TUO740" s="479"/>
      <c r="TUP740" s="479"/>
      <c r="TUQ740" s="479"/>
      <c r="TUR740" s="479"/>
      <c r="TUS740" s="479"/>
      <c r="TUT740" s="479"/>
      <c r="TUU740" s="479"/>
      <c r="TUV740" s="479"/>
      <c r="TUW740" s="479"/>
      <c r="TUX740" s="479"/>
      <c r="TUY740" s="479"/>
      <c r="TUZ740" s="479"/>
      <c r="TVA740" s="479"/>
      <c r="TVB740" s="479"/>
      <c r="TVC740" s="479"/>
      <c r="TVD740" s="479"/>
      <c r="TVE740" s="479"/>
      <c r="TVF740" s="479"/>
      <c r="TVG740" s="479"/>
      <c r="TVH740" s="479"/>
      <c r="TVI740" s="479"/>
      <c r="TVJ740" s="479"/>
      <c r="TVK740" s="479"/>
      <c r="TVL740" s="479"/>
      <c r="TVM740" s="479"/>
      <c r="TVN740" s="479"/>
      <c r="TVO740" s="479"/>
      <c r="TVP740" s="479"/>
      <c r="TVQ740" s="479"/>
      <c r="TVR740" s="479"/>
      <c r="TVS740" s="479"/>
      <c r="TVT740" s="479"/>
      <c r="TVU740" s="479"/>
      <c r="TVV740" s="479"/>
      <c r="TVW740" s="479"/>
      <c r="TVX740" s="479"/>
      <c r="TVY740" s="479"/>
      <c r="TVZ740" s="479"/>
      <c r="TWA740" s="479"/>
      <c r="TWB740" s="479"/>
      <c r="TWC740" s="479"/>
      <c r="TWD740" s="479"/>
      <c r="TWE740" s="479"/>
      <c r="TWF740" s="479"/>
      <c r="TWG740" s="479"/>
      <c r="TWH740" s="479"/>
      <c r="TWI740" s="479"/>
      <c r="TWJ740" s="479"/>
      <c r="TWK740" s="479"/>
      <c r="TWL740" s="479"/>
      <c r="TWM740" s="479"/>
      <c r="TWN740" s="479"/>
      <c r="TWO740" s="479"/>
      <c r="TWP740" s="479"/>
      <c r="TWQ740" s="479"/>
      <c r="TWR740" s="479"/>
      <c r="TWS740" s="479"/>
      <c r="TWT740" s="479"/>
      <c r="TWU740" s="479"/>
      <c r="TWV740" s="479"/>
      <c r="TWW740" s="479"/>
      <c r="TWX740" s="479"/>
      <c r="TWY740" s="479"/>
      <c r="TWZ740" s="479"/>
      <c r="TXA740" s="479"/>
      <c r="TXB740" s="479"/>
      <c r="TXC740" s="479"/>
      <c r="TXD740" s="479"/>
      <c r="TXE740" s="479"/>
      <c r="TXF740" s="479"/>
      <c r="TXG740" s="479"/>
      <c r="TXH740" s="479"/>
      <c r="TXI740" s="479"/>
      <c r="TXJ740" s="479"/>
      <c r="TXK740" s="479"/>
      <c r="TXL740" s="479"/>
      <c r="TXM740" s="479"/>
      <c r="TXN740" s="479"/>
      <c r="TXO740" s="479"/>
      <c r="TXP740" s="479"/>
      <c r="TXQ740" s="479"/>
      <c r="TXR740" s="479"/>
      <c r="TXS740" s="479"/>
      <c r="TXT740" s="479"/>
      <c r="TXU740" s="479"/>
      <c r="TXV740" s="479"/>
      <c r="TXW740" s="479"/>
      <c r="TXX740" s="479"/>
      <c r="TXY740" s="479"/>
      <c r="TXZ740" s="479"/>
      <c r="TYA740" s="479"/>
      <c r="TYB740" s="479"/>
      <c r="TYC740" s="479"/>
      <c r="TYD740" s="479"/>
      <c r="TYE740" s="479"/>
      <c r="TYF740" s="479"/>
      <c r="TYG740" s="479"/>
      <c r="TYH740" s="479"/>
      <c r="TYI740" s="479"/>
      <c r="TYJ740" s="479"/>
      <c r="TYK740" s="479"/>
      <c r="TYL740" s="479"/>
      <c r="TYM740" s="479"/>
      <c r="TYN740" s="479"/>
      <c r="TYO740" s="479"/>
      <c r="TYP740" s="479"/>
      <c r="TYQ740" s="479"/>
      <c r="TYR740" s="479"/>
      <c r="TYS740" s="479"/>
      <c r="TYT740" s="479"/>
      <c r="TYU740" s="479"/>
      <c r="TYV740" s="479"/>
      <c r="TYW740" s="479"/>
      <c r="TYX740" s="479"/>
      <c r="TYY740" s="479"/>
      <c r="TYZ740" s="479"/>
      <c r="TZA740" s="479"/>
      <c r="TZB740" s="479"/>
      <c r="TZC740" s="479"/>
      <c r="TZD740" s="479"/>
      <c r="TZE740" s="479"/>
      <c r="TZF740" s="479"/>
      <c r="TZG740" s="479"/>
      <c r="TZH740" s="479"/>
      <c r="TZI740" s="479"/>
      <c r="TZJ740" s="479"/>
      <c r="TZK740" s="479"/>
      <c r="TZL740" s="479"/>
      <c r="TZM740" s="479"/>
      <c r="TZN740" s="479"/>
      <c r="TZO740" s="479"/>
      <c r="TZP740" s="479"/>
      <c r="TZQ740" s="479"/>
      <c r="TZR740" s="479"/>
      <c r="TZS740" s="479"/>
      <c r="TZT740" s="479"/>
      <c r="TZU740" s="479"/>
      <c r="TZV740" s="479"/>
      <c r="TZW740" s="479"/>
      <c r="TZX740" s="479"/>
      <c r="TZY740" s="479"/>
      <c r="TZZ740" s="479"/>
      <c r="UAA740" s="479"/>
      <c r="UAB740" s="479"/>
      <c r="UAC740" s="479"/>
      <c r="UAD740" s="479"/>
      <c r="UAE740" s="479"/>
      <c r="UAF740" s="479"/>
      <c r="UAG740" s="479"/>
      <c r="UAH740" s="479"/>
      <c r="UAI740" s="479"/>
      <c r="UAJ740" s="479"/>
      <c r="UAK740" s="479"/>
      <c r="UAL740" s="479"/>
      <c r="UAM740" s="479"/>
      <c r="UAN740" s="479"/>
      <c r="UAO740" s="479"/>
      <c r="UAP740" s="479"/>
      <c r="UAQ740" s="479"/>
      <c r="UAR740" s="479"/>
      <c r="UAS740" s="479"/>
      <c r="UAT740" s="479"/>
      <c r="UAU740" s="479"/>
      <c r="UAV740" s="479"/>
      <c r="UAW740" s="479"/>
      <c r="UAX740" s="479"/>
      <c r="UAY740" s="479"/>
      <c r="UAZ740" s="479"/>
      <c r="UBA740" s="479"/>
      <c r="UBB740" s="479"/>
      <c r="UBC740" s="479"/>
      <c r="UBD740" s="479"/>
      <c r="UBE740" s="479"/>
      <c r="UBF740" s="479"/>
      <c r="UBG740" s="479"/>
      <c r="UBH740" s="479"/>
      <c r="UBI740" s="479"/>
      <c r="UBJ740" s="479"/>
      <c r="UBK740" s="479"/>
      <c r="UBL740" s="479"/>
      <c r="UBM740" s="479"/>
      <c r="UBN740" s="479"/>
      <c r="UBO740" s="479"/>
      <c r="UBP740" s="479"/>
      <c r="UBQ740" s="479"/>
      <c r="UBR740" s="479"/>
      <c r="UBS740" s="479"/>
      <c r="UBT740" s="479"/>
      <c r="UBU740" s="479"/>
      <c r="UBV740" s="479"/>
      <c r="UBW740" s="479"/>
      <c r="UBX740" s="479"/>
      <c r="UBY740" s="479"/>
      <c r="UBZ740" s="479"/>
      <c r="UCA740" s="479"/>
      <c r="UCB740" s="479"/>
      <c r="UCC740" s="479"/>
      <c r="UCD740" s="479"/>
      <c r="UCE740" s="479"/>
      <c r="UCF740" s="479"/>
      <c r="UCG740" s="479"/>
      <c r="UCH740" s="479"/>
      <c r="UCI740" s="479"/>
      <c r="UCJ740" s="479"/>
      <c r="UCK740" s="479"/>
      <c r="UCL740" s="479"/>
      <c r="UCM740" s="479"/>
      <c r="UCN740" s="479"/>
      <c r="UCO740" s="479"/>
      <c r="UCP740" s="479"/>
      <c r="UCQ740" s="479"/>
      <c r="UCR740" s="479"/>
      <c r="UCS740" s="479"/>
      <c r="UCT740" s="479"/>
      <c r="UCU740" s="479"/>
      <c r="UCV740" s="479"/>
      <c r="UCW740" s="479"/>
      <c r="UCX740" s="479"/>
      <c r="UCY740" s="479"/>
      <c r="UCZ740" s="479"/>
      <c r="UDA740" s="479"/>
      <c r="UDB740" s="479"/>
      <c r="UDC740" s="479"/>
      <c r="UDD740" s="479"/>
      <c r="UDE740" s="479"/>
      <c r="UDF740" s="479"/>
      <c r="UDG740" s="479"/>
      <c r="UDH740" s="479"/>
      <c r="UDI740" s="479"/>
      <c r="UDJ740" s="479"/>
      <c r="UDK740" s="479"/>
      <c r="UDL740" s="479"/>
      <c r="UDM740" s="479"/>
      <c r="UDN740" s="479"/>
      <c r="UDO740" s="479"/>
      <c r="UDP740" s="479"/>
      <c r="UDQ740" s="479"/>
      <c r="UDR740" s="479"/>
      <c r="UDS740" s="479"/>
      <c r="UDT740" s="479"/>
      <c r="UDU740" s="479"/>
      <c r="UDV740" s="479"/>
      <c r="UDW740" s="479"/>
      <c r="UDX740" s="479"/>
      <c r="UDY740" s="479"/>
      <c r="UDZ740" s="479"/>
      <c r="UEA740" s="479"/>
      <c r="UEB740" s="479"/>
      <c r="UEC740" s="479"/>
      <c r="UED740" s="479"/>
      <c r="UEE740" s="479"/>
      <c r="UEF740" s="479"/>
      <c r="UEG740" s="479"/>
      <c r="UEH740" s="479"/>
      <c r="UEI740" s="479"/>
      <c r="UEJ740" s="479"/>
      <c r="UEK740" s="479"/>
      <c r="UEL740" s="479"/>
      <c r="UEM740" s="479"/>
      <c r="UEN740" s="479"/>
      <c r="UEO740" s="479"/>
      <c r="UEP740" s="479"/>
      <c r="UEQ740" s="479"/>
      <c r="UER740" s="479"/>
      <c r="UES740" s="479"/>
      <c r="UET740" s="479"/>
      <c r="UEU740" s="479"/>
      <c r="UEV740" s="479"/>
      <c r="UEW740" s="479"/>
      <c r="UEX740" s="479"/>
      <c r="UEY740" s="479"/>
      <c r="UEZ740" s="479"/>
      <c r="UFA740" s="479"/>
      <c r="UFB740" s="479"/>
      <c r="UFC740" s="479"/>
      <c r="UFD740" s="479"/>
      <c r="UFE740" s="479"/>
      <c r="UFF740" s="479"/>
      <c r="UFG740" s="479"/>
      <c r="UFH740" s="479"/>
      <c r="UFI740" s="479"/>
      <c r="UFJ740" s="479"/>
      <c r="UFK740" s="479"/>
      <c r="UFL740" s="479"/>
      <c r="UFM740" s="479"/>
      <c r="UFN740" s="479"/>
      <c r="UFO740" s="479"/>
      <c r="UFP740" s="479"/>
      <c r="UFQ740" s="479"/>
      <c r="UFR740" s="479"/>
      <c r="UFS740" s="479"/>
      <c r="UFT740" s="479"/>
      <c r="UFU740" s="479"/>
      <c r="UFV740" s="479"/>
      <c r="UFW740" s="479"/>
      <c r="UFX740" s="479"/>
      <c r="UFY740" s="479"/>
      <c r="UFZ740" s="479"/>
      <c r="UGA740" s="479"/>
      <c r="UGB740" s="479"/>
      <c r="UGC740" s="479"/>
      <c r="UGD740" s="479"/>
      <c r="UGE740" s="479"/>
      <c r="UGF740" s="479"/>
      <c r="UGG740" s="479"/>
      <c r="UGH740" s="479"/>
      <c r="UGI740" s="479"/>
      <c r="UGJ740" s="479"/>
      <c r="UGK740" s="479"/>
      <c r="UGL740" s="479"/>
      <c r="UGM740" s="479"/>
      <c r="UGN740" s="479"/>
      <c r="UGO740" s="479"/>
      <c r="UGP740" s="479"/>
      <c r="UGQ740" s="479"/>
      <c r="UGR740" s="479"/>
      <c r="UGS740" s="479"/>
      <c r="UGT740" s="479"/>
      <c r="UGU740" s="479"/>
      <c r="UGV740" s="479"/>
      <c r="UGW740" s="479"/>
      <c r="UGX740" s="479"/>
      <c r="UGY740" s="479"/>
      <c r="UGZ740" s="479"/>
      <c r="UHA740" s="479"/>
      <c r="UHB740" s="479"/>
      <c r="UHC740" s="479"/>
      <c r="UHD740" s="479"/>
      <c r="UHE740" s="479"/>
      <c r="UHF740" s="479"/>
      <c r="UHG740" s="479"/>
      <c r="UHH740" s="479"/>
      <c r="UHI740" s="479"/>
      <c r="UHJ740" s="479"/>
      <c r="UHK740" s="479"/>
      <c r="UHL740" s="479"/>
      <c r="UHM740" s="479"/>
      <c r="UHN740" s="479"/>
      <c r="UHO740" s="479"/>
      <c r="UHP740" s="479"/>
      <c r="UHQ740" s="479"/>
      <c r="UHR740" s="479"/>
      <c r="UHS740" s="479"/>
      <c r="UHT740" s="479"/>
      <c r="UHU740" s="479"/>
      <c r="UHV740" s="479"/>
      <c r="UHW740" s="479"/>
      <c r="UHX740" s="479"/>
      <c r="UHY740" s="479"/>
      <c r="UHZ740" s="479"/>
      <c r="UIA740" s="479"/>
      <c r="UIB740" s="479"/>
      <c r="UIC740" s="479"/>
      <c r="UID740" s="479"/>
      <c r="UIE740" s="479"/>
      <c r="UIF740" s="479"/>
      <c r="UIG740" s="479"/>
      <c r="UIH740" s="479"/>
      <c r="UII740" s="479"/>
      <c r="UIJ740" s="479"/>
      <c r="UIK740" s="479"/>
      <c r="UIL740" s="479"/>
      <c r="UIM740" s="479"/>
      <c r="UIN740" s="479"/>
      <c r="UIO740" s="479"/>
      <c r="UIP740" s="479"/>
      <c r="UIQ740" s="479"/>
      <c r="UIR740" s="479"/>
      <c r="UIS740" s="479"/>
      <c r="UIT740" s="479"/>
      <c r="UIU740" s="479"/>
      <c r="UIV740" s="479"/>
      <c r="UIW740" s="479"/>
      <c r="UIX740" s="479"/>
      <c r="UIY740" s="479"/>
      <c r="UIZ740" s="479"/>
      <c r="UJA740" s="479"/>
      <c r="UJB740" s="479"/>
      <c r="UJC740" s="479"/>
      <c r="UJD740" s="479"/>
      <c r="UJE740" s="479"/>
      <c r="UJF740" s="479"/>
      <c r="UJG740" s="479"/>
      <c r="UJH740" s="479"/>
      <c r="UJI740" s="479"/>
      <c r="UJJ740" s="479"/>
      <c r="UJK740" s="479"/>
      <c r="UJL740" s="479"/>
      <c r="UJM740" s="479"/>
      <c r="UJN740" s="479"/>
      <c r="UJO740" s="479"/>
      <c r="UJP740" s="479"/>
      <c r="UJQ740" s="479"/>
      <c r="UJR740" s="479"/>
      <c r="UJS740" s="479"/>
      <c r="UJT740" s="479"/>
      <c r="UJU740" s="479"/>
      <c r="UJV740" s="479"/>
      <c r="UJW740" s="479"/>
      <c r="UJX740" s="479"/>
      <c r="UJY740" s="479"/>
      <c r="UJZ740" s="479"/>
      <c r="UKA740" s="479"/>
      <c r="UKB740" s="479"/>
      <c r="UKC740" s="479"/>
      <c r="UKD740" s="479"/>
      <c r="UKE740" s="479"/>
      <c r="UKF740" s="479"/>
      <c r="UKG740" s="479"/>
      <c r="UKH740" s="479"/>
      <c r="UKI740" s="479"/>
      <c r="UKJ740" s="479"/>
      <c r="UKK740" s="479"/>
      <c r="UKL740" s="479"/>
      <c r="UKM740" s="479"/>
      <c r="UKN740" s="479"/>
      <c r="UKO740" s="479"/>
      <c r="UKP740" s="479"/>
      <c r="UKQ740" s="479"/>
      <c r="UKR740" s="479"/>
      <c r="UKS740" s="479"/>
      <c r="UKT740" s="479"/>
      <c r="UKU740" s="479"/>
      <c r="UKV740" s="479"/>
      <c r="UKW740" s="479"/>
      <c r="UKX740" s="479"/>
      <c r="UKY740" s="479"/>
      <c r="UKZ740" s="479"/>
      <c r="ULA740" s="479"/>
      <c r="ULB740" s="479"/>
      <c r="ULC740" s="479"/>
      <c r="ULD740" s="479"/>
      <c r="ULE740" s="479"/>
      <c r="ULF740" s="479"/>
      <c r="ULG740" s="479"/>
      <c r="ULH740" s="479"/>
      <c r="ULI740" s="479"/>
      <c r="ULJ740" s="479"/>
      <c r="ULK740" s="479"/>
      <c r="ULL740" s="479"/>
      <c r="ULM740" s="479"/>
      <c r="ULN740" s="479"/>
      <c r="ULO740" s="479"/>
      <c r="ULP740" s="479"/>
      <c r="ULQ740" s="479"/>
      <c r="ULR740" s="479"/>
      <c r="ULS740" s="479"/>
      <c r="ULT740" s="479"/>
      <c r="ULU740" s="479"/>
      <c r="ULV740" s="479"/>
      <c r="ULW740" s="479"/>
      <c r="ULX740" s="479"/>
      <c r="ULY740" s="479"/>
      <c r="ULZ740" s="479"/>
      <c r="UMA740" s="479"/>
      <c r="UMB740" s="479"/>
      <c r="UMC740" s="479"/>
      <c r="UMD740" s="479"/>
      <c r="UME740" s="479"/>
      <c r="UMF740" s="479"/>
      <c r="UMG740" s="479"/>
      <c r="UMH740" s="479"/>
      <c r="UMI740" s="479"/>
      <c r="UMJ740" s="479"/>
      <c r="UMK740" s="479"/>
      <c r="UML740" s="479"/>
      <c r="UMM740" s="479"/>
      <c r="UMN740" s="479"/>
      <c r="UMO740" s="479"/>
      <c r="UMP740" s="479"/>
      <c r="UMQ740" s="479"/>
      <c r="UMR740" s="479"/>
      <c r="UMS740" s="479"/>
      <c r="UMT740" s="479"/>
      <c r="UMU740" s="479"/>
      <c r="UMV740" s="479"/>
      <c r="UMW740" s="479"/>
      <c r="UMX740" s="479"/>
      <c r="UMY740" s="479"/>
      <c r="UMZ740" s="479"/>
      <c r="UNA740" s="479"/>
      <c r="UNB740" s="479"/>
      <c r="UNC740" s="479"/>
      <c r="UND740" s="479"/>
      <c r="UNE740" s="479"/>
      <c r="UNF740" s="479"/>
      <c r="UNG740" s="479"/>
      <c r="UNH740" s="479"/>
      <c r="UNI740" s="479"/>
      <c r="UNJ740" s="479"/>
      <c r="UNK740" s="479"/>
      <c r="UNL740" s="479"/>
      <c r="UNM740" s="479"/>
      <c r="UNN740" s="479"/>
      <c r="UNO740" s="479"/>
      <c r="UNP740" s="479"/>
      <c r="UNQ740" s="479"/>
      <c r="UNR740" s="479"/>
      <c r="UNS740" s="479"/>
      <c r="UNT740" s="479"/>
      <c r="UNU740" s="479"/>
      <c r="UNV740" s="479"/>
      <c r="UNW740" s="479"/>
      <c r="UNX740" s="479"/>
      <c r="UNY740" s="479"/>
      <c r="UNZ740" s="479"/>
      <c r="UOA740" s="479"/>
      <c r="UOB740" s="479"/>
      <c r="UOC740" s="479"/>
      <c r="UOD740" s="479"/>
      <c r="UOE740" s="479"/>
      <c r="UOF740" s="479"/>
      <c r="UOG740" s="479"/>
      <c r="UOH740" s="479"/>
      <c r="UOI740" s="479"/>
      <c r="UOJ740" s="479"/>
      <c r="UOK740" s="479"/>
      <c r="UOL740" s="479"/>
      <c r="UOM740" s="479"/>
      <c r="UON740" s="479"/>
      <c r="UOO740" s="479"/>
      <c r="UOP740" s="479"/>
      <c r="UOQ740" s="479"/>
      <c r="UOR740" s="479"/>
      <c r="UOS740" s="479"/>
      <c r="UOT740" s="479"/>
      <c r="UOU740" s="479"/>
      <c r="UOV740" s="479"/>
      <c r="UOW740" s="479"/>
      <c r="UOX740" s="479"/>
      <c r="UOY740" s="479"/>
      <c r="UOZ740" s="479"/>
      <c r="UPA740" s="479"/>
      <c r="UPB740" s="479"/>
      <c r="UPC740" s="479"/>
      <c r="UPD740" s="479"/>
      <c r="UPE740" s="479"/>
      <c r="UPF740" s="479"/>
      <c r="UPG740" s="479"/>
      <c r="UPH740" s="479"/>
      <c r="UPI740" s="479"/>
      <c r="UPJ740" s="479"/>
      <c r="UPK740" s="479"/>
      <c r="UPL740" s="479"/>
      <c r="UPM740" s="479"/>
      <c r="UPN740" s="479"/>
      <c r="UPO740" s="479"/>
      <c r="UPP740" s="479"/>
      <c r="UPQ740" s="479"/>
      <c r="UPR740" s="479"/>
      <c r="UPS740" s="479"/>
      <c r="UPT740" s="479"/>
      <c r="UPU740" s="479"/>
      <c r="UPV740" s="479"/>
      <c r="UPW740" s="479"/>
      <c r="UPX740" s="479"/>
      <c r="UPY740" s="479"/>
      <c r="UPZ740" s="479"/>
      <c r="UQA740" s="479"/>
      <c r="UQB740" s="479"/>
      <c r="UQC740" s="479"/>
      <c r="UQD740" s="479"/>
      <c r="UQE740" s="479"/>
      <c r="UQF740" s="479"/>
      <c r="UQG740" s="479"/>
      <c r="UQH740" s="479"/>
      <c r="UQI740" s="479"/>
      <c r="UQJ740" s="479"/>
      <c r="UQK740" s="479"/>
      <c r="UQL740" s="479"/>
      <c r="UQM740" s="479"/>
      <c r="UQN740" s="479"/>
      <c r="UQO740" s="479"/>
      <c r="UQP740" s="479"/>
      <c r="UQQ740" s="479"/>
      <c r="UQR740" s="479"/>
      <c r="UQS740" s="479"/>
      <c r="UQT740" s="479"/>
      <c r="UQU740" s="479"/>
      <c r="UQV740" s="479"/>
      <c r="UQW740" s="479"/>
      <c r="UQX740" s="479"/>
      <c r="UQY740" s="479"/>
      <c r="UQZ740" s="479"/>
      <c r="URA740" s="479"/>
      <c r="URB740" s="479"/>
      <c r="URC740" s="479"/>
      <c r="URD740" s="479"/>
      <c r="URE740" s="479"/>
      <c r="URF740" s="479"/>
      <c r="URG740" s="479"/>
      <c r="URH740" s="479"/>
      <c r="URI740" s="479"/>
      <c r="URJ740" s="479"/>
      <c r="URK740" s="479"/>
      <c r="URL740" s="479"/>
      <c r="URM740" s="479"/>
      <c r="URN740" s="479"/>
      <c r="URO740" s="479"/>
      <c r="URP740" s="479"/>
      <c r="URQ740" s="479"/>
      <c r="URR740" s="479"/>
      <c r="URS740" s="479"/>
      <c r="URT740" s="479"/>
      <c r="URU740" s="479"/>
      <c r="URV740" s="479"/>
      <c r="URW740" s="479"/>
      <c r="URX740" s="479"/>
      <c r="URY740" s="479"/>
      <c r="URZ740" s="479"/>
      <c r="USA740" s="479"/>
      <c r="USB740" s="479"/>
      <c r="USC740" s="479"/>
      <c r="USD740" s="479"/>
      <c r="USE740" s="479"/>
      <c r="USF740" s="479"/>
      <c r="USG740" s="479"/>
      <c r="USH740" s="479"/>
      <c r="USI740" s="479"/>
      <c r="USJ740" s="479"/>
      <c r="USK740" s="479"/>
      <c r="USL740" s="479"/>
      <c r="USM740" s="479"/>
      <c r="USN740" s="479"/>
      <c r="USO740" s="479"/>
      <c r="USP740" s="479"/>
      <c r="USQ740" s="479"/>
      <c r="USR740" s="479"/>
      <c r="USS740" s="479"/>
      <c r="UST740" s="479"/>
      <c r="USU740" s="479"/>
      <c r="USV740" s="479"/>
      <c r="USW740" s="479"/>
      <c r="USX740" s="479"/>
      <c r="USY740" s="479"/>
      <c r="USZ740" s="479"/>
      <c r="UTA740" s="479"/>
      <c r="UTB740" s="479"/>
      <c r="UTC740" s="479"/>
      <c r="UTD740" s="479"/>
      <c r="UTE740" s="479"/>
      <c r="UTF740" s="479"/>
      <c r="UTG740" s="479"/>
      <c r="UTH740" s="479"/>
      <c r="UTI740" s="479"/>
      <c r="UTJ740" s="479"/>
      <c r="UTK740" s="479"/>
      <c r="UTL740" s="479"/>
      <c r="UTM740" s="479"/>
      <c r="UTN740" s="479"/>
      <c r="UTO740" s="479"/>
      <c r="UTP740" s="479"/>
      <c r="UTQ740" s="479"/>
      <c r="UTR740" s="479"/>
      <c r="UTS740" s="479"/>
      <c r="UTT740" s="479"/>
      <c r="UTU740" s="479"/>
      <c r="UTV740" s="479"/>
      <c r="UTW740" s="479"/>
      <c r="UTX740" s="479"/>
      <c r="UTY740" s="479"/>
      <c r="UTZ740" s="479"/>
      <c r="UUA740" s="479"/>
      <c r="UUB740" s="479"/>
      <c r="UUC740" s="479"/>
      <c r="UUD740" s="479"/>
      <c r="UUE740" s="479"/>
      <c r="UUF740" s="479"/>
      <c r="UUG740" s="479"/>
      <c r="UUH740" s="479"/>
      <c r="UUI740" s="479"/>
      <c r="UUJ740" s="479"/>
      <c r="UUK740" s="479"/>
      <c r="UUL740" s="479"/>
      <c r="UUM740" s="479"/>
      <c r="UUN740" s="479"/>
      <c r="UUO740" s="479"/>
      <c r="UUP740" s="479"/>
      <c r="UUQ740" s="479"/>
      <c r="UUR740" s="479"/>
      <c r="UUS740" s="479"/>
      <c r="UUT740" s="479"/>
      <c r="UUU740" s="479"/>
      <c r="UUV740" s="479"/>
      <c r="UUW740" s="479"/>
      <c r="UUX740" s="479"/>
      <c r="UUY740" s="479"/>
      <c r="UUZ740" s="479"/>
      <c r="UVA740" s="479"/>
      <c r="UVB740" s="479"/>
      <c r="UVC740" s="479"/>
      <c r="UVD740" s="479"/>
      <c r="UVE740" s="479"/>
      <c r="UVF740" s="479"/>
      <c r="UVG740" s="479"/>
      <c r="UVH740" s="479"/>
      <c r="UVI740" s="479"/>
      <c r="UVJ740" s="479"/>
      <c r="UVK740" s="479"/>
      <c r="UVL740" s="479"/>
      <c r="UVM740" s="479"/>
      <c r="UVN740" s="479"/>
      <c r="UVO740" s="479"/>
      <c r="UVP740" s="479"/>
      <c r="UVQ740" s="479"/>
      <c r="UVR740" s="479"/>
      <c r="UVS740" s="479"/>
      <c r="UVT740" s="479"/>
      <c r="UVU740" s="479"/>
      <c r="UVV740" s="479"/>
      <c r="UVW740" s="479"/>
      <c r="UVX740" s="479"/>
      <c r="UVY740" s="479"/>
      <c r="UVZ740" s="479"/>
      <c r="UWA740" s="479"/>
      <c r="UWB740" s="479"/>
      <c r="UWC740" s="479"/>
      <c r="UWD740" s="479"/>
      <c r="UWE740" s="479"/>
      <c r="UWF740" s="479"/>
      <c r="UWG740" s="479"/>
      <c r="UWH740" s="479"/>
      <c r="UWI740" s="479"/>
      <c r="UWJ740" s="479"/>
      <c r="UWK740" s="479"/>
      <c r="UWL740" s="479"/>
      <c r="UWM740" s="479"/>
      <c r="UWN740" s="479"/>
      <c r="UWO740" s="479"/>
      <c r="UWP740" s="479"/>
      <c r="UWQ740" s="479"/>
      <c r="UWR740" s="479"/>
      <c r="UWS740" s="479"/>
      <c r="UWT740" s="479"/>
      <c r="UWU740" s="479"/>
      <c r="UWV740" s="479"/>
      <c r="UWW740" s="479"/>
      <c r="UWX740" s="479"/>
      <c r="UWY740" s="479"/>
      <c r="UWZ740" s="479"/>
      <c r="UXA740" s="479"/>
      <c r="UXB740" s="479"/>
      <c r="UXC740" s="479"/>
      <c r="UXD740" s="479"/>
      <c r="UXE740" s="479"/>
      <c r="UXF740" s="479"/>
      <c r="UXG740" s="479"/>
      <c r="UXH740" s="479"/>
      <c r="UXI740" s="479"/>
      <c r="UXJ740" s="479"/>
      <c r="UXK740" s="479"/>
      <c r="UXL740" s="479"/>
      <c r="UXM740" s="479"/>
      <c r="UXN740" s="479"/>
      <c r="UXO740" s="479"/>
      <c r="UXP740" s="479"/>
      <c r="UXQ740" s="479"/>
      <c r="UXR740" s="479"/>
      <c r="UXS740" s="479"/>
      <c r="UXT740" s="479"/>
      <c r="UXU740" s="479"/>
      <c r="UXV740" s="479"/>
      <c r="UXW740" s="479"/>
      <c r="UXX740" s="479"/>
      <c r="UXY740" s="479"/>
      <c r="UXZ740" s="479"/>
      <c r="UYA740" s="479"/>
      <c r="UYB740" s="479"/>
      <c r="UYC740" s="479"/>
      <c r="UYD740" s="479"/>
      <c r="UYE740" s="479"/>
      <c r="UYF740" s="479"/>
      <c r="UYG740" s="479"/>
      <c r="UYH740" s="479"/>
      <c r="UYI740" s="479"/>
      <c r="UYJ740" s="479"/>
      <c r="UYK740" s="479"/>
      <c r="UYL740" s="479"/>
      <c r="UYM740" s="479"/>
      <c r="UYN740" s="479"/>
      <c r="UYO740" s="479"/>
      <c r="UYP740" s="479"/>
      <c r="UYQ740" s="479"/>
      <c r="UYR740" s="479"/>
      <c r="UYS740" s="479"/>
      <c r="UYT740" s="479"/>
      <c r="UYU740" s="479"/>
      <c r="UYV740" s="479"/>
      <c r="UYW740" s="479"/>
      <c r="UYX740" s="479"/>
      <c r="UYY740" s="479"/>
      <c r="UYZ740" s="479"/>
      <c r="UZA740" s="479"/>
      <c r="UZB740" s="479"/>
      <c r="UZC740" s="479"/>
      <c r="UZD740" s="479"/>
      <c r="UZE740" s="479"/>
      <c r="UZF740" s="479"/>
      <c r="UZG740" s="479"/>
      <c r="UZH740" s="479"/>
      <c r="UZI740" s="479"/>
      <c r="UZJ740" s="479"/>
      <c r="UZK740" s="479"/>
      <c r="UZL740" s="479"/>
      <c r="UZM740" s="479"/>
      <c r="UZN740" s="479"/>
      <c r="UZO740" s="479"/>
      <c r="UZP740" s="479"/>
      <c r="UZQ740" s="479"/>
      <c r="UZR740" s="479"/>
      <c r="UZS740" s="479"/>
      <c r="UZT740" s="479"/>
      <c r="UZU740" s="479"/>
      <c r="UZV740" s="479"/>
      <c r="UZW740" s="479"/>
      <c r="UZX740" s="479"/>
      <c r="UZY740" s="479"/>
      <c r="UZZ740" s="479"/>
      <c r="VAA740" s="479"/>
      <c r="VAB740" s="479"/>
      <c r="VAC740" s="479"/>
      <c r="VAD740" s="479"/>
      <c r="VAE740" s="479"/>
      <c r="VAF740" s="479"/>
      <c r="VAG740" s="479"/>
      <c r="VAH740" s="479"/>
      <c r="VAI740" s="479"/>
      <c r="VAJ740" s="479"/>
      <c r="VAK740" s="479"/>
      <c r="VAL740" s="479"/>
      <c r="VAM740" s="479"/>
      <c r="VAN740" s="479"/>
      <c r="VAO740" s="479"/>
      <c r="VAP740" s="479"/>
      <c r="VAQ740" s="479"/>
      <c r="VAR740" s="479"/>
      <c r="VAS740" s="479"/>
      <c r="VAT740" s="479"/>
      <c r="VAU740" s="479"/>
      <c r="VAV740" s="479"/>
      <c r="VAW740" s="479"/>
      <c r="VAX740" s="479"/>
      <c r="VAY740" s="479"/>
      <c r="VAZ740" s="479"/>
      <c r="VBA740" s="479"/>
      <c r="VBB740" s="479"/>
      <c r="VBC740" s="479"/>
      <c r="VBD740" s="479"/>
      <c r="VBE740" s="479"/>
      <c r="VBF740" s="479"/>
      <c r="VBG740" s="479"/>
      <c r="VBH740" s="479"/>
      <c r="VBI740" s="479"/>
      <c r="VBJ740" s="479"/>
      <c r="VBK740" s="479"/>
      <c r="VBL740" s="479"/>
      <c r="VBM740" s="479"/>
      <c r="VBN740" s="479"/>
      <c r="VBO740" s="479"/>
      <c r="VBP740" s="479"/>
      <c r="VBQ740" s="479"/>
      <c r="VBR740" s="479"/>
      <c r="VBS740" s="479"/>
      <c r="VBT740" s="479"/>
      <c r="VBU740" s="479"/>
      <c r="VBV740" s="479"/>
      <c r="VBW740" s="479"/>
      <c r="VBX740" s="479"/>
      <c r="VBY740" s="479"/>
      <c r="VBZ740" s="479"/>
      <c r="VCA740" s="479"/>
      <c r="VCB740" s="479"/>
      <c r="VCC740" s="479"/>
      <c r="VCD740" s="479"/>
      <c r="VCE740" s="479"/>
      <c r="VCF740" s="479"/>
      <c r="VCG740" s="479"/>
      <c r="VCH740" s="479"/>
      <c r="VCI740" s="479"/>
      <c r="VCJ740" s="479"/>
      <c r="VCK740" s="479"/>
      <c r="VCL740" s="479"/>
      <c r="VCM740" s="479"/>
      <c r="VCN740" s="479"/>
      <c r="VCO740" s="479"/>
      <c r="VCP740" s="479"/>
      <c r="VCQ740" s="479"/>
      <c r="VCR740" s="479"/>
      <c r="VCS740" s="479"/>
      <c r="VCT740" s="479"/>
      <c r="VCU740" s="479"/>
      <c r="VCV740" s="479"/>
      <c r="VCW740" s="479"/>
      <c r="VCX740" s="479"/>
      <c r="VCY740" s="479"/>
      <c r="VCZ740" s="479"/>
      <c r="VDA740" s="479"/>
      <c r="VDB740" s="479"/>
      <c r="VDC740" s="479"/>
      <c r="VDD740" s="479"/>
      <c r="VDE740" s="479"/>
      <c r="VDF740" s="479"/>
      <c r="VDG740" s="479"/>
      <c r="VDH740" s="479"/>
      <c r="VDI740" s="479"/>
      <c r="VDJ740" s="479"/>
      <c r="VDK740" s="479"/>
      <c r="VDL740" s="479"/>
      <c r="VDM740" s="479"/>
      <c r="VDN740" s="479"/>
      <c r="VDO740" s="479"/>
      <c r="VDP740" s="479"/>
      <c r="VDQ740" s="479"/>
      <c r="VDR740" s="479"/>
      <c r="VDS740" s="479"/>
      <c r="VDT740" s="479"/>
      <c r="VDU740" s="479"/>
      <c r="VDV740" s="479"/>
      <c r="VDW740" s="479"/>
      <c r="VDX740" s="479"/>
      <c r="VDY740" s="479"/>
      <c r="VDZ740" s="479"/>
      <c r="VEA740" s="479"/>
      <c r="VEB740" s="479"/>
      <c r="VEC740" s="479"/>
      <c r="VED740" s="479"/>
      <c r="VEE740" s="479"/>
      <c r="VEF740" s="479"/>
      <c r="VEG740" s="479"/>
      <c r="VEH740" s="479"/>
      <c r="VEI740" s="479"/>
      <c r="VEJ740" s="479"/>
      <c r="VEK740" s="479"/>
      <c r="VEL740" s="479"/>
      <c r="VEM740" s="479"/>
      <c r="VEN740" s="479"/>
      <c r="VEO740" s="479"/>
      <c r="VEP740" s="479"/>
      <c r="VEQ740" s="479"/>
      <c r="VER740" s="479"/>
      <c r="VES740" s="479"/>
      <c r="VET740" s="479"/>
      <c r="VEU740" s="479"/>
      <c r="VEV740" s="479"/>
      <c r="VEW740" s="479"/>
      <c r="VEX740" s="479"/>
      <c r="VEY740" s="479"/>
      <c r="VEZ740" s="479"/>
      <c r="VFA740" s="479"/>
      <c r="VFB740" s="479"/>
      <c r="VFC740" s="479"/>
      <c r="VFD740" s="479"/>
      <c r="VFE740" s="479"/>
      <c r="VFF740" s="479"/>
      <c r="VFG740" s="479"/>
      <c r="VFH740" s="479"/>
      <c r="VFI740" s="479"/>
      <c r="VFJ740" s="479"/>
      <c r="VFK740" s="479"/>
      <c r="VFL740" s="479"/>
      <c r="VFM740" s="479"/>
      <c r="VFN740" s="479"/>
      <c r="VFO740" s="479"/>
      <c r="VFP740" s="479"/>
      <c r="VFQ740" s="479"/>
      <c r="VFR740" s="479"/>
      <c r="VFS740" s="479"/>
      <c r="VFT740" s="479"/>
      <c r="VFU740" s="479"/>
      <c r="VFV740" s="479"/>
      <c r="VFW740" s="479"/>
      <c r="VFX740" s="479"/>
      <c r="VFY740" s="479"/>
      <c r="VFZ740" s="479"/>
      <c r="VGA740" s="479"/>
      <c r="VGB740" s="479"/>
      <c r="VGC740" s="479"/>
      <c r="VGD740" s="479"/>
      <c r="VGE740" s="479"/>
      <c r="VGF740" s="479"/>
      <c r="VGG740" s="479"/>
      <c r="VGH740" s="479"/>
      <c r="VGI740" s="479"/>
      <c r="VGJ740" s="479"/>
      <c r="VGK740" s="479"/>
      <c r="VGL740" s="479"/>
      <c r="VGM740" s="479"/>
      <c r="VGN740" s="479"/>
      <c r="VGO740" s="479"/>
      <c r="VGP740" s="479"/>
      <c r="VGQ740" s="479"/>
      <c r="VGR740" s="479"/>
      <c r="VGS740" s="479"/>
      <c r="VGT740" s="479"/>
      <c r="VGU740" s="479"/>
      <c r="VGV740" s="479"/>
      <c r="VGW740" s="479"/>
      <c r="VGX740" s="479"/>
      <c r="VGY740" s="479"/>
      <c r="VGZ740" s="479"/>
      <c r="VHA740" s="479"/>
      <c r="VHB740" s="479"/>
      <c r="VHC740" s="479"/>
      <c r="VHD740" s="479"/>
      <c r="VHE740" s="479"/>
      <c r="VHF740" s="479"/>
      <c r="VHG740" s="479"/>
      <c r="VHH740" s="479"/>
      <c r="VHI740" s="479"/>
      <c r="VHJ740" s="479"/>
      <c r="VHK740" s="479"/>
      <c r="VHL740" s="479"/>
      <c r="VHM740" s="479"/>
      <c r="VHN740" s="479"/>
      <c r="VHO740" s="479"/>
      <c r="VHP740" s="479"/>
      <c r="VHQ740" s="479"/>
      <c r="VHR740" s="479"/>
      <c r="VHS740" s="479"/>
      <c r="VHT740" s="479"/>
      <c r="VHU740" s="479"/>
      <c r="VHV740" s="479"/>
      <c r="VHW740" s="479"/>
      <c r="VHX740" s="479"/>
      <c r="VHY740" s="479"/>
      <c r="VHZ740" s="479"/>
      <c r="VIA740" s="479"/>
      <c r="VIB740" s="479"/>
      <c r="VIC740" s="479"/>
      <c r="VID740" s="479"/>
      <c r="VIE740" s="479"/>
      <c r="VIF740" s="479"/>
      <c r="VIG740" s="479"/>
      <c r="VIH740" s="479"/>
      <c r="VII740" s="479"/>
      <c r="VIJ740" s="479"/>
      <c r="VIK740" s="479"/>
      <c r="VIL740" s="479"/>
      <c r="VIM740" s="479"/>
      <c r="VIN740" s="479"/>
      <c r="VIO740" s="479"/>
      <c r="VIP740" s="479"/>
      <c r="VIQ740" s="479"/>
      <c r="VIR740" s="479"/>
      <c r="VIS740" s="479"/>
      <c r="VIT740" s="479"/>
      <c r="VIU740" s="479"/>
      <c r="VIV740" s="479"/>
      <c r="VIW740" s="479"/>
      <c r="VIX740" s="479"/>
      <c r="VIY740" s="479"/>
      <c r="VIZ740" s="479"/>
      <c r="VJA740" s="479"/>
      <c r="VJB740" s="479"/>
      <c r="VJC740" s="479"/>
      <c r="VJD740" s="479"/>
      <c r="VJE740" s="479"/>
      <c r="VJF740" s="479"/>
      <c r="VJG740" s="479"/>
      <c r="VJH740" s="479"/>
      <c r="VJI740" s="479"/>
      <c r="VJJ740" s="479"/>
      <c r="VJK740" s="479"/>
      <c r="VJL740" s="479"/>
      <c r="VJM740" s="479"/>
      <c r="VJN740" s="479"/>
      <c r="VJO740" s="479"/>
      <c r="VJP740" s="479"/>
      <c r="VJQ740" s="479"/>
      <c r="VJR740" s="479"/>
      <c r="VJS740" s="479"/>
      <c r="VJT740" s="479"/>
      <c r="VJU740" s="479"/>
      <c r="VJV740" s="479"/>
      <c r="VJW740" s="479"/>
      <c r="VJX740" s="479"/>
      <c r="VJY740" s="479"/>
      <c r="VJZ740" s="479"/>
      <c r="VKA740" s="479"/>
      <c r="VKB740" s="479"/>
      <c r="VKC740" s="479"/>
      <c r="VKD740" s="479"/>
      <c r="VKE740" s="479"/>
      <c r="VKF740" s="479"/>
      <c r="VKG740" s="479"/>
      <c r="VKH740" s="479"/>
      <c r="VKI740" s="479"/>
      <c r="VKJ740" s="479"/>
      <c r="VKK740" s="479"/>
      <c r="VKL740" s="479"/>
      <c r="VKM740" s="479"/>
      <c r="VKN740" s="479"/>
      <c r="VKO740" s="479"/>
      <c r="VKP740" s="479"/>
      <c r="VKQ740" s="479"/>
      <c r="VKR740" s="479"/>
      <c r="VKS740" s="479"/>
      <c r="VKT740" s="479"/>
      <c r="VKU740" s="479"/>
      <c r="VKV740" s="479"/>
      <c r="VKW740" s="479"/>
      <c r="VKX740" s="479"/>
      <c r="VKY740" s="479"/>
      <c r="VKZ740" s="479"/>
      <c r="VLA740" s="479"/>
      <c r="VLB740" s="479"/>
      <c r="VLC740" s="479"/>
      <c r="VLD740" s="479"/>
      <c r="VLE740" s="479"/>
      <c r="VLF740" s="479"/>
      <c r="VLG740" s="479"/>
      <c r="VLH740" s="479"/>
      <c r="VLI740" s="479"/>
      <c r="VLJ740" s="479"/>
      <c r="VLK740" s="479"/>
      <c r="VLL740" s="479"/>
      <c r="VLM740" s="479"/>
      <c r="VLN740" s="479"/>
      <c r="VLO740" s="479"/>
      <c r="VLP740" s="479"/>
      <c r="VLQ740" s="479"/>
      <c r="VLR740" s="479"/>
      <c r="VLS740" s="479"/>
      <c r="VLT740" s="479"/>
      <c r="VLU740" s="479"/>
      <c r="VLV740" s="479"/>
      <c r="VLW740" s="479"/>
      <c r="VLX740" s="479"/>
      <c r="VLY740" s="479"/>
      <c r="VLZ740" s="479"/>
      <c r="VMA740" s="479"/>
      <c r="VMB740" s="479"/>
      <c r="VMC740" s="479"/>
      <c r="VMD740" s="479"/>
      <c r="VME740" s="479"/>
      <c r="VMF740" s="479"/>
      <c r="VMG740" s="479"/>
      <c r="VMH740" s="479"/>
      <c r="VMI740" s="479"/>
      <c r="VMJ740" s="479"/>
      <c r="VMK740" s="479"/>
      <c r="VML740" s="479"/>
      <c r="VMM740" s="479"/>
      <c r="VMN740" s="479"/>
      <c r="VMO740" s="479"/>
      <c r="VMP740" s="479"/>
      <c r="VMQ740" s="479"/>
      <c r="VMR740" s="479"/>
      <c r="VMS740" s="479"/>
      <c r="VMT740" s="479"/>
      <c r="VMU740" s="479"/>
      <c r="VMV740" s="479"/>
      <c r="VMW740" s="479"/>
      <c r="VMX740" s="479"/>
      <c r="VMY740" s="479"/>
      <c r="VMZ740" s="479"/>
      <c r="VNA740" s="479"/>
      <c r="VNB740" s="479"/>
      <c r="VNC740" s="479"/>
      <c r="VND740" s="479"/>
      <c r="VNE740" s="479"/>
      <c r="VNF740" s="479"/>
      <c r="VNG740" s="479"/>
      <c r="VNH740" s="479"/>
      <c r="VNI740" s="479"/>
      <c r="VNJ740" s="479"/>
      <c r="VNK740" s="479"/>
      <c r="VNL740" s="479"/>
      <c r="VNM740" s="479"/>
      <c r="VNN740" s="479"/>
      <c r="VNO740" s="479"/>
      <c r="VNP740" s="479"/>
      <c r="VNQ740" s="479"/>
      <c r="VNR740" s="479"/>
      <c r="VNS740" s="479"/>
      <c r="VNT740" s="479"/>
      <c r="VNU740" s="479"/>
      <c r="VNV740" s="479"/>
      <c r="VNW740" s="479"/>
      <c r="VNX740" s="479"/>
      <c r="VNY740" s="479"/>
      <c r="VNZ740" s="479"/>
      <c r="VOA740" s="479"/>
      <c r="VOB740" s="479"/>
      <c r="VOC740" s="479"/>
      <c r="VOD740" s="479"/>
      <c r="VOE740" s="479"/>
      <c r="VOF740" s="479"/>
      <c r="VOG740" s="479"/>
      <c r="VOH740" s="479"/>
      <c r="VOI740" s="479"/>
      <c r="VOJ740" s="479"/>
      <c r="VOK740" s="479"/>
      <c r="VOL740" s="479"/>
      <c r="VOM740" s="479"/>
      <c r="VON740" s="479"/>
      <c r="VOO740" s="479"/>
      <c r="VOP740" s="479"/>
      <c r="VOQ740" s="479"/>
      <c r="VOR740" s="479"/>
      <c r="VOS740" s="479"/>
      <c r="VOT740" s="479"/>
      <c r="VOU740" s="479"/>
      <c r="VOV740" s="479"/>
      <c r="VOW740" s="479"/>
      <c r="VOX740" s="479"/>
      <c r="VOY740" s="479"/>
      <c r="VOZ740" s="479"/>
      <c r="VPA740" s="479"/>
      <c r="VPB740" s="479"/>
      <c r="VPC740" s="479"/>
      <c r="VPD740" s="479"/>
      <c r="VPE740" s="479"/>
      <c r="VPF740" s="479"/>
      <c r="VPG740" s="479"/>
      <c r="VPH740" s="479"/>
      <c r="VPI740" s="479"/>
      <c r="VPJ740" s="479"/>
      <c r="VPK740" s="479"/>
      <c r="VPL740" s="479"/>
      <c r="VPM740" s="479"/>
      <c r="VPN740" s="479"/>
      <c r="VPO740" s="479"/>
      <c r="VPP740" s="479"/>
      <c r="VPQ740" s="479"/>
      <c r="VPR740" s="479"/>
      <c r="VPS740" s="479"/>
      <c r="VPT740" s="479"/>
      <c r="VPU740" s="479"/>
      <c r="VPV740" s="479"/>
      <c r="VPW740" s="479"/>
      <c r="VPX740" s="479"/>
      <c r="VPY740" s="479"/>
      <c r="VPZ740" s="479"/>
      <c r="VQA740" s="479"/>
      <c r="VQB740" s="479"/>
      <c r="VQC740" s="479"/>
      <c r="VQD740" s="479"/>
      <c r="VQE740" s="479"/>
      <c r="VQF740" s="479"/>
      <c r="VQG740" s="479"/>
      <c r="VQH740" s="479"/>
      <c r="VQI740" s="479"/>
      <c r="VQJ740" s="479"/>
      <c r="VQK740" s="479"/>
      <c r="VQL740" s="479"/>
      <c r="VQM740" s="479"/>
      <c r="VQN740" s="479"/>
      <c r="VQO740" s="479"/>
      <c r="VQP740" s="479"/>
      <c r="VQQ740" s="479"/>
      <c r="VQR740" s="479"/>
      <c r="VQS740" s="479"/>
      <c r="VQT740" s="479"/>
      <c r="VQU740" s="479"/>
      <c r="VQV740" s="479"/>
      <c r="VQW740" s="479"/>
      <c r="VQX740" s="479"/>
      <c r="VQY740" s="479"/>
      <c r="VQZ740" s="479"/>
      <c r="VRA740" s="479"/>
      <c r="VRB740" s="479"/>
      <c r="VRC740" s="479"/>
      <c r="VRD740" s="479"/>
      <c r="VRE740" s="479"/>
      <c r="VRF740" s="479"/>
      <c r="VRG740" s="479"/>
      <c r="VRH740" s="479"/>
      <c r="VRI740" s="479"/>
      <c r="VRJ740" s="479"/>
      <c r="VRK740" s="479"/>
      <c r="VRL740" s="479"/>
      <c r="VRM740" s="479"/>
      <c r="VRN740" s="479"/>
      <c r="VRO740" s="479"/>
      <c r="VRP740" s="479"/>
      <c r="VRQ740" s="479"/>
      <c r="VRR740" s="479"/>
      <c r="VRS740" s="479"/>
      <c r="VRT740" s="479"/>
      <c r="VRU740" s="479"/>
      <c r="VRV740" s="479"/>
      <c r="VRW740" s="479"/>
      <c r="VRX740" s="479"/>
      <c r="VRY740" s="479"/>
      <c r="VRZ740" s="479"/>
      <c r="VSA740" s="479"/>
      <c r="VSB740" s="479"/>
      <c r="VSC740" s="479"/>
      <c r="VSD740" s="479"/>
      <c r="VSE740" s="479"/>
      <c r="VSF740" s="479"/>
      <c r="VSG740" s="479"/>
      <c r="VSH740" s="479"/>
      <c r="VSI740" s="479"/>
      <c r="VSJ740" s="479"/>
      <c r="VSK740" s="479"/>
      <c r="VSL740" s="479"/>
      <c r="VSM740" s="479"/>
      <c r="VSN740" s="479"/>
      <c r="VSO740" s="479"/>
      <c r="VSP740" s="479"/>
      <c r="VSQ740" s="479"/>
      <c r="VSR740" s="479"/>
      <c r="VSS740" s="479"/>
      <c r="VST740" s="479"/>
      <c r="VSU740" s="479"/>
      <c r="VSV740" s="479"/>
      <c r="VSW740" s="479"/>
      <c r="VSX740" s="479"/>
      <c r="VSY740" s="479"/>
      <c r="VSZ740" s="479"/>
      <c r="VTA740" s="479"/>
      <c r="VTB740" s="479"/>
      <c r="VTC740" s="479"/>
      <c r="VTD740" s="479"/>
      <c r="VTE740" s="479"/>
      <c r="VTF740" s="479"/>
      <c r="VTG740" s="479"/>
      <c r="VTH740" s="479"/>
      <c r="VTI740" s="479"/>
      <c r="VTJ740" s="479"/>
      <c r="VTK740" s="479"/>
      <c r="VTL740" s="479"/>
      <c r="VTM740" s="479"/>
      <c r="VTN740" s="479"/>
      <c r="VTO740" s="479"/>
      <c r="VTP740" s="479"/>
      <c r="VTQ740" s="479"/>
      <c r="VTR740" s="479"/>
      <c r="VTS740" s="479"/>
      <c r="VTT740" s="479"/>
      <c r="VTU740" s="479"/>
      <c r="VTV740" s="479"/>
      <c r="VTW740" s="479"/>
      <c r="VTX740" s="479"/>
      <c r="VTY740" s="479"/>
      <c r="VTZ740" s="479"/>
      <c r="VUA740" s="479"/>
      <c r="VUB740" s="479"/>
      <c r="VUC740" s="479"/>
      <c r="VUD740" s="479"/>
      <c r="VUE740" s="479"/>
      <c r="VUF740" s="479"/>
      <c r="VUG740" s="479"/>
      <c r="VUH740" s="479"/>
      <c r="VUI740" s="479"/>
      <c r="VUJ740" s="479"/>
      <c r="VUK740" s="479"/>
      <c r="VUL740" s="479"/>
      <c r="VUM740" s="479"/>
      <c r="VUN740" s="479"/>
      <c r="VUO740" s="479"/>
      <c r="VUP740" s="479"/>
      <c r="VUQ740" s="479"/>
      <c r="VUR740" s="479"/>
      <c r="VUS740" s="479"/>
      <c r="VUT740" s="479"/>
      <c r="VUU740" s="479"/>
      <c r="VUV740" s="479"/>
      <c r="VUW740" s="479"/>
      <c r="VUX740" s="479"/>
      <c r="VUY740" s="479"/>
      <c r="VUZ740" s="479"/>
      <c r="VVA740" s="479"/>
      <c r="VVB740" s="479"/>
      <c r="VVC740" s="479"/>
      <c r="VVD740" s="479"/>
      <c r="VVE740" s="479"/>
      <c r="VVF740" s="479"/>
      <c r="VVG740" s="479"/>
      <c r="VVH740" s="479"/>
      <c r="VVI740" s="479"/>
      <c r="VVJ740" s="479"/>
      <c r="VVK740" s="479"/>
      <c r="VVL740" s="479"/>
      <c r="VVM740" s="479"/>
      <c r="VVN740" s="479"/>
      <c r="VVO740" s="479"/>
      <c r="VVP740" s="479"/>
      <c r="VVQ740" s="479"/>
      <c r="VVR740" s="479"/>
      <c r="VVS740" s="479"/>
      <c r="VVT740" s="479"/>
      <c r="VVU740" s="479"/>
      <c r="VVV740" s="479"/>
      <c r="VVW740" s="479"/>
      <c r="VVX740" s="479"/>
      <c r="VVY740" s="479"/>
      <c r="VVZ740" s="479"/>
      <c r="VWA740" s="479"/>
      <c r="VWB740" s="479"/>
      <c r="VWC740" s="479"/>
      <c r="VWD740" s="479"/>
      <c r="VWE740" s="479"/>
      <c r="VWF740" s="479"/>
      <c r="VWG740" s="479"/>
      <c r="VWH740" s="479"/>
      <c r="VWI740" s="479"/>
      <c r="VWJ740" s="479"/>
      <c r="VWK740" s="479"/>
      <c r="VWL740" s="479"/>
      <c r="VWM740" s="479"/>
      <c r="VWN740" s="479"/>
      <c r="VWO740" s="479"/>
      <c r="VWP740" s="479"/>
      <c r="VWQ740" s="479"/>
      <c r="VWR740" s="479"/>
      <c r="VWS740" s="479"/>
      <c r="VWT740" s="479"/>
      <c r="VWU740" s="479"/>
      <c r="VWV740" s="479"/>
      <c r="VWW740" s="479"/>
      <c r="VWX740" s="479"/>
      <c r="VWY740" s="479"/>
      <c r="VWZ740" s="479"/>
      <c r="VXA740" s="479"/>
      <c r="VXB740" s="479"/>
      <c r="VXC740" s="479"/>
      <c r="VXD740" s="479"/>
      <c r="VXE740" s="479"/>
      <c r="VXF740" s="479"/>
      <c r="VXG740" s="479"/>
      <c r="VXH740" s="479"/>
      <c r="VXI740" s="479"/>
      <c r="VXJ740" s="479"/>
      <c r="VXK740" s="479"/>
      <c r="VXL740" s="479"/>
      <c r="VXM740" s="479"/>
      <c r="VXN740" s="479"/>
      <c r="VXO740" s="479"/>
      <c r="VXP740" s="479"/>
      <c r="VXQ740" s="479"/>
      <c r="VXR740" s="479"/>
      <c r="VXS740" s="479"/>
      <c r="VXT740" s="479"/>
      <c r="VXU740" s="479"/>
      <c r="VXV740" s="479"/>
      <c r="VXW740" s="479"/>
      <c r="VXX740" s="479"/>
      <c r="VXY740" s="479"/>
      <c r="VXZ740" s="479"/>
      <c r="VYA740" s="479"/>
      <c r="VYB740" s="479"/>
      <c r="VYC740" s="479"/>
      <c r="VYD740" s="479"/>
      <c r="VYE740" s="479"/>
      <c r="VYF740" s="479"/>
      <c r="VYG740" s="479"/>
      <c r="VYH740" s="479"/>
      <c r="VYI740" s="479"/>
      <c r="VYJ740" s="479"/>
      <c r="VYK740" s="479"/>
      <c r="VYL740" s="479"/>
      <c r="VYM740" s="479"/>
      <c r="VYN740" s="479"/>
      <c r="VYO740" s="479"/>
      <c r="VYP740" s="479"/>
      <c r="VYQ740" s="479"/>
      <c r="VYR740" s="479"/>
      <c r="VYS740" s="479"/>
      <c r="VYT740" s="479"/>
      <c r="VYU740" s="479"/>
      <c r="VYV740" s="479"/>
      <c r="VYW740" s="479"/>
      <c r="VYX740" s="479"/>
      <c r="VYY740" s="479"/>
      <c r="VYZ740" s="479"/>
      <c r="VZA740" s="479"/>
      <c r="VZB740" s="479"/>
      <c r="VZC740" s="479"/>
      <c r="VZD740" s="479"/>
      <c r="VZE740" s="479"/>
      <c r="VZF740" s="479"/>
      <c r="VZG740" s="479"/>
      <c r="VZH740" s="479"/>
      <c r="VZI740" s="479"/>
      <c r="VZJ740" s="479"/>
      <c r="VZK740" s="479"/>
      <c r="VZL740" s="479"/>
      <c r="VZM740" s="479"/>
      <c r="VZN740" s="479"/>
      <c r="VZO740" s="479"/>
      <c r="VZP740" s="479"/>
      <c r="VZQ740" s="479"/>
      <c r="VZR740" s="479"/>
      <c r="VZS740" s="479"/>
      <c r="VZT740" s="479"/>
      <c r="VZU740" s="479"/>
      <c r="VZV740" s="479"/>
      <c r="VZW740" s="479"/>
      <c r="VZX740" s="479"/>
      <c r="VZY740" s="479"/>
      <c r="VZZ740" s="479"/>
      <c r="WAA740" s="479"/>
      <c r="WAB740" s="479"/>
      <c r="WAC740" s="479"/>
      <c r="WAD740" s="479"/>
      <c r="WAE740" s="479"/>
      <c r="WAF740" s="479"/>
      <c r="WAG740" s="479"/>
      <c r="WAH740" s="479"/>
      <c r="WAI740" s="479"/>
      <c r="WAJ740" s="479"/>
      <c r="WAK740" s="479"/>
      <c r="WAL740" s="479"/>
      <c r="WAM740" s="479"/>
      <c r="WAN740" s="479"/>
      <c r="WAO740" s="479"/>
      <c r="WAP740" s="479"/>
      <c r="WAQ740" s="479"/>
      <c r="WAR740" s="479"/>
      <c r="WAS740" s="479"/>
      <c r="WAT740" s="479"/>
      <c r="WAU740" s="479"/>
      <c r="WAV740" s="479"/>
      <c r="WAW740" s="479"/>
      <c r="WAX740" s="479"/>
      <c r="WAY740" s="479"/>
      <c r="WAZ740" s="479"/>
      <c r="WBA740" s="479"/>
      <c r="WBB740" s="479"/>
      <c r="WBC740" s="479"/>
      <c r="WBD740" s="479"/>
      <c r="WBE740" s="479"/>
      <c r="WBF740" s="479"/>
      <c r="WBG740" s="479"/>
      <c r="WBH740" s="479"/>
      <c r="WBI740" s="479"/>
      <c r="WBJ740" s="479"/>
      <c r="WBK740" s="479"/>
      <c r="WBL740" s="479"/>
      <c r="WBM740" s="479"/>
      <c r="WBN740" s="479"/>
      <c r="WBO740" s="479"/>
      <c r="WBP740" s="479"/>
      <c r="WBQ740" s="479"/>
      <c r="WBR740" s="479"/>
      <c r="WBS740" s="479"/>
      <c r="WBT740" s="479"/>
      <c r="WBU740" s="479"/>
      <c r="WBV740" s="479"/>
      <c r="WBW740" s="479"/>
      <c r="WBX740" s="479"/>
      <c r="WBY740" s="479"/>
      <c r="WBZ740" s="479"/>
      <c r="WCA740" s="479"/>
      <c r="WCB740" s="479"/>
      <c r="WCC740" s="479"/>
      <c r="WCD740" s="479"/>
      <c r="WCE740" s="479"/>
      <c r="WCF740" s="479"/>
      <c r="WCG740" s="479"/>
      <c r="WCH740" s="479"/>
      <c r="WCI740" s="479"/>
      <c r="WCJ740" s="479"/>
      <c r="WCK740" s="479"/>
      <c r="WCL740" s="479"/>
      <c r="WCM740" s="479"/>
      <c r="WCN740" s="479"/>
      <c r="WCO740" s="479"/>
      <c r="WCP740" s="479"/>
      <c r="WCQ740" s="479"/>
      <c r="WCR740" s="479"/>
      <c r="WCS740" s="479"/>
      <c r="WCT740" s="479"/>
      <c r="WCU740" s="479"/>
      <c r="WCV740" s="479"/>
      <c r="WCW740" s="479"/>
      <c r="WCX740" s="479"/>
      <c r="WCY740" s="479"/>
      <c r="WCZ740" s="479"/>
      <c r="WDA740" s="479"/>
      <c r="WDB740" s="479"/>
      <c r="WDC740" s="479"/>
      <c r="WDD740" s="479"/>
      <c r="WDE740" s="479"/>
      <c r="WDF740" s="479"/>
      <c r="WDG740" s="479"/>
      <c r="WDH740" s="479"/>
      <c r="WDI740" s="479"/>
      <c r="WDJ740" s="479"/>
      <c r="WDK740" s="479"/>
      <c r="WDL740" s="479"/>
      <c r="WDM740" s="479"/>
      <c r="WDN740" s="479"/>
      <c r="WDO740" s="479"/>
      <c r="WDP740" s="479"/>
      <c r="WDQ740" s="479"/>
      <c r="WDR740" s="479"/>
      <c r="WDS740" s="479"/>
      <c r="WDT740" s="479"/>
      <c r="WDU740" s="479"/>
      <c r="WDV740" s="479"/>
      <c r="WDW740" s="479"/>
      <c r="WDX740" s="479"/>
      <c r="WDY740" s="479"/>
      <c r="WDZ740" s="479"/>
      <c r="WEA740" s="479"/>
      <c r="WEB740" s="479"/>
      <c r="WEC740" s="479"/>
      <c r="WED740" s="479"/>
      <c r="WEE740" s="479"/>
      <c r="WEF740" s="479"/>
      <c r="WEG740" s="479"/>
      <c r="WEH740" s="479"/>
      <c r="WEI740" s="479"/>
      <c r="WEJ740" s="479"/>
      <c r="WEK740" s="479"/>
      <c r="WEL740" s="479"/>
      <c r="WEM740" s="479"/>
      <c r="WEN740" s="479"/>
      <c r="WEO740" s="479"/>
      <c r="WEP740" s="479"/>
      <c r="WEQ740" s="479"/>
      <c r="WER740" s="479"/>
      <c r="WES740" s="479"/>
      <c r="WET740" s="479"/>
      <c r="WEU740" s="479"/>
      <c r="WEV740" s="479"/>
      <c r="WEW740" s="479"/>
      <c r="WEX740" s="479"/>
      <c r="WEY740" s="479"/>
      <c r="WEZ740" s="479"/>
      <c r="WFA740" s="479"/>
      <c r="WFB740" s="479"/>
      <c r="WFC740" s="479"/>
      <c r="WFD740" s="479"/>
      <c r="WFE740" s="479"/>
      <c r="WFF740" s="479"/>
      <c r="WFG740" s="479"/>
      <c r="WFH740" s="479"/>
      <c r="WFI740" s="479"/>
      <c r="WFJ740" s="479"/>
      <c r="WFK740" s="479"/>
      <c r="WFL740" s="479"/>
      <c r="WFM740" s="479"/>
      <c r="WFN740" s="479"/>
      <c r="WFO740" s="479"/>
      <c r="WFP740" s="479"/>
      <c r="WFQ740" s="479"/>
      <c r="WFR740" s="479"/>
      <c r="WFS740" s="479"/>
      <c r="WFT740" s="479"/>
      <c r="WFU740" s="479"/>
      <c r="WFV740" s="479"/>
      <c r="WFW740" s="479"/>
      <c r="WFX740" s="479"/>
      <c r="WFY740" s="479"/>
      <c r="WFZ740" s="479"/>
      <c r="WGA740" s="479"/>
      <c r="WGB740" s="479"/>
      <c r="WGC740" s="479"/>
      <c r="WGD740" s="479"/>
      <c r="WGE740" s="479"/>
      <c r="WGF740" s="479"/>
      <c r="WGG740" s="479"/>
      <c r="WGH740" s="479"/>
      <c r="WGI740" s="479"/>
      <c r="WGJ740" s="479"/>
      <c r="WGK740" s="479"/>
      <c r="WGL740" s="479"/>
      <c r="WGM740" s="479"/>
      <c r="WGN740" s="479"/>
      <c r="WGO740" s="479"/>
      <c r="WGP740" s="479"/>
      <c r="WGQ740" s="479"/>
      <c r="WGR740" s="479"/>
      <c r="WGS740" s="479"/>
      <c r="WGT740" s="479"/>
      <c r="WGU740" s="479"/>
      <c r="WGV740" s="479"/>
      <c r="WGW740" s="479"/>
      <c r="WGX740" s="479"/>
      <c r="WGY740" s="479"/>
      <c r="WGZ740" s="479"/>
      <c r="WHA740" s="479"/>
      <c r="WHB740" s="479"/>
      <c r="WHC740" s="479"/>
      <c r="WHD740" s="479"/>
      <c r="WHE740" s="479"/>
      <c r="WHF740" s="479"/>
      <c r="WHG740" s="479"/>
      <c r="WHH740" s="479"/>
      <c r="WHI740" s="479"/>
      <c r="WHJ740" s="479"/>
      <c r="WHK740" s="479"/>
      <c r="WHL740" s="479"/>
      <c r="WHM740" s="479"/>
      <c r="WHN740" s="479"/>
      <c r="WHO740" s="479"/>
      <c r="WHP740" s="479"/>
      <c r="WHQ740" s="479"/>
      <c r="WHR740" s="479"/>
      <c r="WHS740" s="479"/>
      <c r="WHT740" s="479"/>
      <c r="WHU740" s="479"/>
      <c r="WHV740" s="479"/>
      <c r="WHW740" s="479"/>
      <c r="WHX740" s="479"/>
      <c r="WHY740" s="479"/>
      <c r="WHZ740" s="479"/>
      <c r="WIA740" s="479"/>
      <c r="WIB740" s="479"/>
      <c r="WIC740" s="479"/>
      <c r="WID740" s="479"/>
      <c r="WIE740" s="479"/>
      <c r="WIF740" s="479"/>
      <c r="WIG740" s="479"/>
      <c r="WIH740" s="479"/>
      <c r="WII740" s="479"/>
      <c r="WIJ740" s="479"/>
      <c r="WIK740" s="479"/>
      <c r="WIL740" s="479"/>
      <c r="WIM740" s="479"/>
      <c r="WIN740" s="479"/>
      <c r="WIO740" s="479"/>
      <c r="WIP740" s="479"/>
      <c r="WIQ740" s="479"/>
      <c r="WIR740" s="479"/>
      <c r="WIS740" s="479"/>
      <c r="WIT740" s="479"/>
      <c r="WIU740" s="479"/>
      <c r="WIV740" s="479"/>
      <c r="WIW740" s="479"/>
      <c r="WIX740" s="479"/>
      <c r="WIY740" s="479"/>
      <c r="WIZ740" s="479"/>
      <c r="WJA740" s="479"/>
      <c r="WJB740" s="479"/>
      <c r="WJC740" s="479"/>
      <c r="WJD740" s="479"/>
      <c r="WJE740" s="479"/>
      <c r="WJF740" s="479"/>
      <c r="WJG740" s="479"/>
      <c r="WJH740" s="479"/>
      <c r="WJI740" s="479"/>
      <c r="WJJ740" s="479"/>
      <c r="WJK740" s="479"/>
      <c r="WJL740" s="479"/>
      <c r="WJM740" s="479"/>
      <c r="WJN740" s="479"/>
      <c r="WJO740" s="479"/>
      <c r="WJP740" s="479"/>
      <c r="WJQ740" s="479"/>
      <c r="WJR740" s="479"/>
      <c r="WJS740" s="479"/>
      <c r="WJT740" s="479"/>
      <c r="WJU740" s="479"/>
      <c r="WJV740" s="479"/>
      <c r="WJW740" s="479"/>
      <c r="WJX740" s="479"/>
      <c r="WJY740" s="479"/>
      <c r="WJZ740" s="479"/>
      <c r="WKA740" s="479"/>
      <c r="WKB740" s="479"/>
      <c r="WKC740" s="479"/>
      <c r="WKD740" s="479"/>
      <c r="WKE740" s="479"/>
      <c r="WKF740" s="479"/>
      <c r="WKG740" s="479"/>
      <c r="WKH740" s="479"/>
      <c r="WKI740" s="479"/>
      <c r="WKJ740" s="479"/>
      <c r="WKK740" s="479"/>
      <c r="WKL740" s="479"/>
      <c r="WKM740" s="479"/>
      <c r="WKN740" s="479"/>
      <c r="WKO740" s="479"/>
      <c r="WKP740" s="479"/>
      <c r="WKQ740" s="479"/>
      <c r="WKR740" s="479"/>
      <c r="WKS740" s="479"/>
      <c r="WKT740" s="479"/>
      <c r="WKU740" s="479"/>
      <c r="WKV740" s="479"/>
      <c r="WKW740" s="479"/>
      <c r="WKX740" s="479"/>
      <c r="WKY740" s="479"/>
      <c r="WKZ740" s="479"/>
      <c r="WLA740" s="479"/>
      <c r="WLB740" s="479"/>
      <c r="WLC740" s="479"/>
      <c r="WLD740" s="479"/>
      <c r="WLE740" s="479"/>
      <c r="WLF740" s="479"/>
      <c r="WLG740" s="479"/>
      <c r="WLH740" s="479"/>
      <c r="WLI740" s="479"/>
      <c r="WLJ740" s="479"/>
      <c r="WLK740" s="479"/>
      <c r="WLL740" s="479"/>
      <c r="WLM740" s="479"/>
      <c r="WLN740" s="479"/>
      <c r="WLO740" s="479"/>
      <c r="WLP740" s="479"/>
      <c r="WLQ740" s="479"/>
      <c r="WLR740" s="479"/>
      <c r="WLS740" s="479"/>
      <c r="WLT740" s="479"/>
      <c r="WLU740" s="479"/>
      <c r="WLV740" s="479"/>
      <c r="WLW740" s="479"/>
      <c r="WLX740" s="479"/>
      <c r="WLY740" s="479"/>
      <c r="WLZ740" s="479"/>
      <c r="WMA740" s="479"/>
      <c r="WMB740" s="479"/>
      <c r="WMC740" s="479"/>
      <c r="WMD740" s="479"/>
      <c r="WME740" s="479"/>
      <c r="WMF740" s="479"/>
      <c r="WMG740" s="479"/>
      <c r="WMH740" s="479"/>
      <c r="WMI740" s="479"/>
      <c r="WMJ740" s="479"/>
      <c r="WMK740" s="479"/>
      <c r="WML740" s="479"/>
      <c r="WMM740" s="479"/>
      <c r="WMN740" s="479"/>
      <c r="WMO740" s="479"/>
      <c r="WMP740" s="479"/>
      <c r="WMQ740" s="479"/>
      <c r="WMR740" s="479"/>
      <c r="WMS740" s="479"/>
      <c r="WMT740" s="479"/>
      <c r="WMU740" s="479"/>
      <c r="WMV740" s="479"/>
      <c r="WMW740" s="479"/>
      <c r="WMX740" s="479"/>
      <c r="WMY740" s="479"/>
      <c r="WMZ740" s="479"/>
      <c r="WNA740" s="479"/>
      <c r="WNB740" s="479"/>
      <c r="WNC740" s="479"/>
      <c r="WND740" s="479"/>
      <c r="WNE740" s="479"/>
      <c r="WNF740" s="479"/>
      <c r="WNG740" s="479"/>
      <c r="WNH740" s="479"/>
      <c r="WNI740" s="479"/>
      <c r="WNJ740" s="479"/>
      <c r="WNK740" s="479"/>
      <c r="WNL740" s="479"/>
      <c r="WNM740" s="479"/>
      <c r="WNN740" s="479"/>
      <c r="WNO740" s="479"/>
      <c r="WNP740" s="479"/>
      <c r="WNQ740" s="479"/>
      <c r="WNR740" s="479"/>
      <c r="WNS740" s="479"/>
      <c r="WNT740" s="479"/>
      <c r="WNU740" s="479"/>
      <c r="WNV740" s="479"/>
      <c r="WNW740" s="479"/>
      <c r="WNX740" s="479"/>
      <c r="WNY740" s="479"/>
      <c r="WNZ740" s="479"/>
      <c r="WOA740" s="479"/>
      <c r="WOB740" s="479"/>
      <c r="WOC740" s="479"/>
      <c r="WOD740" s="479"/>
      <c r="WOE740" s="479"/>
      <c r="WOF740" s="479"/>
      <c r="WOG740" s="479"/>
      <c r="WOH740" s="479"/>
      <c r="WOI740" s="479"/>
      <c r="WOJ740" s="479"/>
      <c r="WOK740" s="479"/>
      <c r="WOL740" s="479"/>
      <c r="WOM740" s="479"/>
      <c r="WON740" s="479"/>
      <c r="WOO740" s="479"/>
      <c r="WOP740" s="479"/>
      <c r="WOQ740" s="479"/>
      <c r="WOR740" s="479"/>
      <c r="WOS740" s="479"/>
      <c r="WOT740" s="479"/>
      <c r="WOU740" s="479"/>
      <c r="WOV740" s="479"/>
      <c r="WOW740" s="479"/>
      <c r="WOX740" s="479"/>
      <c r="WOY740" s="479"/>
      <c r="WOZ740" s="479"/>
      <c r="WPA740" s="479"/>
      <c r="WPB740" s="479"/>
      <c r="WPC740" s="479"/>
      <c r="WPD740" s="479"/>
      <c r="WPE740" s="479"/>
      <c r="WPF740" s="479"/>
      <c r="WPG740" s="479"/>
      <c r="WPH740" s="479"/>
      <c r="WPI740" s="479"/>
      <c r="WPJ740" s="479"/>
      <c r="WPK740" s="479"/>
      <c r="WPL740" s="479"/>
      <c r="WPM740" s="479"/>
      <c r="WPN740" s="479"/>
      <c r="WPO740" s="479"/>
      <c r="WPP740" s="479"/>
      <c r="WPQ740" s="479"/>
      <c r="WPR740" s="479"/>
      <c r="WPS740" s="479"/>
      <c r="WPT740" s="479"/>
      <c r="WPU740" s="479"/>
      <c r="WPV740" s="479"/>
      <c r="WPW740" s="479"/>
      <c r="WPX740" s="479"/>
      <c r="WPY740" s="479"/>
      <c r="WPZ740" s="479"/>
      <c r="WQA740" s="479"/>
      <c r="WQB740" s="479"/>
      <c r="WQC740" s="479"/>
      <c r="WQD740" s="479"/>
      <c r="WQE740" s="479"/>
      <c r="WQF740" s="479"/>
      <c r="WQG740" s="479"/>
      <c r="WQH740" s="479"/>
      <c r="WQI740" s="479"/>
      <c r="WQJ740" s="479"/>
      <c r="WQK740" s="479"/>
      <c r="WQL740" s="479"/>
      <c r="WQM740" s="479"/>
      <c r="WQN740" s="479"/>
      <c r="WQO740" s="479"/>
      <c r="WQP740" s="479"/>
      <c r="WQQ740" s="479"/>
      <c r="WQR740" s="479"/>
      <c r="WQS740" s="479"/>
      <c r="WQT740" s="479"/>
      <c r="WQU740" s="479"/>
      <c r="WQV740" s="479"/>
      <c r="WQW740" s="479"/>
      <c r="WQX740" s="479"/>
      <c r="WQY740" s="479"/>
      <c r="WQZ740" s="479"/>
      <c r="WRA740" s="479"/>
      <c r="WRB740" s="479"/>
      <c r="WRC740" s="479"/>
      <c r="WRD740" s="479"/>
      <c r="WRE740" s="479"/>
      <c r="WRF740" s="479"/>
      <c r="WRG740" s="479"/>
      <c r="WRH740" s="479"/>
      <c r="WRI740" s="479"/>
      <c r="WRJ740" s="479"/>
      <c r="WRK740" s="479"/>
      <c r="WRL740" s="479"/>
      <c r="WRM740" s="479"/>
      <c r="WRN740" s="479"/>
      <c r="WRO740" s="479"/>
      <c r="WRP740" s="479"/>
      <c r="WRQ740" s="479"/>
      <c r="WRR740" s="479"/>
      <c r="WRS740" s="479"/>
      <c r="WRT740" s="479"/>
      <c r="WRU740" s="479"/>
      <c r="WRV740" s="479"/>
      <c r="WRW740" s="479"/>
      <c r="WRX740" s="479"/>
      <c r="WRY740" s="479"/>
      <c r="WRZ740" s="479"/>
      <c r="WSA740" s="479"/>
      <c r="WSB740" s="479"/>
      <c r="WSC740" s="479"/>
      <c r="WSD740" s="479"/>
      <c r="WSE740" s="479"/>
      <c r="WSF740" s="479"/>
      <c r="WSG740" s="479"/>
      <c r="WSH740" s="479"/>
      <c r="WSI740" s="479"/>
      <c r="WSJ740" s="479"/>
      <c r="WSK740" s="479"/>
      <c r="WSL740" s="479"/>
      <c r="WSM740" s="479"/>
      <c r="WSN740" s="479"/>
      <c r="WSO740" s="479"/>
      <c r="WSP740" s="479"/>
      <c r="WSQ740" s="479"/>
      <c r="WSR740" s="479"/>
      <c r="WSS740" s="479"/>
      <c r="WST740" s="479"/>
      <c r="WSU740" s="479"/>
      <c r="WSV740" s="479"/>
      <c r="WSW740" s="479"/>
      <c r="WSX740" s="479"/>
      <c r="WSY740" s="479"/>
      <c r="WSZ740" s="479"/>
      <c r="WTA740" s="479"/>
      <c r="WTB740" s="479"/>
      <c r="WTC740" s="479"/>
      <c r="WTD740" s="479"/>
      <c r="WTE740" s="479"/>
      <c r="WTF740" s="479"/>
      <c r="WTG740" s="479"/>
      <c r="WTH740" s="479"/>
      <c r="WTI740" s="479"/>
      <c r="WTJ740" s="479"/>
      <c r="WTK740" s="479"/>
      <c r="WTL740" s="479"/>
      <c r="WTM740" s="479"/>
      <c r="WTN740" s="479"/>
      <c r="WTO740" s="479"/>
      <c r="WTP740" s="479"/>
      <c r="WTQ740" s="479"/>
      <c r="WTR740" s="479"/>
      <c r="WTS740" s="479"/>
      <c r="WTT740" s="479"/>
      <c r="WTU740" s="479"/>
      <c r="WTV740" s="479"/>
      <c r="WTW740" s="479"/>
      <c r="WTX740" s="479"/>
      <c r="WTY740" s="479"/>
      <c r="WTZ740" s="479"/>
      <c r="WUA740" s="479"/>
      <c r="WUB740" s="479"/>
      <c r="WUC740" s="479"/>
      <c r="WUD740" s="479"/>
      <c r="WUE740" s="479"/>
      <c r="WUF740" s="479"/>
      <c r="WUG740" s="479"/>
      <c r="WUH740" s="479"/>
      <c r="WUI740" s="479"/>
      <c r="WUJ740" s="479"/>
      <c r="WUK740" s="479"/>
      <c r="WUL740" s="479"/>
      <c r="WUM740" s="479"/>
      <c r="WUN740" s="479"/>
      <c r="WUO740" s="479"/>
      <c r="WUP740" s="479"/>
      <c r="WUQ740" s="479"/>
      <c r="WUR740" s="479"/>
      <c r="WUS740" s="479"/>
      <c r="WUT740" s="479"/>
      <c r="WUU740" s="479"/>
      <c r="WUV740" s="479"/>
      <c r="WUW740" s="479"/>
      <c r="WUX740" s="479"/>
      <c r="WUY740" s="479"/>
      <c r="WUZ740" s="479"/>
      <c r="WVA740" s="479"/>
      <c r="WVB740" s="479"/>
      <c r="WVC740" s="479"/>
      <c r="WVD740" s="479"/>
      <c r="WVE740" s="479"/>
      <c r="WVF740" s="479"/>
      <c r="WVG740" s="479"/>
      <c r="WVH740" s="479"/>
      <c r="WVI740" s="479"/>
      <c r="WVJ740" s="479"/>
      <c r="WVK740" s="479"/>
      <c r="WVL740" s="479"/>
      <c r="WVM740" s="479"/>
      <c r="WVN740" s="479"/>
      <c r="WVO740" s="479"/>
      <c r="WVP740" s="479"/>
      <c r="WVQ740" s="479"/>
      <c r="WVR740" s="479"/>
      <c r="WVS740" s="479"/>
      <c r="WVT740" s="479"/>
      <c r="WVU740" s="479"/>
      <c r="WVV740" s="479"/>
      <c r="WVW740" s="479"/>
      <c r="WVX740" s="479"/>
      <c r="WVY740" s="479"/>
      <c r="WVZ740" s="479"/>
      <c r="WWA740" s="479"/>
      <c r="WWB740" s="479"/>
      <c r="WWC740" s="479"/>
      <c r="WWD740" s="479"/>
      <c r="WWE740" s="479"/>
      <c r="WWF740" s="479"/>
      <c r="WWG740" s="479"/>
      <c r="WWH740" s="479"/>
      <c r="WWI740" s="479"/>
      <c r="WWJ740" s="479"/>
      <c r="WWK740" s="479"/>
      <c r="WWL740" s="479"/>
      <c r="WWM740" s="479"/>
      <c r="WWN740" s="479"/>
      <c r="WWO740" s="479"/>
      <c r="WWP740" s="479"/>
      <c r="WWQ740" s="479"/>
      <c r="WWR740" s="479"/>
      <c r="WWS740" s="479"/>
      <c r="WWT740" s="479"/>
      <c r="WWU740" s="479"/>
      <c r="WWV740" s="479"/>
      <c r="WWW740" s="479"/>
      <c r="WWX740" s="479"/>
      <c r="WWY740" s="479"/>
      <c r="WWZ740" s="479"/>
      <c r="WXA740" s="479"/>
      <c r="WXB740" s="479"/>
      <c r="WXC740" s="479"/>
      <c r="WXD740" s="479"/>
      <c r="WXE740" s="479"/>
      <c r="WXF740" s="479"/>
      <c r="WXG740" s="479"/>
      <c r="WXH740" s="479"/>
      <c r="WXI740" s="479"/>
      <c r="WXJ740" s="479"/>
      <c r="WXK740" s="479"/>
      <c r="WXL740" s="479"/>
      <c r="WXM740" s="479"/>
      <c r="WXN740" s="479"/>
      <c r="WXO740" s="479"/>
      <c r="WXP740" s="479"/>
      <c r="WXQ740" s="479"/>
      <c r="WXR740" s="479"/>
      <c r="WXS740" s="479"/>
      <c r="WXT740" s="479"/>
      <c r="WXU740" s="479"/>
      <c r="WXV740" s="479"/>
      <c r="WXW740" s="479"/>
      <c r="WXX740" s="479"/>
      <c r="WXY740" s="479"/>
      <c r="WXZ740" s="479"/>
      <c r="WYA740" s="479"/>
      <c r="WYB740" s="479"/>
      <c r="WYC740" s="479"/>
      <c r="WYD740" s="479"/>
      <c r="WYE740" s="479"/>
      <c r="WYF740" s="479"/>
      <c r="WYG740" s="479"/>
      <c r="WYH740" s="479"/>
      <c r="WYI740" s="479"/>
      <c r="WYJ740" s="479"/>
      <c r="WYK740" s="479"/>
      <c r="WYL740" s="479"/>
      <c r="WYM740" s="479"/>
      <c r="WYN740" s="479"/>
      <c r="WYO740" s="479"/>
      <c r="WYP740" s="479"/>
      <c r="WYQ740" s="479"/>
      <c r="WYR740" s="479"/>
      <c r="WYS740" s="479"/>
      <c r="WYT740" s="479"/>
      <c r="WYU740" s="479"/>
      <c r="WYV740" s="479"/>
      <c r="WYW740" s="479"/>
      <c r="WYX740" s="479"/>
      <c r="WYY740" s="479"/>
      <c r="WYZ740" s="479"/>
      <c r="WZA740" s="479"/>
      <c r="WZB740" s="479"/>
      <c r="WZC740" s="479"/>
      <c r="WZD740" s="479"/>
      <c r="WZE740" s="479"/>
      <c r="WZF740" s="479"/>
      <c r="WZG740" s="479"/>
      <c r="WZH740" s="479"/>
      <c r="WZI740" s="479"/>
      <c r="WZJ740" s="479"/>
      <c r="WZK740" s="479"/>
      <c r="WZL740" s="479"/>
      <c r="WZM740" s="479"/>
      <c r="WZN740" s="479"/>
      <c r="WZO740" s="479"/>
      <c r="WZP740" s="479"/>
      <c r="WZQ740" s="479"/>
      <c r="WZR740" s="479"/>
      <c r="WZS740" s="479"/>
      <c r="WZT740" s="479"/>
      <c r="WZU740" s="479"/>
      <c r="WZV740" s="479"/>
      <c r="WZW740" s="479"/>
      <c r="WZX740" s="479"/>
      <c r="WZY740" s="479"/>
      <c r="WZZ740" s="479"/>
      <c r="XAA740" s="479"/>
      <c r="XAB740" s="479"/>
      <c r="XAC740" s="479"/>
      <c r="XAD740" s="479"/>
      <c r="XAE740" s="479"/>
      <c r="XAF740" s="479"/>
      <c r="XAG740" s="479"/>
      <c r="XAH740" s="479"/>
      <c r="XAI740" s="479"/>
      <c r="XAJ740" s="479"/>
      <c r="XAK740" s="479"/>
      <c r="XAL740" s="479"/>
      <c r="XAM740" s="479"/>
      <c r="XAN740" s="479"/>
      <c r="XAO740" s="479"/>
      <c r="XAP740" s="479"/>
      <c r="XAQ740" s="479"/>
      <c r="XAR740" s="479"/>
      <c r="XAS740" s="479"/>
      <c r="XAT740" s="479"/>
      <c r="XAU740" s="479"/>
      <c r="XAV740" s="479"/>
      <c r="XAW740" s="479"/>
      <c r="XAX740" s="479"/>
      <c r="XAY740" s="479"/>
      <c r="XAZ740" s="479"/>
      <c r="XBA740" s="479"/>
      <c r="XBB740" s="479"/>
      <c r="XBC740" s="479"/>
      <c r="XBD740" s="479"/>
      <c r="XBE740" s="479"/>
      <c r="XBF740" s="479"/>
      <c r="XBG740" s="479"/>
      <c r="XBH740" s="479"/>
      <c r="XBI740" s="479"/>
      <c r="XBJ740" s="479"/>
      <c r="XBK740" s="479"/>
      <c r="XBL740" s="479"/>
      <c r="XBM740" s="479"/>
      <c r="XBN740" s="479"/>
      <c r="XBO740" s="479"/>
      <c r="XBP740" s="479"/>
      <c r="XBQ740" s="479"/>
      <c r="XBR740" s="479"/>
      <c r="XBS740" s="479"/>
      <c r="XBT740" s="479"/>
      <c r="XBU740" s="479"/>
      <c r="XBV740" s="479"/>
      <c r="XBW740" s="479"/>
      <c r="XBX740" s="479"/>
      <c r="XBY740" s="479"/>
      <c r="XBZ740" s="479"/>
      <c r="XCA740" s="479"/>
      <c r="XCB740" s="479"/>
      <c r="XCC740" s="479"/>
      <c r="XCD740" s="479"/>
      <c r="XCE740" s="479"/>
      <c r="XCF740" s="479"/>
      <c r="XCG740" s="479"/>
      <c r="XCH740" s="479"/>
      <c r="XCI740" s="479"/>
      <c r="XCJ740" s="479"/>
      <c r="XCK740" s="479"/>
      <c r="XCL740" s="479"/>
      <c r="XCM740" s="479"/>
      <c r="XCN740" s="479"/>
      <c r="XCO740" s="479"/>
      <c r="XCP740" s="479"/>
      <c r="XCQ740" s="479"/>
      <c r="XCR740" s="479"/>
      <c r="XCS740" s="479"/>
      <c r="XCT740" s="479"/>
      <c r="XCU740" s="479"/>
      <c r="XCV740" s="479"/>
      <c r="XCW740" s="479"/>
      <c r="XCX740" s="479"/>
      <c r="XCY740" s="479"/>
      <c r="XCZ740" s="479"/>
      <c r="XDA740" s="479"/>
      <c r="XDB740" s="479"/>
      <c r="XDC740" s="479"/>
      <c r="XDD740" s="479"/>
      <c r="XDE740" s="479"/>
      <c r="XDF740" s="479"/>
      <c r="XDG740" s="479"/>
      <c r="XDH740" s="479"/>
      <c r="XDI740" s="479"/>
      <c r="XDJ740" s="479"/>
      <c r="XDK740" s="479"/>
      <c r="XDL740" s="479"/>
      <c r="XDM740" s="479"/>
      <c r="XDN740" s="479"/>
      <c r="XDO740" s="479"/>
      <c r="XDP740" s="479"/>
      <c r="XDQ740" s="479"/>
      <c r="XDR740" s="479"/>
      <c r="XDS740" s="479"/>
      <c r="XDT740" s="479"/>
      <c r="XDU740" s="479"/>
      <c r="XDV740" s="479"/>
      <c r="XDW740" s="479"/>
      <c r="XDX740" s="479"/>
      <c r="XDY740" s="479"/>
      <c r="XDZ740" s="479"/>
      <c r="XEA740" s="479"/>
      <c r="XEB740" s="479"/>
      <c r="XEC740" s="479"/>
      <c r="XED740" s="479"/>
      <c r="XEE740" s="479"/>
      <c r="XEF740" s="479"/>
      <c r="XEG740" s="479"/>
      <c r="XEH740" s="479"/>
      <c r="XEI740" s="479"/>
      <c r="XEJ740" s="479"/>
      <c r="XEK740" s="479"/>
      <c r="XEL740" s="479"/>
      <c r="XEM740" s="479"/>
      <c r="XEN740" s="479"/>
      <c r="XEO740" s="479"/>
      <c r="XEP740" s="479"/>
      <c r="XEQ740" s="479"/>
      <c r="XER740" s="479"/>
      <c r="XES740" s="479"/>
      <c r="XET740" s="479"/>
      <c r="XEU740" s="479"/>
      <c r="XEV740" s="479"/>
      <c r="XEW740" s="479"/>
      <c r="XEX740" s="479"/>
      <c r="XEY740" s="479"/>
      <c r="XEZ740" s="479"/>
      <c r="XFA740" s="479"/>
      <c r="XFB740" s="479"/>
      <c r="XFC740" s="479"/>
      <c r="XFD740" s="479"/>
    </row>
    <row r="741" spans="1:16384" ht="13.75" customHeight="1">
      <c r="A741" s="39"/>
      <c r="B741" s="68"/>
      <c r="C741" s="69" t="s">
        <v>1292</v>
      </c>
      <c r="D741" s="68"/>
      <c r="E741" s="68"/>
      <c r="F741" s="68"/>
      <c r="G741" s="684"/>
      <c r="H741" s="684"/>
      <c r="I741" s="684"/>
      <c r="J741" s="684"/>
      <c r="K741" s="684"/>
      <c r="L741" s="68"/>
      <c r="M741" s="68"/>
      <c r="N741" s="68"/>
      <c r="O741" s="68"/>
      <c r="P741" s="68"/>
      <c r="Q741" s="684"/>
      <c r="R741" s="684"/>
      <c r="S741" s="684"/>
      <c r="T741" s="684"/>
      <c r="U741" s="684"/>
      <c r="V741" s="479"/>
      <c r="W741" s="479"/>
      <c r="X741" s="479"/>
      <c r="Y741" s="479"/>
      <c r="Z741" s="479"/>
      <c r="AA741" s="479"/>
      <c r="AB741" s="479"/>
      <c r="AC741" s="479"/>
      <c r="AD741" s="479"/>
      <c r="AE741" s="479"/>
      <c r="AF741" s="479"/>
      <c r="AG741" s="479"/>
      <c r="AH741" s="479"/>
      <c r="AI741" s="479"/>
      <c r="AJ741" s="479"/>
      <c r="AK741" s="479"/>
      <c r="AL741" s="479"/>
      <c r="AM741" s="46"/>
      <c r="AN741" s="46"/>
      <c r="AO741" s="46"/>
      <c r="AP741" s="46"/>
      <c r="AQ741" s="46"/>
      <c r="AR741" s="46"/>
      <c r="AS741" s="46"/>
      <c r="AT741" s="46"/>
      <c r="AU741" s="46"/>
      <c r="AV741" s="46"/>
      <c r="AW741" s="46"/>
      <c r="AX741" s="46"/>
      <c r="AY741" s="46"/>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46"/>
      <c r="CS741" s="479"/>
      <c r="CT741" s="479"/>
      <c r="CU741" s="479"/>
      <c r="CV741" s="479"/>
      <c r="CW741" s="479"/>
      <c r="CX741" s="479"/>
      <c r="CY741" s="479"/>
      <c r="CZ741" s="479"/>
      <c r="DA741" s="479"/>
      <c r="DB741" s="479"/>
      <c r="DC741" s="479"/>
      <c r="DD741" s="479"/>
      <c r="DE741" s="479"/>
      <c r="DF741" s="479"/>
      <c r="DG741" s="479"/>
      <c r="DH741" s="479"/>
      <c r="DI741" s="479"/>
      <c r="DJ741" s="479"/>
      <c r="DK741" s="479"/>
      <c r="DL741" s="479"/>
      <c r="DM741" s="479"/>
      <c r="DN741" s="479"/>
      <c r="DO741" s="479"/>
      <c r="DP741" s="479"/>
      <c r="DQ741" s="479"/>
      <c r="DR741" s="479"/>
      <c r="DS741" s="479"/>
      <c r="DT741" s="479"/>
      <c r="DU741" s="479"/>
      <c r="DV741" s="479"/>
      <c r="DW741" s="479"/>
      <c r="DX741" s="479"/>
      <c r="DY741" s="479"/>
      <c r="DZ741" s="479"/>
      <c r="EA741" s="479"/>
      <c r="EB741" s="479"/>
      <c r="EC741" s="479"/>
      <c r="ED741" s="479"/>
      <c r="EE741" s="479"/>
      <c r="EF741" s="479"/>
      <c r="EG741" s="479"/>
      <c r="EH741" s="479"/>
      <c r="EI741" s="479"/>
      <c r="EJ741" s="479"/>
      <c r="EK741" s="479"/>
      <c r="EL741" s="479"/>
      <c r="EM741" s="479"/>
      <c r="EN741" s="479"/>
      <c r="EO741" s="479"/>
      <c r="EP741" s="479"/>
      <c r="EQ741" s="479"/>
      <c r="ER741" s="479"/>
      <c r="ES741" s="479"/>
      <c r="ET741" s="479"/>
      <c r="EU741" s="479"/>
      <c r="EV741" s="479"/>
      <c r="EW741" s="479"/>
      <c r="EX741" s="479"/>
      <c r="EY741" s="479"/>
      <c r="EZ741" s="479"/>
      <c r="FA741" s="479"/>
      <c r="FB741" s="479"/>
      <c r="FC741" s="479"/>
      <c r="FD741" s="479"/>
      <c r="FE741" s="479"/>
      <c r="FF741" s="479"/>
      <c r="FG741" s="479"/>
      <c r="FH741" s="479"/>
      <c r="FI741" s="479"/>
      <c r="FJ741" s="479"/>
      <c r="FK741" s="479"/>
      <c r="FL741" s="479"/>
      <c r="FM741" s="479"/>
      <c r="FN741" s="479"/>
      <c r="FO741" s="479"/>
      <c r="FP741" s="479"/>
      <c r="FQ741" s="479"/>
      <c r="FR741" s="479"/>
      <c r="FS741" s="479"/>
      <c r="FT741" s="479"/>
      <c r="FU741" s="479"/>
      <c r="FV741" s="479"/>
      <c r="FW741" s="479"/>
      <c r="FX741" s="479"/>
      <c r="FY741" s="479"/>
      <c r="FZ741" s="479"/>
      <c r="GA741" s="479"/>
      <c r="GB741" s="479"/>
      <c r="GC741" s="479"/>
      <c r="GD741" s="479"/>
      <c r="GE741" s="479"/>
      <c r="GF741" s="479"/>
      <c r="GG741" s="479"/>
      <c r="GH741" s="479"/>
      <c r="GI741" s="479"/>
      <c r="GJ741" s="479"/>
      <c r="GK741" s="479"/>
      <c r="GL741" s="479"/>
      <c r="GM741" s="479"/>
      <c r="GN741" s="479"/>
      <c r="GO741" s="479"/>
      <c r="GP741" s="479"/>
      <c r="GQ741" s="479"/>
      <c r="GR741" s="479"/>
      <c r="GS741" s="479"/>
      <c r="GT741" s="479"/>
      <c r="GU741" s="479"/>
      <c r="GV741" s="479"/>
      <c r="GW741" s="479"/>
      <c r="GX741" s="479"/>
      <c r="GY741" s="479"/>
      <c r="GZ741" s="479"/>
      <c r="HA741" s="479"/>
      <c r="HB741" s="479"/>
      <c r="HC741" s="479"/>
      <c r="HD741" s="479"/>
      <c r="HE741" s="479"/>
      <c r="HF741" s="479"/>
      <c r="HG741" s="479"/>
      <c r="HH741" s="479"/>
      <c r="HI741" s="479"/>
      <c r="HJ741" s="479"/>
      <c r="HK741" s="479"/>
      <c r="HL741" s="479"/>
      <c r="HM741" s="479"/>
      <c r="HN741" s="479"/>
      <c r="HO741" s="479"/>
      <c r="HP741" s="479"/>
      <c r="HQ741" s="479"/>
      <c r="HR741" s="479"/>
      <c r="HS741" s="479"/>
      <c r="HT741" s="479"/>
      <c r="HU741" s="479"/>
      <c r="HV741" s="479"/>
      <c r="HW741" s="479"/>
      <c r="HX741" s="479"/>
      <c r="HY741" s="479"/>
      <c r="HZ741" s="479"/>
      <c r="IA741" s="479"/>
      <c r="IB741" s="479"/>
      <c r="IC741" s="479"/>
      <c r="ID741" s="479"/>
      <c r="IE741" s="479"/>
      <c r="IF741" s="479"/>
      <c r="IG741" s="479"/>
      <c r="IH741" s="479"/>
      <c r="II741" s="479"/>
      <c r="IJ741" s="479"/>
      <c r="IK741" s="479"/>
      <c r="IL741" s="479"/>
      <c r="IM741" s="479"/>
      <c r="IN741" s="479"/>
      <c r="IO741" s="479"/>
      <c r="IP741" s="479"/>
      <c r="IQ741" s="479"/>
      <c r="IR741" s="479"/>
      <c r="IS741" s="479"/>
      <c r="IT741" s="479"/>
      <c r="IU741" s="479"/>
      <c r="IV741" s="479"/>
      <c r="IW741" s="479"/>
      <c r="IX741" s="479"/>
      <c r="IY741" s="479"/>
      <c r="IZ741" s="479"/>
      <c r="JA741" s="479"/>
      <c r="JB741" s="479"/>
      <c r="JC741" s="479"/>
      <c r="JD741" s="479"/>
      <c r="JE741" s="479"/>
      <c r="JF741" s="479"/>
      <c r="JG741" s="479"/>
      <c r="JH741" s="479"/>
      <c r="JI741" s="479"/>
      <c r="JJ741" s="479"/>
      <c r="JK741" s="479"/>
      <c r="JL741" s="479"/>
      <c r="JM741" s="479"/>
      <c r="JN741" s="479"/>
      <c r="JO741" s="479"/>
      <c r="JP741" s="479"/>
      <c r="JQ741" s="479"/>
      <c r="JR741" s="479"/>
      <c r="JS741" s="479"/>
      <c r="JT741" s="479"/>
      <c r="JU741" s="479"/>
      <c r="JV741" s="479"/>
      <c r="JW741" s="479"/>
      <c r="JX741" s="479"/>
      <c r="JY741" s="479"/>
      <c r="JZ741" s="479"/>
      <c r="KA741" s="479"/>
      <c r="KB741" s="479"/>
      <c r="KC741" s="479"/>
      <c r="KD741" s="479"/>
      <c r="KE741" s="479"/>
      <c r="KF741" s="479"/>
      <c r="KG741" s="479"/>
      <c r="KH741" s="479"/>
      <c r="KI741" s="479"/>
      <c r="KJ741" s="479"/>
      <c r="KK741" s="479"/>
      <c r="KL741" s="479"/>
      <c r="KM741" s="479"/>
      <c r="KN741" s="479"/>
      <c r="KO741" s="479"/>
      <c r="KP741" s="479"/>
      <c r="KQ741" s="479"/>
      <c r="KR741" s="479"/>
      <c r="KS741" s="479"/>
      <c r="KT741" s="479"/>
      <c r="KU741" s="479"/>
      <c r="KV741" s="479"/>
      <c r="KW741" s="479"/>
      <c r="KX741" s="479"/>
      <c r="KY741" s="479"/>
      <c r="KZ741" s="479"/>
      <c r="LA741" s="479"/>
      <c r="LB741" s="479"/>
      <c r="LC741" s="479"/>
      <c r="LD741" s="479"/>
      <c r="LE741" s="479"/>
      <c r="LF741" s="479"/>
      <c r="LG741" s="479"/>
      <c r="LH741" s="479"/>
      <c r="LI741" s="479"/>
      <c r="LJ741" s="479"/>
      <c r="LK741" s="479"/>
      <c r="LL741" s="479"/>
      <c r="LM741" s="479"/>
      <c r="LN741" s="479"/>
      <c r="LO741" s="479"/>
      <c r="LP741" s="479"/>
      <c r="LQ741" s="479"/>
      <c r="LR741" s="479"/>
      <c r="LS741" s="479"/>
      <c r="LT741" s="479"/>
      <c r="LU741" s="479"/>
      <c r="LV741" s="479"/>
      <c r="LW741" s="479"/>
      <c r="LX741" s="479"/>
      <c r="LY741" s="479"/>
      <c r="LZ741" s="479"/>
      <c r="MA741" s="479"/>
      <c r="MB741" s="479"/>
      <c r="MC741" s="479"/>
      <c r="MD741" s="479"/>
      <c r="ME741" s="479"/>
      <c r="MF741" s="479"/>
      <c r="MG741" s="479"/>
      <c r="MH741" s="479"/>
      <c r="MI741" s="479"/>
      <c r="MJ741" s="479"/>
      <c r="MK741" s="479"/>
      <c r="ML741" s="479"/>
      <c r="MM741" s="479"/>
      <c r="MN741" s="479"/>
      <c r="MO741" s="479"/>
      <c r="MP741" s="479"/>
      <c r="MQ741" s="479"/>
      <c r="MR741" s="479"/>
      <c r="MS741" s="479"/>
      <c r="MT741" s="479"/>
      <c r="MU741" s="479"/>
      <c r="MV741" s="479"/>
      <c r="MW741" s="479"/>
      <c r="MX741" s="479"/>
      <c r="MY741" s="479"/>
      <c r="MZ741" s="479"/>
      <c r="NA741" s="479"/>
      <c r="NB741" s="479"/>
      <c r="NC741" s="479"/>
      <c r="ND741" s="479"/>
      <c r="NE741" s="479"/>
      <c r="NF741" s="479"/>
      <c r="NG741" s="479"/>
      <c r="NH741" s="479"/>
      <c r="NI741" s="479"/>
      <c r="NJ741" s="479"/>
      <c r="NK741" s="479"/>
      <c r="NL741" s="479"/>
      <c r="NM741" s="479"/>
      <c r="NN741" s="479"/>
      <c r="NO741" s="479"/>
      <c r="NP741" s="479"/>
      <c r="NQ741" s="479"/>
      <c r="NR741" s="479"/>
      <c r="NS741" s="479"/>
      <c r="NT741" s="479"/>
      <c r="NU741" s="479"/>
      <c r="NV741" s="479"/>
      <c r="NW741" s="479"/>
      <c r="NX741" s="479"/>
      <c r="NY741" s="479"/>
      <c r="NZ741" s="479"/>
      <c r="OA741" s="479"/>
      <c r="OB741" s="479"/>
      <c r="OC741" s="479"/>
      <c r="OD741" s="479"/>
      <c r="OE741" s="479"/>
      <c r="OF741" s="479"/>
      <c r="OG741" s="479"/>
      <c r="OH741" s="479"/>
      <c r="OI741" s="479"/>
      <c r="OJ741" s="479"/>
      <c r="OK741" s="479"/>
      <c r="OL741" s="479"/>
      <c r="OM741" s="479"/>
      <c r="ON741" s="479"/>
      <c r="OO741" s="479"/>
      <c r="OP741" s="479"/>
      <c r="OQ741" s="479"/>
      <c r="OR741" s="479"/>
      <c r="OS741" s="479"/>
      <c r="OT741" s="479"/>
      <c r="OU741" s="479"/>
      <c r="OV741" s="479"/>
      <c r="OW741" s="479"/>
      <c r="OX741" s="479"/>
      <c r="OY741" s="479"/>
      <c r="OZ741" s="479"/>
      <c r="PA741" s="479"/>
      <c r="PB741" s="479"/>
      <c r="PC741" s="479"/>
      <c r="PD741" s="479"/>
      <c r="PE741" s="479"/>
      <c r="PF741" s="479"/>
      <c r="PG741" s="479"/>
      <c r="PH741" s="479"/>
      <c r="PI741" s="479"/>
      <c r="PJ741" s="479"/>
      <c r="PK741" s="479"/>
      <c r="PL741" s="479"/>
      <c r="PM741" s="479"/>
      <c r="PN741" s="479"/>
      <c r="PO741" s="479"/>
      <c r="PP741" s="479"/>
      <c r="PQ741" s="479"/>
      <c r="PR741" s="479"/>
      <c r="PS741" s="479"/>
      <c r="PT741" s="479"/>
      <c r="PU741" s="479"/>
      <c r="PV741" s="479"/>
      <c r="PW741" s="479"/>
      <c r="PX741" s="479"/>
      <c r="PY741" s="479"/>
      <c r="PZ741" s="479"/>
      <c r="QA741" s="479"/>
      <c r="QB741" s="479"/>
      <c r="QC741" s="479"/>
      <c r="QD741" s="479"/>
      <c r="QE741" s="479"/>
      <c r="QF741" s="479"/>
      <c r="QG741" s="479"/>
      <c r="QH741" s="479"/>
      <c r="QI741" s="479"/>
      <c r="QJ741" s="479"/>
      <c r="QK741" s="479"/>
      <c r="QL741" s="479"/>
      <c r="QM741" s="479"/>
      <c r="QN741" s="479"/>
      <c r="QO741" s="479"/>
      <c r="QP741" s="479"/>
      <c r="QQ741" s="479"/>
      <c r="QR741" s="479"/>
      <c r="QS741" s="479"/>
      <c r="QT741" s="479"/>
      <c r="QU741" s="479"/>
      <c r="QV741" s="479"/>
      <c r="QW741" s="479"/>
      <c r="QX741" s="479"/>
      <c r="QY741" s="479"/>
      <c r="QZ741" s="479"/>
      <c r="RA741" s="479"/>
      <c r="RB741" s="479"/>
      <c r="RC741" s="479"/>
      <c r="RD741" s="479"/>
      <c r="RE741" s="479"/>
      <c r="RF741" s="479"/>
      <c r="RG741" s="479"/>
      <c r="RH741" s="479"/>
      <c r="RI741" s="479"/>
      <c r="RJ741" s="479"/>
      <c r="RK741" s="479"/>
      <c r="RL741" s="479"/>
      <c r="RM741" s="479"/>
      <c r="RN741" s="479"/>
      <c r="RO741" s="479"/>
      <c r="RP741" s="479"/>
      <c r="RQ741" s="479"/>
      <c r="RR741" s="479"/>
      <c r="RS741" s="479"/>
      <c r="RT741" s="479"/>
      <c r="RU741" s="479"/>
      <c r="RV741" s="479"/>
      <c r="RW741" s="479"/>
      <c r="RX741" s="479"/>
      <c r="RY741" s="479"/>
      <c r="RZ741" s="479"/>
      <c r="SA741" s="479"/>
      <c r="SB741" s="479"/>
      <c r="SC741" s="479"/>
      <c r="SD741" s="479"/>
      <c r="SE741" s="479"/>
      <c r="SF741" s="479"/>
      <c r="SG741" s="479"/>
      <c r="SH741" s="479"/>
      <c r="SI741" s="479"/>
      <c r="SJ741" s="479"/>
      <c r="SK741" s="479"/>
      <c r="SL741" s="479"/>
      <c r="SM741" s="479"/>
      <c r="SN741" s="479"/>
      <c r="SO741" s="479"/>
      <c r="SP741" s="479"/>
      <c r="SQ741" s="479"/>
      <c r="SR741" s="479"/>
      <c r="SS741" s="479"/>
      <c r="ST741" s="479"/>
      <c r="SU741" s="479"/>
      <c r="SV741" s="479"/>
      <c r="SW741" s="479"/>
      <c r="SX741" s="479"/>
      <c r="SY741" s="479"/>
      <c r="SZ741" s="479"/>
      <c r="TA741" s="479"/>
      <c r="TB741" s="479"/>
      <c r="TC741" s="479"/>
      <c r="TD741" s="479"/>
      <c r="TE741" s="479"/>
      <c r="TF741" s="479"/>
      <c r="TG741" s="479"/>
      <c r="TH741" s="479"/>
      <c r="TI741" s="479"/>
      <c r="TJ741" s="479"/>
      <c r="TK741" s="479"/>
      <c r="TL741" s="479"/>
      <c r="TM741" s="479"/>
      <c r="TN741" s="479"/>
      <c r="TO741" s="479"/>
      <c r="TP741" s="479"/>
      <c r="TQ741" s="479"/>
      <c r="TR741" s="479"/>
      <c r="TS741" s="479"/>
      <c r="TT741" s="479"/>
      <c r="TU741" s="479"/>
      <c r="TV741" s="479"/>
      <c r="TW741" s="479"/>
      <c r="TX741" s="479"/>
      <c r="TY741" s="479"/>
      <c r="TZ741" s="479"/>
      <c r="UA741" s="479"/>
      <c r="UB741" s="479"/>
      <c r="UC741" s="479"/>
      <c r="UD741" s="479"/>
      <c r="UE741" s="479"/>
      <c r="UF741" s="479"/>
      <c r="UG741" s="479"/>
      <c r="UH741" s="479"/>
      <c r="UI741" s="479"/>
      <c r="UJ741" s="479"/>
      <c r="UK741" s="479"/>
      <c r="UL741" s="479"/>
      <c r="UM741" s="479"/>
      <c r="UN741" s="479"/>
      <c r="UO741" s="479"/>
      <c r="UP741" s="479"/>
      <c r="UQ741" s="479"/>
      <c r="UR741" s="479"/>
      <c r="US741" s="479"/>
      <c r="UT741" s="479"/>
      <c r="UU741" s="479"/>
      <c r="UV741" s="479"/>
      <c r="UW741" s="479"/>
      <c r="UX741" s="479"/>
      <c r="UY741" s="479"/>
      <c r="UZ741" s="479"/>
      <c r="VA741" s="479"/>
      <c r="VB741" s="479"/>
      <c r="VC741" s="479"/>
      <c r="VD741" s="479"/>
      <c r="VE741" s="479"/>
      <c r="VF741" s="479"/>
      <c r="VG741" s="479"/>
      <c r="VH741" s="479"/>
      <c r="VI741" s="479"/>
      <c r="VJ741" s="479"/>
      <c r="VK741" s="479"/>
      <c r="VL741" s="479"/>
      <c r="VM741" s="479"/>
      <c r="VN741" s="479"/>
      <c r="VO741" s="479"/>
      <c r="VP741" s="479"/>
      <c r="VQ741" s="479"/>
      <c r="VR741" s="479"/>
      <c r="VS741" s="479"/>
      <c r="VT741" s="479"/>
      <c r="VU741" s="479"/>
      <c r="VV741" s="479"/>
      <c r="VW741" s="479"/>
      <c r="VX741" s="479"/>
      <c r="VY741" s="479"/>
      <c r="VZ741" s="479"/>
      <c r="WA741" s="479"/>
      <c r="WB741" s="479"/>
      <c r="WC741" s="479"/>
      <c r="WD741" s="479"/>
      <c r="WE741" s="479"/>
      <c r="WF741" s="479"/>
      <c r="WG741" s="479"/>
      <c r="WH741" s="479"/>
      <c r="WI741" s="479"/>
      <c r="WJ741" s="479"/>
      <c r="WK741" s="479"/>
      <c r="WL741" s="479"/>
      <c r="WM741" s="479"/>
      <c r="WN741" s="479"/>
      <c r="WO741" s="479"/>
      <c r="WP741" s="479"/>
      <c r="WQ741" s="479"/>
      <c r="WR741" s="479"/>
      <c r="WS741" s="479"/>
      <c r="WT741" s="479"/>
      <c r="WU741" s="479"/>
      <c r="WV741" s="479"/>
      <c r="WW741" s="479"/>
      <c r="WX741" s="479"/>
      <c r="WY741" s="479"/>
      <c r="WZ741" s="479"/>
      <c r="XA741" s="479"/>
      <c r="XB741" s="479"/>
      <c r="XC741" s="479"/>
      <c r="XD741" s="479"/>
      <c r="XE741" s="479"/>
      <c r="XF741" s="479"/>
      <c r="XG741" s="479"/>
      <c r="XH741" s="479"/>
      <c r="XI741" s="479"/>
      <c r="XJ741" s="479"/>
      <c r="XK741" s="479"/>
      <c r="XL741" s="479"/>
      <c r="XM741" s="479"/>
      <c r="XN741" s="479"/>
      <c r="XO741" s="479"/>
      <c r="XP741" s="479"/>
      <c r="XQ741" s="479"/>
      <c r="XR741" s="479"/>
      <c r="XS741" s="479"/>
      <c r="XT741" s="479"/>
      <c r="XU741" s="479"/>
      <c r="XV741" s="479"/>
      <c r="XW741" s="479"/>
      <c r="XX741" s="479"/>
      <c r="XY741" s="479"/>
      <c r="XZ741" s="479"/>
      <c r="YA741" s="479"/>
      <c r="YB741" s="479"/>
      <c r="YC741" s="479"/>
      <c r="YD741" s="479"/>
      <c r="YE741" s="479"/>
      <c r="YF741" s="479"/>
      <c r="YG741" s="479"/>
      <c r="YH741" s="479"/>
      <c r="YI741" s="479"/>
      <c r="YJ741" s="479"/>
      <c r="YK741" s="479"/>
      <c r="YL741" s="479"/>
      <c r="YM741" s="479"/>
      <c r="YN741" s="479"/>
      <c r="YO741" s="479"/>
      <c r="YP741" s="479"/>
      <c r="YQ741" s="479"/>
      <c r="YR741" s="479"/>
      <c r="YS741" s="479"/>
      <c r="YT741" s="479"/>
      <c r="YU741" s="479"/>
      <c r="YV741" s="479"/>
      <c r="YW741" s="479"/>
      <c r="YX741" s="479"/>
      <c r="YY741" s="479"/>
      <c r="YZ741" s="479"/>
      <c r="ZA741" s="479"/>
      <c r="ZB741" s="479"/>
      <c r="ZC741" s="479"/>
      <c r="ZD741" s="479"/>
      <c r="ZE741" s="479"/>
      <c r="ZF741" s="479"/>
      <c r="ZG741" s="479"/>
      <c r="ZH741" s="479"/>
      <c r="ZI741" s="479"/>
      <c r="ZJ741" s="479"/>
      <c r="ZK741" s="479"/>
      <c r="ZL741" s="479"/>
      <c r="ZM741" s="479"/>
      <c r="ZN741" s="479"/>
      <c r="ZO741" s="479"/>
      <c r="ZP741" s="479"/>
      <c r="ZQ741" s="479"/>
      <c r="ZR741" s="479"/>
      <c r="ZS741" s="479"/>
      <c r="ZT741" s="479"/>
      <c r="ZU741" s="479"/>
      <c r="ZV741" s="479"/>
      <c r="ZW741" s="479"/>
      <c r="ZX741" s="479"/>
      <c r="ZY741" s="479"/>
      <c r="ZZ741" s="479"/>
      <c r="AAA741" s="479"/>
      <c r="AAB741" s="479"/>
      <c r="AAC741" s="479"/>
      <c r="AAD741" s="479"/>
      <c r="AAE741" s="479"/>
      <c r="AAF741" s="479"/>
      <c r="AAG741" s="479"/>
      <c r="AAH741" s="479"/>
      <c r="AAI741" s="479"/>
      <c r="AAJ741" s="479"/>
      <c r="AAK741" s="479"/>
      <c r="AAL741" s="479"/>
      <c r="AAM741" s="479"/>
      <c r="AAN741" s="479"/>
      <c r="AAO741" s="479"/>
      <c r="AAP741" s="479"/>
      <c r="AAQ741" s="479"/>
      <c r="AAR741" s="479"/>
      <c r="AAS741" s="479"/>
      <c r="AAT741" s="479"/>
      <c r="AAU741" s="479"/>
      <c r="AAV741" s="479"/>
      <c r="AAW741" s="479"/>
      <c r="AAX741" s="479"/>
      <c r="AAY741" s="479"/>
      <c r="AAZ741" s="479"/>
      <c r="ABA741" s="479"/>
      <c r="ABB741" s="479"/>
      <c r="ABC741" s="479"/>
      <c r="ABD741" s="479"/>
      <c r="ABE741" s="479"/>
      <c r="ABF741" s="479"/>
      <c r="ABG741" s="479"/>
      <c r="ABH741" s="479"/>
      <c r="ABI741" s="479"/>
      <c r="ABJ741" s="479"/>
      <c r="ABK741" s="479"/>
      <c r="ABL741" s="479"/>
      <c r="ABM741" s="479"/>
      <c r="ABN741" s="479"/>
      <c r="ABO741" s="479"/>
      <c r="ABP741" s="479"/>
      <c r="ABQ741" s="479"/>
      <c r="ABR741" s="479"/>
      <c r="ABS741" s="479"/>
      <c r="ABT741" s="479"/>
      <c r="ABU741" s="479"/>
      <c r="ABV741" s="479"/>
      <c r="ABW741" s="479"/>
      <c r="ABX741" s="479"/>
      <c r="ABY741" s="479"/>
      <c r="ABZ741" s="479"/>
      <c r="ACA741" s="479"/>
      <c r="ACB741" s="479"/>
      <c r="ACC741" s="479"/>
      <c r="ACD741" s="479"/>
      <c r="ACE741" s="479"/>
      <c r="ACF741" s="479"/>
      <c r="ACG741" s="479"/>
      <c r="ACH741" s="479"/>
      <c r="ACI741" s="479"/>
      <c r="ACJ741" s="479"/>
      <c r="ACK741" s="479"/>
      <c r="ACL741" s="479"/>
      <c r="ACM741" s="479"/>
      <c r="ACN741" s="479"/>
      <c r="ACO741" s="479"/>
      <c r="ACP741" s="479"/>
      <c r="ACQ741" s="479"/>
      <c r="ACR741" s="479"/>
      <c r="ACS741" s="479"/>
      <c r="ACT741" s="479"/>
      <c r="ACU741" s="479"/>
      <c r="ACV741" s="479"/>
      <c r="ACW741" s="479"/>
      <c r="ACX741" s="479"/>
      <c r="ACY741" s="479"/>
      <c r="ACZ741" s="479"/>
      <c r="ADA741" s="479"/>
      <c r="ADB741" s="479"/>
      <c r="ADC741" s="479"/>
      <c r="ADD741" s="479"/>
      <c r="ADE741" s="479"/>
      <c r="ADF741" s="479"/>
      <c r="ADG741" s="479"/>
      <c r="ADH741" s="479"/>
      <c r="ADI741" s="479"/>
      <c r="ADJ741" s="479"/>
      <c r="ADK741" s="479"/>
      <c r="ADL741" s="479"/>
      <c r="ADM741" s="479"/>
      <c r="ADN741" s="479"/>
      <c r="ADO741" s="479"/>
      <c r="ADP741" s="479"/>
      <c r="ADQ741" s="479"/>
      <c r="ADR741" s="479"/>
      <c r="ADS741" s="479"/>
      <c r="ADT741" s="479"/>
      <c r="ADU741" s="479"/>
      <c r="ADV741" s="479"/>
      <c r="ADW741" s="479"/>
      <c r="ADX741" s="479"/>
      <c r="ADY741" s="479"/>
      <c r="ADZ741" s="479"/>
      <c r="AEA741" s="479"/>
      <c r="AEB741" s="479"/>
      <c r="AEC741" s="479"/>
      <c r="AED741" s="479"/>
      <c r="AEE741" s="479"/>
      <c r="AEF741" s="479"/>
      <c r="AEG741" s="479"/>
      <c r="AEH741" s="479"/>
      <c r="AEI741" s="479"/>
      <c r="AEJ741" s="479"/>
      <c r="AEK741" s="479"/>
      <c r="AEL741" s="479"/>
      <c r="AEM741" s="479"/>
      <c r="AEN741" s="479"/>
      <c r="AEO741" s="479"/>
      <c r="AEP741" s="479"/>
      <c r="AEQ741" s="479"/>
      <c r="AER741" s="479"/>
      <c r="AES741" s="479"/>
      <c r="AET741" s="479"/>
      <c r="AEU741" s="479"/>
      <c r="AEV741" s="479"/>
      <c r="AEW741" s="479"/>
      <c r="AEX741" s="479"/>
      <c r="AEY741" s="479"/>
      <c r="AEZ741" s="479"/>
      <c r="AFA741" s="479"/>
      <c r="AFB741" s="479"/>
      <c r="AFC741" s="479"/>
      <c r="AFD741" s="479"/>
      <c r="AFE741" s="479"/>
      <c r="AFF741" s="479"/>
      <c r="AFG741" s="479"/>
      <c r="AFH741" s="479"/>
      <c r="AFI741" s="479"/>
      <c r="AFJ741" s="479"/>
      <c r="AFK741" s="479"/>
      <c r="AFL741" s="479"/>
      <c r="AFM741" s="479"/>
      <c r="AFN741" s="479"/>
      <c r="AFO741" s="479"/>
      <c r="AFP741" s="479"/>
      <c r="AFQ741" s="479"/>
      <c r="AFR741" s="479"/>
      <c r="AFS741" s="479"/>
      <c r="AFT741" s="479"/>
      <c r="AFU741" s="479"/>
      <c r="AFV741" s="479"/>
      <c r="AFW741" s="479"/>
      <c r="AFX741" s="479"/>
      <c r="AFY741" s="479"/>
      <c r="AFZ741" s="479"/>
      <c r="AGA741" s="479"/>
      <c r="AGB741" s="479"/>
      <c r="AGC741" s="479"/>
      <c r="AGD741" s="479"/>
      <c r="AGE741" s="479"/>
      <c r="AGF741" s="479"/>
      <c r="AGG741" s="479"/>
      <c r="AGH741" s="479"/>
      <c r="AGI741" s="479"/>
      <c r="AGJ741" s="479"/>
      <c r="AGK741" s="479"/>
      <c r="AGL741" s="479"/>
      <c r="AGM741" s="479"/>
      <c r="AGN741" s="479"/>
      <c r="AGO741" s="479"/>
      <c r="AGP741" s="479"/>
      <c r="AGQ741" s="479"/>
      <c r="AGR741" s="479"/>
      <c r="AGS741" s="479"/>
      <c r="AGT741" s="479"/>
      <c r="AGU741" s="479"/>
      <c r="AGV741" s="479"/>
      <c r="AGW741" s="479"/>
      <c r="AGX741" s="479"/>
      <c r="AGY741" s="479"/>
      <c r="AGZ741" s="479"/>
      <c r="AHA741" s="479"/>
      <c r="AHB741" s="479"/>
      <c r="AHC741" s="479"/>
      <c r="AHD741" s="479"/>
      <c r="AHE741" s="479"/>
      <c r="AHF741" s="479"/>
      <c r="AHG741" s="479"/>
      <c r="AHH741" s="479"/>
      <c r="AHI741" s="479"/>
      <c r="AHJ741" s="479"/>
      <c r="AHK741" s="479"/>
      <c r="AHL741" s="479"/>
      <c r="AHM741" s="479"/>
      <c r="AHN741" s="479"/>
      <c r="AHO741" s="479"/>
      <c r="AHP741" s="479"/>
      <c r="AHQ741" s="479"/>
      <c r="AHR741" s="479"/>
      <c r="AHS741" s="479"/>
      <c r="AHT741" s="479"/>
      <c r="AHU741" s="479"/>
      <c r="AHV741" s="479"/>
      <c r="AHW741" s="479"/>
      <c r="AHX741" s="479"/>
      <c r="AHY741" s="479"/>
      <c r="AHZ741" s="479"/>
      <c r="AIA741" s="479"/>
      <c r="AIB741" s="479"/>
      <c r="AIC741" s="479"/>
      <c r="AID741" s="479"/>
      <c r="AIE741" s="479"/>
      <c r="AIF741" s="479"/>
      <c r="AIG741" s="479"/>
      <c r="AIH741" s="479"/>
      <c r="AII741" s="479"/>
      <c r="AIJ741" s="479"/>
      <c r="AIK741" s="479"/>
      <c r="AIL741" s="479"/>
      <c r="AIM741" s="479"/>
      <c r="AIN741" s="479"/>
      <c r="AIO741" s="479"/>
      <c r="AIP741" s="479"/>
      <c r="AIQ741" s="479"/>
      <c r="AIR741" s="479"/>
      <c r="AIS741" s="479"/>
      <c r="AIT741" s="479"/>
      <c r="AIU741" s="479"/>
      <c r="AIV741" s="479"/>
      <c r="AIW741" s="479"/>
      <c r="AIX741" s="479"/>
      <c r="AIY741" s="479"/>
      <c r="AIZ741" s="479"/>
      <c r="AJA741" s="479"/>
      <c r="AJB741" s="479"/>
      <c r="AJC741" s="479"/>
      <c r="AJD741" s="479"/>
      <c r="AJE741" s="479"/>
      <c r="AJF741" s="479"/>
      <c r="AJG741" s="479"/>
      <c r="AJH741" s="479"/>
      <c r="AJI741" s="479"/>
      <c r="AJJ741" s="479"/>
      <c r="AJK741" s="479"/>
      <c r="AJL741" s="479"/>
      <c r="AJM741" s="479"/>
      <c r="AJN741" s="479"/>
      <c r="AJO741" s="479"/>
      <c r="AJP741" s="479"/>
      <c r="AJQ741" s="479"/>
      <c r="AJR741" s="479"/>
      <c r="AJS741" s="479"/>
      <c r="AJT741" s="479"/>
      <c r="AJU741" s="479"/>
      <c r="AJV741" s="479"/>
      <c r="AJW741" s="479"/>
      <c r="AJX741" s="479"/>
      <c r="AJY741" s="479"/>
      <c r="AJZ741" s="479"/>
      <c r="AKA741" s="479"/>
      <c r="AKB741" s="479"/>
      <c r="AKC741" s="479"/>
      <c r="AKD741" s="479"/>
      <c r="AKE741" s="479"/>
      <c r="AKF741" s="479"/>
      <c r="AKG741" s="479"/>
      <c r="AKH741" s="479"/>
      <c r="AKI741" s="479"/>
      <c r="AKJ741" s="479"/>
      <c r="AKK741" s="479"/>
      <c r="AKL741" s="479"/>
      <c r="AKM741" s="479"/>
      <c r="AKN741" s="479"/>
      <c r="AKO741" s="479"/>
      <c r="AKP741" s="479"/>
      <c r="AKQ741" s="479"/>
      <c r="AKR741" s="479"/>
      <c r="AKS741" s="479"/>
      <c r="AKT741" s="479"/>
      <c r="AKU741" s="479"/>
      <c r="AKV741" s="479"/>
      <c r="AKW741" s="479"/>
      <c r="AKX741" s="479"/>
      <c r="AKY741" s="479"/>
      <c r="AKZ741" s="479"/>
      <c r="ALA741" s="479"/>
      <c r="ALB741" s="479"/>
      <c r="ALC741" s="479"/>
      <c r="ALD741" s="479"/>
      <c r="ALE741" s="479"/>
      <c r="ALF741" s="479"/>
      <c r="ALG741" s="479"/>
      <c r="ALH741" s="479"/>
      <c r="ALI741" s="479"/>
      <c r="ALJ741" s="479"/>
      <c r="ALK741" s="479"/>
      <c r="ALL741" s="479"/>
      <c r="ALM741" s="479"/>
      <c r="ALN741" s="479"/>
      <c r="ALO741" s="479"/>
      <c r="ALP741" s="479"/>
      <c r="ALQ741" s="479"/>
      <c r="ALR741" s="479"/>
      <c r="ALS741" s="479"/>
      <c r="ALT741" s="479"/>
      <c r="ALU741" s="479"/>
      <c r="ALV741" s="479"/>
      <c r="ALW741" s="479"/>
      <c r="ALX741" s="479"/>
      <c r="ALY741" s="479"/>
      <c r="ALZ741" s="479"/>
      <c r="AMA741" s="479"/>
      <c r="AMB741" s="479"/>
      <c r="AMC741" s="479"/>
      <c r="AMD741" s="479"/>
      <c r="AME741" s="479"/>
      <c r="AMF741" s="479"/>
      <c r="AMG741" s="479"/>
      <c r="AMH741" s="479"/>
      <c r="AMI741" s="479"/>
      <c r="AMJ741" s="479"/>
      <c r="AMK741" s="479"/>
      <c r="AML741" s="479"/>
      <c r="AMM741" s="479"/>
      <c r="AMN741" s="479"/>
      <c r="AMO741" s="479"/>
      <c r="AMP741" s="479"/>
      <c r="AMQ741" s="479"/>
      <c r="AMR741" s="479"/>
      <c r="AMS741" s="479"/>
      <c r="AMT741" s="479"/>
      <c r="AMU741" s="479"/>
      <c r="AMV741" s="479"/>
      <c r="AMW741" s="479"/>
      <c r="AMX741" s="479"/>
      <c r="AMY741" s="479"/>
      <c r="AMZ741" s="479"/>
      <c r="ANA741" s="479"/>
      <c r="ANB741" s="479"/>
      <c r="ANC741" s="479"/>
      <c r="AND741" s="479"/>
      <c r="ANE741" s="479"/>
      <c r="ANF741" s="479"/>
      <c r="ANG741" s="479"/>
      <c r="ANH741" s="479"/>
      <c r="ANI741" s="479"/>
      <c r="ANJ741" s="479"/>
      <c r="ANK741" s="479"/>
      <c r="ANL741" s="479"/>
      <c r="ANM741" s="479"/>
      <c r="ANN741" s="479"/>
      <c r="ANO741" s="479"/>
      <c r="ANP741" s="479"/>
      <c r="ANQ741" s="479"/>
      <c r="ANR741" s="479"/>
      <c r="ANS741" s="479"/>
      <c r="ANT741" s="479"/>
      <c r="ANU741" s="479"/>
      <c r="ANV741" s="479"/>
      <c r="ANW741" s="479"/>
      <c r="ANX741" s="479"/>
      <c r="ANY741" s="479"/>
      <c r="ANZ741" s="479"/>
      <c r="AOA741" s="479"/>
      <c r="AOB741" s="479"/>
      <c r="AOC741" s="479"/>
      <c r="AOD741" s="479"/>
      <c r="AOE741" s="479"/>
      <c r="AOF741" s="479"/>
      <c r="AOG741" s="479"/>
      <c r="AOH741" s="479"/>
      <c r="AOI741" s="479"/>
      <c r="AOJ741" s="479"/>
      <c r="AOK741" s="479"/>
      <c r="AOL741" s="479"/>
      <c r="AOM741" s="479"/>
      <c r="AON741" s="479"/>
      <c r="AOO741" s="479"/>
      <c r="AOP741" s="479"/>
      <c r="AOQ741" s="479"/>
      <c r="AOR741" s="479"/>
      <c r="AOS741" s="479"/>
      <c r="AOT741" s="479"/>
      <c r="AOU741" s="479"/>
      <c r="AOV741" s="479"/>
      <c r="AOW741" s="479"/>
      <c r="AOX741" s="479"/>
      <c r="AOY741" s="479"/>
      <c r="AOZ741" s="479"/>
      <c r="APA741" s="479"/>
      <c r="APB741" s="479"/>
      <c r="APC741" s="479"/>
      <c r="APD741" s="479"/>
      <c r="APE741" s="479"/>
      <c r="APF741" s="479"/>
      <c r="APG741" s="479"/>
      <c r="APH741" s="479"/>
      <c r="API741" s="479"/>
      <c r="APJ741" s="479"/>
      <c r="APK741" s="479"/>
      <c r="APL741" s="479"/>
      <c r="APM741" s="479"/>
      <c r="APN741" s="479"/>
      <c r="APO741" s="479"/>
      <c r="APP741" s="479"/>
      <c r="APQ741" s="479"/>
      <c r="APR741" s="479"/>
      <c r="APS741" s="479"/>
      <c r="APT741" s="479"/>
      <c r="APU741" s="479"/>
      <c r="APV741" s="479"/>
      <c r="APW741" s="479"/>
      <c r="APX741" s="479"/>
      <c r="APY741" s="479"/>
      <c r="APZ741" s="479"/>
      <c r="AQA741" s="479"/>
      <c r="AQB741" s="479"/>
      <c r="AQC741" s="479"/>
      <c r="AQD741" s="479"/>
      <c r="AQE741" s="479"/>
      <c r="AQF741" s="479"/>
      <c r="AQG741" s="479"/>
      <c r="AQH741" s="479"/>
      <c r="AQI741" s="479"/>
      <c r="AQJ741" s="479"/>
      <c r="AQK741" s="479"/>
      <c r="AQL741" s="479"/>
      <c r="AQM741" s="479"/>
      <c r="AQN741" s="479"/>
      <c r="AQO741" s="479"/>
      <c r="AQP741" s="479"/>
      <c r="AQQ741" s="479"/>
      <c r="AQR741" s="479"/>
      <c r="AQS741" s="479"/>
      <c r="AQT741" s="479"/>
      <c r="AQU741" s="479"/>
      <c r="AQV741" s="479"/>
      <c r="AQW741" s="479"/>
      <c r="AQX741" s="479"/>
      <c r="AQY741" s="479"/>
      <c r="AQZ741" s="479"/>
      <c r="ARA741" s="479"/>
      <c r="ARB741" s="479"/>
      <c r="ARC741" s="479"/>
      <c r="ARD741" s="479"/>
      <c r="ARE741" s="479"/>
      <c r="ARF741" s="479"/>
      <c r="ARG741" s="479"/>
      <c r="ARH741" s="479"/>
      <c r="ARI741" s="479"/>
      <c r="ARJ741" s="479"/>
      <c r="ARK741" s="479"/>
      <c r="ARL741" s="479"/>
      <c r="ARM741" s="479"/>
      <c r="ARN741" s="479"/>
      <c r="ARO741" s="479"/>
      <c r="ARP741" s="479"/>
      <c r="ARQ741" s="479"/>
      <c r="ARR741" s="479"/>
      <c r="ARS741" s="479"/>
      <c r="ART741" s="479"/>
      <c r="ARU741" s="479"/>
      <c r="ARV741" s="479"/>
      <c r="ARW741" s="479"/>
      <c r="ARX741" s="479"/>
      <c r="ARY741" s="479"/>
      <c r="ARZ741" s="479"/>
      <c r="ASA741" s="479"/>
      <c r="ASB741" s="479"/>
      <c r="ASC741" s="479"/>
      <c r="ASD741" s="479"/>
      <c r="ASE741" s="479"/>
      <c r="ASF741" s="479"/>
      <c r="ASG741" s="479"/>
      <c r="ASH741" s="479"/>
      <c r="ASI741" s="479"/>
      <c r="ASJ741" s="479"/>
      <c r="ASK741" s="479"/>
      <c r="ASL741" s="479"/>
      <c r="ASM741" s="479"/>
      <c r="ASN741" s="479"/>
      <c r="ASO741" s="479"/>
      <c r="ASP741" s="479"/>
      <c r="ASQ741" s="479"/>
      <c r="ASR741" s="479"/>
      <c r="ASS741" s="479"/>
      <c r="AST741" s="479"/>
      <c r="ASU741" s="479"/>
      <c r="ASV741" s="479"/>
      <c r="ASW741" s="479"/>
      <c r="ASX741" s="479"/>
      <c r="ASY741" s="479"/>
      <c r="ASZ741" s="479"/>
      <c r="ATA741" s="479"/>
      <c r="ATB741" s="479"/>
      <c r="ATC741" s="479"/>
      <c r="ATD741" s="479"/>
      <c r="ATE741" s="479"/>
      <c r="ATF741" s="479"/>
      <c r="ATG741" s="479"/>
      <c r="ATH741" s="479"/>
      <c r="ATI741" s="479"/>
      <c r="ATJ741" s="479"/>
      <c r="ATK741" s="479"/>
      <c r="ATL741" s="479"/>
      <c r="ATM741" s="479"/>
      <c r="ATN741" s="479"/>
      <c r="ATO741" s="479"/>
      <c r="ATP741" s="479"/>
      <c r="ATQ741" s="479"/>
      <c r="ATR741" s="479"/>
      <c r="ATS741" s="479"/>
      <c r="ATT741" s="479"/>
      <c r="ATU741" s="479"/>
      <c r="ATV741" s="479"/>
      <c r="ATW741" s="479"/>
      <c r="ATX741" s="479"/>
      <c r="ATY741" s="479"/>
      <c r="ATZ741" s="479"/>
      <c r="AUA741" s="479"/>
      <c r="AUB741" s="479"/>
      <c r="AUC741" s="479"/>
      <c r="AUD741" s="479"/>
      <c r="AUE741" s="479"/>
      <c r="AUF741" s="479"/>
      <c r="AUG741" s="479"/>
      <c r="AUH741" s="479"/>
      <c r="AUI741" s="479"/>
      <c r="AUJ741" s="479"/>
      <c r="AUK741" s="479"/>
      <c r="AUL741" s="479"/>
      <c r="AUM741" s="479"/>
      <c r="AUN741" s="479"/>
      <c r="AUO741" s="479"/>
      <c r="AUP741" s="479"/>
      <c r="AUQ741" s="479"/>
      <c r="AUR741" s="479"/>
      <c r="AUS741" s="479"/>
      <c r="AUT741" s="479"/>
      <c r="AUU741" s="479"/>
      <c r="AUV741" s="479"/>
      <c r="AUW741" s="479"/>
      <c r="AUX741" s="479"/>
      <c r="AUY741" s="479"/>
      <c r="AUZ741" s="479"/>
      <c r="AVA741" s="479"/>
      <c r="AVB741" s="479"/>
      <c r="AVC741" s="479"/>
      <c r="AVD741" s="479"/>
      <c r="AVE741" s="479"/>
      <c r="AVF741" s="479"/>
      <c r="AVG741" s="479"/>
      <c r="AVH741" s="479"/>
      <c r="AVI741" s="479"/>
      <c r="AVJ741" s="479"/>
      <c r="AVK741" s="479"/>
      <c r="AVL741" s="479"/>
      <c r="AVM741" s="479"/>
      <c r="AVN741" s="479"/>
      <c r="AVO741" s="479"/>
      <c r="AVP741" s="479"/>
      <c r="AVQ741" s="479"/>
      <c r="AVR741" s="479"/>
      <c r="AVS741" s="479"/>
      <c r="AVT741" s="479"/>
      <c r="AVU741" s="479"/>
      <c r="AVV741" s="479"/>
      <c r="AVW741" s="479"/>
      <c r="AVX741" s="479"/>
      <c r="AVY741" s="479"/>
      <c r="AVZ741" s="479"/>
      <c r="AWA741" s="479"/>
      <c r="AWB741" s="479"/>
      <c r="AWC741" s="479"/>
      <c r="AWD741" s="479"/>
      <c r="AWE741" s="479"/>
      <c r="AWF741" s="479"/>
      <c r="AWG741" s="479"/>
      <c r="AWH741" s="479"/>
      <c r="AWI741" s="479"/>
      <c r="AWJ741" s="479"/>
      <c r="AWK741" s="479"/>
      <c r="AWL741" s="479"/>
      <c r="AWM741" s="479"/>
      <c r="AWN741" s="479"/>
      <c r="AWO741" s="479"/>
      <c r="AWP741" s="479"/>
      <c r="AWQ741" s="479"/>
      <c r="AWR741" s="479"/>
      <c r="AWS741" s="479"/>
      <c r="AWT741" s="479"/>
      <c r="AWU741" s="479"/>
      <c r="AWV741" s="479"/>
      <c r="AWW741" s="479"/>
      <c r="AWX741" s="479"/>
      <c r="AWY741" s="479"/>
      <c r="AWZ741" s="479"/>
      <c r="AXA741" s="479"/>
      <c r="AXB741" s="479"/>
      <c r="AXC741" s="479"/>
      <c r="AXD741" s="479"/>
      <c r="AXE741" s="479"/>
      <c r="AXF741" s="479"/>
      <c r="AXG741" s="479"/>
      <c r="AXH741" s="479"/>
      <c r="AXI741" s="479"/>
      <c r="AXJ741" s="479"/>
      <c r="AXK741" s="479"/>
      <c r="AXL741" s="479"/>
      <c r="AXM741" s="479"/>
      <c r="AXN741" s="479"/>
      <c r="AXO741" s="479"/>
      <c r="AXP741" s="479"/>
      <c r="AXQ741" s="479"/>
      <c r="AXR741" s="479"/>
      <c r="AXS741" s="479"/>
      <c r="AXT741" s="479"/>
      <c r="AXU741" s="479"/>
      <c r="AXV741" s="479"/>
      <c r="AXW741" s="479"/>
      <c r="AXX741" s="479"/>
      <c r="AXY741" s="479"/>
      <c r="AXZ741" s="479"/>
      <c r="AYA741" s="479"/>
      <c r="AYB741" s="479"/>
      <c r="AYC741" s="479"/>
      <c r="AYD741" s="479"/>
      <c r="AYE741" s="479"/>
      <c r="AYF741" s="479"/>
      <c r="AYG741" s="479"/>
      <c r="AYH741" s="479"/>
      <c r="AYI741" s="479"/>
      <c r="AYJ741" s="479"/>
      <c r="AYK741" s="479"/>
      <c r="AYL741" s="479"/>
      <c r="AYM741" s="479"/>
      <c r="AYN741" s="479"/>
      <c r="AYO741" s="479"/>
      <c r="AYP741" s="479"/>
      <c r="AYQ741" s="479"/>
      <c r="AYR741" s="479"/>
      <c r="AYS741" s="479"/>
      <c r="AYT741" s="479"/>
      <c r="AYU741" s="479"/>
      <c r="AYV741" s="479"/>
      <c r="AYW741" s="479"/>
      <c r="AYX741" s="479"/>
      <c r="AYY741" s="479"/>
      <c r="AYZ741" s="479"/>
      <c r="AZA741" s="479"/>
      <c r="AZB741" s="479"/>
      <c r="AZC741" s="479"/>
      <c r="AZD741" s="479"/>
      <c r="AZE741" s="479"/>
      <c r="AZF741" s="479"/>
      <c r="AZG741" s="479"/>
      <c r="AZH741" s="479"/>
      <c r="AZI741" s="479"/>
      <c r="AZJ741" s="479"/>
      <c r="AZK741" s="479"/>
      <c r="AZL741" s="479"/>
      <c r="AZM741" s="479"/>
      <c r="AZN741" s="479"/>
      <c r="AZO741" s="479"/>
      <c r="AZP741" s="479"/>
      <c r="AZQ741" s="479"/>
      <c r="AZR741" s="479"/>
      <c r="AZS741" s="479"/>
      <c r="AZT741" s="479"/>
      <c r="AZU741" s="479"/>
      <c r="AZV741" s="479"/>
      <c r="AZW741" s="479"/>
      <c r="AZX741" s="479"/>
      <c r="AZY741" s="479"/>
      <c r="AZZ741" s="479"/>
      <c r="BAA741" s="479"/>
      <c r="BAB741" s="479"/>
      <c r="BAC741" s="479"/>
      <c r="BAD741" s="479"/>
      <c r="BAE741" s="479"/>
      <c r="BAF741" s="479"/>
      <c r="BAG741" s="479"/>
      <c r="BAH741" s="479"/>
      <c r="BAI741" s="479"/>
      <c r="BAJ741" s="479"/>
      <c r="BAK741" s="479"/>
      <c r="BAL741" s="479"/>
      <c r="BAM741" s="479"/>
      <c r="BAN741" s="479"/>
      <c r="BAO741" s="479"/>
      <c r="BAP741" s="479"/>
      <c r="BAQ741" s="479"/>
      <c r="BAR741" s="479"/>
      <c r="BAS741" s="479"/>
      <c r="BAT741" s="479"/>
      <c r="BAU741" s="479"/>
      <c r="BAV741" s="479"/>
      <c r="BAW741" s="479"/>
      <c r="BAX741" s="479"/>
      <c r="BAY741" s="479"/>
      <c r="BAZ741" s="479"/>
      <c r="BBA741" s="479"/>
      <c r="BBB741" s="479"/>
      <c r="BBC741" s="479"/>
      <c r="BBD741" s="479"/>
      <c r="BBE741" s="479"/>
      <c r="BBF741" s="479"/>
      <c r="BBG741" s="479"/>
      <c r="BBH741" s="479"/>
      <c r="BBI741" s="479"/>
      <c r="BBJ741" s="479"/>
      <c r="BBK741" s="479"/>
      <c r="BBL741" s="479"/>
      <c r="BBM741" s="479"/>
      <c r="BBN741" s="479"/>
      <c r="BBO741" s="479"/>
      <c r="BBP741" s="479"/>
      <c r="BBQ741" s="479"/>
      <c r="BBR741" s="479"/>
      <c r="BBS741" s="479"/>
      <c r="BBT741" s="479"/>
      <c r="BBU741" s="479"/>
      <c r="BBV741" s="479"/>
      <c r="BBW741" s="479"/>
      <c r="BBX741" s="479"/>
      <c r="BBY741" s="479"/>
      <c r="BBZ741" s="479"/>
      <c r="BCA741" s="479"/>
      <c r="BCB741" s="479"/>
      <c r="BCC741" s="479"/>
      <c r="BCD741" s="479"/>
      <c r="BCE741" s="479"/>
      <c r="BCF741" s="479"/>
      <c r="BCG741" s="479"/>
      <c r="BCH741" s="479"/>
      <c r="BCI741" s="479"/>
      <c r="BCJ741" s="479"/>
      <c r="BCK741" s="479"/>
      <c r="BCL741" s="479"/>
      <c r="BCM741" s="479"/>
      <c r="BCN741" s="479"/>
      <c r="BCO741" s="479"/>
      <c r="BCP741" s="479"/>
      <c r="BCQ741" s="479"/>
      <c r="BCR741" s="479"/>
      <c r="BCS741" s="479"/>
      <c r="BCT741" s="479"/>
      <c r="BCU741" s="479"/>
      <c r="BCV741" s="479"/>
      <c r="BCW741" s="479"/>
      <c r="BCX741" s="479"/>
      <c r="BCY741" s="479"/>
      <c r="BCZ741" s="479"/>
      <c r="BDA741" s="479"/>
      <c r="BDB741" s="479"/>
      <c r="BDC741" s="479"/>
      <c r="BDD741" s="479"/>
      <c r="BDE741" s="479"/>
      <c r="BDF741" s="479"/>
      <c r="BDG741" s="479"/>
      <c r="BDH741" s="479"/>
      <c r="BDI741" s="479"/>
      <c r="BDJ741" s="479"/>
      <c r="BDK741" s="479"/>
      <c r="BDL741" s="479"/>
      <c r="BDM741" s="479"/>
      <c r="BDN741" s="479"/>
      <c r="BDO741" s="479"/>
      <c r="BDP741" s="479"/>
      <c r="BDQ741" s="479"/>
      <c r="BDR741" s="479"/>
      <c r="BDS741" s="479"/>
      <c r="BDT741" s="479"/>
      <c r="BDU741" s="479"/>
      <c r="BDV741" s="479"/>
      <c r="BDW741" s="479"/>
      <c r="BDX741" s="479"/>
      <c r="BDY741" s="479"/>
      <c r="BDZ741" s="479"/>
      <c r="BEA741" s="479"/>
      <c r="BEB741" s="479"/>
      <c r="BEC741" s="479"/>
      <c r="BED741" s="479"/>
      <c r="BEE741" s="479"/>
      <c r="BEF741" s="479"/>
      <c r="BEG741" s="479"/>
      <c r="BEH741" s="479"/>
      <c r="BEI741" s="479"/>
      <c r="BEJ741" s="479"/>
      <c r="BEK741" s="479"/>
      <c r="BEL741" s="479"/>
      <c r="BEM741" s="479"/>
      <c r="BEN741" s="479"/>
      <c r="BEO741" s="479"/>
      <c r="BEP741" s="479"/>
      <c r="BEQ741" s="479"/>
      <c r="BER741" s="479"/>
      <c r="BES741" s="479"/>
      <c r="BET741" s="479"/>
      <c r="BEU741" s="479"/>
      <c r="BEV741" s="479"/>
      <c r="BEW741" s="479"/>
      <c r="BEX741" s="479"/>
      <c r="BEY741" s="479"/>
      <c r="BEZ741" s="479"/>
      <c r="BFA741" s="479"/>
      <c r="BFB741" s="479"/>
      <c r="BFC741" s="479"/>
      <c r="BFD741" s="479"/>
      <c r="BFE741" s="479"/>
      <c r="BFF741" s="479"/>
      <c r="BFG741" s="479"/>
      <c r="BFH741" s="479"/>
      <c r="BFI741" s="479"/>
      <c r="BFJ741" s="479"/>
      <c r="BFK741" s="479"/>
      <c r="BFL741" s="479"/>
      <c r="BFM741" s="479"/>
      <c r="BFN741" s="479"/>
      <c r="BFO741" s="479"/>
      <c r="BFP741" s="479"/>
      <c r="BFQ741" s="479"/>
      <c r="BFR741" s="479"/>
      <c r="BFS741" s="479"/>
      <c r="BFT741" s="479"/>
      <c r="BFU741" s="479"/>
      <c r="BFV741" s="479"/>
      <c r="BFW741" s="479"/>
      <c r="BFX741" s="479"/>
      <c r="BFY741" s="479"/>
      <c r="BFZ741" s="479"/>
      <c r="BGA741" s="479"/>
      <c r="BGB741" s="479"/>
      <c r="BGC741" s="479"/>
      <c r="BGD741" s="479"/>
      <c r="BGE741" s="479"/>
      <c r="BGF741" s="479"/>
      <c r="BGG741" s="479"/>
      <c r="BGH741" s="479"/>
      <c r="BGI741" s="479"/>
      <c r="BGJ741" s="479"/>
      <c r="BGK741" s="479"/>
      <c r="BGL741" s="479"/>
      <c r="BGM741" s="479"/>
      <c r="BGN741" s="479"/>
      <c r="BGO741" s="479"/>
      <c r="BGP741" s="479"/>
      <c r="BGQ741" s="479"/>
      <c r="BGR741" s="479"/>
      <c r="BGS741" s="479"/>
      <c r="BGT741" s="479"/>
      <c r="BGU741" s="479"/>
      <c r="BGV741" s="479"/>
      <c r="BGW741" s="479"/>
      <c r="BGX741" s="479"/>
      <c r="BGY741" s="479"/>
      <c r="BGZ741" s="479"/>
      <c r="BHA741" s="479"/>
      <c r="BHB741" s="479"/>
      <c r="BHC741" s="479"/>
      <c r="BHD741" s="479"/>
      <c r="BHE741" s="479"/>
      <c r="BHF741" s="479"/>
      <c r="BHG741" s="479"/>
      <c r="BHH741" s="479"/>
      <c r="BHI741" s="479"/>
      <c r="BHJ741" s="479"/>
      <c r="BHK741" s="479"/>
      <c r="BHL741" s="479"/>
      <c r="BHM741" s="479"/>
      <c r="BHN741" s="479"/>
      <c r="BHO741" s="479"/>
      <c r="BHP741" s="479"/>
      <c r="BHQ741" s="479"/>
      <c r="BHR741" s="479"/>
      <c r="BHS741" s="479"/>
      <c r="BHT741" s="479"/>
      <c r="BHU741" s="479"/>
      <c r="BHV741" s="479"/>
      <c r="BHW741" s="479"/>
      <c r="BHX741" s="479"/>
      <c r="BHY741" s="479"/>
      <c r="BHZ741" s="479"/>
      <c r="BIA741" s="479"/>
      <c r="BIB741" s="479"/>
      <c r="BIC741" s="479"/>
      <c r="BID741" s="479"/>
      <c r="BIE741" s="479"/>
      <c r="BIF741" s="479"/>
      <c r="BIG741" s="479"/>
      <c r="BIH741" s="479"/>
      <c r="BII741" s="479"/>
      <c r="BIJ741" s="479"/>
      <c r="BIK741" s="479"/>
      <c r="BIL741" s="479"/>
      <c r="BIM741" s="479"/>
      <c r="BIN741" s="479"/>
      <c r="BIO741" s="479"/>
      <c r="BIP741" s="479"/>
      <c r="BIQ741" s="479"/>
      <c r="BIR741" s="479"/>
      <c r="BIS741" s="479"/>
      <c r="BIT741" s="479"/>
      <c r="BIU741" s="479"/>
      <c r="BIV741" s="479"/>
      <c r="BIW741" s="479"/>
      <c r="BIX741" s="479"/>
      <c r="BIY741" s="479"/>
      <c r="BIZ741" s="479"/>
      <c r="BJA741" s="479"/>
      <c r="BJB741" s="479"/>
      <c r="BJC741" s="479"/>
      <c r="BJD741" s="479"/>
      <c r="BJE741" s="479"/>
      <c r="BJF741" s="479"/>
      <c r="BJG741" s="479"/>
      <c r="BJH741" s="479"/>
      <c r="BJI741" s="479"/>
      <c r="BJJ741" s="479"/>
      <c r="BJK741" s="479"/>
      <c r="BJL741" s="479"/>
      <c r="BJM741" s="479"/>
      <c r="BJN741" s="479"/>
      <c r="BJO741" s="479"/>
      <c r="BJP741" s="479"/>
      <c r="BJQ741" s="479"/>
      <c r="BJR741" s="479"/>
      <c r="BJS741" s="479"/>
      <c r="BJT741" s="479"/>
      <c r="BJU741" s="479"/>
      <c r="BJV741" s="479"/>
      <c r="BJW741" s="479"/>
      <c r="BJX741" s="479"/>
      <c r="BJY741" s="479"/>
      <c r="BJZ741" s="479"/>
      <c r="BKA741" s="479"/>
      <c r="BKB741" s="479"/>
      <c r="BKC741" s="479"/>
      <c r="BKD741" s="479"/>
      <c r="BKE741" s="479"/>
      <c r="BKF741" s="479"/>
      <c r="BKG741" s="479"/>
      <c r="BKH741" s="479"/>
      <c r="BKI741" s="479"/>
      <c r="BKJ741" s="479"/>
      <c r="BKK741" s="479"/>
      <c r="BKL741" s="479"/>
      <c r="BKM741" s="479"/>
      <c r="BKN741" s="479"/>
      <c r="BKO741" s="479"/>
      <c r="BKP741" s="479"/>
      <c r="BKQ741" s="479"/>
      <c r="BKR741" s="479"/>
      <c r="BKS741" s="479"/>
      <c r="BKT741" s="479"/>
      <c r="BKU741" s="479"/>
      <c r="BKV741" s="479"/>
      <c r="BKW741" s="479"/>
      <c r="BKX741" s="479"/>
      <c r="BKY741" s="479"/>
      <c r="BKZ741" s="479"/>
      <c r="BLA741" s="479"/>
      <c r="BLB741" s="479"/>
      <c r="BLC741" s="479"/>
      <c r="BLD741" s="479"/>
      <c r="BLE741" s="479"/>
      <c r="BLF741" s="479"/>
      <c r="BLG741" s="479"/>
      <c r="BLH741" s="479"/>
      <c r="BLI741" s="479"/>
      <c r="BLJ741" s="479"/>
      <c r="BLK741" s="479"/>
      <c r="BLL741" s="479"/>
      <c r="BLM741" s="479"/>
      <c r="BLN741" s="479"/>
      <c r="BLO741" s="479"/>
      <c r="BLP741" s="479"/>
      <c r="BLQ741" s="479"/>
      <c r="BLR741" s="479"/>
      <c r="BLS741" s="479"/>
      <c r="BLT741" s="479"/>
      <c r="BLU741" s="479"/>
      <c r="BLV741" s="479"/>
      <c r="BLW741" s="479"/>
      <c r="BLX741" s="479"/>
      <c r="BLY741" s="479"/>
      <c r="BLZ741" s="479"/>
      <c r="BMA741" s="479"/>
      <c r="BMB741" s="479"/>
      <c r="BMC741" s="479"/>
      <c r="BMD741" s="479"/>
      <c r="BME741" s="479"/>
      <c r="BMF741" s="479"/>
      <c r="BMG741" s="479"/>
      <c r="BMH741" s="479"/>
      <c r="BMI741" s="479"/>
      <c r="BMJ741" s="479"/>
      <c r="BMK741" s="479"/>
      <c r="BML741" s="479"/>
      <c r="BMM741" s="479"/>
      <c r="BMN741" s="479"/>
      <c r="BMO741" s="479"/>
      <c r="BMP741" s="479"/>
      <c r="BMQ741" s="479"/>
      <c r="BMR741" s="479"/>
      <c r="BMS741" s="479"/>
      <c r="BMT741" s="479"/>
      <c r="BMU741" s="479"/>
      <c r="BMV741" s="479"/>
      <c r="BMW741" s="479"/>
      <c r="BMX741" s="479"/>
      <c r="BMY741" s="479"/>
      <c r="BMZ741" s="479"/>
      <c r="BNA741" s="479"/>
      <c r="BNB741" s="479"/>
      <c r="BNC741" s="479"/>
      <c r="BND741" s="479"/>
      <c r="BNE741" s="479"/>
      <c r="BNF741" s="479"/>
      <c r="BNG741" s="479"/>
      <c r="BNH741" s="479"/>
      <c r="BNI741" s="479"/>
      <c r="BNJ741" s="479"/>
      <c r="BNK741" s="479"/>
      <c r="BNL741" s="479"/>
      <c r="BNM741" s="479"/>
      <c r="BNN741" s="479"/>
      <c r="BNO741" s="479"/>
      <c r="BNP741" s="479"/>
      <c r="BNQ741" s="479"/>
      <c r="BNR741" s="479"/>
      <c r="BNS741" s="479"/>
      <c r="BNT741" s="479"/>
      <c r="BNU741" s="479"/>
      <c r="BNV741" s="479"/>
      <c r="BNW741" s="479"/>
      <c r="BNX741" s="479"/>
      <c r="BNY741" s="479"/>
      <c r="BNZ741" s="479"/>
      <c r="BOA741" s="479"/>
      <c r="BOB741" s="479"/>
      <c r="BOC741" s="479"/>
      <c r="BOD741" s="479"/>
      <c r="BOE741" s="479"/>
      <c r="BOF741" s="479"/>
      <c r="BOG741" s="479"/>
      <c r="BOH741" s="479"/>
      <c r="BOI741" s="479"/>
      <c r="BOJ741" s="479"/>
      <c r="BOK741" s="479"/>
      <c r="BOL741" s="479"/>
      <c r="BOM741" s="479"/>
      <c r="BON741" s="479"/>
      <c r="BOO741" s="479"/>
      <c r="BOP741" s="479"/>
      <c r="BOQ741" s="479"/>
      <c r="BOR741" s="479"/>
      <c r="BOS741" s="479"/>
      <c r="BOT741" s="479"/>
      <c r="BOU741" s="479"/>
      <c r="BOV741" s="479"/>
      <c r="BOW741" s="479"/>
      <c r="BOX741" s="479"/>
      <c r="BOY741" s="479"/>
      <c r="BOZ741" s="479"/>
      <c r="BPA741" s="479"/>
      <c r="BPB741" s="479"/>
      <c r="BPC741" s="479"/>
      <c r="BPD741" s="479"/>
      <c r="BPE741" s="479"/>
      <c r="BPF741" s="479"/>
      <c r="BPG741" s="479"/>
      <c r="BPH741" s="479"/>
      <c r="BPI741" s="479"/>
      <c r="BPJ741" s="479"/>
      <c r="BPK741" s="479"/>
      <c r="BPL741" s="479"/>
      <c r="BPM741" s="479"/>
      <c r="BPN741" s="479"/>
      <c r="BPO741" s="479"/>
      <c r="BPP741" s="479"/>
      <c r="BPQ741" s="479"/>
      <c r="BPR741" s="479"/>
      <c r="BPS741" s="479"/>
      <c r="BPT741" s="479"/>
      <c r="BPU741" s="479"/>
      <c r="BPV741" s="479"/>
      <c r="BPW741" s="479"/>
      <c r="BPX741" s="479"/>
      <c r="BPY741" s="479"/>
      <c r="BPZ741" s="479"/>
      <c r="BQA741" s="479"/>
      <c r="BQB741" s="479"/>
      <c r="BQC741" s="479"/>
      <c r="BQD741" s="479"/>
      <c r="BQE741" s="479"/>
      <c r="BQF741" s="479"/>
      <c r="BQG741" s="479"/>
      <c r="BQH741" s="479"/>
      <c r="BQI741" s="479"/>
      <c r="BQJ741" s="479"/>
      <c r="BQK741" s="479"/>
      <c r="BQL741" s="479"/>
      <c r="BQM741" s="479"/>
      <c r="BQN741" s="479"/>
      <c r="BQO741" s="479"/>
      <c r="BQP741" s="479"/>
      <c r="BQQ741" s="479"/>
      <c r="BQR741" s="479"/>
      <c r="BQS741" s="479"/>
      <c r="BQT741" s="479"/>
      <c r="BQU741" s="479"/>
      <c r="BQV741" s="479"/>
      <c r="BQW741" s="479"/>
      <c r="BQX741" s="479"/>
      <c r="BQY741" s="479"/>
      <c r="BQZ741" s="479"/>
      <c r="BRA741" s="479"/>
      <c r="BRB741" s="479"/>
      <c r="BRC741" s="479"/>
      <c r="BRD741" s="479"/>
      <c r="BRE741" s="479"/>
      <c r="BRF741" s="479"/>
      <c r="BRG741" s="479"/>
      <c r="BRH741" s="479"/>
      <c r="BRI741" s="479"/>
      <c r="BRJ741" s="479"/>
      <c r="BRK741" s="479"/>
      <c r="BRL741" s="479"/>
      <c r="BRM741" s="479"/>
      <c r="BRN741" s="479"/>
      <c r="BRO741" s="479"/>
      <c r="BRP741" s="479"/>
      <c r="BRQ741" s="479"/>
      <c r="BRR741" s="479"/>
      <c r="BRS741" s="479"/>
      <c r="BRT741" s="479"/>
      <c r="BRU741" s="479"/>
      <c r="BRV741" s="479"/>
      <c r="BRW741" s="479"/>
      <c r="BRX741" s="479"/>
      <c r="BRY741" s="479"/>
      <c r="BRZ741" s="479"/>
      <c r="BSA741" s="479"/>
      <c r="BSB741" s="479"/>
      <c r="BSC741" s="479"/>
      <c r="BSD741" s="479"/>
      <c r="BSE741" s="479"/>
      <c r="BSF741" s="479"/>
      <c r="BSG741" s="479"/>
      <c r="BSH741" s="479"/>
      <c r="BSI741" s="479"/>
      <c r="BSJ741" s="479"/>
      <c r="BSK741" s="479"/>
      <c r="BSL741" s="479"/>
      <c r="BSM741" s="479"/>
      <c r="BSN741" s="479"/>
      <c r="BSO741" s="479"/>
      <c r="BSP741" s="479"/>
      <c r="BSQ741" s="479"/>
      <c r="BSR741" s="479"/>
      <c r="BSS741" s="479"/>
      <c r="BST741" s="479"/>
      <c r="BSU741" s="479"/>
      <c r="BSV741" s="479"/>
      <c r="BSW741" s="479"/>
      <c r="BSX741" s="479"/>
      <c r="BSY741" s="479"/>
      <c r="BSZ741" s="479"/>
      <c r="BTA741" s="479"/>
      <c r="BTB741" s="479"/>
      <c r="BTC741" s="479"/>
      <c r="BTD741" s="479"/>
      <c r="BTE741" s="479"/>
      <c r="BTF741" s="479"/>
      <c r="BTG741" s="479"/>
      <c r="BTH741" s="479"/>
      <c r="BTI741" s="479"/>
      <c r="BTJ741" s="479"/>
      <c r="BTK741" s="479"/>
      <c r="BTL741" s="479"/>
      <c r="BTM741" s="479"/>
      <c r="BTN741" s="479"/>
      <c r="BTO741" s="479"/>
      <c r="BTP741" s="479"/>
      <c r="BTQ741" s="479"/>
      <c r="BTR741" s="479"/>
      <c r="BTS741" s="479"/>
      <c r="BTT741" s="479"/>
      <c r="BTU741" s="479"/>
      <c r="BTV741" s="479"/>
      <c r="BTW741" s="479"/>
      <c r="BTX741" s="479"/>
      <c r="BTY741" s="479"/>
      <c r="BTZ741" s="479"/>
      <c r="BUA741" s="479"/>
      <c r="BUB741" s="479"/>
      <c r="BUC741" s="479"/>
      <c r="BUD741" s="479"/>
      <c r="BUE741" s="479"/>
      <c r="BUF741" s="479"/>
      <c r="BUG741" s="479"/>
      <c r="BUH741" s="479"/>
      <c r="BUI741" s="479"/>
      <c r="BUJ741" s="479"/>
      <c r="BUK741" s="479"/>
      <c r="BUL741" s="479"/>
      <c r="BUM741" s="479"/>
      <c r="BUN741" s="479"/>
      <c r="BUO741" s="479"/>
      <c r="BUP741" s="479"/>
      <c r="BUQ741" s="479"/>
      <c r="BUR741" s="479"/>
      <c r="BUS741" s="479"/>
      <c r="BUT741" s="479"/>
      <c r="BUU741" s="479"/>
      <c r="BUV741" s="479"/>
      <c r="BUW741" s="479"/>
      <c r="BUX741" s="479"/>
      <c r="BUY741" s="479"/>
      <c r="BUZ741" s="479"/>
      <c r="BVA741" s="479"/>
      <c r="BVB741" s="479"/>
      <c r="BVC741" s="479"/>
      <c r="BVD741" s="479"/>
      <c r="BVE741" s="479"/>
      <c r="BVF741" s="479"/>
      <c r="BVG741" s="479"/>
      <c r="BVH741" s="479"/>
      <c r="BVI741" s="479"/>
      <c r="BVJ741" s="479"/>
      <c r="BVK741" s="479"/>
      <c r="BVL741" s="479"/>
      <c r="BVM741" s="479"/>
      <c r="BVN741" s="479"/>
      <c r="BVO741" s="479"/>
      <c r="BVP741" s="479"/>
      <c r="BVQ741" s="479"/>
      <c r="BVR741" s="479"/>
      <c r="BVS741" s="479"/>
      <c r="BVT741" s="479"/>
      <c r="BVU741" s="479"/>
      <c r="BVV741" s="479"/>
      <c r="BVW741" s="479"/>
      <c r="BVX741" s="479"/>
      <c r="BVY741" s="479"/>
      <c r="BVZ741" s="479"/>
      <c r="BWA741" s="479"/>
      <c r="BWB741" s="479"/>
      <c r="BWC741" s="479"/>
      <c r="BWD741" s="479"/>
      <c r="BWE741" s="479"/>
      <c r="BWF741" s="479"/>
      <c r="BWG741" s="479"/>
      <c r="BWH741" s="479"/>
      <c r="BWI741" s="479"/>
      <c r="BWJ741" s="479"/>
      <c r="BWK741" s="479"/>
      <c r="BWL741" s="479"/>
      <c r="BWM741" s="479"/>
      <c r="BWN741" s="479"/>
      <c r="BWO741" s="479"/>
      <c r="BWP741" s="479"/>
      <c r="BWQ741" s="479"/>
      <c r="BWR741" s="479"/>
      <c r="BWS741" s="479"/>
      <c r="BWT741" s="479"/>
      <c r="BWU741" s="479"/>
      <c r="BWV741" s="479"/>
      <c r="BWW741" s="479"/>
      <c r="BWX741" s="479"/>
      <c r="BWY741" s="479"/>
      <c r="BWZ741" s="479"/>
      <c r="BXA741" s="479"/>
      <c r="BXB741" s="479"/>
      <c r="BXC741" s="479"/>
      <c r="BXD741" s="479"/>
      <c r="BXE741" s="479"/>
      <c r="BXF741" s="479"/>
      <c r="BXG741" s="479"/>
      <c r="BXH741" s="479"/>
      <c r="BXI741" s="479"/>
      <c r="BXJ741" s="479"/>
      <c r="BXK741" s="479"/>
      <c r="BXL741" s="479"/>
      <c r="BXM741" s="479"/>
      <c r="BXN741" s="479"/>
      <c r="BXO741" s="479"/>
      <c r="BXP741" s="479"/>
      <c r="BXQ741" s="479"/>
      <c r="BXR741" s="479"/>
      <c r="BXS741" s="479"/>
      <c r="BXT741" s="479"/>
      <c r="BXU741" s="479"/>
      <c r="BXV741" s="479"/>
      <c r="BXW741" s="479"/>
      <c r="BXX741" s="479"/>
      <c r="BXY741" s="479"/>
      <c r="BXZ741" s="479"/>
      <c r="BYA741" s="479"/>
      <c r="BYB741" s="479"/>
      <c r="BYC741" s="479"/>
      <c r="BYD741" s="479"/>
      <c r="BYE741" s="479"/>
      <c r="BYF741" s="479"/>
      <c r="BYG741" s="479"/>
      <c r="BYH741" s="479"/>
      <c r="BYI741" s="479"/>
      <c r="BYJ741" s="479"/>
      <c r="BYK741" s="479"/>
      <c r="BYL741" s="479"/>
      <c r="BYM741" s="479"/>
      <c r="BYN741" s="479"/>
      <c r="BYO741" s="479"/>
      <c r="BYP741" s="479"/>
      <c r="BYQ741" s="479"/>
      <c r="BYR741" s="479"/>
      <c r="BYS741" s="479"/>
      <c r="BYT741" s="479"/>
      <c r="BYU741" s="479"/>
      <c r="BYV741" s="479"/>
      <c r="BYW741" s="479"/>
      <c r="BYX741" s="479"/>
      <c r="BYY741" s="479"/>
      <c r="BYZ741" s="479"/>
      <c r="BZA741" s="479"/>
      <c r="BZB741" s="479"/>
      <c r="BZC741" s="479"/>
      <c r="BZD741" s="479"/>
      <c r="BZE741" s="479"/>
      <c r="BZF741" s="479"/>
      <c r="BZG741" s="479"/>
      <c r="BZH741" s="479"/>
      <c r="BZI741" s="479"/>
      <c r="BZJ741" s="479"/>
      <c r="BZK741" s="479"/>
      <c r="BZL741" s="479"/>
      <c r="BZM741" s="479"/>
      <c r="BZN741" s="479"/>
      <c r="BZO741" s="479"/>
      <c r="BZP741" s="479"/>
      <c r="BZQ741" s="479"/>
      <c r="BZR741" s="479"/>
      <c r="BZS741" s="479"/>
      <c r="BZT741" s="479"/>
      <c r="BZU741" s="479"/>
      <c r="BZV741" s="479"/>
      <c r="BZW741" s="479"/>
      <c r="BZX741" s="479"/>
      <c r="BZY741" s="479"/>
      <c r="BZZ741" s="479"/>
      <c r="CAA741" s="479"/>
      <c r="CAB741" s="479"/>
      <c r="CAC741" s="479"/>
      <c r="CAD741" s="479"/>
      <c r="CAE741" s="479"/>
      <c r="CAF741" s="479"/>
      <c r="CAG741" s="479"/>
      <c r="CAH741" s="479"/>
      <c r="CAI741" s="479"/>
      <c r="CAJ741" s="479"/>
      <c r="CAK741" s="479"/>
      <c r="CAL741" s="479"/>
      <c r="CAM741" s="479"/>
      <c r="CAN741" s="479"/>
      <c r="CAO741" s="479"/>
      <c r="CAP741" s="479"/>
      <c r="CAQ741" s="479"/>
      <c r="CAR741" s="479"/>
      <c r="CAS741" s="479"/>
      <c r="CAT741" s="479"/>
      <c r="CAU741" s="479"/>
      <c r="CAV741" s="479"/>
      <c r="CAW741" s="479"/>
      <c r="CAX741" s="479"/>
      <c r="CAY741" s="479"/>
      <c r="CAZ741" s="479"/>
      <c r="CBA741" s="479"/>
      <c r="CBB741" s="479"/>
      <c r="CBC741" s="479"/>
      <c r="CBD741" s="479"/>
      <c r="CBE741" s="479"/>
      <c r="CBF741" s="479"/>
      <c r="CBG741" s="479"/>
      <c r="CBH741" s="479"/>
      <c r="CBI741" s="479"/>
      <c r="CBJ741" s="479"/>
      <c r="CBK741" s="479"/>
      <c r="CBL741" s="479"/>
      <c r="CBM741" s="479"/>
      <c r="CBN741" s="479"/>
      <c r="CBO741" s="479"/>
      <c r="CBP741" s="479"/>
      <c r="CBQ741" s="479"/>
      <c r="CBR741" s="479"/>
      <c r="CBS741" s="479"/>
      <c r="CBT741" s="479"/>
      <c r="CBU741" s="479"/>
      <c r="CBV741" s="479"/>
      <c r="CBW741" s="479"/>
      <c r="CBX741" s="479"/>
      <c r="CBY741" s="479"/>
      <c r="CBZ741" s="479"/>
      <c r="CCA741" s="479"/>
      <c r="CCB741" s="479"/>
      <c r="CCC741" s="479"/>
      <c r="CCD741" s="479"/>
      <c r="CCE741" s="479"/>
      <c r="CCF741" s="479"/>
      <c r="CCG741" s="479"/>
      <c r="CCH741" s="479"/>
      <c r="CCI741" s="479"/>
      <c r="CCJ741" s="479"/>
      <c r="CCK741" s="479"/>
      <c r="CCL741" s="479"/>
      <c r="CCM741" s="479"/>
      <c r="CCN741" s="479"/>
      <c r="CCO741" s="479"/>
      <c r="CCP741" s="479"/>
      <c r="CCQ741" s="479"/>
      <c r="CCR741" s="479"/>
      <c r="CCS741" s="479"/>
      <c r="CCT741" s="479"/>
      <c r="CCU741" s="479"/>
      <c r="CCV741" s="479"/>
      <c r="CCW741" s="479"/>
      <c r="CCX741" s="479"/>
      <c r="CCY741" s="479"/>
      <c r="CCZ741" s="479"/>
      <c r="CDA741" s="479"/>
      <c r="CDB741" s="479"/>
      <c r="CDC741" s="479"/>
      <c r="CDD741" s="479"/>
      <c r="CDE741" s="479"/>
      <c r="CDF741" s="479"/>
      <c r="CDG741" s="479"/>
      <c r="CDH741" s="479"/>
      <c r="CDI741" s="479"/>
      <c r="CDJ741" s="479"/>
      <c r="CDK741" s="479"/>
      <c r="CDL741" s="479"/>
      <c r="CDM741" s="479"/>
      <c r="CDN741" s="479"/>
      <c r="CDO741" s="479"/>
      <c r="CDP741" s="479"/>
      <c r="CDQ741" s="479"/>
      <c r="CDR741" s="479"/>
      <c r="CDS741" s="479"/>
      <c r="CDT741" s="479"/>
      <c r="CDU741" s="479"/>
      <c r="CDV741" s="479"/>
      <c r="CDW741" s="479"/>
      <c r="CDX741" s="479"/>
      <c r="CDY741" s="479"/>
      <c r="CDZ741" s="479"/>
      <c r="CEA741" s="479"/>
      <c r="CEB741" s="479"/>
      <c r="CEC741" s="479"/>
      <c r="CED741" s="479"/>
      <c r="CEE741" s="479"/>
      <c r="CEF741" s="479"/>
      <c r="CEG741" s="479"/>
      <c r="CEH741" s="479"/>
      <c r="CEI741" s="479"/>
      <c r="CEJ741" s="479"/>
      <c r="CEK741" s="479"/>
      <c r="CEL741" s="479"/>
      <c r="CEM741" s="479"/>
      <c r="CEN741" s="479"/>
      <c r="CEO741" s="479"/>
      <c r="CEP741" s="479"/>
      <c r="CEQ741" s="479"/>
      <c r="CER741" s="479"/>
      <c r="CES741" s="479"/>
      <c r="CET741" s="479"/>
      <c r="CEU741" s="479"/>
      <c r="CEV741" s="479"/>
      <c r="CEW741" s="479"/>
      <c r="CEX741" s="479"/>
      <c r="CEY741" s="479"/>
      <c r="CEZ741" s="479"/>
      <c r="CFA741" s="479"/>
      <c r="CFB741" s="479"/>
      <c r="CFC741" s="479"/>
      <c r="CFD741" s="479"/>
      <c r="CFE741" s="479"/>
      <c r="CFF741" s="479"/>
      <c r="CFG741" s="479"/>
      <c r="CFH741" s="479"/>
      <c r="CFI741" s="479"/>
      <c r="CFJ741" s="479"/>
      <c r="CFK741" s="479"/>
      <c r="CFL741" s="479"/>
      <c r="CFM741" s="479"/>
      <c r="CFN741" s="479"/>
      <c r="CFO741" s="479"/>
      <c r="CFP741" s="479"/>
      <c r="CFQ741" s="479"/>
      <c r="CFR741" s="479"/>
      <c r="CFS741" s="479"/>
      <c r="CFT741" s="479"/>
      <c r="CFU741" s="479"/>
      <c r="CFV741" s="479"/>
      <c r="CFW741" s="479"/>
      <c r="CFX741" s="479"/>
      <c r="CFY741" s="479"/>
      <c r="CFZ741" s="479"/>
      <c r="CGA741" s="479"/>
      <c r="CGB741" s="479"/>
      <c r="CGC741" s="479"/>
      <c r="CGD741" s="479"/>
      <c r="CGE741" s="479"/>
      <c r="CGF741" s="479"/>
      <c r="CGG741" s="479"/>
      <c r="CGH741" s="479"/>
      <c r="CGI741" s="479"/>
      <c r="CGJ741" s="479"/>
      <c r="CGK741" s="479"/>
      <c r="CGL741" s="479"/>
      <c r="CGM741" s="479"/>
      <c r="CGN741" s="479"/>
      <c r="CGO741" s="479"/>
      <c r="CGP741" s="479"/>
      <c r="CGQ741" s="479"/>
      <c r="CGR741" s="479"/>
      <c r="CGS741" s="479"/>
      <c r="CGT741" s="479"/>
      <c r="CGU741" s="479"/>
      <c r="CGV741" s="479"/>
      <c r="CGW741" s="479"/>
      <c r="CGX741" s="479"/>
      <c r="CGY741" s="479"/>
      <c r="CGZ741" s="479"/>
      <c r="CHA741" s="479"/>
      <c r="CHB741" s="479"/>
      <c r="CHC741" s="479"/>
      <c r="CHD741" s="479"/>
      <c r="CHE741" s="479"/>
      <c r="CHF741" s="479"/>
      <c r="CHG741" s="479"/>
      <c r="CHH741" s="479"/>
      <c r="CHI741" s="479"/>
      <c r="CHJ741" s="479"/>
      <c r="CHK741" s="479"/>
      <c r="CHL741" s="479"/>
      <c r="CHM741" s="479"/>
      <c r="CHN741" s="479"/>
      <c r="CHO741" s="479"/>
      <c r="CHP741" s="479"/>
      <c r="CHQ741" s="479"/>
      <c r="CHR741" s="479"/>
      <c r="CHS741" s="479"/>
      <c r="CHT741" s="479"/>
      <c r="CHU741" s="479"/>
      <c r="CHV741" s="479"/>
      <c r="CHW741" s="479"/>
      <c r="CHX741" s="479"/>
      <c r="CHY741" s="479"/>
      <c r="CHZ741" s="479"/>
      <c r="CIA741" s="479"/>
      <c r="CIB741" s="479"/>
      <c r="CIC741" s="479"/>
      <c r="CID741" s="479"/>
      <c r="CIE741" s="479"/>
      <c r="CIF741" s="479"/>
      <c r="CIG741" s="479"/>
      <c r="CIH741" s="479"/>
      <c r="CII741" s="479"/>
      <c r="CIJ741" s="479"/>
      <c r="CIK741" s="479"/>
      <c r="CIL741" s="479"/>
      <c r="CIM741" s="479"/>
      <c r="CIN741" s="479"/>
      <c r="CIO741" s="479"/>
      <c r="CIP741" s="479"/>
      <c r="CIQ741" s="479"/>
      <c r="CIR741" s="479"/>
      <c r="CIS741" s="479"/>
      <c r="CIT741" s="479"/>
      <c r="CIU741" s="479"/>
      <c r="CIV741" s="479"/>
      <c r="CIW741" s="479"/>
      <c r="CIX741" s="479"/>
      <c r="CIY741" s="479"/>
      <c r="CIZ741" s="479"/>
      <c r="CJA741" s="479"/>
      <c r="CJB741" s="479"/>
      <c r="CJC741" s="479"/>
      <c r="CJD741" s="479"/>
      <c r="CJE741" s="479"/>
      <c r="CJF741" s="479"/>
      <c r="CJG741" s="479"/>
      <c r="CJH741" s="479"/>
      <c r="CJI741" s="479"/>
      <c r="CJJ741" s="479"/>
      <c r="CJK741" s="479"/>
      <c r="CJL741" s="479"/>
      <c r="CJM741" s="479"/>
      <c r="CJN741" s="479"/>
      <c r="CJO741" s="479"/>
      <c r="CJP741" s="479"/>
      <c r="CJQ741" s="479"/>
      <c r="CJR741" s="479"/>
      <c r="CJS741" s="479"/>
      <c r="CJT741" s="479"/>
      <c r="CJU741" s="479"/>
      <c r="CJV741" s="479"/>
      <c r="CJW741" s="479"/>
      <c r="CJX741" s="479"/>
      <c r="CJY741" s="479"/>
      <c r="CJZ741" s="479"/>
      <c r="CKA741" s="479"/>
      <c r="CKB741" s="479"/>
      <c r="CKC741" s="479"/>
      <c r="CKD741" s="479"/>
      <c r="CKE741" s="479"/>
      <c r="CKF741" s="479"/>
      <c r="CKG741" s="479"/>
      <c r="CKH741" s="479"/>
      <c r="CKI741" s="479"/>
      <c r="CKJ741" s="479"/>
      <c r="CKK741" s="479"/>
      <c r="CKL741" s="479"/>
      <c r="CKM741" s="479"/>
      <c r="CKN741" s="479"/>
      <c r="CKO741" s="479"/>
      <c r="CKP741" s="479"/>
      <c r="CKQ741" s="479"/>
      <c r="CKR741" s="479"/>
      <c r="CKS741" s="479"/>
      <c r="CKT741" s="479"/>
      <c r="CKU741" s="479"/>
      <c r="CKV741" s="479"/>
      <c r="CKW741" s="479"/>
      <c r="CKX741" s="479"/>
      <c r="CKY741" s="479"/>
      <c r="CKZ741" s="479"/>
      <c r="CLA741" s="479"/>
      <c r="CLB741" s="479"/>
      <c r="CLC741" s="479"/>
      <c r="CLD741" s="479"/>
      <c r="CLE741" s="479"/>
      <c r="CLF741" s="479"/>
      <c r="CLG741" s="479"/>
      <c r="CLH741" s="479"/>
      <c r="CLI741" s="479"/>
      <c r="CLJ741" s="479"/>
      <c r="CLK741" s="479"/>
      <c r="CLL741" s="479"/>
      <c r="CLM741" s="479"/>
      <c r="CLN741" s="479"/>
      <c r="CLO741" s="479"/>
      <c r="CLP741" s="479"/>
      <c r="CLQ741" s="479"/>
      <c r="CLR741" s="479"/>
      <c r="CLS741" s="479"/>
      <c r="CLT741" s="479"/>
      <c r="CLU741" s="479"/>
      <c r="CLV741" s="479"/>
      <c r="CLW741" s="479"/>
      <c r="CLX741" s="479"/>
      <c r="CLY741" s="479"/>
      <c r="CLZ741" s="479"/>
      <c r="CMA741" s="479"/>
      <c r="CMB741" s="479"/>
      <c r="CMC741" s="479"/>
      <c r="CMD741" s="479"/>
      <c r="CME741" s="479"/>
      <c r="CMF741" s="479"/>
      <c r="CMG741" s="479"/>
      <c r="CMH741" s="479"/>
      <c r="CMI741" s="479"/>
      <c r="CMJ741" s="479"/>
      <c r="CMK741" s="479"/>
      <c r="CML741" s="479"/>
      <c r="CMM741" s="479"/>
      <c r="CMN741" s="479"/>
      <c r="CMO741" s="479"/>
      <c r="CMP741" s="479"/>
      <c r="CMQ741" s="479"/>
      <c r="CMR741" s="479"/>
      <c r="CMS741" s="479"/>
      <c r="CMT741" s="479"/>
      <c r="CMU741" s="479"/>
      <c r="CMV741" s="479"/>
      <c r="CMW741" s="479"/>
      <c r="CMX741" s="479"/>
      <c r="CMY741" s="479"/>
      <c r="CMZ741" s="479"/>
      <c r="CNA741" s="479"/>
      <c r="CNB741" s="479"/>
      <c r="CNC741" s="479"/>
      <c r="CND741" s="479"/>
      <c r="CNE741" s="479"/>
      <c r="CNF741" s="479"/>
      <c r="CNG741" s="479"/>
      <c r="CNH741" s="479"/>
      <c r="CNI741" s="479"/>
      <c r="CNJ741" s="479"/>
      <c r="CNK741" s="479"/>
      <c r="CNL741" s="479"/>
      <c r="CNM741" s="479"/>
      <c r="CNN741" s="479"/>
      <c r="CNO741" s="479"/>
      <c r="CNP741" s="479"/>
      <c r="CNQ741" s="479"/>
      <c r="CNR741" s="479"/>
      <c r="CNS741" s="479"/>
      <c r="CNT741" s="479"/>
      <c r="CNU741" s="479"/>
      <c r="CNV741" s="479"/>
      <c r="CNW741" s="479"/>
      <c r="CNX741" s="479"/>
      <c r="CNY741" s="479"/>
      <c r="CNZ741" s="479"/>
      <c r="COA741" s="479"/>
      <c r="COB741" s="479"/>
      <c r="COC741" s="479"/>
      <c r="COD741" s="479"/>
      <c r="COE741" s="479"/>
      <c r="COF741" s="479"/>
      <c r="COG741" s="479"/>
      <c r="COH741" s="479"/>
      <c r="COI741" s="479"/>
      <c r="COJ741" s="479"/>
      <c r="COK741" s="479"/>
      <c r="COL741" s="479"/>
      <c r="COM741" s="479"/>
      <c r="CON741" s="479"/>
      <c r="COO741" s="479"/>
      <c r="COP741" s="479"/>
      <c r="COQ741" s="479"/>
      <c r="COR741" s="479"/>
      <c r="COS741" s="479"/>
      <c r="COT741" s="479"/>
      <c r="COU741" s="479"/>
      <c r="COV741" s="479"/>
      <c r="COW741" s="479"/>
      <c r="COX741" s="479"/>
      <c r="COY741" s="479"/>
      <c r="COZ741" s="479"/>
      <c r="CPA741" s="479"/>
      <c r="CPB741" s="479"/>
      <c r="CPC741" s="479"/>
      <c r="CPD741" s="479"/>
      <c r="CPE741" s="479"/>
      <c r="CPF741" s="479"/>
      <c r="CPG741" s="479"/>
      <c r="CPH741" s="479"/>
      <c r="CPI741" s="479"/>
      <c r="CPJ741" s="479"/>
      <c r="CPK741" s="479"/>
      <c r="CPL741" s="479"/>
      <c r="CPM741" s="479"/>
      <c r="CPN741" s="479"/>
      <c r="CPO741" s="479"/>
      <c r="CPP741" s="479"/>
      <c r="CPQ741" s="479"/>
      <c r="CPR741" s="479"/>
      <c r="CPS741" s="479"/>
      <c r="CPT741" s="479"/>
      <c r="CPU741" s="479"/>
      <c r="CPV741" s="479"/>
      <c r="CPW741" s="479"/>
      <c r="CPX741" s="479"/>
      <c r="CPY741" s="479"/>
      <c r="CPZ741" s="479"/>
      <c r="CQA741" s="479"/>
      <c r="CQB741" s="479"/>
      <c r="CQC741" s="479"/>
      <c r="CQD741" s="479"/>
      <c r="CQE741" s="479"/>
      <c r="CQF741" s="479"/>
      <c r="CQG741" s="479"/>
      <c r="CQH741" s="479"/>
      <c r="CQI741" s="479"/>
      <c r="CQJ741" s="479"/>
      <c r="CQK741" s="479"/>
      <c r="CQL741" s="479"/>
      <c r="CQM741" s="479"/>
      <c r="CQN741" s="479"/>
      <c r="CQO741" s="479"/>
      <c r="CQP741" s="479"/>
      <c r="CQQ741" s="479"/>
      <c r="CQR741" s="479"/>
      <c r="CQS741" s="479"/>
      <c r="CQT741" s="479"/>
      <c r="CQU741" s="479"/>
      <c r="CQV741" s="479"/>
      <c r="CQW741" s="479"/>
      <c r="CQX741" s="479"/>
      <c r="CQY741" s="479"/>
      <c r="CQZ741" s="479"/>
      <c r="CRA741" s="479"/>
      <c r="CRB741" s="479"/>
      <c r="CRC741" s="479"/>
      <c r="CRD741" s="479"/>
      <c r="CRE741" s="479"/>
      <c r="CRF741" s="479"/>
      <c r="CRG741" s="479"/>
      <c r="CRH741" s="479"/>
      <c r="CRI741" s="479"/>
      <c r="CRJ741" s="479"/>
      <c r="CRK741" s="479"/>
      <c r="CRL741" s="479"/>
      <c r="CRM741" s="479"/>
      <c r="CRN741" s="479"/>
      <c r="CRO741" s="479"/>
      <c r="CRP741" s="479"/>
      <c r="CRQ741" s="479"/>
      <c r="CRR741" s="479"/>
      <c r="CRS741" s="479"/>
      <c r="CRT741" s="479"/>
      <c r="CRU741" s="479"/>
      <c r="CRV741" s="479"/>
      <c r="CRW741" s="479"/>
      <c r="CRX741" s="479"/>
      <c r="CRY741" s="479"/>
      <c r="CRZ741" s="479"/>
      <c r="CSA741" s="479"/>
      <c r="CSB741" s="479"/>
      <c r="CSC741" s="479"/>
      <c r="CSD741" s="479"/>
      <c r="CSE741" s="479"/>
      <c r="CSF741" s="479"/>
      <c r="CSG741" s="479"/>
      <c r="CSH741" s="479"/>
      <c r="CSI741" s="479"/>
      <c r="CSJ741" s="479"/>
      <c r="CSK741" s="479"/>
      <c r="CSL741" s="479"/>
      <c r="CSM741" s="479"/>
      <c r="CSN741" s="479"/>
      <c r="CSO741" s="479"/>
      <c r="CSP741" s="479"/>
      <c r="CSQ741" s="479"/>
      <c r="CSR741" s="479"/>
      <c r="CSS741" s="479"/>
      <c r="CST741" s="479"/>
      <c r="CSU741" s="479"/>
      <c r="CSV741" s="479"/>
      <c r="CSW741" s="479"/>
      <c r="CSX741" s="479"/>
      <c r="CSY741" s="479"/>
      <c r="CSZ741" s="479"/>
      <c r="CTA741" s="479"/>
      <c r="CTB741" s="479"/>
      <c r="CTC741" s="479"/>
      <c r="CTD741" s="479"/>
      <c r="CTE741" s="479"/>
      <c r="CTF741" s="479"/>
      <c r="CTG741" s="479"/>
      <c r="CTH741" s="479"/>
      <c r="CTI741" s="479"/>
      <c r="CTJ741" s="479"/>
      <c r="CTK741" s="479"/>
      <c r="CTL741" s="479"/>
      <c r="CTM741" s="479"/>
      <c r="CTN741" s="479"/>
      <c r="CTO741" s="479"/>
      <c r="CTP741" s="479"/>
      <c r="CTQ741" s="479"/>
      <c r="CTR741" s="479"/>
      <c r="CTS741" s="479"/>
      <c r="CTT741" s="479"/>
      <c r="CTU741" s="479"/>
      <c r="CTV741" s="479"/>
      <c r="CTW741" s="479"/>
      <c r="CTX741" s="479"/>
      <c r="CTY741" s="479"/>
      <c r="CTZ741" s="479"/>
      <c r="CUA741" s="479"/>
      <c r="CUB741" s="479"/>
      <c r="CUC741" s="479"/>
      <c r="CUD741" s="479"/>
      <c r="CUE741" s="479"/>
      <c r="CUF741" s="479"/>
      <c r="CUG741" s="479"/>
      <c r="CUH741" s="479"/>
      <c r="CUI741" s="479"/>
      <c r="CUJ741" s="479"/>
      <c r="CUK741" s="479"/>
      <c r="CUL741" s="479"/>
      <c r="CUM741" s="479"/>
      <c r="CUN741" s="479"/>
      <c r="CUO741" s="479"/>
      <c r="CUP741" s="479"/>
      <c r="CUQ741" s="479"/>
      <c r="CUR741" s="479"/>
      <c r="CUS741" s="479"/>
      <c r="CUT741" s="479"/>
      <c r="CUU741" s="479"/>
      <c r="CUV741" s="479"/>
      <c r="CUW741" s="479"/>
      <c r="CUX741" s="479"/>
      <c r="CUY741" s="479"/>
      <c r="CUZ741" s="479"/>
      <c r="CVA741" s="479"/>
      <c r="CVB741" s="479"/>
      <c r="CVC741" s="479"/>
      <c r="CVD741" s="479"/>
      <c r="CVE741" s="479"/>
      <c r="CVF741" s="479"/>
      <c r="CVG741" s="479"/>
      <c r="CVH741" s="479"/>
      <c r="CVI741" s="479"/>
      <c r="CVJ741" s="479"/>
      <c r="CVK741" s="479"/>
      <c r="CVL741" s="479"/>
      <c r="CVM741" s="479"/>
      <c r="CVN741" s="479"/>
      <c r="CVO741" s="479"/>
      <c r="CVP741" s="479"/>
      <c r="CVQ741" s="479"/>
      <c r="CVR741" s="479"/>
      <c r="CVS741" s="479"/>
      <c r="CVT741" s="479"/>
      <c r="CVU741" s="479"/>
      <c r="CVV741" s="479"/>
      <c r="CVW741" s="479"/>
      <c r="CVX741" s="479"/>
      <c r="CVY741" s="479"/>
      <c r="CVZ741" s="479"/>
      <c r="CWA741" s="479"/>
      <c r="CWB741" s="479"/>
      <c r="CWC741" s="479"/>
      <c r="CWD741" s="479"/>
      <c r="CWE741" s="479"/>
      <c r="CWF741" s="479"/>
      <c r="CWG741" s="479"/>
      <c r="CWH741" s="479"/>
      <c r="CWI741" s="479"/>
      <c r="CWJ741" s="479"/>
      <c r="CWK741" s="479"/>
      <c r="CWL741" s="479"/>
      <c r="CWM741" s="479"/>
      <c r="CWN741" s="479"/>
      <c r="CWO741" s="479"/>
      <c r="CWP741" s="479"/>
      <c r="CWQ741" s="479"/>
      <c r="CWR741" s="479"/>
      <c r="CWS741" s="479"/>
      <c r="CWT741" s="479"/>
      <c r="CWU741" s="479"/>
      <c r="CWV741" s="479"/>
      <c r="CWW741" s="479"/>
      <c r="CWX741" s="479"/>
      <c r="CWY741" s="479"/>
      <c r="CWZ741" s="479"/>
      <c r="CXA741" s="479"/>
      <c r="CXB741" s="479"/>
      <c r="CXC741" s="479"/>
      <c r="CXD741" s="479"/>
      <c r="CXE741" s="479"/>
      <c r="CXF741" s="479"/>
      <c r="CXG741" s="479"/>
      <c r="CXH741" s="479"/>
      <c r="CXI741" s="479"/>
      <c r="CXJ741" s="479"/>
      <c r="CXK741" s="479"/>
      <c r="CXL741" s="479"/>
      <c r="CXM741" s="479"/>
      <c r="CXN741" s="479"/>
      <c r="CXO741" s="479"/>
      <c r="CXP741" s="479"/>
      <c r="CXQ741" s="479"/>
      <c r="CXR741" s="479"/>
      <c r="CXS741" s="479"/>
      <c r="CXT741" s="479"/>
      <c r="CXU741" s="479"/>
      <c r="CXV741" s="479"/>
      <c r="CXW741" s="479"/>
      <c r="CXX741" s="479"/>
      <c r="CXY741" s="479"/>
      <c r="CXZ741" s="479"/>
      <c r="CYA741" s="479"/>
      <c r="CYB741" s="479"/>
      <c r="CYC741" s="479"/>
      <c r="CYD741" s="479"/>
      <c r="CYE741" s="479"/>
      <c r="CYF741" s="479"/>
      <c r="CYG741" s="479"/>
      <c r="CYH741" s="479"/>
      <c r="CYI741" s="479"/>
      <c r="CYJ741" s="479"/>
      <c r="CYK741" s="479"/>
      <c r="CYL741" s="479"/>
      <c r="CYM741" s="479"/>
      <c r="CYN741" s="479"/>
      <c r="CYO741" s="479"/>
      <c r="CYP741" s="479"/>
      <c r="CYQ741" s="479"/>
      <c r="CYR741" s="479"/>
      <c r="CYS741" s="479"/>
      <c r="CYT741" s="479"/>
      <c r="CYU741" s="479"/>
      <c r="CYV741" s="479"/>
      <c r="CYW741" s="479"/>
      <c r="CYX741" s="479"/>
      <c r="CYY741" s="479"/>
      <c r="CYZ741" s="479"/>
      <c r="CZA741" s="479"/>
      <c r="CZB741" s="479"/>
      <c r="CZC741" s="479"/>
      <c r="CZD741" s="479"/>
      <c r="CZE741" s="479"/>
      <c r="CZF741" s="479"/>
      <c r="CZG741" s="479"/>
      <c r="CZH741" s="479"/>
      <c r="CZI741" s="479"/>
      <c r="CZJ741" s="479"/>
      <c r="CZK741" s="479"/>
      <c r="CZL741" s="479"/>
      <c r="CZM741" s="479"/>
      <c r="CZN741" s="479"/>
      <c r="CZO741" s="479"/>
      <c r="CZP741" s="479"/>
      <c r="CZQ741" s="479"/>
      <c r="CZR741" s="479"/>
      <c r="CZS741" s="479"/>
      <c r="CZT741" s="479"/>
      <c r="CZU741" s="479"/>
      <c r="CZV741" s="479"/>
      <c r="CZW741" s="479"/>
      <c r="CZX741" s="479"/>
      <c r="CZY741" s="479"/>
      <c r="CZZ741" s="479"/>
      <c r="DAA741" s="479"/>
      <c r="DAB741" s="479"/>
      <c r="DAC741" s="479"/>
      <c r="DAD741" s="479"/>
      <c r="DAE741" s="479"/>
      <c r="DAF741" s="479"/>
      <c r="DAG741" s="479"/>
      <c r="DAH741" s="479"/>
      <c r="DAI741" s="479"/>
      <c r="DAJ741" s="479"/>
      <c r="DAK741" s="479"/>
      <c r="DAL741" s="479"/>
      <c r="DAM741" s="479"/>
      <c r="DAN741" s="479"/>
      <c r="DAO741" s="479"/>
      <c r="DAP741" s="479"/>
      <c r="DAQ741" s="479"/>
      <c r="DAR741" s="479"/>
      <c r="DAS741" s="479"/>
      <c r="DAT741" s="479"/>
      <c r="DAU741" s="479"/>
      <c r="DAV741" s="479"/>
      <c r="DAW741" s="479"/>
      <c r="DAX741" s="479"/>
      <c r="DAY741" s="479"/>
      <c r="DAZ741" s="479"/>
      <c r="DBA741" s="479"/>
      <c r="DBB741" s="479"/>
      <c r="DBC741" s="479"/>
      <c r="DBD741" s="479"/>
      <c r="DBE741" s="479"/>
      <c r="DBF741" s="479"/>
      <c r="DBG741" s="479"/>
      <c r="DBH741" s="479"/>
      <c r="DBI741" s="479"/>
      <c r="DBJ741" s="479"/>
      <c r="DBK741" s="479"/>
      <c r="DBL741" s="479"/>
      <c r="DBM741" s="479"/>
      <c r="DBN741" s="479"/>
      <c r="DBO741" s="479"/>
      <c r="DBP741" s="479"/>
      <c r="DBQ741" s="479"/>
      <c r="DBR741" s="479"/>
      <c r="DBS741" s="479"/>
      <c r="DBT741" s="479"/>
      <c r="DBU741" s="479"/>
      <c r="DBV741" s="479"/>
      <c r="DBW741" s="479"/>
      <c r="DBX741" s="479"/>
      <c r="DBY741" s="479"/>
      <c r="DBZ741" s="479"/>
      <c r="DCA741" s="479"/>
      <c r="DCB741" s="479"/>
      <c r="DCC741" s="479"/>
      <c r="DCD741" s="479"/>
      <c r="DCE741" s="479"/>
      <c r="DCF741" s="479"/>
      <c r="DCG741" s="479"/>
      <c r="DCH741" s="479"/>
      <c r="DCI741" s="479"/>
      <c r="DCJ741" s="479"/>
      <c r="DCK741" s="479"/>
      <c r="DCL741" s="479"/>
      <c r="DCM741" s="479"/>
      <c r="DCN741" s="479"/>
      <c r="DCO741" s="479"/>
      <c r="DCP741" s="479"/>
      <c r="DCQ741" s="479"/>
      <c r="DCR741" s="479"/>
      <c r="DCS741" s="479"/>
      <c r="DCT741" s="479"/>
      <c r="DCU741" s="479"/>
      <c r="DCV741" s="479"/>
      <c r="DCW741" s="479"/>
      <c r="DCX741" s="479"/>
      <c r="DCY741" s="479"/>
      <c r="DCZ741" s="479"/>
      <c r="DDA741" s="479"/>
      <c r="DDB741" s="479"/>
      <c r="DDC741" s="479"/>
      <c r="DDD741" s="479"/>
      <c r="DDE741" s="479"/>
      <c r="DDF741" s="479"/>
      <c r="DDG741" s="479"/>
      <c r="DDH741" s="479"/>
      <c r="DDI741" s="479"/>
      <c r="DDJ741" s="479"/>
      <c r="DDK741" s="479"/>
      <c r="DDL741" s="479"/>
      <c r="DDM741" s="479"/>
      <c r="DDN741" s="479"/>
      <c r="DDO741" s="479"/>
      <c r="DDP741" s="479"/>
      <c r="DDQ741" s="479"/>
      <c r="DDR741" s="479"/>
      <c r="DDS741" s="479"/>
      <c r="DDT741" s="479"/>
      <c r="DDU741" s="479"/>
      <c r="DDV741" s="479"/>
      <c r="DDW741" s="479"/>
      <c r="DDX741" s="479"/>
      <c r="DDY741" s="479"/>
      <c r="DDZ741" s="479"/>
      <c r="DEA741" s="479"/>
      <c r="DEB741" s="479"/>
      <c r="DEC741" s="479"/>
      <c r="DED741" s="479"/>
      <c r="DEE741" s="479"/>
      <c r="DEF741" s="479"/>
      <c r="DEG741" s="479"/>
      <c r="DEH741" s="479"/>
      <c r="DEI741" s="479"/>
      <c r="DEJ741" s="479"/>
      <c r="DEK741" s="479"/>
      <c r="DEL741" s="479"/>
      <c r="DEM741" s="479"/>
      <c r="DEN741" s="479"/>
      <c r="DEO741" s="479"/>
      <c r="DEP741" s="479"/>
      <c r="DEQ741" s="479"/>
      <c r="DER741" s="479"/>
      <c r="DES741" s="479"/>
      <c r="DET741" s="479"/>
      <c r="DEU741" s="479"/>
      <c r="DEV741" s="479"/>
      <c r="DEW741" s="479"/>
      <c r="DEX741" s="479"/>
      <c r="DEY741" s="479"/>
      <c r="DEZ741" s="479"/>
      <c r="DFA741" s="479"/>
      <c r="DFB741" s="479"/>
      <c r="DFC741" s="479"/>
      <c r="DFD741" s="479"/>
      <c r="DFE741" s="479"/>
      <c r="DFF741" s="479"/>
      <c r="DFG741" s="479"/>
      <c r="DFH741" s="479"/>
      <c r="DFI741" s="479"/>
      <c r="DFJ741" s="479"/>
      <c r="DFK741" s="479"/>
      <c r="DFL741" s="479"/>
      <c r="DFM741" s="479"/>
      <c r="DFN741" s="479"/>
      <c r="DFO741" s="479"/>
      <c r="DFP741" s="479"/>
      <c r="DFQ741" s="479"/>
      <c r="DFR741" s="479"/>
      <c r="DFS741" s="479"/>
      <c r="DFT741" s="479"/>
      <c r="DFU741" s="479"/>
      <c r="DFV741" s="479"/>
      <c r="DFW741" s="479"/>
      <c r="DFX741" s="479"/>
      <c r="DFY741" s="479"/>
      <c r="DFZ741" s="479"/>
      <c r="DGA741" s="479"/>
      <c r="DGB741" s="479"/>
      <c r="DGC741" s="479"/>
      <c r="DGD741" s="479"/>
      <c r="DGE741" s="479"/>
      <c r="DGF741" s="479"/>
      <c r="DGG741" s="479"/>
      <c r="DGH741" s="479"/>
      <c r="DGI741" s="479"/>
      <c r="DGJ741" s="479"/>
      <c r="DGK741" s="479"/>
      <c r="DGL741" s="479"/>
      <c r="DGM741" s="479"/>
      <c r="DGN741" s="479"/>
      <c r="DGO741" s="479"/>
      <c r="DGP741" s="479"/>
      <c r="DGQ741" s="479"/>
      <c r="DGR741" s="479"/>
      <c r="DGS741" s="479"/>
      <c r="DGT741" s="479"/>
      <c r="DGU741" s="479"/>
      <c r="DGV741" s="479"/>
      <c r="DGW741" s="479"/>
      <c r="DGX741" s="479"/>
      <c r="DGY741" s="479"/>
      <c r="DGZ741" s="479"/>
      <c r="DHA741" s="479"/>
      <c r="DHB741" s="479"/>
      <c r="DHC741" s="479"/>
      <c r="DHD741" s="479"/>
      <c r="DHE741" s="479"/>
      <c r="DHF741" s="479"/>
      <c r="DHG741" s="479"/>
      <c r="DHH741" s="479"/>
      <c r="DHI741" s="479"/>
      <c r="DHJ741" s="479"/>
      <c r="DHK741" s="479"/>
      <c r="DHL741" s="479"/>
      <c r="DHM741" s="479"/>
      <c r="DHN741" s="479"/>
      <c r="DHO741" s="479"/>
      <c r="DHP741" s="479"/>
      <c r="DHQ741" s="479"/>
      <c r="DHR741" s="479"/>
      <c r="DHS741" s="479"/>
      <c r="DHT741" s="479"/>
      <c r="DHU741" s="479"/>
      <c r="DHV741" s="479"/>
      <c r="DHW741" s="479"/>
      <c r="DHX741" s="479"/>
      <c r="DHY741" s="479"/>
      <c r="DHZ741" s="479"/>
      <c r="DIA741" s="479"/>
      <c r="DIB741" s="479"/>
      <c r="DIC741" s="479"/>
      <c r="DID741" s="479"/>
      <c r="DIE741" s="479"/>
      <c r="DIF741" s="479"/>
      <c r="DIG741" s="479"/>
      <c r="DIH741" s="479"/>
      <c r="DII741" s="479"/>
      <c r="DIJ741" s="479"/>
      <c r="DIK741" s="479"/>
      <c r="DIL741" s="479"/>
      <c r="DIM741" s="479"/>
      <c r="DIN741" s="479"/>
      <c r="DIO741" s="479"/>
      <c r="DIP741" s="479"/>
      <c r="DIQ741" s="479"/>
      <c r="DIR741" s="479"/>
      <c r="DIS741" s="479"/>
      <c r="DIT741" s="479"/>
      <c r="DIU741" s="479"/>
      <c r="DIV741" s="479"/>
      <c r="DIW741" s="479"/>
      <c r="DIX741" s="479"/>
      <c r="DIY741" s="479"/>
      <c r="DIZ741" s="479"/>
      <c r="DJA741" s="479"/>
      <c r="DJB741" s="479"/>
      <c r="DJC741" s="479"/>
      <c r="DJD741" s="479"/>
      <c r="DJE741" s="479"/>
      <c r="DJF741" s="479"/>
      <c r="DJG741" s="479"/>
      <c r="DJH741" s="479"/>
      <c r="DJI741" s="479"/>
      <c r="DJJ741" s="479"/>
      <c r="DJK741" s="479"/>
      <c r="DJL741" s="479"/>
      <c r="DJM741" s="479"/>
      <c r="DJN741" s="479"/>
      <c r="DJO741" s="479"/>
      <c r="DJP741" s="479"/>
      <c r="DJQ741" s="479"/>
      <c r="DJR741" s="479"/>
      <c r="DJS741" s="479"/>
      <c r="DJT741" s="479"/>
      <c r="DJU741" s="479"/>
      <c r="DJV741" s="479"/>
      <c r="DJW741" s="479"/>
      <c r="DJX741" s="479"/>
      <c r="DJY741" s="479"/>
      <c r="DJZ741" s="479"/>
      <c r="DKA741" s="479"/>
      <c r="DKB741" s="479"/>
      <c r="DKC741" s="479"/>
      <c r="DKD741" s="479"/>
      <c r="DKE741" s="479"/>
      <c r="DKF741" s="479"/>
      <c r="DKG741" s="479"/>
      <c r="DKH741" s="479"/>
      <c r="DKI741" s="479"/>
      <c r="DKJ741" s="479"/>
      <c r="DKK741" s="479"/>
      <c r="DKL741" s="479"/>
      <c r="DKM741" s="479"/>
      <c r="DKN741" s="479"/>
      <c r="DKO741" s="479"/>
      <c r="DKP741" s="479"/>
      <c r="DKQ741" s="479"/>
      <c r="DKR741" s="479"/>
      <c r="DKS741" s="479"/>
      <c r="DKT741" s="479"/>
      <c r="DKU741" s="479"/>
      <c r="DKV741" s="479"/>
      <c r="DKW741" s="479"/>
      <c r="DKX741" s="479"/>
      <c r="DKY741" s="479"/>
      <c r="DKZ741" s="479"/>
      <c r="DLA741" s="479"/>
      <c r="DLB741" s="479"/>
      <c r="DLC741" s="479"/>
      <c r="DLD741" s="479"/>
      <c r="DLE741" s="479"/>
      <c r="DLF741" s="479"/>
      <c r="DLG741" s="479"/>
      <c r="DLH741" s="479"/>
      <c r="DLI741" s="479"/>
      <c r="DLJ741" s="479"/>
      <c r="DLK741" s="479"/>
      <c r="DLL741" s="479"/>
      <c r="DLM741" s="479"/>
      <c r="DLN741" s="479"/>
      <c r="DLO741" s="479"/>
      <c r="DLP741" s="479"/>
      <c r="DLQ741" s="479"/>
      <c r="DLR741" s="479"/>
      <c r="DLS741" s="479"/>
      <c r="DLT741" s="479"/>
      <c r="DLU741" s="479"/>
      <c r="DLV741" s="479"/>
      <c r="DLW741" s="479"/>
      <c r="DLX741" s="479"/>
      <c r="DLY741" s="479"/>
      <c r="DLZ741" s="479"/>
      <c r="DMA741" s="479"/>
      <c r="DMB741" s="479"/>
      <c r="DMC741" s="479"/>
      <c r="DMD741" s="479"/>
      <c r="DME741" s="479"/>
      <c r="DMF741" s="479"/>
      <c r="DMG741" s="479"/>
      <c r="DMH741" s="479"/>
      <c r="DMI741" s="479"/>
      <c r="DMJ741" s="479"/>
      <c r="DMK741" s="479"/>
      <c r="DML741" s="479"/>
      <c r="DMM741" s="479"/>
      <c r="DMN741" s="479"/>
      <c r="DMO741" s="479"/>
      <c r="DMP741" s="479"/>
      <c r="DMQ741" s="479"/>
      <c r="DMR741" s="479"/>
      <c r="DMS741" s="479"/>
      <c r="DMT741" s="479"/>
      <c r="DMU741" s="479"/>
      <c r="DMV741" s="479"/>
      <c r="DMW741" s="479"/>
      <c r="DMX741" s="479"/>
      <c r="DMY741" s="479"/>
      <c r="DMZ741" s="479"/>
      <c r="DNA741" s="479"/>
      <c r="DNB741" s="479"/>
      <c r="DNC741" s="479"/>
      <c r="DND741" s="479"/>
      <c r="DNE741" s="479"/>
      <c r="DNF741" s="479"/>
      <c r="DNG741" s="479"/>
      <c r="DNH741" s="479"/>
      <c r="DNI741" s="479"/>
      <c r="DNJ741" s="479"/>
      <c r="DNK741" s="479"/>
      <c r="DNL741" s="479"/>
      <c r="DNM741" s="479"/>
      <c r="DNN741" s="479"/>
      <c r="DNO741" s="479"/>
      <c r="DNP741" s="479"/>
      <c r="DNQ741" s="479"/>
      <c r="DNR741" s="479"/>
      <c r="DNS741" s="479"/>
      <c r="DNT741" s="479"/>
      <c r="DNU741" s="479"/>
      <c r="DNV741" s="479"/>
      <c r="DNW741" s="479"/>
      <c r="DNX741" s="479"/>
      <c r="DNY741" s="479"/>
      <c r="DNZ741" s="479"/>
      <c r="DOA741" s="479"/>
      <c r="DOB741" s="479"/>
      <c r="DOC741" s="479"/>
      <c r="DOD741" s="479"/>
      <c r="DOE741" s="479"/>
      <c r="DOF741" s="479"/>
      <c r="DOG741" s="479"/>
      <c r="DOH741" s="479"/>
      <c r="DOI741" s="479"/>
      <c r="DOJ741" s="479"/>
      <c r="DOK741" s="479"/>
      <c r="DOL741" s="479"/>
      <c r="DOM741" s="479"/>
      <c r="DON741" s="479"/>
      <c r="DOO741" s="479"/>
      <c r="DOP741" s="479"/>
      <c r="DOQ741" s="479"/>
      <c r="DOR741" s="479"/>
      <c r="DOS741" s="479"/>
      <c r="DOT741" s="479"/>
      <c r="DOU741" s="479"/>
      <c r="DOV741" s="479"/>
      <c r="DOW741" s="479"/>
      <c r="DOX741" s="479"/>
      <c r="DOY741" s="479"/>
      <c r="DOZ741" s="479"/>
      <c r="DPA741" s="479"/>
      <c r="DPB741" s="479"/>
      <c r="DPC741" s="479"/>
      <c r="DPD741" s="479"/>
      <c r="DPE741" s="479"/>
      <c r="DPF741" s="479"/>
      <c r="DPG741" s="479"/>
      <c r="DPH741" s="479"/>
      <c r="DPI741" s="479"/>
      <c r="DPJ741" s="479"/>
      <c r="DPK741" s="479"/>
      <c r="DPL741" s="479"/>
      <c r="DPM741" s="479"/>
      <c r="DPN741" s="479"/>
      <c r="DPO741" s="479"/>
      <c r="DPP741" s="479"/>
      <c r="DPQ741" s="479"/>
      <c r="DPR741" s="479"/>
      <c r="DPS741" s="479"/>
      <c r="DPT741" s="479"/>
      <c r="DPU741" s="479"/>
      <c r="DPV741" s="479"/>
      <c r="DPW741" s="479"/>
      <c r="DPX741" s="479"/>
      <c r="DPY741" s="479"/>
      <c r="DPZ741" s="479"/>
      <c r="DQA741" s="479"/>
      <c r="DQB741" s="479"/>
      <c r="DQC741" s="479"/>
      <c r="DQD741" s="479"/>
      <c r="DQE741" s="479"/>
      <c r="DQF741" s="479"/>
      <c r="DQG741" s="479"/>
      <c r="DQH741" s="479"/>
      <c r="DQI741" s="479"/>
      <c r="DQJ741" s="479"/>
      <c r="DQK741" s="479"/>
      <c r="DQL741" s="479"/>
      <c r="DQM741" s="479"/>
      <c r="DQN741" s="479"/>
      <c r="DQO741" s="479"/>
      <c r="DQP741" s="479"/>
      <c r="DQQ741" s="479"/>
      <c r="DQR741" s="479"/>
      <c r="DQS741" s="479"/>
      <c r="DQT741" s="479"/>
      <c r="DQU741" s="479"/>
      <c r="DQV741" s="479"/>
      <c r="DQW741" s="479"/>
      <c r="DQX741" s="479"/>
      <c r="DQY741" s="479"/>
      <c r="DQZ741" s="479"/>
      <c r="DRA741" s="479"/>
      <c r="DRB741" s="479"/>
      <c r="DRC741" s="479"/>
      <c r="DRD741" s="479"/>
      <c r="DRE741" s="479"/>
      <c r="DRF741" s="479"/>
      <c r="DRG741" s="479"/>
      <c r="DRH741" s="479"/>
      <c r="DRI741" s="479"/>
      <c r="DRJ741" s="479"/>
      <c r="DRK741" s="479"/>
      <c r="DRL741" s="479"/>
      <c r="DRM741" s="479"/>
      <c r="DRN741" s="479"/>
      <c r="DRO741" s="479"/>
      <c r="DRP741" s="479"/>
      <c r="DRQ741" s="479"/>
      <c r="DRR741" s="479"/>
      <c r="DRS741" s="479"/>
      <c r="DRT741" s="479"/>
      <c r="DRU741" s="479"/>
      <c r="DRV741" s="479"/>
      <c r="DRW741" s="479"/>
      <c r="DRX741" s="479"/>
      <c r="DRY741" s="479"/>
      <c r="DRZ741" s="479"/>
      <c r="DSA741" s="479"/>
      <c r="DSB741" s="479"/>
      <c r="DSC741" s="479"/>
      <c r="DSD741" s="479"/>
      <c r="DSE741" s="479"/>
      <c r="DSF741" s="479"/>
      <c r="DSG741" s="479"/>
      <c r="DSH741" s="479"/>
      <c r="DSI741" s="479"/>
      <c r="DSJ741" s="479"/>
      <c r="DSK741" s="479"/>
      <c r="DSL741" s="479"/>
      <c r="DSM741" s="479"/>
      <c r="DSN741" s="479"/>
      <c r="DSO741" s="479"/>
      <c r="DSP741" s="479"/>
      <c r="DSQ741" s="479"/>
      <c r="DSR741" s="479"/>
      <c r="DSS741" s="479"/>
      <c r="DST741" s="479"/>
      <c r="DSU741" s="479"/>
      <c r="DSV741" s="479"/>
      <c r="DSW741" s="479"/>
      <c r="DSX741" s="479"/>
      <c r="DSY741" s="479"/>
      <c r="DSZ741" s="479"/>
      <c r="DTA741" s="479"/>
      <c r="DTB741" s="479"/>
      <c r="DTC741" s="479"/>
      <c r="DTD741" s="479"/>
      <c r="DTE741" s="479"/>
      <c r="DTF741" s="479"/>
      <c r="DTG741" s="479"/>
      <c r="DTH741" s="479"/>
      <c r="DTI741" s="479"/>
      <c r="DTJ741" s="479"/>
      <c r="DTK741" s="479"/>
      <c r="DTL741" s="479"/>
      <c r="DTM741" s="479"/>
      <c r="DTN741" s="479"/>
      <c r="DTO741" s="479"/>
      <c r="DTP741" s="479"/>
      <c r="DTQ741" s="479"/>
      <c r="DTR741" s="479"/>
      <c r="DTS741" s="479"/>
      <c r="DTT741" s="479"/>
      <c r="DTU741" s="479"/>
      <c r="DTV741" s="479"/>
      <c r="DTW741" s="479"/>
      <c r="DTX741" s="479"/>
      <c r="DTY741" s="479"/>
      <c r="DTZ741" s="479"/>
      <c r="DUA741" s="479"/>
      <c r="DUB741" s="479"/>
      <c r="DUC741" s="479"/>
      <c r="DUD741" s="479"/>
      <c r="DUE741" s="479"/>
      <c r="DUF741" s="479"/>
      <c r="DUG741" s="479"/>
      <c r="DUH741" s="479"/>
      <c r="DUI741" s="479"/>
      <c r="DUJ741" s="479"/>
      <c r="DUK741" s="479"/>
      <c r="DUL741" s="479"/>
      <c r="DUM741" s="479"/>
      <c r="DUN741" s="479"/>
      <c r="DUO741" s="479"/>
      <c r="DUP741" s="479"/>
      <c r="DUQ741" s="479"/>
      <c r="DUR741" s="479"/>
      <c r="DUS741" s="479"/>
      <c r="DUT741" s="479"/>
      <c r="DUU741" s="479"/>
      <c r="DUV741" s="479"/>
      <c r="DUW741" s="479"/>
      <c r="DUX741" s="479"/>
      <c r="DUY741" s="479"/>
      <c r="DUZ741" s="479"/>
      <c r="DVA741" s="479"/>
      <c r="DVB741" s="479"/>
      <c r="DVC741" s="479"/>
      <c r="DVD741" s="479"/>
      <c r="DVE741" s="479"/>
      <c r="DVF741" s="479"/>
      <c r="DVG741" s="479"/>
      <c r="DVH741" s="479"/>
      <c r="DVI741" s="479"/>
      <c r="DVJ741" s="479"/>
      <c r="DVK741" s="479"/>
      <c r="DVL741" s="479"/>
      <c r="DVM741" s="479"/>
      <c r="DVN741" s="479"/>
      <c r="DVO741" s="479"/>
      <c r="DVP741" s="479"/>
      <c r="DVQ741" s="479"/>
      <c r="DVR741" s="479"/>
      <c r="DVS741" s="479"/>
      <c r="DVT741" s="479"/>
      <c r="DVU741" s="479"/>
      <c r="DVV741" s="479"/>
      <c r="DVW741" s="479"/>
      <c r="DVX741" s="479"/>
      <c r="DVY741" s="479"/>
      <c r="DVZ741" s="479"/>
      <c r="DWA741" s="479"/>
      <c r="DWB741" s="479"/>
      <c r="DWC741" s="479"/>
      <c r="DWD741" s="479"/>
      <c r="DWE741" s="479"/>
      <c r="DWF741" s="479"/>
      <c r="DWG741" s="479"/>
      <c r="DWH741" s="479"/>
      <c r="DWI741" s="479"/>
      <c r="DWJ741" s="479"/>
      <c r="DWK741" s="479"/>
      <c r="DWL741" s="479"/>
      <c r="DWM741" s="479"/>
      <c r="DWN741" s="479"/>
      <c r="DWO741" s="479"/>
      <c r="DWP741" s="479"/>
      <c r="DWQ741" s="479"/>
      <c r="DWR741" s="479"/>
      <c r="DWS741" s="479"/>
      <c r="DWT741" s="479"/>
      <c r="DWU741" s="479"/>
      <c r="DWV741" s="479"/>
      <c r="DWW741" s="479"/>
      <c r="DWX741" s="479"/>
      <c r="DWY741" s="479"/>
      <c r="DWZ741" s="479"/>
      <c r="DXA741" s="479"/>
      <c r="DXB741" s="479"/>
      <c r="DXC741" s="479"/>
      <c r="DXD741" s="479"/>
      <c r="DXE741" s="479"/>
      <c r="DXF741" s="479"/>
      <c r="DXG741" s="479"/>
      <c r="DXH741" s="479"/>
      <c r="DXI741" s="479"/>
      <c r="DXJ741" s="479"/>
      <c r="DXK741" s="479"/>
      <c r="DXL741" s="479"/>
      <c r="DXM741" s="479"/>
      <c r="DXN741" s="479"/>
      <c r="DXO741" s="479"/>
      <c r="DXP741" s="479"/>
      <c r="DXQ741" s="479"/>
      <c r="DXR741" s="479"/>
      <c r="DXS741" s="479"/>
      <c r="DXT741" s="479"/>
      <c r="DXU741" s="479"/>
      <c r="DXV741" s="479"/>
      <c r="DXW741" s="479"/>
      <c r="DXX741" s="479"/>
      <c r="DXY741" s="479"/>
      <c r="DXZ741" s="479"/>
      <c r="DYA741" s="479"/>
      <c r="DYB741" s="479"/>
      <c r="DYC741" s="479"/>
      <c r="DYD741" s="479"/>
      <c r="DYE741" s="479"/>
      <c r="DYF741" s="479"/>
      <c r="DYG741" s="479"/>
      <c r="DYH741" s="479"/>
      <c r="DYI741" s="479"/>
      <c r="DYJ741" s="479"/>
      <c r="DYK741" s="479"/>
      <c r="DYL741" s="479"/>
      <c r="DYM741" s="479"/>
      <c r="DYN741" s="479"/>
      <c r="DYO741" s="479"/>
      <c r="DYP741" s="479"/>
      <c r="DYQ741" s="479"/>
      <c r="DYR741" s="479"/>
      <c r="DYS741" s="479"/>
      <c r="DYT741" s="479"/>
      <c r="DYU741" s="479"/>
      <c r="DYV741" s="479"/>
      <c r="DYW741" s="479"/>
      <c r="DYX741" s="479"/>
      <c r="DYY741" s="479"/>
      <c r="DYZ741" s="479"/>
      <c r="DZA741" s="479"/>
      <c r="DZB741" s="479"/>
      <c r="DZC741" s="479"/>
      <c r="DZD741" s="479"/>
      <c r="DZE741" s="479"/>
      <c r="DZF741" s="479"/>
      <c r="DZG741" s="479"/>
      <c r="DZH741" s="479"/>
      <c r="DZI741" s="479"/>
      <c r="DZJ741" s="479"/>
      <c r="DZK741" s="479"/>
      <c r="DZL741" s="479"/>
      <c r="DZM741" s="479"/>
      <c r="DZN741" s="479"/>
      <c r="DZO741" s="479"/>
      <c r="DZP741" s="479"/>
      <c r="DZQ741" s="479"/>
      <c r="DZR741" s="479"/>
      <c r="DZS741" s="479"/>
      <c r="DZT741" s="479"/>
      <c r="DZU741" s="479"/>
      <c r="DZV741" s="479"/>
      <c r="DZW741" s="479"/>
      <c r="DZX741" s="479"/>
      <c r="DZY741" s="479"/>
      <c r="DZZ741" s="479"/>
      <c r="EAA741" s="479"/>
      <c r="EAB741" s="479"/>
      <c r="EAC741" s="479"/>
      <c r="EAD741" s="479"/>
      <c r="EAE741" s="479"/>
      <c r="EAF741" s="479"/>
      <c r="EAG741" s="479"/>
      <c r="EAH741" s="479"/>
      <c r="EAI741" s="479"/>
      <c r="EAJ741" s="479"/>
      <c r="EAK741" s="479"/>
      <c r="EAL741" s="479"/>
      <c r="EAM741" s="479"/>
      <c r="EAN741" s="479"/>
      <c r="EAO741" s="479"/>
      <c r="EAP741" s="479"/>
      <c r="EAQ741" s="479"/>
      <c r="EAR741" s="479"/>
      <c r="EAS741" s="479"/>
      <c r="EAT741" s="479"/>
      <c r="EAU741" s="479"/>
      <c r="EAV741" s="479"/>
      <c r="EAW741" s="479"/>
      <c r="EAX741" s="479"/>
      <c r="EAY741" s="479"/>
      <c r="EAZ741" s="479"/>
      <c r="EBA741" s="479"/>
      <c r="EBB741" s="479"/>
      <c r="EBC741" s="479"/>
      <c r="EBD741" s="479"/>
      <c r="EBE741" s="479"/>
      <c r="EBF741" s="479"/>
      <c r="EBG741" s="479"/>
      <c r="EBH741" s="479"/>
      <c r="EBI741" s="479"/>
      <c r="EBJ741" s="479"/>
      <c r="EBK741" s="479"/>
      <c r="EBL741" s="479"/>
      <c r="EBM741" s="479"/>
      <c r="EBN741" s="479"/>
      <c r="EBO741" s="479"/>
      <c r="EBP741" s="479"/>
      <c r="EBQ741" s="479"/>
      <c r="EBR741" s="479"/>
      <c r="EBS741" s="479"/>
      <c r="EBT741" s="479"/>
      <c r="EBU741" s="479"/>
      <c r="EBV741" s="479"/>
      <c r="EBW741" s="479"/>
      <c r="EBX741" s="479"/>
      <c r="EBY741" s="479"/>
      <c r="EBZ741" s="479"/>
      <c r="ECA741" s="479"/>
      <c r="ECB741" s="479"/>
      <c r="ECC741" s="479"/>
      <c r="ECD741" s="479"/>
      <c r="ECE741" s="479"/>
      <c r="ECF741" s="479"/>
      <c r="ECG741" s="479"/>
      <c r="ECH741" s="479"/>
      <c r="ECI741" s="479"/>
      <c r="ECJ741" s="479"/>
      <c r="ECK741" s="479"/>
      <c r="ECL741" s="479"/>
      <c r="ECM741" s="479"/>
      <c r="ECN741" s="479"/>
      <c r="ECO741" s="479"/>
      <c r="ECP741" s="479"/>
      <c r="ECQ741" s="479"/>
      <c r="ECR741" s="479"/>
      <c r="ECS741" s="479"/>
      <c r="ECT741" s="479"/>
      <c r="ECU741" s="479"/>
      <c r="ECV741" s="479"/>
      <c r="ECW741" s="479"/>
      <c r="ECX741" s="479"/>
      <c r="ECY741" s="479"/>
      <c r="ECZ741" s="479"/>
      <c r="EDA741" s="479"/>
      <c r="EDB741" s="479"/>
      <c r="EDC741" s="479"/>
      <c r="EDD741" s="479"/>
      <c r="EDE741" s="479"/>
      <c r="EDF741" s="479"/>
      <c r="EDG741" s="479"/>
      <c r="EDH741" s="479"/>
      <c r="EDI741" s="479"/>
      <c r="EDJ741" s="479"/>
      <c r="EDK741" s="479"/>
      <c r="EDL741" s="479"/>
      <c r="EDM741" s="479"/>
      <c r="EDN741" s="479"/>
      <c r="EDO741" s="479"/>
      <c r="EDP741" s="479"/>
      <c r="EDQ741" s="479"/>
      <c r="EDR741" s="479"/>
      <c r="EDS741" s="479"/>
      <c r="EDT741" s="479"/>
      <c r="EDU741" s="479"/>
      <c r="EDV741" s="479"/>
      <c r="EDW741" s="479"/>
      <c r="EDX741" s="479"/>
      <c r="EDY741" s="479"/>
      <c r="EDZ741" s="479"/>
      <c r="EEA741" s="479"/>
      <c r="EEB741" s="479"/>
      <c r="EEC741" s="479"/>
      <c r="EED741" s="479"/>
      <c r="EEE741" s="479"/>
      <c r="EEF741" s="479"/>
      <c r="EEG741" s="479"/>
      <c r="EEH741" s="479"/>
      <c r="EEI741" s="479"/>
      <c r="EEJ741" s="479"/>
      <c r="EEK741" s="479"/>
      <c r="EEL741" s="479"/>
      <c r="EEM741" s="479"/>
      <c r="EEN741" s="479"/>
      <c r="EEO741" s="479"/>
      <c r="EEP741" s="479"/>
      <c r="EEQ741" s="479"/>
      <c r="EER741" s="479"/>
      <c r="EES741" s="479"/>
      <c r="EET741" s="479"/>
      <c r="EEU741" s="479"/>
      <c r="EEV741" s="479"/>
      <c r="EEW741" s="479"/>
      <c r="EEX741" s="479"/>
      <c r="EEY741" s="479"/>
      <c r="EEZ741" s="479"/>
      <c r="EFA741" s="479"/>
      <c r="EFB741" s="479"/>
      <c r="EFC741" s="479"/>
      <c r="EFD741" s="479"/>
      <c r="EFE741" s="479"/>
      <c r="EFF741" s="479"/>
      <c r="EFG741" s="479"/>
      <c r="EFH741" s="479"/>
      <c r="EFI741" s="479"/>
      <c r="EFJ741" s="479"/>
      <c r="EFK741" s="479"/>
      <c r="EFL741" s="479"/>
      <c r="EFM741" s="479"/>
      <c r="EFN741" s="479"/>
      <c r="EFO741" s="479"/>
      <c r="EFP741" s="479"/>
      <c r="EFQ741" s="479"/>
      <c r="EFR741" s="479"/>
      <c r="EFS741" s="479"/>
      <c r="EFT741" s="479"/>
      <c r="EFU741" s="479"/>
      <c r="EFV741" s="479"/>
      <c r="EFW741" s="479"/>
      <c r="EFX741" s="479"/>
      <c r="EFY741" s="479"/>
      <c r="EFZ741" s="479"/>
      <c r="EGA741" s="479"/>
      <c r="EGB741" s="479"/>
      <c r="EGC741" s="479"/>
      <c r="EGD741" s="479"/>
      <c r="EGE741" s="479"/>
      <c r="EGF741" s="479"/>
      <c r="EGG741" s="479"/>
      <c r="EGH741" s="479"/>
      <c r="EGI741" s="479"/>
      <c r="EGJ741" s="479"/>
      <c r="EGK741" s="479"/>
      <c r="EGL741" s="479"/>
      <c r="EGM741" s="479"/>
      <c r="EGN741" s="479"/>
      <c r="EGO741" s="479"/>
      <c r="EGP741" s="479"/>
      <c r="EGQ741" s="479"/>
      <c r="EGR741" s="479"/>
      <c r="EGS741" s="479"/>
      <c r="EGT741" s="479"/>
      <c r="EGU741" s="479"/>
      <c r="EGV741" s="479"/>
      <c r="EGW741" s="479"/>
      <c r="EGX741" s="479"/>
      <c r="EGY741" s="479"/>
      <c r="EGZ741" s="479"/>
      <c r="EHA741" s="479"/>
      <c r="EHB741" s="479"/>
      <c r="EHC741" s="479"/>
      <c r="EHD741" s="479"/>
      <c r="EHE741" s="479"/>
      <c r="EHF741" s="479"/>
      <c r="EHG741" s="479"/>
      <c r="EHH741" s="479"/>
      <c r="EHI741" s="479"/>
      <c r="EHJ741" s="479"/>
      <c r="EHK741" s="479"/>
      <c r="EHL741" s="479"/>
      <c r="EHM741" s="479"/>
      <c r="EHN741" s="479"/>
      <c r="EHO741" s="479"/>
      <c r="EHP741" s="479"/>
      <c r="EHQ741" s="479"/>
      <c r="EHR741" s="479"/>
      <c r="EHS741" s="479"/>
      <c r="EHT741" s="479"/>
      <c r="EHU741" s="479"/>
      <c r="EHV741" s="479"/>
      <c r="EHW741" s="479"/>
      <c r="EHX741" s="479"/>
      <c r="EHY741" s="479"/>
      <c r="EHZ741" s="479"/>
      <c r="EIA741" s="479"/>
      <c r="EIB741" s="479"/>
      <c r="EIC741" s="479"/>
      <c r="EID741" s="479"/>
      <c r="EIE741" s="479"/>
      <c r="EIF741" s="479"/>
      <c r="EIG741" s="479"/>
      <c r="EIH741" s="479"/>
      <c r="EII741" s="479"/>
      <c r="EIJ741" s="479"/>
      <c r="EIK741" s="479"/>
      <c r="EIL741" s="479"/>
      <c r="EIM741" s="479"/>
      <c r="EIN741" s="479"/>
      <c r="EIO741" s="479"/>
      <c r="EIP741" s="479"/>
      <c r="EIQ741" s="479"/>
      <c r="EIR741" s="479"/>
      <c r="EIS741" s="479"/>
      <c r="EIT741" s="479"/>
      <c r="EIU741" s="479"/>
      <c r="EIV741" s="479"/>
      <c r="EIW741" s="479"/>
      <c r="EIX741" s="479"/>
      <c r="EIY741" s="479"/>
      <c r="EIZ741" s="479"/>
      <c r="EJA741" s="479"/>
      <c r="EJB741" s="479"/>
      <c r="EJC741" s="479"/>
      <c r="EJD741" s="479"/>
      <c r="EJE741" s="479"/>
      <c r="EJF741" s="479"/>
      <c r="EJG741" s="479"/>
      <c r="EJH741" s="479"/>
      <c r="EJI741" s="479"/>
      <c r="EJJ741" s="479"/>
      <c r="EJK741" s="479"/>
      <c r="EJL741" s="479"/>
      <c r="EJM741" s="479"/>
      <c r="EJN741" s="479"/>
      <c r="EJO741" s="479"/>
      <c r="EJP741" s="479"/>
      <c r="EJQ741" s="479"/>
      <c r="EJR741" s="479"/>
      <c r="EJS741" s="479"/>
      <c r="EJT741" s="479"/>
      <c r="EJU741" s="479"/>
      <c r="EJV741" s="479"/>
      <c r="EJW741" s="479"/>
      <c r="EJX741" s="479"/>
      <c r="EJY741" s="479"/>
      <c r="EJZ741" s="479"/>
      <c r="EKA741" s="479"/>
      <c r="EKB741" s="479"/>
      <c r="EKC741" s="479"/>
      <c r="EKD741" s="479"/>
      <c r="EKE741" s="479"/>
      <c r="EKF741" s="479"/>
      <c r="EKG741" s="479"/>
      <c r="EKH741" s="479"/>
      <c r="EKI741" s="479"/>
      <c r="EKJ741" s="479"/>
      <c r="EKK741" s="479"/>
      <c r="EKL741" s="479"/>
      <c r="EKM741" s="479"/>
      <c r="EKN741" s="479"/>
      <c r="EKO741" s="479"/>
      <c r="EKP741" s="479"/>
      <c r="EKQ741" s="479"/>
      <c r="EKR741" s="479"/>
      <c r="EKS741" s="479"/>
      <c r="EKT741" s="479"/>
      <c r="EKU741" s="479"/>
      <c r="EKV741" s="479"/>
      <c r="EKW741" s="479"/>
      <c r="EKX741" s="479"/>
      <c r="EKY741" s="479"/>
      <c r="EKZ741" s="479"/>
      <c r="ELA741" s="479"/>
      <c r="ELB741" s="479"/>
      <c r="ELC741" s="479"/>
      <c r="ELD741" s="479"/>
      <c r="ELE741" s="479"/>
      <c r="ELF741" s="479"/>
      <c r="ELG741" s="479"/>
      <c r="ELH741" s="479"/>
      <c r="ELI741" s="479"/>
      <c r="ELJ741" s="479"/>
      <c r="ELK741" s="479"/>
      <c r="ELL741" s="479"/>
      <c r="ELM741" s="479"/>
      <c r="ELN741" s="479"/>
      <c r="ELO741" s="479"/>
      <c r="ELP741" s="479"/>
      <c r="ELQ741" s="479"/>
      <c r="ELR741" s="479"/>
      <c r="ELS741" s="479"/>
      <c r="ELT741" s="479"/>
      <c r="ELU741" s="479"/>
      <c r="ELV741" s="479"/>
      <c r="ELW741" s="479"/>
      <c r="ELX741" s="479"/>
      <c r="ELY741" s="479"/>
      <c r="ELZ741" s="479"/>
      <c r="EMA741" s="479"/>
      <c r="EMB741" s="479"/>
      <c r="EMC741" s="479"/>
      <c r="EMD741" s="479"/>
      <c r="EME741" s="479"/>
      <c r="EMF741" s="479"/>
      <c r="EMG741" s="479"/>
      <c r="EMH741" s="479"/>
      <c r="EMI741" s="479"/>
      <c r="EMJ741" s="479"/>
      <c r="EMK741" s="479"/>
      <c r="EML741" s="479"/>
      <c r="EMM741" s="479"/>
      <c r="EMN741" s="479"/>
      <c r="EMO741" s="479"/>
      <c r="EMP741" s="479"/>
      <c r="EMQ741" s="479"/>
      <c r="EMR741" s="479"/>
      <c r="EMS741" s="479"/>
      <c r="EMT741" s="479"/>
      <c r="EMU741" s="479"/>
      <c r="EMV741" s="479"/>
      <c r="EMW741" s="479"/>
      <c r="EMX741" s="479"/>
      <c r="EMY741" s="479"/>
      <c r="EMZ741" s="479"/>
      <c r="ENA741" s="479"/>
      <c r="ENB741" s="479"/>
      <c r="ENC741" s="479"/>
      <c r="END741" s="479"/>
      <c r="ENE741" s="479"/>
      <c r="ENF741" s="479"/>
      <c r="ENG741" s="479"/>
      <c r="ENH741" s="479"/>
      <c r="ENI741" s="479"/>
      <c r="ENJ741" s="479"/>
      <c r="ENK741" s="479"/>
      <c r="ENL741" s="479"/>
      <c r="ENM741" s="479"/>
      <c r="ENN741" s="479"/>
      <c r="ENO741" s="479"/>
      <c r="ENP741" s="479"/>
      <c r="ENQ741" s="479"/>
      <c r="ENR741" s="479"/>
      <c r="ENS741" s="479"/>
      <c r="ENT741" s="479"/>
      <c r="ENU741" s="479"/>
      <c r="ENV741" s="479"/>
      <c r="ENW741" s="479"/>
      <c r="ENX741" s="479"/>
      <c r="ENY741" s="479"/>
      <c r="ENZ741" s="479"/>
      <c r="EOA741" s="479"/>
      <c r="EOB741" s="479"/>
      <c r="EOC741" s="479"/>
      <c r="EOD741" s="479"/>
      <c r="EOE741" s="479"/>
      <c r="EOF741" s="479"/>
      <c r="EOG741" s="479"/>
      <c r="EOH741" s="479"/>
      <c r="EOI741" s="479"/>
      <c r="EOJ741" s="479"/>
      <c r="EOK741" s="479"/>
      <c r="EOL741" s="479"/>
      <c r="EOM741" s="479"/>
      <c r="EON741" s="479"/>
      <c r="EOO741" s="479"/>
      <c r="EOP741" s="479"/>
      <c r="EOQ741" s="479"/>
      <c r="EOR741" s="479"/>
      <c r="EOS741" s="479"/>
      <c r="EOT741" s="479"/>
      <c r="EOU741" s="479"/>
      <c r="EOV741" s="479"/>
      <c r="EOW741" s="479"/>
      <c r="EOX741" s="479"/>
      <c r="EOY741" s="479"/>
      <c r="EOZ741" s="479"/>
      <c r="EPA741" s="479"/>
      <c r="EPB741" s="479"/>
      <c r="EPC741" s="479"/>
      <c r="EPD741" s="479"/>
      <c r="EPE741" s="479"/>
      <c r="EPF741" s="479"/>
      <c r="EPG741" s="479"/>
      <c r="EPH741" s="479"/>
      <c r="EPI741" s="479"/>
      <c r="EPJ741" s="479"/>
      <c r="EPK741" s="479"/>
      <c r="EPL741" s="479"/>
      <c r="EPM741" s="479"/>
      <c r="EPN741" s="479"/>
      <c r="EPO741" s="479"/>
      <c r="EPP741" s="479"/>
      <c r="EPQ741" s="479"/>
      <c r="EPR741" s="479"/>
      <c r="EPS741" s="479"/>
      <c r="EPT741" s="479"/>
      <c r="EPU741" s="479"/>
      <c r="EPV741" s="479"/>
      <c r="EPW741" s="479"/>
      <c r="EPX741" s="479"/>
      <c r="EPY741" s="479"/>
      <c r="EPZ741" s="479"/>
      <c r="EQA741" s="479"/>
      <c r="EQB741" s="479"/>
      <c r="EQC741" s="479"/>
      <c r="EQD741" s="479"/>
      <c r="EQE741" s="479"/>
      <c r="EQF741" s="479"/>
      <c r="EQG741" s="479"/>
      <c r="EQH741" s="479"/>
      <c r="EQI741" s="479"/>
      <c r="EQJ741" s="479"/>
      <c r="EQK741" s="479"/>
      <c r="EQL741" s="479"/>
      <c r="EQM741" s="479"/>
      <c r="EQN741" s="479"/>
      <c r="EQO741" s="479"/>
      <c r="EQP741" s="479"/>
      <c r="EQQ741" s="479"/>
      <c r="EQR741" s="479"/>
      <c r="EQS741" s="479"/>
      <c r="EQT741" s="479"/>
      <c r="EQU741" s="479"/>
      <c r="EQV741" s="479"/>
      <c r="EQW741" s="479"/>
      <c r="EQX741" s="479"/>
      <c r="EQY741" s="479"/>
      <c r="EQZ741" s="479"/>
      <c r="ERA741" s="479"/>
      <c r="ERB741" s="479"/>
      <c r="ERC741" s="479"/>
      <c r="ERD741" s="479"/>
      <c r="ERE741" s="479"/>
      <c r="ERF741" s="479"/>
      <c r="ERG741" s="479"/>
      <c r="ERH741" s="479"/>
      <c r="ERI741" s="479"/>
      <c r="ERJ741" s="479"/>
      <c r="ERK741" s="479"/>
      <c r="ERL741" s="479"/>
      <c r="ERM741" s="479"/>
      <c r="ERN741" s="479"/>
      <c r="ERO741" s="479"/>
      <c r="ERP741" s="479"/>
      <c r="ERQ741" s="479"/>
      <c r="ERR741" s="479"/>
      <c r="ERS741" s="479"/>
      <c r="ERT741" s="479"/>
      <c r="ERU741" s="479"/>
      <c r="ERV741" s="479"/>
      <c r="ERW741" s="479"/>
      <c r="ERX741" s="479"/>
      <c r="ERY741" s="479"/>
      <c r="ERZ741" s="479"/>
      <c r="ESA741" s="479"/>
      <c r="ESB741" s="479"/>
      <c r="ESC741" s="479"/>
      <c r="ESD741" s="479"/>
      <c r="ESE741" s="479"/>
      <c r="ESF741" s="479"/>
      <c r="ESG741" s="479"/>
      <c r="ESH741" s="479"/>
      <c r="ESI741" s="479"/>
      <c r="ESJ741" s="479"/>
      <c r="ESK741" s="479"/>
      <c r="ESL741" s="479"/>
      <c r="ESM741" s="479"/>
      <c r="ESN741" s="479"/>
      <c r="ESO741" s="479"/>
      <c r="ESP741" s="479"/>
      <c r="ESQ741" s="479"/>
      <c r="ESR741" s="479"/>
      <c r="ESS741" s="479"/>
      <c r="EST741" s="479"/>
      <c r="ESU741" s="479"/>
      <c r="ESV741" s="479"/>
      <c r="ESW741" s="479"/>
      <c r="ESX741" s="479"/>
      <c r="ESY741" s="479"/>
      <c r="ESZ741" s="479"/>
      <c r="ETA741" s="479"/>
      <c r="ETB741" s="479"/>
      <c r="ETC741" s="479"/>
      <c r="ETD741" s="479"/>
      <c r="ETE741" s="479"/>
      <c r="ETF741" s="479"/>
      <c r="ETG741" s="479"/>
      <c r="ETH741" s="479"/>
      <c r="ETI741" s="479"/>
      <c r="ETJ741" s="479"/>
      <c r="ETK741" s="479"/>
      <c r="ETL741" s="479"/>
      <c r="ETM741" s="479"/>
      <c r="ETN741" s="479"/>
      <c r="ETO741" s="479"/>
      <c r="ETP741" s="479"/>
      <c r="ETQ741" s="479"/>
      <c r="ETR741" s="479"/>
      <c r="ETS741" s="479"/>
      <c r="ETT741" s="479"/>
      <c r="ETU741" s="479"/>
      <c r="ETV741" s="479"/>
      <c r="ETW741" s="479"/>
      <c r="ETX741" s="479"/>
      <c r="ETY741" s="479"/>
      <c r="ETZ741" s="479"/>
      <c r="EUA741" s="479"/>
      <c r="EUB741" s="479"/>
      <c r="EUC741" s="479"/>
      <c r="EUD741" s="479"/>
      <c r="EUE741" s="479"/>
      <c r="EUF741" s="479"/>
      <c r="EUG741" s="479"/>
      <c r="EUH741" s="479"/>
      <c r="EUI741" s="479"/>
      <c r="EUJ741" s="479"/>
      <c r="EUK741" s="479"/>
      <c r="EUL741" s="479"/>
      <c r="EUM741" s="479"/>
      <c r="EUN741" s="479"/>
      <c r="EUO741" s="479"/>
      <c r="EUP741" s="479"/>
      <c r="EUQ741" s="479"/>
      <c r="EUR741" s="479"/>
      <c r="EUS741" s="479"/>
      <c r="EUT741" s="479"/>
      <c r="EUU741" s="479"/>
      <c r="EUV741" s="479"/>
      <c r="EUW741" s="479"/>
      <c r="EUX741" s="479"/>
      <c r="EUY741" s="479"/>
      <c r="EUZ741" s="479"/>
      <c r="EVA741" s="479"/>
      <c r="EVB741" s="479"/>
      <c r="EVC741" s="479"/>
      <c r="EVD741" s="479"/>
      <c r="EVE741" s="479"/>
      <c r="EVF741" s="479"/>
      <c r="EVG741" s="479"/>
      <c r="EVH741" s="479"/>
      <c r="EVI741" s="479"/>
      <c r="EVJ741" s="479"/>
      <c r="EVK741" s="479"/>
      <c r="EVL741" s="479"/>
      <c r="EVM741" s="479"/>
      <c r="EVN741" s="479"/>
      <c r="EVO741" s="479"/>
      <c r="EVP741" s="479"/>
      <c r="EVQ741" s="479"/>
      <c r="EVR741" s="479"/>
      <c r="EVS741" s="479"/>
      <c r="EVT741" s="479"/>
      <c r="EVU741" s="479"/>
      <c r="EVV741" s="479"/>
      <c r="EVW741" s="479"/>
      <c r="EVX741" s="479"/>
      <c r="EVY741" s="479"/>
      <c r="EVZ741" s="479"/>
      <c r="EWA741" s="479"/>
      <c r="EWB741" s="479"/>
      <c r="EWC741" s="479"/>
      <c r="EWD741" s="479"/>
      <c r="EWE741" s="479"/>
      <c r="EWF741" s="479"/>
      <c r="EWG741" s="479"/>
      <c r="EWH741" s="479"/>
      <c r="EWI741" s="479"/>
      <c r="EWJ741" s="479"/>
      <c r="EWK741" s="479"/>
      <c r="EWL741" s="479"/>
      <c r="EWM741" s="479"/>
      <c r="EWN741" s="479"/>
      <c r="EWO741" s="479"/>
      <c r="EWP741" s="479"/>
      <c r="EWQ741" s="479"/>
      <c r="EWR741" s="479"/>
      <c r="EWS741" s="479"/>
      <c r="EWT741" s="479"/>
      <c r="EWU741" s="479"/>
      <c r="EWV741" s="479"/>
      <c r="EWW741" s="479"/>
      <c r="EWX741" s="479"/>
      <c r="EWY741" s="479"/>
      <c r="EWZ741" s="479"/>
      <c r="EXA741" s="479"/>
      <c r="EXB741" s="479"/>
      <c r="EXC741" s="479"/>
      <c r="EXD741" s="479"/>
      <c r="EXE741" s="479"/>
      <c r="EXF741" s="479"/>
      <c r="EXG741" s="479"/>
      <c r="EXH741" s="479"/>
      <c r="EXI741" s="479"/>
      <c r="EXJ741" s="479"/>
      <c r="EXK741" s="479"/>
      <c r="EXL741" s="479"/>
      <c r="EXM741" s="479"/>
      <c r="EXN741" s="479"/>
      <c r="EXO741" s="479"/>
      <c r="EXP741" s="479"/>
      <c r="EXQ741" s="479"/>
      <c r="EXR741" s="479"/>
      <c r="EXS741" s="479"/>
      <c r="EXT741" s="479"/>
      <c r="EXU741" s="479"/>
      <c r="EXV741" s="479"/>
      <c r="EXW741" s="479"/>
      <c r="EXX741" s="479"/>
      <c r="EXY741" s="479"/>
      <c r="EXZ741" s="479"/>
      <c r="EYA741" s="479"/>
      <c r="EYB741" s="479"/>
      <c r="EYC741" s="479"/>
      <c r="EYD741" s="479"/>
      <c r="EYE741" s="479"/>
      <c r="EYF741" s="479"/>
      <c r="EYG741" s="479"/>
      <c r="EYH741" s="479"/>
      <c r="EYI741" s="479"/>
      <c r="EYJ741" s="479"/>
      <c r="EYK741" s="479"/>
      <c r="EYL741" s="479"/>
      <c r="EYM741" s="479"/>
      <c r="EYN741" s="479"/>
      <c r="EYO741" s="479"/>
      <c r="EYP741" s="479"/>
      <c r="EYQ741" s="479"/>
      <c r="EYR741" s="479"/>
      <c r="EYS741" s="479"/>
      <c r="EYT741" s="479"/>
      <c r="EYU741" s="479"/>
      <c r="EYV741" s="479"/>
      <c r="EYW741" s="479"/>
      <c r="EYX741" s="479"/>
      <c r="EYY741" s="479"/>
      <c r="EYZ741" s="479"/>
      <c r="EZA741" s="479"/>
      <c r="EZB741" s="479"/>
      <c r="EZC741" s="479"/>
      <c r="EZD741" s="479"/>
      <c r="EZE741" s="479"/>
      <c r="EZF741" s="479"/>
      <c r="EZG741" s="479"/>
      <c r="EZH741" s="479"/>
      <c r="EZI741" s="479"/>
      <c r="EZJ741" s="479"/>
      <c r="EZK741" s="479"/>
      <c r="EZL741" s="479"/>
      <c r="EZM741" s="479"/>
      <c r="EZN741" s="479"/>
      <c r="EZO741" s="479"/>
      <c r="EZP741" s="479"/>
      <c r="EZQ741" s="479"/>
      <c r="EZR741" s="479"/>
      <c r="EZS741" s="479"/>
      <c r="EZT741" s="479"/>
      <c r="EZU741" s="479"/>
      <c r="EZV741" s="479"/>
      <c r="EZW741" s="479"/>
      <c r="EZX741" s="479"/>
      <c r="EZY741" s="479"/>
      <c r="EZZ741" s="479"/>
      <c r="FAA741" s="479"/>
      <c r="FAB741" s="479"/>
      <c r="FAC741" s="479"/>
      <c r="FAD741" s="479"/>
      <c r="FAE741" s="479"/>
      <c r="FAF741" s="479"/>
      <c r="FAG741" s="479"/>
      <c r="FAH741" s="479"/>
      <c r="FAI741" s="479"/>
      <c r="FAJ741" s="479"/>
      <c r="FAK741" s="479"/>
      <c r="FAL741" s="479"/>
      <c r="FAM741" s="479"/>
      <c r="FAN741" s="479"/>
      <c r="FAO741" s="479"/>
      <c r="FAP741" s="479"/>
      <c r="FAQ741" s="479"/>
      <c r="FAR741" s="479"/>
      <c r="FAS741" s="479"/>
      <c r="FAT741" s="479"/>
      <c r="FAU741" s="479"/>
      <c r="FAV741" s="479"/>
      <c r="FAW741" s="479"/>
      <c r="FAX741" s="479"/>
      <c r="FAY741" s="479"/>
      <c r="FAZ741" s="479"/>
      <c r="FBA741" s="479"/>
      <c r="FBB741" s="479"/>
      <c r="FBC741" s="479"/>
      <c r="FBD741" s="479"/>
      <c r="FBE741" s="479"/>
      <c r="FBF741" s="479"/>
      <c r="FBG741" s="479"/>
      <c r="FBH741" s="479"/>
      <c r="FBI741" s="479"/>
      <c r="FBJ741" s="479"/>
      <c r="FBK741" s="479"/>
      <c r="FBL741" s="479"/>
      <c r="FBM741" s="479"/>
      <c r="FBN741" s="479"/>
      <c r="FBO741" s="479"/>
      <c r="FBP741" s="479"/>
      <c r="FBQ741" s="479"/>
      <c r="FBR741" s="479"/>
      <c r="FBS741" s="479"/>
      <c r="FBT741" s="479"/>
      <c r="FBU741" s="479"/>
      <c r="FBV741" s="479"/>
      <c r="FBW741" s="479"/>
      <c r="FBX741" s="479"/>
      <c r="FBY741" s="479"/>
      <c r="FBZ741" s="479"/>
      <c r="FCA741" s="479"/>
      <c r="FCB741" s="479"/>
      <c r="FCC741" s="479"/>
      <c r="FCD741" s="479"/>
      <c r="FCE741" s="479"/>
      <c r="FCF741" s="479"/>
      <c r="FCG741" s="479"/>
      <c r="FCH741" s="479"/>
      <c r="FCI741" s="479"/>
      <c r="FCJ741" s="479"/>
      <c r="FCK741" s="479"/>
      <c r="FCL741" s="479"/>
      <c r="FCM741" s="479"/>
      <c r="FCN741" s="479"/>
      <c r="FCO741" s="479"/>
      <c r="FCP741" s="479"/>
      <c r="FCQ741" s="479"/>
      <c r="FCR741" s="479"/>
      <c r="FCS741" s="479"/>
      <c r="FCT741" s="479"/>
      <c r="FCU741" s="479"/>
      <c r="FCV741" s="479"/>
      <c r="FCW741" s="479"/>
      <c r="FCX741" s="479"/>
      <c r="FCY741" s="479"/>
      <c r="FCZ741" s="479"/>
      <c r="FDA741" s="479"/>
      <c r="FDB741" s="479"/>
      <c r="FDC741" s="479"/>
      <c r="FDD741" s="479"/>
      <c r="FDE741" s="479"/>
      <c r="FDF741" s="479"/>
      <c r="FDG741" s="479"/>
      <c r="FDH741" s="479"/>
      <c r="FDI741" s="479"/>
      <c r="FDJ741" s="479"/>
      <c r="FDK741" s="479"/>
      <c r="FDL741" s="479"/>
      <c r="FDM741" s="479"/>
      <c r="FDN741" s="479"/>
      <c r="FDO741" s="479"/>
      <c r="FDP741" s="479"/>
      <c r="FDQ741" s="479"/>
      <c r="FDR741" s="479"/>
      <c r="FDS741" s="479"/>
      <c r="FDT741" s="479"/>
      <c r="FDU741" s="479"/>
      <c r="FDV741" s="479"/>
      <c r="FDW741" s="479"/>
      <c r="FDX741" s="479"/>
      <c r="FDY741" s="479"/>
      <c r="FDZ741" s="479"/>
      <c r="FEA741" s="479"/>
      <c r="FEB741" s="479"/>
      <c r="FEC741" s="479"/>
      <c r="FED741" s="479"/>
      <c r="FEE741" s="479"/>
      <c r="FEF741" s="479"/>
      <c r="FEG741" s="479"/>
      <c r="FEH741" s="479"/>
      <c r="FEI741" s="479"/>
      <c r="FEJ741" s="479"/>
      <c r="FEK741" s="479"/>
      <c r="FEL741" s="479"/>
      <c r="FEM741" s="479"/>
      <c r="FEN741" s="479"/>
      <c r="FEO741" s="479"/>
      <c r="FEP741" s="479"/>
      <c r="FEQ741" s="479"/>
      <c r="FER741" s="479"/>
      <c r="FES741" s="479"/>
      <c r="FET741" s="479"/>
      <c r="FEU741" s="479"/>
      <c r="FEV741" s="479"/>
      <c r="FEW741" s="479"/>
      <c r="FEX741" s="479"/>
      <c r="FEY741" s="479"/>
      <c r="FEZ741" s="479"/>
      <c r="FFA741" s="479"/>
      <c r="FFB741" s="479"/>
      <c r="FFC741" s="479"/>
      <c r="FFD741" s="479"/>
      <c r="FFE741" s="479"/>
      <c r="FFF741" s="479"/>
      <c r="FFG741" s="479"/>
      <c r="FFH741" s="479"/>
      <c r="FFI741" s="479"/>
      <c r="FFJ741" s="479"/>
      <c r="FFK741" s="479"/>
      <c r="FFL741" s="479"/>
      <c r="FFM741" s="479"/>
      <c r="FFN741" s="479"/>
      <c r="FFO741" s="479"/>
      <c r="FFP741" s="479"/>
      <c r="FFQ741" s="479"/>
      <c r="FFR741" s="479"/>
      <c r="FFS741" s="479"/>
      <c r="FFT741" s="479"/>
      <c r="FFU741" s="479"/>
      <c r="FFV741" s="479"/>
      <c r="FFW741" s="479"/>
      <c r="FFX741" s="479"/>
      <c r="FFY741" s="479"/>
      <c r="FFZ741" s="479"/>
      <c r="FGA741" s="479"/>
      <c r="FGB741" s="479"/>
      <c r="FGC741" s="479"/>
      <c r="FGD741" s="479"/>
      <c r="FGE741" s="479"/>
      <c r="FGF741" s="479"/>
      <c r="FGG741" s="479"/>
      <c r="FGH741" s="479"/>
      <c r="FGI741" s="479"/>
      <c r="FGJ741" s="479"/>
      <c r="FGK741" s="479"/>
      <c r="FGL741" s="479"/>
      <c r="FGM741" s="479"/>
      <c r="FGN741" s="479"/>
      <c r="FGO741" s="479"/>
      <c r="FGP741" s="479"/>
      <c r="FGQ741" s="479"/>
      <c r="FGR741" s="479"/>
      <c r="FGS741" s="479"/>
      <c r="FGT741" s="479"/>
      <c r="FGU741" s="479"/>
      <c r="FGV741" s="479"/>
      <c r="FGW741" s="479"/>
      <c r="FGX741" s="479"/>
      <c r="FGY741" s="479"/>
      <c r="FGZ741" s="479"/>
      <c r="FHA741" s="479"/>
      <c r="FHB741" s="479"/>
      <c r="FHC741" s="479"/>
      <c r="FHD741" s="479"/>
      <c r="FHE741" s="479"/>
      <c r="FHF741" s="479"/>
      <c r="FHG741" s="479"/>
      <c r="FHH741" s="479"/>
      <c r="FHI741" s="479"/>
      <c r="FHJ741" s="479"/>
      <c r="FHK741" s="479"/>
      <c r="FHL741" s="479"/>
      <c r="FHM741" s="479"/>
      <c r="FHN741" s="479"/>
      <c r="FHO741" s="479"/>
      <c r="FHP741" s="479"/>
      <c r="FHQ741" s="479"/>
      <c r="FHR741" s="479"/>
      <c r="FHS741" s="479"/>
      <c r="FHT741" s="479"/>
      <c r="FHU741" s="479"/>
      <c r="FHV741" s="479"/>
      <c r="FHW741" s="479"/>
      <c r="FHX741" s="479"/>
      <c r="FHY741" s="479"/>
      <c r="FHZ741" s="479"/>
      <c r="FIA741" s="479"/>
      <c r="FIB741" s="479"/>
      <c r="FIC741" s="479"/>
      <c r="FID741" s="479"/>
      <c r="FIE741" s="479"/>
      <c r="FIF741" s="479"/>
      <c r="FIG741" s="479"/>
      <c r="FIH741" s="479"/>
      <c r="FII741" s="479"/>
      <c r="FIJ741" s="479"/>
      <c r="FIK741" s="479"/>
      <c r="FIL741" s="479"/>
      <c r="FIM741" s="479"/>
      <c r="FIN741" s="479"/>
      <c r="FIO741" s="479"/>
      <c r="FIP741" s="479"/>
      <c r="FIQ741" s="479"/>
      <c r="FIR741" s="479"/>
      <c r="FIS741" s="479"/>
      <c r="FIT741" s="479"/>
      <c r="FIU741" s="479"/>
      <c r="FIV741" s="479"/>
      <c r="FIW741" s="479"/>
      <c r="FIX741" s="479"/>
      <c r="FIY741" s="479"/>
      <c r="FIZ741" s="479"/>
      <c r="FJA741" s="479"/>
      <c r="FJB741" s="479"/>
      <c r="FJC741" s="479"/>
      <c r="FJD741" s="479"/>
      <c r="FJE741" s="479"/>
      <c r="FJF741" s="479"/>
      <c r="FJG741" s="479"/>
      <c r="FJH741" s="479"/>
      <c r="FJI741" s="479"/>
      <c r="FJJ741" s="479"/>
      <c r="FJK741" s="479"/>
      <c r="FJL741" s="479"/>
      <c r="FJM741" s="479"/>
      <c r="FJN741" s="479"/>
      <c r="FJO741" s="479"/>
      <c r="FJP741" s="479"/>
      <c r="FJQ741" s="479"/>
      <c r="FJR741" s="479"/>
      <c r="FJS741" s="479"/>
      <c r="FJT741" s="479"/>
      <c r="FJU741" s="479"/>
      <c r="FJV741" s="479"/>
      <c r="FJW741" s="479"/>
      <c r="FJX741" s="479"/>
      <c r="FJY741" s="479"/>
      <c r="FJZ741" s="479"/>
      <c r="FKA741" s="479"/>
      <c r="FKB741" s="479"/>
      <c r="FKC741" s="479"/>
      <c r="FKD741" s="479"/>
      <c r="FKE741" s="479"/>
      <c r="FKF741" s="479"/>
      <c r="FKG741" s="479"/>
      <c r="FKH741" s="479"/>
      <c r="FKI741" s="479"/>
      <c r="FKJ741" s="479"/>
      <c r="FKK741" s="479"/>
      <c r="FKL741" s="479"/>
      <c r="FKM741" s="479"/>
      <c r="FKN741" s="479"/>
      <c r="FKO741" s="479"/>
      <c r="FKP741" s="479"/>
      <c r="FKQ741" s="479"/>
      <c r="FKR741" s="479"/>
      <c r="FKS741" s="479"/>
      <c r="FKT741" s="479"/>
      <c r="FKU741" s="479"/>
      <c r="FKV741" s="479"/>
      <c r="FKW741" s="479"/>
      <c r="FKX741" s="479"/>
      <c r="FKY741" s="479"/>
      <c r="FKZ741" s="479"/>
      <c r="FLA741" s="479"/>
      <c r="FLB741" s="479"/>
      <c r="FLC741" s="479"/>
      <c r="FLD741" s="479"/>
      <c r="FLE741" s="479"/>
      <c r="FLF741" s="479"/>
      <c r="FLG741" s="479"/>
      <c r="FLH741" s="479"/>
      <c r="FLI741" s="479"/>
      <c r="FLJ741" s="479"/>
      <c r="FLK741" s="479"/>
      <c r="FLL741" s="479"/>
      <c r="FLM741" s="479"/>
      <c r="FLN741" s="479"/>
      <c r="FLO741" s="479"/>
      <c r="FLP741" s="479"/>
      <c r="FLQ741" s="479"/>
      <c r="FLR741" s="479"/>
      <c r="FLS741" s="479"/>
      <c r="FLT741" s="479"/>
      <c r="FLU741" s="479"/>
      <c r="FLV741" s="479"/>
      <c r="FLW741" s="479"/>
      <c r="FLX741" s="479"/>
      <c r="FLY741" s="479"/>
      <c r="FLZ741" s="479"/>
      <c r="FMA741" s="479"/>
      <c r="FMB741" s="479"/>
      <c r="FMC741" s="479"/>
      <c r="FMD741" s="479"/>
      <c r="FME741" s="479"/>
      <c r="FMF741" s="479"/>
      <c r="FMG741" s="479"/>
      <c r="FMH741" s="479"/>
      <c r="FMI741" s="479"/>
      <c r="FMJ741" s="479"/>
      <c r="FMK741" s="479"/>
      <c r="FML741" s="479"/>
      <c r="FMM741" s="479"/>
      <c r="FMN741" s="479"/>
      <c r="FMO741" s="479"/>
      <c r="FMP741" s="479"/>
      <c r="FMQ741" s="479"/>
      <c r="FMR741" s="479"/>
      <c r="FMS741" s="479"/>
      <c r="FMT741" s="479"/>
      <c r="FMU741" s="479"/>
      <c r="FMV741" s="479"/>
      <c r="FMW741" s="479"/>
      <c r="FMX741" s="479"/>
      <c r="FMY741" s="479"/>
      <c r="FMZ741" s="479"/>
      <c r="FNA741" s="479"/>
      <c r="FNB741" s="479"/>
      <c r="FNC741" s="479"/>
      <c r="FND741" s="479"/>
      <c r="FNE741" s="479"/>
      <c r="FNF741" s="479"/>
      <c r="FNG741" s="479"/>
      <c r="FNH741" s="479"/>
      <c r="FNI741" s="479"/>
      <c r="FNJ741" s="479"/>
      <c r="FNK741" s="479"/>
      <c r="FNL741" s="479"/>
      <c r="FNM741" s="479"/>
      <c r="FNN741" s="479"/>
      <c r="FNO741" s="479"/>
      <c r="FNP741" s="479"/>
      <c r="FNQ741" s="479"/>
      <c r="FNR741" s="479"/>
      <c r="FNS741" s="479"/>
      <c r="FNT741" s="479"/>
      <c r="FNU741" s="479"/>
      <c r="FNV741" s="479"/>
      <c r="FNW741" s="479"/>
      <c r="FNX741" s="479"/>
      <c r="FNY741" s="479"/>
      <c r="FNZ741" s="479"/>
      <c r="FOA741" s="479"/>
      <c r="FOB741" s="479"/>
      <c r="FOC741" s="479"/>
      <c r="FOD741" s="479"/>
      <c r="FOE741" s="479"/>
      <c r="FOF741" s="479"/>
      <c r="FOG741" s="479"/>
      <c r="FOH741" s="479"/>
      <c r="FOI741" s="479"/>
      <c r="FOJ741" s="479"/>
      <c r="FOK741" s="479"/>
      <c r="FOL741" s="479"/>
      <c r="FOM741" s="479"/>
      <c r="FON741" s="479"/>
      <c r="FOO741" s="479"/>
      <c r="FOP741" s="479"/>
      <c r="FOQ741" s="479"/>
      <c r="FOR741" s="479"/>
      <c r="FOS741" s="479"/>
      <c r="FOT741" s="479"/>
      <c r="FOU741" s="479"/>
      <c r="FOV741" s="479"/>
      <c r="FOW741" s="479"/>
      <c r="FOX741" s="479"/>
      <c r="FOY741" s="479"/>
      <c r="FOZ741" s="479"/>
      <c r="FPA741" s="479"/>
      <c r="FPB741" s="479"/>
      <c r="FPC741" s="479"/>
      <c r="FPD741" s="479"/>
      <c r="FPE741" s="479"/>
      <c r="FPF741" s="479"/>
      <c r="FPG741" s="479"/>
      <c r="FPH741" s="479"/>
      <c r="FPI741" s="479"/>
      <c r="FPJ741" s="479"/>
      <c r="FPK741" s="479"/>
      <c r="FPL741" s="479"/>
      <c r="FPM741" s="479"/>
      <c r="FPN741" s="479"/>
      <c r="FPO741" s="479"/>
      <c r="FPP741" s="479"/>
      <c r="FPQ741" s="479"/>
      <c r="FPR741" s="479"/>
      <c r="FPS741" s="479"/>
      <c r="FPT741" s="479"/>
      <c r="FPU741" s="479"/>
      <c r="FPV741" s="479"/>
      <c r="FPW741" s="479"/>
      <c r="FPX741" s="479"/>
      <c r="FPY741" s="479"/>
      <c r="FPZ741" s="479"/>
      <c r="FQA741" s="479"/>
      <c r="FQB741" s="479"/>
      <c r="FQC741" s="479"/>
      <c r="FQD741" s="479"/>
      <c r="FQE741" s="479"/>
      <c r="FQF741" s="479"/>
      <c r="FQG741" s="479"/>
      <c r="FQH741" s="479"/>
      <c r="FQI741" s="479"/>
      <c r="FQJ741" s="479"/>
      <c r="FQK741" s="479"/>
      <c r="FQL741" s="479"/>
      <c r="FQM741" s="479"/>
      <c r="FQN741" s="479"/>
      <c r="FQO741" s="479"/>
      <c r="FQP741" s="479"/>
      <c r="FQQ741" s="479"/>
      <c r="FQR741" s="479"/>
      <c r="FQS741" s="479"/>
      <c r="FQT741" s="479"/>
      <c r="FQU741" s="479"/>
      <c r="FQV741" s="479"/>
      <c r="FQW741" s="479"/>
      <c r="FQX741" s="479"/>
      <c r="FQY741" s="479"/>
      <c r="FQZ741" s="479"/>
      <c r="FRA741" s="479"/>
      <c r="FRB741" s="479"/>
      <c r="FRC741" s="479"/>
      <c r="FRD741" s="479"/>
      <c r="FRE741" s="479"/>
      <c r="FRF741" s="479"/>
      <c r="FRG741" s="479"/>
      <c r="FRH741" s="479"/>
      <c r="FRI741" s="479"/>
      <c r="FRJ741" s="479"/>
      <c r="FRK741" s="479"/>
      <c r="FRL741" s="479"/>
      <c r="FRM741" s="479"/>
      <c r="FRN741" s="479"/>
      <c r="FRO741" s="479"/>
      <c r="FRP741" s="479"/>
      <c r="FRQ741" s="479"/>
      <c r="FRR741" s="479"/>
      <c r="FRS741" s="479"/>
      <c r="FRT741" s="479"/>
      <c r="FRU741" s="479"/>
      <c r="FRV741" s="479"/>
      <c r="FRW741" s="479"/>
      <c r="FRX741" s="479"/>
      <c r="FRY741" s="479"/>
      <c r="FRZ741" s="479"/>
      <c r="FSA741" s="479"/>
      <c r="FSB741" s="479"/>
      <c r="FSC741" s="479"/>
      <c r="FSD741" s="479"/>
      <c r="FSE741" s="479"/>
      <c r="FSF741" s="479"/>
      <c r="FSG741" s="479"/>
      <c r="FSH741" s="479"/>
      <c r="FSI741" s="479"/>
      <c r="FSJ741" s="479"/>
      <c r="FSK741" s="479"/>
      <c r="FSL741" s="479"/>
      <c r="FSM741" s="479"/>
      <c r="FSN741" s="479"/>
      <c r="FSO741" s="479"/>
      <c r="FSP741" s="479"/>
      <c r="FSQ741" s="479"/>
      <c r="FSR741" s="479"/>
      <c r="FSS741" s="479"/>
      <c r="FST741" s="479"/>
      <c r="FSU741" s="479"/>
      <c r="FSV741" s="479"/>
      <c r="FSW741" s="479"/>
      <c r="FSX741" s="479"/>
      <c r="FSY741" s="479"/>
      <c r="FSZ741" s="479"/>
      <c r="FTA741" s="479"/>
      <c r="FTB741" s="479"/>
      <c r="FTC741" s="479"/>
      <c r="FTD741" s="479"/>
      <c r="FTE741" s="479"/>
      <c r="FTF741" s="479"/>
      <c r="FTG741" s="479"/>
      <c r="FTH741" s="479"/>
      <c r="FTI741" s="479"/>
      <c r="FTJ741" s="479"/>
      <c r="FTK741" s="479"/>
      <c r="FTL741" s="479"/>
      <c r="FTM741" s="479"/>
      <c r="FTN741" s="479"/>
      <c r="FTO741" s="479"/>
      <c r="FTP741" s="479"/>
      <c r="FTQ741" s="479"/>
      <c r="FTR741" s="479"/>
      <c r="FTS741" s="479"/>
      <c r="FTT741" s="479"/>
      <c r="FTU741" s="479"/>
      <c r="FTV741" s="479"/>
      <c r="FTW741" s="479"/>
      <c r="FTX741" s="479"/>
      <c r="FTY741" s="479"/>
      <c r="FTZ741" s="479"/>
      <c r="FUA741" s="479"/>
      <c r="FUB741" s="479"/>
      <c r="FUC741" s="479"/>
      <c r="FUD741" s="479"/>
      <c r="FUE741" s="479"/>
      <c r="FUF741" s="479"/>
      <c r="FUG741" s="479"/>
      <c r="FUH741" s="479"/>
      <c r="FUI741" s="479"/>
      <c r="FUJ741" s="479"/>
      <c r="FUK741" s="479"/>
      <c r="FUL741" s="479"/>
      <c r="FUM741" s="479"/>
      <c r="FUN741" s="479"/>
      <c r="FUO741" s="479"/>
      <c r="FUP741" s="479"/>
      <c r="FUQ741" s="479"/>
      <c r="FUR741" s="479"/>
      <c r="FUS741" s="479"/>
      <c r="FUT741" s="479"/>
      <c r="FUU741" s="479"/>
      <c r="FUV741" s="479"/>
      <c r="FUW741" s="479"/>
      <c r="FUX741" s="479"/>
      <c r="FUY741" s="479"/>
      <c r="FUZ741" s="479"/>
      <c r="FVA741" s="479"/>
      <c r="FVB741" s="479"/>
      <c r="FVC741" s="479"/>
      <c r="FVD741" s="479"/>
      <c r="FVE741" s="479"/>
      <c r="FVF741" s="479"/>
      <c r="FVG741" s="479"/>
      <c r="FVH741" s="479"/>
      <c r="FVI741" s="479"/>
      <c r="FVJ741" s="479"/>
      <c r="FVK741" s="479"/>
      <c r="FVL741" s="479"/>
      <c r="FVM741" s="479"/>
      <c r="FVN741" s="479"/>
      <c r="FVO741" s="479"/>
      <c r="FVP741" s="479"/>
      <c r="FVQ741" s="479"/>
      <c r="FVR741" s="479"/>
      <c r="FVS741" s="479"/>
      <c r="FVT741" s="479"/>
      <c r="FVU741" s="479"/>
      <c r="FVV741" s="479"/>
      <c r="FVW741" s="479"/>
      <c r="FVX741" s="479"/>
      <c r="FVY741" s="479"/>
      <c r="FVZ741" s="479"/>
      <c r="FWA741" s="479"/>
      <c r="FWB741" s="479"/>
      <c r="FWC741" s="479"/>
      <c r="FWD741" s="479"/>
      <c r="FWE741" s="479"/>
      <c r="FWF741" s="479"/>
      <c r="FWG741" s="479"/>
      <c r="FWH741" s="479"/>
      <c r="FWI741" s="479"/>
      <c r="FWJ741" s="479"/>
      <c r="FWK741" s="479"/>
      <c r="FWL741" s="479"/>
      <c r="FWM741" s="479"/>
      <c r="FWN741" s="479"/>
      <c r="FWO741" s="479"/>
      <c r="FWP741" s="479"/>
      <c r="FWQ741" s="479"/>
      <c r="FWR741" s="479"/>
      <c r="FWS741" s="479"/>
      <c r="FWT741" s="479"/>
      <c r="FWU741" s="479"/>
      <c r="FWV741" s="479"/>
      <c r="FWW741" s="479"/>
      <c r="FWX741" s="479"/>
      <c r="FWY741" s="479"/>
      <c r="FWZ741" s="479"/>
      <c r="FXA741" s="479"/>
      <c r="FXB741" s="479"/>
      <c r="FXC741" s="479"/>
      <c r="FXD741" s="479"/>
      <c r="FXE741" s="479"/>
      <c r="FXF741" s="479"/>
      <c r="FXG741" s="479"/>
      <c r="FXH741" s="479"/>
      <c r="FXI741" s="479"/>
      <c r="FXJ741" s="479"/>
      <c r="FXK741" s="479"/>
      <c r="FXL741" s="479"/>
      <c r="FXM741" s="479"/>
      <c r="FXN741" s="479"/>
      <c r="FXO741" s="479"/>
      <c r="FXP741" s="479"/>
      <c r="FXQ741" s="479"/>
      <c r="FXR741" s="479"/>
      <c r="FXS741" s="479"/>
      <c r="FXT741" s="479"/>
      <c r="FXU741" s="479"/>
      <c r="FXV741" s="479"/>
      <c r="FXW741" s="479"/>
      <c r="FXX741" s="479"/>
      <c r="FXY741" s="479"/>
      <c r="FXZ741" s="479"/>
      <c r="FYA741" s="479"/>
      <c r="FYB741" s="479"/>
      <c r="FYC741" s="479"/>
      <c r="FYD741" s="479"/>
      <c r="FYE741" s="479"/>
      <c r="FYF741" s="479"/>
      <c r="FYG741" s="479"/>
      <c r="FYH741" s="479"/>
      <c r="FYI741" s="479"/>
      <c r="FYJ741" s="479"/>
      <c r="FYK741" s="479"/>
      <c r="FYL741" s="479"/>
      <c r="FYM741" s="479"/>
      <c r="FYN741" s="479"/>
      <c r="FYO741" s="479"/>
      <c r="FYP741" s="479"/>
      <c r="FYQ741" s="479"/>
      <c r="FYR741" s="479"/>
      <c r="FYS741" s="479"/>
      <c r="FYT741" s="479"/>
      <c r="FYU741" s="479"/>
      <c r="FYV741" s="479"/>
      <c r="FYW741" s="479"/>
      <c r="FYX741" s="479"/>
      <c r="FYY741" s="479"/>
      <c r="FYZ741" s="479"/>
      <c r="FZA741" s="479"/>
      <c r="FZB741" s="479"/>
      <c r="FZC741" s="479"/>
      <c r="FZD741" s="479"/>
      <c r="FZE741" s="479"/>
      <c r="FZF741" s="479"/>
      <c r="FZG741" s="479"/>
      <c r="FZH741" s="479"/>
      <c r="FZI741" s="479"/>
      <c r="FZJ741" s="479"/>
      <c r="FZK741" s="479"/>
      <c r="FZL741" s="479"/>
      <c r="FZM741" s="479"/>
      <c r="FZN741" s="479"/>
      <c r="FZO741" s="479"/>
      <c r="FZP741" s="479"/>
      <c r="FZQ741" s="479"/>
      <c r="FZR741" s="479"/>
      <c r="FZS741" s="479"/>
      <c r="FZT741" s="479"/>
      <c r="FZU741" s="479"/>
      <c r="FZV741" s="479"/>
      <c r="FZW741" s="479"/>
      <c r="FZX741" s="479"/>
      <c r="FZY741" s="479"/>
      <c r="FZZ741" s="479"/>
      <c r="GAA741" s="479"/>
      <c r="GAB741" s="479"/>
      <c r="GAC741" s="479"/>
      <c r="GAD741" s="479"/>
      <c r="GAE741" s="479"/>
      <c r="GAF741" s="479"/>
      <c r="GAG741" s="479"/>
      <c r="GAH741" s="479"/>
      <c r="GAI741" s="479"/>
      <c r="GAJ741" s="479"/>
      <c r="GAK741" s="479"/>
      <c r="GAL741" s="479"/>
      <c r="GAM741" s="479"/>
      <c r="GAN741" s="479"/>
      <c r="GAO741" s="479"/>
      <c r="GAP741" s="479"/>
      <c r="GAQ741" s="479"/>
      <c r="GAR741" s="479"/>
      <c r="GAS741" s="479"/>
      <c r="GAT741" s="479"/>
      <c r="GAU741" s="479"/>
      <c r="GAV741" s="479"/>
      <c r="GAW741" s="479"/>
      <c r="GAX741" s="479"/>
      <c r="GAY741" s="479"/>
      <c r="GAZ741" s="479"/>
      <c r="GBA741" s="479"/>
      <c r="GBB741" s="479"/>
      <c r="GBC741" s="479"/>
      <c r="GBD741" s="479"/>
      <c r="GBE741" s="479"/>
      <c r="GBF741" s="479"/>
      <c r="GBG741" s="479"/>
      <c r="GBH741" s="479"/>
      <c r="GBI741" s="479"/>
      <c r="GBJ741" s="479"/>
      <c r="GBK741" s="479"/>
      <c r="GBL741" s="479"/>
      <c r="GBM741" s="479"/>
      <c r="GBN741" s="479"/>
      <c r="GBO741" s="479"/>
      <c r="GBP741" s="479"/>
      <c r="GBQ741" s="479"/>
      <c r="GBR741" s="479"/>
      <c r="GBS741" s="479"/>
      <c r="GBT741" s="479"/>
      <c r="GBU741" s="479"/>
      <c r="GBV741" s="479"/>
      <c r="GBW741" s="479"/>
      <c r="GBX741" s="479"/>
      <c r="GBY741" s="479"/>
      <c r="GBZ741" s="479"/>
      <c r="GCA741" s="479"/>
      <c r="GCB741" s="479"/>
      <c r="GCC741" s="479"/>
      <c r="GCD741" s="479"/>
      <c r="GCE741" s="479"/>
      <c r="GCF741" s="479"/>
      <c r="GCG741" s="479"/>
      <c r="GCH741" s="479"/>
      <c r="GCI741" s="479"/>
      <c r="GCJ741" s="479"/>
      <c r="GCK741" s="479"/>
      <c r="GCL741" s="479"/>
      <c r="GCM741" s="479"/>
      <c r="GCN741" s="479"/>
      <c r="GCO741" s="479"/>
      <c r="GCP741" s="479"/>
      <c r="GCQ741" s="479"/>
      <c r="GCR741" s="479"/>
      <c r="GCS741" s="479"/>
      <c r="GCT741" s="479"/>
      <c r="GCU741" s="479"/>
      <c r="GCV741" s="479"/>
      <c r="GCW741" s="479"/>
      <c r="GCX741" s="479"/>
      <c r="GCY741" s="479"/>
      <c r="GCZ741" s="479"/>
      <c r="GDA741" s="479"/>
      <c r="GDB741" s="479"/>
      <c r="GDC741" s="479"/>
      <c r="GDD741" s="479"/>
      <c r="GDE741" s="479"/>
      <c r="GDF741" s="479"/>
      <c r="GDG741" s="479"/>
      <c r="GDH741" s="479"/>
      <c r="GDI741" s="479"/>
      <c r="GDJ741" s="479"/>
      <c r="GDK741" s="479"/>
      <c r="GDL741" s="479"/>
      <c r="GDM741" s="479"/>
      <c r="GDN741" s="479"/>
      <c r="GDO741" s="479"/>
      <c r="GDP741" s="479"/>
      <c r="GDQ741" s="479"/>
      <c r="GDR741" s="479"/>
      <c r="GDS741" s="479"/>
      <c r="GDT741" s="479"/>
      <c r="GDU741" s="479"/>
      <c r="GDV741" s="479"/>
      <c r="GDW741" s="479"/>
      <c r="GDX741" s="479"/>
      <c r="GDY741" s="479"/>
      <c r="GDZ741" s="479"/>
      <c r="GEA741" s="479"/>
      <c r="GEB741" s="479"/>
      <c r="GEC741" s="479"/>
      <c r="GED741" s="479"/>
      <c r="GEE741" s="479"/>
      <c r="GEF741" s="479"/>
      <c r="GEG741" s="479"/>
      <c r="GEH741" s="479"/>
      <c r="GEI741" s="479"/>
      <c r="GEJ741" s="479"/>
      <c r="GEK741" s="479"/>
      <c r="GEL741" s="479"/>
      <c r="GEM741" s="479"/>
      <c r="GEN741" s="479"/>
      <c r="GEO741" s="479"/>
      <c r="GEP741" s="479"/>
      <c r="GEQ741" s="479"/>
      <c r="GER741" s="479"/>
      <c r="GES741" s="479"/>
      <c r="GET741" s="479"/>
      <c r="GEU741" s="479"/>
      <c r="GEV741" s="479"/>
      <c r="GEW741" s="479"/>
      <c r="GEX741" s="479"/>
      <c r="GEY741" s="479"/>
      <c r="GEZ741" s="479"/>
      <c r="GFA741" s="479"/>
      <c r="GFB741" s="479"/>
      <c r="GFC741" s="479"/>
      <c r="GFD741" s="479"/>
      <c r="GFE741" s="479"/>
      <c r="GFF741" s="479"/>
      <c r="GFG741" s="479"/>
      <c r="GFH741" s="479"/>
      <c r="GFI741" s="479"/>
      <c r="GFJ741" s="479"/>
      <c r="GFK741" s="479"/>
      <c r="GFL741" s="479"/>
      <c r="GFM741" s="479"/>
      <c r="GFN741" s="479"/>
      <c r="GFO741" s="479"/>
      <c r="GFP741" s="479"/>
      <c r="GFQ741" s="479"/>
      <c r="GFR741" s="479"/>
      <c r="GFS741" s="479"/>
      <c r="GFT741" s="479"/>
      <c r="GFU741" s="479"/>
      <c r="GFV741" s="479"/>
      <c r="GFW741" s="479"/>
      <c r="GFX741" s="479"/>
      <c r="GFY741" s="479"/>
      <c r="GFZ741" s="479"/>
      <c r="GGA741" s="479"/>
      <c r="GGB741" s="479"/>
      <c r="GGC741" s="479"/>
      <c r="GGD741" s="479"/>
      <c r="GGE741" s="479"/>
      <c r="GGF741" s="479"/>
      <c r="GGG741" s="479"/>
      <c r="GGH741" s="479"/>
      <c r="GGI741" s="479"/>
      <c r="GGJ741" s="479"/>
      <c r="GGK741" s="479"/>
      <c r="GGL741" s="479"/>
      <c r="GGM741" s="479"/>
      <c r="GGN741" s="479"/>
      <c r="GGO741" s="479"/>
      <c r="GGP741" s="479"/>
      <c r="GGQ741" s="479"/>
      <c r="GGR741" s="479"/>
      <c r="GGS741" s="479"/>
      <c r="GGT741" s="479"/>
      <c r="GGU741" s="479"/>
      <c r="GGV741" s="479"/>
      <c r="GGW741" s="479"/>
      <c r="GGX741" s="479"/>
      <c r="GGY741" s="479"/>
      <c r="GGZ741" s="479"/>
      <c r="GHA741" s="479"/>
      <c r="GHB741" s="479"/>
      <c r="GHC741" s="479"/>
      <c r="GHD741" s="479"/>
      <c r="GHE741" s="479"/>
      <c r="GHF741" s="479"/>
      <c r="GHG741" s="479"/>
      <c r="GHH741" s="479"/>
      <c r="GHI741" s="479"/>
      <c r="GHJ741" s="479"/>
      <c r="GHK741" s="479"/>
      <c r="GHL741" s="479"/>
      <c r="GHM741" s="479"/>
      <c r="GHN741" s="479"/>
      <c r="GHO741" s="479"/>
      <c r="GHP741" s="479"/>
      <c r="GHQ741" s="479"/>
      <c r="GHR741" s="479"/>
      <c r="GHS741" s="479"/>
      <c r="GHT741" s="479"/>
      <c r="GHU741" s="479"/>
      <c r="GHV741" s="479"/>
      <c r="GHW741" s="479"/>
      <c r="GHX741" s="479"/>
      <c r="GHY741" s="479"/>
      <c r="GHZ741" s="479"/>
      <c r="GIA741" s="479"/>
      <c r="GIB741" s="479"/>
      <c r="GIC741" s="479"/>
      <c r="GID741" s="479"/>
      <c r="GIE741" s="479"/>
      <c r="GIF741" s="479"/>
      <c r="GIG741" s="479"/>
      <c r="GIH741" s="479"/>
      <c r="GII741" s="479"/>
      <c r="GIJ741" s="479"/>
      <c r="GIK741" s="479"/>
      <c r="GIL741" s="479"/>
      <c r="GIM741" s="479"/>
      <c r="GIN741" s="479"/>
      <c r="GIO741" s="479"/>
      <c r="GIP741" s="479"/>
      <c r="GIQ741" s="479"/>
      <c r="GIR741" s="479"/>
      <c r="GIS741" s="479"/>
      <c r="GIT741" s="479"/>
      <c r="GIU741" s="479"/>
      <c r="GIV741" s="479"/>
      <c r="GIW741" s="479"/>
      <c r="GIX741" s="479"/>
      <c r="GIY741" s="479"/>
      <c r="GIZ741" s="479"/>
      <c r="GJA741" s="479"/>
      <c r="GJB741" s="479"/>
      <c r="GJC741" s="479"/>
      <c r="GJD741" s="479"/>
      <c r="GJE741" s="479"/>
      <c r="GJF741" s="479"/>
      <c r="GJG741" s="479"/>
      <c r="GJH741" s="479"/>
      <c r="GJI741" s="479"/>
      <c r="GJJ741" s="479"/>
      <c r="GJK741" s="479"/>
      <c r="GJL741" s="479"/>
      <c r="GJM741" s="479"/>
      <c r="GJN741" s="479"/>
      <c r="GJO741" s="479"/>
      <c r="GJP741" s="479"/>
      <c r="GJQ741" s="479"/>
      <c r="GJR741" s="479"/>
      <c r="GJS741" s="479"/>
      <c r="GJT741" s="479"/>
      <c r="GJU741" s="479"/>
      <c r="GJV741" s="479"/>
      <c r="GJW741" s="479"/>
      <c r="GJX741" s="479"/>
      <c r="GJY741" s="479"/>
      <c r="GJZ741" s="479"/>
      <c r="GKA741" s="479"/>
      <c r="GKB741" s="479"/>
      <c r="GKC741" s="479"/>
      <c r="GKD741" s="479"/>
      <c r="GKE741" s="479"/>
      <c r="GKF741" s="479"/>
      <c r="GKG741" s="479"/>
      <c r="GKH741" s="479"/>
      <c r="GKI741" s="479"/>
      <c r="GKJ741" s="479"/>
      <c r="GKK741" s="479"/>
      <c r="GKL741" s="479"/>
      <c r="GKM741" s="479"/>
      <c r="GKN741" s="479"/>
      <c r="GKO741" s="479"/>
      <c r="GKP741" s="479"/>
      <c r="GKQ741" s="479"/>
      <c r="GKR741" s="479"/>
      <c r="GKS741" s="479"/>
      <c r="GKT741" s="479"/>
      <c r="GKU741" s="479"/>
      <c r="GKV741" s="479"/>
      <c r="GKW741" s="479"/>
      <c r="GKX741" s="479"/>
      <c r="GKY741" s="479"/>
      <c r="GKZ741" s="479"/>
      <c r="GLA741" s="479"/>
      <c r="GLB741" s="479"/>
      <c r="GLC741" s="479"/>
      <c r="GLD741" s="479"/>
      <c r="GLE741" s="479"/>
      <c r="GLF741" s="479"/>
      <c r="GLG741" s="479"/>
      <c r="GLH741" s="479"/>
      <c r="GLI741" s="479"/>
      <c r="GLJ741" s="479"/>
      <c r="GLK741" s="479"/>
      <c r="GLL741" s="479"/>
      <c r="GLM741" s="479"/>
      <c r="GLN741" s="479"/>
      <c r="GLO741" s="479"/>
      <c r="GLP741" s="479"/>
      <c r="GLQ741" s="479"/>
      <c r="GLR741" s="479"/>
      <c r="GLS741" s="479"/>
      <c r="GLT741" s="479"/>
      <c r="GLU741" s="479"/>
      <c r="GLV741" s="479"/>
      <c r="GLW741" s="479"/>
      <c r="GLX741" s="479"/>
      <c r="GLY741" s="479"/>
      <c r="GLZ741" s="479"/>
      <c r="GMA741" s="479"/>
      <c r="GMB741" s="479"/>
      <c r="GMC741" s="479"/>
      <c r="GMD741" s="479"/>
      <c r="GME741" s="479"/>
      <c r="GMF741" s="479"/>
      <c r="GMG741" s="479"/>
      <c r="GMH741" s="479"/>
      <c r="GMI741" s="479"/>
      <c r="GMJ741" s="479"/>
      <c r="GMK741" s="479"/>
      <c r="GML741" s="479"/>
      <c r="GMM741" s="479"/>
      <c r="GMN741" s="479"/>
      <c r="GMO741" s="479"/>
      <c r="GMP741" s="479"/>
      <c r="GMQ741" s="479"/>
      <c r="GMR741" s="479"/>
      <c r="GMS741" s="479"/>
      <c r="GMT741" s="479"/>
      <c r="GMU741" s="479"/>
      <c r="GMV741" s="479"/>
      <c r="GMW741" s="479"/>
      <c r="GMX741" s="479"/>
      <c r="GMY741" s="479"/>
      <c r="GMZ741" s="479"/>
      <c r="GNA741" s="479"/>
      <c r="GNB741" s="479"/>
      <c r="GNC741" s="479"/>
      <c r="GND741" s="479"/>
      <c r="GNE741" s="479"/>
      <c r="GNF741" s="479"/>
      <c r="GNG741" s="479"/>
      <c r="GNH741" s="479"/>
      <c r="GNI741" s="479"/>
      <c r="GNJ741" s="479"/>
      <c r="GNK741" s="479"/>
      <c r="GNL741" s="479"/>
      <c r="GNM741" s="479"/>
      <c r="GNN741" s="479"/>
      <c r="GNO741" s="479"/>
      <c r="GNP741" s="479"/>
      <c r="GNQ741" s="479"/>
      <c r="GNR741" s="479"/>
      <c r="GNS741" s="479"/>
      <c r="GNT741" s="479"/>
      <c r="GNU741" s="479"/>
      <c r="GNV741" s="479"/>
      <c r="GNW741" s="479"/>
      <c r="GNX741" s="479"/>
      <c r="GNY741" s="479"/>
      <c r="GNZ741" s="479"/>
      <c r="GOA741" s="479"/>
      <c r="GOB741" s="479"/>
      <c r="GOC741" s="479"/>
      <c r="GOD741" s="479"/>
      <c r="GOE741" s="479"/>
      <c r="GOF741" s="479"/>
      <c r="GOG741" s="479"/>
      <c r="GOH741" s="479"/>
      <c r="GOI741" s="479"/>
      <c r="GOJ741" s="479"/>
      <c r="GOK741" s="479"/>
      <c r="GOL741" s="479"/>
      <c r="GOM741" s="479"/>
      <c r="GON741" s="479"/>
      <c r="GOO741" s="479"/>
      <c r="GOP741" s="479"/>
      <c r="GOQ741" s="479"/>
      <c r="GOR741" s="479"/>
      <c r="GOS741" s="479"/>
      <c r="GOT741" s="479"/>
      <c r="GOU741" s="479"/>
      <c r="GOV741" s="479"/>
      <c r="GOW741" s="479"/>
      <c r="GOX741" s="479"/>
      <c r="GOY741" s="479"/>
      <c r="GOZ741" s="479"/>
      <c r="GPA741" s="479"/>
      <c r="GPB741" s="479"/>
      <c r="GPC741" s="479"/>
      <c r="GPD741" s="479"/>
      <c r="GPE741" s="479"/>
      <c r="GPF741" s="479"/>
      <c r="GPG741" s="479"/>
      <c r="GPH741" s="479"/>
      <c r="GPI741" s="479"/>
      <c r="GPJ741" s="479"/>
      <c r="GPK741" s="479"/>
      <c r="GPL741" s="479"/>
      <c r="GPM741" s="479"/>
      <c r="GPN741" s="479"/>
      <c r="GPO741" s="479"/>
      <c r="GPP741" s="479"/>
      <c r="GPQ741" s="479"/>
      <c r="GPR741" s="479"/>
      <c r="GPS741" s="479"/>
      <c r="GPT741" s="479"/>
      <c r="GPU741" s="479"/>
      <c r="GPV741" s="479"/>
      <c r="GPW741" s="479"/>
      <c r="GPX741" s="479"/>
      <c r="GPY741" s="479"/>
      <c r="GPZ741" s="479"/>
      <c r="GQA741" s="479"/>
      <c r="GQB741" s="479"/>
      <c r="GQC741" s="479"/>
      <c r="GQD741" s="479"/>
      <c r="GQE741" s="479"/>
      <c r="GQF741" s="479"/>
      <c r="GQG741" s="479"/>
      <c r="GQH741" s="479"/>
      <c r="GQI741" s="479"/>
      <c r="GQJ741" s="479"/>
      <c r="GQK741" s="479"/>
      <c r="GQL741" s="479"/>
      <c r="GQM741" s="479"/>
      <c r="GQN741" s="479"/>
      <c r="GQO741" s="479"/>
      <c r="GQP741" s="479"/>
      <c r="GQQ741" s="479"/>
      <c r="GQR741" s="479"/>
      <c r="GQS741" s="479"/>
      <c r="GQT741" s="479"/>
      <c r="GQU741" s="479"/>
      <c r="GQV741" s="479"/>
      <c r="GQW741" s="479"/>
      <c r="GQX741" s="479"/>
      <c r="GQY741" s="479"/>
      <c r="GQZ741" s="479"/>
      <c r="GRA741" s="479"/>
      <c r="GRB741" s="479"/>
      <c r="GRC741" s="479"/>
      <c r="GRD741" s="479"/>
      <c r="GRE741" s="479"/>
      <c r="GRF741" s="479"/>
      <c r="GRG741" s="479"/>
      <c r="GRH741" s="479"/>
      <c r="GRI741" s="479"/>
      <c r="GRJ741" s="479"/>
      <c r="GRK741" s="479"/>
      <c r="GRL741" s="479"/>
      <c r="GRM741" s="479"/>
      <c r="GRN741" s="479"/>
      <c r="GRO741" s="479"/>
      <c r="GRP741" s="479"/>
      <c r="GRQ741" s="479"/>
      <c r="GRR741" s="479"/>
      <c r="GRS741" s="479"/>
      <c r="GRT741" s="479"/>
      <c r="GRU741" s="479"/>
      <c r="GRV741" s="479"/>
      <c r="GRW741" s="479"/>
      <c r="GRX741" s="479"/>
      <c r="GRY741" s="479"/>
      <c r="GRZ741" s="479"/>
      <c r="GSA741" s="479"/>
      <c r="GSB741" s="479"/>
      <c r="GSC741" s="479"/>
      <c r="GSD741" s="479"/>
      <c r="GSE741" s="479"/>
      <c r="GSF741" s="479"/>
      <c r="GSG741" s="479"/>
      <c r="GSH741" s="479"/>
      <c r="GSI741" s="479"/>
      <c r="GSJ741" s="479"/>
      <c r="GSK741" s="479"/>
      <c r="GSL741" s="479"/>
      <c r="GSM741" s="479"/>
      <c r="GSN741" s="479"/>
      <c r="GSO741" s="479"/>
      <c r="GSP741" s="479"/>
      <c r="GSQ741" s="479"/>
      <c r="GSR741" s="479"/>
      <c r="GSS741" s="479"/>
      <c r="GST741" s="479"/>
      <c r="GSU741" s="479"/>
      <c r="GSV741" s="479"/>
      <c r="GSW741" s="479"/>
      <c r="GSX741" s="479"/>
      <c r="GSY741" s="479"/>
      <c r="GSZ741" s="479"/>
      <c r="GTA741" s="479"/>
      <c r="GTB741" s="479"/>
      <c r="GTC741" s="479"/>
      <c r="GTD741" s="479"/>
      <c r="GTE741" s="479"/>
      <c r="GTF741" s="479"/>
      <c r="GTG741" s="479"/>
      <c r="GTH741" s="479"/>
      <c r="GTI741" s="479"/>
      <c r="GTJ741" s="479"/>
      <c r="GTK741" s="479"/>
      <c r="GTL741" s="479"/>
      <c r="GTM741" s="479"/>
      <c r="GTN741" s="479"/>
      <c r="GTO741" s="479"/>
      <c r="GTP741" s="479"/>
      <c r="GTQ741" s="479"/>
      <c r="GTR741" s="479"/>
      <c r="GTS741" s="479"/>
      <c r="GTT741" s="479"/>
      <c r="GTU741" s="479"/>
      <c r="GTV741" s="479"/>
      <c r="GTW741" s="479"/>
      <c r="GTX741" s="479"/>
      <c r="GTY741" s="479"/>
      <c r="GTZ741" s="479"/>
      <c r="GUA741" s="479"/>
      <c r="GUB741" s="479"/>
      <c r="GUC741" s="479"/>
      <c r="GUD741" s="479"/>
      <c r="GUE741" s="479"/>
      <c r="GUF741" s="479"/>
      <c r="GUG741" s="479"/>
      <c r="GUH741" s="479"/>
      <c r="GUI741" s="479"/>
      <c r="GUJ741" s="479"/>
      <c r="GUK741" s="479"/>
      <c r="GUL741" s="479"/>
      <c r="GUM741" s="479"/>
      <c r="GUN741" s="479"/>
      <c r="GUO741" s="479"/>
      <c r="GUP741" s="479"/>
      <c r="GUQ741" s="479"/>
      <c r="GUR741" s="479"/>
      <c r="GUS741" s="479"/>
      <c r="GUT741" s="479"/>
      <c r="GUU741" s="479"/>
      <c r="GUV741" s="479"/>
      <c r="GUW741" s="479"/>
      <c r="GUX741" s="479"/>
      <c r="GUY741" s="479"/>
      <c r="GUZ741" s="479"/>
      <c r="GVA741" s="479"/>
      <c r="GVB741" s="479"/>
      <c r="GVC741" s="479"/>
      <c r="GVD741" s="479"/>
      <c r="GVE741" s="479"/>
      <c r="GVF741" s="479"/>
      <c r="GVG741" s="479"/>
      <c r="GVH741" s="479"/>
      <c r="GVI741" s="479"/>
      <c r="GVJ741" s="479"/>
      <c r="GVK741" s="479"/>
      <c r="GVL741" s="479"/>
      <c r="GVM741" s="479"/>
      <c r="GVN741" s="479"/>
      <c r="GVO741" s="479"/>
      <c r="GVP741" s="479"/>
      <c r="GVQ741" s="479"/>
      <c r="GVR741" s="479"/>
      <c r="GVS741" s="479"/>
      <c r="GVT741" s="479"/>
      <c r="GVU741" s="479"/>
      <c r="GVV741" s="479"/>
      <c r="GVW741" s="479"/>
      <c r="GVX741" s="479"/>
      <c r="GVY741" s="479"/>
      <c r="GVZ741" s="479"/>
      <c r="GWA741" s="479"/>
      <c r="GWB741" s="479"/>
      <c r="GWC741" s="479"/>
      <c r="GWD741" s="479"/>
      <c r="GWE741" s="479"/>
      <c r="GWF741" s="479"/>
      <c r="GWG741" s="479"/>
      <c r="GWH741" s="479"/>
      <c r="GWI741" s="479"/>
      <c r="GWJ741" s="479"/>
      <c r="GWK741" s="479"/>
      <c r="GWL741" s="479"/>
      <c r="GWM741" s="479"/>
      <c r="GWN741" s="479"/>
      <c r="GWO741" s="479"/>
      <c r="GWP741" s="479"/>
      <c r="GWQ741" s="479"/>
      <c r="GWR741" s="479"/>
      <c r="GWS741" s="479"/>
      <c r="GWT741" s="479"/>
      <c r="GWU741" s="479"/>
      <c r="GWV741" s="479"/>
      <c r="GWW741" s="479"/>
      <c r="GWX741" s="479"/>
      <c r="GWY741" s="479"/>
      <c r="GWZ741" s="479"/>
      <c r="GXA741" s="479"/>
      <c r="GXB741" s="479"/>
      <c r="GXC741" s="479"/>
      <c r="GXD741" s="479"/>
      <c r="GXE741" s="479"/>
      <c r="GXF741" s="479"/>
      <c r="GXG741" s="479"/>
      <c r="GXH741" s="479"/>
      <c r="GXI741" s="479"/>
      <c r="GXJ741" s="479"/>
      <c r="GXK741" s="479"/>
      <c r="GXL741" s="479"/>
      <c r="GXM741" s="479"/>
      <c r="GXN741" s="479"/>
      <c r="GXO741" s="479"/>
      <c r="GXP741" s="479"/>
      <c r="GXQ741" s="479"/>
      <c r="GXR741" s="479"/>
      <c r="GXS741" s="479"/>
      <c r="GXT741" s="479"/>
      <c r="GXU741" s="479"/>
      <c r="GXV741" s="479"/>
      <c r="GXW741" s="479"/>
      <c r="GXX741" s="479"/>
      <c r="GXY741" s="479"/>
      <c r="GXZ741" s="479"/>
      <c r="GYA741" s="479"/>
      <c r="GYB741" s="479"/>
      <c r="GYC741" s="479"/>
      <c r="GYD741" s="479"/>
      <c r="GYE741" s="479"/>
      <c r="GYF741" s="479"/>
      <c r="GYG741" s="479"/>
      <c r="GYH741" s="479"/>
      <c r="GYI741" s="479"/>
      <c r="GYJ741" s="479"/>
      <c r="GYK741" s="479"/>
      <c r="GYL741" s="479"/>
      <c r="GYM741" s="479"/>
      <c r="GYN741" s="479"/>
      <c r="GYO741" s="479"/>
      <c r="GYP741" s="479"/>
      <c r="GYQ741" s="479"/>
      <c r="GYR741" s="479"/>
      <c r="GYS741" s="479"/>
      <c r="GYT741" s="479"/>
      <c r="GYU741" s="479"/>
      <c r="GYV741" s="479"/>
      <c r="GYW741" s="479"/>
      <c r="GYX741" s="479"/>
      <c r="GYY741" s="479"/>
      <c r="GYZ741" s="479"/>
      <c r="GZA741" s="479"/>
      <c r="GZB741" s="479"/>
      <c r="GZC741" s="479"/>
      <c r="GZD741" s="479"/>
      <c r="GZE741" s="479"/>
      <c r="GZF741" s="479"/>
      <c r="GZG741" s="479"/>
      <c r="GZH741" s="479"/>
      <c r="GZI741" s="479"/>
      <c r="GZJ741" s="479"/>
      <c r="GZK741" s="479"/>
      <c r="GZL741" s="479"/>
      <c r="GZM741" s="479"/>
      <c r="GZN741" s="479"/>
      <c r="GZO741" s="479"/>
      <c r="GZP741" s="479"/>
      <c r="GZQ741" s="479"/>
      <c r="GZR741" s="479"/>
      <c r="GZS741" s="479"/>
      <c r="GZT741" s="479"/>
      <c r="GZU741" s="479"/>
      <c r="GZV741" s="479"/>
      <c r="GZW741" s="479"/>
      <c r="GZX741" s="479"/>
      <c r="GZY741" s="479"/>
      <c r="GZZ741" s="479"/>
      <c r="HAA741" s="479"/>
      <c r="HAB741" s="479"/>
      <c r="HAC741" s="479"/>
      <c r="HAD741" s="479"/>
      <c r="HAE741" s="479"/>
      <c r="HAF741" s="479"/>
      <c r="HAG741" s="479"/>
      <c r="HAH741" s="479"/>
      <c r="HAI741" s="479"/>
      <c r="HAJ741" s="479"/>
      <c r="HAK741" s="479"/>
      <c r="HAL741" s="479"/>
      <c r="HAM741" s="479"/>
      <c r="HAN741" s="479"/>
      <c r="HAO741" s="479"/>
      <c r="HAP741" s="479"/>
      <c r="HAQ741" s="479"/>
      <c r="HAR741" s="479"/>
      <c r="HAS741" s="479"/>
      <c r="HAT741" s="479"/>
      <c r="HAU741" s="479"/>
      <c r="HAV741" s="479"/>
      <c r="HAW741" s="479"/>
      <c r="HAX741" s="479"/>
      <c r="HAY741" s="479"/>
      <c r="HAZ741" s="479"/>
      <c r="HBA741" s="479"/>
      <c r="HBB741" s="479"/>
      <c r="HBC741" s="479"/>
      <c r="HBD741" s="479"/>
      <c r="HBE741" s="479"/>
      <c r="HBF741" s="479"/>
      <c r="HBG741" s="479"/>
      <c r="HBH741" s="479"/>
      <c r="HBI741" s="479"/>
      <c r="HBJ741" s="479"/>
      <c r="HBK741" s="479"/>
      <c r="HBL741" s="479"/>
      <c r="HBM741" s="479"/>
      <c r="HBN741" s="479"/>
      <c r="HBO741" s="479"/>
      <c r="HBP741" s="479"/>
      <c r="HBQ741" s="479"/>
      <c r="HBR741" s="479"/>
      <c r="HBS741" s="479"/>
      <c r="HBT741" s="479"/>
      <c r="HBU741" s="479"/>
      <c r="HBV741" s="479"/>
      <c r="HBW741" s="479"/>
      <c r="HBX741" s="479"/>
      <c r="HBY741" s="479"/>
      <c r="HBZ741" s="479"/>
      <c r="HCA741" s="479"/>
      <c r="HCB741" s="479"/>
      <c r="HCC741" s="479"/>
      <c r="HCD741" s="479"/>
      <c r="HCE741" s="479"/>
      <c r="HCF741" s="479"/>
      <c r="HCG741" s="479"/>
      <c r="HCH741" s="479"/>
      <c r="HCI741" s="479"/>
      <c r="HCJ741" s="479"/>
      <c r="HCK741" s="479"/>
      <c r="HCL741" s="479"/>
      <c r="HCM741" s="479"/>
      <c r="HCN741" s="479"/>
      <c r="HCO741" s="479"/>
      <c r="HCP741" s="479"/>
      <c r="HCQ741" s="479"/>
      <c r="HCR741" s="479"/>
      <c r="HCS741" s="479"/>
      <c r="HCT741" s="479"/>
      <c r="HCU741" s="479"/>
      <c r="HCV741" s="479"/>
      <c r="HCW741" s="479"/>
      <c r="HCX741" s="479"/>
      <c r="HCY741" s="479"/>
      <c r="HCZ741" s="479"/>
      <c r="HDA741" s="479"/>
      <c r="HDB741" s="479"/>
      <c r="HDC741" s="479"/>
      <c r="HDD741" s="479"/>
      <c r="HDE741" s="479"/>
      <c r="HDF741" s="479"/>
      <c r="HDG741" s="479"/>
      <c r="HDH741" s="479"/>
      <c r="HDI741" s="479"/>
      <c r="HDJ741" s="479"/>
      <c r="HDK741" s="479"/>
      <c r="HDL741" s="479"/>
      <c r="HDM741" s="479"/>
      <c r="HDN741" s="479"/>
      <c r="HDO741" s="479"/>
      <c r="HDP741" s="479"/>
      <c r="HDQ741" s="479"/>
      <c r="HDR741" s="479"/>
      <c r="HDS741" s="479"/>
      <c r="HDT741" s="479"/>
      <c r="HDU741" s="479"/>
      <c r="HDV741" s="479"/>
      <c r="HDW741" s="479"/>
      <c r="HDX741" s="479"/>
      <c r="HDY741" s="479"/>
      <c r="HDZ741" s="479"/>
      <c r="HEA741" s="479"/>
      <c r="HEB741" s="479"/>
      <c r="HEC741" s="479"/>
      <c r="HED741" s="479"/>
      <c r="HEE741" s="479"/>
      <c r="HEF741" s="479"/>
      <c r="HEG741" s="479"/>
      <c r="HEH741" s="479"/>
      <c r="HEI741" s="479"/>
      <c r="HEJ741" s="479"/>
      <c r="HEK741" s="479"/>
      <c r="HEL741" s="479"/>
      <c r="HEM741" s="479"/>
      <c r="HEN741" s="479"/>
      <c r="HEO741" s="479"/>
      <c r="HEP741" s="479"/>
      <c r="HEQ741" s="479"/>
      <c r="HER741" s="479"/>
      <c r="HES741" s="479"/>
      <c r="HET741" s="479"/>
      <c r="HEU741" s="479"/>
      <c r="HEV741" s="479"/>
      <c r="HEW741" s="479"/>
      <c r="HEX741" s="479"/>
      <c r="HEY741" s="479"/>
      <c r="HEZ741" s="479"/>
      <c r="HFA741" s="479"/>
      <c r="HFB741" s="479"/>
      <c r="HFC741" s="479"/>
      <c r="HFD741" s="479"/>
      <c r="HFE741" s="479"/>
      <c r="HFF741" s="479"/>
      <c r="HFG741" s="479"/>
      <c r="HFH741" s="479"/>
      <c r="HFI741" s="479"/>
      <c r="HFJ741" s="479"/>
      <c r="HFK741" s="479"/>
      <c r="HFL741" s="479"/>
      <c r="HFM741" s="479"/>
      <c r="HFN741" s="479"/>
      <c r="HFO741" s="479"/>
      <c r="HFP741" s="479"/>
      <c r="HFQ741" s="479"/>
      <c r="HFR741" s="479"/>
      <c r="HFS741" s="479"/>
      <c r="HFT741" s="479"/>
      <c r="HFU741" s="479"/>
      <c r="HFV741" s="479"/>
      <c r="HFW741" s="479"/>
      <c r="HFX741" s="479"/>
      <c r="HFY741" s="479"/>
      <c r="HFZ741" s="479"/>
      <c r="HGA741" s="479"/>
      <c r="HGB741" s="479"/>
      <c r="HGC741" s="479"/>
      <c r="HGD741" s="479"/>
      <c r="HGE741" s="479"/>
      <c r="HGF741" s="479"/>
      <c r="HGG741" s="479"/>
      <c r="HGH741" s="479"/>
      <c r="HGI741" s="479"/>
      <c r="HGJ741" s="479"/>
      <c r="HGK741" s="479"/>
      <c r="HGL741" s="479"/>
      <c r="HGM741" s="479"/>
      <c r="HGN741" s="479"/>
      <c r="HGO741" s="479"/>
      <c r="HGP741" s="479"/>
      <c r="HGQ741" s="479"/>
      <c r="HGR741" s="479"/>
      <c r="HGS741" s="479"/>
      <c r="HGT741" s="479"/>
      <c r="HGU741" s="479"/>
      <c r="HGV741" s="479"/>
      <c r="HGW741" s="479"/>
      <c r="HGX741" s="479"/>
      <c r="HGY741" s="479"/>
      <c r="HGZ741" s="479"/>
      <c r="HHA741" s="479"/>
      <c r="HHB741" s="479"/>
      <c r="HHC741" s="479"/>
      <c r="HHD741" s="479"/>
      <c r="HHE741" s="479"/>
      <c r="HHF741" s="479"/>
      <c r="HHG741" s="479"/>
      <c r="HHH741" s="479"/>
      <c r="HHI741" s="479"/>
      <c r="HHJ741" s="479"/>
      <c r="HHK741" s="479"/>
      <c r="HHL741" s="479"/>
      <c r="HHM741" s="479"/>
      <c r="HHN741" s="479"/>
      <c r="HHO741" s="479"/>
      <c r="HHP741" s="479"/>
      <c r="HHQ741" s="479"/>
      <c r="HHR741" s="479"/>
      <c r="HHS741" s="479"/>
      <c r="HHT741" s="479"/>
      <c r="HHU741" s="479"/>
      <c r="HHV741" s="479"/>
      <c r="HHW741" s="479"/>
      <c r="HHX741" s="479"/>
      <c r="HHY741" s="479"/>
      <c r="HHZ741" s="479"/>
      <c r="HIA741" s="479"/>
      <c r="HIB741" s="479"/>
      <c r="HIC741" s="479"/>
      <c r="HID741" s="479"/>
      <c r="HIE741" s="479"/>
      <c r="HIF741" s="479"/>
      <c r="HIG741" s="479"/>
      <c r="HIH741" s="479"/>
      <c r="HII741" s="479"/>
      <c r="HIJ741" s="479"/>
      <c r="HIK741" s="479"/>
      <c r="HIL741" s="479"/>
      <c r="HIM741" s="479"/>
      <c r="HIN741" s="479"/>
      <c r="HIO741" s="479"/>
      <c r="HIP741" s="479"/>
      <c r="HIQ741" s="479"/>
      <c r="HIR741" s="479"/>
      <c r="HIS741" s="479"/>
      <c r="HIT741" s="479"/>
      <c r="HIU741" s="479"/>
      <c r="HIV741" s="479"/>
      <c r="HIW741" s="479"/>
      <c r="HIX741" s="479"/>
      <c r="HIY741" s="479"/>
      <c r="HIZ741" s="479"/>
      <c r="HJA741" s="479"/>
      <c r="HJB741" s="479"/>
      <c r="HJC741" s="479"/>
      <c r="HJD741" s="479"/>
      <c r="HJE741" s="479"/>
      <c r="HJF741" s="479"/>
      <c r="HJG741" s="479"/>
      <c r="HJH741" s="479"/>
      <c r="HJI741" s="479"/>
      <c r="HJJ741" s="479"/>
      <c r="HJK741" s="479"/>
      <c r="HJL741" s="479"/>
      <c r="HJM741" s="479"/>
      <c r="HJN741" s="479"/>
      <c r="HJO741" s="479"/>
      <c r="HJP741" s="479"/>
      <c r="HJQ741" s="479"/>
      <c r="HJR741" s="479"/>
      <c r="HJS741" s="479"/>
      <c r="HJT741" s="479"/>
      <c r="HJU741" s="479"/>
      <c r="HJV741" s="479"/>
      <c r="HJW741" s="479"/>
      <c r="HJX741" s="479"/>
      <c r="HJY741" s="479"/>
      <c r="HJZ741" s="479"/>
      <c r="HKA741" s="479"/>
      <c r="HKB741" s="479"/>
      <c r="HKC741" s="479"/>
      <c r="HKD741" s="479"/>
      <c r="HKE741" s="479"/>
      <c r="HKF741" s="479"/>
      <c r="HKG741" s="479"/>
      <c r="HKH741" s="479"/>
      <c r="HKI741" s="479"/>
      <c r="HKJ741" s="479"/>
      <c r="HKK741" s="479"/>
      <c r="HKL741" s="479"/>
      <c r="HKM741" s="479"/>
      <c r="HKN741" s="479"/>
      <c r="HKO741" s="479"/>
      <c r="HKP741" s="479"/>
      <c r="HKQ741" s="479"/>
      <c r="HKR741" s="479"/>
      <c r="HKS741" s="479"/>
      <c r="HKT741" s="479"/>
      <c r="HKU741" s="479"/>
      <c r="HKV741" s="479"/>
      <c r="HKW741" s="479"/>
      <c r="HKX741" s="479"/>
      <c r="HKY741" s="479"/>
      <c r="HKZ741" s="479"/>
      <c r="HLA741" s="479"/>
      <c r="HLB741" s="479"/>
      <c r="HLC741" s="479"/>
      <c r="HLD741" s="479"/>
      <c r="HLE741" s="479"/>
      <c r="HLF741" s="479"/>
      <c r="HLG741" s="479"/>
      <c r="HLH741" s="479"/>
      <c r="HLI741" s="479"/>
      <c r="HLJ741" s="479"/>
      <c r="HLK741" s="479"/>
      <c r="HLL741" s="479"/>
      <c r="HLM741" s="479"/>
      <c r="HLN741" s="479"/>
      <c r="HLO741" s="479"/>
      <c r="HLP741" s="479"/>
      <c r="HLQ741" s="479"/>
      <c r="HLR741" s="479"/>
      <c r="HLS741" s="479"/>
      <c r="HLT741" s="479"/>
      <c r="HLU741" s="479"/>
      <c r="HLV741" s="479"/>
      <c r="HLW741" s="479"/>
      <c r="HLX741" s="479"/>
      <c r="HLY741" s="479"/>
      <c r="HLZ741" s="479"/>
      <c r="HMA741" s="479"/>
      <c r="HMB741" s="479"/>
      <c r="HMC741" s="479"/>
      <c r="HMD741" s="479"/>
      <c r="HME741" s="479"/>
      <c r="HMF741" s="479"/>
      <c r="HMG741" s="479"/>
      <c r="HMH741" s="479"/>
      <c r="HMI741" s="479"/>
      <c r="HMJ741" s="479"/>
      <c r="HMK741" s="479"/>
      <c r="HML741" s="479"/>
      <c r="HMM741" s="479"/>
      <c r="HMN741" s="479"/>
      <c r="HMO741" s="479"/>
      <c r="HMP741" s="479"/>
      <c r="HMQ741" s="479"/>
      <c r="HMR741" s="479"/>
      <c r="HMS741" s="479"/>
      <c r="HMT741" s="479"/>
      <c r="HMU741" s="479"/>
      <c r="HMV741" s="479"/>
      <c r="HMW741" s="479"/>
      <c r="HMX741" s="479"/>
      <c r="HMY741" s="479"/>
      <c r="HMZ741" s="479"/>
      <c r="HNA741" s="479"/>
      <c r="HNB741" s="479"/>
      <c r="HNC741" s="479"/>
      <c r="HND741" s="479"/>
      <c r="HNE741" s="479"/>
      <c r="HNF741" s="479"/>
      <c r="HNG741" s="479"/>
      <c r="HNH741" s="479"/>
      <c r="HNI741" s="479"/>
      <c r="HNJ741" s="479"/>
      <c r="HNK741" s="479"/>
      <c r="HNL741" s="479"/>
      <c r="HNM741" s="479"/>
      <c r="HNN741" s="479"/>
      <c r="HNO741" s="479"/>
      <c r="HNP741" s="479"/>
      <c r="HNQ741" s="479"/>
      <c r="HNR741" s="479"/>
      <c r="HNS741" s="479"/>
      <c r="HNT741" s="479"/>
      <c r="HNU741" s="479"/>
      <c r="HNV741" s="479"/>
      <c r="HNW741" s="479"/>
      <c r="HNX741" s="479"/>
      <c r="HNY741" s="479"/>
      <c r="HNZ741" s="479"/>
      <c r="HOA741" s="479"/>
      <c r="HOB741" s="479"/>
      <c r="HOC741" s="479"/>
      <c r="HOD741" s="479"/>
      <c r="HOE741" s="479"/>
      <c r="HOF741" s="479"/>
      <c r="HOG741" s="479"/>
      <c r="HOH741" s="479"/>
      <c r="HOI741" s="479"/>
      <c r="HOJ741" s="479"/>
      <c r="HOK741" s="479"/>
      <c r="HOL741" s="479"/>
      <c r="HOM741" s="479"/>
      <c r="HON741" s="479"/>
      <c r="HOO741" s="479"/>
      <c r="HOP741" s="479"/>
      <c r="HOQ741" s="479"/>
      <c r="HOR741" s="479"/>
      <c r="HOS741" s="479"/>
      <c r="HOT741" s="479"/>
      <c r="HOU741" s="479"/>
      <c r="HOV741" s="479"/>
      <c r="HOW741" s="479"/>
      <c r="HOX741" s="479"/>
      <c r="HOY741" s="479"/>
      <c r="HOZ741" s="479"/>
      <c r="HPA741" s="479"/>
      <c r="HPB741" s="479"/>
      <c r="HPC741" s="479"/>
      <c r="HPD741" s="479"/>
      <c r="HPE741" s="479"/>
      <c r="HPF741" s="479"/>
      <c r="HPG741" s="479"/>
      <c r="HPH741" s="479"/>
      <c r="HPI741" s="479"/>
      <c r="HPJ741" s="479"/>
      <c r="HPK741" s="479"/>
      <c r="HPL741" s="479"/>
      <c r="HPM741" s="479"/>
      <c r="HPN741" s="479"/>
      <c r="HPO741" s="479"/>
      <c r="HPP741" s="479"/>
      <c r="HPQ741" s="479"/>
      <c r="HPR741" s="479"/>
      <c r="HPS741" s="479"/>
      <c r="HPT741" s="479"/>
      <c r="HPU741" s="479"/>
      <c r="HPV741" s="479"/>
      <c r="HPW741" s="479"/>
      <c r="HPX741" s="479"/>
      <c r="HPY741" s="479"/>
      <c r="HPZ741" s="479"/>
      <c r="HQA741" s="479"/>
      <c r="HQB741" s="479"/>
      <c r="HQC741" s="479"/>
      <c r="HQD741" s="479"/>
      <c r="HQE741" s="479"/>
      <c r="HQF741" s="479"/>
      <c r="HQG741" s="479"/>
      <c r="HQH741" s="479"/>
      <c r="HQI741" s="479"/>
      <c r="HQJ741" s="479"/>
      <c r="HQK741" s="479"/>
      <c r="HQL741" s="479"/>
      <c r="HQM741" s="479"/>
      <c r="HQN741" s="479"/>
      <c r="HQO741" s="479"/>
      <c r="HQP741" s="479"/>
      <c r="HQQ741" s="479"/>
      <c r="HQR741" s="479"/>
      <c r="HQS741" s="479"/>
      <c r="HQT741" s="479"/>
      <c r="HQU741" s="479"/>
      <c r="HQV741" s="479"/>
      <c r="HQW741" s="479"/>
      <c r="HQX741" s="479"/>
      <c r="HQY741" s="479"/>
      <c r="HQZ741" s="479"/>
      <c r="HRA741" s="479"/>
      <c r="HRB741" s="479"/>
      <c r="HRC741" s="479"/>
      <c r="HRD741" s="479"/>
      <c r="HRE741" s="479"/>
      <c r="HRF741" s="479"/>
      <c r="HRG741" s="479"/>
      <c r="HRH741" s="479"/>
      <c r="HRI741" s="479"/>
      <c r="HRJ741" s="479"/>
      <c r="HRK741" s="479"/>
      <c r="HRL741" s="479"/>
      <c r="HRM741" s="479"/>
      <c r="HRN741" s="479"/>
      <c r="HRO741" s="479"/>
      <c r="HRP741" s="479"/>
      <c r="HRQ741" s="479"/>
      <c r="HRR741" s="479"/>
      <c r="HRS741" s="479"/>
      <c r="HRT741" s="479"/>
      <c r="HRU741" s="479"/>
      <c r="HRV741" s="479"/>
      <c r="HRW741" s="479"/>
      <c r="HRX741" s="479"/>
      <c r="HRY741" s="479"/>
      <c r="HRZ741" s="479"/>
      <c r="HSA741" s="479"/>
      <c r="HSB741" s="479"/>
      <c r="HSC741" s="479"/>
      <c r="HSD741" s="479"/>
      <c r="HSE741" s="479"/>
      <c r="HSF741" s="479"/>
      <c r="HSG741" s="479"/>
      <c r="HSH741" s="479"/>
      <c r="HSI741" s="479"/>
      <c r="HSJ741" s="479"/>
      <c r="HSK741" s="479"/>
      <c r="HSL741" s="479"/>
      <c r="HSM741" s="479"/>
      <c r="HSN741" s="479"/>
      <c r="HSO741" s="479"/>
      <c r="HSP741" s="479"/>
      <c r="HSQ741" s="479"/>
      <c r="HSR741" s="479"/>
      <c r="HSS741" s="479"/>
      <c r="HST741" s="479"/>
      <c r="HSU741" s="479"/>
      <c r="HSV741" s="479"/>
      <c r="HSW741" s="479"/>
      <c r="HSX741" s="479"/>
      <c r="HSY741" s="479"/>
      <c r="HSZ741" s="479"/>
      <c r="HTA741" s="479"/>
      <c r="HTB741" s="479"/>
      <c r="HTC741" s="479"/>
      <c r="HTD741" s="479"/>
      <c r="HTE741" s="479"/>
      <c r="HTF741" s="479"/>
      <c r="HTG741" s="479"/>
      <c r="HTH741" s="479"/>
      <c r="HTI741" s="479"/>
      <c r="HTJ741" s="479"/>
      <c r="HTK741" s="479"/>
      <c r="HTL741" s="479"/>
      <c r="HTM741" s="479"/>
      <c r="HTN741" s="479"/>
      <c r="HTO741" s="479"/>
      <c r="HTP741" s="479"/>
      <c r="HTQ741" s="479"/>
      <c r="HTR741" s="479"/>
      <c r="HTS741" s="479"/>
      <c r="HTT741" s="479"/>
      <c r="HTU741" s="479"/>
      <c r="HTV741" s="479"/>
      <c r="HTW741" s="479"/>
      <c r="HTX741" s="479"/>
      <c r="HTY741" s="479"/>
      <c r="HTZ741" s="479"/>
      <c r="HUA741" s="479"/>
      <c r="HUB741" s="479"/>
      <c r="HUC741" s="479"/>
      <c r="HUD741" s="479"/>
      <c r="HUE741" s="479"/>
      <c r="HUF741" s="479"/>
      <c r="HUG741" s="479"/>
      <c r="HUH741" s="479"/>
      <c r="HUI741" s="479"/>
      <c r="HUJ741" s="479"/>
      <c r="HUK741" s="479"/>
      <c r="HUL741" s="479"/>
      <c r="HUM741" s="479"/>
      <c r="HUN741" s="479"/>
      <c r="HUO741" s="479"/>
      <c r="HUP741" s="479"/>
      <c r="HUQ741" s="479"/>
      <c r="HUR741" s="479"/>
      <c r="HUS741" s="479"/>
      <c r="HUT741" s="479"/>
      <c r="HUU741" s="479"/>
      <c r="HUV741" s="479"/>
      <c r="HUW741" s="479"/>
      <c r="HUX741" s="479"/>
      <c r="HUY741" s="479"/>
      <c r="HUZ741" s="479"/>
      <c r="HVA741" s="479"/>
      <c r="HVB741" s="479"/>
      <c r="HVC741" s="479"/>
      <c r="HVD741" s="479"/>
      <c r="HVE741" s="479"/>
      <c r="HVF741" s="479"/>
      <c r="HVG741" s="479"/>
      <c r="HVH741" s="479"/>
      <c r="HVI741" s="479"/>
      <c r="HVJ741" s="479"/>
      <c r="HVK741" s="479"/>
      <c r="HVL741" s="479"/>
      <c r="HVM741" s="479"/>
      <c r="HVN741" s="479"/>
      <c r="HVO741" s="479"/>
      <c r="HVP741" s="479"/>
      <c r="HVQ741" s="479"/>
      <c r="HVR741" s="479"/>
      <c r="HVS741" s="479"/>
      <c r="HVT741" s="479"/>
      <c r="HVU741" s="479"/>
      <c r="HVV741" s="479"/>
      <c r="HVW741" s="479"/>
      <c r="HVX741" s="479"/>
      <c r="HVY741" s="479"/>
      <c r="HVZ741" s="479"/>
      <c r="HWA741" s="479"/>
      <c r="HWB741" s="479"/>
      <c r="HWC741" s="479"/>
      <c r="HWD741" s="479"/>
      <c r="HWE741" s="479"/>
      <c r="HWF741" s="479"/>
      <c r="HWG741" s="479"/>
      <c r="HWH741" s="479"/>
      <c r="HWI741" s="479"/>
      <c r="HWJ741" s="479"/>
      <c r="HWK741" s="479"/>
      <c r="HWL741" s="479"/>
      <c r="HWM741" s="479"/>
      <c r="HWN741" s="479"/>
      <c r="HWO741" s="479"/>
      <c r="HWP741" s="479"/>
      <c r="HWQ741" s="479"/>
      <c r="HWR741" s="479"/>
      <c r="HWS741" s="479"/>
      <c r="HWT741" s="479"/>
      <c r="HWU741" s="479"/>
      <c r="HWV741" s="479"/>
      <c r="HWW741" s="479"/>
      <c r="HWX741" s="479"/>
      <c r="HWY741" s="479"/>
      <c r="HWZ741" s="479"/>
      <c r="HXA741" s="479"/>
      <c r="HXB741" s="479"/>
      <c r="HXC741" s="479"/>
      <c r="HXD741" s="479"/>
      <c r="HXE741" s="479"/>
      <c r="HXF741" s="479"/>
      <c r="HXG741" s="479"/>
      <c r="HXH741" s="479"/>
      <c r="HXI741" s="479"/>
      <c r="HXJ741" s="479"/>
      <c r="HXK741" s="479"/>
      <c r="HXL741" s="479"/>
      <c r="HXM741" s="479"/>
      <c r="HXN741" s="479"/>
      <c r="HXO741" s="479"/>
      <c r="HXP741" s="479"/>
      <c r="HXQ741" s="479"/>
      <c r="HXR741" s="479"/>
      <c r="HXS741" s="479"/>
      <c r="HXT741" s="479"/>
      <c r="HXU741" s="479"/>
      <c r="HXV741" s="479"/>
      <c r="HXW741" s="479"/>
      <c r="HXX741" s="479"/>
      <c r="HXY741" s="479"/>
      <c r="HXZ741" s="479"/>
      <c r="HYA741" s="479"/>
      <c r="HYB741" s="479"/>
      <c r="HYC741" s="479"/>
      <c r="HYD741" s="479"/>
      <c r="HYE741" s="479"/>
      <c r="HYF741" s="479"/>
      <c r="HYG741" s="479"/>
      <c r="HYH741" s="479"/>
      <c r="HYI741" s="479"/>
      <c r="HYJ741" s="479"/>
      <c r="HYK741" s="479"/>
      <c r="HYL741" s="479"/>
      <c r="HYM741" s="479"/>
      <c r="HYN741" s="479"/>
      <c r="HYO741" s="479"/>
      <c r="HYP741" s="479"/>
      <c r="HYQ741" s="479"/>
      <c r="HYR741" s="479"/>
      <c r="HYS741" s="479"/>
      <c r="HYT741" s="479"/>
      <c r="HYU741" s="479"/>
      <c r="HYV741" s="479"/>
      <c r="HYW741" s="479"/>
      <c r="HYX741" s="479"/>
      <c r="HYY741" s="479"/>
      <c r="HYZ741" s="479"/>
      <c r="HZA741" s="479"/>
      <c r="HZB741" s="479"/>
      <c r="HZC741" s="479"/>
      <c r="HZD741" s="479"/>
      <c r="HZE741" s="479"/>
      <c r="HZF741" s="479"/>
      <c r="HZG741" s="479"/>
      <c r="HZH741" s="479"/>
      <c r="HZI741" s="479"/>
      <c r="HZJ741" s="479"/>
      <c r="HZK741" s="479"/>
      <c r="HZL741" s="479"/>
      <c r="HZM741" s="479"/>
      <c r="HZN741" s="479"/>
      <c r="HZO741" s="479"/>
      <c r="HZP741" s="479"/>
      <c r="HZQ741" s="479"/>
      <c r="HZR741" s="479"/>
      <c r="HZS741" s="479"/>
      <c r="HZT741" s="479"/>
      <c r="HZU741" s="479"/>
      <c r="HZV741" s="479"/>
      <c r="HZW741" s="479"/>
      <c r="HZX741" s="479"/>
      <c r="HZY741" s="479"/>
      <c r="HZZ741" s="479"/>
      <c r="IAA741" s="479"/>
      <c r="IAB741" s="479"/>
      <c r="IAC741" s="479"/>
      <c r="IAD741" s="479"/>
      <c r="IAE741" s="479"/>
      <c r="IAF741" s="479"/>
      <c r="IAG741" s="479"/>
      <c r="IAH741" s="479"/>
      <c r="IAI741" s="479"/>
      <c r="IAJ741" s="479"/>
      <c r="IAK741" s="479"/>
      <c r="IAL741" s="479"/>
      <c r="IAM741" s="479"/>
      <c r="IAN741" s="479"/>
      <c r="IAO741" s="479"/>
      <c r="IAP741" s="479"/>
      <c r="IAQ741" s="479"/>
      <c r="IAR741" s="479"/>
      <c r="IAS741" s="479"/>
      <c r="IAT741" s="479"/>
      <c r="IAU741" s="479"/>
      <c r="IAV741" s="479"/>
      <c r="IAW741" s="479"/>
      <c r="IAX741" s="479"/>
      <c r="IAY741" s="479"/>
      <c r="IAZ741" s="479"/>
      <c r="IBA741" s="479"/>
      <c r="IBB741" s="479"/>
      <c r="IBC741" s="479"/>
      <c r="IBD741" s="479"/>
      <c r="IBE741" s="479"/>
      <c r="IBF741" s="479"/>
      <c r="IBG741" s="479"/>
      <c r="IBH741" s="479"/>
      <c r="IBI741" s="479"/>
      <c r="IBJ741" s="479"/>
      <c r="IBK741" s="479"/>
      <c r="IBL741" s="479"/>
      <c r="IBM741" s="479"/>
      <c r="IBN741" s="479"/>
      <c r="IBO741" s="479"/>
      <c r="IBP741" s="479"/>
      <c r="IBQ741" s="479"/>
      <c r="IBR741" s="479"/>
      <c r="IBS741" s="479"/>
      <c r="IBT741" s="479"/>
      <c r="IBU741" s="479"/>
      <c r="IBV741" s="479"/>
      <c r="IBW741" s="479"/>
      <c r="IBX741" s="479"/>
      <c r="IBY741" s="479"/>
      <c r="IBZ741" s="479"/>
      <c r="ICA741" s="479"/>
      <c r="ICB741" s="479"/>
      <c r="ICC741" s="479"/>
      <c r="ICD741" s="479"/>
      <c r="ICE741" s="479"/>
      <c r="ICF741" s="479"/>
      <c r="ICG741" s="479"/>
      <c r="ICH741" s="479"/>
      <c r="ICI741" s="479"/>
      <c r="ICJ741" s="479"/>
      <c r="ICK741" s="479"/>
      <c r="ICL741" s="479"/>
      <c r="ICM741" s="479"/>
      <c r="ICN741" s="479"/>
      <c r="ICO741" s="479"/>
      <c r="ICP741" s="479"/>
      <c r="ICQ741" s="479"/>
      <c r="ICR741" s="479"/>
      <c r="ICS741" s="479"/>
      <c r="ICT741" s="479"/>
      <c r="ICU741" s="479"/>
      <c r="ICV741" s="479"/>
      <c r="ICW741" s="479"/>
      <c r="ICX741" s="479"/>
      <c r="ICY741" s="479"/>
      <c r="ICZ741" s="479"/>
      <c r="IDA741" s="479"/>
      <c r="IDB741" s="479"/>
      <c r="IDC741" s="479"/>
      <c r="IDD741" s="479"/>
      <c r="IDE741" s="479"/>
      <c r="IDF741" s="479"/>
      <c r="IDG741" s="479"/>
      <c r="IDH741" s="479"/>
      <c r="IDI741" s="479"/>
      <c r="IDJ741" s="479"/>
      <c r="IDK741" s="479"/>
      <c r="IDL741" s="479"/>
      <c r="IDM741" s="479"/>
      <c r="IDN741" s="479"/>
      <c r="IDO741" s="479"/>
      <c r="IDP741" s="479"/>
      <c r="IDQ741" s="479"/>
      <c r="IDR741" s="479"/>
      <c r="IDS741" s="479"/>
      <c r="IDT741" s="479"/>
      <c r="IDU741" s="479"/>
      <c r="IDV741" s="479"/>
      <c r="IDW741" s="479"/>
      <c r="IDX741" s="479"/>
      <c r="IDY741" s="479"/>
      <c r="IDZ741" s="479"/>
      <c r="IEA741" s="479"/>
      <c r="IEB741" s="479"/>
      <c r="IEC741" s="479"/>
      <c r="IED741" s="479"/>
      <c r="IEE741" s="479"/>
      <c r="IEF741" s="479"/>
      <c r="IEG741" s="479"/>
      <c r="IEH741" s="479"/>
      <c r="IEI741" s="479"/>
      <c r="IEJ741" s="479"/>
      <c r="IEK741" s="479"/>
      <c r="IEL741" s="479"/>
      <c r="IEM741" s="479"/>
      <c r="IEN741" s="479"/>
      <c r="IEO741" s="479"/>
      <c r="IEP741" s="479"/>
      <c r="IEQ741" s="479"/>
      <c r="IER741" s="479"/>
      <c r="IES741" s="479"/>
      <c r="IET741" s="479"/>
      <c r="IEU741" s="479"/>
      <c r="IEV741" s="479"/>
      <c r="IEW741" s="479"/>
      <c r="IEX741" s="479"/>
      <c r="IEY741" s="479"/>
      <c r="IEZ741" s="479"/>
      <c r="IFA741" s="479"/>
      <c r="IFB741" s="479"/>
      <c r="IFC741" s="479"/>
      <c r="IFD741" s="479"/>
      <c r="IFE741" s="479"/>
      <c r="IFF741" s="479"/>
      <c r="IFG741" s="479"/>
      <c r="IFH741" s="479"/>
      <c r="IFI741" s="479"/>
      <c r="IFJ741" s="479"/>
      <c r="IFK741" s="479"/>
      <c r="IFL741" s="479"/>
      <c r="IFM741" s="479"/>
      <c r="IFN741" s="479"/>
      <c r="IFO741" s="479"/>
      <c r="IFP741" s="479"/>
      <c r="IFQ741" s="479"/>
      <c r="IFR741" s="479"/>
      <c r="IFS741" s="479"/>
      <c r="IFT741" s="479"/>
      <c r="IFU741" s="479"/>
      <c r="IFV741" s="479"/>
      <c r="IFW741" s="479"/>
      <c r="IFX741" s="479"/>
      <c r="IFY741" s="479"/>
      <c r="IFZ741" s="479"/>
      <c r="IGA741" s="479"/>
      <c r="IGB741" s="479"/>
      <c r="IGC741" s="479"/>
      <c r="IGD741" s="479"/>
      <c r="IGE741" s="479"/>
      <c r="IGF741" s="479"/>
      <c r="IGG741" s="479"/>
      <c r="IGH741" s="479"/>
      <c r="IGI741" s="479"/>
      <c r="IGJ741" s="479"/>
      <c r="IGK741" s="479"/>
      <c r="IGL741" s="479"/>
      <c r="IGM741" s="479"/>
      <c r="IGN741" s="479"/>
      <c r="IGO741" s="479"/>
      <c r="IGP741" s="479"/>
      <c r="IGQ741" s="479"/>
      <c r="IGR741" s="479"/>
      <c r="IGS741" s="479"/>
      <c r="IGT741" s="479"/>
      <c r="IGU741" s="479"/>
      <c r="IGV741" s="479"/>
      <c r="IGW741" s="479"/>
      <c r="IGX741" s="479"/>
      <c r="IGY741" s="479"/>
      <c r="IGZ741" s="479"/>
      <c r="IHA741" s="479"/>
      <c r="IHB741" s="479"/>
      <c r="IHC741" s="479"/>
      <c r="IHD741" s="479"/>
      <c r="IHE741" s="479"/>
      <c r="IHF741" s="479"/>
      <c r="IHG741" s="479"/>
      <c r="IHH741" s="479"/>
      <c r="IHI741" s="479"/>
      <c r="IHJ741" s="479"/>
      <c r="IHK741" s="479"/>
      <c r="IHL741" s="479"/>
      <c r="IHM741" s="479"/>
      <c r="IHN741" s="479"/>
      <c r="IHO741" s="479"/>
      <c r="IHP741" s="479"/>
      <c r="IHQ741" s="479"/>
      <c r="IHR741" s="479"/>
      <c r="IHS741" s="479"/>
      <c r="IHT741" s="479"/>
      <c r="IHU741" s="479"/>
      <c r="IHV741" s="479"/>
      <c r="IHW741" s="479"/>
      <c r="IHX741" s="479"/>
      <c r="IHY741" s="479"/>
      <c r="IHZ741" s="479"/>
      <c r="IIA741" s="479"/>
      <c r="IIB741" s="479"/>
      <c r="IIC741" s="479"/>
      <c r="IID741" s="479"/>
      <c r="IIE741" s="479"/>
      <c r="IIF741" s="479"/>
      <c r="IIG741" s="479"/>
      <c r="IIH741" s="479"/>
      <c r="III741" s="479"/>
      <c r="IIJ741" s="479"/>
      <c r="IIK741" s="479"/>
      <c r="IIL741" s="479"/>
      <c r="IIM741" s="479"/>
      <c r="IIN741" s="479"/>
      <c r="IIO741" s="479"/>
      <c r="IIP741" s="479"/>
      <c r="IIQ741" s="479"/>
      <c r="IIR741" s="479"/>
      <c r="IIS741" s="479"/>
      <c r="IIT741" s="479"/>
      <c r="IIU741" s="479"/>
      <c r="IIV741" s="479"/>
      <c r="IIW741" s="479"/>
      <c r="IIX741" s="479"/>
      <c r="IIY741" s="479"/>
      <c r="IIZ741" s="479"/>
      <c r="IJA741" s="479"/>
      <c r="IJB741" s="479"/>
      <c r="IJC741" s="479"/>
      <c r="IJD741" s="479"/>
      <c r="IJE741" s="479"/>
      <c r="IJF741" s="479"/>
      <c r="IJG741" s="479"/>
      <c r="IJH741" s="479"/>
      <c r="IJI741" s="479"/>
      <c r="IJJ741" s="479"/>
      <c r="IJK741" s="479"/>
      <c r="IJL741" s="479"/>
      <c r="IJM741" s="479"/>
      <c r="IJN741" s="479"/>
      <c r="IJO741" s="479"/>
      <c r="IJP741" s="479"/>
      <c r="IJQ741" s="479"/>
      <c r="IJR741" s="479"/>
      <c r="IJS741" s="479"/>
      <c r="IJT741" s="479"/>
      <c r="IJU741" s="479"/>
      <c r="IJV741" s="479"/>
      <c r="IJW741" s="479"/>
      <c r="IJX741" s="479"/>
      <c r="IJY741" s="479"/>
      <c r="IJZ741" s="479"/>
      <c r="IKA741" s="479"/>
      <c r="IKB741" s="479"/>
      <c r="IKC741" s="479"/>
      <c r="IKD741" s="479"/>
      <c r="IKE741" s="479"/>
      <c r="IKF741" s="479"/>
      <c r="IKG741" s="479"/>
      <c r="IKH741" s="479"/>
      <c r="IKI741" s="479"/>
      <c r="IKJ741" s="479"/>
      <c r="IKK741" s="479"/>
      <c r="IKL741" s="479"/>
      <c r="IKM741" s="479"/>
      <c r="IKN741" s="479"/>
      <c r="IKO741" s="479"/>
      <c r="IKP741" s="479"/>
      <c r="IKQ741" s="479"/>
      <c r="IKR741" s="479"/>
      <c r="IKS741" s="479"/>
      <c r="IKT741" s="479"/>
      <c r="IKU741" s="479"/>
      <c r="IKV741" s="479"/>
      <c r="IKW741" s="479"/>
      <c r="IKX741" s="479"/>
      <c r="IKY741" s="479"/>
      <c r="IKZ741" s="479"/>
      <c r="ILA741" s="479"/>
      <c r="ILB741" s="479"/>
      <c r="ILC741" s="479"/>
      <c r="ILD741" s="479"/>
      <c r="ILE741" s="479"/>
      <c r="ILF741" s="479"/>
      <c r="ILG741" s="479"/>
      <c r="ILH741" s="479"/>
      <c r="ILI741" s="479"/>
      <c r="ILJ741" s="479"/>
      <c r="ILK741" s="479"/>
      <c r="ILL741" s="479"/>
      <c r="ILM741" s="479"/>
      <c r="ILN741" s="479"/>
      <c r="ILO741" s="479"/>
      <c r="ILP741" s="479"/>
      <c r="ILQ741" s="479"/>
      <c r="ILR741" s="479"/>
      <c r="ILS741" s="479"/>
      <c r="ILT741" s="479"/>
      <c r="ILU741" s="479"/>
      <c r="ILV741" s="479"/>
      <c r="ILW741" s="479"/>
      <c r="ILX741" s="479"/>
      <c r="ILY741" s="479"/>
      <c r="ILZ741" s="479"/>
      <c r="IMA741" s="479"/>
      <c r="IMB741" s="479"/>
      <c r="IMC741" s="479"/>
      <c r="IMD741" s="479"/>
      <c r="IME741" s="479"/>
      <c r="IMF741" s="479"/>
      <c r="IMG741" s="479"/>
      <c r="IMH741" s="479"/>
      <c r="IMI741" s="479"/>
      <c r="IMJ741" s="479"/>
      <c r="IMK741" s="479"/>
      <c r="IML741" s="479"/>
      <c r="IMM741" s="479"/>
      <c r="IMN741" s="479"/>
      <c r="IMO741" s="479"/>
      <c r="IMP741" s="479"/>
      <c r="IMQ741" s="479"/>
      <c r="IMR741" s="479"/>
      <c r="IMS741" s="479"/>
      <c r="IMT741" s="479"/>
      <c r="IMU741" s="479"/>
      <c r="IMV741" s="479"/>
      <c r="IMW741" s="479"/>
      <c r="IMX741" s="479"/>
      <c r="IMY741" s="479"/>
      <c r="IMZ741" s="479"/>
      <c r="INA741" s="479"/>
      <c r="INB741" s="479"/>
      <c r="INC741" s="479"/>
      <c r="IND741" s="479"/>
      <c r="INE741" s="479"/>
      <c r="INF741" s="479"/>
      <c r="ING741" s="479"/>
      <c r="INH741" s="479"/>
      <c r="INI741" s="479"/>
      <c r="INJ741" s="479"/>
      <c r="INK741" s="479"/>
      <c r="INL741" s="479"/>
      <c r="INM741" s="479"/>
      <c r="INN741" s="479"/>
      <c r="INO741" s="479"/>
      <c r="INP741" s="479"/>
      <c r="INQ741" s="479"/>
      <c r="INR741" s="479"/>
      <c r="INS741" s="479"/>
      <c r="INT741" s="479"/>
      <c r="INU741" s="479"/>
      <c r="INV741" s="479"/>
      <c r="INW741" s="479"/>
      <c r="INX741" s="479"/>
      <c r="INY741" s="479"/>
      <c r="INZ741" s="479"/>
      <c r="IOA741" s="479"/>
      <c r="IOB741" s="479"/>
      <c r="IOC741" s="479"/>
      <c r="IOD741" s="479"/>
      <c r="IOE741" s="479"/>
      <c r="IOF741" s="479"/>
      <c r="IOG741" s="479"/>
      <c r="IOH741" s="479"/>
      <c r="IOI741" s="479"/>
      <c r="IOJ741" s="479"/>
      <c r="IOK741" s="479"/>
      <c r="IOL741" s="479"/>
      <c r="IOM741" s="479"/>
      <c r="ION741" s="479"/>
      <c r="IOO741" s="479"/>
      <c r="IOP741" s="479"/>
      <c r="IOQ741" s="479"/>
      <c r="IOR741" s="479"/>
      <c r="IOS741" s="479"/>
      <c r="IOT741" s="479"/>
      <c r="IOU741" s="479"/>
      <c r="IOV741" s="479"/>
      <c r="IOW741" s="479"/>
      <c r="IOX741" s="479"/>
      <c r="IOY741" s="479"/>
      <c r="IOZ741" s="479"/>
      <c r="IPA741" s="479"/>
      <c r="IPB741" s="479"/>
      <c r="IPC741" s="479"/>
      <c r="IPD741" s="479"/>
      <c r="IPE741" s="479"/>
      <c r="IPF741" s="479"/>
      <c r="IPG741" s="479"/>
      <c r="IPH741" s="479"/>
      <c r="IPI741" s="479"/>
      <c r="IPJ741" s="479"/>
      <c r="IPK741" s="479"/>
      <c r="IPL741" s="479"/>
      <c r="IPM741" s="479"/>
      <c r="IPN741" s="479"/>
      <c r="IPO741" s="479"/>
      <c r="IPP741" s="479"/>
      <c r="IPQ741" s="479"/>
      <c r="IPR741" s="479"/>
      <c r="IPS741" s="479"/>
      <c r="IPT741" s="479"/>
      <c r="IPU741" s="479"/>
      <c r="IPV741" s="479"/>
      <c r="IPW741" s="479"/>
      <c r="IPX741" s="479"/>
      <c r="IPY741" s="479"/>
      <c r="IPZ741" s="479"/>
      <c r="IQA741" s="479"/>
      <c r="IQB741" s="479"/>
      <c r="IQC741" s="479"/>
      <c r="IQD741" s="479"/>
      <c r="IQE741" s="479"/>
      <c r="IQF741" s="479"/>
      <c r="IQG741" s="479"/>
      <c r="IQH741" s="479"/>
      <c r="IQI741" s="479"/>
      <c r="IQJ741" s="479"/>
      <c r="IQK741" s="479"/>
      <c r="IQL741" s="479"/>
      <c r="IQM741" s="479"/>
      <c r="IQN741" s="479"/>
      <c r="IQO741" s="479"/>
      <c r="IQP741" s="479"/>
      <c r="IQQ741" s="479"/>
      <c r="IQR741" s="479"/>
      <c r="IQS741" s="479"/>
      <c r="IQT741" s="479"/>
      <c r="IQU741" s="479"/>
      <c r="IQV741" s="479"/>
      <c r="IQW741" s="479"/>
      <c r="IQX741" s="479"/>
      <c r="IQY741" s="479"/>
      <c r="IQZ741" s="479"/>
      <c r="IRA741" s="479"/>
      <c r="IRB741" s="479"/>
      <c r="IRC741" s="479"/>
      <c r="IRD741" s="479"/>
      <c r="IRE741" s="479"/>
      <c r="IRF741" s="479"/>
      <c r="IRG741" s="479"/>
      <c r="IRH741" s="479"/>
      <c r="IRI741" s="479"/>
      <c r="IRJ741" s="479"/>
      <c r="IRK741" s="479"/>
      <c r="IRL741" s="479"/>
      <c r="IRM741" s="479"/>
      <c r="IRN741" s="479"/>
      <c r="IRO741" s="479"/>
      <c r="IRP741" s="479"/>
      <c r="IRQ741" s="479"/>
      <c r="IRR741" s="479"/>
      <c r="IRS741" s="479"/>
      <c r="IRT741" s="479"/>
      <c r="IRU741" s="479"/>
      <c r="IRV741" s="479"/>
      <c r="IRW741" s="479"/>
      <c r="IRX741" s="479"/>
      <c r="IRY741" s="479"/>
      <c r="IRZ741" s="479"/>
      <c r="ISA741" s="479"/>
      <c r="ISB741" s="479"/>
      <c r="ISC741" s="479"/>
      <c r="ISD741" s="479"/>
      <c r="ISE741" s="479"/>
      <c r="ISF741" s="479"/>
      <c r="ISG741" s="479"/>
      <c r="ISH741" s="479"/>
      <c r="ISI741" s="479"/>
      <c r="ISJ741" s="479"/>
      <c r="ISK741" s="479"/>
      <c r="ISL741" s="479"/>
      <c r="ISM741" s="479"/>
      <c r="ISN741" s="479"/>
      <c r="ISO741" s="479"/>
      <c r="ISP741" s="479"/>
      <c r="ISQ741" s="479"/>
      <c r="ISR741" s="479"/>
      <c r="ISS741" s="479"/>
      <c r="IST741" s="479"/>
      <c r="ISU741" s="479"/>
      <c r="ISV741" s="479"/>
      <c r="ISW741" s="479"/>
      <c r="ISX741" s="479"/>
      <c r="ISY741" s="479"/>
      <c r="ISZ741" s="479"/>
      <c r="ITA741" s="479"/>
      <c r="ITB741" s="479"/>
      <c r="ITC741" s="479"/>
      <c r="ITD741" s="479"/>
      <c r="ITE741" s="479"/>
      <c r="ITF741" s="479"/>
      <c r="ITG741" s="479"/>
      <c r="ITH741" s="479"/>
      <c r="ITI741" s="479"/>
      <c r="ITJ741" s="479"/>
      <c r="ITK741" s="479"/>
      <c r="ITL741" s="479"/>
      <c r="ITM741" s="479"/>
      <c r="ITN741" s="479"/>
      <c r="ITO741" s="479"/>
      <c r="ITP741" s="479"/>
      <c r="ITQ741" s="479"/>
      <c r="ITR741" s="479"/>
      <c r="ITS741" s="479"/>
      <c r="ITT741" s="479"/>
      <c r="ITU741" s="479"/>
      <c r="ITV741" s="479"/>
      <c r="ITW741" s="479"/>
      <c r="ITX741" s="479"/>
      <c r="ITY741" s="479"/>
      <c r="ITZ741" s="479"/>
      <c r="IUA741" s="479"/>
      <c r="IUB741" s="479"/>
      <c r="IUC741" s="479"/>
      <c r="IUD741" s="479"/>
      <c r="IUE741" s="479"/>
      <c r="IUF741" s="479"/>
      <c r="IUG741" s="479"/>
      <c r="IUH741" s="479"/>
      <c r="IUI741" s="479"/>
      <c r="IUJ741" s="479"/>
      <c r="IUK741" s="479"/>
      <c r="IUL741" s="479"/>
      <c r="IUM741" s="479"/>
      <c r="IUN741" s="479"/>
      <c r="IUO741" s="479"/>
      <c r="IUP741" s="479"/>
      <c r="IUQ741" s="479"/>
      <c r="IUR741" s="479"/>
      <c r="IUS741" s="479"/>
      <c r="IUT741" s="479"/>
      <c r="IUU741" s="479"/>
      <c r="IUV741" s="479"/>
      <c r="IUW741" s="479"/>
      <c r="IUX741" s="479"/>
      <c r="IUY741" s="479"/>
      <c r="IUZ741" s="479"/>
      <c r="IVA741" s="479"/>
      <c r="IVB741" s="479"/>
      <c r="IVC741" s="479"/>
      <c r="IVD741" s="479"/>
      <c r="IVE741" s="479"/>
      <c r="IVF741" s="479"/>
      <c r="IVG741" s="479"/>
      <c r="IVH741" s="479"/>
      <c r="IVI741" s="479"/>
      <c r="IVJ741" s="479"/>
      <c r="IVK741" s="479"/>
      <c r="IVL741" s="479"/>
      <c r="IVM741" s="479"/>
      <c r="IVN741" s="479"/>
      <c r="IVO741" s="479"/>
      <c r="IVP741" s="479"/>
      <c r="IVQ741" s="479"/>
      <c r="IVR741" s="479"/>
      <c r="IVS741" s="479"/>
      <c r="IVT741" s="479"/>
      <c r="IVU741" s="479"/>
      <c r="IVV741" s="479"/>
      <c r="IVW741" s="479"/>
      <c r="IVX741" s="479"/>
      <c r="IVY741" s="479"/>
      <c r="IVZ741" s="479"/>
      <c r="IWA741" s="479"/>
      <c r="IWB741" s="479"/>
      <c r="IWC741" s="479"/>
      <c r="IWD741" s="479"/>
      <c r="IWE741" s="479"/>
      <c r="IWF741" s="479"/>
      <c r="IWG741" s="479"/>
      <c r="IWH741" s="479"/>
      <c r="IWI741" s="479"/>
      <c r="IWJ741" s="479"/>
      <c r="IWK741" s="479"/>
      <c r="IWL741" s="479"/>
      <c r="IWM741" s="479"/>
      <c r="IWN741" s="479"/>
      <c r="IWO741" s="479"/>
      <c r="IWP741" s="479"/>
      <c r="IWQ741" s="479"/>
      <c r="IWR741" s="479"/>
      <c r="IWS741" s="479"/>
      <c r="IWT741" s="479"/>
      <c r="IWU741" s="479"/>
      <c r="IWV741" s="479"/>
      <c r="IWW741" s="479"/>
      <c r="IWX741" s="479"/>
      <c r="IWY741" s="479"/>
      <c r="IWZ741" s="479"/>
      <c r="IXA741" s="479"/>
      <c r="IXB741" s="479"/>
      <c r="IXC741" s="479"/>
      <c r="IXD741" s="479"/>
      <c r="IXE741" s="479"/>
      <c r="IXF741" s="479"/>
      <c r="IXG741" s="479"/>
      <c r="IXH741" s="479"/>
      <c r="IXI741" s="479"/>
      <c r="IXJ741" s="479"/>
      <c r="IXK741" s="479"/>
      <c r="IXL741" s="479"/>
      <c r="IXM741" s="479"/>
      <c r="IXN741" s="479"/>
      <c r="IXO741" s="479"/>
      <c r="IXP741" s="479"/>
      <c r="IXQ741" s="479"/>
      <c r="IXR741" s="479"/>
      <c r="IXS741" s="479"/>
      <c r="IXT741" s="479"/>
      <c r="IXU741" s="479"/>
      <c r="IXV741" s="479"/>
      <c r="IXW741" s="479"/>
      <c r="IXX741" s="479"/>
      <c r="IXY741" s="479"/>
      <c r="IXZ741" s="479"/>
      <c r="IYA741" s="479"/>
      <c r="IYB741" s="479"/>
      <c r="IYC741" s="479"/>
      <c r="IYD741" s="479"/>
      <c r="IYE741" s="479"/>
      <c r="IYF741" s="479"/>
      <c r="IYG741" s="479"/>
      <c r="IYH741" s="479"/>
      <c r="IYI741" s="479"/>
      <c r="IYJ741" s="479"/>
      <c r="IYK741" s="479"/>
      <c r="IYL741" s="479"/>
      <c r="IYM741" s="479"/>
      <c r="IYN741" s="479"/>
      <c r="IYO741" s="479"/>
      <c r="IYP741" s="479"/>
      <c r="IYQ741" s="479"/>
      <c r="IYR741" s="479"/>
      <c r="IYS741" s="479"/>
      <c r="IYT741" s="479"/>
      <c r="IYU741" s="479"/>
      <c r="IYV741" s="479"/>
      <c r="IYW741" s="479"/>
      <c r="IYX741" s="479"/>
      <c r="IYY741" s="479"/>
      <c r="IYZ741" s="479"/>
      <c r="IZA741" s="479"/>
      <c r="IZB741" s="479"/>
      <c r="IZC741" s="479"/>
      <c r="IZD741" s="479"/>
      <c r="IZE741" s="479"/>
      <c r="IZF741" s="479"/>
      <c r="IZG741" s="479"/>
      <c r="IZH741" s="479"/>
      <c r="IZI741" s="479"/>
      <c r="IZJ741" s="479"/>
      <c r="IZK741" s="479"/>
      <c r="IZL741" s="479"/>
      <c r="IZM741" s="479"/>
      <c r="IZN741" s="479"/>
      <c r="IZO741" s="479"/>
      <c r="IZP741" s="479"/>
      <c r="IZQ741" s="479"/>
      <c r="IZR741" s="479"/>
      <c r="IZS741" s="479"/>
      <c r="IZT741" s="479"/>
      <c r="IZU741" s="479"/>
      <c r="IZV741" s="479"/>
      <c r="IZW741" s="479"/>
      <c r="IZX741" s="479"/>
      <c r="IZY741" s="479"/>
      <c r="IZZ741" s="479"/>
      <c r="JAA741" s="479"/>
      <c r="JAB741" s="479"/>
      <c r="JAC741" s="479"/>
      <c r="JAD741" s="479"/>
      <c r="JAE741" s="479"/>
      <c r="JAF741" s="479"/>
      <c r="JAG741" s="479"/>
      <c r="JAH741" s="479"/>
      <c r="JAI741" s="479"/>
      <c r="JAJ741" s="479"/>
      <c r="JAK741" s="479"/>
      <c r="JAL741" s="479"/>
      <c r="JAM741" s="479"/>
      <c r="JAN741" s="479"/>
      <c r="JAO741" s="479"/>
      <c r="JAP741" s="479"/>
      <c r="JAQ741" s="479"/>
      <c r="JAR741" s="479"/>
      <c r="JAS741" s="479"/>
      <c r="JAT741" s="479"/>
      <c r="JAU741" s="479"/>
      <c r="JAV741" s="479"/>
      <c r="JAW741" s="479"/>
      <c r="JAX741" s="479"/>
      <c r="JAY741" s="479"/>
      <c r="JAZ741" s="479"/>
      <c r="JBA741" s="479"/>
      <c r="JBB741" s="479"/>
      <c r="JBC741" s="479"/>
      <c r="JBD741" s="479"/>
      <c r="JBE741" s="479"/>
      <c r="JBF741" s="479"/>
      <c r="JBG741" s="479"/>
      <c r="JBH741" s="479"/>
      <c r="JBI741" s="479"/>
      <c r="JBJ741" s="479"/>
      <c r="JBK741" s="479"/>
      <c r="JBL741" s="479"/>
      <c r="JBM741" s="479"/>
      <c r="JBN741" s="479"/>
      <c r="JBO741" s="479"/>
      <c r="JBP741" s="479"/>
      <c r="JBQ741" s="479"/>
      <c r="JBR741" s="479"/>
      <c r="JBS741" s="479"/>
      <c r="JBT741" s="479"/>
      <c r="JBU741" s="479"/>
      <c r="JBV741" s="479"/>
      <c r="JBW741" s="479"/>
      <c r="JBX741" s="479"/>
      <c r="JBY741" s="479"/>
      <c r="JBZ741" s="479"/>
      <c r="JCA741" s="479"/>
      <c r="JCB741" s="479"/>
      <c r="JCC741" s="479"/>
      <c r="JCD741" s="479"/>
      <c r="JCE741" s="479"/>
      <c r="JCF741" s="479"/>
      <c r="JCG741" s="479"/>
      <c r="JCH741" s="479"/>
      <c r="JCI741" s="479"/>
      <c r="JCJ741" s="479"/>
      <c r="JCK741" s="479"/>
      <c r="JCL741" s="479"/>
      <c r="JCM741" s="479"/>
      <c r="JCN741" s="479"/>
      <c r="JCO741" s="479"/>
      <c r="JCP741" s="479"/>
      <c r="JCQ741" s="479"/>
      <c r="JCR741" s="479"/>
      <c r="JCS741" s="479"/>
      <c r="JCT741" s="479"/>
      <c r="JCU741" s="479"/>
      <c r="JCV741" s="479"/>
      <c r="JCW741" s="479"/>
      <c r="JCX741" s="479"/>
      <c r="JCY741" s="479"/>
      <c r="JCZ741" s="479"/>
      <c r="JDA741" s="479"/>
      <c r="JDB741" s="479"/>
      <c r="JDC741" s="479"/>
      <c r="JDD741" s="479"/>
      <c r="JDE741" s="479"/>
      <c r="JDF741" s="479"/>
      <c r="JDG741" s="479"/>
      <c r="JDH741" s="479"/>
      <c r="JDI741" s="479"/>
      <c r="JDJ741" s="479"/>
      <c r="JDK741" s="479"/>
      <c r="JDL741" s="479"/>
      <c r="JDM741" s="479"/>
      <c r="JDN741" s="479"/>
      <c r="JDO741" s="479"/>
      <c r="JDP741" s="479"/>
      <c r="JDQ741" s="479"/>
      <c r="JDR741" s="479"/>
      <c r="JDS741" s="479"/>
      <c r="JDT741" s="479"/>
      <c r="JDU741" s="479"/>
      <c r="JDV741" s="479"/>
      <c r="JDW741" s="479"/>
      <c r="JDX741" s="479"/>
      <c r="JDY741" s="479"/>
      <c r="JDZ741" s="479"/>
      <c r="JEA741" s="479"/>
      <c r="JEB741" s="479"/>
      <c r="JEC741" s="479"/>
      <c r="JED741" s="479"/>
      <c r="JEE741" s="479"/>
      <c r="JEF741" s="479"/>
      <c r="JEG741" s="479"/>
      <c r="JEH741" s="479"/>
      <c r="JEI741" s="479"/>
      <c r="JEJ741" s="479"/>
      <c r="JEK741" s="479"/>
      <c r="JEL741" s="479"/>
      <c r="JEM741" s="479"/>
      <c r="JEN741" s="479"/>
      <c r="JEO741" s="479"/>
      <c r="JEP741" s="479"/>
      <c r="JEQ741" s="479"/>
      <c r="JER741" s="479"/>
      <c r="JES741" s="479"/>
      <c r="JET741" s="479"/>
      <c r="JEU741" s="479"/>
      <c r="JEV741" s="479"/>
      <c r="JEW741" s="479"/>
      <c r="JEX741" s="479"/>
      <c r="JEY741" s="479"/>
      <c r="JEZ741" s="479"/>
      <c r="JFA741" s="479"/>
      <c r="JFB741" s="479"/>
      <c r="JFC741" s="479"/>
      <c r="JFD741" s="479"/>
      <c r="JFE741" s="479"/>
      <c r="JFF741" s="479"/>
      <c r="JFG741" s="479"/>
      <c r="JFH741" s="479"/>
      <c r="JFI741" s="479"/>
      <c r="JFJ741" s="479"/>
      <c r="JFK741" s="479"/>
      <c r="JFL741" s="479"/>
      <c r="JFM741" s="479"/>
      <c r="JFN741" s="479"/>
      <c r="JFO741" s="479"/>
      <c r="JFP741" s="479"/>
      <c r="JFQ741" s="479"/>
      <c r="JFR741" s="479"/>
      <c r="JFS741" s="479"/>
      <c r="JFT741" s="479"/>
      <c r="JFU741" s="479"/>
      <c r="JFV741" s="479"/>
      <c r="JFW741" s="479"/>
      <c r="JFX741" s="479"/>
      <c r="JFY741" s="479"/>
      <c r="JFZ741" s="479"/>
      <c r="JGA741" s="479"/>
      <c r="JGB741" s="479"/>
      <c r="JGC741" s="479"/>
      <c r="JGD741" s="479"/>
      <c r="JGE741" s="479"/>
      <c r="JGF741" s="479"/>
      <c r="JGG741" s="479"/>
      <c r="JGH741" s="479"/>
      <c r="JGI741" s="479"/>
      <c r="JGJ741" s="479"/>
      <c r="JGK741" s="479"/>
      <c r="JGL741" s="479"/>
      <c r="JGM741" s="479"/>
      <c r="JGN741" s="479"/>
      <c r="JGO741" s="479"/>
      <c r="JGP741" s="479"/>
      <c r="JGQ741" s="479"/>
      <c r="JGR741" s="479"/>
      <c r="JGS741" s="479"/>
      <c r="JGT741" s="479"/>
      <c r="JGU741" s="479"/>
      <c r="JGV741" s="479"/>
      <c r="JGW741" s="479"/>
      <c r="JGX741" s="479"/>
      <c r="JGY741" s="479"/>
      <c r="JGZ741" s="479"/>
      <c r="JHA741" s="479"/>
      <c r="JHB741" s="479"/>
      <c r="JHC741" s="479"/>
      <c r="JHD741" s="479"/>
      <c r="JHE741" s="479"/>
      <c r="JHF741" s="479"/>
      <c r="JHG741" s="479"/>
      <c r="JHH741" s="479"/>
      <c r="JHI741" s="479"/>
      <c r="JHJ741" s="479"/>
      <c r="JHK741" s="479"/>
      <c r="JHL741" s="479"/>
      <c r="JHM741" s="479"/>
      <c r="JHN741" s="479"/>
      <c r="JHO741" s="479"/>
      <c r="JHP741" s="479"/>
      <c r="JHQ741" s="479"/>
      <c r="JHR741" s="479"/>
      <c r="JHS741" s="479"/>
      <c r="JHT741" s="479"/>
      <c r="JHU741" s="479"/>
      <c r="JHV741" s="479"/>
      <c r="JHW741" s="479"/>
      <c r="JHX741" s="479"/>
      <c r="JHY741" s="479"/>
      <c r="JHZ741" s="479"/>
      <c r="JIA741" s="479"/>
      <c r="JIB741" s="479"/>
      <c r="JIC741" s="479"/>
      <c r="JID741" s="479"/>
      <c r="JIE741" s="479"/>
      <c r="JIF741" s="479"/>
      <c r="JIG741" s="479"/>
      <c r="JIH741" s="479"/>
      <c r="JII741" s="479"/>
      <c r="JIJ741" s="479"/>
      <c r="JIK741" s="479"/>
      <c r="JIL741" s="479"/>
      <c r="JIM741" s="479"/>
      <c r="JIN741" s="479"/>
      <c r="JIO741" s="479"/>
      <c r="JIP741" s="479"/>
      <c r="JIQ741" s="479"/>
      <c r="JIR741" s="479"/>
      <c r="JIS741" s="479"/>
      <c r="JIT741" s="479"/>
      <c r="JIU741" s="479"/>
      <c r="JIV741" s="479"/>
      <c r="JIW741" s="479"/>
      <c r="JIX741" s="479"/>
      <c r="JIY741" s="479"/>
      <c r="JIZ741" s="479"/>
      <c r="JJA741" s="479"/>
      <c r="JJB741" s="479"/>
      <c r="JJC741" s="479"/>
      <c r="JJD741" s="479"/>
      <c r="JJE741" s="479"/>
      <c r="JJF741" s="479"/>
      <c r="JJG741" s="479"/>
      <c r="JJH741" s="479"/>
      <c r="JJI741" s="479"/>
      <c r="JJJ741" s="479"/>
      <c r="JJK741" s="479"/>
      <c r="JJL741" s="479"/>
      <c r="JJM741" s="479"/>
      <c r="JJN741" s="479"/>
      <c r="JJO741" s="479"/>
      <c r="JJP741" s="479"/>
      <c r="JJQ741" s="479"/>
      <c r="JJR741" s="479"/>
      <c r="JJS741" s="479"/>
      <c r="JJT741" s="479"/>
      <c r="JJU741" s="479"/>
      <c r="JJV741" s="479"/>
      <c r="JJW741" s="479"/>
      <c r="JJX741" s="479"/>
      <c r="JJY741" s="479"/>
      <c r="JJZ741" s="479"/>
      <c r="JKA741" s="479"/>
      <c r="JKB741" s="479"/>
      <c r="JKC741" s="479"/>
      <c r="JKD741" s="479"/>
      <c r="JKE741" s="479"/>
      <c r="JKF741" s="479"/>
      <c r="JKG741" s="479"/>
      <c r="JKH741" s="479"/>
      <c r="JKI741" s="479"/>
      <c r="JKJ741" s="479"/>
      <c r="JKK741" s="479"/>
      <c r="JKL741" s="479"/>
      <c r="JKM741" s="479"/>
      <c r="JKN741" s="479"/>
      <c r="JKO741" s="479"/>
      <c r="JKP741" s="479"/>
      <c r="JKQ741" s="479"/>
      <c r="JKR741" s="479"/>
      <c r="JKS741" s="479"/>
      <c r="JKT741" s="479"/>
      <c r="JKU741" s="479"/>
      <c r="JKV741" s="479"/>
      <c r="JKW741" s="479"/>
      <c r="JKX741" s="479"/>
      <c r="JKY741" s="479"/>
      <c r="JKZ741" s="479"/>
      <c r="JLA741" s="479"/>
      <c r="JLB741" s="479"/>
      <c r="JLC741" s="479"/>
      <c r="JLD741" s="479"/>
      <c r="JLE741" s="479"/>
      <c r="JLF741" s="479"/>
      <c r="JLG741" s="479"/>
      <c r="JLH741" s="479"/>
      <c r="JLI741" s="479"/>
      <c r="JLJ741" s="479"/>
      <c r="JLK741" s="479"/>
      <c r="JLL741" s="479"/>
      <c r="JLM741" s="479"/>
      <c r="JLN741" s="479"/>
      <c r="JLO741" s="479"/>
      <c r="JLP741" s="479"/>
      <c r="JLQ741" s="479"/>
      <c r="JLR741" s="479"/>
      <c r="JLS741" s="479"/>
      <c r="JLT741" s="479"/>
      <c r="JLU741" s="479"/>
      <c r="JLV741" s="479"/>
      <c r="JLW741" s="479"/>
      <c r="JLX741" s="479"/>
      <c r="JLY741" s="479"/>
      <c r="JLZ741" s="479"/>
      <c r="JMA741" s="479"/>
      <c r="JMB741" s="479"/>
      <c r="JMC741" s="479"/>
      <c r="JMD741" s="479"/>
      <c r="JME741" s="479"/>
      <c r="JMF741" s="479"/>
      <c r="JMG741" s="479"/>
      <c r="JMH741" s="479"/>
      <c r="JMI741" s="479"/>
      <c r="JMJ741" s="479"/>
      <c r="JMK741" s="479"/>
      <c r="JML741" s="479"/>
      <c r="JMM741" s="479"/>
      <c r="JMN741" s="479"/>
      <c r="JMO741" s="479"/>
      <c r="JMP741" s="479"/>
      <c r="JMQ741" s="479"/>
      <c r="JMR741" s="479"/>
      <c r="JMS741" s="479"/>
      <c r="JMT741" s="479"/>
      <c r="JMU741" s="479"/>
      <c r="JMV741" s="479"/>
      <c r="JMW741" s="479"/>
      <c r="JMX741" s="479"/>
      <c r="JMY741" s="479"/>
      <c r="JMZ741" s="479"/>
      <c r="JNA741" s="479"/>
      <c r="JNB741" s="479"/>
      <c r="JNC741" s="479"/>
      <c r="JND741" s="479"/>
      <c r="JNE741" s="479"/>
      <c r="JNF741" s="479"/>
      <c r="JNG741" s="479"/>
      <c r="JNH741" s="479"/>
      <c r="JNI741" s="479"/>
      <c r="JNJ741" s="479"/>
      <c r="JNK741" s="479"/>
      <c r="JNL741" s="479"/>
      <c r="JNM741" s="479"/>
      <c r="JNN741" s="479"/>
      <c r="JNO741" s="479"/>
      <c r="JNP741" s="479"/>
      <c r="JNQ741" s="479"/>
      <c r="JNR741" s="479"/>
      <c r="JNS741" s="479"/>
      <c r="JNT741" s="479"/>
      <c r="JNU741" s="479"/>
      <c r="JNV741" s="479"/>
      <c r="JNW741" s="479"/>
      <c r="JNX741" s="479"/>
      <c r="JNY741" s="479"/>
      <c r="JNZ741" s="479"/>
      <c r="JOA741" s="479"/>
      <c r="JOB741" s="479"/>
      <c r="JOC741" s="479"/>
      <c r="JOD741" s="479"/>
      <c r="JOE741" s="479"/>
      <c r="JOF741" s="479"/>
      <c r="JOG741" s="479"/>
      <c r="JOH741" s="479"/>
      <c r="JOI741" s="479"/>
      <c r="JOJ741" s="479"/>
      <c r="JOK741" s="479"/>
      <c r="JOL741" s="479"/>
      <c r="JOM741" s="479"/>
      <c r="JON741" s="479"/>
      <c r="JOO741" s="479"/>
      <c r="JOP741" s="479"/>
      <c r="JOQ741" s="479"/>
      <c r="JOR741" s="479"/>
      <c r="JOS741" s="479"/>
      <c r="JOT741" s="479"/>
      <c r="JOU741" s="479"/>
      <c r="JOV741" s="479"/>
      <c r="JOW741" s="479"/>
      <c r="JOX741" s="479"/>
      <c r="JOY741" s="479"/>
      <c r="JOZ741" s="479"/>
      <c r="JPA741" s="479"/>
      <c r="JPB741" s="479"/>
      <c r="JPC741" s="479"/>
      <c r="JPD741" s="479"/>
      <c r="JPE741" s="479"/>
      <c r="JPF741" s="479"/>
      <c r="JPG741" s="479"/>
      <c r="JPH741" s="479"/>
      <c r="JPI741" s="479"/>
      <c r="JPJ741" s="479"/>
      <c r="JPK741" s="479"/>
      <c r="JPL741" s="479"/>
      <c r="JPM741" s="479"/>
      <c r="JPN741" s="479"/>
      <c r="JPO741" s="479"/>
      <c r="JPP741" s="479"/>
      <c r="JPQ741" s="479"/>
      <c r="JPR741" s="479"/>
      <c r="JPS741" s="479"/>
      <c r="JPT741" s="479"/>
      <c r="JPU741" s="479"/>
      <c r="JPV741" s="479"/>
      <c r="JPW741" s="479"/>
      <c r="JPX741" s="479"/>
      <c r="JPY741" s="479"/>
      <c r="JPZ741" s="479"/>
      <c r="JQA741" s="479"/>
      <c r="JQB741" s="479"/>
      <c r="JQC741" s="479"/>
      <c r="JQD741" s="479"/>
      <c r="JQE741" s="479"/>
      <c r="JQF741" s="479"/>
      <c r="JQG741" s="479"/>
      <c r="JQH741" s="479"/>
      <c r="JQI741" s="479"/>
      <c r="JQJ741" s="479"/>
      <c r="JQK741" s="479"/>
      <c r="JQL741" s="479"/>
      <c r="JQM741" s="479"/>
      <c r="JQN741" s="479"/>
      <c r="JQO741" s="479"/>
      <c r="JQP741" s="479"/>
      <c r="JQQ741" s="479"/>
      <c r="JQR741" s="479"/>
      <c r="JQS741" s="479"/>
      <c r="JQT741" s="479"/>
      <c r="JQU741" s="479"/>
      <c r="JQV741" s="479"/>
      <c r="JQW741" s="479"/>
      <c r="JQX741" s="479"/>
      <c r="JQY741" s="479"/>
      <c r="JQZ741" s="479"/>
      <c r="JRA741" s="479"/>
      <c r="JRB741" s="479"/>
      <c r="JRC741" s="479"/>
      <c r="JRD741" s="479"/>
      <c r="JRE741" s="479"/>
      <c r="JRF741" s="479"/>
      <c r="JRG741" s="479"/>
      <c r="JRH741" s="479"/>
      <c r="JRI741" s="479"/>
      <c r="JRJ741" s="479"/>
      <c r="JRK741" s="479"/>
      <c r="JRL741" s="479"/>
      <c r="JRM741" s="479"/>
      <c r="JRN741" s="479"/>
      <c r="JRO741" s="479"/>
      <c r="JRP741" s="479"/>
      <c r="JRQ741" s="479"/>
      <c r="JRR741" s="479"/>
      <c r="JRS741" s="479"/>
      <c r="JRT741" s="479"/>
      <c r="JRU741" s="479"/>
      <c r="JRV741" s="479"/>
      <c r="JRW741" s="479"/>
      <c r="JRX741" s="479"/>
      <c r="JRY741" s="479"/>
      <c r="JRZ741" s="479"/>
      <c r="JSA741" s="479"/>
      <c r="JSB741" s="479"/>
      <c r="JSC741" s="479"/>
      <c r="JSD741" s="479"/>
      <c r="JSE741" s="479"/>
      <c r="JSF741" s="479"/>
      <c r="JSG741" s="479"/>
      <c r="JSH741" s="479"/>
      <c r="JSI741" s="479"/>
      <c r="JSJ741" s="479"/>
      <c r="JSK741" s="479"/>
      <c r="JSL741" s="479"/>
      <c r="JSM741" s="479"/>
      <c r="JSN741" s="479"/>
      <c r="JSO741" s="479"/>
      <c r="JSP741" s="479"/>
      <c r="JSQ741" s="479"/>
      <c r="JSR741" s="479"/>
      <c r="JSS741" s="479"/>
      <c r="JST741" s="479"/>
      <c r="JSU741" s="479"/>
      <c r="JSV741" s="479"/>
      <c r="JSW741" s="479"/>
      <c r="JSX741" s="479"/>
      <c r="JSY741" s="479"/>
      <c r="JSZ741" s="479"/>
      <c r="JTA741" s="479"/>
      <c r="JTB741" s="479"/>
      <c r="JTC741" s="479"/>
      <c r="JTD741" s="479"/>
      <c r="JTE741" s="479"/>
      <c r="JTF741" s="479"/>
      <c r="JTG741" s="479"/>
      <c r="JTH741" s="479"/>
      <c r="JTI741" s="479"/>
      <c r="JTJ741" s="479"/>
      <c r="JTK741" s="479"/>
      <c r="JTL741" s="479"/>
      <c r="JTM741" s="479"/>
      <c r="JTN741" s="479"/>
      <c r="JTO741" s="479"/>
      <c r="JTP741" s="479"/>
      <c r="JTQ741" s="479"/>
      <c r="JTR741" s="479"/>
      <c r="JTS741" s="479"/>
      <c r="JTT741" s="479"/>
      <c r="JTU741" s="479"/>
      <c r="JTV741" s="479"/>
      <c r="JTW741" s="479"/>
      <c r="JTX741" s="479"/>
      <c r="JTY741" s="479"/>
      <c r="JTZ741" s="479"/>
      <c r="JUA741" s="479"/>
      <c r="JUB741" s="479"/>
      <c r="JUC741" s="479"/>
      <c r="JUD741" s="479"/>
      <c r="JUE741" s="479"/>
      <c r="JUF741" s="479"/>
      <c r="JUG741" s="479"/>
      <c r="JUH741" s="479"/>
      <c r="JUI741" s="479"/>
      <c r="JUJ741" s="479"/>
      <c r="JUK741" s="479"/>
      <c r="JUL741" s="479"/>
      <c r="JUM741" s="479"/>
      <c r="JUN741" s="479"/>
      <c r="JUO741" s="479"/>
      <c r="JUP741" s="479"/>
      <c r="JUQ741" s="479"/>
      <c r="JUR741" s="479"/>
      <c r="JUS741" s="479"/>
      <c r="JUT741" s="479"/>
      <c r="JUU741" s="479"/>
      <c r="JUV741" s="479"/>
      <c r="JUW741" s="479"/>
      <c r="JUX741" s="479"/>
      <c r="JUY741" s="479"/>
      <c r="JUZ741" s="479"/>
      <c r="JVA741" s="479"/>
      <c r="JVB741" s="479"/>
      <c r="JVC741" s="479"/>
      <c r="JVD741" s="479"/>
      <c r="JVE741" s="479"/>
      <c r="JVF741" s="479"/>
      <c r="JVG741" s="479"/>
      <c r="JVH741" s="479"/>
      <c r="JVI741" s="479"/>
      <c r="JVJ741" s="479"/>
      <c r="JVK741" s="479"/>
      <c r="JVL741" s="479"/>
      <c r="JVM741" s="479"/>
      <c r="JVN741" s="479"/>
      <c r="JVO741" s="479"/>
      <c r="JVP741" s="479"/>
      <c r="JVQ741" s="479"/>
      <c r="JVR741" s="479"/>
      <c r="JVS741" s="479"/>
      <c r="JVT741" s="479"/>
      <c r="JVU741" s="479"/>
      <c r="JVV741" s="479"/>
      <c r="JVW741" s="479"/>
      <c r="JVX741" s="479"/>
      <c r="JVY741" s="479"/>
      <c r="JVZ741" s="479"/>
      <c r="JWA741" s="479"/>
      <c r="JWB741" s="479"/>
      <c r="JWC741" s="479"/>
      <c r="JWD741" s="479"/>
      <c r="JWE741" s="479"/>
      <c r="JWF741" s="479"/>
      <c r="JWG741" s="479"/>
      <c r="JWH741" s="479"/>
      <c r="JWI741" s="479"/>
      <c r="JWJ741" s="479"/>
      <c r="JWK741" s="479"/>
      <c r="JWL741" s="479"/>
      <c r="JWM741" s="479"/>
      <c r="JWN741" s="479"/>
      <c r="JWO741" s="479"/>
      <c r="JWP741" s="479"/>
      <c r="JWQ741" s="479"/>
      <c r="JWR741" s="479"/>
      <c r="JWS741" s="479"/>
      <c r="JWT741" s="479"/>
      <c r="JWU741" s="479"/>
      <c r="JWV741" s="479"/>
      <c r="JWW741" s="479"/>
      <c r="JWX741" s="479"/>
      <c r="JWY741" s="479"/>
      <c r="JWZ741" s="479"/>
      <c r="JXA741" s="479"/>
      <c r="JXB741" s="479"/>
      <c r="JXC741" s="479"/>
      <c r="JXD741" s="479"/>
      <c r="JXE741" s="479"/>
      <c r="JXF741" s="479"/>
      <c r="JXG741" s="479"/>
      <c r="JXH741" s="479"/>
      <c r="JXI741" s="479"/>
      <c r="JXJ741" s="479"/>
      <c r="JXK741" s="479"/>
      <c r="JXL741" s="479"/>
      <c r="JXM741" s="479"/>
      <c r="JXN741" s="479"/>
      <c r="JXO741" s="479"/>
      <c r="JXP741" s="479"/>
      <c r="JXQ741" s="479"/>
      <c r="JXR741" s="479"/>
      <c r="JXS741" s="479"/>
      <c r="JXT741" s="479"/>
      <c r="JXU741" s="479"/>
      <c r="JXV741" s="479"/>
      <c r="JXW741" s="479"/>
      <c r="JXX741" s="479"/>
      <c r="JXY741" s="479"/>
      <c r="JXZ741" s="479"/>
      <c r="JYA741" s="479"/>
      <c r="JYB741" s="479"/>
      <c r="JYC741" s="479"/>
      <c r="JYD741" s="479"/>
      <c r="JYE741" s="479"/>
      <c r="JYF741" s="479"/>
      <c r="JYG741" s="479"/>
      <c r="JYH741" s="479"/>
      <c r="JYI741" s="479"/>
      <c r="JYJ741" s="479"/>
      <c r="JYK741" s="479"/>
      <c r="JYL741" s="479"/>
      <c r="JYM741" s="479"/>
      <c r="JYN741" s="479"/>
      <c r="JYO741" s="479"/>
      <c r="JYP741" s="479"/>
      <c r="JYQ741" s="479"/>
      <c r="JYR741" s="479"/>
      <c r="JYS741" s="479"/>
      <c r="JYT741" s="479"/>
      <c r="JYU741" s="479"/>
      <c r="JYV741" s="479"/>
      <c r="JYW741" s="479"/>
      <c r="JYX741" s="479"/>
      <c r="JYY741" s="479"/>
      <c r="JYZ741" s="479"/>
      <c r="JZA741" s="479"/>
      <c r="JZB741" s="479"/>
      <c r="JZC741" s="479"/>
      <c r="JZD741" s="479"/>
      <c r="JZE741" s="479"/>
      <c r="JZF741" s="479"/>
      <c r="JZG741" s="479"/>
      <c r="JZH741" s="479"/>
      <c r="JZI741" s="479"/>
      <c r="JZJ741" s="479"/>
      <c r="JZK741" s="479"/>
      <c r="JZL741" s="479"/>
      <c r="JZM741" s="479"/>
      <c r="JZN741" s="479"/>
      <c r="JZO741" s="479"/>
      <c r="JZP741" s="479"/>
      <c r="JZQ741" s="479"/>
      <c r="JZR741" s="479"/>
      <c r="JZS741" s="479"/>
      <c r="JZT741" s="479"/>
      <c r="JZU741" s="479"/>
      <c r="JZV741" s="479"/>
      <c r="JZW741" s="479"/>
      <c r="JZX741" s="479"/>
      <c r="JZY741" s="479"/>
      <c r="JZZ741" s="479"/>
      <c r="KAA741" s="479"/>
      <c r="KAB741" s="479"/>
      <c r="KAC741" s="479"/>
      <c r="KAD741" s="479"/>
      <c r="KAE741" s="479"/>
      <c r="KAF741" s="479"/>
      <c r="KAG741" s="479"/>
      <c r="KAH741" s="479"/>
      <c r="KAI741" s="479"/>
      <c r="KAJ741" s="479"/>
      <c r="KAK741" s="479"/>
      <c r="KAL741" s="479"/>
      <c r="KAM741" s="479"/>
      <c r="KAN741" s="479"/>
      <c r="KAO741" s="479"/>
      <c r="KAP741" s="479"/>
      <c r="KAQ741" s="479"/>
      <c r="KAR741" s="479"/>
      <c r="KAS741" s="479"/>
      <c r="KAT741" s="479"/>
      <c r="KAU741" s="479"/>
      <c r="KAV741" s="479"/>
      <c r="KAW741" s="479"/>
      <c r="KAX741" s="479"/>
      <c r="KAY741" s="479"/>
      <c r="KAZ741" s="479"/>
      <c r="KBA741" s="479"/>
      <c r="KBB741" s="479"/>
      <c r="KBC741" s="479"/>
      <c r="KBD741" s="479"/>
      <c r="KBE741" s="479"/>
      <c r="KBF741" s="479"/>
      <c r="KBG741" s="479"/>
      <c r="KBH741" s="479"/>
      <c r="KBI741" s="479"/>
      <c r="KBJ741" s="479"/>
      <c r="KBK741" s="479"/>
      <c r="KBL741" s="479"/>
      <c r="KBM741" s="479"/>
      <c r="KBN741" s="479"/>
      <c r="KBO741" s="479"/>
      <c r="KBP741" s="479"/>
      <c r="KBQ741" s="479"/>
      <c r="KBR741" s="479"/>
      <c r="KBS741" s="479"/>
      <c r="KBT741" s="479"/>
      <c r="KBU741" s="479"/>
      <c r="KBV741" s="479"/>
      <c r="KBW741" s="479"/>
      <c r="KBX741" s="479"/>
      <c r="KBY741" s="479"/>
      <c r="KBZ741" s="479"/>
      <c r="KCA741" s="479"/>
      <c r="KCB741" s="479"/>
      <c r="KCC741" s="479"/>
      <c r="KCD741" s="479"/>
      <c r="KCE741" s="479"/>
      <c r="KCF741" s="479"/>
      <c r="KCG741" s="479"/>
      <c r="KCH741" s="479"/>
      <c r="KCI741" s="479"/>
      <c r="KCJ741" s="479"/>
      <c r="KCK741" s="479"/>
      <c r="KCL741" s="479"/>
      <c r="KCM741" s="479"/>
      <c r="KCN741" s="479"/>
      <c r="KCO741" s="479"/>
      <c r="KCP741" s="479"/>
      <c r="KCQ741" s="479"/>
      <c r="KCR741" s="479"/>
      <c r="KCS741" s="479"/>
      <c r="KCT741" s="479"/>
      <c r="KCU741" s="479"/>
      <c r="KCV741" s="479"/>
      <c r="KCW741" s="479"/>
      <c r="KCX741" s="479"/>
      <c r="KCY741" s="479"/>
      <c r="KCZ741" s="479"/>
      <c r="KDA741" s="479"/>
      <c r="KDB741" s="479"/>
      <c r="KDC741" s="479"/>
      <c r="KDD741" s="479"/>
      <c r="KDE741" s="479"/>
      <c r="KDF741" s="479"/>
      <c r="KDG741" s="479"/>
      <c r="KDH741" s="479"/>
      <c r="KDI741" s="479"/>
      <c r="KDJ741" s="479"/>
      <c r="KDK741" s="479"/>
      <c r="KDL741" s="479"/>
      <c r="KDM741" s="479"/>
      <c r="KDN741" s="479"/>
      <c r="KDO741" s="479"/>
      <c r="KDP741" s="479"/>
      <c r="KDQ741" s="479"/>
      <c r="KDR741" s="479"/>
      <c r="KDS741" s="479"/>
      <c r="KDT741" s="479"/>
      <c r="KDU741" s="479"/>
      <c r="KDV741" s="479"/>
      <c r="KDW741" s="479"/>
      <c r="KDX741" s="479"/>
      <c r="KDY741" s="479"/>
      <c r="KDZ741" s="479"/>
      <c r="KEA741" s="479"/>
      <c r="KEB741" s="479"/>
      <c r="KEC741" s="479"/>
      <c r="KED741" s="479"/>
      <c r="KEE741" s="479"/>
      <c r="KEF741" s="479"/>
      <c r="KEG741" s="479"/>
      <c r="KEH741" s="479"/>
      <c r="KEI741" s="479"/>
      <c r="KEJ741" s="479"/>
      <c r="KEK741" s="479"/>
      <c r="KEL741" s="479"/>
      <c r="KEM741" s="479"/>
      <c r="KEN741" s="479"/>
      <c r="KEO741" s="479"/>
      <c r="KEP741" s="479"/>
      <c r="KEQ741" s="479"/>
      <c r="KER741" s="479"/>
      <c r="KES741" s="479"/>
      <c r="KET741" s="479"/>
      <c r="KEU741" s="479"/>
      <c r="KEV741" s="479"/>
      <c r="KEW741" s="479"/>
      <c r="KEX741" s="479"/>
      <c r="KEY741" s="479"/>
      <c r="KEZ741" s="479"/>
      <c r="KFA741" s="479"/>
      <c r="KFB741" s="479"/>
      <c r="KFC741" s="479"/>
      <c r="KFD741" s="479"/>
      <c r="KFE741" s="479"/>
      <c r="KFF741" s="479"/>
      <c r="KFG741" s="479"/>
      <c r="KFH741" s="479"/>
      <c r="KFI741" s="479"/>
      <c r="KFJ741" s="479"/>
      <c r="KFK741" s="479"/>
      <c r="KFL741" s="479"/>
      <c r="KFM741" s="479"/>
      <c r="KFN741" s="479"/>
      <c r="KFO741" s="479"/>
      <c r="KFP741" s="479"/>
      <c r="KFQ741" s="479"/>
      <c r="KFR741" s="479"/>
      <c r="KFS741" s="479"/>
      <c r="KFT741" s="479"/>
      <c r="KFU741" s="479"/>
      <c r="KFV741" s="479"/>
      <c r="KFW741" s="479"/>
      <c r="KFX741" s="479"/>
      <c r="KFY741" s="479"/>
      <c r="KFZ741" s="479"/>
      <c r="KGA741" s="479"/>
      <c r="KGB741" s="479"/>
      <c r="KGC741" s="479"/>
      <c r="KGD741" s="479"/>
      <c r="KGE741" s="479"/>
      <c r="KGF741" s="479"/>
      <c r="KGG741" s="479"/>
      <c r="KGH741" s="479"/>
      <c r="KGI741" s="479"/>
      <c r="KGJ741" s="479"/>
      <c r="KGK741" s="479"/>
      <c r="KGL741" s="479"/>
      <c r="KGM741" s="479"/>
      <c r="KGN741" s="479"/>
      <c r="KGO741" s="479"/>
      <c r="KGP741" s="479"/>
      <c r="KGQ741" s="479"/>
      <c r="KGR741" s="479"/>
      <c r="KGS741" s="479"/>
      <c r="KGT741" s="479"/>
      <c r="KGU741" s="479"/>
      <c r="KGV741" s="479"/>
      <c r="KGW741" s="479"/>
      <c r="KGX741" s="479"/>
      <c r="KGY741" s="479"/>
      <c r="KGZ741" s="479"/>
      <c r="KHA741" s="479"/>
      <c r="KHB741" s="479"/>
      <c r="KHC741" s="479"/>
      <c r="KHD741" s="479"/>
      <c r="KHE741" s="479"/>
      <c r="KHF741" s="479"/>
      <c r="KHG741" s="479"/>
      <c r="KHH741" s="479"/>
      <c r="KHI741" s="479"/>
      <c r="KHJ741" s="479"/>
      <c r="KHK741" s="479"/>
      <c r="KHL741" s="479"/>
      <c r="KHM741" s="479"/>
      <c r="KHN741" s="479"/>
      <c r="KHO741" s="479"/>
      <c r="KHP741" s="479"/>
      <c r="KHQ741" s="479"/>
      <c r="KHR741" s="479"/>
      <c r="KHS741" s="479"/>
      <c r="KHT741" s="479"/>
      <c r="KHU741" s="479"/>
      <c r="KHV741" s="479"/>
      <c r="KHW741" s="479"/>
      <c r="KHX741" s="479"/>
      <c r="KHY741" s="479"/>
      <c r="KHZ741" s="479"/>
      <c r="KIA741" s="479"/>
      <c r="KIB741" s="479"/>
      <c r="KIC741" s="479"/>
      <c r="KID741" s="479"/>
      <c r="KIE741" s="479"/>
      <c r="KIF741" s="479"/>
      <c r="KIG741" s="479"/>
      <c r="KIH741" s="479"/>
      <c r="KII741" s="479"/>
      <c r="KIJ741" s="479"/>
      <c r="KIK741" s="479"/>
      <c r="KIL741" s="479"/>
      <c r="KIM741" s="479"/>
      <c r="KIN741" s="479"/>
      <c r="KIO741" s="479"/>
      <c r="KIP741" s="479"/>
      <c r="KIQ741" s="479"/>
      <c r="KIR741" s="479"/>
      <c r="KIS741" s="479"/>
      <c r="KIT741" s="479"/>
      <c r="KIU741" s="479"/>
      <c r="KIV741" s="479"/>
      <c r="KIW741" s="479"/>
      <c r="KIX741" s="479"/>
      <c r="KIY741" s="479"/>
      <c r="KIZ741" s="479"/>
      <c r="KJA741" s="479"/>
      <c r="KJB741" s="479"/>
      <c r="KJC741" s="479"/>
      <c r="KJD741" s="479"/>
      <c r="KJE741" s="479"/>
      <c r="KJF741" s="479"/>
      <c r="KJG741" s="479"/>
      <c r="KJH741" s="479"/>
      <c r="KJI741" s="479"/>
      <c r="KJJ741" s="479"/>
      <c r="KJK741" s="479"/>
      <c r="KJL741" s="479"/>
      <c r="KJM741" s="479"/>
      <c r="KJN741" s="479"/>
      <c r="KJO741" s="479"/>
      <c r="KJP741" s="479"/>
      <c r="KJQ741" s="479"/>
      <c r="KJR741" s="479"/>
      <c r="KJS741" s="479"/>
      <c r="KJT741" s="479"/>
      <c r="KJU741" s="479"/>
      <c r="KJV741" s="479"/>
      <c r="KJW741" s="479"/>
      <c r="KJX741" s="479"/>
      <c r="KJY741" s="479"/>
      <c r="KJZ741" s="479"/>
      <c r="KKA741" s="479"/>
      <c r="KKB741" s="479"/>
      <c r="KKC741" s="479"/>
      <c r="KKD741" s="479"/>
      <c r="KKE741" s="479"/>
      <c r="KKF741" s="479"/>
      <c r="KKG741" s="479"/>
      <c r="KKH741" s="479"/>
      <c r="KKI741" s="479"/>
      <c r="KKJ741" s="479"/>
      <c r="KKK741" s="479"/>
      <c r="KKL741" s="479"/>
      <c r="KKM741" s="479"/>
      <c r="KKN741" s="479"/>
      <c r="KKO741" s="479"/>
      <c r="KKP741" s="479"/>
      <c r="KKQ741" s="479"/>
      <c r="KKR741" s="479"/>
      <c r="KKS741" s="479"/>
      <c r="KKT741" s="479"/>
      <c r="KKU741" s="479"/>
      <c r="KKV741" s="479"/>
      <c r="KKW741" s="479"/>
      <c r="KKX741" s="479"/>
      <c r="KKY741" s="479"/>
      <c r="KKZ741" s="479"/>
      <c r="KLA741" s="479"/>
      <c r="KLB741" s="479"/>
      <c r="KLC741" s="479"/>
      <c r="KLD741" s="479"/>
      <c r="KLE741" s="479"/>
      <c r="KLF741" s="479"/>
      <c r="KLG741" s="479"/>
      <c r="KLH741" s="479"/>
      <c r="KLI741" s="479"/>
      <c r="KLJ741" s="479"/>
      <c r="KLK741" s="479"/>
      <c r="KLL741" s="479"/>
      <c r="KLM741" s="479"/>
      <c r="KLN741" s="479"/>
      <c r="KLO741" s="479"/>
      <c r="KLP741" s="479"/>
      <c r="KLQ741" s="479"/>
      <c r="KLR741" s="479"/>
      <c r="KLS741" s="479"/>
      <c r="KLT741" s="479"/>
      <c r="KLU741" s="479"/>
      <c r="KLV741" s="479"/>
      <c r="KLW741" s="479"/>
      <c r="KLX741" s="479"/>
      <c r="KLY741" s="479"/>
      <c r="KLZ741" s="479"/>
      <c r="KMA741" s="479"/>
      <c r="KMB741" s="479"/>
      <c r="KMC741" s="479"/>
      <c r="KMD741" s="479"/>
      <c r="KME741" s="479"/>
      <c r="KMF741" s="479"/>
      <c r="KMG741" s="479"/>
      <c r="KMH741" s="479"/>
      <c r="KMI741" s="479"/>
      <c r="KMJ741" s="479"/>
      <c r="KMK741" s="479"/>
      <c r="KML741" s="479"/>
      <c r="KMM741" s="479"/>
      <c r="KMN741" s="479"/>
      <c r="KMO741" s="479"/>
      <c r="KMP741" s="479"/>
      <c r="KMQ741" s="479"/>
      <c r="KMR741" s="479"/>
      <c r="KMS741" s="479"/>
      <c r="KMT741" s="479"/>
      <c r="KMU741" s="479"/>
      <c r="KMV741" s="479"/>
      <c r="KMW741" s="479"/>
      <c r="KMX741" s="479"/>
      <c r="KMY741" s="479"/>
      <c r="KMZ741" s="479"/>
      <c r="KNA741" s="479"/>
      <c r="KNB741" s="479"/>
      <c r="KNC741" s="479"/>
      <c r="KND741" s="479"/>
      <c r="KNE741" s="479"/>
      <c r="KNF741" s="479"/>
      <c r="KNG741" s="479"/>
      <c r="KNH741" s="479"/>
      <c r="KNI741" s="479"/>
      <c r="KNJ741" s="479"/>
      <c r="KNK741" s="479"/>
      <c r="KNL741" s="479"/>
      <c r="KNM741" s="479"/>
      <c r="KNN741" s="479"/>
      <c r="KNO741" s="479"/>
      <c r="KNP741" s="479"/>
      <c r="KNQ741" s="479"/>
      <c r="KNR741" s="479"/>
      <c r="KNS741" s="479"/>
      <c r="KNT741" s="479"/>
      <c r="KNU741" s="479"/>
      <c r="KNV741" s="479"/>
      <c r="KNW741" s="479"/>
      <c r="KNX741" s="479"/>
      <c r="KNY741" s="479"/>
      <c r="KNZ741" s="479"/>
      <c r="KOA741" s="479"/>
      <c r="KOB741" s="479"/>
      <c r="KOC741" s="479"/>
      <c r="KOD741" s="479"/>
      <c r="KOE741" s="479"/>
      <c r="KOF741" s="479"/>
      <c r="KOG741" s="479"/>
      <c r="KOH741" s="479"/>
      <c r="KOI741" s="479"/>
      <c r="KOJ741" s="479"/>
      <c r="KOK741" s="479"/>
      <c r="KOL741" s="479"/>
      <c r="KOM741" s="479"/>
      <c r="KON741" s="479"/>
      <c r="KOO741" s="479"/>
      <c r="KOP741" s="479"/>
      <c r="KOQ741" s="479"/>
      <c r="KOR741" s="479"/>
      <c r="KOS741" s="479"/>
      <c r="KOT741" s="479"/>
      <c r="KOU741" s="479"/>
      <c r="KOV741" s="479"/>
      <c r="KOW741" s="479"/>
      <c r="KOX741" s="479"/>
      <c r="KOY741" s="479"/>
      <c r="KOZ741" s="479"/>
      <c r="KPA741" s="479"/>
      <c r="KPB741" s="479"/>
      <c r="KPC741" s="479"/>
      <c r="KPD741" s="479"/>
      <c r="KPE741" s="479"/>
      <c r="KPF741" s="479"/>
      <c r="KPG741" s="479"/>
      <c r="KPH741" s="479"/>
      <c r="KPI741" s="479"/>
      <c r="KPJ741" s="479"/>
      <c r="KPK741" s="479"/>
      <c r="KPL741" s="479"/>
      <c r="KPM741" s="479"/>
      <c r="KPN741" s="479"/>
      <c r="KPO741" s="479"/>
      <c r="KPP741" s="479"/>
      <c r="KPQ741" s="479"/>
      <c r="KPR741" s="479"/>
      <c r="KPS741" s="479"/>
      <c r="KPT741" s="479"/>
      <c r="KPU741" s="479"/>
      <c r="KPV741" s="479"/>
      <c r="KPW741" s="479"/>
      <c r="KPX741" s="479"/>
      <c r="KPY741" s="479"/>
      <c r="KPZ741" s="479"/>
      <c r="KQA741" s="479"/>
      <c r="KQB741" s="479"/>
      <c r="KQC741" s="479"/>
      <c r="KQD741" s="479"/>
      <c r="KQE741" s="479"/>
      <c r="KQF741" s="479"/>
      <c r="KQG741" s="479"/>
      <c r="KQH741" s="479"/>
      <c r="KQI741" s="479"/>
      <c r="KQJ741" s="479"/>
      <c r="KQK741" s="479"/>
      <c r="KQL741" s="479"/>
      <c r="KQM741" s="479"/>
      <c r="KQN741" s="479"/>
      <c r="KQO741" s="479"/>
      <c r="KQP741" s="479"/>
      <c r="KQQ741" s="479"/>
      <c r="KQR741" s="479"/>
      <c r="KQS741" s="479"/>
      <c r="KQT741" s="479"/>
      <c r="KQU741" s="479"/>
      <c r="KQV741" s="479"/>
      <c r="KQW741" s="479"/>
      <c r="KQX741" s="479"/>
      <c r="KQY741" s="479"/>
      <c r="KQZ741" s="479"/>
      <c r="KRA741" s="479"/>
      <c r="KRB741" s="479"/>
      <c r="KRC741" s="479"/>
      <c r="KRD741" s="479"/>
      <c r="KRE741" s="479"/>
      <c r="KRF741" s="479"/>
      <c r="KRG741" s="479"/>
      <c r="KRH741" s="479"/>
      <c r="KRI741" s="479"/>
      <c r="KRJ741" s="479"/>
      <c r="KRK741" s="479"/>
      <c r="KRL741" s="479"/>
      <c r="KRM741" s="479"/>
      <c r="KRN741" s="479"/>
      <c r="KRO741" s="479"/>
      <c r="KRP741" s="479"/>
      <c r="KRQ741" s="479"/>
      <c r="KRR741" s="479"/>
      <c r="KRS741" s="479"/>
      <c r="KRT741" s="479"/>
      <c r="KRU741" s="479"/>
      <c r="KRV741" s="479"/>
      <c r="KRW741" s="479"/>
      <c r="KRX741" s="479"/>
      <c r="KRY741" s="479"/>
      <c r="KRZ741" s="479"/>
      <c r="KSA741" s="479"/>
      <c r="KSB741" s="479"/>
      <c r="KSC741" s="479"/>
      <c r="KSD741" s="479"/>
      <c r="KSE741" s="479"/>
      <c r="KSF741" s="479"/>
      <c r="KSG741" s="479"/>
      <c r="KSH741" s="479"/>
      <c r="KSI741" s="479"/>
      <c r="KSJ741" s="479"/>
      <c r="KSK741" s="479"/>
      <c r="KSL741" s="479"/>
      <c r="KSM741" s="479"/>
      <c r="KSN741" s="479"/>
      <c r="KSO741" s="479"/>
      <c r="KSP741" s="479"/>
      <c r="KSQ741" s="479"/>
      <c r="KSR741" s="479"/>
      <c r="KSS741" s="479"/>
      <c r="KST741" s="479"/>
      <c r="KSU741" s="479"/>
      <c r="KSV741" s="479"/>
      <c r="KSW741" s="479"/>
      <c r="KSX741" s="479"/>
      <c r="KSY741" s="479"/>
      <c r="KSZ741" s="479"/>
      <c r="KTA741" s="479"/>
      <c r="KTB741" s="479"/>
      <c r="KTC741" s="479"/>
      <c r="KTD741" s="479"/>
      <c r="KTE741" s="479"/>
      <c r="KTF741" s="479"/>
      <c r="KTG741" s="479"/>
      <c r="KTH741" s="479"/>
      <c r="KTI741" s="479"/>
      <c r="KTJ741" s="479"/>
      <c r="KTK741" s="479"/>
      <c r="KTL741" s="479"/>
      <c r="KTM741" s="479"/>
      <c r="KTN741" s="479"/>
      <c r="KTO741" s="479"/>
      <c r="KTP741" s="479"/>
      <c r="KTQ741" s="479"/>
      <c r="KTR741" s="479"/>
      <c r="KTS741" s="479"/>
      <c r="KTT741" s="479"/>
      <c r="KTU741" s="479"/>
      <c r="KTV741" s="479"/>
      <c r="KTW741" s="479"/>
      <c r="KTX741" s="479"/>
      <c r="KTY741" s="479"/>
      <c r="KTZ741" s="479"/>
      <c r="KUA741" s="479"/>
      <c r="KUB741" s="479"/>
      <c r="KUC741" s="479"/>
      <c r="KUD741" s="479"/>
      <c r="KUE741" s="479"/>
      <c r="KUF741" s="479"/>
      <c r="KUG741" s="479"/>
      <c r="KUH741" s="479"/>
      <c r="KUI741" s="479"/>
      <c r="KUJ741" s="479"/>
      <c r="KUK741" s="479"/>
      <c r="KUL741" s="479"/>
      <c r="KUM741" s="479"/>
      <c r="KUN741" s="479"/>
      <c r="KUO741" s="479"/>
      <c r="KUP741" s="479"/>
      <c r="KUQ741" s="479"/>
      <c r="KUR741" s="479"/>
      <c r="KUS741" s="479"/>
      <c r="KUT741" s="479"/>
      <c r="KUU741" s="479"/>
      <c r="KUV741" s="479"/>
      <c r="KUW741" s="479"/>
      <c r="KUX741" s="479"/>
      <c r="KUY741" s="479"/>
      <c r="KUZ741" s="479"/>
      <c r="KVA741" s="479"/>
      <c r="KVB741" s="479"/>
      <c r="KVC741" s="479"/>
      <c r="KVD741" s="479"/>
      <c r="KVE741" s="479"/>
      <c r="KVF741" s="479"/>
      <c r="KVG741" s="479"/>
      <c r="KVH741" s="479"/>
      <c r="KVI741" s="479"/>
      <c r="KVJ741" s="479"/>
      <c r="KVK741" s="479"/>
      <c r="KVL741" s="479"/>
      <c r="KVM741" s="479"/>
      <c r="KVN741" s="479"/>
      <c r="KVO741" s="479"/>
      <c r="KVP741" s="479"/>
      <c r="KVQ741" s="479"/>
      <c r="KVR741" s="479"/>
      <c r="KVS741" s="479"/>
      <c r="KVT741" s="479"/>
      <c r="KVU741" s="479"/>
      <c r="KVV741" s="479"/>
      <c r="KVW741" s="479"/>
      <c r="KVX741" s="479"/>
      <c r="KVY741" s="479"/>
      <c r="KVZ741" s="479"/>
      <c r="KWA741" s="479"/>
      <c r="KWB741" s="479"/>
      <c r="KWC741" s="479"/>
      <c r="KWD741" s="479"/>
      <c r="KWE741" s="479"/>
      <c r="KWF741" s="479"/>
      <c r="KWG741" s="479"/>
      <c r="KWH741" s="479"/>
      <c r="KWI741" s="479"/>
      <c r="KWJ741" s="479"/>
      <c r="KWK741" s="479"/>
      <c r="KWL741" s="479"/>
      <c r="KWM741" s="479"/>
      <c r="KWN741" s="479"/>
      <c r="KWO741" s="479"/>
      <c r="KWP741" s="479"/>
      <c r="KWQ741" s="479"/>
      <c r="KWR741" s="479"/>
      <c r="KWS741" s="479"/>
      <c r="KWT741" s="479"/>
      <c r="KWU741" s="479"/>
      <c r="KWV741" s="479"/>
      <c r="KWW741" s="479"/>
      <c r="KWX741" s="479"/>
      <c r="KWY741" s="479"/>
      <c r="KWZ741" s="479"/>
      <c r="KXA741" s="479"/>
      <c r="KXB741" s="479"/>
      <c r="KXC741" s="479"/>
      <c r="KXD741" s="479"/>
      <c r="KXE741" s="479"/>
      <c r="KXF741" s="479"/>
      <c r="KXG741" s="479"/>
      <c r="KXH741" s="479"/>
      <c r="KXI741" s="479"/>
      <c r="KXJ741" s="479"/>
      <c r="KXK741" s="479"/>
      <c r="KXL741" s="479"/>
      <c r="KXM741" s="479"/>
      <c r="KXN741" s="479"/>
      <c r="KXO741" s="479"/>
      <c r="KXP741" s="479"/>
      <c r="KXQ741" s="479"/>
      <c r="KXR741" s="479"/>
      <c r="KXS741" s="479"/>
      <c r="KXT741" s="479"/>
      <c r="KXU741" s="479"/>
      <c r="KXV741" s="479"/>
      <c r="KXW741" s="479"/>
      <c r="KXX741" s="479"/>
      <c r="KXY741" s="479"/>
      <c r="KXZ741" s="479"/>
      <c r="KYA741" s="479"/>
      <c r="KYB741" s="479"/>
      <c r="KYC741" s="479"/>
      <c r="KYD741" s="479"/>
      <c r="KYE741" s="479"/>
      <c r="KYF741" s="479"/>
      <c r="KYG741" s="479"/>
      <c r="KYH741" s="479"/>
      <c r="KYI741" s="479"/>
      <c r="KYJ741" s="479"/>
      <c r="KYK741" s="479"/>
      <c r="KYL741" s="479"/>
      <c r="KYM741" s="479"/>
      <c r="KYN741" s="479"/>
      <c r="KYO741" s="479"/>
      <c r="KYP741" s="479"/>
      <c r="KYQ741" s="479"/>
      <c r="KYR741" s="479"/>
      <c r="KYS741" s="479"/>
      <c r="KYT741" s="479"/>
      <c r="KYU741" s="479"/>
      <c r="KYV741" s="479"/>
      <c r="KYW741" s="479"/>
      <c r="KYX741" s="479"/>
      <c r="KYY741" s="479"/>
      <c r="KYZ741" s="479"/>
      <c r="KZA741" s="479"/>
      <c r="KZB741" s="479"/>
      <c r="KZC741" s="479"/>
      <c r="KZD741" s="479"/>
      <c r="KZE741" s="479"/>
      <c r="KZF741" s="479"/>
      <c r="KZG741" s="479"/>
      <c r="KZH741" s="479"/>
      <c r="KZI741" s="479"/>
      <c r="KZJ741" s="479"/>
      <c r="KZK741" s="479"/>
      <c r="KZL741" s="479"/>
      <c r="KZM741" s="479"/>
      <c r="KZN741" s="479"/>
      <c r="KZO741" s="479"/>
      <c r="KZP741" s="479"/>
      <c r="KZQ741" s="479"/>
      <c r="KZR741" s="479"/>
      <c r="KZS741" s="479"/>
      <c r="KZT741" s="479"/>
      <c r="KZU741" s="479"/>
      <c r="KZV741" s="479"/>
      <c r="KZW741" s="479"/>
      <c r="KZX741" s="479"/>
      <c r="KZY741" s="479"/>
      <c r="KZZ741" s="479"/>
      <c r="LAA741" s="479"/>
      <c r="LAB741" s="479"/>
      <c r="LAC741" s="479"/>
      <c r="LAD741" s="479"/>
      <c r="LAE741" s="479"/>
      <c r="LAF741" s="479"/>
      <c r="LAG741" s="479"/>
      <c r="LAH741" s="479"/>
      <c r="LAI741" s="479"/>
      <c r="LAJ741" s="479"/>
      <c r="LAK741" s="479"/>
      <c r="LAL741" s="479"/>
      <c r="LAM741" s="479"/>
      <c r="LAN741" s="479"/>
      <c r="LAO741" s="479"/>
      <c r="LAP741" s="479"/>
      <c r="LAQ741" s="479"/>
      <c r="LAR741" s="479"/>
      <c r="LAS741" s="479"/>
      <c r="LAT741" s="479"/>
      <c r="LAU741" s="479"/>
      <c r="LAV741" s="479"/>
      <c r="LAW741" s="479"/>
      <c r="LAX741" s="479"/>
      <c r="LAY741" s="479"/>
      <c r="LAZ741" s="479"/>
      <c r="LBA741" s="479"/>
      <c r="LBB741" s="479"/>
      <c r="LBC741" s="479"/>
      <c r="LBD741" s="479"/>
      <c r="LBE741" s="479"/>
      <c r="LBF741" s="479"/>
      <c r="LBG741" s="479"/>
      <c r="LBH741" s="479"/>
      <c r="LBI741" s="479"/>
      <c r="LBJ741" s="479"/>
      <c r="LBK741" s="479"/>
      <c r="LBL741" s="479"/>
      <c r="LBM741" s="479"/>
      <c r="LBN741" s="479"/>
      <c r="LBO741" s="479"/>
      <c r="LBP741" s="479"/>
      <c r="LBQ741" s="479"/>
      <c r="LBR741" s="479"/>
      <c r="LBS741" s="479"/>
      <c r="LBT741" s="479"/>
      <c r="LBU741" s="479"/>
      <c r="LBV741" s="479"/>
      <c r="LBW741" s="479"/>
      <c r="LBX741" s="479"/>
      <c r="LBY741" s="479"/>
      <c r="LBZ741" s="479"/>
      <c r="LCA741" s="479"/>
      <c r="LCB741" s="479"/>
      <c r="LCC741" s="479"/>
      <c r="LCD741" s="479"/>
      <c r="LCE741" s="479"/>
      <c r="LCF741" s="479"/>
      <c r="LCG741" s="479"/>
      <c r="LCH741" s="479"/>
      <c r="LCI741" s="479"/>
      <c r="LCJ741" s="479"/>
      <c r="LCK741" s="479"/>
      <c r="LCL741" s="479"/>
      <c r="LCM741" s="479"/>
      <c r="LCN741" s="479"/>
      <c r="LCO741" s="479"/>
      <c r="LCP741" s="479"/>
      <c r="LCQ741" s="479"/>
      <c r="LCR741" s="479"/>
      <c r="LCS741" s="479"/>
      <c r="LCT741" s="479"/>
      <c r="LCU741" s="479"/>
      <c r="LCV741" s="479"/>
      <c r="LCW741" s="479"/>
      <c r="LCX741" s="479"/>
      <c r="LCY741" s="479"/>
      <c r="LCZ741" s="479"/>
      <c r="LDA741" s="479"/>
      <c r="LDB741" s="479"/>
      <c r="LDC741" s="479"/>
      <c r="LDD741" s="479"/>
      <c r="LDE741" s="479"/>
      <c r="LDF741" s="479"/>
      <c r="LDG741" s="479"/>
      <c r="LDH741" s="479"/>
      <c r="LDI741" s="479"/>
      <c r="LDJ741" s="479"/>
      <c r="LDK741" s="479"/>
      <c r="LDL741" s="479"/>
      <c r="LDM741" s="479"/>
      <c r="LDN741" s="479"/>
      <c r="LDO741" s="479"/>
      <c r="LDP741" s="479"/>
      <c r="LDQ741" s="479"/>
      <c r="LDR741" s="479"/>
      <c r="LDS741" s="479"/>
      <c r="LDT741" s="479"/>
      <c r="LDU741" s="479"/>
      <c r="LDV741" s="479"/>
      <c r="LDW741" s="479"/>
      <c r="LDX741" s="479"/>
      <c r="LDY741" s="479"/>
      <c r="LDZ741" s="479"/>
      <c r="LEA741" s="479"/>
      <c r="LEB741" s="479"/>
      <c r="LEC741" s="479"/>
      <c r="LED741" s="479"/>
      <c r="LEE741" s="479"/>
      <c r="LEF741" s="479"/>
      <c r="LEG741" s="479"/>
      <c r="LEH741" s="479"/>
      <c r="LEI741" s="479"/>
      <c r="LEJ741" s="479"/>
      <c r="LEK741" s="479"/>
      <c r="LEL741" s="479"/>
      <c r="LEM741" s="479"/>
      <c r="LEN741" s="479"/>
      <c r="LEO741" s="479"/>
      <c r="LEP741" s="479"/>
      <c r="LEQ741" s="479"/>
      <c r="LER741" s="479"/>
      <c r="LES741" s="479"/>
      <c r="LET741" s="479"/>
      <c r="LEU741" s="479"/>
      <c r="LEV741" s="479"/>
      <c r="LEW741" s="479"/>
      <c r="LEX741" s="479"/>
      <c r="LEY741" s="479"/>
      <c r="LEZ741" s="479"/>
      <c r="LFA741" s="479"/>
      <c r="LFB741" s="479"/>
      <c r="LFC741" s="479"/>
      <c r="LFD741" s="479"/>
      <c r="LFE741" s="479"/>
      <c r="LFF741" s="479"/>
      <c r="LFG741" s="479"/>
      <c r="LFH741" s="479"/>
      <c r="LFI741" s="479"/>
      <c r="LFJ741" s="479"/>
      <c r="LFK741" s="479"/>
      <c r="LFL741" s="479"/>
      <c r="LFM741" s="479"/>
      <c r="LFN741" s="479"/>
      <c r="LFO741" s="479"/>
      <c r="LFP741" s="479"/>
      <c r="LFQ741" s="479"/>
      <c r="LFR741" s="479"/>
      <c r="LFS741" s="479"/>
      <c r="LFT741" s="479"/>
      <c r="LFU741" s="479"/>
      <c r="LFV741" s="479"/>
      <c r="LFW741" s="479"/>
      <c r="LFX741" s="479"/>
      <c r="LFY741" s="479"/>
      <c r="LFZ741" s="479"/>
      <c r="LGA741" s="479"/>
      <c r="LGB741" s="479"/>
      <c r="LGC741" s="479"/>
      <c r="LGD741" s="479"/>
      <c r="LGE741" s="479"/>
      <c r="LGF741" s="479"/>
      <c r="LGG741" s="479"/>
      <c r="LGH741" s="479"/>
      <c r="LGI741" s="479"/>
      <c r="LGJ741" s="479"/>
      <c r="LGK741" s="479"/>
      <c r="LGL741" s="479"/>
      <c r="LGM741" s="479"/>
      <c r="LGN741" s="479"/>
      <c r="LGO741" s="479"/>
      <c r="LGP741" s="479"/>
      <c r="LGQ741" s="479"/>
      <c r="LGR741" s="479"/>
      <c r="LGS741" s="479"/>
      <c r="LGT741" s="479"/>
      <c r="LGU741" s="479"/>
      <c r="LGV741" s="479"/>
      <c r="LGW741" s="479"/>
      <c r="LGX741" s="479"/>
      <c r="LGY741" s="479"/>
      <c r="LGZ741" s="479"/>
      <c r="LHA741" s="479"/>
      <c r="LHB741" s="479"/>
      <c r="LHC741" s="479"/>
      <c r="LHD741" s="479"/>
      <c r="LHE741" s="479"/>
      <c r="LHF741" s="479"/>
      <c r="LHG741" s="479"/>
      <c r="LHH741" s="479"/>
      <c r="LHI741" s="479"/>
      <c r="LHJ741" s="479"/>
      <c r="LHK741" s="479"/>
      <c r="LHL741" s="479"/>
      <c r="LHM741" s="479"/>
      <c r="LHN741" s="479"/>
      <c r="LHO741" s="479"/>
      <c r="LHP741" s="479"/>
      <c r="LHQ741" s="479"/>
      <c r="LHR741" s="479"/>
      <c r="LHS741" s="479"/>
      <c r="LHT741" s="479"/>
      <c r="LHU741" s="479"/>
      <c r="LHV741" s="479"/>
      <c r="LHW741" s="479"/>
      <c r="LHX741" s="479"/>
      <c r="LHY741" s="479"/>
      <c r="LHZ741" s="479"/>
      <c r="LIA741" s="479"/>
      <c r="LIB741" s="479"/>
      <c r="LIC741" s="479"/>
      <c r="LID741" s="479"/>
      <c r="LIE741" s="479"/>
      <c r="LIF741" s="479"/>
      <c r="LIG741" s="479"/>
      <c r="LIH741" s="479"/>
      <c r="LII741" s="479"/>
      <c r="LIJ741" s="479"/>
      <c r="LIK741" s="479"/>
      <c r="LIL741" s="479"/>
      <c r="LIM741" s="479"/>
      <c r="LIN741" s="479"/>
      <c r="LIO741" s="479"/>
      <c r="LIP741" s="479"/>
      <c r="LIQ741" s="479"/>
      <c r="LIR741" s="479"/>
      <c r="LIS741" s="479"/>
      <c r="LIT741" s="479"/>
      <c r="LIU741" s="479"/>
      <c r="LIV741" s="479"/>
      <c r="LIW741" s="479"/>
      <c r="LIX741" s="479"/>
      <c r="LIY741" s="479"/>
      <c r="LIZ741" s="479"/>
      <c r="LJA741" s="479"/>
      <c r="LJB741" s="479"/>
      <c r="LJC741" s="479"/>
      <c r="LJD741" s="479"/>
      <c r="LJE741" s="479"/>
      <c r="LJF741" s="479"/>
      <c r="LJG741" s="479"/>
      <c r="LJH741" s="479"/>
      <c r="LJI741" s="479"/>
      <c r="LJJ741" s="479"/>
      <c r="LJK741" s="479"/>
      <c r="LJL741" s="479"/>
      <c r="LJM741" s="479"/>
      <c r="LJN741" s="479"/>
      <c r="LJO741" s="479"/>
      <c r="LJP741" s="479"/>
      <c r="LJQ741" s="479"/>
      <c r="LJR741" s="479"/>
      <c r="LJS741" s="479"/>
      <c r="LJT741" s="479"/>
      <c r="LJU741" s="479"/>
      <c r="LJV741" s="479"/>
      <c r="LJW741" s="479"/>
      <c r="LJX741" s="479"/>
      <c r="LJY741" s="479"/>
      <c r="LJZ741" s="479"/>
      <c r="LKA741" s="479"/>
      <c r="LKB741" s="479"/>
      <c r="LKC741" s="479"/>
      <c r="LKD741" s="479"/>
      <c r="LKE741" s="479"/>
      <c r="LKF741" s="479"/>
      <c r="LKG741" s="479"/>
      <c r="LKH741" s="479"/>
      <c r="LKI741" s="479"/>
      <c r="LKJ741" s="479"/>
      <c r="LKK741" s="479"/>
      <c r="LKL741" s="479"/>
      <c r="LKM741" s="479"/>
      <c r="LKN741" s="479"/>
      <c r="LKO741" s="479"/>
      <c r="LKP741" s="479"/>
      <c r="LKQ741" s="479"/>
      <c r="LKR741" s="479"/>
      <c r="LKS741" s="479"/>
      <c r="LKT741" s="479"/>
      <c r="LKU741" s="479"/>
      <c r="LKV741" s="479"/>
      <c r="LKW741" s="479"/>
      <c r="LKX741" s="479"/>
      <c r="LKY741" s="479"/>
      <c r="LKZ741" s="479"/>
      <c r="LLA741" s="479"/>
      <c r="LLB741" s="479"/>
      <c r="LLC741" s="479"/>
      <c r="LLD741" s="479"/>
      <c r="LLE741" s="479"/>
      <c r="LLF741" s="479"/>
      <c r="LLG741" s="479"/>
      <c r="LLH741" s="479"/>
      <c r="LLI741" s="479"/>
      <c r="LLJ741" s="479"/>
      <c r="LLK741" s="479"/>
      <c r="LLL741" s="479"/>
      <c r="LLM741" s="479"/>
      <c r="LLN741" s="479"/>
      <c r="LLO741" s="479"/>
      <c r="LLP741" s="479"/>
      <c r="LLQ741" s="479"/>
      <c r="LLR741" s="479"/>
      <c r="LLS741" s="479"/>
      <c r="LLT741" s="479"/>
      <c r="LLU741" s="479"/>
      <c r="LLV741" s="479"/>
      <c r="LLW741" s="479"/>
      <c r="LLX741" s="479"/>
      <c r="LLY741" s="479"/>
      <c r="LLZ741" s="479"/>
      <c r="LMA741" s="479"/>
      <c r="LMB741" s="479"/>
      <c r="LMC741" s="479"/>
      <c r="LMD741" s="479"/>
      <c r="LME741" s="479"/>
      <c r="LMF741" s="479"/>
      <c r="LMG741" s="479"/>
      <c r="LMH741" s="479"/>
      <c r="LMI741" s="479"/>
      <c r="LMJ741" s="479"/>
      <c r="LMK741" s="479"/>
      <c r="LML741" s="479"/>
      <c r="LMM741" s="479"/>
      <c r="LMN741" s="479"/>
      <c r="LMO741" s="479"/>
      <c r="LMP741" s="479"/>
      <c r="LMQ741" s="479"/>
      <c r="LMR741" s="479"/>
      <c r="LMS741" s="479"/>
      <c r="LMT741" s="479"/>
      <c r="LMU741" s="479"/>
      <c r="LMV741" s="479"/>
      <c r="LMW741" s="479"/>
      <c r="LMX741" s="479"/>
      <c r="LMY741" s="479"/>
      <c r="LMZ741" s="479"/>
      <c r="LNA741" s="479"/>
      <c r="LNB741" s="479"/>
      <c r="LNC741" s="479"/>
      <c r="LND741" s="479"/>
      <c r="LNE741" s="479"/>
      <c r="LNF741" s="479"/>
      <c r="LNG741" s="479"/>
      <c r="LNH741" s="479"/>
      <c r="LNI741" s="479"/>
      <c r="LNJ741" s="479"/>
      <c r="LNK741" s="479"/>
      <c r="LNL741" s="479"/>
      <c r="LNM741" s="479"/>
      <c r="LNN741" s="479"/>
      <c r="LNO741" s="479"/>
      <c r="LNP741" s="479"/>
      <c r="LNQ741" s="479"/>
      <c r="LNR741" s="479"/>
      <c r="LNS741" s="479"/>
      <c r="LNT741" s="479"/>
      <c r="LNU741" s="479"/>
      <c r="LNV741" s="479"/>
      <c r="LNW741" s="479"/>
      <c r="LNX741" s="479"/>
      <c r="LNY741" s="479"/>
      <c r="LNZ741" s="479"/>
      <c r="LOA741" s="479"/>
      <c r="LOB741" s="479"/>
      <c r="LOC741" s="479"/>
      <c r="LOD741" s="479"/>
      <c r="LOE741" s="479"/>
      <c r="LOF741" s="479"/>
      <c r="LOG741" s="479"/>
      <c r="LOH741" s="479"/>
      <c r="LOI741" s="479"/>
      <c r="LOJ741" s="479"/>
      <c r="LOK741" s="479"/>
      <c r="LOL741" s="479"/>
      <c r="LOM741" s="479"/>
      <c r="LON741" s="479"/>
      <c r="LOO741" s="479"/>
      <c r="LOP741" s="479"/>
      <c r="LOQ741" s="479"/>
      <c r="LOR741" s="479"/>
      <c r="LOS741" s="479"/>
      <c r="LOT741" s="479"/>
      <c r="LOU741" s="479"/>
      <c r="LOV741" s="479"/>
      <c r="LOW741" s="479"/>
      <c r="LOX741" s="479"/>
      <c r="LOY741" s="479"/>
      <c r="LOZ741" s="479"/>
      <c r="LPA741" s="479"/>
      <c r="LPB741" s="479"/>
      <c r="LPC741" s="479"/>
      <c r="LPD741" s="479"/>
      <c r="LPE741" s="479"/>
      <c r="LPF741" s="479"/>
      <c r="LPG741" s="479"/>
      <c r="LPH741" s="479"/>
      <c r="LPI741" s="479"/>
      <c r="LPJ741" s="479"/>
      <c r="LPK741" s="479"/>
      <c r="LPL741" s="479"/>
      <c r="LPM741" s="479"/>
      <c r="LPN741" s="479"/>
      <c r="LPO741" s="479"/>
      <c r="LPP741" s="479"/>
      <c r="LPQ741" s="479"/>
      <c r="LPR741" s="479"/>
      <c r="LPS741" s="479"/>
      <c r="LPT741" s="479"/>
      <c r="LPU741" s="479"/>
      <c r="LPV741" s="479"/>
      <c r="LPW741" s="479"/>
      <c r="LPX741" s="479"/>
      <c r="LPY741" s="479"/>
      <c r="LPZ741" s="479"/>
      <c r="LQA741" s="479"/>
      <c r="LQB741" s="479"/>
      <c r="LQC741" s="479"/>
      <c r="LQD741" s="479"/>
      <c r="LQE741" s="479"/>
      <c r="LQF741" s="479"/>
      <c r="LQG741" s="479"/>
      <c r="LQH741" s="479"/>
      <c r="LQI741" s="479"/>
      <c r="LQJ741" s="479"/>
      <c r="LQK741" s="479"/>
      <c r="LQL741" s="479"/>
      <c r="LQM741" s="479"/>
      <c r="LQN741" s="479"/>
      <c r="LQO741" s="479"/>
      <c r="LQP741" s="479"/>
      <c r="LQQ741" s="479"/>
      <c r="LQR741" s="479"/>
      <c r="LQS741" s="479"/>
      <c r="LQT741" s="479"/>
      <c r="LQU741" s="479"/>
      <c r="LQV741" s="479"/>
      <c r="LQW741" s="479"/>
      <c r="LQX741" s="479"/>
      <c r="LQY741" s="479"/>
      <c r="LQZ741" s="479"/>
      <c r="LRA741" s="479"/>
      <c r="LRB741" s="479"/>
      <c r="LRC741" s="479"/>
      <c r="LRD741" s="479"/>
      <c r="LRE741" s="479"/>
      <c r="LRF741" s="479"/>
      <c r="LRG741" s="479"/>
      <c r="LRH741" s="479"/>
      <c r="LRI741" s="479"/>
      <c r="LRJ741" s="479"/>
      <c r="LRK741" s="479"/>
      <c r="LRL741" s="479"/>
      <c r="LRM741" s="479"/>
      <c r="LRN741" s="479"/>
      <c r="LRO741" s="479"/>
      <c r="LRP741" s="479"/>
      <c r="LRQ741" s="479"/>
      <c r="LRR741" s="479"/>
      <c r="LRS741" s="479"/>
      <c r="LRT741" s="479"/>
      <c r="LRU741" s="479"/>
      <c r="LRV741" s="479"/>
      <c r="LRW741" s="479"/>
      <c r="LRX741" s="479"/>
      <c r="LRY741" s="479"/>
      <c r="LRZ741" s="479"/>
      <c r="LSA741" s="479"/>
      <c r="LSB741" s="479"/>
      <c r="LSC741" s="479"/>
      <c r="LSD741" s="479"/>
      <c r="LSE741" s="479"/>
      <c r="LSF741" s="479"/>
      <c r="LSG741" s="479"/>
      <c r="LSH741" s="479"/>
      <c r="LSI741" s="479"/>
      <c r="LSJ741" s="479"/>
      <c r="LSK741" s="479"/>
      <c r="LSL741" s="479"/>
      <c r="LSM741" s="479"/>
      <c r="LSN741" s="479"/>
      <c r="LSO741" s="479"/>
      <c r="LSP741" s="479"/>
      <c r="LSQ741" s="479"/>
      <c r="LSR741" s="479"/>
      <c r="LSS741" s="479"/>
      <c r="LST741" s="479"/>
      <c r="LSU741" s="479"/>
      <c r="LSV741" s="479"/>
      <c r="LSW741" s="479"/>
      <c r="LSX741" s="479"/>
      <c r="LSY741" s="479"/>
      <c r="LSZ741" s="479"/>
      <c r="LTA741" s="479"/>
      <c r="LTB741" s="479"/>
      <c r="LTC741" s="479"/>
      <c r="LTD741" s="479"/>
      <c r="LTE741" s="479"/>
      <c r="LTF741" s="479"/>
      <c r="LTG741" s="479"/>
      <c r="LTH741" s="479"/>
      <c r="LTI741" s="479"/>
      <c r="LTJ741" s="479"/>
      <c r="LTK741" s="479"/>
      <c r="LTL741" s="479"/>
      <c r="LTM741" s="479"/>
      <c r="LTN741" s="479"/>
      <c r="LTO741" s="479"/>
      <c r="LTP741" s="479"/>
      <c r="LTQ741" s="479"/>
      <c r="LTR741" s="479"/>
      <c r="LTS741" s="479"/>
      <c r="LTT741" s="479"/>
      <c r="LTU741" s="479"/>
      <c r="LTV741" s="479"/>
      <c r="LTW741" s="479"/>
      <c r="LTX741" s="479"/>
      <c r="LTY741" s="479"/>
      <c r="LTZ741" s="479"/>
      <c r="LUA741" s="479"/>
      <c r="LUB741" s="479"/>
      <c r="LUC741" s="479"/>
      <c r="LUD741" s="479"/>
      <c r="LUE741" s="479"/>
      <c r="LUF741" s="479"/>
      <c r="LUG741" s="479"/>
      <c r="LUH741" s="479"/>
      <c r="LUI741" s="479"/>
      <c r="LUJ741" s="479"/>
      <c r="LUK741" s="479"/>
      <c r="LUL741" s="479"/>
      <c r="LUM741" s="479"/>
      <c r="LUN741" s="479"/>
      <c r="LUO741" s="479"/>
      <c r="LUP741" s="479"/>
      <c r="LUQ741" s="479"/>
      <c r="LUR741" s="479"/>
      <c r="LUS741" s="479"/>
      <c r="LUT741" s="479"/>
      <c r="LUU741" s="479"/>
      <c r="LUV741" s="479"/>
      <c r="LUW741" s="479"/>
      <c r="LUX741" s="479"/>
      <c r="LUY741" s="479"/>
      <c r="LUZ741" s="479"/>
      <c r="LVA741" s="479"/>
      <c r="LVB741" s="479"/>
      <c r="LVC741" s="479"/>
      <c r="LVD741" s="479"/>
      <c r="LVE741" s="479"/>
      <c r="LVF741" s="479"/>
      <c r="LVG741" s="479"/>
      <c r="LVH741" s="479"/>
      <c r="LVI741" s="479"/>
      <c r="LVJ741" s="479"/>
      <c r="LVK741" s="479"/>
      <c r="LVL741" s="479"/>
      <c r="LVM741" s="479"/>
      <c r="LVN741" s="479"/>
      <c r="LVO741" s="479"/>
      <c r="LVP741" s="479"/>
      <c r="LVQ741" s="479"/>
      <c r="LVR741" s="479"/>
      <c r="LVS741" s="479"/>
      <c r="LVT741" s="479"/>
      <c r="LVU741" s="479"/>
      <c r="LVV741" s="479"/>
      <c r="LVW741" s="479"/>
      <c r="LVX741" s="479"/>
      <c r="LVY741" s="479"/>
      <c r="LVZ741" s="479"/>
      <c r="LWA741" s="479"/>
      <c r="LWB741" s="479"/>
      <c r="LWC741" s="479"/>
      <c r="LWD741" s="479"/>
      <c r="LWE741" s="479"/>
      <c r="LWF741" s="479"/>
      <c r="LWG741" s="479"/>
      <c r="LWH741" s="479"/>
      <c r="LWI741" s="479"/>
      <c r="LWJ741" s="479"/>
      <c r="LWK741" s="479"/>
      <c r="LWL741" s="479"/>
      <c r="LWM741" s="479"/>
      <c r="LWN741" s="479"/>
      <c r="LWO741" s="479"/>
      <c r="LWP741" s="479"/>
      <c r="LWQ741" s="479"/>
      <c r="LWR741" s="479"/>
      <c r="LWS741" s="479"/>
      <c r="LWT741" s="479"/>
      <c r="LWU741" s="479"/>
      <c r="LWV741" s="479"/>
      <c r="LWW741" s="479"/>
      <c r="LWX741" s="479"/>
      <c r="LWY741" s="479"/>
      <c r="LWZ741" s="479"/>
      <c r="LXA741" s="479"/>
      <c r="LXB741" s="479"/>
      <c r="LXC741" s="479"/>
      <c r="LXD741" s="479"/>
      <c r="LXE741" s="479"/>
      <c r="LXF741" s="479"/>
      <c r="LXG741" s="479"/>
      <c r="LXH741" s="479"/>
      <c r="LXI741" s="479"/>
      <c r="LXJ741" s="479"/>
      <c r="LXK741" s="479"/>
      <c r="LXL741" s="479"/>
      <c r="LXM741" s="479"/>
      <c r="LXN741" s="479"/>
      <c r="LXO741" s="479"/>
      <c r="LXP741" s="479"/>
      <c r="LXQ741" s="479"/>
      <c r="LXR741" s="479"/>
      <c r="LXS741" s="479"/>
      <c r="LXT741" s="479"/>
      <c r="LXU741" s="479"/>
      <c r="LXV741" s="479"/>
      <c r="LXW741" s="479"/>
      <c r="LXX741" s="479"/>
      <c r="LXY741" s="479"/>
      <c r="LXZ741" s="479"/>
      <c r="LYA741" s="479"/>
      <c r="LYB741" s="479"/>
      <c r="LYC741" s="479"/>
      <c r="LYD741" s="479"/>
      <c r="LYE741" s="479"/>
      <c r="LYF741" s="479"/>
      <c r="LYG741" s="479"/>
      <c r="LYH741" s="479"/>
      <c r="LYI741" s="479"/>
      <c r="LYJ741" s="479"/>
      <c r="LYK741" s="479"/>
      <c r="LYL741" s="479"/>
      <c r="LYM741" s="479"/>
      <c r="LYN741" s="479"/>
      <c r="LYO741" s="479"/>
      <c r="LYP741" s="479"/>
      <c r="LYQ741" s="479"/>
      <c r="LYR741" s="479"/>
      <c r="LYS741" s="479"/>
      <c r="LYT741" s="479"/>
      <c r="LYU741" s="479"/>
      <c r="LYV741" s="479"/>
      <c r="LYW741" s="479"/>
      <c r="LYX741" s="479"/>
      <c r="LYY741" s="479"/>
      <c r="LYZ741" s="479"/>
      <c r="LZA741" s="479"/>
      <c r="LZB741" s="479"/>
      <c r="LZC741" s="479"/>
      <c r="LZD741" s="479"/>
      <c r="LZE741" s="479"/>
      <c r="LZF741" s="479"/>
      <c r="LZG741" s="479"/>
      <c r="LZH741" s="479"/>
      <c r="LZI741" s="479"/>
      <c r="LZJ741" s="479"/>
      <c r="LZK741" s="479"/>
      <c r="LZL741" s="479"/>
      <c r="LZM741" s="479"/>
      <c r="LZN741" s="479"/>
      <c r="LZO741" s="479"/>
      <c r="LZP741" s="479"/>
      <c r="LZQ741" s="479"/>
      <c r="LZR741" s="479"/>
      <c r="LZS741" s="479"/>
      <c r="LZT741" s="479"/>
      <c r="LZU741" s="479"/>
      <c r="LZV741" s="479"/>
      <c r="LZW741" s="479"/>
      <c r="LZX741" s="479"/>
      <c r="LZY741" s="479"/>
      <c r="LZZ741" s="479"/>
      <c r="MAA741" s="479"/>
      <c r="MAB741" s="479"/>
      <c r="MAC741" s="479"/>
      <c r="MAD741" s="479"/>
      <c r="MAE741" s="479"/>
      <c r="MAF741" s="479"/>
      <c r="MAG741" s="479"/>
      <c r="MAH741" s="479"/>
      <c r="MAI741" s="479"/>
      <c r="MAJ741" s="479"/>
      <c r="MAK741" s="479"/>
      <c r="MAL741" s="479"/>
      <c r="MAM741" s="479"/>
      <c r="MAN741" s="479"/>
      <c r="MAO741" s="479"/>
      <c r="MAP741" s="479"/>
      <c r="MAQ741" s="479"/>
      <c r="MAR741" s="479"/>
      <c r="MAS741" s="479"/>
      <c r="MAT741" s="479"/>
      <c r="MAU741" s="479"/>
      <c r="MAV741" s="479"/>
      <c r="MAW741" s="479"/>
      <c r="MAX741" s="479"/>
      <c r="MAY741" s="479"/>
      <c r="MAZ741" s="479"/>
      <c r="MBA741" s="479"/>
      <c r="MBB741" s="479"/>
      <c r="MBC741" s="479"/>
      <c r="MBD741" s="479"/>
      <c r="MBE741" s="479"/>
      <c r="MBF741" s="479"/>
      <c r="MBG741" s="479"/>
      <c r="MBH741" s="479"/>
      <c r="MBI741" s="479"/>
      <c r="MBJ741" s="479"/>
      <c r="MBK741" s="479"/>
      <c r="MBL741" s="479"/>
      <c r="MBM741" s="479"/>
      <c r="MBN741" s="479"/>
      <c r="MBO741" s="479"/>
      <c r="MBP741" s="479"/>
      <c r="MBQ741" s="479"/>
      <c r="MBR741" s="479"/>
      <c r="MBS741" s="479"/>
      <c r="MBT741" s="479"/>
      <c r="MBU741" s="479"/>
      <c r="MBV741" s="479"/>
      <c r="MBW741" s="479"/>
      <c r="MBX741" s="479"/>
      <c r="MBY741" s="479"/>
      <c r="MBZ741" s="479"/>
      <c r="MCA741" s="479"/>
      <c r="MCB741" s="479"/>
      <c r="MCC741" s="479"/>
      <c r="MCD741" s="479"/>
      <c r="MCE741" s="479"/>
      <c r="MCF741" s="479"/>
      <c r="MCG741" s="479"/>
      <c r="MCH741" s="479"/>
      <c r="MCI741" s="479"/>
      <c r="MCJ741" s="479"/>
      <c r="MCK741" s="479"/>
      <c r="MCL741" s="479"/>
      <c r="MCM741" s="479"/>
      <c r="MCN741" s="479"/>
      <c r="MCO741" s="479"/>
      <c r="MCP741" s="479"/>
      <c r="MCQ741" s="479"/>
      <c r="MCR741" s="479"/>
      <c r="MCS741" s="479"/>
      <c r="MCT741" s="479"/>
      <c r="MCU741" s="479"/>
      <c r="MCV741" s="479"/>
      <c r="MCW741" s="479"/>
      <c r="MCX741" s="479"/>
      <c r="MCY741" s="479"/>
      <c r="MCZ741" s="479"/>
      <c r="MDA741" s="479"/>
      <c r="MDB741" s="479"/>
      <c r="MDC741" s="479"/>
      <c r="MDD741" s="479"/>
      <c r="MDE741" s="479"/>
      <c r="MDF741" s="479"/>
      <c r="MDG741" s="479"/>
      <c r="MDH741" s="479"/>
      <c r="MDI741" s="479"/>
      <c r="MDJ741" s="479"/>
      <c r="MDK741" s="479"/>
      <c r="MDL741" s="479"/>
      <c r="MDM741" s="479"/>
      <c r="MDN741" s="479"/>
      <c r="MDO741" s="479"/>
      <c r="MDP741" s="479"/>
      <c r="MDQ741" s="479"/>
      <c r="MDR741" s="479"/>
      <c r="MDS741" s="479"/>
      <c r="MDT741" s="479"/>
      <c r="MDU741" s="479"/>
      <c r="MDV741" s="479"/>
      <c r="MDW741" s="479"/>
      <c r="MDX741" s="479"/>
      <c r="MDY741" s="479"/>
      <c r="MDZ741" s="479"/>
      <c r="MEA741" s="479"/>
      <c r="MEB741" s="479"/>
      <c r="MEC741" s="479"/>
      <c r="MED741" s="479"/>
      <c r="MEE741" s="479"/>
      <c r="MEF741" s="479"/>
      <c r="MEG741" s="479"/>
      <c r="MEH741" s="479"/>
      <c r="MEI741" s="479"/>
      <c r="MEJ741" s="479"/>
      <c r="MEK741" s="479"/>
      <c r="MEL741" s="479"/>
      <c r="MEM741" s="479"/>
      <c r="MEN741" s="479"/>
      <c r="MEO741" s="479"/>
      <c r="MEP741" s="479"/>
      <c r="MEQ741" s="479"/>
      <c r="MER741" s="479"/>
      <c r="MES741" s="479"/>
      <c r="MET741" s="479"/>
      <c r="MEU741" s="479"/>
      <c r="MEV741" s="479"/>
      <c r="MEW741" s="479"/>
      <c r="MEX741" s="479"/>
      <c r="MEY741" s="479"/>
      <c r="MEZ741" s="479"/>
      <c r="MFA741" s="479"/>
      <c r="MFB741" s="479"/>
      <c r="MFC741" s="479"/>
      <c r="MFD741" s="479"/>
      <c r="MFE741" s="479"/>
      <c r="MFF741" s="479"/>
      <c r="MFG741" s="479"/>
      <c r="MFH741" s="479"/>
      <c r="MFI741" s="479"/>
      <c r="MFJ741" s="479"/>
      <c r="MFK741" s="479"/>
      <c r="MFL741" s="479"/>
      <c r="MFM741" s="479"/>
      <c r="MFN741" s="479"/>
      <c r="MFO741" s="479"/>
      <c r="MFP741" s="479"/>
      <c r="MFQ741" s="479"/>
      <c r="MFR741" s="479"/>
      <c r="MFS741" s="479"/>
      <c r="MFT741" s="479"/>
      <c r="MFU741" s="479"/>
      <c r="MFV741" s="479"/>
      <c r="MFW741" s="479"/>
      <c r="MFX741" s="479"/>
      <c r="MFY741" s="479"/>
      <c r="MFZ741" s="479"/>
      <c r="MGA741" s="479"/>
      <c r="MGB741" s="479"/>
      <c r="MGC741" s="479"/>
      <c r="MGD741" s="479"/>
      <c r="MGE741" s="479"/>
      <c r="MGF741" s="479"/>
      <c r="MGG741" s="479"/>
      <c r="MGH741" s="479"/>
      <c r="MGI741" s="479"/>
      <c r="MGJ741" s="479"/>
      <c r="MGK741" s="479"/>
      <c r="MGL741" s="479"/>
      <c r="MGM741" s="479"/>
      <c r="MGN741" s="479"/>
      <c r="MGO741" s="479"/>
      <c r="MGP741" s="479"/>
      <c r="MGQ741" s="479"/>
      <c r="MGR741" s="479"/>
      <c r="MGS741" s="479"/>
      <c r="MGT741" s="479"/>
      <c r="MGU741" s="479"/>
      <c r="MGV741" s="479"/>
      <c r="MGW741" s="479"/>
      <c r="MGX741" s="479"/>
      <c r="MGY741" s="479"/>
      <c r="MGZ741" s="479"/>
      <c r="MHA741" s="479"/>
      <c r="MHB741" s="479"/>
      <c r="MHC741" s="479"/>
      <c r="MHD741" s="479"/>
      <c r="MHE741" s="479"/>
      <c r="MHF741" s="479"/>
      <c r="MHG741" s="479"/>
      <c r="MHH741" s="479"/>
      <c r="MHI741" s="479"/>
      <c r="MHJ741" s="479"/>
      <c r="MHK741" s="479"/>
      <c r="MHL741" s="479"/>
      <c r="MHM741" s="479"/>
      <c r="MHN741" s="479"/>
      <c r="MHO741" s="479"/>
      <c r="MHP741" s="479"/>
      <c r="MHQ741" s="479"/>
      <c r="MHR741" s="479"/>
      <c r="MHS741" s="479"/>
      <c r="MHT741" s="479"/>
      <c r="MHU741" s="479"/>
      <c r="MHV741" s="479"/>
      <c r="MHW741" s="479"/>
      <c r="MHX741" s="479"/>
      <c r="MHY741" s="479"/>
      <c r="MHZ741" s="479"/>
      <c r="MIA741" s="479"/>
      <c r="MIB741" s="479"/>
      <c r="MIC741" s="479"/>
      <c r="MID741" s="479"/>
      <c r="MIE741" s="479"/>
      <c r="MIF741" s="479"/>
      <c r="MIG741" s="479"/>
      <c r="MIH741" s="479"/>
      <c r="MII741" s="479"/>
      <c r="MIJ741" s="479"/>
      <c r="MIK741" s="479"/>
      <c r="MIL741" s="479"/>
      <c r="MIM741" s="479"/>
      <c r="MIN741" s="479"/>
      <c r="MIO741" s="479"/>
      <c r="MIP741" s="479"/>
      <c r="MIQ741" s="479"/>
      <c r="MIR741" s="479"/>
      <c r="MIS741" s="479"/>
      <c r="MIT741" s="479"/>
      <c r="MIU741" s="479"/>
      <c r="MIV741" s="479"/>
      <c r="MIW741" s="479"/>
      <c r="MIX741" s="479"/>
      <c r="MIY741" s="479"/>
      <c r="MIZ741" s="479"/>
      <c r="MJA741" s="479"/>
      <c r="MJB741" s="479"/>
      <c r="MJC741" s="479"/>
      <c r="MJD741" s="479"/>
      <c r="MJE741" s="479"/>
      <c r="MJF741" s="479"/>
      <c r="MJG741" s="479"/>
      <c r="MJH741" s="479"/>
      <c r="MJI741" s="479"/>
      <c r="MJJ741" s="479"/>
      <c r="MJK741" s="479"/>
      <c r="MJL741" s="479"/>
      <c r="MJM741" s="479"/>
      <c r="MJN741" s="479"/>
      <c r="MJO741" s="479"/>
      <c r="MJP741" s="479"/>
      <c r="MJQ741" s="479"/>
      <c r="MJR741" s="479"/>
      <c r="MJS741" s="479"/>
      <c r="MJT741" s="479"/>
      <c r="MJU741" s="479"/>
      <c r="MJV741" s="479"/>
      <c r="MJW741" s="479"/>
      <c r="MJX741" s="479"/>
      <c r="MJY741" s="479"/>
      <c r="MJZ741" s="479"/>
      <c r="MKA741" s="479"/>
      <c r="MKB741" s="479"/>
      <c r="MKC741" s="479"/>
      <c r="MKD741" s="479"/>
      <c r="MKE741" s="479"/>
      <c r="MKF741" s="479"/>
      <c r="MKG741" s="479"/>
      <c r="MKH741" s="479"/>
      <c r="MKI741" s="479"/>
      <c r="MKJ741" s="479"/>
      <c r="MKK741" s="479"/>
      <c r="MKL741" s="479"/>
      <c r="MKM741" s="479"/>
      <c r="MKN741" s="479"/>
      <c r="MKO741" s="479"/>
      <c r="MKP741" s="479"/>
      <c r="MKQ741" s="479"/>
      <c r="MKR741" s="479"/>
      <c r="MKS741" s="479"/>
      <c r="MKT741" s="479"/>
      <c r="MKU741" s="479"/>
      <c r="MKV741" s="479"/>
      <c r="MKW741" s="479"/>
      <c r="MKX741" s="479"/>
      <c r="MKY741" s="479"/>
      <c r="MKZ741" s="479"/>
      <c r="MLA741" s="479"/>
      <c r="MLB741" s="479"/>
      <c r="MLC741" s="479"/>
      <c r="MLD741" s="479"/>
      <c r="MLE741" s="479"/>
      <c r="MLF741" s="479"/>
      <c r="MLG741" s="479"/>
      <c r="MLH741" s="479"/>
      <c r="MLI741" s="479"/>
      <c r="MLJ741" s="479"/>
      <c r="MLK741" s="479"/>
      <c r="MLL741" s="479"/>
      <c r="MLM741" s="479"/>
      <c r="MLN741" s="479"/>
      <c r="MLO741" s="479"/>
      <c r="MLP741" s="479"/>
      <c r="MLQ741" s="479"/>
      <c r="MLR741" s="479"/>
      <c r="MLS741" s="479"/>
      <c r="MLT741" s="479"/>
      <c r="MLU741" s="479"/>
      <c r="MLV741" s="479"/>
      <c r="MLW741" s="479"/>
      <c r="MLX741" s="479"/>
      <c r="MLY741" s="479"/>
      <c r="MLZ741" s="479"/>
      <c r="MMA741" s="479"/>
      <c r="MMB741" s="479"/>
      <c r="MMC741" s="479"/>
      <c r="MMD741" s="479"/>
      <c r="MME741" s="479"/>
      <c r="MMF741" s="479"/>
      <c r="MMG741" s="479"/>
      <c r="MMH741" s="479"/>
      <c r="MMI741" s="479"/>
      <c r="MMJ741" s="479"/>
      <c r="MMK741" s="479"/>
      <c r="MML741" s="479"/>
      <c r="MMM741" s="479"/>
      <c r="MMN741" s="479"/>
      <c r="MMO741" s="479"/>
      <c r="MMP741" s="479"/>
      <c r="MMQ741" s="479"/>
      <c r="MMR741" s="479"/>
      <c r="MMS741" s="479"/>
      <c r="MMT741" s="479"/>
      <c r="MMU741" s="479"/>
      <c r="MMV741" s="479"/>
      <c r="MMW741" s="479"/>
      <c r="MMX741" s="479"/>
      <c r="MMY741" s="479"/>
      <c r="MMZ741" s="479"/>
      <c r="MNA741" s="479"/>
      <c r="MNB741" s="479"/>
      <c r="MNC741" s="479"/>
      <c r="MND741" s="479"/>
      <c r="MNE741" s="479"/>
      <c r="MNF741" s="479"/>
      <c r="MNG741" s="479"/>
      <c r="MNH741" s="479"/>
      <c r="MNI741" s="479"/>
      <c r="MNJ741" s="479"/>
      <c r="MNK741" s="479"/>
      <c r="MNL741" s="479"/>
      <c r="MNM741" s="479"/>
      <c r="MNN741" s="479"/>
      <c r="MNO741" s="479"/>
      <c r="MNP741" s="479"/>
      <c r="MNQ741" s="479"/>
      <c r="MNR741" s="479"/>
      <c r="MNS741" s="479"/>
      <c r="MNT741" s="479"/>
      <c r="MNU741" s="479"/>
      <c r="MNV741" s="479"/>
      <c r="MNW741" s="479"/>
      <c r="MNX741" s="479"/>
      <c r="MNY741" s="479"/>
      <c r="MNZ741" s="479"/>
      <c r="MOA741" s="479"/>
      <c r="MOB741" s="479"/>
      <c r="MOC741" s="479"/>
      <c r="MOD741" s="479"/>
      <c r="MOE741" s="479"/>
      <c r="MOF741" s="479"/>
      <c r="MOG741" s="479"/>
      <c r="MOH741" s="479"/>
      <c r="MOI741" s="479"/>
      <c r="MOJ741" s="479"/>
      <c r="MOK741" s="479"/>
      <c r="MOL741" s="479"/>
      <c r="MOM741" s="479"/>
      <c r="MON741" s="479"/>
      <c r="MOO741" s="479"/>
      <c r="MOP741" s="479"/>
      <c r="MOQ741" s="479"/>
      <c r="MOR741" s="479"/>
      <c r="MOS741" s="479"/>
      <c r="MOT741" s="479"/>
      <c r="MOU741" s="479"/>
      <c r="MOV741" s="479"/>
      <c r="MOW741" s="479"/>
      <c r="MOX741" s="479"/>
      <c r="MOY741" s="479"/>
      <c r="MOZ741" s="479"/>
      <c r="MPA741" s="479"/>
      <c r="MPB741" s="479"/>
      <c r="MPC741" s="479"/>
      <c r="MPD741" s="479"/>
      <c r="MPE741" s="479"/>
      <c r="MPF741" s="479"/>
      <c r="MPG741" s="479"/>
      <c r="MPH741" s="479"/>
      <c r="MPI741" s="479"/>
      <c r="MPJ741" s="479"/>
      <c r="MPK741" s="479"/>
      <c r="MPL741" s="479"/>
      <c r="MPM741" s="479"/>
      <c r="MPN741" s="479"/>
      <c r="MPO741" s="479"/>
      <c r="MPP741" s="479"/>
      <c r="MPQ741" s="479"/>
      <c r="MPR741" s="479"/>
      <c r="MPS741" s="479"/>
      <c r="MPT741" s="479"/>
      <c r="MPU741" s="479"/>
      <c r="MPV741" s="479"/>
      <c r="MPW741" s="479"/>
      <c r="MPX741" s="479"/>
      <c r="MPY741" s="479"/>
      <c r="MPZ741" s="479"/>
      <c r="MQA741" s="479"/>
      <c r="MQB741" s="479"/>
      <c r="MQC741" s="479"/>
      <c r="MQD741" s="479"/>
      <c r="MQE741" s="479"/>
      <c r="MQF741" s="479"/>
      <c r="MQG741" s="479"/>
      <c r="MQH741" s="479"/>
      <c r="MQI741" s="479"/>
      <c r="MQJ741" s="479"/>
      <c r="MQK741" s="479"/>
      <c r="MQL741" s="479"/>
      <c r="MQM741" s="479"/>
      <c r="MQN741" s="479"/>
      <c r="MQO741" s="479"/>
      <c r="MQP741" s="479"/>
      <c r="MQQ741" s="479"/>
      <c r="MQR741" s="479"/>
      <c r="MQS741" s="479"/>
      <c r="MQT741" s="479"/>
      <c r="MQU741" s="479"/>
      <c r="MQV741" s="479"/>
      <c r="MQW741" s="479"/>
      <c r="MQX741" s="479"/>
      <c r="MQY741" s="479"/>
      <c r="MQZ741" s="479"/>
      <c r="MRA741" s="479"/>
      <c r="MRB741" s="479"/>
      <c r="MRC741" s="479"/>
      <c r="MRD741" s="479"/>
      <c r="MRE741" s="479"/>
      <c r="MRF741" s="479"/>
      <c r="MRG741" s="479"/>
      <c r="MRH741" s="479"/>
      <c r="MRI741" s="479"/>
      <c r="MRJ741" s="479"/>
      <c r="MRK741" s="479"/>
      <c r="MRL741" s="479"/>
      <c r="MRM741" s="479"/>
      <c r="MRN741" s="479"/>
      <c r="MRO741" s="479"/>
      <c r="MRP741" s="479"/>
      <c r="MRQ741" s="479"/>
      <c r="MRR741" s="479"/>
      <c r="MRS741" s="479"/>
      <c r="MRT741" s="479"/>
      <c r="MRU741" s="479"/>
      <c r="MRV741" s="479"/>
      <c r="MRW741" s="479"/>
      <c r="MRX741" s="479"/>
      <c r="MRY741" s="479"/>
      <c r="MRZ741" s="479"/>
      <c r="MSA741" s="479"/>
      <c r="MSB741" s="479"/>
      <c r="MSC741" s="479"/>
      <c r="MSD741" s="479"/>
      <c r="MSE741" s="479"/>
      <c r="MSF741" s="479"/>
      <c r="MSG741" s="479"/>
      <c r="MSH741" s="479"/>
      <c r="MSI741" s="479"/>
      <c r="MSJ741" s="479"/>
      <c r="MSK741" s="479"/>
      <c r="MSL741" s="479"/>
      <c r="MSM741" s="479"/>
      <c r="MSN741" s="479"/>
      <c r="MSO741" s="479"/>
      <c r="MSP741" s="479"/>
      <c r="MSQ741" s="479"/>
      <c r="MSR741" s="479"/>
      <c r="MSS741" s="479"/>
      <c r="MST741" s="479"/>
      <c r="MSU741" s="479"/>
      <c r="MSV741" s="479"/>
      <c r="MSW741" s="479"/>
      <c r="MSX741" s="479"/>
      <c r="MSY741" s="479"/>
      <c r="MSZ741" s="479"/>
      <c r="MTA741" s="479"/>
      <c r="MTB741" s="479"/>
      <c r="MTC741" s="479"/>
      <c r="MTD741" s="479"/>
      <c r="MTE741" s="479"/>
      <c r="MTF741" s="479"/>
      <c r="MTG741" s="479"/>
      <c r="MTH741" s="479"/>
      <c r="MTI741" s="479"/>
      <c r="MTJ741" s="479"/>
      <c r="MTK741" s="479"/>
      <c r="MTL741" s="479"/>
      <c r="MTM741" s="479"/>
      <c r="MTN741" s="479"/>
      <c r="MTO741" s="479"/>
      <c r="MTP741" s="479"/>
      <c r="MTQ741" s="479"/>
      <c r="MTR741" s="479"/>
      <c r="MTS741" s="479"/>
      <c r="MTT741" s="479"/>
      <c r="MTU741" s="479"/>
      <c r="MTV741" s="479"/>
      <c r="MTW741" s="479"/>
      <c r="MTX741" s="479"/>
      <c r="MTY741" s="479"/>
      <c r="MTZ741" s="479"/>
      <c r="MUA741" s="479"/>
      <c r="MUB741" s="479"/>
      <c r="MUC741" s="479"/>
      <c r="MUD741" s="479"/>
      <c r="MUE741" s="479"/>
      <c r="MUF741" s="479"/>
      <c r="MUG741" s="479"/>
      <c r="MUH741" s="479"/>
      <c r="MUI741" s="479"/>
      <c r="MUJ741" s="479"/>
      <c r="MUK741" s="479"/>
      <c r="MUL741" s="479"/>
      <c r="MUM741" s="479"/>
      <c r="MUN741" s="479"/>
      <c r="MUO741" s="479"/>
      <c r="MUP741" s="479"/>
      <c r="MUQ741" s="479"/>
      <c r="MUR741" s="479"/>
      <c r="MUS741" s="479"/>
      <c r="MUT741" s="479"/>
      <c r="MUU741" s="479"/>
      <c r="MUV741" s="479"/>
      <c r="MUW741" s="479"/>
      <c r="MUX741" s="479"/>
      <c r="MUY741" s="479"/>
      <c r="MUZ741" s="479"/>
      <c r="MVA741" s="479"/>
      <c r="MVB741" s="479"/>
      <c r="MVC741" s="479"/>
      <c r="MVD741" s="479"/>
      <c r="MVE741" s="479"/>
      <c r="MVF741" s="479"/>
      <c r="MVG741" s="479"/>
      <c r="MVH741" s="479"/>
      <c r="MVI741" s="479"/>
      <c r="MVJ741" s="479"/>
      <c r="MVK741" s="479"/>
      <c r="MVL741" s="479"/>
      <c r="MVM741" s="479"/>
      <c r="MVN741" s="479"/>
      <c r="MVO741" s="479"/>
      <c r="MVP741" s="479"/>
      <c r="MVQ741" s="479"/>
      <c r="MVR741" s="479"/>
      <c r="MVS741" s="479"/>
      <c r="MVT741" s="479"/>
      <c r="MVU741" s="479"/>
      <c r="MVV741" s="479"/>
      <c r="MVW741" s="479"/>
      <c r="MVX741" s="479"/>
      <c r="MVY741" s="479"/>
      <c r="MVZ741" s="479"/>
      <c r="MWA741" s="479"/>
      <c r="MWB741" s="479"/>
      <c r="MWC741" s="479"/>
      <c r="MWD741" s="479"/>
      <c r="MWE741" s="479"/>
      <c r="MWF741" s="479"/>
      <c r="MWG741" s="479"/>
      <c r="MWH741" s="479"/>
      <c r="MWI741" s="479"/>
      <c r="MWJ741" s="479"/>
      <c r="MWK741" s="479"/>
      <c r="MWL741" s="479"/>
      <c r="MWM741" s="479"/>
      <c r="MWN741" s="479"/>
      <c r="MWO741" s="479"/>
      <c r="MWP741" s="479"/>
      <c r="MWQ741" s="479"/>
      <c r="MWR741" s="479"/>
      <c r="MWS741" s="479"/>
      <c r="MWT741" s="479"/>
      <c r="MWU741" s="479"/>
      <c r="MWV741" s="479"/>
      <c r="MWW741" s="479"/>
      <c r="MWX741" s="479"/>
      <c r="MWY741" s="479"/>
      <c r="MWZ741" s="479"/>
      <c r="MXA741" s="479"/>
      <c r="MXB741" s="479"/>
      <c r="MXC741" s="479"/>
      <c r="MXD741" s="479"/>
      <c r="MXE741" s="479"/>
      <c r="MXF741" s="479"/>
      <c r="MXG741" s="479"/>
      <c r="MXH741" s="479"/>
      <c r="MXI741" s="479"/>
      <c r="MXJ741" s="479"/>
      <c r="MXK741" s="479"/>
      <c r="MXL741" s="479"/>
      <c r="MXM741" s="479"/>
      <c r="MXN741" s="479"/>
      <c r="MXO741" s="479"/>
      <c r="MXP741" s="479"/>
      <c r="MXQ741" s="479"/>
      <c r="MXR741" s="479"/>
      <c r="MXS741" s="479"/>
      <c r="MXT741" s="479"/>
      <c r="MXU741" s="479"/>
      <c r="MXV741" s="479"/>
      <c r="MXW741" s="479"/>
      <c r="MXX741" s="479"/>
      <c r="MXY741" s="479"/>
      <c r="MXZ741" s="479"/>
      <c r="MYA741" s="479"/>
      <c r="MYB741" s="479"/>
      <c r="MYC741" s="479"/>
      <c r="MYD741" s="479"/>
      <c r="MYE741" s="479"/>
      <c r="MYF741" s="479"/>
      <c r="MYG741" s="479"/>
      <c r="MYH741" s="479"/>
      <c r="MYI741" s="479"/>
      <c r="MYJ741" s="479"/>
      <c r="MYK741" s="479"/>
      <c r="MYL741" s="479"/>
      <c r="MYM741" s="479"/>
      <c r="MYN741" s="479"/>
      <c r="MYO741" s="479"/>
      <c r="MYP741" s="479"/>
      <c r="MYQ741" s="479"/>
      <c r="MYR741" s="479"/>
      <c r="MYS741" s="479"/>
      <c r="MYT741" s="479"/>
      <c r="MYU741" s="479"/>
      <c r="MYV741" s="479"/>
      <c r="MYW741" s="479"/>
      <c r="MYX741" s="479"/>
      <c r="MYY741" s="479"/>
      <c r="MYZ741" s="479"/>
      <c r="MZA741" s="479"/>
      <c r="MZB741" s="479"/>
      <c r="MZC741" s="479"/>
      <c r="MZD741" s="479"/>
      <c r="MZE741" s="479"/>
      <c r="MZF741" s="479"/>
      <c r="MZG741" s="479"/>
      <c r="MZH741" s="479"/>
      <c r="MZI741" s="479"/>
      <c r="MZJ741" s="479"/>
      <c r="MZK741" s="479"/>
      <c r="MZL741" s="479"/>
      <c r="MZM741" s="479"/>
      <c r="MZN741" s="479"/>
      <c r="MZO741" s="479"/>
      <c r="MZP741" s="479"/>
      <c r="MZQ741" s="479"/>
      <c r="MZR741" s="479"/>
      <c r="MZS741" s="479"/>
      <c r="MZT741" s="479"/>
      <c r="MZU741" s="479"/>
      <c r="MZV741" s="479"/>
      <c r="MZW741" s="479"/>
      <c r="MZX741" s="479"/>
      <c r="MZY741" s="479"/>
      <c r="MZZ741" s="479"/>
      <c r="NAA741" s="479"/>
      <c r="NAB741" s="479"/>
      <c r="NAC741" s="479"/>
      <c r="NAD741" s="479"/>
      <c r="NAE741" s="479"/>
      <c r="NAF741" s="479"/>
      <c r="NAG741" s="479"/>
      <c r="NAH741" s="479"/>
      <c r="NAI741" s="479"/>
      <c r="NAJ741" s="479"/>
      <c r="NAK741" s="479"/>
      <c r="NAL741" s="479"/>
      <c r="NAM741" s="479"/>
      <c r="NAN741" s="479"/>
      <c r="NAO741" s="479"/>
      <c r="NAP741" s="479"/>
      <c r="NAQ741" s="479"/>
      <c r="NAR741" s="479"/>
      <c r="NAS741" s="479"/>
      <c r="NAT741" s="479"/>
      <c r="NAU741" s="479"/>
      <c r="NAV741" s="479"/>
      <c r="NAW741" s="479"/>
      <c r="NAX741" s="479"/>
      <c r="NAY741" s="479"/>
      <c r="NAZ741" s="479"/>
      <c r="NBA741" s="479"/>
      <c r="NBB741" s="479"/>
      <c r="NBC741" s="479"/>
      <c r="NBD741" s="479"/>
      <c r="NBE741" s="479"/>
      <c r="NBF741" s="479"/>
      <c r="NBG741" s="479"/>
      <c r="NBH741" s="479"/>
      <c r="NBI741" s="479"/>
      <c r="NBJ741" s="479"/>
      <c r="NBK741" s="479"/>
      <c r="NBL741" s="479"/>
      <c r="NBM741" s="479"/>
      <c r="NBN741" s="479"/>
      <c r="NBO741" s="479"/>
      <c r="NBP741" s="479"/>
      <c r="NBQ741" s="479"/>
      <c r="NBR741" s="479"/>
      <c r="NBS741" s="479"/>
      <c r="NBT741" s="479"/>
      <c r="NBU741" s="479"/>
      <c r="NBV741" s="479"/>
      <c r="NBW741" s="479"/>
      <c r="NBX741" s="479"/>
      <c r="NBY741" s="479"/>
      <c r="NBZ741" s="479"/>
      <c r="NCA741" s="479"/>
      <c r="NCB741" s="479"/>
      <c r="NCC741" s="479"/>
      <c r="NCD741" s="479"/>
      <c r="NCE741" s="479"/>
      <c r="NCF741" s="479"/>
      <c r="NCG741" s="479"/>
      <c r="NCH741" s="479"/>
      <c r="NCI741" s="479"/>
      <c r="NCJ741" s="479"/>
      <c r="NCK741" s="479"/>
      <c r="NCL741" s="479"/>
      <c r="NCM741" s="479"/>
      <c r="NCN741" s="479"/>
      <c r="NCO741" s="479"/>
      <c r="NCP741" s="479"/>
      <c r="NCQ741" s="479"/>
      <c r="NCR741" s="479"/>
      <c r="NCS741" s="479"/>
      <c r="NCT741" s="479"/>
      <c r="NCU741" s="479"/>
      <c r="NCV741" s="479"/>
      <c r="NCW741" s="479"/>
      <c r="NCX741" s="479"/>
      <c r="NCY741" s="479"/>
      <c r="NCZ741" s="479"/>
      <c r="NDA741" s="479"/>
      <c r="NDB741" s="479"/>
      <c r="NDC741" s="479"/>
      <c r="NDD741" s="479"/>
      <c r="NDE741" s="479"/>
      <c r="NDF741" s="479"/>
      <c r="NDG741" s="479"/>
      <c r="NDH741" s="479"/>
      <c r="NDI741" s="479"/>
      <c r="NDJ741" s="479"/>
      <c r="NDK741" s="479"/>
      <c r="NDL741" s="479"/>
      <c r="NDM741" s="479"/>
      <c r="NDN741" s="479"/>
      <c r="NDO741" s="479"/>
      <c r="NDP741" s="479"/>
      <c r="NDQ741" s="479"/>
      <c r="NDR741" s="479"/>
      <c r="NDS741" s="479"/>
      <c r="NDT741" s="479"/>
      <c r="NDU741" s="479"/>
      <c r="NDV741" s="479"/>
      <c r="NDW741" s="479"/>
      <c r="NDX741" s="479"/>
      <c r="NDY741" s="479"/>
      <c r="NDZ741" s="479"/>
      <c r="NEA741" s="479"/>
      <c r="NEB741" s="479"/>
      <c r="NEC741" s="479"/>
      <c r="NED741" s="479"/>
      <c r="NEE741" s="479"/>
      <c r="NEF741" s="479"/>
      <c r="NEG741" s="479"/>
      <c r="NEH741" s="479"/>
      <c r="NEI741" s="479"/>
      <c r="NEJ741" s="479"/>
      <c r="NEK741" s="479"/>
      <c r="NEL741" s="479"/>
      <c r="NEM741" s="479"/>
      <c r="NEN741" s="479"/>
      <c r="NEO741" s="479"/>
      <c r="NEP741" s="479"/>
      <c r="NEQ741" s="479"/>
      <c r="NER741" s="479"/>
      <c r="NES741" s="479"/>
      <c r="NET741" s="479"/>
      <c r="NEU741" s="479"/>
      <c r="NEV741" s="479"/>
      <c r="NEW741" s="479"/>
      <c r="NEX741" s="479"/>
      <c r="NEY741" s="479"/>
      <c r="NEZ741" s="479"/>
      <c r="NFA741" s="479"/>
      <c r="NFB741" s="479"/>
      <c r="NFC741" s="479"/>
      <c r="NFD741" s="479"/>
      <c r="NFE741" s="479"/>
      <c r="NFF741" s="479"/>
      <c r="NFG741" s="479"/>
      <c r="NFH741" s="479"/>
      <c r="NFI741" s="479"/>
      <c r="NFJ741" s="479"/>
      <c r="NFK741" s="479"/>
      <c r="NFL741" s="479"/>
      <c r="NFM741" s="479"/>
      <c r="NFN741" s="479"/>
      <c r="NFO741" s="479"/>
      <c r="NFP741" s="479"/>
      <c r="NFQ741" s="479"/>
      <c r="NFR741" s="479"/>
      <c r="NFS741" s="479"/>
      <c r="NFT741" s="479"/>
      <c r="NFU741" s="479"/>
      <c r="NFV741" s="479"/>
      <c r="NFW741" s="479"/>
      <c r="NFX741" s="479"/>
      <c r="NFY741" s="479"/>
      <c r="NFZ741" s="479"/>
      <c r="NGA741" s="479"/>
      <c r="NGB741" s="479"/>
      <c r="NGC741" s="479"/>
      <c r="NGD741" s="479"/>
      <c r="NGE741" s="479"/>
      <c r="NGF741" s="479"/>
      <c r="NGG741" s="479"/>
      <c r="NGH741" s="479"/>
      <c r="NGI741" s="479"/>
      <c r="NGJ741" s="479"/>
      <c r="NGK741" s="479"/>
      <c r="NGL741" s="479"/>
      <c r="NGM741" s="479"/>
      <c r="NGN741" s="479"/>
      <c r="NGO741" s="479"/>
      <c r="NGP741" s="479"/>
      <c r="NGQ741" s="479"/>
      <c r="NGR741" s="479"/>
      <c r="NGS741" s="479"/>
      <c r="NGT741" s="479"/>
      <c r="NGU741" s="479"/>
      <c r="NGV741" s="479"/>
      <c r="NGW741" s="479"/>
      <c r="NGX741" s="479"/>
      <c r="NGY741" s="479"/>
      <c r="NGZ741" s="479"/>
      <c r="NHA741" s="479"/>
      <c r="NHB741" s="479"/>
      <c r="NHC741" s="479"/>
      <c r="NHD741" s="479"/>
      <c r="NHE741" s="479"/>
      <c r="NHF741" s="479"/>
      <c r="NHG741" s="479"/>
      <c r="NHH741" s="479"/>
      <c r="NHI741" s="479"/>
      <c r="NHJ741" s="479"/>
      <c r="NHK741" s="479"/>
      <c r="NHL741" s="479"/>
      <c r="NHM741" s="479"/>
      <c r="NHN741" s="479"/>
      <c r="NHO741" s="479"/>
      <c r="NHP741" s="479"/>
      <c r="NHQ741" s="479"/>
      <c r="NHR741" s="479"/>
      <c r="NHS741" s="479"/>
      <c r="NHT741" s="479"/>
      <c r="NHU741" s="479"/>
      <c r="NHV741" s="479"/>
      <c r="NHW741" s="479"/>
      <c r="NHX741" s="479"/>
      <c r="NHY741" s="479"/>
      <c r="NHZ741" s="479"/>
      <c r="NIA741" s="479"/>
      <c r="NIB741" s="479"/>
      <c r="NIC741" s="479"/>
      <c r="NID741" s="479"/>
      <c r="NIE741" s="479"/>
      <c r="NIF741" s="479"/>
      <c r="NIG741" s="479"/>
      <c r="NIH741" s="479"/>
      <c r="NII741" s="479"/>
      <c r="NIJ741" s="479"/>
      <c r="NIK741" s="479"/>
      <c r="NIL741" s="479"/>
      <c r="NIM741" s="479"/>
      <c r="NIN741" s="479"/>
      <c r="NIO741" s="479"/>
      <c r="NIP741" s="479"/>
      <c r="NIQ741" s="479"/>
      <c r="NIR741" s="479"/>
      <c r="NIS741" s="479"/>
      <c r="NIT741" s="479"/>
      <c r="NIU741" s="479"/>
      <c r="NIV741" s="479"/>
      <c r="NIW741" s="479"/>
      <c r="NIX741" s="479"/>
      <c r="NIY741" s="479"/>
      <c r="NIZ741" s="479"/>
      <c r="NJA741" s="479"/>
      <c r="NJB741" s="479"/>
      <c r="NJC741" s="479"/>
      <c r="NJD741" s="479"/>
      <c r="NJE741" s="479"/>
      <c r="NJF741" s="479"/>
      <c r="NJG741" s="479"/>
      <c r="NJH741" s="479"/>
      <c r="NJI741" s="479"/>
      <c r="NJJ741" s="479"/>
      <c r="NJK741" s="479"/>
      <c r="NJL741" s="479"/>
      <c r="NJM741" s="479"/>
      <c r="NJN741" s="479"/>
      <c r="NJO741" s="479"/>
      <c r="NJP741" s="479"/>
      <c r="NJQ741" s="479"/>
      <c r="NJR741" s="479"/>
      <c r="NJS741" s="479"/>
      <c r="NJT741" s="479"/>
      <c r="NJU741" s="479"/>
      <c r="NJV741" s="479"/>
      <c r="NJW741" s="479"/>
      <c r="NJX741" s="479"/>
      <c r="NJY741" s="479"/>
      <c r="NJZ741" s="479"/>
      <c r="NKA741" s="479"/>
      <c r="NKB741" s="479"/>
      <c r="NKC741" s="479"/>
      <c r="NKD741" s="479"/>
      <c r="NKE741" s="479"/>
      <c r="NKF741" s="479"/>
      <c r="NKG741" s="479"/>
      <c r="NKH741" s="479"/>
      <c r="NKI741" s="479"/>
      <c r="NKJ741" s="479"/>
      <c r="NKK741" s="479"/>
      <c r="NKL741" s="479"/>
      <c r="NKM741" s="479"/>
      <c r="NKN741" s="479"/>
      <c r="NKO741" s="479"/>
      <c r="NKP741" s="479"/>
      <c r="NKQ741" s="479"/>
      <c r="NKR741" s="479"/>
      <c r="NKS741" s="479"/>
      <c r="NKT741" s="479"/>
      <c r="NKU741" s="479"/>
      <c r="NKV741" s="479"/>
      <c r="NKW741" s="479"/>
      <c r="NKX741" s="479"/>
      <c r="NKY741" s="479"/>
      <c r="NKZ741" s="479"/>
      <c r="NLA741" s="479"/>
      <c r="NLB741" s="479"/>
      <c r="NLC741" s="479"/>
      <c r="NLD741" s="479"/>
      <c r="NLE741" s="479"/>
      <c r="NLF741" s="479"/>
      <c r="NLG741" s="479"/>
      <c r="NLH741" s="479"/>
      <c r="NLI741" s="479"/>
      <c r="NLJ741" s="479"/>
      <c r="NLK741" s="479"/>
      <c r="NLL741" s="479"/>
      <c r="NLM741" s="479"/>
      <c r="NLN741" s="479"/>
      <c r="NLO741" s="479"/>
      <c r="NLP741" s="479"/>
      <c r="NLQ741" s="479"/>
      <c r="NLR741" s="479"/>
      <c r="NLS741" s="479"/>
      <c r="NLT741" s="479"/>
      <c r="NLU741" s="479"/>
      <c r="NLV741" s="479"/>
      <c r="NLW741" s="479"/>
      <c r="NLX741" s="479"/>
      <c r="NLY741" s="479"/>
      <c r="NLZ741" s="479"/>
      <c r="NMA741" s="479"/>
      <c r="NMB741" s="479"/>
      <c r="NMC741" s="479"/>
      <c r="NMD741" s="479"/>
      <c r="NME741" s="479"/>
      <c r="NMF741" s="479"/>
      <c r="NMG741" s="479"/>
      <c r="NMH741" s="479"/>
      <c r="NMI741" s="479"/>
      <c r="NMJ741" s="479"/>
      <c r="NMK741" s="479"/>
      <c r="NML741" s="479"/>
      <c r="NMM741" s="479"/>
      <c r="NMN741" s="479"/>
      <c r="NMO741" s="479"/>
      <c r="NMP741" s="479"/>
      <c r="NMQ741" s="479"/>
      <c r="NMR741" s="479"/>
      <c r="NMS741" s="479"/>
      <c r="NMT741" s="479"/>
      <c r="NMU741" s="479"/>
      <c r="NMV741" s="479"/>
      <c r="NMW741" s="479"/>
      <c r="NMX741" s="479"/>
      <c r="NMY741" s="479"/>
      <c r="NMZ741" s="479"/>
      <c r="NNA741" s="479"/>
      <c r="NNB741" s="479"/>
      <c r="NNC741" s="479"/>
      <c r="NND741" s="479"/>
      <c r="NNE741" s="479"/>
      <c r="NNF741" s="479"/>
      <c r="NNG741" s="479"/>
      <c r="NNH741" s="479"/>
      <c r="NNI741" s="479"/>
      <c r="NNJ741" s="479"/>
      <c r="NNK741" s="479"/>
      <c r="NNL741" s="479"/>
      <c r="NNM741" s="479"/>
      <c r="NNN741" s="479"/>
      <c r="NNO741" s="479"/>
      <c r="NNP741" s="479"/>
      <c r="NNQ741" s="479"/>
      <c r="NNR741" s="479"/>
      <c r="NNS741" s="479"/>
      <c r="NNT741" s="479"/>
      <c r="NNU741" s="479"/>
      <c r="NNV741" s="479"/>
      <c r="NNW741" s="479"/>
      <c r="NNX741" s="479"/>
      <c r="NNY741" s="479"/>
      <c r="NNZ741" s="479"/>
      <c r="NOA741" s="479"/>
      <c r="NOB741" s="479"/>
      <c r="NOC741" s="479"/>
      <c r="NOD741" s="479"/>
      <c r="NOE741" s="479"/>
      <c r="NOF741" s="479"/>
      <c r="NOG741" s="479"/>
      <c r="NOH741" s="479"/>
      <c r="NOI741" s="479"/>
      <c r="NOJ741" s="479"/>
      <c r="NOK741" s="479"/>
      <c r="NOL741" s="479"/>
      <c r="NOM741" s="479"/>
      <c r="NON741" s="479"/>
      <c r="NOO741" s="479"/>
      <c r="NOP741" s="479"/>
      <c r="NOQ741" s="479"/>
      <c r="NOR741" s="479"/>
      <c r="NOS741" s="479"/>
      <c r="NOT741" s="479"/>
      <c r="NOU741" s="479"/>
      <c r="NOV741" s="479"/>
      <c r="NOW741" s="479"/>
      <c r="NOX741" s="479"/>
      <c r="NOY741" s="479"/>
      <c r="NOZ741" s="479"/>
      <c r="NPA741" s="479"/>
      <c r="NPB741" s="479"/>
      <c r="NPC741" s="479"/>
      <c r="NPD741" s="479"/>
      <c r="NPE741" s="479"/>
      <c r="NPF741" s="479"/>
      <c r="NPG741" s="479"/>
      <c r="NPH741" s="479"/>
      <c r="NPI741" s="479"/>
      <c r="NPJ741" s="479"/>
      <c r="NPK741" s="479"/>
      <c r="NPL741" s="479"/>
      <c r="NPM741" s="479"/>
      <c r="NPN741" s="479"/>
      <c r="NPO741" s="479"/>
      <c r="NPP741" s="479"/>
      <c r="NPQ741" s="479"/>
      <c r="NPR741" s="479"/>
      <c r="NPS741" s="479"/>
      <c r="NPT741" s="479"/>
      <c r="NPU741" s="479"/>
      <c r="NPV741" s="479"/>
      <c r="NPW741" s="479"/>
      <c r="NPX741" s="479"/>
      <c r="NPY741" s="479"/>
      <c r="NPZ741" s="479"/>
      <c r="NQA741" s="479"/>
      <c r="NQB741" s="479"/>
      <c r="NQC741" s="479"/>
      <c r="NQD741" s="479"/>
      <c r="NQE741" s="479"/>
      <c r="NQF741" s="479"/>
      <c r="NQG741" s="479"/>
      <c r="NQH741" s="479"/>
      <c r="NQI741" s="479"/>
      <c r="NQJ741" s="479"/>
      <c r="NQK741" s="479"/>
      <c r="NQL741" s="479"/>
      <c r="NQM741" s="479"/>
      <c r="NQN741" s="479"/>
      <c r="NQO741" s="479"/>
      <c r="NQP741" s="479"/>
      <c r="NQQ741" s="479"/>
      <c r="NQR741" s="479"/>
      <c r="NQS741" s="479"/>
      <c r="NQT741" s="479"/>
      <c r="NQU741" s="479"/>
      <c r="NQV741" s="479"/>
      <c r="NQW741" s="479"/>
      <c r="NQX741" s="479"/>
      <c r="NQY741" s="479"/>
      <c r="NQZ741" s="479"/>
      <c r="NRA741" s="479"/>
      <c r="NRB741" s="479"/>
      <c r="NRC741" s="479"/>
      <c r="NRD741" s="479"/>
      <c r="NRE741" s="479"/>
      <c r="NRF741" s="479"/>
      <c r="NRG741" s="479"/>
      <c r="NRH741" s="479"/>
      <c r="NRI741" s="479"/>
      <c r="NRJ741" s="479"/>
      <c r="NRK741" s="479"/>
      <c r="NRL741" s="479"/>
      <c r="NRM741" s="479"/>
      <c r="NRN741" s="479"/>
      <c r="NRO741" s="479"/>
      <c r="NRP741" s="479"/>
      <c r="NRQ741" s="479"/>
      <c r="NRR741" s="479"/>
      <c r="NRS741" s="479"/>
      <c r="NRT741" s="479"/>
      <c r="NRU741" s="479"/>
      <c r="NRV741" s="479"/>
      <c r="NRW741" s="479"/>
      <c r="NRX741" s="479"/>
      <c r="NRY741" s="479"/>
      <c r="NRZ741" s="479"/>
      <c r="NSA741" s="479"/>
      <c r="NSB741" s="479"/>
      <c r="NSC741" s="479"/>
      <c r="NSD741" s="479"/>
      <c r="NSE741" s="479"/>
      <c r="NSF741" s="479"/>
      <c r="NSG741" s="479"/>
      <c r="NSH741" s="479"/>
      <c r="NSI741" s="479"/>
      <c r="NSJ741" s="479"/>
      <c r="NSK741" s="479"/>
      <c r="NSL741" s="479"/>
      <c r="NSM741" s="479"/>
      <c r="NSN741" s="479"/>
      <c r="NSO741" s="479"/>
      <c r="NSP741" s="479"/>
      <c r="NSQ741" s="479"/>
      <c r="NSR741" s="479"/>
      <c r="NSS741" s="479"/>
      <c r="NST741" s="479"/>
      <c r="NSU741" s="479"/>
      <c r="NSV741" s="479"/>
      <c r="NSW741" s="479"/>
      <c r="NSX741" s="479"/>
      <c r="NSY741" s="479"/>
      <c r="NSZ741" s="479"/>
      <c r="NTA741" s="479"/>
      <c r="NTB741" s="479"/>
      <c r="NTC741" s="479"/>
      <c r="NTD741" s="479"/>
      <c r="NTE741" s="479"/>
      <c r="NTF741" s="479"/>
      <c r="NTG741" s="479"/>
      <c r="NTH741" s="479"/>
      <c r="NTI741" s="479"/>
      <c r="NTJ741" s="479"/>
      <c r="NTK741" s="479"/>
      <c r="NTL741" s="479"/>
      <c r="NTM741" s="479"/>
      <c r="NTN741" s="479"/>
      <c r="NTO741" s="479"/>
      <c r="NTP741" s="479"/>
      <c r="NTQ741" s="479"/>
      <c r="NTR741" s="479"/>
      <c r="NTS741" s="479"/>
      <c r="NTT741" s="479"/>
      <c r="NTU741" s="479"/>
      <c r="NTV741" s="479"/>
      <c r="NTW741" s="479"/>
      <c r="NTX741" s="479"/>
      <c r="NTY741" s="479"/>
      <c r="NTZ741" s="479"/>
      <c r="NUA741" s="479"/>
      <c r="NUB741" s="479"/>
      <c r="NUC741" s="479"/>
      <c r="NUD741" s="479"/>
      <c r="NUE741" s="479"/>
      <c r="NUF741" s="479"/>
      <c r="NUG741" s="479"/>
      <c r="NUH741" s="479"/>
      <c r="NUI741" s="479"/>
      <c r="NUJ741" s="479"/>
      <c r="NUK741" s="479"/>
      <c r="NUL741" s="479"/>
      <c r="NUM741" s="479"/>
      <c r="NUN741" s="479"/>
      <c r="NUO741" s="479"/>
      <c r="NUP741" s="479"/>
      <c r="NUQ741" s="479"/>
      <c r="NUR741" s="479"/>
      <c r="NUS741" s="479"/>
      <c r="NUT741" s="479"/>
      <c r="NUU741" s="479"/>
      <c r="NUV741" s="479"/>
      <c r="NUW741" s="479"/>
      <c r="NUX741" s="479"/>
      <c r="NUY741" s="479"/>
      <c r="NUZ741" s="479"/>
      <c r="NVA741" s="479"/>
      <c r="NVB741" s="479"/>
      <c r="NVC741" s="479"/>
      <c r="NVD741" s="479"/>
      <c r="NVE741" s="479"/>
      <c r="NVF741" s="479"/>
      <c r="NVG741" s="479"/>
      <c r="NVH741" s="479"/>
      <c r="NVI741" s="479"/>
      <c r="NVJ741" s="479"/>
      <c r="NVK741" s="479"/>
      <c r="NVL741" s="479"/>
      <c r="NVM741" s="479"/>
      <c r="NVN741" s="479"/>
      <c r="NVO741" s="479"/>
      <c r="NVP741" s="479"/>
      <c r="NVQ741" s="479"/>
      <c r="NVR741" s="479"/>
      <c r="NVS741" s="479"/>
      <c r="NVT741" s="479"/>
      <c r="NVU741" s="479"/>
      <c r="NVV741" s="479"/>
      <c r="NVW741" s="479"/>
      <c r="NVX741" s="479"/>
      <c r="NVY741" s="479"/>
      <c r="NVZ741" s="479"/>
      <c r="NWA741" s="479"/>
      <c r="NWB741" s="479"/>
      <c r="NWC741" s="479"/>
      <c r="NWD741" s="479"/>
      <c r="NWE741" s="479"/>
      <c r="NWF741" s="479"/>
      <c r="NWG741" s="479"/>
      <c r="NWH741" s="479"/>
      <c r="NWI741" s="479"/>
      <c r="NWJ741" s="479"/>
      <c r="NWK741" s="479"/>
      <c r="NWL741" s="479"/>
      <c r="NWM741" s="479"/>
      <c r="NWN741" s="479"/>
      <c r="NWO741" s="479"/>
      <c r="NWP741" s="479"/>
      <c r="NWQ741" s="479"/>
      <c r="NWR741" s="479"/>
      <c r="NWS741" s="479"/>
      <c r="NWT741" s="479"/>
      <c r="NWU741" s="479"/>
      <c r="NWV741" s="479"/>
      <c r="NWW741" s="479"/>
      <c r="NWX741" s="479"/>
      <c r="NWY741" s="479"/>
      <c r="NWZ741" s="479"/>
      <c r="NXA741" s="479"/>
      <c r="NXB741" s="479"/>
      <c r="NXC741" s="479"/>
      <c r="NXD741" s="479"/>
      <c r="NXE741" s="479"/>
      <c r="NXF741" s="479"/>
      <c r="NXG741" s="479"/>
      <c r="NXH741" s="479"/>
      <c r="NXI741" s="479"/>
      <c r="NXJ741" s="479"/>
      <c r="NXK741" s="479"/>
      <c r="NXL741" s="479"/>
      <c r="NXM741" s="479"/>
      <c r="NXN741" s="479"/>
      <c r="NXO741" s="479"/>
      <c r="NXP741" s="479"/>
      <c r="NXQ741" s="479"/>
      <c r="NXR741" s="479"/>
      <c r="NXS741" s="479"/>
      <c r="NXT741" s="479"/>
      <c r="NXU741" s="479"/>
      <c r="NXV741" s="479"/>
      <c r="NXW741" s="479"/>
      <c r="NXX741" s="479"/>
      <c r="NXY741" s="479"/>
      <c r="NXZ741" s="479"/>
      <c r="NYA741" s="479"/>
      <c r="NYB741" s="479"/>
      <c r="NYC741" s="479"/>
      <c r="NYD741" s="479"/>
      <c r="NYE741" s="479"/>
      <c r="NYF741" s="479"/>
      <c r="NYG741" s="479"/>
      <c r="NYH741" s="479"/>
      <c r="NYI741" s="479"/>
      <c r="NYJ741" s="479"/>
      <c r="NYK741" s="479"/>
      <c r="NYL741" s="479"/>
      <c r="NYM741" s="479"/>
      <c r="NYN741" s="479"/>
      <c r="NYO741" s="479"/>
      <c r="NYP741" s="479"/>
      <c r="NYQ741" s="479"/>
      <c r="NYR741" s="479"/>
      <c r="NYS741" s="479"/>
      <c r="NYT741" s="479"/>
      <c r="NYU741" s="479"/>
      <c r="NYV741" s="479"/>
      <c r="NYW741" s="479"/>
      <c r="NYX741" s="479"/>
      <c r="NYY741" s="479"/>
      <c r="NYZ741" s="479"/>
      <c r="NZA741" s="479"/>
      <c r="NZB741" s="479"/>
      <c r="NZC741" s="479"/>
      <c r="NZD741" s="479"/>
      <c r="NZE741" s="479"/>
      <c r="NZF741" s="479"/>
      <c r="NZG741" s="479"/>
      <c r="NZH741" s="479"/>
      <c r="NZI741" s="479"/>
      <c r="NZJ741" s="479"/>
      <c r="NZK741" s="479"/>
      <c r="NZL741" s="479"/>
      <c r="NZM741" s="479"/>
      <c r="NZN741" s="479"/>
      <c r="NZO741" s="479"/>
      <c r="NZP741" s="479"/>
      <c r="NZQ741" s="479"/>
      <c r="NZR741" s="479"/>
      <c r="NZS741" s="479"/>
      <c r="NZT741" s="479"/>
      <c r="NZU741" s="479"/>
      <c r="NZV741" s="479"/>
      <c r="NZW741" s="479"/>
      <c r="NZX741" s="479"/>
      <c r="NZY741" s="479"/>
      <c r="NZZ741" s="479"/>
      <c r="OAA741" s="479"/>
      <c r="OAB741" s="479"/>
      <c r="OAC741" s="479"/>
      <c r="OAD741" s="479"/>
      <c r="OAE741" s="479"/>
      <c r="OAF741" s="479"/>
      <c r="OAG741" s="479"/>
      <c r="OAH741" s="479"/>
      <c r="OAI741" s="479"/>
      <c r="OAJ741" s="479"/>
      <c r="OAK741" s="479"/>
      <c r="OAL741" s="479"/>
      <c r="OAM741" s="479"/>
      <c r="OAN741" s="479"/>
      <c r="OAO741" s="479"/>
      <c r="OAP741" s="479"/>
      <c r="OAQ741" s="479"/>
      <c r="OAR741" s="479"/>
      <c r="OAS741" s="479"/>
      <c r="OAT741" s="479"/>
      <c r="OAU741" s="479"/>
      <c r="OAV741" s="479"/>
      <c r="OAW741" s="479"/>
      <c r="OAX741" s="479"/>
      <c r="OAY741" s="479"/>
      <c r="OAZ741" s="479"/>
      <c r="OBA741" s="479"/>
      <c r="OBB741" s="479"/>
      <c r="OBC741" s="479"/>
      <c r="OBD741" s="479"/>
      <c r="OBE741" s="479"/>
      <c r="OBF741" s="479"/>
      <c r="OBG741" s="479"/>
      <c r="OBH741" s="479"/>
      <c r="OBI741" s="479"/>
      <c r="OBJ741" s="479"/>
      <c r="OBK741" s="479"/>
      <c r="OBL741" s="479"/>
      <c r="OBM741" s="479"/>
      <c r="OBN741" s="479"/>
      <c r="OBO741" s="479"/>
      <c r="OBP741" s="479"/>
      <c r="OBQ741" s="479"/>
      <c r="OBR741" s="479"/>
      <c r="OBS741" s="479"/>
      <c r="OBT741" s="479"/>
      <c r="OBU741" s="479"/>
      <c r="OBV741" s="479"/>
      <c r="OBW741" s="479"/>
      <c r="OBX741" s="479"/>
      <c r="OBY741" s="479"/>
      <c r="OBZ741" s="479"/>
      <c r="OCA741" s="479"/>
      <c r="OCB741" s="479"/>
      <c r="OCC741" s="479"/>
      <c r="OCD741" s="479"/>
      <c r="OCE741" s="479"/>
      <c r="OCF741" s="479"/>
      <c r="OCG741" s="479"/>
      <c r="OCH741" s="479"/>
      <c r="OCI741" s="479"/>
      <c r="OCJ741" s="479"/>
      <c r="OCK741" s="479"/>
      <c r="OCL741" s="479"/>
      <c r="OCM741" s="479"/>
      <c r="OCN741" s="479"/>
      <c r="OCO741" s="479"/>
      <c r="OCP741" s="479"/>
      <c r="OCQ741" s="479"/>
      <c r="OCR741" s="479"/>
      <c r="OCS741" s="479"/>
      <c r="OCT741" s="479"/>
      <c r="OCU741" s="479"/>
      <c r="OCV741" s="479"/>
      <c r="OCW741" s="479"/>
      <c r="OCX741" s="479"/>
      <c r="OCY741" s="479"/>
      <c r="OCZ741" s="479"/>
      <c r="ODA741" s="479"/>
      <c r="ODB741" s="479"/>
      <c r="ODC741" s="479"/>
      <c r="ODD741" s="479"/>
      <c r="ODE741" s="479"/>
      <c r="ODF741" s="479"/>
      <c r="ODG741" s="479"/>
      <c r="ODH741" s="479"/>
      <c r="ODI741" s="479"/>
      <c r="ODJ741" s="479"/>
      <c r="ODK741" s="479"/>
      <c r="ODL741" s="479"/>
      <c r="ODM741" s="479"/>
      <c r="ODN741" s="479"/>
      <c r="ODO741" s="479"/>
      <c r="ODP741" s="479"/>
      <c r="ODQ741" s="479"/>
      <c r="ODR741" s="479"/>
      <c r="ODS741" s="479"/>
      <c r="ODT741" s="479"/>
      <c r="ODU741" s="479"/>
      <c r="ODV741" s="479"/>
      <c r="ODW741" s="479"/>
      <c r="ODX741" s="479"/>
      <c r="ODY741" s="479"/>
      <c r="ODZ741" s="479"/>
      <c r="OEA741" s="479"/>
      <c r="OEB741" s="479"/>
      <c r="OEC741" s="479"/>
      <c r="OED741" s="479"/>
      <c r="OEE741" s="479"/>
      <c r="OEF741" s="479"/>
      <c r="OEG741" s="479"/>
      <c r="OEH741" s="479"/>
      <c r="OEI741" s="479"/>
      <c r="OEJ741" s="479"/>
      <c r="OEK741" s="479"/>
      <c r="OEL741" s="479"/>
      <c r="OEM741" s="479"/>
      <c r="OEN741" s="479"/>
      <c r="OEO741" s="479"/>
      <c r="OEP741" s="479"/>
      <c r="OEQ741" s="479"/>
      <c r="OER741" s="479"/>
      <c r="OES741" s="479"/>
      <c r="OET741" s="479"/>
      <c r="OEU741" s="479"/>
      <c r="OEV741" s="479"/>
      <c r="OEW741" s="479"/>
      <c r="OEX741" s="479"/>
      <c r="OEY741" s="479"/>
      <c r="OEZ741" s="479"/>
      <c r="OFA741" s="479"/>
      <c r="OFB741" s="479"/>
      <c r="OFC741" s="479"/>
      <c r="OFD741" s="479"/>
      <c r="OFE741" s="479"/>
      <c r="OFF741" s="479"/>
      <c r="OFG741" s="479"/>
      <c r="OFH741" s="479"/>
      <c r="OFI741" s="479"/>
      <c r="OFJ741" s="479"/>
      <c r="OFK741" s="479"/>
      <c r="OFL741" s="479"/>
      <c r="OFM741" s="479"/>
      <c r="OFN741" s="479"/>
      <c r="OFO741" s="479"/>
      <c r="OFP741" s="479"/>
      <c r="OFQ741" s="479"/>
      <c r="OFR741" s="479"/>
      <c r="OFS741" s="479"/>
      <c r="OFT741" s="479"/>
      <c r="OFU741" s="479"/>
      <c r="OFV741" s="479"/>
      <c r="OFW741" s="479"/>
      <c r="OFX741" s="479"/>
      <c r="OFY741" s="479"/>
      <c r="OFZ741" s="479"/>
      <c r="OGA741" s="479"/>
      <c r="OGB741" s="479"/>
      <c r="OGC741" s="479"/>
      <c r="OGD741" s="479"/>
      <c r="OGE741" s="479"/>
      <c r="OGF741" s="479"/>
      <c r="OGG741" s="479"/>
      <c r="OGH741" s="479"/>
      <c r="OGI741" s="479"/>
      <c r="OGJ741" s="479"/>
      <c r="OGK741" s="479"/>
      <c r="OGL741" s="479"/>
      <c r="OGM741" s="479"/>
      <c r="OGN741" s="479"/>
      <c r="OGO741" s="479"/>
      <c r="OGP741" s="479"/>
      <c r="OGQ741" s="479"/>
      <c r="OGR741" s="479"/>
      <c r="OGS741" s="479"/>
      <c r="OGT741" s="479"/>
      <c r="OGU741" s="479"/>
      <c r="OGV741" s="479"/>
      <c r="OGW741" s="479"/>
      <c r="OGX741" s="479"/>
      <c r="OGY741" s="479"/>
      <c r="OGZ741" s="479"/>
      <c r="OHA741" s="479"/>
      <c r="OHB741" s="479"/>
      <c r="OHC741" s="479"/>
      <c r="OHD741" s="479"/>
      <c r="OHE741" s="479"/>
      <c r="OHF741" s="479"/>
      <c r="OHG741" s="479"/>
      <c r="OHH741" s="479"/>
      <c r="OHI741" s="479"/>
      <c r="OHJ741" s="479"/>
      <c r="OHK741" s="479"/>
      <c r="OHL741" s="479"/>
      <c r="OHM741" s="479"/>
      <c r="OHN741" s="479"/>
      <c r="OHO741" s="479"/>
      <c r="OHP741" s="479"/>
      <c r="OHQ741" s="479"/>
      <c r="OHR741" s="479"/>
      <c r="OHS741" s="479"/>
      <c r="OHT741" s="479"/>
      <c r="OHU741" s="479"/>
      <c r="OHV741" s="479"/>
      <c r="OHW741" s="479"/>
      <c r="OHX741" s="479"/>
      <c r="OHY741" s="479"/>
      <c r="OHZ741" s="479"/>
      <c r="OIA741" s="479"/>
      <c r="OIB741" s="479"/>
      <c r="OIC741" s="479"/>
      <c r="OID741" s="479"/>
      <c r="OIE741" s="479"/>
      <c r="OIF741" s="479"/>
      <c r="OIG741" s="479"/>
      <c r="OIH741" s="479"/>
      <c r="OII741" s="479"/>
      <c r="OIJ741" s="479"/>
      <c r="OIK741" s="479"/>
      <c r="OIL741" s="479"/>
      <c r="OIM741" s="479"/>
      <c r="OIN741" s="479"/>
      <c r="OIO741" s="479"/>
      <c r="OIP741" s="479"/>
      <c r="OIQ741" s="479"/>
      <c r="OIR741" s="479"/>
      <c r="OIS741" s="479"/>
      <c r="OIT741" s="479"/>
      <c r="OIU741" s="479"/>
      <c r="OIV741" s="479"/>
      <c r="OIW741" s="479"/>
      <c r="OIX741" s="479"/>
      <c r="OIY741" s="479"/>
      <c r="OIZ741" s="479"/>
      <c r="OJA741" s="479"/>
      <c r="OJB741" s="479"/>
      <c r="OJC741" s="479"/>
      <c r="OJD741" s="479"/>
      <c r="OJE741" s="479"/>
      <c r="OJF741" s="479"/>
      <c r="OJG741" s="479"/>
      <c r="OJH741" s="479"/>
      <c r="OJI741" s="479"/>
      <c r="OJJ741" s="479"/>
      <c r="OJK741" s="479"/>
      <c r="OJL741" s="479"/>
      <c r="OJM741" s="479"/>
      <c r="OJN741" s="479"/>
      <c r="OJO741" s="479"/>
      <c r="OJP741" s="479"/>
      <c r="OJQ741" s="479"/>
      <c r="OJR741" s="479"/>
      <c r="OJS741" s="479"/>
      <c r="OJT741" s="479"/>
      <c r="OJU741" s="479"/>
      <c r="OJV741" s="479"/>
      <c r="OJW741" s="479"/>
      <c r="OJX741" s="479"/>
      <c r="OJY741" s="479"/>
      <c r="OJZ741" s="479"/>
      <c r="OKA741" s="479"/>
      <c r="OKB741" s="479"/>
      <c r="OKC741" s="479"/>
      <c r="OKD741" s="479"/>
      <c r="OKE741" s="479"/>
      <c r="OKF741" s="479"/>
      <c r="OKG741" s="479"/>
      <c r="OKH741" s="479"/>
      <c r="OKI741" s="479"/>
      <c r="OKJ741" s="479"/>
      <c r="OKK741" s="479"/>
      <c r="OKL741" s="479"/>
      <c r="OKM741" s="479"/>
      <c r="OKN741" s="479"/>
      <c r="OKO741" s="479"/>
      <c r="OKP741" s="479"/>
      <c r="OKQ741" s="479"/>
      <c r="OKR741" s="479"/>
      <c r="OKS741" s="479"/>
      <c r="OKT741" s="479"/>
      <c r="OKU741" s="479"/>
      <c r="OKV741" s="479"/>
      <c r="OKW741" s="479"/>
      <c r="OKX741" s="479"/>
      <c r="OKY741" s="479"/>
      <c r="OKZ741" s="479"/>
      <c r="OLA741" s="479"/>
      <c r="OLB741" s="479"/>
      <c r="OLC741" s="479"/>
      <c r="OLD741" s="479"/>
      <c r="OLE741" s="479"/>
      <c r="OLF741" s="479"/>
      <c r="OLG741" s="479"/>
      <c r="OLH741" s="479"/>
      <c r="OLI741" s="479"/>
      <c r="OLJ741" s="479"/>
      <c r="OLK741" s="479"/>
      <c r="OLL741" s="479"/>
      <c r="OLM741" s="479"/>
      <c r="OLN741" s="479"/>
      <c r="OLO741" s="479"/>
      <c r="OLP741" s="479"/>
      <c r="OLQ741" s="479"/>
      <c r="OLR741" s="479"/>
      <c r="OLS741" s="479"/>
      <c r="OLT741" s="479"/>
      <c r="OLU741" s="479"/>
      <c r="OLV741" s="479"/>
      <c r="OLW741" s="479"/>
      <c r="OLX741" s="479"/>
      <c r="OLY741" s="479"/>
      <c r="OLZ741" s="479"/>
      <c r="OMA741" s="479"/>
      <c r="OMB741" s="479"/>
      <c r="OMC741" s="479"/>
      <c r="OMD741" s="479"/>
      <c r="OME741" s="479"/>
      <c r="OMF741" s="479"/>
      <c r="OMG741" s="479"/>
      <c r="OMH741" s="479"/>
      <c r="OMI741" s="479"/>
      <c r="OMJ741" s="479"/>
      <c r="OMK741" s="479"/>
      <c r="OML741" s="479"/>
      <c r="OMM741" s="479"/>
      <c r="OMN741" s="479"/>
      <c r="OMO741" s="479"/>
      <c r="OMP741" s="479"/>
      <c r="OMQ741" s="479"/>
      <c r="OMR741" s="479"/>
      <c r="OMS741" s="479"/>
      <c r="OMT741" s="479"/>
      <c r="OMU741" s="479"/>
      <c r="OMV741" s="479"/>
      <c r="OMW741" s="479"/>
      <c r="OMX741" s="479"/>
      <c r="OMY741" s="479"/>
      <c r="OMZ741" s="479"/>
      <c r="ONA741" s="479"/>
      <c r="ONB741" s="479"/>
      <c r="ONC741" s="479"/>
      <c r="OND741" s="479"/>
      <c r="ONE741" s="479"/>
      <c r="ONF741" s="479"/>
      <c r="ONG741" s="479"/>
      <c r="ONH741" s="479"/>
      <c r="ONI741" s="479"/>
      <c r="ONJ741" s="479"/>
      <c r="ONK741" s="479"/>
      <c r="ONL741" s="479"/>
      <c r="ONM741" s="479"/>
      <c r="ONN741" s="479"/>
      <c r="ONO741" s="479"/>
      <c r="ONP741" s="479"/>
      <c r="ONQ741" s="479"/>
      <c r="ONR741" s="479"/>
      <c r="ONS741" s="479"/>
      <c r="ONT741" s="479"/>
      <c r="ONU741" s="479"/>
      <c r="ONV741" s="479"/>
      <c r="ONW741" s="479"/>
      <c r="ONX741" s="479"/>
      <c r="ONY741" s="479"/>
      <c r="ONZ741" s="479"/>
      <c r="OOA741" s="479"/>
      <c r="OOB741" s="479"/>
      <c r="OOC741" s="479"/>
      <c r="OOD741" s="479"/>
      <c r="OOE741" s="479"/>
      <c r="OOF741" s="479"/>
      <c r="OOG741" s="479"/>
      <c r="OOH741" s="479"/>
      <c r="OOI741" s="479"/>
      <c r="OOJ741" s="479"/>
      <c r="OOK741" s="479"/>
      <c r="OOL741" s="479"/>
      <c r="OOM741" s="479"/>
      <c r="OON741" s="479"/>
      <c r="OOO741" s="479"/>
      <c r="OOP741" s="479"/>
      <c r="OOQ741" s="479"/>
      <c r="OOR741" s="479"/>
      <c r="OOS741" s="479"/>
      <c r="OOT741" s="479"/>
      <c r="OOU741" s="479"/>
      <c r="OOV741" s="479"/>
      <c r="OOW741" s="479"/>
      <c r="OOX741" s="479"/>
      <c r="OOY741" s="479"/>
      <c r="OOZ741" s="479"/>
      <c r="OPA741" s="479"/>
      <c r="OPB741" s="479"/>
      <c r="OPC741" s="479"/>
      <c r="OPD741" s="479"/>
      <c r="OPE741" s="479"/>
      <c r="OPF741" s="479"/>
      <c r="OPG741" s="479"/>
      <c r="OPH741" s="479"/>
      <c r="OPI741" s="479"/>
      <c r="OPJ741" s="479"/>
      <c r="OPK741" s="479"/>
      <c r="OPL741" s="479"/>
      <c r="OPM741" s="479"/>
      <c r="OPN741" s="479"/>
      <c r="OPO741" s="479"/>
      <c r="OPP741" s="479"/>
      <c r="OPQ741" s="479"/>
      <c r="OPR741" s="479"/>
      <c r="OPS741" s="479"/>
      <c r="OPT741" s="479"/>
      <c r="OPU741" s="479"/>
      <c r="OPV741" s="479"/>
      <c r="OPW741" s="479"/>
      <c r="OPX741" s="479"/>
      <c r="OPY741" s="479"/>
      <c r="OPZ741" s="479"/>
      <c r="OQA741" s="479"/>
      <c r="OQB741" s="479"/>
      <c r="OQC741" s="479"/>
      <c r="OQD741" s="479"/>
      <c r="OQE741" s="479"/>
      <c r="OQF741" s="479"/>
      <c r="OQG741" s="479"/>
      <c r="OQH741" s="479"/>
      <c r="OQI741" s="479"/>
      <c r="OQJ741" s="479"/>
      <c r="OQK741" s="479"/>
      <c r="OQL741" s="479"/>
      <c r="OQM741" s="479"/>
      <c r="OQN741" s="479"/>
      <c r="OQO741" s="479"/>
      <c r="OQP741" s="479"/>
      <c r="OQQ741" s="479"/>
      <c r="OQR741" s="479"/>
      <c r="OQS741" s="479"/>
      <c r="OQT741" s="479"/>
      <c r="OQU741" s="479"/>
      <c r="OQV741" s="479"/>
      <c r="OQW741" s="479"/>
      <c r="OQX741" s="479"/>
      <c r="OQY741" s="479"/>
      <c r="OQZ741" s="479"/>
      <c r="ORA741" s="479"/>
      <c r="ORB741" s="479"/>
      <c r="ORC741" s="479"/>
      <c r="ORD741" s="479"/>
      <c r="ORE741" s="479"/>
      <c r="ORF741" s="479"/>
      <c r="ORG741" s="479"/>
      <c r="ORH741" s="479"/>
      <c r="ORI741" s="479"/>
      <c r="ORJ741" s="479"/>
      <c r="ORK741" s="479"/>
      <c r="ORL741" s="479"/>
      <c r="ORM741" s="479"/>
      <c r="ORN741" s="479"/>
      <c r="ORO741" s="479"/>
      <c r="ORP741" s="479"/>
      <c r="ORQ741" s="479"/>
      <c r="ORR741" s="479"/>
      <c r="ORS741" s="479"/>
      <c r="ORT741" s="479"/>
      <c r="ORU741" s="479"/>
      <c r="ORV741" s="479"/>
      <c r="ORW741" s="479"/>
      <c r="ORX741" s="479"/>
      <c r="ORY741" s="479"/>
      <c r="ORZ741" s="479"/>
      <c r="OSA741" s="479"/>
      <c r="OSB741" s="479"/>
      <c r="OSC741" s="479"/>
      <c r="OSD741" s="479"/>
      <c r="OSE741" s="479"/>
      <c r="OSF741" s="479"/>
      <c r="OSG741" s="479"/>
      <c r="OSH741" s="479"/>
      <c r="OSI741" s="479"/>
      <c r="OSJ741" s="479"/>
      <c r="OSK741" s="479"/>
      <c r="OSL741" s="479"/>
      <c r="OSM741" s="479"/>
      <c r="OSN741" s="479"/>
      <c r="OSO741" s="479"/>
      <c r="OSP741" s="479"/>
      <c r="OSQ741" s="479"/>
      <c r="OSR741" s="479"/>
      <c r="OSS741" s="479"/>
      <c r="OST741" s="479"/>
      <c r="OSU741" s="479"/>
      <c r="OSV741" s="479"/>
      <c r="OSW741" s="479"/>
      <c r="OSX741" s="479"/>
      <c r="OSY741" s="479"/>
      <c r="OSZ741" s="479"/>
      <c r="OTA741" s="479"/>
      <c r="OTB741" s="479"/>
      <c r="OTC741" s="479"/>
      <c r="OTD741" s="479"/>
      <c r="OTE741" s="479"/>
      <c r="OTF741" s="479"/>
      <c r="OTG741" s="479"/>
      <c r="OTH741" s="479"/>
      <c r="OTI741" s="479"/>
      <c r="OTJ741" s="479"/>
      <c r="OTK741" s="479"/>
      <c r="OTL741" s="479"/>
      <c r="OTM741" s="479"/>
      <c r="OTN741" s="479"/>
      <c r="OTO741" s="479"/>
      <c r="OTP741" s="479"/>
      <c r="OTQ741" s="479"/>
      <c r="OTR741" s="479"/>
      <c r="OTS741" s="479"/>
      <c r="OTT741" s="479"/>
      <c r="OTU741" s="479"/>
      <c r="OTV741" s="479"/>
      <c r="OTW741" s="479"/>
      <c r="OTX741" s="479"/>
      <c r="OTY741" s="479"/>
      <c r="OTZ741" s="479"/>
      <c r="OUA741" s="479"/>
      <c r="OUB741" s="479"/>
      <c r="OUC741" s="479"/>
      <c r="OUD741" s="479"/>
      <c r="OUE741" s="479"/>
      <c r="OUF741" s="479"/>
      <c r="OUG741" s="479"/>
      <c r="OUH741" s="479"/>
      <c r="OUI741" s="479"/>
      <c r="OUJ741" s="479"/>
      <c r="OUK741" s="479"/>
      <c r="OUL741" s="479"/>
      <c r="OUM741" s="479"/>
      <c r="OUN741" s="479"/>
      <c r="OUO741" s="479"/>
      <c r="OUP741" s="479"/>
      <c r="OUQ741" s="479"/>
      <c r="OUR741" s="479"/>
      <c r="OUS741" s="479"/>
      <c r="OUT741" s="479"/>
      <c r="OUU741" s="479"/>
      <c r="OUV741" s="479"/>
      <c r="OUW741" s="479"/>
      <c r="OUX741" s="479"/>
      <c r="OUY741" s="479"/>
      <c r="OUZ741" s="479"/>
      <c r="OVA741" s="479"/>
      <c r="OVB741" s="479"/>
      <c r="OVC741" s="479"/>
      <c r="OVD741" s="479"/>
      <c r="OVE741" s="479"/>
      <c r="OVF741" s="479"/>
      <c r="OVG741" s="479"/>
      <c r="OVH741" s="479"/>
      <c r="OVI741" s="479"/>
      <c r="OVJ741" s="479"/>
      <c r="OVK741" s="479"/>
      <c r="OVL741" s="479"/>
      <c r="OVM741" s="479"/>
      <c r="OVN741" s="479"/>
      <c r="OVO741" s="479"/>
      <c r="OVP741" s="479"/>
      <c r="OVQ741" s="479"/>
      <c r="OVR741" s="479"/>
      <c r="OVS741" s="479"/>
      <c r="OVT741" s="479"/>
      <c r="OVU741" s="479"/>
      <c r="OVV741" s="479"/>
      <c r="OVW741" s="479"/>
      <c r="OVX741" s="479"/>
      <c r="OVY741" s="479"/>
      <c r="OVZ741" s="479"/>
      <c r="OWA741" s="479"/>
      <c r="OWB741" s="479"/>
      <c r="OWC741" s="479"/>
      <c r="OWD741" s="479"/>
      <c r="OWE741" s="479"/>
      <c r="OWF741" s="479"/>
      <c r="OWG741" s="479"/>
      <c r="OWH741" s="479"/>
      <c r="OWI741" s="479"/>
      <c r="OWJ741" s="479"/>
      <c r="OWK741" s="479"/>
      <c r="OWL741" s="479"/>
      <c r="OWM741" s="479"/>
      <c r="OWN741" s="479"/>
      <c r="OWO741" s="479"/>
      <c r="OWP741" s="479"/>
      <c r="OWQ741" s="479"/>
      <c r="OWR741" s="479"/>
      <c r="OWS741" s="479"/>
      <c r="OWT741" s="479"/>
      <c r="OWU741" s="479"/>
      <c r="OWV741" s="479"/>
      <c r="OWW741" s="479"/>
      <c r="OWX741" s="479"/>
      <c r="OWY741" s="479"/>
      <c r="OWZ741" s="479"/>
      <c r="OXA741" s="479"/>
      <c r="OXB741" s="479"/>
      <c r="OXC741" s="479"/>
      <c r="OXD741" s="479"/>
      <c r="OXE741" s="479"/>
      <c r="OXF741" s="479"/>
      <c r="OXG741" s="479"/>
      <c r="OXH741" s="479"/>
      <c r="OXI741" s="479"/>
      <c r="OXJ741" s="479"/>
      <c r="OXK741" s="479"/>
      <c r="OXL741" s="479"/>
      <c r="OXM741" s="479"/>
      <c r="OXN741" s="479"/>
      <c r="OXO741" s="479"/>
      <c r="OXP741" s="479"/>
      <c r="OXQ741" s="479"/>
      <c r="OXR741" s="479"/>
      <c r="OXS741" s="479"/>
      <c r="OXT741" s="479"/>
      <c r="OXU741" s="479"/>
      <c r="OXV741" s="479"/>
      <c r="OXW741" s="479"/>
      <c r="OXX741" s="479"/>
      <c r="OXY741" s="479"/>
      <c r="OXZ741" s="479"/>
      <c r="OYA741" s="479"/>
      <c r="OYB741" s="479"/>
      <c r="OYC741" s="479"/>
      <c r="OYD741" s="479"/>
      <c r="OYE741" s="479"/>
      <c r="OYF741" s="479"/>
      <c r="OYG741" s="479"/>
      <c r="OYH741" s="479"/>
      <c r="OYI741" s="479"/>
      <c r="OYJ741" s="479"/>
      <c r="OYK741" s="479"/>
      <c r="OYL741" s="479"/>
      <c r="OYM741" s="479"/>
      <c r="OYN741" s="479"/>
      <c r="OYO741" s="479"/>
      <c r="OYP741" s="479"/>
      <c r="OYQ741" s="479"/>
      <c r="OYR741" s="479"/>
      <c r="OYS741" s="479"/>
      <c r="OYT741" s="479"/>
      <c r="OYU741" s="479"/>
      <c r="OYV741" s="479"/>
      <c r="OYW741" s="479"/>
      <c r="OYX741" s="479"/>
      <c r="OYY741" s="479"/>
      <c r="OYZ741" s="479"/>
      <c r="OZA741" s="479"/>
      <c r="OZB741" s="479"/>
      <c r="OZC741" s="479"/>
      <c r="OZD741" s="479"/>
      <c r="OZE741" s="479"/>
      <c r="OZF741" s="479"/>
      <c r="OZG741" s="479"/>
      <c r="OZH741" s="479"/>
      <c r="OZI741" s="479"/>
      <c r="OZJ741" s="479"/>
      <c r="OZK741" s="479"/>
      <c r="OZL741" s="479"/>
      <c r="OZM741" s="479"/>
      <c r="OZN741" s="479"/>
      <c r="OZO741" s="479"/>
      <c r="OZP741" s="479"/>
      <c r="OZQ741" s="479"/>
      <c r="OZR741" s="479"/>
      <c r="OZS741" s="479"/>
      <c r="OZT741" s="479"/>
      <c r="OZU741" s="479"/>
      <c r="OZV741" s="479"/>
      <c r="OZW741" s="479"/>
      <c r="OZX741" s="479"/>
      <c r="OZY741" s="479"/>
      <c r="OZZ741" s="479"/>
      <c r="PAA741" s="479"/>
      <c r="PAB741" s="479"/>
      <c r="PAC741" s="479"/>
      <c r="PAD741" s="479"/>
      <c r="PAE741" s="479"/>
      <c r="PAF741" s="479"/>
      <c r="PAG741" s="479"/>
      <c r="PAH741" s="479"/>
      <c r="PAI741" s="479"/>
      <c r="PAJ741" s="479"/>
      <c r="PAK741" s="479"/>
      <c r="PAL741" s="479"/>
      <c r="PAM741" s="479"/>
      <c r="PAN741" s="479"/>
      <c r="PAO741" s="479"/>
      <c r="PAP741" s="479"/>
      <c r="PAQ741" s="479"/>
      <c r="PAR741" s="479"/>
      <c r="PAS741" s="479"/>
      <c r="PAT741" s="479"/>
      <c r="PAU741" s="479"/>
      <c r="PAV741" s="479"/>
      <c r="PAW741" s="479"/>
      <c r="PAX741" s="479"/>
      <c r="PAY741" s="479"/>
      <c r="PAZ741" s="479"/>
      <c r="PBA741" s="479"/>
      <c r="PBB741" s="479"/>
      <c r="PBC741" s="479"/>
      <c r="PBD741" s="479"/>
      <c r="PBE741" s="479"/>
      <c r="PBF741" s="479"/>
      <c r="PBG741" s="479"/>
      <c r="PBH741" s="479"/>
      <c r="PBI741" s="479"/>
      <c r="PBJ741" s="479"/>
      <c r="PBK741" s="479"/>
      <c r="PBL741" s="479"/>
      <c r="PBM741" s="479"/>
      <c r="PBN741" s="479"/>
      <c r="PBO741" s="479"/>
      <c r="PBP741" s="479"/>
      <c r="PBQ741" s="479"/>
      <c r="PBR741" s="479"/>
      <c r="PBS741" s="479"/>
      <c r="PBT741" s="479"/>
      <c r="PBU741" s="479"/>
      <c r="PBV741" s="479"/>
      <c r="PBW741" s="479"/>
      <c r="PBX741" s="479"/>
      <c r="PBY741" s="479"/>
      <c r="PBZ741" s="479"/>
      <c r="PCA741" s="479"/>
      <c r="PCB741" s="479"/>
      <c r="PCC741" s="479"/>
      <c r="PCD741" s="479"/>
      <c r="PCE741" s="479"/>
      <c r="PCF741" s="479"/>
      <c r="PCG741" s="479"/>
      <c r="PCH741" s="479"/>
      <c r="PCI741" s="479"/>
      <c r="PCJ741" s="479"/>
      <c r="PCK741" s="479"/>
      <c r="PCL741" s="479"/>
      <c r="PCM741" s="479"/>
      <c r="PCN741" s="479"/>
      <c r="PCO741" s="479"/>
      <c r="PCP741" s="479"/>
      <c r="PCQ741" s="479"/>
      <c r="PCR741" s="479"/>
      <c r="PCS741" s="479"/>
      <c r="PCT741" s="479"/>
      <c r="PCU741" s="479"/>
      <c r="PCV741" s="479"/>
      <c r="PCW741" s="479"/>
      <c r="PCX741" s="479"/>
      <c r="PCY741" s="479"/>
      <c r="PCZ741" s="479"/>
      <c r="PDA741" s="479"/>
      <c r="PDB741" s="479"/>
      <c r="PDC741" s="479"/>
      <c r="PDD741" s="479"/>
      <c r="PDE741" s="479"/>
      <c r="PDF741" s="479"/>
      <c r="PDG741" s="479"/>
      <c r="PDH741" s="479"/>
      <c r="PDI741" s="479"/>
      <c r="PDJ741" s="479"/>
      <c r="PDK741" s="479"/>
      <c r="PDL741" s="479"/>
      <c r="PDM741" s="479"/>
      <c r="PDN741" s="479"/>
      <c r="PDO741" s="479"/>
      <c r="PDP741" s="479"/>
      <c r="PDQ741" s="479"/>
      <c r="PDR741" s="479"/>
      <c r="PDS741" s="479"/>
      <c r="PDT741" s="479"/>
      <c r="PDU741" s="479"/>
      <c r="PDV741" s="479"/>
      <c r="PDW741" s="479"/>
      <c r="PDX741" s="479"/>
      <c r="PDY741" s="479"/>
      <c r="PDZ741" s="479"/>
      <c r="PEA741" s="479"/>
      <c r="PEB741" s="479"/>
      <c r="PEC741" s="479"/>
      <c r="PED741" s="479"/>
      <c r="PEE741" s="479"/>
      <c r="PEF741" s="479"/>
      <c r="PEG741" s="479"/>
      <c r="PEH741" s="479"/>
      <c r="PEI741" s="479"/>
      <c r="PEJ741" s="479"/>
      <c r="PEK741" s="479"/>
      <c r="PEL741" s="479"/>
      <c r="PEM741" s="479"/>
      <c r="PEN741" s="479"/>
      <c r="PEO741" s="479"/>
      <c r="PEP741" s="479"/>
      <c r="PEQ741" s="479"/>
      <c r="PER741" s="479"/>
      <c r="PES741" s="479"/>
      <c r="PET741" s="479"/>
      <c r="PEU741" s="479"/>
      <c r="PEV741" s="479"/>
      <c r="PEW741" s="479"/>
      <c r="PEX741" s="479"/>
      <c r="PEY741" s="479"/>
      <c r="PEZ741" s="479"/>
      <c r="PFA741" s="479"/>
      <c r="PFB741" s="479"/>
      <c r="PFC741" s="479"/>
      <c r="PFD741" s="479"/>
      <c r="PFE741" s="479"/>
      <c r="PFF741" s="479"/>
      <c r="PFG741" s="479"/>
      <c r="PFH741" s="479"/>
      <c r="PFI741" s="479"/>
      <c r="PFJ741" s="479"/>
      <c r="PFK741" s="479"/>
      <c r="PFL741" s="479"/>
      <c r="PFM741" s="479"/>
      <c r="PFN741" s="479"/>
      <c r="PFO741" s="479"/>
      <c r="PFP741" s="479"/>
      <c r="PFQ741" s="479"/>
      <c r="PFR741" s="479"/>
      <c r="PFS741" s="479"/>
      <c r="PFT741" s="479"/>
      <c r="PFU741" s="479"/>
      <c r="PFV741" s="479"/>
      <c r="PFW741" s="479"/>
      <c r="PFX741" s="479"/>
      <c r="PFY741" s="479"/>
      <c r="PFZ741" s="479"/>
      <c r="PGA741" s="479"/>
      <c r="PGB741" s="479"/>
      <c r="PGC741" s="479"/>
      <c r="PGD741" s="479"/>
      <c r="PGE741" s="479"/>
      <c r="PGF741" s="479"/>
      <c r="PGG741" s="479"/>
      <c r="PGH741" s="479"/>
      <c r="PGI741" s="479"/>
      <c r="PGJ741" s="479"/>
      <c r="PGK741" s="479"/>
      <c r="PGL741" s="479"/>
      <c r="PGM741" s="479"/>
      <c r="PGN741" s="479"/>
      <c r="PGO741" s="479"/>
      <c r="PGP741" s="479"/>
      <c r="PGQ741" s="479"/>
      <c r="PGR741" s="479"/>
      <c r="PGS741" s="479"/>
      <c r="PGT741" s="479"/>
      <c r="PGU741" s="479"/>
      <c r="PGV741" s="479"/>
      <c r="PGW741" s="479"/>
      <c r="PGX741" s="479"/>
      <c r="PGY741" s="479"/>
      <c r="PGZ741" s="479"/>
      <c r="PHA741" s="479"/>
      <c r="PHB741" s="479"/>
      <c r="PHC741" s="479"/>
      <c r="PHD741" s="479"/>
      <c r="PHE741" s="479"/>
      <c r="PHF741" s="479"/>
      <c r="PHG741" s="479"/>
      <c r="PHH741" s="479"/>
      <c r="PHI741" s="479"/>
      <c r="PHJ741" s="479"/>
      <c r="PHK741" s="479"/>
      <c r="PHL741" s="479"/>
      <c r="PHM741" s="479"/>
      <c r="PHN741" s="479"/>
      <c r="PHO741" s="479"/>
      <c r="PHP741" s="479"/>
      <c r="PHQ741" s="479"/>
      <c r="PHR741" s="479"/>
      <c r="PHS741" s="479"/>
      <c r="PHT741" s="479"/>
      <c r="PHU741" s="479"/>
      <c r="PHV741" s="479"/>
      <c r="PHW741" s="479"/>
      <c r="PHX741" s="479"/>
      <c r="PHY741" s="479"/>
      <c r="PHZ741" s="479"/>
      <c r="PIA741" s="479"/>
      <c r="PIB741" s="479"/>
      <c r="PIC741" s="479"/>
      <c r="PID741" s="479"/>
      <c r="PIE741" s="479"/>
      <c r="PIF741" s="479"/>
      <c r="PIG741" s="479"/>
      <c r="PIH741" s="479"/>
      <c r="PII741" s="479"/>
      <c r="PIJ741" s="479"/>
      <c r="PIK741" s="479"/>
      <c r="PIL741" s="479"/>
      <c r="PIM741" s="479"/>
      <c r="PIN741" s="479"/>
      <c r="PIO741" s="479"/>
      <c r="PIP741" s="479"/>
      <c r="PIQ741" s="479"/>
      <c r="PIR741" s="479"/>
      <c r="PIS741" s="479"/>
      <c r="PIT741" s="479"/>
      <c r="PIU741" s="479"/>
      <c r="PIV741" s="479"/>
      <c r="PIW741" s="479"/>
      <c r="PIX741" s="479"/>
      <c r="PIY741" s="479"/>
      <c r="PIZ741" s="479"/>
      <c r="PJA741" s="479"/>
      <c r="PJB741" s="479"/>
      <c r="PJC741" s="479"/>
      <c r="PJD741" s="479"/>
      <c r="PJE741" s="479"/>
      <c r="PJF741" s="479"/>
      <c r="PJG741" s="479"/>
      <c r="PJH741" s="479"/>
      <c r="PJI741" s="479"/>
      <c r="PJJ741" s="479"/>
      <c r="PJK741" s="479"/>
      <c r="PJL741" s="479"/>
      <c r="PJM741" s="479"/>
      <c r="PJN741" s="479"/>
      <c r="PJO741" s="479"/>
      <c r="PJP741" s="479"/>
      <c r="PJQ741" s="479"/>
      <c r="PJR741" s="479"/>
      <c r="PJS741" s="479"/>
      <c r="PJT741" s="479"/>
      <c r="PJU741" s="479"/>
      <c r="PJV741" s="479"/>
      <c r="PJW741" s="479"/>
      <c r="PJX741" s="479"/>
      <c r="PJY741" s="479"/>
      <c r="PJZ741" s="479"/>
      <c r="PKA741" s="479"/>
      <c r="PKB741" s="479"/>
      <c r="PKC741" s="479"/>
      <c r="PKD741" s="479"/>
      <c r="PKE741" s="479"/>
      <c r="PKF741" s="479"/>
      <c r="PKG741" s="479"/>
      <c r="PKH741" s="479"/>
      <c r="PKI741" s="479"/>
      <c r="PKJ741" s="479"/>
      <c r="PKK741" s="479"/>
      <c r="PKL741" s="479"/>
      <c r="PKM741" s="479"/>
      <c r="PKN741" s="479"/>
      <c r="PKO741" s="479"/>
      <c r="PKP741" s="479"/>
      <c r="PKQ741" s="479"/>
      <c r="PKR741" s="479"/>
      <c r="PKS741" s="479"/>
      <c r="PKT741" s="479"/>
      <c r="PKU741" s="479"/>
      <c r="PKV741" s="479"/>
      <c r="PKW741" s="479"/>
      <c r="PKX741" s="479"/>
      <c r="PKY741" s="479"/>
      <c r="PKZ741" s="479"/>
      <c r="PLA741" s="479"/>
      <c r="PLB741" s="479"/>
      <c r="PLC741" s="479"/>
      <c r="PLD741" s="479"/>
      <c r="PLE741" s="479"/>
      <c r="PLF741" s="479"/>
      <c r="PLG741" s="479"/>
      <c r="PLH741" s="479"/>
      <c r="PLI741" s="479"/>
      <c r="PLJ741" s="479"/>
      <c r="PLK741" s="479"/>
      <c r="PLL741" s="479"/>
      <c r="PLM741" s="479"/>
      <c r="PLN741" s="479"/>
      <c r="PLO741" s="479"/>
      <c r="PLP741" s="479"/>
      <c r="PLQ741" s="479"/>
      <c r="PLR741" s="479"/>
      <c r="PLS741" s="479"/>
      <c r="PLT741" s="479"/>
      <c r="PLU741" s="479"/>
      <c r="PLV741" s="479"/>
      <c r="PLW741" s="479"/>
      <c r="PLX741" s="479"/>
      <c r="PLY741" s="479"/>
      <c r="PLZ741" s="479"/>
      <c r="PMA741" s="479"/>
      <c r="PMB741" s="479"/>
      <c r="PMC741" s="479"/>
      <c r="PMD741" s="479"/>
      <c r="PME741" s="479"/>
      <c r="PMF741" s="479"/>
      <c r="PMG741" s="479"/>
      <c r="PMH741" s="479"/>
      <c r="PMI741" s="479"/>
      <c r="PMJ741" s="479"/>
      <c r="PMK741" s="479"/>
      <c r="PML741" s="479"/>
      <c r="PMM741" s="479"/>
      <c r="PMN741" s="479"/>
      <c r="PMO741" s="479"/>
      <c r="PMP741" s="479"/>
      <c r="PMQ741" s="479"/>
      <c r="PMR741" s="479"/>
      <c r="PMS741" s="479"/>
      <c r="PMT741" s="479"/>
      <c r="PMU741" s="479"/>
      <c r="PMV741" s="479"/>
      <c r="PMW741" s="479"/>
      <c r="PMX741" s="479"/>
      <c r="PMY741" s="479"/>
      <c r="PMZ741" s="479"/>
      <c r="PNA741" s="479"/>
      <c r="PNB741" s="479"/>
      <c r="PNC741" s="479"/>
      <c r="PND741" s="479"/>
      <c r="PNE741" s="479"/>
      <c r="PNF741" s="479"/>
      <c r="PNG741" s="479"/>
      <c r="PNH741" s="479"/>
      <c r="PNI741" s="479"/>
      <c r="PNJ741" s="479"/>
      <c r="PNK741" s="479"/>
      <c r="PNL741" s="479"/>
      <c r="PNM741" s="479"/>
      <c r="PNN741" s="479"/>
      <c r="PNO741" s="479"/>
      <c r="PNP741" s="479"/>
      <c r="PNQ741" s="479"/>
      <c r="PNR741" s="479"/>
      <c r="PNS741" s="479"/>
      <c r="PNT741" s="479"/>
      <c r="PNU741" s="479"/>
      <c r="PNV741" s="479"/>
      <c r="PNW741" s="479"/>
      <c r="PNX741" s="479"/>
      <c r="PNY741" s="479"/>
      <c r="PNZ741" s="479"/>
      <c r="POA741" s="479"/>
      <c r="POB741" s="479"/>
      <c r="POC741" s="479"/>
      <c r="POD741" s="479"/>
      <c r="POE741" s="479"/>
      <c r="POF741" s="479"/>
      <c r="POG741" s="479"/>
      <c r="POH741" s="479"/>
      <c r="POI741" s="479"/>
      <c r="POJ741" s="479"/>
      <c r="POK741" s="479"/>
      <c r="POL741" s="479"/>
      <c r="POM741" s="479"/>
      <c r="PON741" s="479"/>
      <c r="POO741" s="479"/>
      <c r="POP741" s="479"/>
      <c r="POQ741" s="479"/>
      <c r="POR741" s="479"/>
      <c r="POS741" s="479"/>
      <c r="POT741" s="479"/>
      <c r="POU741" s="479"/>
      <c r="POV741" s="479"/>
      <c r="POW741" s="479"/>
      <c r="POX741" s="479"/>
      <c r="POY741" s="479"/>
      <c r="POZ741" s="479"/>
      <c r="PPA741" s="479"/>
      <c r="PPB741" s="479"/>
      <c r="PPC741" s="479"/>
      <c r="PPD741" s="479"/>
      <c r="PPE741" s="479"/>
      <c r="PPF741" s="479"/>
      <c r="PPG741" s="479"/>
      <c r="PPH741" s="479"/>
      <c r="PPI741" s="479"/>
      <c r="PPJ741" s="479"/>
      <c r="PPK741" s="479"/>
      <c r="PPL741" s="479"/>
      <c r="PPM741" s="479"/>
      <c r="PPN741" s="479"/>
      <c r="PPO741" s="479"/>
      <c r="PPP741" s="479"/>
      <c r="PPQ741" s="479"/>
      <c r="PPR741" s="479"/>
      <c r="PPS741" s="479"/>
      <c r="PPT741" s="479"/>
      <c r="PPU741" s="479"/>
      <c r="PPV741" s="479"/>
      <c r="PPW741" s="479"/>
      <c r="PPX741" s="479"/>
      <c r="PPY741" s="479"/>
      <c r="PPZ741" s="479"/>
      <c r="PQA741" s="479"/>
      <c r="PQB741" s="479"/>
      <c r="PQC741" s="479"/>
      <c r="PQD741" s="479"/>
      <c r="PQE741" s="479"/>
      <c r="PQF741" s="479"/>
      <c r="PQG741" s="479"/>
      <c r="PQH741" s="479"/>
      <c r="PQI741" s="479"/>
      <c r="PQJ741" s="479"/>
      <c r="PQK741" s="479"/>
      <c r="PQL741" s="479"/>
      <c r="PQM741" s="479"/>
      <c r="PQN741" s="479"/>
      <c r="PQO741" s="479"/>
      <c r="PQP741" s="479"/>
      <c r="PQQ741" s="479"/>
      <c r="PQR741" s="479"/>
      <c r="PQS741" s="479"/>
      <c r="PQT741" s="479"/>
      <c r="PQU741" s="479"/>
      <c r="PQV741" s="479"/>
      <c r="PQW741" s="479"/>
      <c r="PQX741" s="479"/>
      <c r="PQY741" s="479"/>
      <c r="PQZ741" s="479"/>
      <c r="PRA741" s="479"/>
      <c r="PRB741" s="479"/>
      <c r="PRC741" s="479"/>
      <c r="PRD741" s="479"/>
      <c r="PRE741" s="479"/>
      <c r="PRF741" s="479"/>
      <c r="PRG741" s="479"/>
      <c r="PRH741" s="479"/>
      <c r="PRI741" s="479"/>
      <c r="PRJ741" s="479"/>
      <c r="PRK741" s="479"/>
      <c r="PRL741" s="479"/>
      <c r="PRM741" s="479"/>
      <c r="PRN741" s="479"/>
      <c r="PRO741" s="479"/>
      <c r="PRP741" s="479"/>
      <c r="PRQ741" s="479"/>
      <c r="PRR741" s="479"/>
      <c r="PRS741" s="479"/>
      <c r="PRT741" s="479"/>
      <c r="PRU741" s="479"/>
      <c r="PRV741" s="479"/>
      <c r="PRW741" s="479"/>
      <c r="PRX741" s="479"/>
      <c r="PRY741" s="479"/>
      <c r="PRZ741" s="479"/>
      <c r="PSA741" s="479"/>
      <c r="PSB741" s="479"/>
      <c r="PSC741" s="479"/>
      <c r="PSD741" s="479"/>
      <c r="PSE741" s="479"/>
      <c r="PSF741" s="479"/>
      <c r="PSG741" s="479"/>
      <c r="PSH741" s="479"/>
      <c r="PSI741" s="479"/>
      <c r="PSJ741" s="479"/>
      <c r="PSK741" s="479"/>
      <c r="PSL741" s="479"/>
      <c r="PSM741" s="479"/>
      <c r="PSN741" s="479"/>
      <c r="PSO741" s="479"/>
      <c r="PSP741" s="479"/>
      <c r="PSQ741" s="479"/>
      <c r="PSR741" s="479"/>
      <c r="PSS741" s="479"/>
      <c r="PST741" s="479"/>
      <c r="PSU741" s="479"/>
      <c r="PSV741" s="479"/>
      <c r="PSW741" s="479"/>
      <c r="PSX741" s="479"/>
      <c r="PSY741" s="479"/>
      <c r="PSZ741" s="479"/>
      <c r="PTA741" s="479"/>
      <c r="PTB741" s="479"/>
      <c r="PTC741" s="479"/>
      <c r="PTD741" s="479"/>
      <c r="PTE741" s="479"/>
      <c r="PTF741" s="479"/>
      <c r="PTG741" s="479"/>
      <c r="PTH741" s="479"/>
      <c r="PTI741" s="479"/>
      <c r="PTJ741" s="479"/>
      <c r="PTK741" s="479"/>
      <c r="PTL741" s="479"/>
      <c r="PTM741" s="479"/>
      <c r="PTN741" s="479"/>
      <c r="PTO741" s="479"/>
      <c r="PTP741" s="479"/>
      <c r="PTQ741" s="479"/>
      <c r="PTR741" s="479"/>
      <c r="PTS741" s="479"/>
      <c r="PTT741" s="479"/>
      <c r="PTU741" s="479"/>
      <c r="PTV741" s="479"/>
      <c r="PTW741" s="479"/>
      <c r="PTX741" s="479"/>
      <c r="PTY741" s="479"/>
      <c r="PTZ741" s="479"/>
      <c r="PUA741" s="479"/>
      <c r="PUB741" s="479"/>
      <c r="PUC741" s="479"/>
      <c r="PUD741" s="479"/>
      <c r="PUE741" s="479"/>
      <c r="PUF741" s="479"/>
      <c r="PUG741" s="479"/>
      <c r="PUH741" s="479"/>
      <c r="PUI741" s="479"/>
      <c r="PUJ741" s="479"/>
      <c r="PUK741" s="479"/>
      <c r="PUL741" s="479"/>
      <c r="PUM741" s="479"/>
      <c r="PUN741" s="479"/>
      <c r="PUO741" s="479"/>
      <c r="PUP741" s="479"/>
      <c r="PUQ741" s="479"/>
      <c r="PUR741" s="479"/>
      <c r="PUS741" s="479"/>
      <c r="PUT741" s="479"/>
      <c r="PUU741" s="479"/>
      <c r="PUV741" s="479"/>
      <c r="PUW741" s="479"/>
      <c r="PUX741" s="479"/>
      <c r="PUY741" s="479"/>
      <c r="PUZ741" s="479"/>
      <c r="PVA741" s="479"/>
      <c r="PVB741" s="479"/>
      <c r="PVC741" s="479"/>
      <c r="PVD741" s="479"/>
      <c r="PVE741" s="479"/>
      <c r="PVF741" s="479"/>
      <c r="PVG741" s="479"/>
      <c r="PVH741" s="479"/>
      <c r="PVI741" s="479"/>
      <c r="PVJ741" s="479"/>
      <c r="PVK741" s="479"/>
      <c r="PVL741" s="479"/>
      <c r="PVM741" s="479"/>
      <c r="PVN741" s="479"/>
      <c r="PVO741" s="479"/>
      <c r="PVP741" s="479"/>
      <c r="PVQ741" s="479"/>
      <c r="PVR741" s="479"/>
      <c r="PVS741" s="479"/>
      <c r="PVT741" s="479"/>
      <c r="PVU741" s="479"/>
      <c r="PVV741" s="479"/>
      <c r="PVW741" s="479"/>
      <c r="PVX741" s="479"/>
      <c r="PVY741" s="479"/>
      <c r="PVZ741" s="479"/>
      <c r="PWA741" s="479"/>
      <c r="PWB741" s="479"/>
      <c r="PWC741" s="479"/>
      <c r="PWD741" s="479"/>
      <c r="PWE741" s="479"/>
      <c r="PWF741" s="479"/>
      <c r="PWG741" s="479"/>
      <c r="PWH741" s="479"/>
      <c r="PWI741" s="479"/>
      <c r="PWJ741" s="479"/>
      <c r="PWK741" s="479"/>
      <c r="PWL741" s="479"/>
      <c r="PWM741" s="479"/>
      <c r="PWN741" s="479"/>
      <c r="PWO741" s="479"/>
      <c r="PWP741" s="479"/>
      <c r="PWQ741" s="479"/>
      <c r="PWR741" s="479"/>
      <c r="PWS741" s="479"/>
      <c r="PWT741" s="479"/>
      <c r="PWU741" s="479"/>
      <c r="PWV741" s="479"/>
      <c r="PWW741" s="479"/>
      <c r="PWX741" s="479"/>
      <c r="PWY741" s="479"/>
      <c r="PWZ741" s="479"/>
      <c r="PXA741" s="479"/>
      <c r="PXB741" s="479"/>
      <c r="PXC741" s="479"/>
      <c r="PXD741" s="479"/>
      <c r="PXE741" s="479"/>
      <c r="PXF741" s="479"/>
      <c r="PXG741" s="479"/>
      <c r="PXH741" s="479"/>
      <c r="PXI741" s="479"/>
      <c r="PXJ741" s="479"/>
      <c r="PXK741" s="479"/>
      <c r="PXL741" s="479"/>
      <c r="PXM741" s="479"/>
      <c r="PXN741" s="479"/>
      <c r="PXO741" s="479"/>
      <c r="PXP741" s="479"/>
      <c r="PXQ741" s="479"/>
      <c r="PXR741" s="479"/>
      <c r="PXS741" s="479"/>
      <c r="PXT741" s="479"/>
      <c r="PXU741" s="479"/>
      <c r="PXV741" s="479"/>
      <c r="PXW741" s="479"/>
      <c r="PXX741" s="479"/>
      <c r="PXY741" s="479"/>
      <c r="PXZ741" s="479"/>
      <c r="PYA741" s="479"/>
      <c r="PYB741" s="479"/>
      <c r="PYC741" s="479"/>
      <c r="PYD741" s="479"/>
      <c r="PYE741" s="479"/>
      <c r="PYF741" s="479"/>
      <c r="PYG741" s="479"/>
      <c r="PYH741" s="479"/>
      <c r="PYI741" s="479"/>
      <c r="PYJ741" s="479"/>
      <c r="PYK741" s="479"/>
      <c r="PYL741" s="479"/>
      <c r="PYM741" s="479"/>
      <c r="PYN741" s="479"/>
      <c r="PYO741" s="479"/>
      <c r="PYP741" s="479"/>
      <c r="PYQ741" s="479"/>
      <c r="PYR741" s="479"/>
      <c r="PYS741" s="479"/>
      <c r="PYT741" s="479"/>
      <c r="PYU741" s="479"/>
      <c r="PYV741" s="479"/>
      <c r="PYW741" s="479"/>
      <c r="PYX741" s="479"/>
      <c r="PYY741" s="479"/>
      <c r="PYZ741" s="479"/>
      <c r="PZA741" s="479"/>
      <c r="PZB741" s="479"/>
      <c r="PZC741" s="479"/>
      <c r="PZD741" s="479"/>
      <c r="PZE741" s="479"/>
      <c r="PZF741" s="479"/>
      <c r="PZG741" s="479"/>
      <c r="PZH741" s="479"/>
      <c r="PZI741" s="479"/>
      <c r="PZJ741" s="479"/>
      <c r="PZK741" s="479"/>
      <c r="PZL741" s="479"/>
      <c r="PZM741" s="479"/>
      <c r="PZN741" s="479"/>
      <c r="PZO741" s="479"/>
      <c r="PZP741" s="479"/>
      <c r="PZQ741" s="479"/>
      <c r="PZR741" s="479"/>
      <c r="PZS741" s="479"/>
      <c r="PZT741" s="479"/>
      <c r="PZU741" s="479"/>
      <c r="PZV741" s="479"/>
      <c r="PZW741" s="479"/>
      <c r="PZX741" s="479"/>
      <c r="PZY741" s="479"/>
      <c r="PZZ741" s="479"/>
      <c r="QAA741" s="479"/>
      <c r="QAB741" s="479"/>
      <c r="QAC741" s="479"/>
      <c r="QAD741" s="479"/>
      <c r="QAE741" s="479"/>
      <c r="QAF741" s="479"/>
      <c r="QAG741" s="479"/>
      <c r="QAH741" s="479"/>
      <c r="QAI741" s="479"/>
      <c r="QAJ741" s="479"/>
      <c r="QAK741" s="479"/>
      <c r="QAL741" s="479"/>
      <c r="QAM741" s="479"/>
      <c r="QAN741" s="479"/>
      <c r="QAO741" s="479"/>
      <c r="QAP741" s="479"/>
      <c r="QAQ741" s="479"/>
      <c r="QAR741" s="479"/>
      <c r="QAS741" s="479"/>
      <c r="QAT741" s="479"/>
      <c r="QAU741" s="479"/>
      <c r="QAV741" s="479"/>
      <c r="QAW741" s="479"/>
      <c r="QAX741" s="479"/>
      <c r="QAY741" s="479"/>
      <c r="QAZ741" s="479"/>
      <c r="QBA741" s="479"/>
      <c r="QBB741" s="479"/>
      <c r="QBC741" s="479"/>
      <c r="QBD741" s="479"/>
      <c r="QBE741" s="479"/>
      <c r="QBF741" s="479"/>
      <c r="QBG741" s="479"/>
      <c r="QBH741" s="479"/>
      <c r="QBI741" s="479"/>
      <c r="QBJ741" s="479"/>
      <c r="QBK741" s="479"/>
      <c r="QBL741" s="479"/>
      <c r="QBM741" s="479"/>
      <c r="QBN741" s="479"/>
      <c r="QBO741" s="479"/>
      <c r="QBP741" s="479"/>
      <c r="QBQ741" s="479"/>
      <c r="QBR741" s="479"/>
      <c r="QBS741" s="479"/>
      <c r="QBT741" s="479"/>
      <c r="QBU741" s="479"/>
      <c r="QBV741" s="479"/>
      <c r="QBW741" s="479"/>
      <c r="QBX741" s="479"/>
      <c r="QBY741" s="479"/>
      <c r="QBZ741" s="479"/>
      <c r="QCA741" s="479"/>
      <c r="QCB741" s="479"/>
      <c r="QCC741" s="479"/>
      <c r="QCD741" s="479"/>
      <c r="QCE741" s="479"/>
      <c r="QCF741" s="479"/>
      <c r="QCG741" s="479"/>
      <c r="QCH741" s="479"/>
      <c r="QCI741" s="479"/>
      <c r="QCJ741" s="479"/>
      <c r="QCK741" s="479"/>
      <c r="QCL741" s="479"/>
      <c r="QCM741" s="479"/>
      <c r="QCN741" s="479"/>
      <c r="QCO741" s="479"/>
      <c r="QCP741" s="479"/>
      <c r="QCQ741" s="479"/>
      <c r="QCR741" s="479"/>
      <c r="QCS741" s="479"/>
      <c r="QCT741" s="479"/>
      <c r="QCU741" s="479"/>
      <c r="QCV741" s="479"/>
      <c r="QCW741" s="479"/>
      <c r="QCX741" s="479"/>
      <c r="QCY741" s="479"/>
      <c r="QCZ741" s="479"/>
      <c r="QDA741" s="479"/>
      <c r="QDB741" s="479"/>
      <c r="QDC741" s="479"/>
      <c r="QDD741" s="479"/>
      <c r="QDE741" s="479"/>
      <c r="QDF741" s="479"/>
      <c r="QDG741" s="479"/>
      <c r="QDH741" s="479"/>
      <c r="QDI741" s="479"/>
      <c r="QDJ741" s="479"/>
      <c r="QDK741" s="479"/>
      <c r="QDL741" s="479"/>
      <c r="QDM741" s="479"/>
      <c r="QDN741" s="479"/>
      <c r="QDO741" s="479"/>
      <c r="QDP741" s="479"/>
      <c r="QDQ741" s="479"/>
      <c r="QDR741" s="479"/>
      <c r="QDS741" s="479"/>
      <c r="QDT741" s="479"/>
      <c r="QDU741" s="479"/>
      <c r="QDV741" s="479"/>
      <c r="QDW741" s="479"/>
      <c r="QDX741" s="479"/>
      <c r="QDY741" s="479"/>
      <c r="QDZ741" s="479"/>
      <c r="QEA741" s="479"/>
      <c r="QEB741" s="479"/>
      <c r="QEC741" s="479"/>
      <c r="QED741" s="479"/>
      <c r="QEE741" s="479"/>
      <c r="QEF741" s="479"/>
      <c r="QEG741" s="479"/>
      <c r="QEH741" s="479"/>
      <c r="QEI741" s="479"/>
      <c r="QEJ741" s="479"/>
      <c r="QEK741" s="479"/>
      <c r="QEL741" s="479"/>
      <c r="QEM741" s="479"/>
      <c r="QEN741" s="479"/>
      <c r="QEO741" s="479"/>
      <c r="QEP741" s="479"/>
      <c r="QEQ741" s="479"/>
      <c r="QER741" s="479"/>
      <c r="QES741" s="479"/>
      <c r="QET741" s="479"/>
      <c r="QEU741" s="479"/>
      <c r="QEV741" s="479"/>
      <c r="QEW741" s="479"/>
      <c r="QEX741" s="479"/>
      <c r="QEY741" s="479"/>
      <c r="QEZ741" s="479"/>
      <c r="QFA741" s="479"/>
      <c r="QFB741" s="479"/>
      <c r="QFC741" s="479"/>
      <c r="QFD741" s="479"/>
      <c r="QFE741" s="479"/>
      <c r="QFF741" s="479"/>
      <c r="QFG741" s="479"/>
      <c r="QFH741" s="479"/>
      <c r="QFI741" s="479"/>
      <c r="QFJ741" s="479"/>
      <c r="QFK741" s="479"/>
      <c r="QFL741" s="479"/>
      <c r="QFM741" s="479"/>
      <c r="QFN741" s="479"/>
      <c r="QFO741" s="479"/>
      <c r="QFP741" s="479"/>
      <c r="QFQ741" s="479"/>
      <c r="QFR741" s="479"/>
      <c r="QFS741" s="479"/>
      <c r="QFT741" s="479"/>
      <c r="QFU741" s="479"/>
      <c r="QFV741" s="479"/>
      <c r="QFW741" s="479"/>
      <c r="QFX741" s="479"/>
      <c r="QFY741" s="479"/>
      <c r="QFZ741" s="479"/>
      <c r="QGA741" s="479"/>
      <c r="QGB741" s="479"/>
      <c r="QGC741" s="479"/>
      <c r="QGD741" s="479"/>
      <c r="QGE741" s="479"/>
      <c r="QGF741" s="479"/>
      <c r="QGG741" s="479"/>
      <c r="QGH741" s="479"/>
      <c r="QGI741" s="479"/>
      <c r="QGJ741" s="479"/>
      <c r="QGK741" s="479"/>
      <c r="QGL741" s="479"/>
      <c r="QGM741" s="479"/>
      <c r="QGN741" s="479"/>
      <c r="QGO741" s="479"/>
      <c r="QGP741" s="479"/>
      <c r="QGQ741" s="479"/>
      <c r="QGR741" s="479"/>
      <c r="QGS741" s="479"/>
      <c r="QGT741" s="479"/>
      <c r="QGU741" s="479"/>
      <c r="QGV741" s="479"/>
      <c r="QGW741" s="479"/>
      <c r="QGX741" s="479"/>
      <c r="QGY741" s="479"/>
      <c r="QGZ741" s="479"/>
      <c r="QHA741" s="479"/>
      <c r="QHB741" s="479"/>
      <c r="QHC741" s="479"/>
      <c r="QHD741" s="479"/>
      <c r="QHE741" s="479"/>
      <c r="QHF741" s="479"/>
      <c r="QHG741" s="479"/>
      <c r="QHH741" s="479"/>
      <c r="QHI741" s="479"/>
      <c r="QHJ741" s="479"/>
      <c r="QHK741" s="479"/>
      <c r="QHL741" s="479"/>
      <c r="QHM741" s="479"/>
      <c r="QHN741" s="479"/>
      <c r="QHO741" s="479"/>
      <c r="QHP741" s="479"/>
      <c r="QHQ741" s="479"/>
      <c r="QHR741" s="479"/>
      <c r="QHS741" s="479"/>
      <c r="QHT741" s="479"/>
      <c r="QHU741" s="479"/>
      <c r="QHV741" s="479"/>
      <c r="QHW741" s="479"/>
      <c r="QHX741" s="479"/>
      <c r="QHY741" s="479"/>
      <c r="QHZ741" s="479"/>
      <c r="QIA741" s="479"/>
      <c r="QIB741" s="479"/>
      <c r="QIC741" s="479"/>
      <c r="QID741" s="479"/>
      <c r="QIE741" s="479"/>
      <c r="QIF741" s="479"/>
      <c r="QIG741" s="479"/>
      <c r="QIH741" s="479"/>
      <c r="QII741" s="479"/>
      <c r="QIJ741" s="479"/>
      <c r="QIK741" s="479"/>
      <c r="QIL741" s="479"/>
      <c r="QIM741" s="479"/>
      <c r="QIN741" s="479"/>
      <c r="QIO741" s="479"/>
      <c r="QIP741" s="479"/>
      <c r="QIQ741" s="479"/>
      <c r="QIR741" s="479"/>
      <c r="QIS741" s="479"/>
      <c r="QIT741" s="479"/>
      <c r="QIU741" s="479"/>
      <c r="QIV741" s="479"/>
      <c r="QIW741" s="479"/>
      <c r="QIX741" s="479"/>
      <c r="QIY741" s="479"/>
      <c r="QIZ741" s="479"/>
      <c r="QJA741" s="479"/>
      <c r="QJB741" s="479"/>
      <c r="QJC741" s="479"/>
      <c r="QJD741" s="479"/>
      <c r="QJE741" s="479"/>
      <c r="QJF741" s="479"/>
      <c r="QJG741" s="479"/>
      <c r="QJH741" s="479"/>
      <c r="QJI741" s="479"/>
      <c r="QJJ741" s="479"/>
      <c r="QJK741" s="479"/>
      <c r="QJL741" s="479"/>
      <c r="QJM741" s="479"/>
      <c r="QJN741" s="479"/>
      <c r="QJO741" s="479"/>
      <c r="QJP741" s="479"/>
      <c r="QJQ741" s="479"/>
      <c r="QJR741" s="479"/>
      <c r="QJS741" s="479"/>
      <c r="QJT741" s="479"/>
      <c r="QJU741" s="479"/>
      <c r="QJV741" s="479"/>
      <c r="QJW741" s="479"/>
      <c r="QJX741" s="479"/>
      <c r="QJY741" s="479"/>
      <c r="QJZ741" s="479"/>
      <c r="QKA741" s="479"/>
      <c r="QKB741" s="479"/>
      <c r="QKC741" s="479"/>
      <c r="QKD741" s="479"/>
      <c r="QKE741" s="479"/>
      <c r="QKF741" s="479"/>
      <c r="QKG741" s="479"/>
      <c r="QKH741" s="479"/>
      <c r="QKI741" s="479"/>
      <c r="QKJ741" s="479"/>
      <c r="QKK741" s="479"/>
      <c r="QKL741" s="479"/>
      <c r="QKM741" s="479"/>
      <c r="QKN741" s="479"/>
      <c r="QKO741" s="479"/>
      <c r="QKP741" s="479"/>
      <c r="QKQ741" s="479"/>
      <c r="QKR741" s="479"/>
      <c r="QKS741" s="479"/>
      <c r="QKT741" s="479"/>
      <c r="QKU741" s="479"/>
      <c r="QKV741" s="479"/>
      <c r="QKW741" s="479"/>
      <c r="QKX741" s="479"/>
      <c r="QKY741" s="479"/>
      <c r="QKZ741" s="479"/>
      <c r="QLA741" s="479"/>
      <c r="QLB741" s="479"/>
      <c r="QLC741" s="479"/>
      <c r="QLD741" s="479"/>
      <c r="QLE741" s="479"/>
      <c r="QLF741" s="479"/>
      <c r="QLG741" s="479"/>
      <c r="QLH741" s="479"/>
      <c r="QLI741" s="479"/>
      <c r="QLJ741" s="479"/>
      <c r="QLK741" s="479"/>
      <c r="QLL741" s="479"/>
      <c r="QLM741" s="479"/>
      <c r="QLN741" s="479"/>
      <c r="QLO741" s="479"/>
      <c r="QLP741" s="479"/>
      <c r="QLQ741" s="479"/>
      <c r="QLR741" s="479"/>
      <c r="QLS741" s="479"/>
      <c r="QLT741" s="479"/>
      <c r="QLU741" s="479"/>
      <c r="QLV741" s="479"/>
      <c r="QLW741" s="479"/>
      <c r="QLX741" s="479"/>
      <c r="QLY741" s="479"/>
      <c r="QLZ741" s="479"/>
      <c r="QMA741" s="479"/>
      <c r="QMB741" s="479"/>
      <c r="QMC741" s="479"/>
      <c r="QMD741" s="479"/>
      <c r="QME741" s="479"/>
      <c r="QMF741" s="479"/>
      <c r="QMG741" s="479"/>
      <c r="QMH741" s="479"/>
      <c r="QMI741" s="479"/>
      <c r="QMJ741" s="479"/>
      <c r="QMK741" s="479"/>
      <c r="QML741" s="479"/>
      <c r="QMM741" s="479"/>
      <c r="QMN741" s="479"/>
      <c r="QMO741" s="479"/>
      <c r="QMP741" s="479"/>
      <c r="QMQ741" s="479"/>
      <c r="QMR741" s="479"/>
      <c r="QMS741" s="479"/>
      <c r="QMT741" s="479"/>
      <c r="QMU741" s="479"/>
      <c r="QMV741" s="479"/>
      <c r="QMW741" s="479"/>
      <c r="QMX741" s="479"/>
      <c r="QMY741" s="479"/>
      <c r="QMZ741" s="479"/>
      <c r="QNA741" s="479"/>
      <c r="QNB741" s="479"/>
      <c r="QNC741" s="479"/>
      <c r="QND741" s="479"/>
      <c r="QNE741" s="479"/>
      <c r="QNF741" s="479"/>
      <c r="QNG741" s="479"/>
      <c r="QNH741" s="479"/>
      <c r="QNI741" s="479"/>
      <c r="QNJ741" s="479"/>
      <c r="QNK741" s="479"/>
      <c r="QNL741" s="479"/>
      <c r="QNM741" s="479"/>
      <c r="QNN741" s="479"/>
      <c r="QNO741" s="479"/>
      <c r="QNP741" s="479"/>
      <c r="QNQ741" s="479"/>
      <c r="QNR741" s="479"/>
      <c r="QNS741" s="479"/>
      <c r="QNT741" s="479"/>
      <c r="QNU741" s="479"/>
      <c r="QNV741" s="479"/>
      <c r="QNW741" s="479"/>
      <c r="QNX741" s="479"/>
      <c r="QNY741" s="479"/>
      <c r="QNZ741" s="479"/>
      <c r="QOA741" s="479"/>
      <c r="QOB741" s="479"/>
      <c r="QOC741" s="479"/>
      <c r="QOD741" s="479"/>
      <c r="QOE741" s="479"/>
      <c r="QOF741" s="479"/>
      <c r="QOG741" s="479"/>
      <c r="QOH741" s="479"/>
      <c r="QOI741" s="479"/>
      <c r="QOJ741" s="479"/>
      <c r="QOK741" s="479"/>
      <c r="QOL741" s="479"/>
      <c r="QOM741" s="479"/>
      <c r="QON741" s="479"/>
      <c r="QOO741" s="479"/>
      <c r="QOP741" s="479"/>
      <c r="QOQ741" s="479"/>
      <c r="QOR741" s="479"/>
      <c r="QOS741" s="479"/>
      <c r="QOT741" s="479"/>
      <c r="QOU741" s="479"/>
      <c r="QOV741" s="479"/>
      <c r="QOW741" s="479"/>
      <c r="QOX741" s="479"/>
      <c r="QOY741" s="479"/>
      <c r="QOZ741" s="479"/>
      <c r="QPA741" s="479"/>
      <c r="QPB741" s="479"/>
      <c r="QPC741" s="479"/>
      <c r="QPD741" s="479"/>
      <c r="QPE741" s="479"/>
      <c r="QPF741" s="479"/>
      <c r="QPG741" s="479"/>
      <c r="QPH741" s="479"/>
      <c r="QPI741" s="479"/>
      <c r="QPJ741" s="479"/>
      <c r="QPK741" s="479"/>
      <c r="QPL741" s="479"/>
      <c r="QPM741" s="479"/>
      <c r="QPN741" s="479"/>
      <c r="QPO741" s="479"/>
      <c r="QPP741" s="479"/>
      <c r="QPQ741" s="479"/>
      <c r="QPR741" s="479"/>
      <c r="QPS741" s="479"/>
      <c r="QPT741" s="479"/>
      <c r="QPU741" s="479"/>
      <c r="QPV741" s="479"/>
      <c r="QPW741" s="479"/>
      <c r="QPX741" s="479"/>
      <c r="QPY741" s="479"/>
      <c r="QPZ741" s="479"/>
      <c r="QQA741" s="479"/>
      <c r="QQB741" s="479"/>
      <c r="QQC741" s="479"/>
      <c r="QQD741" s="479"/>
      <c r="QQE741" s="479"/>
      <c r="QQF741" s="479"/>
      <c r="QQG741" s="479"/>
      <c r="QQH741" s="479"/>
      <c r="QQI741" s="479"/>
      <c r="QQJ741" s="479"/>
      <c r="QQK741" s="479"/>
      <c r="QQL741" s="479"/>
      <c r="QQM741" s="479"/>
      <c r="QQN741" s="479"/>
      <c r="QQO741" s="479"/>
      <c r="QQP741" s="479"/>
      <c r="QQQ741" s="479"/>
      <c r="QQR741" s="479"/>
      <c r="QQS741" s="479"/>
      <c r="QQT741" s="479"/>
      <c r="QQU741" s="479"/>
      <c r="QQV741" s="479"/>
      <c r="QQW741" s="479"/>
      <c r="QQX741" s="479"/>
      <c r="QQY741" s="479"/>
      <c r="QQZ741" s="479"/>
      <c r="QRA741" s="479"/>
      <c r="QRB741" s="479"/>
      <c r="QRC741" s="479"/>
      <c r="QRD741" s="479"/>
      <c r="QRE741" s="479"/>
      <c r="QRF741" s="479"/>
      <c r="QRG741" s="479"/>
      <c r="QRH741" s="479"/>
      <c r="QRI741" s="479"/>
      <c r="QRJ741" s="479"/>
      <c r="QRK741" s="479"/>
      <c r="QRL741" s="479"/>
      <c r="QRM741" s="479"/>
      <c r="QRN741" s="479"/>
      <c r="QRO741" s="479"/>
      <c r="QRP741" s="479"/>
      <c r="QRQ741" s="479"/>
      <c r="QRR741" s="479"/>
      <c r="QRS741" s="479"/>
      <c r="QRT741" s="479"/>
      <c r="QRU741" s="479"/>
      <c r="QRV741" s="479"/>
      <c r="QRW741" s="479"/>
      <c r="QRX741" s="479"/>
      <c r="QRY741" s="479"/>
      <c r="QRZ741" s="479"/>
      <c r="QSA741" s="479"/>
      <c r="QSB741" s="479"/>
      <c r="QSC741" s="479"/>
      <c r="QSD741" s="479"/>
      <c r="QSE741" s="479"/>
      <c r="QSF741" s="479"/>
      <c r="QSG741" s="479"/>
      <c r="QSH741" s="479"/>
      <c r="QSI741" s="479"/>
      <c r="QSJ741" s="479"/>
      <c r="QSK741" s="479"/>
      <c r="QSL741" s="479"/>
      <c r="QSM741" s="479"/>
      <c r="QSN741" s="479"/>
      <c r="QSO741" s="479"/>
      <c r="QSP741" s="479"/>
      <c r="QSQ741" s="479"/>
      <c r="QSR741" s="479"/>
      <c r="QSS741" s="479"/>
      <c r="QST741" s="479"/>
      <c r="QSU741" s="479"/>
      <c r="QSV741" s="479"/>
      <c r="QSW741" s="479"/>
      <c r="QSX741" s="479"/>
      <c r="QSY741" s="479"/>
      <c r="QSZ741" s="479"/>
      <c r="QTA741" s="479"/>
      <c r="QTB741" s="479"/>
      <c r="QTC741" s="479"/>
      <c r="QTD741" s="479"/>
      <c r="QTE741" s="479"/>
      <c r="QTF741" s="479"/>
      <c r="QTG741" s="479"/>
      <c r="QTH741" s="479"/>
      <c r="QTI741" s="479"/>
      <c r="QTJ741" s="479"/>
      <c r="QTK741" s="479"/>
      <c r="QTL741" s="479"/>
      <c r="QTM741" s="479"/>
      <c r="QTN741" s="479"/>
      <c r="QTO741" s="479"/>
      <c r="QTP741" s="479"/>
      <c r="QTQ741" s="479"/>
      <c r="QTR741" s="479"/>
      <c r="QTS741" s="479"/>
      <c r="QTT741" s="479"/>
      <c r="QTU741" s="479"/>
      <c r="QTV741" s="479"/>
      <c r="QTW741" s="479"/>
      <c r="QTX741" s="479"/>
      <c r="QTY741" s="479"/>
      <c r="QTZ741" s="479"/>
      <c r="QUA741" s="479"/>
      <c r="QUB741" s="479"/>
      <c r="QUC741" s="479"/>
      <c r="QUD741" s="479"/>
      <c r="QUE741" s="479"/>
      <c r="QUF741" s="479"/>
      <c r="QUG741" s="479"/>
      <c r="QUH741" s="479"/>
      <c r="QUI741" s="479"/>
      <c r="QUJ741" s="479"/>
      <c r="QUK741" s="479"/>
      <c r="QUL741" s="479"/>
      <c r="QUM741" s="479"/>
      <c r="QUN741" s="479"/>
      <c r="QUO741" s="479"/>
      <c r="QUP741" s="479"/>
      <c r="QUQ741" s="479"/>
      <c r="QUR741" s="479"/>
      <c r="QUS741" s="479"/>
      <c r="QUT741" s="479"/>
      <c r="QUU741" s="479"/>
      <c r="QUV741" s="479"/>
      <c r="QUW741" s="479"/>
      <c r="QUX741" s="479"/>
      <c r="QUY741" s="479"/>
      <c r="QUZ741" s="479"/>
      <c r="QVA741" s="479"/>
      <c r="QVB741" s="479"/>
      <c r="QVC741" s="479"/>
      <c r="QVD741" s="479"/>
      <c r="QVE741" s="479"/>
      <c r="QVF741" s="479"/>
      <c r="QVG741" s="479"/>
      <c r="QVH741" s="479"/>
      <c r="QVI741" s="479"/>
      <c r="QVJ741" s="479"/>
      <c r="QVK741" s="479"/>
      <c r="QVL741" s="479"/>
      <c r="QVM741" s="479"/>
      <c r="QVN741" s="479"/>
      <c r="QVO741" s="479"/>
      <c r="QVP741" s="479"/>
      <c r="QVQ741" s="479"/>
      <c r="QVR741" s="479"/>
      <c r="QVS741" s="479"/>
      <c r="QVT741" s="479"/>
      <c r="QVU741" s="479"/>
      <c r="QVV741" s="479"/>
      <c r="QVW741" s="479"/>
      <c r="QVX741" s="479"/>
      <c r="QVY741" s="479"/>
      <c r="QVZ741" s="479"/>
      <c r="QWA741" s="479"/>
      <c r="QWB741" s="479"/>
      <c r="QWC741" s="479"/>
      <c r="QWD741" s="479"/>
      <c r="QWE741" s="479"/>
      <c r="QWF741" s="479"/>
      <c r="QWG741" s="479"/>
      <c r="QWH741" s="479"/>
      <c r="QWI741" s="479"/>
      <c r="QWJ741" s="479"/>
      <c r="QWK741" s="479"/>
      <c r="QWL741" s="479"/>
      <c r="QWM741" s="479"/>
      <c r="QWN741" s="479"/>
      <c r="QWO741" s="479"/>
      <c r="QWP741" s="479"/>
      <c r="QWQ741" s="479"/>
      <c r="QWR741" s="479"/>
      <c r="QWS741" s="479"/>
      <c r="QWT741" s="479"/>
      <c r="QWU741" s="479"/>
      <c r="QWV741" s="479"/>
      <c r="QWW741" s="479"/>
      <c r="QWX741" s="479"/>
      <c r="QWY741" s="479"/>
      <c r="QWZ741" s="479"/>
      <c r="QXA741" s="479"/>
      <c r="QXB741" s="479"/>
      <c r="QXC741" s="479"/>
      <c r="QXD741" s="479"/>
      <c r="QXE741" s="479"/>
      <c r="QXF741" s="479"/>
      <c r="QXG741" s="479"/>
      <c r="QXH741" s="479"/>
      <c r="QXI741" s="479"/>
      <c r="QXJ741" s="479"/>
      <c r="QXK741" s="479"/>
      <c r="QXL741" s="479"/>
      <c r="QXM741" s="479"/>
      <c r="QXN741" s="479"/>
      <c r="QXO741" s="479"/>
      <c r="QXP741" s="479"/>
      <c r="QXQ741" s="479"/>
      <c r="QXR741" s="479"/>
      <c r="QXS741" s="479"/>
      <c r="QXT741" s="479"/>
      <c r="QXU741" s="479"/>
      <c r="QXV741" s="479"/>
      <c r="QXW741" s="479"/>
      <c r="QXX741" s="479"/>
      <c r="QXY741" s="479"/>
      <c r="QXZ741" s="479"/>
      <c r="QYA741" s="479"/>
      <c r="QYB741" s="479"/>
      <c r="QYC741" s="479"/>
      <c r="QYD741" s="479"/>
      <c r="QYE741" s="479"/>
      <c r="QYF741" s="479"/>
      <c r="QYG741" s="479"/>
      <c r="QYH741" s="479"/>
      <c r="QYI741" s="479"/>
      <c r="QYJ741" s="479"/>
      <c r="QYK741" s="479"/>
      <c r="QYL741" s="479"/>
      <c r="QYM741" s="479"/>
      <c r="QYN741" s="479"/>
      <c r="QYO741" s="479"/>
      <c r="QYP741" s="479"/>
      <c r="QYQ741" s="479"/>
      <c r="QYR741" s="479"/>
      <c r="QYS741" s="479"/>
      <c r="QYT741" s="479"/>
      <c r="QYU741" s="479"/>
      <c r="QYV741" s="479"/>
      <c r="QYW741" s="479"/>
      <c r="QYX741" s="479"/>
      <c r="QYY741" s="479"/>
      <c r="QYZ741" s="479"/>
      <c r="QZA741" s="479"/>
      <c r="QZB741" s="479"/>
      <c r="QZC741" s="479"/>
      <c r="QZD741" s="479"/>
      <c r="QZE741" s="479"/>
      <c r="QZF741" s="479"/>
      <c r="QZG741" s="479"/>
      <c r="QZH741" s="479"/>
      <c r="QZI741" s="479"/>
      <c r="QZJ741" s="479"/>
      <c r="QZK741" s="479"/>
      <c r="QZL741" s="479"/>
      <c r="QZM741" s="479"/>
      <c r="QZN741" s="479"/>
      <c r="QZO741" s="479"/>
      <c r="QZP741" s="479"/>
      <c r="QZQ741" s="479"/>
      <c r="QZR741" s="479"/>
      <c r="QZS741" s="479"/>
      <c r="QZT741" s="479"/>
      <c r="QZU741" s="479"/>
      <c r="QZV741" s="479"/>
      <c r="QZW741" s="479"/>
      <c r="QZX741" s="479"/>
      <c r="QZY741" s="479"/>
      <c r="QZZ741" s="479"/>
      <c r="RAA741" s="479"/>
      <c r="RAB741" s="479"/>
      <c r="RAC741" s="479"/>
      <c r="RAD741" s="479"/>
      <c r="RAE741" s="479"/>
      <c r="RAF741" s="479"/>
      <c r="RAG741" s="479"/>
      <c r="RAH741" s="479"/>
      <c r="RAI741" s="479"/>
      <c r="RAJ741" s="479"/>
      <c r="RAK741" s="479"/>
      <c r="RAL741" s="479"/>
      <c r="RAM741" s="479"/>
      <c r="RAN741" s="479"/>
      <c r="RAO741" s="479"/>
      <c r="RAP741" s="479"/>
      <c r="RAQ741" s="479"/>
      <c r="RAR741" s="479"/>
      <c r="RAS741" s="479"/>
      <c r="RAT741" s="479"/>
      <c r="RAU741" s="479"/>
      <c r="RAV741" s="479"/>
      <c r="RAW741" s="479"/>
      <c r="RAX741" s="479"/>
      <c r="RAY741" s="479"/>
      <c r="RAZ741" s="479"/>
      <c r="RBA741" s="479"/>
      <c r="RBB741" s="479"/>
      <c r="RBC741" s="479"/>
      <c r="RBD741" s="479"/>
      <c r="RBE741" s="479"/>
      <c r="RBF741" s="479"/>
      <c r="RBG741" s="479"/>
      <c r="RBH741" s="479"/>
      <c r="RBI741" s="479"/>
      <c r="RBJ741" s="479"/>
      <c r="RBK741" s="479"/>
      <c r="RBL741" s="479"/>
      <c r="RBM741" s="479"/>
      <c r="RBN741" s="479"/>
      <c r="RBO741" s="479"/>
      <c r="RBP741" s="479"/>
      <c r="RBQ741" s="479"/>
      <c r="RBR741" s="479"/>
      <c r="RBS741" s="479"/>
      <c r="RBT741" s="479"/>
      <c r="RBU741" s="479"/>
      <c r="RBV741" s="479"/>
      <c r="RBW741" s="479"/>
      <c r="RBX741" s="479"/>
      <c r="RBY741" s="479"/>
      <c r="RBZ741" s="479"/>
      <c r="RCA741" s="479"/>
      <c r="RCB741" s="479"/>
      <c r="RCC741" s="479"/>
      <c r="RCD741" s="479"/>
      <c r="RCE741" s="479"/>
      <c r="RCF741" s="479"/>
      <c r="RCG741" s="479"/>
      <c r="RCH741" s="479"/>
      <c r="RCI741" s="479"/>
      <c r="RCJ741" s="479"/>
      <c r="RCK741" s="479"/>
      <c r="RCL741" s="479"/>
      <c r="RCM741" s="479"/>
      <c r="RCN741" s="479"/>
      <c r="RCO741" s="479"/>
      <c r="RCP741" s="479"/>
      <c r="RCQ741" s="479"/>
      <c r="RCR741" s="479"/>
      <c r="RCS741" s="479"/>
      <c r="RCT741" s="479"/>
      <c r="RCU741" s="479"/>
      <c r="RCV741" s="479"/>
      <c r="RCW741" s="479"/>
      <c r="RCX741" s="479"/>
      <c r="RCY741" s="479"/>
      <c r="RCZ741" s="479"/>
      <c r="RDA741" s="479"/>
      <c r="RDB741" s="479"/>
      <c r="RDC741" s="479"/>
      <c r="RDD741" s="479"/>
      <c r="RDE741" s="479"/>
      <c r="RDF741" s="479"/>
      <c r="RDG741" s="479"/>
      <c r="RDH741" s="479"/>
      <c r="RDI741" s="479"/>
      <c r="RDJ741" s="479"/>
      <c r="RDK741" s="479"/>
      <c r="RDL741" s="479"/>
      <c r="RDM741" s="479"/>
      <c r="RDN741" s="479"/>
      <c r="RDO741" s="479"/>
      <c r="RDP741" s="479"/>
      <c r="RDQ741" s="479"/>
      <c r="RDR741" s="479"/>
      <c r="RDS741" s="479"/>
      <c r="RDT741" s="479"/>
      <c r="RDU741" s="479"/>
      <c r="RDV741" s="479"/>
      <c r="RDW741" s="479"/>
      <c r="RDX741" s="479"/>
      <c r="RDY741" s="479"/>
      <c r="RDZ741" s="479"/>
      <c r="REA741" s="479"/>
      <c r="REB741" s="479"/>
      <c r="REC741" s="479"/>
      <c r="RED741" s="479"/>
      <c r="REE741" s="479"/>
      <c r="REF741" s="479"/>
      <c r="REG741" s="479"/>
      <c r="REH741" s="479"/>
      <c r="REI741" s="479"/>
      <c r="REJ741" s="479"/>
      <c r="REK741" s="479"/>
      <c r="REL741" s="479"/>
      <c r="REM741" s="479"/>
      <c r="REN741" s="479"/>
      <c r="REO741" s="479"/>
      <c r="REP741" s="479"/>
      <c r="REQ741" s="479"/>
      <c r="RER741" s="479"/>
      <c r="RES741" s="479"/>
      <c r="RET741" s="479"/>
      <c r="REU741" s="479"/>
      <c r="REV741" s="479"/>
      <c r="REW741" s="479"/>
      <c r="REX741" s="479"/>
      <c r="REY741" s="479"/>
      <c r="REZ741" s="479"/>
      <c r="RFA741" s="479"/>
      <c r="RFB741" s="479"/>
      <c r="RFC741" s="479"/>
      <c r="RFD741" s="479"/>
      <c r="RFE741" s="479"/>
      <c r="RFF741" s="479"/>
      <c r="RFG741" s="479"/>
      <c r="RFH741" s="479"/>
      <c r="RFI741" s="479"/>
      <c r="RFJ741" s="479"/>
      <c r="RFK741" s="479"/>
      <c r="RFL741" s="479"/>
      <c r="RFM741" s="479"/>
      <c r="RFN741" s="479"/>
      <c r="RFO741" s="479"/>
      <c r="RFP741" s="479"/>
      <c r="RFQ741" s="479"/>
      <c r="RFR741" s="479"/>
      <c r="RFS741" s="479"/>
      <c r="RFT741" s="479"/>
      <c r="RFU741" s="479"/>
      <c r="RFV741" s="479"/>
      <c r="RFW741" s="479"/>
      <c r="RFX741" s="479"/>
      <c r="RFY741" s="479"/>
      <c r="RFZ741" s="479"/>
      <c r="RGA741" s="479"/>
      <c r="RGB741" s="479"/>
      <c r="RGC741" s="479"/>
      <c r="RGD741" s="479"/>
      <c r="RGE741" s="479"/>
      <c r="RGF741" s="479"/>
      <c r="RGG741" s="479"/>
      <c r="RGH741" s="479"/>
      <c r="RGI741" s="479"/>
      <c r="RGJ741" s="479"/>
      <c r="RGK741" s="479"/>
      <c r="RGL741" s="479"/>
      <c r="RGM741" s="479"/>
      <c r="RGN741" s="479"/>
      <c r="RGO741" s="479"/>
      <c r="RGP741" s="479"/>
      <c r="RGQ741" s="479"/>
      <c r="RGR741" s="479"/>
      <c r="RGS741" s="479"/>
      <c r="RGT741" s="479"/>
      <c r="RGU741" s="479"/>
      <c r="RGV741" s="479"/>
      <c r="RGW741" s="479"/>
      <c r="RGX741" s="479"/>
      <c r="RGY741" s="479"/>
      <c r="RGZ741" s="479"/>
      <c r="RHA741" s="479"/>
      <c r="RHB741" s="479"/>
      <c r="RHC741" s="479"/>
      <c r="RHD741" s="479"/>
      <c r="RHE741" s="479"/>
      <c r="RHF741" s="479"/>
      <c r="RHG741" s="479"/>
      <c r="RHH741" s="479"/>
      <c r="RHI741" s="479"/>
      <c r="RHJ741" s="479"/>
      <c r="RHK741" s="479"/>
      <c r="RHL741" s="479"/>
      <c r="RHM741" s="479"/>
      <c r="RHN741" s="479"/>
      <c r="RHO741" s="479"/>
      <c r="RHP741" s="479"/>
      <c r="RHQ741" s="479"/>
      <c r="RHR741" s="479"/>
      <c r="RHS741" s="479"/>
      <c r="RHT741" s="479"/>
      <c r="RHU741" s="479"/>
      <c r="RHV741" s="479"/>
      <c r="RHW741" s="479"/>
      <c r="RHX741" s="479"/>
      <c r="RHY741" s="479"/>
      <c r="RHZ741" s="479"/>
      <c r="RIA741" s="479"/>
      <c r="RIB741" s="479"/>
      <c r="RIC741" s="479"/>
      <c r="RID741" s="479"/>
      <c r="RIE741" s="479"/>
      <c r="RIF741" s="479"/>
      <c r="RIG741" s="479"/>
      <c r="RIH741" s="479"/>
      <c r="RII741" s="479"/>
      <c r="RIJ741" s="479"/>
      <c r="RIK741" s="479"/>
      <c r="RIL741" s="479"/>
      <c r="RIM741" s="479"/>
      <c r="RIN741" s="479"/>
      <c r="RIO741" s="479"/>
      <c r="RIP741" s="479"/>
      <c r="RIQ741" s="479"/>
      <c r="RIR741" s="479"/>
      <c r="RIS741" s="479"/>
      <c r="RIT741" s="479"/>
      <c r="RIU741" s="479"/>
      <c r="RIV741" s="479"/>
      <c r="RIW741" s="479"/>
      <c r="RIX741" s="479"/>
      <c r="RIY741" s="479"/>
      <c r="RIZ741" s="479"/>
      <c r="RJA741" s="479"/>
      <c r="RJB741" s="479"/>
      <c r="RJC741" s="479"/>
      <c r="RJD741" s="479"/>
      <c r="RJE741" s="479"/>
      <c r="RJF741" s="479"/>
      <c r="RJG741" s="479"/>
      <c r="RJH741" s="479"/>
      <c r="RJI741" s="479"/>
      <c r="RJJ741" s="479"/>
      <c r="RJK741" s="479"/>
      <c r="RJL741" s="479"/>
      <c r="RJM741" s="479"/>
      <c r="RJN741" s="479"/>
      <c r="RJO741" s="479"/>
      <c r="RJP741" s="479"/>
      <c r="RJQ741" s="479"/>
      <c r="RJR741" s="479"/>
      <c r="RJS741" s="479"/>
      <c r="RJT741" s="479"/>
      <c r="RJU741" s="479"/>
      <c r="RJV741" s="479"/>
      <c r="RJW741" s="479"/>
      <c r="RJX741" s="479"/>
      <c r="RJY741" s="479"/>
      <c r="RJZ741" s="479"/>
      <c r="RKA741" s="479"/>
      <c r="RKB741" s="479"/>
      <c r="RKC741" s="479"/>
      <c r="RKD741" s="479"/>
      <c r="RKE741" s="479"/>
      <c r="RKF741" s="479"/>
      <c r="RKG741" s="479"/>
      <c r="RKH741" s="479"/>
      <c r="RKI741" s="479"/>
      <c r="RKJ741" s="479"/>
      <c r="RKK741" s="479"/>
      <c r="RKL741" s="479"/>
      <c r="RKM741" s="479"/>
      <c r="RKN741" s="479"/>
      <c r="RKO741" s="479"/>
      <c r="RKP741" s="479"/>
      <c r="RKQ741" s="479"/>
      <c r="RKR741" s="479"/>
      <c r="RKS741" s="479"/>
      <c r="RKT741" s="479"/>
      <c r="RKU741" s="479"/>
      <c r="RKV741" s="479"/>
      <c r="RKW741" s="479"/>
      <c r="RKX741" s="479"/>
      <c r="RKY741" s="479"/>
      <c r="RKZ741" s="479"/>
      <c r="RLA741" s="479"/>
      <c r="RLB741" s="479"/>
      <c r="RLC741" s="479"/>
      <c r="RLD741" s="479"/>
      <c r="RLE741" s="479"/>
      <c r="RLF741" s="479"/>
      <c r="RLG741" s="479"/>
      <c r="RLH741" s="479"/>
      <c r="RLI741" s="479"/>
      <c r="RLJ741" s="479"/>
      <c r="RLK741" s="479"/>
      <c r="RLL741" s="479"/>
      <c r="RLM741" s="479"/>
      <c r="RLN741" s="479"/>
      <c r="RLO741" s="479"/>
      <c r="RLP741" s="479"/>
      <c r="RLQ741" s="479"/>
      <c r="RLR741" s="479"/>
      <c r="RLS741" s="479"/>
      <c r="RLT741" s="479"/>
      <c r="RLU741" s="479"/>
      <c r="RLV741" s="479"/>
      <c r="RLW741" s="479"/>
      <c r="RLX741" s="479"/>
      <c r="RLY741" s="479"/>
      <c r="RLZ741" s="479"/>
      <c r="RMA741" s="479"/>
      <c r="RMB741" s="479"/>
      <c r="RMC741" s="479"/>
      <c r="RMD741" s="479"/>
      <c r="RME741" s="479"/>
      <c r="RMF741" s="479"/>
      <c r="RMG741" s="479"/>
      <c r="RMH741" s="479"/>
      <c r="RMI741" s="479"/>
      <c r="RMJ741" s="479"/>
      <c r="RMK741" s="479"/>
      <c r="RML741" s="479"/>
      <c r="RMM741" s="479"/>
      <c r="RMN741" s="479"/>
      <c r="RMO741" s="479"/>
      <c r="RMP741" s="479"/>
      <c r="RMQ741" s="479"/>
      <c r="RMR741" s="479"/>
      <c r="RMS741" s="479"/>
      <c r="RMT741" s="479"/>
      <c r="RMU741" s="479"/>
      <c r="RMV741" s="479"/>
      <c r="RMW741" s="479"/>
      <c r="RMX741" s="479"/>
      <c r="RMY741" s="479"/>
      <c r="RMZ741" s="479"/>
      <c r="RNA741" s="479"/>
      <c r="RNB741" s="479"/>
      <c r="RNC741" s="479"/>
      <c r="RND741" s="479"/>
      <c r="RNE741" s="479"/>
      <c r="RNF741" s="479"/>
      <c r="RNG741" s="479"/>
      <c r="RNH741" s="479"/>
      <c r="RNI741" s="479"/>
      <c r="RNJ741" s="479"/>
      <c r="RNK741" s="479"/>
      <c r="RNL741" s="479"/>
      <c r="RNM741" s="479"/>
      <c r="RNN741" s="479"/>
      <c r="RNO741" s="479"/>
      <c r="RNP741" s="479"/>
      <c r="RNQ741" s="479"/>
      <c r="RNR741" s="479"/>
      <c r="RNS741" s="479"/>
      <c r="RNT741" s="479"/>
      <c r="RNU741" s="479"/>
      <c r="RNV741" s="479"/>
      <c r="RNW741" s="479"/>
      <c r="RNX741" s="479"/>
      <c r="RNY741" s="479"/>
      <c r="RNZ741" s="479"/>
      <c r="ROA741" s="479"/>
      <c r="ROB741" s="479"/>
      <c r="ROC741" s="479"/>
      <c r="ROD741" s="479"/>
      <c r="ROE741" s="479"/>
      <c r="ROF741" s="479"/>
      <c r="ROG741" s="479"/>
      <c r="ROH741" s="479"/>
      <c r="ROI741" s="479"/>
      <c r="ROJ741" s="479"/>
      <c r="ROK741" s="479"/>
      <c r="ROL741" s="479"/>
      <c r="ROM741" s="479"/>
      <c r="RON741" s="479"/>
      <c r="ROO741" s="479"/>
      <c r="ROP741" s="479"/>
      <c r="ROQ741" s="479"/>
      <c r="ROR741" s="479"/>
      <c r="ROS741" s="479"/>
      <c r="ROT741" s="479"/>
      <c r="ROU741" s="479"/>
      <c r="ROV741" s="479"/>
      <c r="ROW741" s="479"/>
      <c r="ROX741" s="479"/>
      <c r="ROY741" s="479"/>
      <c r="ROZ741" s="479"/>
      <c r="RPA741" s="479"/>
      <c r="RPB741" s="479"/>
      <c r="RPC741" s="479"/>
      <c r="RPD741" s="479"/>
      <c r="RPE741" s="479"/>
      <c r="RPF741" s="479"/>
      <c r="RPG741" s="479"/>
      <c r="RPH741" s="479"/>
      <c r="RPI741" s="479"/>
      <c r="RPJ741" s="479"/>
      <c r="RPK741" s="479"/>
      <c r="RPL741" s="479"/>
      <c r="RPM741" s="479"/>
      <c r="RPN741" s="479"/>
      <c r="RPO741" s="479"/>
      <c r="RPP741" s="479"/>
      <c r="RPQ741" s="479"/>
      <c r="RPR741" s="479"/>
      <c r="RPS741" s="479"/>
      <c r="RPT741" s="479"/>
      <c r="RPU741" s="479"/>
      <c r="RPV741" s="479"/>
      <c r="RPW741" s="479"/>
      <c r="RPX741" s="479"/>
      <c r="RPY741" s="479"/>
      <c r="RPZ741" s="479"/>
      <c r="RQA741" s="479"/>
      <c r="RQB741" s="479"/>
      <c r="RQC741" s="479"/>
      <c r="RQD741" s="479"/>
      <c r="RQE741" s="479"/>
      <c r="RQF741" s="479"/>
      <c r="RQG741" s="479"/>
      <c r="RQH741" s="479"/>
      <c r="RQI741" s="479"/>
      <c r="RQJ741" s="479"/>
      <c r="RQK741" s="479"/>
      <c r="RQL741" s="479"/>
      <c r="RQM741" s="479"/>
      <c r="RQN741" s="479"/>
      <c r="RQO741" s="479"/>
      <c r="RQP741" s="479"/>
      <c r="RQQ741" s="479"/>
      <c r="RQR741" s="479"/>
      <c r="RQS741" s="479"/>
      <c r="RQT741" s="479"/>
      <c r="RQU741" s="479"/>
      <c r="RQV741" s="479"/>
      <c r="RQW741" s="479"/>
      <c r="RQX741" s="479"/>
      <c r="RQY741" s="479"/>
      <c r="RQZ741" s="479"/>
      <c r="RRA741" s="479"/>
      <c r="RRB741" s="479"/>
      <c r="RRC741" s="479"/>
      <c r="RRD741" s="479"/>
      <c r="RRE741" s="479"/>
      <c r="RRF741" s="479"/>
      <c r="RRG741" s="479"/>
      <c r="RRH741" s="479"/>
      <c r="RRI741" s="479"/>
      <c r="RRJ741" s="479"/>
      <c r="RRK741" s="479"/>
      <c r="RRL741" s="479"/>
      <c r="RRM741" s="479"/>
      <c r="RRN741" s="479"/>
      <c r="RRO741" s="479"/>
      <c r="RRP741" s="479"/>
      <c r="RRQ741" s="479"/>
      <c r="RRR741" s="479"/>
      <c r="RRS741" s="479"/>
      <c r="RRT741" s="479"/>
      <c r="RRU741" s="479"/>
      <c r="RRV741" s="479"/>
      <c r="RRW741" s="479"/>
      <c r="RRX741" s="479"/>
      <c r="RRY741" s="479"/>
      <c r="RRZ741" s="479"/>
      <c r="RSA741" s="479"/>
      <c r="RSB741" s="479"/>
      <c r="RSC741" s="479"/>
      <c r="RSD741" s="479"/>
      <c r="RSE741" s="479"/>
      <c r="RSF741" s="479"/>
      <c r="RSG741" s="479"/>
      <c r="RSH741" s="479"/>
      <c r="RSI741" s="479"/>
      <c r="RSJ741" s="479"/>
      <c r="RSK741" s="479"/>
      <c r="RSL741" s="479"/>
      <c r="RSM741" s="479"/>
      <c r="RSN741" s="479"/>
      <c r="RSO741" s="479"/>
      <c r="RSP741" s="479"/>
      <c r="RSQ741" s="479"/>
      <c r="RSR741" s="479"/>
      <c r="RSS741" s="479"/>
      <c r="RST741" s="479"/>
      <c r="RSU741" s="479"/>
      <c r="RSV741" s="479"/>
      <c r="RSW741" s="479"/>
      <c r="RSX741" s="479"/>
      <c r="RSY741" s="479"/>
      <c r="RSZ741" s="479"/>
      <c r="RTA741" s="479"/>
      <c r="RTB741" s="479"/>
      <c r="RTC741" s="479"/>
      <c r="RTD741" s="479"/>
      <c r="RTE741" s="479"/>
      <c r="RTF741" s="479"/>
      <c r="RTG741" s="479"/>
      <c r="RTH741" s="479"/>
      <c r="RTI741" s="479"/>
      <c r="RTJ741" s="479"/>
      <c r="RTK741" s="479"/>
      <c r="RTL741" s="479"/>
      <c r="RTM741" s="479"/>
      <c r="RTN741" s="479"/>
      <c r="RTO741" s="479"/>
      <c r="RTP741" s="479"/>
      <c r="RTQ741" s="479"/>
      <c r="RTR741" s="479"/>
      <c r="RTS741" s="479"/>
      <c r="RTT741" s="479"/>
      <c r="RTU741" s="479"/>
      <c r="RTV741" s="479"/>
      <c r="RTW741" s="479"/>
      <c r="RTX741" s="479"/>
      <c r="RTY741" s="479"/>
      <c r="RTZ741" s="479"/>
      <c r="RUA741" s="479"/>
      <c r="RUB741" s="479"/>
      <c r="RUC741" s="479"/>
      <c r="RUD741" s="479"/>
      <c r="RUE741" s="479"/>
      <c r="RUF741" s="479"/>
      <c r="RUG741" s="479"/>
      <c r="RUH741" s="479"/>
      <c r="RUI741" s="479"/>
      <c r="RUJ741" s="479"/>
      <c r="RUK741" s="479"/>
      <c r="RUL741" s="479"/>
      <c r="RUM741" s="479"/>
      <c r="RUN741" s="479"/>
      <c r="RUO741" s="479"/>
      <c r="RUP741" s="479"/>
      <c r="RUQ741" s="479"/>
      <c r="RUR741" s="479"/>
      <c r="RUS741" s="479"/>
      <c r="RUT741" s="479"/>
      <c r="RUU741" s="479"/>
      <c r="RUV741" s="479"/>
      <c r="RUW741" s="479"/>
      <c r="RUX741" s="479"/>
      <c r="RUY741" s="479"/>
      <c r="RUZ741" s="479"/>
      <c r="RVA741" s="479"/>
      <c r="RVB741" s="479"/>
      <c r="RVC741" s="479"/>
      <c r="RVD741" s="479"/>
      <c r="RVE741" s="479"/>
      <c r="RVF741" s="479"/>
      <c r="RVG741" s="479"/>
      <c r="RVH741" s="479"/>
      <c r="RVI741" s="479"/>
      <c r="RVJ741" s="479"/>
      <c r="RVK741" s="479"/>
      <c r="RVL741" s="479"/>
      <c r="RVM741" s="479"/>
      <c r="RVN741" s="479"/>
      <c r="RVO741" s="479"/>
      <c r="RVP741" s="479"/>
      <c r="RVQ741" s="479"/>
      <c r="RVR741" s="479"/>
      <c r="RVS741" s="479"/>
      <c r="RVT741" s="479"/>
      <c r="RVU741" s="479"/>
      <c r="RVV741" s="479"/>
      <c r="RVW741" s="479"/>
      <c r="RVX741" s="479"/>
      <c r="RVY741" s="479"/>
      <c r="RVZ741" s="479"/>
      <c r="RWA741" s="479"/>
      <c r="RWB741" s="479"/>
      <c r="RWC741" s="479"/>
      <c r="RWD741" s="479"/>
      <c r="RWE741" s="479"/>
      <c r="RWF741" s="479"/>
      <c r="RWG741" s="479"/>
      <c r="RWH741" s="479"/>
      <c r="RWI741" s="479"/>
      <c r="RWJ741" s="479"/>
      <c r="RWK741" s="479"/>
      <c r="RWL741" s="479"/>
      <c r="RWM741" s="479"/>
      <c r="RWN741" s="479"/>
      <c r="RWO741" s="479"/>
      <c r="RWP741" s="479"/>
      <c r="RWQ741" s="479"/>
      <c r="RWR741" s="479"/>
      <c r="RWS741" s="479"/>
      <c r="RWT741" s="479"/>
      <c r="RWU741" s="479"/>
      <c r="RWV741" s="479"/>
      <c r="RWW741" s="479"/>
      <c r="RWX741" s="479"/>
      <c r="RWY741" s="479"/>
      <c r="RWZ741" s="479"/>
      <c r="RXA741" s="479"/>
      <c r="RXB741" s="479"/>
      <c r="RXC741" s="479"/>
      <c r="RXD741" s="479"/>
      <c r="RXE741" s="479"/>
      <c r="RXF741" s="479"/>
      <c r="RXG741" s="479"/>
      <c r="RXH741" s="479"/>
      <c r="RXI741" s="479"/>
      <c r="RXJ741" s="479"/>
      <c r="RXK741" s="479"/>
      <c r="RXL741" s="479"/>
      <c r="RXM741" s="479"/>
      <c r="RXN741" s="479"/>
      <c r="RXO741" s="479"/>
      <c r="RXP741" s="479"/>
      <c r="RXQ741" s="479"/>
      <c r="RXR741" s="479"/>
      <c r="RXS741" s="479"/>
      <c r="RXT741" s="479"/>
      <c r="RXU741" s="479"/>
      <c r="RXV741" s="479"/>
      <c r="RXW741" s="479"/>
      <c r="RXX741" s="479"/>
      <c r="RXY741" s="479"/>
      <c r="RXZ741" s="479"/>
      <c r="RYA741" s="479"/>
      <c r="RYB741" s="479"/>
      <c r="RYC741" s="479"/>
      <c r="RYD741" s="479"/>
      <c r="RYE741" s="479"/>
      <c r="RYF741" s="479"/>
      <c r="RYG741" s="479"/>
      <c r="RYH741" s="479"/>
      <c r="RYI741" s="479"/>
      <c r="RYJ741" s="479"/>
      <c r="RYK741" s="479"/>
      <c r="RYL741" s="479"/>
      <c r="RYM741" s="479"/>
      <c r="RYN741" s="479"/>
      <c r="RYO741" s="479"/>
      <c r="RYP741" s="479"/>
      <c r="RYQ741" s="479"/>
      <c r="RYR741" s="479"/>
      <c r="RYS741" s="479"/>
      <c r="RYT741" s="479"/>
      <c r="RYU741" s="479"/>
      <c r="RYV741" s="479"/>
      <c r="RYW741" s="479"/>
      <c r="RYX741" s="479"/>
      <c r="RYY741" s="479"/>
      <c r="RYZ741" s="479"/>
      <c r="RZA741" s="479"/>
      <c r="RZB741" s="479"/>
      <c r="RZC741" s="479"/>
      <c r="RZD741" s="479"/>
      <c r="RZE741" s="479"/>
      <c r="RZF741" s="479"/>
      <c r="RZG741" s="479"/>
      <c r="RZH741" s="479"/>
      <c r="RZI741" s="479"/>
      <c r="RZJ741" s="479"/>
      <c r="RZK741" s="479"/>
      <c r="RZL741" s="479"/>
      <c r="RZM741" s="479"/>
      <c r="RZN741" s="479"/>
      <c r="RZO741" s="479"/>
      <c r="RZP741" s="479"/>
      <c r="RZQ741" s="479"/>
      <c r="RZR741" s="479"/>
      <c r="RZS741" s="479"/>
      <c r="RZT741" s="479"/>
      <c r="RZU741" s="479"/>
      <c r="RZV741" s="479"/>
      <c r="RZW741" s="479"/>
      <c r="RZX741" s="479"/>
      <c r="RZY741" s="479"/>
      <c r="RZZ741" s="479"/>
      <c r="SAA741" s="479"/>
      <c r="SAB741" s="479"/>
      <c r="SAC741" s="479"/>
      <c r="SAD741" s="479"/>
      <c r="SAE741" s="479"/>
      <c r="SAF741" s="479"/>
      <c r="SAG741" s="479"/>
      <c r="SAH741" s="479"/>
      <c r="SAI741" s="479"/>
      <c r="SAJ741" s="479"/>
      <c r="SAK741" s="479"/>
      <c r="SAL741" s="479"/>
      <c r="SAM741" s="479"/>
      <c r="SAN741" s="479"/>
      <c r="SAO741" s="479"/>
      <c r="SAP741" s="479"/>
      <c r="SAQ741" s="479"/>
      <c r="SAR741" s="479"/>
      <c r="SAS741" s="479"/>
      <c r="SAT741" s="479"/>
      <c r="SAU741" s="479"/>
      <c r="SAV741" s="479"/>
      <c r="SAW741" s="479"/>
      <c r="SAX741" s="479"/>
      <c r="SAY741" s="479"/>
      <c r="SAZ741" s="479"/>
      <c r="SBA741" s="479"/>
      <c r="SBB741" s="479"/>
      <c r="SBC741" s="479"/>
      <c r="SBD741" s="479"/>
      <c r="SBE741" s="479"/>
      <c r="SBF741" s="479"/>
      <c r="SBG741" s="479"/>
      <c r="SBH741" s="479"/>
      <c r="SBI741" s="479"/>
      <c r="SBJ741" s="479"/>
      <c r="SBK741" s="479"/>
      <c r="SBL741" s="479"/>
      <c r="SBM741" s="479"/>
      <c r="SBN741" s="479"/>
      <c r="SBO741" s="479"/>
      <c r="SBP741" s="479"/>
      <c r="SBQ741" s="479"/>
      <c r="SBR741" s="479"/>
      <c r="SBS741" s="479"/>
      <c r="SBT741" s="479"/>
      <c r="SBU741" s="479"/>
      <c r="SBV741" s="479"/>
      <c r="SBW741" s="479"/>
      <c r="SBX741" s="479"/>
      <c r="SBY741" s="479"/>
      <c r="SBZ741" s="479"/>
      <c r="SCA741" s="479"/>
      <c r="SCB741" s="479"/>
      <c r="SCC741" s="479"/>
      <c r="SCD741" s="479"/>
      <c r="SCE741" s="479"/>
      <c r="SCF741" s="479"/>
      <c r="SCG741" s="479"/>
      <c r="SCH741" s="479"/>
      <c r="SCI741" s="479"/>
      <c r="SCJ741" s="479"/>
      <c r="SCK741" s="479"/>
      <c r="SCL741" s="479"/>
      <c r="SCM741" s="479"/>
      <c r="SCN741" s="479"/>
      <c r="SCO741" s="479"/>
      <c r="SCP741" s="479"/>
      <c r="SCQ741" s="479"/>
      <c r="SCR741" s="479"/>
      <c r="SCS741" s="479"/>
      <c r="SCT741" s="479"/>
      <c r="SCU741" s="479"/>
      <c r="SCV741" s="479"/>
      <c r="SCW741" s="479"/>
      <c r="SCX741" s="479"/>
      <c r="SCY741" s="479"/>
      <c r="SCZ741" s="479"/>
      <c r="SDA741" s="479"/>
      <c r="SDB741" s="479"/>
      <c r="SDC741" s="479"/>
      <c r="SDD741" s="479"/>
      <c r="SDE741" s="479"/>
      <c r="SDF741" s="479"/>
      <c r="SDG741" s="479"/>
      <c r="SDH741" s="479"/>
      <c r="SDI741" s="479"/>
      <c r="SDJ741" s="479"/>
      <c r="SDK741" s="479"/>
      <c r="SDL741" s="479"/>
      <c r="SDM741" s="479"/>
      <c r="SDN741" s="479"/>
      <c r="SDO741" s="479"/>
      <c r="SDP741" s="479"/>
      <c r="SDQ741" s="479"/>
      <c r="SDR741" s="479"/>
      <c r="SDS741" s="479"/>
      <c r="SDT741" s="479"/>
      <c r="SDU741" s="479"/>
      <c r="SDV741" s="479"/>
      <c r="SDW741" s="479"/>
      <c r="SDX741" s="479"/>
      <c r="SDY741" s="479"/>
      <c r="SDZ741" s="479"/>
      <c r="SEA741" s="479"/>
      <c r="SEB741" s="479"/>
      <c r="SEC741" s="479"/>
      <c r="SED741" s="479"/>
      <c r="SEE741" s="479"/>
      <c r="SEF741" s="479"/>
      <c r="SEG741" s="479"/>
      <c r="SEH741" s="479"/>
      <c r="SEI741" s="479"/>
      <c r="SEJ741" s="479"/>
      <c r="SEK741" s="479"/>
      <c r="SEL741" s="479"/>
      <c r="SEM741" s="479"/>
      <c r="SEN741" s="479"/>
      <c r="SEO741" s="479"/>
      <c r="SEP741" s="479"/>
      <c r="SEQ741" s="479"/>
      <c r="SER741" s="479"/>
      <c r="SES741" s="479"/>
      <c r="SET741" s="479"/>
      <c r="SEU741" s="479"/>
      <c r="SEV741" s="479"/>
      <c r="SEW741" s="479"/>
      <c r="SEX741" s="479"/>
      <c r="SEY741" s="479"/>
      <c r="SEZ741" s="479"/>
      <c r="SFA741" s="479"/>
      <c r="SFB741" s="479"/>
      <c r="SFC741" s="479"/>
      <c r="SFD741" s="479"/>
      <c r="SFE741" s="479"/>
      <c r="SFF741" s="479"/>
      <c r="SFG741" s="479"/>
      <c r="SFH741" s="479"/>
      <c r="SFI741" s="479"/>
      <c r="SFJ741" s="479"/>
      <c r="SFK741" s="479"/>
      <c r="SFL741" s="479"/>
      <c r="SFM741" s="479"/>
      <c r="SFN741" s="479"/>
      <c r="SFO741" s="479"/>
      <c r="SFP741" s="479"/>
      <c r="SFQ741" s="479"/>
      <c r="SFR741" s="479"/>
      <c r="SFS741" s="479"/>
      <c r="SFT741" s="479"/>
      <c r="SFU741" s="479"/>
      <c r="SFV741" s="479"/>
      <c r="SFW741" s="479"/>
      <c r="SFX741" s="479"/>
      <c r="SFY741" s="479"/>
      <c r="SFZ741" s="479"/>
      <c r="SGA741" s="479"/>
      <c r="SGB741" s="479"/>
      <c r="SGC741" s="479"/>
      <c r="SGD741" s="479"/>
      <c r="SGE741" s="479"/>
      <c r="SGF741" s="479"/>
      <c r="SGG741" s="479"/>
      <c r="SGH741" s="479"/>
      <c r="SGI741" s="479"/>
      <c r="SGJ741" s="479"/>
      <c r="SGK741" s="479"/>
      <c r="SGL741" s="479"/>
      <c r="SGM741" s="479"/>
      <c r="SGN741" s="479"/>
      <c r="SGO741" s="479"/>
      <c r="SGP741" s="479"/>
      <c r="SGQ741" s="479"/>
      <c r="SGR741" s="479"/>
      <c r="SGS741" s="479"/>
      <c r="SGT741" s="479"/>
      <c r="SGU741" s="479"/>
      <c r="SGV741" s="479"/>
      <c r="SGW741" s="479"/>
      <c r="SGX741" s="479"/>
      <c r="SGY741" s="479"/>
      <c r="SGZ741" s="479"/>
      <c r="SHA741" s="479"/>
      <c r="SHB741" s="479"/>
      <c r="SHC741" s="479"/>
      <c r="SHD741" s="479"/>
      <c r="SHE741" s="479"/>
      <c r="SHF741" s="479"/>
      <c r="SHG741" s="479"/>
      <c r="SHH741" s="479"/>
      <c r="SHI741" s="479"/>
      <c r="SHJ741" s="479"/>
      <c r="SHK741" s="479"/>
      <c r="SHL741" s="479"/>
      <c r="SHM741" s="479"/>
      <c r="SHN741" s="479"/>
      <c r="SHO741" s="479"/>
      <c r="SHP741" s="479"/>
      <c r="SHQ741" s="479"/>
      <c r="SHR741" s="479"/>
      <c r="SHS741" s="479"/>
      <c r="SHT741" s="479"/>
      <c r="SHU741" s="479"/>
      <c r="SHV741" s="479"/>
      <c r="SHW741" s="479"/>
      <c r="SHX741" s="479"/>
      <c r="SHY741" s="479"/>
      <c r="SHZ741" s="479"/>
      <c r="SIA741" s="479"/>
      <c r="SIB741" s="479"/>
      <c r="SIC741" s="479"/>
      <c r="SID741" s="479"/>
      <c r="SIE741" s="479"/>
      <c r="SIF741" s="479"/>
      <c r="SIG741" s="479"/>
      <c r="SIH741" s="479"/>
      <c r="SII741" s="479"/>
      <c r="SIJ741" s="479"/>
      <c r="SIK741" s="479"/>
      <c r="SIL741" s="479"/>
      <c r="SIM741" s="479"/>
      <c r="SIN741" s="479"/>
      <c r="SIO741" s="479"/>
      <c r="SIP741" s="479"/>
      <c r="SIQ741" s="479"/>
      <c r="SIR741" s="479"/>
      <c r="SIS741" s="479"/>
      <c r="SIT741" s="479"/>
      <c r="SIU741" s="479"/>
      <c r="SIV741" s="479"/>
      <c r="SIW741" s="479"/>
      <c r="SIX741" s="479"/>
      <c r="SIY741" s="479"/>
      <c r="SIZ741" s="479"/>
      <c r="SJA741" s="479"/>
      <c r="SJB741" s="479"/>
      <c r="SJC741" s="479"/>
      <c r="SJD741" s="479"/>
      <c r="SJE741" s="479"/>
      <c r="SJF741" s="479"/>
      <c r="SJG741" s="479"/>
      <c r="SJH741" s="479"/>
      <c r="SJI741" s="479"/>
      <c r="SJJ741" s="479"/>
      <c r="SJK741" s="479"/>
      <c r="SJL741" s="479"/>
      <c r="SJM741" s="479"/>
      <c r="SJN741" s="479"/>
      <c r="SJO741" s="479"/>
      <c r="SJP741" s="479"/>
      <c r="SJQ741" s="479"/>
      <c r="SJR741" s="479"/>
      <c r="SJS741" s="479"/>
      <c r="SJT741" s="479"/>
      <c r="SJU741" s="479"/>
      <c r="SJV741" s="479"/>
      <c r="SJW741" s="479"/>
      <c r="SJX741" s="479"/>
      <c r="SJY741" s="479"/>
      <c r="SJZ741" s="479"/>
      <c r="SKA741" s="479"/>
      <c r="SKB741" s="479"/>
      <c r="SKC741" s="479"/>
      <c r="SKD741" s="479"/>
      <c r="SKE741" s="479"/>
      <c r="SKF741" s="479"/>
      <c r="SKG741" s="479"/>
      <c r="SKH741" s="479"/>
      <c r="SKI741" s="479"/>
      <c r="SKJ741" s="479"/>
      <c r="SKK741" s="479"/>
      <c r="SKL741" s="479"/>
      <c r="SKM741" s="479"/>
      <c r="SKN741" s="479"/>
      <c r="SKO741" s="479"/>
      <c r="SKP741" s="479"/>
      <c r="SKQ741" s="479"/>
      <c r="SKR741" s="479"/>
      <c r="SKS741" s="479"/>
      <c r="SKT741" s="479"/>
      <c r="SKU741" s="479"/>
      <c r="SKV741" s="479"/>
      <c r="SKW741" s="479"/>
      <c r="SKX741" s="479"/>
      <c r="SKY741" s="479"/>
      <c r="SKZ741" s="479"/>
      <c r="SLA741" s="479"/>
      <c r="SLB741" s="479"/>
      <c r="SLC741" s="479"/>
      <c r="SLD741" s="479"/>
      <c r="SLE741" s="479"/>
      <c r="SLF741" s="479"/>
      <c r="SLG741" s="479"/>
      <c r="SLH741" s="479"/>
      <c r="SLI741" s="479"/>
      <c r="SLJ741" s="479"/>
      <c r="SLK741" s="479"/>
      <c r="SLL741" s="479"/>
      <c r="SLM741" s="479"/>
      <c r="SLN741" s="479"/>
      <c r="SLO741" s="479"/>
      <c r="SLP741" s="479"/>
      <c r="SLQ741" s="479"/>
      <c r="SLR741" s="479"/>
      <c r="SLS741" s="479"/>
      <c r="SLT741" s="479"/>
      <c r="SLU741" s="479"/>
      <c r="SLV741" s="479"/>
      <c r="SLW741" s="479"/>
      <c r="SLX741" s="479"/>
      <c r="SLY741" s="479"/>
      <c r="SLZ741" s="479"/>
      <c r="SMA741" s="479"/>
      <c r="SMB741" s="479"/>
      <c r="SMC741" s="479"/>
      <c r="SMD741" s="479"/>
      <c r="SME741" s="479"/>
      <c r="SMF741" s="479"/>
      <c r="SMG741" s="479"/>
      <c r="SMH741" s="479"/>
      <c r="SMI741" s="479"/>
      <c r="SMJ741" s="479"/>
      <c r="SMK741" s="479"/>
      <c r="SML741" s="479"/>
      <c r="SMM741" s="479"/>
      <c r="SMN741" s="479"/>
      <c r="SMO741" s="479"/>
      <c r="SMP741" s="479"/>
      <c r="SMQ741" s="479"/>
      <c r="SMR741" s="479"/>
      <c r="SMS741" s="479"/>
      <c r="SMT741" s="479"/>
      <c r="SMU741" s="479"/>
      <c r="SMV741" s="479"/>
      <c r="SMW741" s="479"/>
      <c r="SMX741" s="479"/>
      <c r="SMY741" s="479"/>
      <c r="SMZ741" s="479"/>
      <c r="SNA741" s="479"/>
      <c r="SNB741" s="479"/>
      <c r="SNC741" s="479"/>
      <c r="SND741" s="479"/>
      <c r="SNE741" s="479"/>
      <c r="SNF741" s="479"/>
      <c r="SNG741" s="479"/>
      <c r="SNH741" s="479"/>
      <c r="SNI741" s="479"/>
      <c r="SNJ741" s="479"/>
      <c r="SNK741" s="479"/>
      <c r="SNL741" s="479"/>
      <c r="SNM741" s="479"/>
      <c r="SNN741" s="479"/>
      <c r="SNO741" s="479"/>
      <c r="SNP741" s="479"/>
      <c r="SNQ741" s="479"/>
      <c r="SNR741" s="479"/>
      <c r="SNS741" s="479"/>
      <c r="SNT741" s="479"/>
      <c r="SNU741" s="479"/>
      <c r="SNV741" s="479"/>
      <c r="SNW741" s="479"/>
      <c r="SNX741" s="479"/>
      <c r="SNY741" s="479"/>
      <c r="SNZ741" s="479"/>
      <c r="SOA741" s="479"/>
      <c r="SOB741" s="479"/>
      <c r="SOC741" s="479"/>
      <c r="SOD741" s="479"/>
      <c r="SOE741" s="479"/>
      <c r="SOF741" s="479"/>
      <c r="SOG741" s="479"/>
      <c r="SOH741" s="479"/>
      <c r="SOI741" s="479"/>
      <c r="SOJ741" s="479"/>
      <c r="SOK741" s="479"/>
      <c r="SOL741" s="479"/>
      <c r="SOM741" s="479"/>
      <c r="SON741" s="479"/>
      <c r="SOO741" s="479"/>
      <c r="SOP741" s="479"/>
      <c r="SOQ741" s="479"/>
      <c r="SOR741" s="479"/>
      <c r="SOS741" s="479"/>
      <c r="SOT741" s="479"/>
      <c r="SOU741" s="479"/>
      <c r="SOV741" s="479"/>
      <c r="SOW741" s="479"/>
      <c r="SOX741" s="479"/>
      <c r="SOY741" s="479"/>
      <c r="SOZ741" s="479"/>
      <c r="SPA741" s="479"/>
      <c r="SPB741" s="479"/>
      <c r="SPC741" s="479"/>
      <c r="SPD741" s="479"/>
      <c r="SPE741" s="479"/>
      <c r="SPF741" s="479"/>
      <c r="SPG741" s="479"/>
      <c r="SPH741" s="479"/>
      <c r="SPI741" s="479"/>
      <c r="SPJ741" s="479"/>
      <c r="SPK741" s="479"/>
      <c r="SPL741" s="479"/>
      <c r="SPM741" s="479"/>
      <c r="SPN741" s="479"/>
      <c r="SPO741" s="479"/>
      <c r="SPP741" s="479"/>
      <c r="SPQ741" s="479"/>
      <c r="SPR741" s="479"/>
      <c r="SPS741" s="479"/>
      <c r="SPT741" s="479"/>
      <c r="SPU741" s="479"/>
      <c r="SPV741" s="479"/>
      <c r="SPW741" s="479"/>
      <c r="SPX741" s="479"/>
      <c r="SPY741" s="479"/>
      <c r="SPZ741" s="479"/>
      <c r="SQA741" s="479"/>
      <c r="SQB741" s="479"/>
      <c r="SQC741" s="479"/>
      <c r="SQD741" s="479"/>
      <c r="SQE741" s="479"/>
      <c r="SQF741" s="479"/>
      <c r="SQG741" s="479"/>
      <c r="SQH741" s="479"/>
      <c r="SQI741" s="479"/>
      <c r="SQJ741" s="479"/>
      <c r="SQK741" s="479"/>
      <c r="SQL741" s="479"/>
      <c r="SQM741" s="479"/>
      <c r="SQN741" s="479"/>
      <c r="SQO741" s="479"/>
      <c r="SQP741" s="479"/>
      <c r="SQQ741" s="479"/>
      <c r="SQR741" s="479"/>
      <c r="SQS741" s="479"/>
      <c r="SQT741" s="479"/>
      <c r="SQU741" s="479"/>
      <c r="SQV741" s="479"/>
      <c r="SQW741" s="479"/>
      <c r="SQX741" s="479"/>
      <c r="SQY741" s="479"/>
      <c r="SQZ741" s="479"/>
      <c r="SRA741" s="479"/>
      <c r="SRB741" s="479"/>
      <c r="SRC741" s="479"/>
      <c r="SRD741" s="479"/>
      <c r="SRE741" s="479"/>
      <c r="SRF741" s="479"/>
      <c r="SRG741" s="479"/>
      <c r="SRH741" s="479"/>
      <c r="SRI741" s="479"/>
      <c r="SRJ741" s="479"/>
      <c r="SRK741" s="479"/>
      <c r="SRL741" s="479"/>
      <c r="SRM741" s="479"/>
      <c r="SRN741" s="479"/>
      <c r="SRO741" s="479"/>
      <c r="SRP741" s="479"/>
      <c r="SRQ741" s="479"/>
      <c r="SRR741" s="479"/>
      <c r="SRS741" s="479"/>
      <c r="SRT741" s="479"/>
      <c r="SRU741" s="479"/>
      <c r="SRV741" s="479"/>
      <c r="SRW741" s="479"/>
      <c r="SRX741" s="479"/>
      <c r="SRY741" s="479"/>
      <c r="SRZ741" s="479"/>
      <c r="SSA741" s="479"/>
      <c r="SSB741" s="479"/>
      <c r="SSC741" s="479"/>
      <c r="SSD741" s="479"/>
      <c r="SSE741" s="479"/>
      <c r="SSF741" s="479"/>
      <c r="SSG741" s="479"/>
      <c r="SSH741" s="479"/>
      <c r="SSI741" s="479"/>
      <c r="SSJ741" s="479"/>
      <c r="SSK741" s="479"/>
      <c r="SSL741" s="479"/>
      <c r="SSM741" s="479"/>
      <c r="SSN741" s="479"/>
      <c r="SSO741" s="479"/>
      <c r="SSP741" s="479"/>
      <c r="SSQ741" s="479"/>
      <c r="SSR741" s="479"/>
      <c r="SSS741" s="479"/>
      <c r="SST741" s="479"/>
      <c r="SSU741" s="479"/>
      <c r="SSV741" s="479"/>
      <c r="SSW741" s="479"/>
      <c r="SSX741" s="479"/>
      <c r="SSY741" s="479"/>
      <c r="SSZ741" s="479"/>
      <c r="STA741" s="479"/>
      <c r="STB741" s="479"/>
      <c r="STC741" s="479"/>
      <c r="STD741" s="479"/>
      <c r="STE741" s="479"/>
      <c r="STF741" s="479"/>
      <c r="STG741" s="479"/>
      <c r="STH741" s="479"/>
      <c r="STI741" s="479"/>
      <c r="STJ741" s="479"/>
      <c r="STK741" s="479"/>
      <c r="STL741" s="479"/>
      <c r="STM741" s="479"/>
      <c r="STN741" s="479"/>
      <c r="STO741" s="479"/>
      <c r="STP741" s="479"/>
      <c r="STQ741" s="479"/>
      <c r="STR741" s="479"/>
      <c r="STS741" s="479"/>
      <c r="STT741" s="479"/>
      <c r="STU741" s="479"/>
      <c r="STV741" s="479"/>
      <c r="STW741" s="479"/>
      <c r="STX741" s="479"/>
      <c r="STY741" s="479"/>
      <c r="STZ741" s="479"/>
      <c r="SUA741" s="479"/>
      <c r="SUB741" s="479"/>
      <c r="SUC741" s="479"/>
      <c r="SUD741" s="479"/>
      <c r="SUE741" s="479"/>
      <c r="SUF741" s="479"/>
      <c r="SUG741" s="479"/>
      <c r="SUH741" s="479"/>
      <c r="SUI741" s="479"/>
      <c r="SUJ741" s="479"/>
      <c r="SUK741" s="479"/>
      <c r="SUL741" s="479"/>
      <c r="SUM741" s="479"/>
      <c r="SUN741" s="479"/>
      <c r="SUO741" s="479"/>
      <c r="SUP741" s="479"/>
      <c r="SUQ741" s="479"/>
      <c r="SUR741" s="479"/>
      <c r="SUS741" s="479"/>
      <c r="SUT741" s="479"/>
      <c r="SUU741" s="479"/>
      <c r="SUV741" s="479"/>
      <c r="SUW741" s="479"/>
      <c r="SUX741" s="479"/>
      <c r="SUY741" s="479"/>
      <c r="SUZ741" s="479"/>
      <c r="SVA741" s="479"/>
      <c r="SVB741" s="479"/>
      <c r="SVC741" s="479"/>
      <c r="SVD741" s="479"/>
      <c r="SVE741" s="479"/>
      <c r="SVF741" s="479"/>
      <c r="SVG741" s="479"/>
      <c r="SVH741" s="479"/>
      <c r="SVI741" s="479"/>
      <c r="SVJ741" s="479"/>
      <c r="SVK741" s="479"/>
      <c r="SVL741" s="479"/>
      <c r="SVM741" s="479"/>
      <c r="SVN741" s="479"/>
      <c r="SVO741" s="479"/>
      <c r="SVP741" s="479"/>
      <c r="SVQ741" s="479"/>
      <c r="SVR741" s="479"/>
      <c r="SVS741" s="479"/>
      <c r="SVT741" s="479"/>
      <c r="SVU741" s="479"/>
      <c r="SVV741" s="479"/>
      <c r="SVW741" s="479"/>
      <c r="SVX741" s="479"/>
      <c r="SVY741" s="479"/>
      <c r="SVZ741" s="479"/>
      <c r="SWA741" s="479"/>
      <c r="SWB741" s="479"/>
      <c r="SWC741" s="479"/>
      <c r="SWD741" s="479"/>
      <c r="SWE741" s="479"/>
      <c r="SWF741" s="479"/>
      <c r="SWG741" s="479"/>
      <c r="SWH741" s="479"/>
      <c r="SWI741" s="479"/>
      <c r="SWJ741" s="479"/>
      <c r="SWK741" s="479"/>
      <c r="SWL741" s="479"/>
      <c r="SWM741" s="479"/>
      <c r="SWN741" s="479"/>
      <c r="SWO741" s="479"/>
      <c r="SWP741" s="479"/>
      <c r="SWQ741" s="479"/>
      <c r="SWR741" s="479"/>
      <c r="SWS741" s="479"/>
      <c r="SWT741" s="479"/>
      <c r="SWU741" s="479"/>
      <c r="SWV741" s="479"/>
      <c r="SWW741" s="479"/>
      <c r="SWX741" s="479"/>
      <c r="SWY741" s="479"/>
      <c r="SWZ741" s="479"/>
      <c r="SXA741" s="479"/>
      <c r="SXB741" s="479"/>
      <c r="SXC741" s="479"/>
      <c r="SXD741" s="479"/>
      <c r="SXE741" s="479"/>
      <c r="SXF741" s="479"/>
      <c r="SXG741" s="479"/>
      <c r="SXH741" s="479"/>
      <c r="SXI741" s="479"/>
      <c r="SXJ741" s="479"/>
      <c r="SXK741" s="479"/>
      <c r="SXL741" s="479"/>
      <c r="SXM741" s="479"/>
      <c r="SXN741" s="479"/>
      <c r="SXO741" s="479"/>
      <c r="SXP741" s="479"/>
      <c r="SXQ741" s="479"/>
      <c r="SXR741" s="479"/>
      <c r="SXS741" s="479"/>
      <c r="SXT741" s="479"/>
      <c r="SXU741" s="479"/>
      <c r="SXV741" s="479"/>
      <c r="SXW741" s="479"/>
      <c r="SXX741" s="479"/>
      <c r="SXY741" s="479"/>
      <c r="SXZ741" s="479"/>
      <c r="SYA741" s="479"/>
      <c r="SYB741" s="479"/>
      <c r="SYC741" s="479"/>
      <c r="SYD741" s="479"/>
      <c r="SYE741" s="479"/>
      <c r="SYF741" s="479"/>
      <c r="SYG741" s="479"/>
      <c r="SYH741" s="479"/>
      <c r="SYI741" s="479"/>
      <c r="SYJ741" s="479"/>
      <c r="SYK741" s="479"/>
      <c r="SYL741" s="479"/>
      <c r="SYM741" s="479"/>
      <c r="SYN741" s="479"/>
      <c r="SYO741" s="479"/>
      <c r="SYP741" s="479"/>
      <c r="SYQ741" s="479"/>
      <c r="SYR741" s="479"/>
      <c r="SYS741" s="479"/>
      <c r="SYT741" s="479"/>
      <c r="SYU741" s="479"/>
      <c r="SYV741" s="479"/>
      <c r="SYW741" s="479"/>
      <c r="SYX741" s="479"/>
      <c r="SYY741" s="479"/>
      <c r="SYZ741" s="479"/>
      <c r="SZA741" s="479"/>
      <c r="SZB741" s="479"/>
      <c r="SZC741" s="479"/>
      <c r="SZD741" s="479"/>
      <c r="SZE741" s="479"/>
      <c r="SZF741" s="479"/>
      <c r="SZG741" s="479"/>
      <c r="SZH741" s="479"/>
      <c r="SZI741" s="479"/>
      <c r="SZJ741" s="479"/>
      <c r="SZK741" s="479"/>
      <c r="SZL741" s="479"/>
      <c r="SZM741" s="479"/>
      <c r="SZN741" s="479"/>
      <c r="SZO741" s="479"/>
      <c r="SZP741" s="479"/>
      <c r="SZQ741" s="479"/>
      <c r="SZR741" s="479"/>
      <c r="SZS741" s="479"/>
      <c r="SZT741" s="479"/>
      <c r="SZU741" s="479"/>
      <c r="SZV741" s="479"/>
      <c r="SZW741" s="479"/>
      <c r="SZX741" s="479"/>
      <c r="SZY741" s="479"/>
      <c r="SZZ741" s="479"/>
      <c r="TAA741" s="479"/>
      <c r="TAB741" s="479"/>
      <c r="TAC741" s="479"/>
      <c r="TAD741" s="479"/>
      <c r="TAE741" s="479"/>
      <c r="TAF741" s="479"/>
      <c r="TAG741" s="479"/>
      <c r="TAH741" s="479"/>
      <c r="TAI741" s="479"/>
      <c r="TAJ741" s="479"/>
      <c r="TAK741" s="479"/>
      <c r="TAL741" s="479"/>
      <c r="TAM741" s="479"/>
      <c r="TAN741" s="479"/>
      <c r="TAO741" s="479"/>
      <c r="TAP741" s="479"/>
      <c r="TAQ741" s="479"/>
      <c r="TAR741" s="479"/>
      <c r="TAS741" s="479"/>
      <c r="TAT741" s="479"/>
      <c r="TAU741" s="479"/>
      <c r="TAV741" s="479"/>
      <c r="TAW741" s="479"/>
      <c r="TAX741" s="479"/>
      <c r="TAY741" s="479"/>
      <c r="TAZ741" s="479"/>
      <c r="TBA741" s="479"/>
      <c r="TBB741" s="479"/>
      <c r="TBC741" s="479"/>
      <c r="TBD741" s="479"/>
      <c r="TBE741" s="479"/>
      <c r="TBF741" s="479"/>
      <c r="TBG741" s="479"/>
      <c r="TBH741" s="479"/>
      <c r="TBI741" s="479"/>
      <c r="TBJ741" s="479"/>
      <c r="TBK741" s="479"/>
      <c r="TBL741" s="479"/>
      <c r="TBM741" s="479"/>
      <c r="TBN741" s="479"/>
      <c r="TBO741" s="479"/>
      <c r="TBP741" s="479"/>
      <c r="TBQ741" s="479"/>
      <c r="TBR741" s="479"/>
      <c r="TBS741" s="479"/>
      <c r="TBT741" s="479"/>
      <c r="TBU741" s="479"/>
      <c r="TBV741" s="479"/>
      <c r="TBW741" s="479"/>
      <c r="TBX741" s="479"/>
      <c r="TBY741" s="479"/>
      <c r="TBZ741" s="479"/>
      <c r="TCA741" s="479"/>
      <c r="TCB741" s="479"/>
      <c r="TCC741" s="479"/>
      <c r="TCD741" s="479"/>
      <c r="TCE741" s="479"/>
      <c r="TCF741" s="479"/>
      <c r="TCG741" s="479"/>
      <c r="TCH741" s="479"/>
      <c r="TCI741" s="479"/>
      <c r="TCJ741" s="479"/>
      <c r="TCK741" s="479"/>
      <c r="TCL741" s="479"/>
      <c r="TCM741" s="479"/>
      <c r="TCN741" s="479"/>
      <c r="TCO741" s="479"/>
      <c r="TCP741" s="479"/>
      <c r="TCQ741" s="479"/>
      <c r="TCR741" s="479"/>
      <c r="TCS741" s="479"/>
      <c r="TCT741" s="479"/>
      <c r="TCU741" s="479"/>
      <c r="TCV741" s="479"/>
      <c r="TCW741" s="479"/>
      <c r="TCX741" s="479"/>
      <c r="TCY741" s="479"/>
      <c r="TCZ741" s="479"/>
      <c r="TDA741" s="479"/>
      <c r="TDB741" s="479"/>
      <c r="TDC741" s="479"/>
      <c r="TDD741" s="479"/>
      <c r="TDE741" s="479"/>
      <c r="TDF741" s="479"/>
      <c r="TDG741" s="479"/>
      <c r="TDH741" s="479"/>
      <c r="TDI741" s="479"/>
      <c r="TDJ741" s="479"/>
      <c r="TDK741" s="479"/>
      <c r="TDL741" s="479"/>
      <c r="TDM741" s="479"/>
      <c r="TDN741" s="479"/>
      <c r="TDO741" s="479"/>
      <c r="TDP741" s="479"/>
      <c r="TDQ741" s="479"/>
      <c r="TDR741" s="479"/>
      <c r="TDS741" s="479"/>
      <c r="TDT741" s="479"/>
      <c r="TDU741" s="479"/>
      <c r="TDV741" s="479"/>
      <c r="TDW741" s="479"/>
      <c r="TDX741" s="479"/>
      <c r="TDY741" s="479"/>
      <c r="TDZ741" s="479"/>
      <c r="TEA741" s="479"/>
      <c r="TEB741" s="479"/>
      <c r="TEC741" s="479"/>
      <c r="TED741" s="479"/>
      <c r="TEE741" s="479"/>
      <c r="TEF741" s="479"/>
      <c r="TEG741" s="479"/>
      <c r="TEH741" s="479"/>
      <c r="TEI741" s="479"/>
      <c r="TEJ741" s="479"/>
      <c r="TEK741" s="479"/>
      <c r="TEL741" s="479"/>
      <c r="TEM741" s="479"/>
      <c r="TEN741" s="479"/>
      <c r="TEO741" s="479"/>
      <c r="TEP741" s="479"/>
      <c r="TEQ741" s="479"/>
      <c r="TER741" s="479"/>
      <c r="TES741" s="479"/>
      <c r="TET741" s="479"/>
      <c r="TEU741" s="479"/>
      <c r="TEV741" s="479"/>
      <c r="TEW741" s="479"/>
      <c r="TEX741" s="479"/>
      <c r="TEY741" s="479"/>
      <c r="TEZ741" s="479"/>
      <c r="TFA741" s="479"/>
      <c r="TFB741" s="479"/>
      <c r="TFC741" s="479"/>
      <c r="TFD741" s="479"/>
      <c r="TFE741" s="479"/>
      <c r="TFF741" s="479"/>
      <c r="TFG741" s="479"/>
      <c r="TFH741" s="479"/>
      <c r="TFI741" s="479"/>
      <c r="TFJ741" s="479"/>
      <c r="TFK741" s="479"/>
      <c r="TFL741" s="479"/>
      <c r="TFM741" s="479"/>
      <c r="TFN741" s="479"/>
      <c r="TFO741" s="479"/>
      <c r="TFP741" s="479"/>
      <c r="TFQ741" s="479"/>
      <c r="TFR741" s="479"/>
      <c r="TFS741" s="479"/>
      <c r="TFT741" s="479"/>
      <c r="TFU741" s="479"/>
      <c r="TFV741" s="479"/>
      <c r="TFW741" s="479"/>
      <c r="TFX741" s="479"/>
      <c r="TFY741" s="479"/>
      <c r="TFZ741" s="479"/>
      <c r="TGA741" s="479"/>
      <c r="TGB741" s="479"/>
      <c r="TGC741" s="479"/>
      <c r="TGD741" s="479"/>
      <c r="TGE741" s="479"/>
      <c r="TGF741" s="479"/>
      <c r="TGG741" s="479"/>
      <c r="TGH741" s="479"/>
      <c r="TGI741" s="479"/>
      <c r="TGJ741" s="479"/>
      <c r="TGK741" s="479"/>
      <c r="TGL741" s="479"/>
      <c r="TGM741" s="479"/>
      <c r="TGN741" s="479"/>
      <c r="TGO741" s="479"/>
      <c r="TGP741" s="479"/>
      <c r="TGQ741" s="479"/>
      <c r="TGR741" s="479"/>
      <c r="TGS741" s="479"/>
      <c r="TGT741" s="479"/>
      <c r="TGU741" s="479"/>
      <c r="TGV741" s="479"/>
      <c r="TGW741" s="479"/>
      <c r="TGX741" s="479"/>
      <c r="TGY741" s="479"/>
      <c r="TGZ741" s="479"/>
      <c r="THA741" s="479"/>
      <c r="THB741" s="479"/>
      <c r="THC741" s="479"/>
      <c r="THD741" s="479"/>
      <c r="THE741" s="479"/>
      <c r="THF741" s="479"/>
      <c r="THG741" s="479"/>
      <c r="THH741" s="479"/>
      <c r="THI741" s="479"/>
      <c r="THJ741" s="479"/>
      <c r="THK741" s="479"/>
      <c r="THL741" s="479"/>
      <c r="THM741" s="479"/>
      <c r="THN741" s="479"/>
      <c r="THO741" s="479"/>
      <c r="THP741" s="479"/>
      <c r="THQ741" s="479"/>
      <c r="THR741" s="479"/>
      <c r="THS741" s="479"/>
      <c r="THT741" s="479"/>
      <c r="THU741" s="479"/>
      <c r="THV741" s="479"/>
      <c r="THW741" s="479"/>
      <c r="THX741" s="479"/>
      <c r="THY741" s="479"/>
      <c r="THZ741" s="479"/>
      <c r="TIA741" s="479"/>
      <c r="TIB741" s="479"/>
      <c r="TIC741" s="479"/>
      <c r="TID741" s="479"/>
      <c r="TIE741" s="479"/>
      <c r="TIF741" s="479"/>
      <c r="TIG741" s="479"/>
      <c r="TIH741" s="479"/>
      <c r="TII741" s="479"/>
      <c r="TIJ741" s="479"/>
      <c r="TIK741" s="479"/>
      <c r="TIL741" s="479"/>
      <c r="TIM741" s="479"/>
      <c r="TIN741" s="479"/>
      <c r="TIO741" s="479"/>
      <c r="TIP741" s="479"/>
      <c r="TIQ741" s="479"/>
      <c r="TIR741" s="479"/>
      <c r="TIS741" s="479"/>
      <c r="TIT741" s="479"/>
      <c r="TIU741" s="479"/>
      <c r="TIV741" s="479"/>
      <c r="TIW741" s="479"/>
      <c r="TIX741" s="479"/>
      <c r="TIY741" s="479"/>
      <c r="TIZ741" s="479"/>
      <c r="TJA741" s="479"/>
      <c r="TJB741" s="479"/>
      <c r="TJC741" s="479"/>
      <c r="TJD741" s="479"/>
      <c r="TJE741" s="479"/>
      <c r="TJF741" s="479"/>
      <c r="TJG741" s="479"/>
      <c r="TJH741" s="479"/>
      <c r="TJI741" s="479"/>
      <c r="TJJ741" s="479"/>
      <c r="TJK741" s="479"/>
      <c r="TJL741" s="479"/>
      <c r="TJM741" s="479"/>
      <c r="TJN741" s="479"/>
      <c r="TJO741" s="479"/>
      <c r="TJP741" s="479"/>
      <c r="TJQ741" s="479"/>
      <c r="TJR741" s="479"/>
      <c r="TJS741" s="479"/>
      <c r="TJT741" s="479"/>
      <c r="TJU741" s="479"/>
      <c r="TJV741" s="479"/>
      <c r="TJW741" s="479"/>
      <c r="TJX741" s="479"/>
      <c r="TJY741" s="479"/>
      <c r="TJZ741" s="479"/>
      <c r="TKA741" s="479"/>
      <c r="TKB741" s="479"/>
      <c r="TKC741" s="479"/>
      <c r="TKD741" s="479"/>
      <c r="TKE741" s="479"/>
      <c r="TKF741" s="479"/>
      <c r="TKG741" s="479"/>
      <c r="TKH741" s="479"/>
      <c r="TKI741" s="479"/>
      <c r="TKJ741" s="479"/>
      <c r="TKK741" s="479"/>
      <c r="TKL741" s="479"/>
      <c r="TKM741" s="479"/>
      <c r="TKN741" s="479"/>
      <c r="TKO741" s="479"/>
      <c r="TKP741" s="479"/>
      <c r="TKQ741" s="479"/>
      <c r="TKR741" s="479"/>
      <c r="TKS741" s="479"/>
      <c r="TKT741" s="479"/>
      <c r="TKU741" s="479"/>
      <c r="TKV741" s="479"/>
      <c r="TKW741" s="479"/>
      <c r="TKX741" s="479"/>
      <c r="TKY741" s="479"/>
      <c r="TKZ741" s="479"/>
      <c r="TLA741" s="479"/>
      <c r="TLB741" s="479"/>
      <c r="TLC741" s="479"/>
      <c r="TLD741" s="479"/>
      <c r="TLE741" s="479"/>
      <c r="TLF741" s="479"/>
      <c r="TLG741" s="479"/>
      <c r="TLH741" s="479"/>
      <c r="TLI741" s="479"/>
      <c r="TLJ741" s="479"/>
      <c r="TLK741" s="479"/>
      <c r="TLL741" s="479"/>
      <c r="TLM741" s="479"/>
      <c r="TLN741" s="479"/>
      <c r="TLO741" s="479"/>
      <c r="TLP741" s="479"/>
      <c r="TLQ741" s="479"/>
      <c r="TLR741" s="479"/>
      <c r="TLS741" s="479"/>
      <c r="TLT741" s="479"/>
      <c r="TLU741" s="479"/>
      <c r="TLV741" s="479"/>
      <c r="TLW741" s="479"/>
      <c r="TLX741" s="479"/>
      <c r="TLY741" s="479"/>
      <c r="TLZ741" s="479"/>
      <c r="TMA741" s="479"/>
      <c r="TMB741" s="479"/>
      <c r="TMC741" s="479"/>
      <c r="TMD741" s="479"/>
      <c r="TME741" s="479"/>
      <c r="TMF741" s="479"/>
      <c r="TMG741" s="479"/>
      <c r="TMH741" s="479"/>
      <c r="TMI741" s="479"/>
      <c r="TMJ741" s="479"/>
      <c r="TMK741" s="479"/>
      <c r="TML741" s="479"/>
      <c r="TMM741" s="479"/>
      <c r="TMN741" s="479"/>
      <c r="TMO741" s="479"/>
      <c r="TMP741" s="479"/>
      <c r="TMQ741" s="479"/>
      <c r="TMR741" s="479"/>
      <c r="TMS741" s="479"/>
      <c r="TMT741" s="479"/>
      <c r="TMU741" s="479"/>
      <c r="TMV741" s="479"/>
      <c r="TMW741" s="479"/>
      <c r="TMX741" s="479"/>
      <c r="TMY741" s="479"/>
      <c r="TMZ741" s="479"/>
      <c r="TNA741" s="479"/>
      <c r="TNB741" s="479"/>
      <c r="TNC741" s="479"/>
      <c r="TND741" s="479"/>
      <c r="TNE741" s="479"/>
      <c r="TNF741" s="479"/>
      <c r="TNG741" s="479"/>
      <c r="TNH741" s="479"/>
      <c r="TNI741" s="479"/>
      <c r="TNJ741" s="479"/>
      <c r="TNK741" s="479"/>
      <c r="TNL741" s="479"/>
      <c r="TNM741" s="479"/>
      <c r="TNN741" s="479"/>
      <c r="TNO741" s="479"/>
      <c r="TNP741" s="479"/>
      <c r="TNQ741" s="479"/>
      <c r="TNR741" s="479"/>
      <c r="TNS741" s="479"/>
      <c r="TNT741" s="479"/>
      <c r="TNU741" s="479"/>
      <c r="TNV741" s="479"/>
      <c r="TNW741" s="479"/>
      <c r="TNX741" s="479"/>
      <c r="TNY741" s="479"/>
      <c r="TNZ741" s="479"/>
      <c r="TOA741" s="479"/>
      <c r="TOB741" s="479"/>
      <c r="TOC741" s="479"/>
      <c r="TOD741" s="479"/>
      <c r="TOE741" s="479"/>
      <c r="TOF741" s="479"/>
      <c r="TOG741" s="479"/>
      <c r="TOH741" s="479"/>
      <c r="TOI741" s="479"/>
      <c r="TOJ741" s="479"/>
      <c r="TOK741" s="479"/>
      <c r="TOL741" s="479"/>
      <c r="TOM741" s="479"/>
      <c r="TON741" s="479"/>
      <c r="TOO741" s="479"/>
      <c r="TOP741" s="479"/>
      <c r="TOQ741" s="479"/>
      <c r="TOR741" s="479"/>
      <c r="TOS741" s="479"/>
      <c r="TOT741" s="479"/>
      <c r="TOU741" s="479"/>
      <c r="TOV741" s="479"/>
      <c r="TOW741" s="479"/>
      <c r="TOX741" s="479"/>
      <c r="TOY741" s="479"/>
      <c r="TOZ741" s="479"/>
      <c r="TPA741" s="479"/>
      <c r="TPB741" s="479"/>
      <c r="TPC741" s="479"/>
      <c r="TPD741" s="479"/>
      <c r="TPE741" s="479"/>
      <c r="TPF741" s="479"/>
      <c r="TPG741" s="479"/>
      <c r="TPH741" s="479"/>
      <c r="TPI741" s="479"/>
      <c r="TPJ741" s="479"/>
      <c r="TPK741" s="479"/>
      <c r="TPL741" s="479"/>
      <c r="TPM741" s="479"/>
      <c r="TPN741" s="479"/>
      <c r="TPO741" s="479"/>
      <c r="TPP741" s="479"/>
      <c r="TPQ741" s="479"/>
      <c r="TPR741" s="479"/>
      <c r="TPS741" s="479"/>
      <c r="TPT741" s="479"/>
      <c r="TPU741" s="479"/>
      <c r="TPV741" s="479"/>
      <c r="TPW741" s="479"/>
      <c r="TPX741" s="479"/>
      <c r="TPY741" s="479"/>
      <c r="TPZ741" s="479"/>
      <c r="TQA741" s="479"/>
      <c r="TQB741" s="479"/>
      <c r="TQC741" s="479"/>
      <c r="TQD741" s="479"/>
      <c r="TQE741" s="479"/>
      <c r="TQF741" s="479"/>
      <c r="TQG741" s="479"/>
      <c r="TQH741" s="479"/>
      <c r="TQI741" s="479"/>
      <c r="TQJ741" s="479"/>
      <c r="TQK741" s="479"/>
      <c r="TQL741" s="479"/>
      <c r="TQM741" s="479"/>
      <c r="TQN741" s="479"/>
      <c r="TQO741" s="479"/>
      <c r="TQP741" s="479"/>
      <c r="TQQ741" s="479"/>
      <c r="TQR741" s="479"/>
      <c r="TQS741" s="479"/>
      <c r="TQT741" s="479"/>
      <c r="TQU741" s="479"/>
      <c r="TQV741" s="479"/>
      <c r="TQW741" s="479"/>
      <c r="TQX741" s="479"/>
      <c r="TQY741" s="479"/>
      <c r="TQZ741" s="479"/>
      <c r="TRA741" s="479"/>
      <c r="TRB741" s="479"/>
      <c r="TRC741" s="479"/>
      <c r="TRD741" s="479"/>
      <c r="TRE741" s="479"/>
      <c r="TRF741" s="479"/>
      <c r="TRG741" s="479"/>
      <c r="TRH741" s="479"/>
      <c r="TRI741" s="479"/>
      <c r="TRJ741" s="479"/>
      <c r="TRK741" s="479"/>
      <c r="TRL741" s="479"/>
      <c r="TRM741" s="479"/>
      <c r="TRN741" s="479"/>
      <c r="TRO741" s="479"/>
      <c r="TRP741" s="479"/>
      <c r="TRQ741" s="479"/>
      <c r="TRR741" s="479"/>
      <c r="TRS741" s="479"/>
      <c r="TRT741" s="479"/>
      <c r="TRU741" s="479"/>
      <c r="TRV741" s="479"/>
      <c r="TRW741" s="479"/>
      <c r="TRX741" s="479"/>
      <c r="TRY741" s="479"/>
      <c r="TRZ741" s="479"/>
      <c r="TSA741" s="479"/>
      <c r="TSB741" s="479"/>
      <c r="TSC741" s="479"/>
      <c r="TSD741" s="479"/>
      <c r="TSE741" s="479"/>
      <c r="TSF741" s="479"/>
      <c r="TSG741" s="479"/>
      <c r="TSH741" s="479"/>
      <c r="TSI741" s="479"/>
      <c r="TSJ741" s="479"/>
      <c r="TSK741" s="479"/>
      <c r="TSL741" s="479"/>
      <c r="TSM741" s="479"/>
      <c r="TSN741" s="479"/>
      <c r="TSO741" s="479"/>
      <c r="TSP741" s="479"/>
      <c r="TSQ741" s="479"/>
      <c r="TSR741" s="479"/>
      <c r="TSS741" s="479"/>
      <c r="TST741" s="479"/>
      <c r="TSU741" s="479"/>
      <c r="TSV741" s="479"/>
      <c r="TSW741" s="479"/>
      <c r="TSX741" s="479"/>
      <c r="TSY741" s="479"/>
      <c r="TSZ741" s="479"/>
      <c r="TTA741" s="479"/>
      <c r="TTB741" s="479"/>
      <c r="TTC741" s="479"/>
      <c r="TTD741" s="479"/>
      <c r="TTE741" s="479"/>
      <c r="TTF741" s="479"/>
      <c r="TTG741" s="479"/>
      <c r="TTH741" s="479"/>
      <c r="TTI741" s="479"/>
      <c r="TTJ741" s="479"/>
      <c r="TTK741" s="479"/>
      <c r="TTL741" s="479"/>
      <c r="TTM741" s="479"/>
      <c r="TTN741" s="479"/>
      <c r="TTO741" s="479"/>
      <c r="TTP741" s="479"/>
      <c r="TTQ741" s="479"/>
      <c r="TTR741" s="479"/>
      <c r="TTS741" s="479"/>
      <c r="TTT741" s="479"/>
      <c r="TTU741" s="479"/>
      <c r="TTV741" s="479"/>
      <c r="TTW741" s="479"/>
      <c r="TTX741" s="479"/>
      <c r="TTY741" s="479"/>
      <c r="TTZ741" s="479"/>
      <c r="TUA741" s="479"/>
      <c r="TUB741" s="479"/>
      <c r="TUC741" s="479"/>
      <c r="TUD741" s="479"/>
      <c r="TUE741" s="479"/>
      <c r="TUF741" s="479"/>
      <c r="TUG741" s="479"/>
      <c r="TUH741" s="479"/>
      <c r="TUI741" s="479"/>
      <c r="TUJ741" s="479"/>
      <c r="TUK741" s="479"/>
      <c r="TUL741" s="479"/>
      <c r="TUM741" s="479"/>
      <c r="TUN741" s="479"/>
      <c r="TUO741" s="479"/>
      <c r="TUP741" s="479"/>
      <c r="TUQ741" s="479"/>
      <c r="TUR741" s="479"/>
      <c r="TUS741" s="479"/>
      <c r="TUT741" s="479"/>
      <c r="TUU741" s="479"/>
      <c r="TUV741" s="479"/>
      <c r="TUW741" s="479"/>
      <c r="TUX741" s="479"/>
      <c r="TUY741" s="479"/>
      <c r="TUZ741" s="479"/>
      <c r="TVA741" s="479"/>
      <c r="TVB741" s="479"/>
      <c r="TVC741" s="479"/>
      <c r="TVD741" s="479"/>
      <c r="TVE741" s="479"/>
      <c r="TVF741" s="479"/>
      <c r="TVG741" s="479"/>
      <c r="TVH741" s="479"/>
      <c r="TVI741" s="479"/>
      <c r="TVJ741" s="479"/>
      <c r="TVK741" s="479"/>
      <c r="TVL741" s="479"/>
      <c r="TVM741" s="479"/>
      <c r="TVN741" s="479"/>
      <c r="TVO741" s="479"/>
      <c r="TVP741" s="479"/>
      <c r="TVQ741" s="479"/>
      <c r="TVR741" s="479"/>
      <c r="TVS741" s="479"/>
      <c r="TVT741" s="479"/>
      <c r="TVU741" s="479"/>
      <c r="TVV741" s="479"/>
      <c r="TVW741" s="479"/>
      <c r="TVX741" s="479"/>
      <c r="TVY741" s="479"/>
      <c r="TVZ741" s="479"/>
      <c r="TWA741" s="479"/>
      <c r="TWB741" s="479"/>
      <c r="TWC741" s="479"/>
      <c r="TWD741" s="479"/>
      <c r="TWE741" s="479"/>
      <c r="TWF741" s="479"/>
      <c r="TWG741" s="479"/>
      <c r="TWH741" s="479"/>
      <c r="TWI741" s="479"/>
      <c r="TWJ741" s="479"/>
      <c r="TWK741" s="479"/>
      <c r="TWL741" s="479"/>
      <c r="TWM741" s="479"/>
      <c r="TWN741" s="479"/>
      <c r="TWO741" s="479"/>
      <c r="TWP741" s="479"/>
      <c r="TWQ741" s="479"/>
      <c r="TWR741" s="479"/>
      <c r="TWS741" s="479"/>
      <c r="TWT741" s="479"/>
      <c r="TWU741" s="479"/>
      <c r="TWV741" s="479"/>
      <c r="TWW741" s="479"/>
      <c r="TWX741" s="479"/>
      <c r="TWY741" s="479"/>
      <c r="TWZ741" s="479"/>
      <c r="TXA741" s="479"/>
      <c r="TXB741" s="479"/>
      <c r="TXC741" s="479"/>
      <c r="TXD741" s="479"/>
      <c r="TXE741" s="479"/>
      <c r="TXF741" s="479"/>
      <c r="TXG741" s="479"/>
      <c r="TXH741" s="479"/>
      <c r="TXI741" s="479"/>
      <c r="TXJ741" s="479"/>
      <c r="TXK741" s="479"/>
      <c r="TXL741" s="479"/>
      <c r="TXM741" s="479"/>
      <c r="TXN741" s="479"/>
      <c r="TXO741" s="479"/>
      <c r="TXP741" s="479"/>
      <c r="TXQ741" s="479"/>
      <c r="TXR741" s="479"/>
      <c r="TXS741" s="479"/>
      <c r="TXT741" s="479"/>
      <c r="TXU741" s="479"/>
      <c r="TXV741" s="479"/>
      <c r="TXW741" s="479"/>
      <c r="TXX741" s="479"/>
      <c r="TXY741" s="479"/>
      <c r="TXZ741" s="479"/>
      <c r="TYA741" s="479"/>
      <c r="TYB741" s="479"/>
      <c r="TYC741" s="479"/>
      <c r="TYD741" s="479"/>
      <c r="TYE741" s="479"/>
      <c r="TYF741" s="479"/>
      <c r="TYG741" s="479"/>
      <c r="TYH741" s="479"/>
      <c r="TYI741" s="479"/>
      <c r="TYJ741" s="479"/>
      <c r="TYK741" s="479"/>
      <c r="TYL741" s="479"/>
      <c r="TYM741" s="479"/>
      <c r="TYN741" s="479"/>
      <c r="TYO741" s="479"/>
      <c r="TYP741" s="479"/>
      <c r="TYQ741" s="479"/>
      <c r="TYR741" s="479"/>
      <c r="TYS741" s="479"/>
      <c r="TYT741" s="479"/>
      <c r="TYU741" s="479"/>
      <c r="TYV741" s="479"/>
      <c r="TYW741" s="479"/>
      <c r="TYX741" s="479"/>
      <c r="TYY741" s="479"/>
      <c r="TYZ741" s="479"/>
      <c r="TZA741" s="479"/>
      <c r="TZB741" s="479"/>
      <c r="TZC741" s="479"/>
      <c r="TZD741" s="479"/>
      <c r="TZE741" s="479"/>
      <c r="TZF741" s="479"/>
      <c r="TZG741" s="479"/>
      <c r="TZH741" s="479"/>
      <c r="TZI741" s="479"/>
      <c r="TZJ741" s="479"/>
      <c r="TZK741" s="479"/>
      <c r="TZL741" s="479"/>
      <c r="TZM741" s="479"/>
      <c r="TZN741" s="479"/>
      <c r="TZO741" s="479"/>
      <c r="TZP741" s="479"/>
      <c r="TZQ741" s="479"/>
      <c r="TZR741" s="479"/>
      <c r="TZS741" s="479"/>
      <c r="TZT741" s="479"/>
      <c r="TZU741" s="479"/>
      <c r="TZV741" s="479"/>
      <c r="TZW741" s="479"/>
      <c r="TZX741" s="479"/>
      <c r="TZY741" s="479"/>
      <c r="TZZ741" s="479"/>
      <c r="UAA741" s="479"/>
      <c r="UAB741" s="479"/>
      <c r="UAC741" s="479"/>
      <c r="UAD741" s="479"/>
      <c r="UAE741" s="479"/>
      <c r="UAF741" s="479"/>
      <c r="UAG741" s="479"/>
      <c r="UAH741" s="479"/>
      <c r="UAI741" s="479"/>
      <c r="UAJ741" s="479"/>
      <c r="UAK741" s="479"/>
      <c r="UAL741" s="479"/>
      <c r="UAM741" s="479"/>
      <c r="UAN741" s="479"/>
      <c r="UAO741" s="479"/>
      <c r="UAP741" s="479"/>
      <c r="UAQ741" s="479"/>
      <c r="UAR741" s="479"/>
      <c r="UAS741" s="479"/>
      <c r="UAT741" s="479"/>
      <c r="UAU741" s="479"/>
      <c r="UAV741" s="479"/>
      <c r="UAW741" s="479"/>
      <c r="UAX741" s="479"/>
      <c r="UAY741" s="479"/>
      <c r="UAZ741" s="479"/>
      <c r="UBA741" s="479"/>
      <c r="UBB741" s="479"/>
      <c r="UBC741" s="479"/>
      <c r="UBD741" s="479"/>
      <c r="UBE741" s="479"/>
      <c r="UBF741" s="479"/>
      <c r="UBG741" s="479"/>
      <c r="UBH741" s="479"/>
      <c r="UBI741" s="479"/>
      <c r="UBJ741" s="479"/>
      <c r="UBK741" s="479"/>
      <c r="UBL741" s="479"/>
      <c r="UBM741" s="479"/>
      <c r="UBN741" s="479"/>
      <c r="UBO741" s="479"/>
      <c r="UBP741" s="479"/>
      <c r="UBQ741" s="479"/>
      <c r="UBR741" s="479"/>
      <c r="UBS741" s="479"/>
      <c r="UBT741" s="479"/>
      <c r="UBU741" s="479"/>
      <c r="UBV741" s="479"/>
      <c r="UBW741" s="479"/>
      <c r="UBX741" s="479"/>
      <c r="UBY741" s="479"/>
      <c r="UBZ741" s="479"/>
      <c r="UCA741" s="479"/>
      <c r="UCB741" s="479"/>
      <c r="UCC741" s="479"/>
      <c r="UCD741" s="479"/>
      <c r="UCE741" s="479"/>
      <c r="UCF741" s="479"/>
      <c r="UCG741" s="479"/>
      <c r="UCH741" s="479"/>
      <c r="UCI741" s="479"/>
      <c r="UCJ741" s="479"/>
      <c r="UCK741" s="479"/>
      <c r="UCL741" s="479"/>
      <c r="UCM741" s="479"/>
      <c r="UCN741" s="479"/>
      <c r="UCO741" s="479"/>
      <c r="UCP741" s="479"/>
      <c r="UCQ741" s="479"/>
      <c r="UCR741" s="479"/>
      <c r="UCS741" s="479"/>
      <c r="UCT741" s="479"/>
      <c r="UCU741" s="479"/>
      <c r="UCV741" s="479"/>
      <c r="UCW741" s="479"/>
      <c r="UCX741" s="479"/>
      <c r="UCY741" s="479"/>
      <c r="UCZ741" s="479"/>
      <c r="UDA741" s="479"/>
      <c r="UDB741" s="479"/>
      <c r="UDC741" s="479"/>
      <c r="UDD741" s="479"/>
      <c r="UDE741" s="479"/>
      <c r="UDF741" s="479"/>
      <c r="UDG741" s="479"/>
      <c r="UDH741" s="479"/>
      <c r="UDI741" s="479"/>
      <c r="UDJ741" s="479"/>
      <c r="UDK741" s="479"/>
      <c r="UDL741" s="479"/>
      <c r="UDM741" s="479"/>
      <c r="UDN741" s="479"/>
      <c r="UDO741" s="479"/>
      <c r="UDP741" s="479"/>
      <c r="UDQ741" s="479"/>
      <c r="UDR741" s="479"/>
      <c r="UDS741" s="479"/>
      <c r="UDT741" s="479"/>
      <c r="UDU741" s="479"/>
      <c r="UDV741" s="479"/>
      <c r="UDW741" s="479"/>
      <c r="UDX741" s="479"/>
      <c r="UDY741" s="479"/>
      <c r="UDZ741" s="479"/>
      <c r="UEA741" s="479"/>
      <c r="UEB741" s="479"/>
      <c r="UEC741" s="479"/>
      <c r="UED741" s="479"/>
      <c r="UEE741" s="479"/>
      <c r="UEF741" s="479"/>
      <c r="UEG741" s="479"/>
      <c r="UEH741" s="479"/>
      <c r="UEI741" s="479"/>
      <c r="UEJ741" s="479"/>
      <c r="UEK741" s="479"/>
      <c r="UEL741" s="479"/>
      <c r="UEM741" s="479"/>
      <c r="UEN741" s="479"/>
      <c r="UEO741" s="479"/>
      <c r="UEP741" s="479"/>
      <c r="UEQ741" s="479"/>
      <c r="UER741" s="479"/>
      <c r="UES741" s="479"/>
      <c r="UET741" s="479"/>
      <c r="UEU741" s="479"/>
      <c r="UEV741" s="479"/>
      <c r="UEW741" s="479"/>
      <c r="UEX741" s="479"/>
      <c r="UEY741" s="479"/>
      <c r="UEZ741" s="479"/>
      <c r="UFA741" s="479"/>
      <c r="UFB741" s="479"/>
      <c r="UFC741" s="479"/>
      <c r="UFD741" s="479"/>
      <c r="UFE741" s="479"/>
      <c r="UFF741" s="479"/>
      <c r="UFG741" s="479"/>
      <c r="UFH741" s="479"/>
      <c r="UFI741" s="479"/>
      <c r="UFJ741" s="479"/>
      <c r="UFK741" s="479"/>
      <c r="UFL741" s="479"/>
      <c r="UFM741" s="479"/>
      <c r="UFN741" s="479"/>
      <c r="UFO741" s="479"/>
      <c r="UFP741" s="479"/>
      <c r="UFQ741" s="479"/>
      <c r="UFR741" s="479"/>
      <c r="UFS741" s="479"/>
      <c r="UFT741" s="479"/>
      <c r="UFU741" s="479"/>
      <c r="UFV741" s="479"/>
      <c r="UFW741" s="479"/>
      <c r="UFX741" s="479"/>
      <c r="UFY741" s="479"/>
      <c r="UFZ741" s="479"/>
      <c r="UGA741" s="479"/>
      <c r="UGB741" s="479"/>
      <c r="UGC741" s="479"/>
      <c r="UGD741" s="479"/>
      <c r="UGE741" s="479"/>
      <c r="UGF741" s="479"/>
      <c r="UGG741" s="479"/>
      <c r="UGH741" s="479"/>
      <c r="UGI741" s="479"/>
      <c r="UGJ741" s="479"/>
      <c r="UGK741" s="479"/>
      <c r="UGL741" s="479"/>
      <c r="UGM741" s="479"/>
      <c r="UGN741" s="479"/>
      <c r="UGO741" s="479"/>
      <c r="UGP741" s="479"/>
      <c r="UGQ741" s="479"/>
      <c r="UGR741" s="479"/>
      <c r="UGS741" s="479"/>
      <c r="UGT741" s="479"/>
      <c r="UGU741" s="479"/>
      <c r="UGV741" s="479"/>
      <c r="UGW741" s="479"/>
      <c r="UGX741" s="479"/>
      <c r="UGY741" s="479"/>
      <c r="UGZ741" s="479"/>
      <c r="UHA741" s="479"/>
      <c r="UHB741" s="479"/>
      <c r="UHC741" s="479"/>
      <c r="UHD741" s="479"/>
      <c r="UHE741" s="479"/>
      <c r="UHF741" s="479"/>
      <c r="UHG741" s="479"/>
      <c r="UHH741" s="479"/>
      <c r="UHI741" s="479"/>
      <c r="UHJ741" s="479"/>
      <c r="UHK741" s="479"/>
      <c r="UHL741" s="479"/>
      <c r="UHM741" s="479"/>
      <c r="UHN741" s="479"/>
      <c r="UHO741" s="479"/>
      <c r="UHP741" s="479"/>
      <c r="UHQ741" s="479"/>
      <c r="UHR741" s="479"/>
      <c r="UHS741" s="479"/>
      <c r="UHT741" s="479"/>
      <c r="UHU741" s="479"/>
      <c r="UHV741" s="479"/>
      <c r="UHW741" s="479"/>
      <c r="UHX741" s="479"/>
      <c r="UHY741" s="479"/>
      <c r="UHZ741" s="479"/>
      <c r="UIA741" s="479"/>
      <c r="UIB741" s="479"/>
      <c r="UIC741" s="479"/>
      <c r="UID741" s="479"/>
      <c r="UIE741" s="479"/>
      <c r="UIF741" s="479"/>
      <c r="UIG741" s="479"/>
      <c r="UIH741" s="479"/>
      <c r="UII741" s="479"/>
      <c r="UIJ741" s="479"/>
      <c r="UIK741" s="479"/>
      <c r="UIL741" s="479"/>
      <c r="UIM741" s="479"/>
      <c r="UIN741" s="479"/>
      <c r="UIO741" s="479"/>
      <c r="UIP741" s="479"/>
      <c r="UIQ741" s="479"/>
      <c r="UIR741" s="479"/>
      <c r="UIS741" s="479"/>
      <c r="UIT741" s="479"/>
      <c r="UIU741" s="479"/>
      <c r="UIV741" s="479"/>
      <c r="UIW741" s="479"/>
      <c r="UIX741" s="479"/>
      <c r="UIY741" s="479"/>
      <c r="UIZ741" s="479"/>
      <c r="UJA741" s="479"/>
      <c r="UJB741" s="479"/>
      <c r="UJC741" s="479"/>
      <c r="UJD741" s="479"/>
      <c r="UJE741" s="479"/>
      <c r="UJF741" s="479"/>
      <c r="UJG741" s="479"/>
      <c r="UJH741" s="479"/>
      <c r="UJI741" s="479"/>
      <c r="UJJ741" s="479"/>
      <c r="UJK741" s="479"/>
      <c r="UJL741" s="479"/>
      <c r="UJM741" s="479"/>
      <c r="UJN741" s="479"/>
      <c r="UJO741" s="479"/>
      <c r="UJP741" s="479"/>
      <c r="UJQ741" s="479"/>
      <c r="UJR741" s="479"/>
      <c r="UJS741" s="479"/>
      <c r="UJT741" s="479"/>
      <c r="UJU741" s="479"/>
      <c r="UJV741" s="479"/>
      <c r="UJW741" s="479"/>
      <c r="UJX741" s="479"/>
      <c r="UJY741" s="479"/>
      <c r="UJZ741" s="479"/>
      <c r="UKA741" s="479"/>
      <c r="UKB741" s="479"/>
      <c r="UKC741" s="479"/>
      <c r="UKD741" s="479"/>
      <c r="UKE741" s="479"/>
      <c r="UKF741" s="479"/>
      <c r="UKG741" s="479"/>
      <c r="UKH741" s="479"/>
      <c r="UKI741" s="479"/>
      <c r="UKJ741" s="479"/>
      <c r="UKK741" s="479"/>
      <c r="UKL741" s="479"/>
      <c r="UKM741" s="479"/>
      <c r="UKN741" s="479"/>
      <c r="UKO741" s="479"/>
      <c r="UKP741" s="479"/>
      <c r="UKQ741" s="479"/>
      <c r="UKR741" s="479"/>
      <c r="UKS741" s="479"/>
      <c r="UKT741" s="479"/>
      <c r="UKU741" s="479"/>
      <c r="UKV741" s="479"/>
      <c r="UKW741" s="479"/>
      <c r="UKX741" s="479"/>
      <c r="UKY741" s="479"/>
      <c r="UKZ741" s="479"/>
      <c r="ULA741" s="479"/>
      <c r="ULB741" s="479"/>
      <c r="ULC741" s="479"/>
      <c r="ULD741" s="479"/>
      <c r="ULE741" s="479"/>
      <c r="ULF741" s="479"/>
      <c r="ULG741" s="479"/>
      <c r="ULH741" s="479"/>
      <c r="ULI741" s="479"/>
      <c r="ULJ741" s="479"/>
      <c r="ULK741" s="479"/>
      <c r="ULL741" s="479"/>
      <c r="ULM741" s="479"/>
      <c r="ULN741" s="479"/>
      <c r="ULO741" s="479"/>
      <c r="ULP741" s="479"/>
      <c r="ULQ741" s="479"/>
      <c r="ULR741" s="479"/>
      <c r="ULS741" s="479"/>
      <c r="ULT741" s="479"/>
      <c r="ULU741" s="479"/>
      <c r="ULV741" s="479"/>
      <c r="ULW741" s="479"/>
      <c r="ULX741" s="479"/>
      <c r="ULY741" s="479"/>
      <c r="ULZ741" s="479"/>
      <c r="UMA741" s="479"/>
      <c r="UMB741" s="479"/>
      <c r="UMC741" s="479"/>
      <c r="UMD741" s="479"/>
      <c r="UME741" s="479"/>
      <c r="UMF741" s="479"/>
      <c r="UMG741" s="479"/>
      <c r="UMH741" s="479"/>
      <c r="UMI741" s="479"/>
      <c r="UMJ741" s="479"/>
      <c r="UMK741" s="479"/>
      <c r="UML741" s="479"/>
      <c r="UMM741" s="479"/>
      <c r="UMN741" s="479"/>
      <c r="UMO741" s="479"/>
      <c r="UMP741" s="479"/>
      <c r="UMQ741" s="479"/>
      <c r="UMR741" s="479"/>
      <c r="UMS741" s="479"/>
      <c r="UMT741" s="479"/>
      <c r="UMU741" s="479"/>
      <c r="UMV741" s="479"/>
      <c r="UMW741" s="479"/>
      <c r="UMX741" s="479"/>
      <c r="UMY741" s="479"/>
      <c r="UMZ741" s="479"/>
      <c r="UNA741" s="479"/>
      <c r="UNB741" s="479"/>
      <c r="UNC741" s="479"/>
      <c r="UND741" s="479"/>
      <c r="UNE741" s="479"/>
      <c r="UNF741" s="479"/>
      <c r="UNG741" s="479"/>
      <c r="UNH741" s="479"/>
      <c r="UNI741" s="479"/>
      <c r="UNJ741" s="479"/>
      <c r="UNK741" s="479"/>
      <c r="UNL741" s="479"/>
      <c r="UNM741" s="479"/>
      <c r="UNN741" s="479"/>
      <c r="UNO741" s="479"/>
      <c r="UNP741" s="479"/>
      <c r="UNQ741" s="479"/>
      <c r="UNR741" s="479"/>
      <c r="UNS741" s="479"/>
      <c r="UNT741" s="479"/>
      <c r="UNU741" s="479"/>
      <c r="UNV741" s="479"/>
      <c r="UNW741" s="479"/>
      <c r="UNX741" s="479"/>
      <c r="UNY741" s="479"/>
      <c r="UNZ741" s="479"/>
      <c r="UOA741" s="479"/>
      <c r="UOB741" s="479"/>
      <c r="UOC741" s="479"/>
      <c r="UOD741" s="479"/>
      <c r="UOE741" s="479"/>
      <c r="UOF741" s="479"/>
      <c r="UOG741" s="479"/>
      <c r="UOH741" s="479"/>
      <c r="UOI741" s="479"/>
      <c r="UOJ741" s="479"/>
      <c r="UOK741" s="479"/>
      <c r="UOL741" s="479"/>
      <c r="UOM741" s="479"/>
      <c r="UON741" s="479"/>
      <c r="UOO741" s="479"/>
      <c r="UOP741" s="479"/>
      <c r="UOQ741" s="479"/>
      <c r="UOR741" s="479"/>
      <c r="UOS741" s="479"/>
      <c r="UOT741" s="479"/>
      <c r="UOU741" s="479"/>
      <c r="UOV741" s="479"/>
      <c r="UOW741" s="479"/>
      <c r="UOX741" s="479"/>
      <c r="UOY741" s="479"/>
      <c r="UOZ741" s="479"/>
      <c r="UPA741" s="479"/>
      <c r="UPB741" s="479"/>
      <c r="UPC741" s="479"/>
      <c r="UPD741" s="479"/>
      <c r="UPE741" s="479"/>
      <c r="UPF741" s="479"/>
      <c r="UPG741" s="479"/>
      <c r="UPH741" s="479"/>
      <c r="UPI741" s="479"/>
      <c r="UPJ741" s="479"/>
      <c r="UPK741" s="479"/>
      <c r="UPL741" s="479"/>
      <c r="UPM741" s="479"/>
      <c r="UPN741" s="479"/>
      <c r="UPO741" s="479"/>
      <c r="UPP741" s="479"/>
      <c r="UPQ741" s="479"/>
      <c r="UPR741" s="479"/>
      <c r="UPS741" s="479"/>
      <c r="UPT741" s="479"/>
      <c r="UPU741" s="479"/>
      <c r="UPV741" s="479"/>
      <c r="UPW741" s="479"/>
      <c r="UPX741" s="479"/>
      <c r="UPY741" s="479"/>
      <c r="UPZ741" s="479"/>
      <c r="UQA741" s="479"/>
      <c r="UQB741" s="479"/>
      <c r="UQC741" s="479"/>
      <c r="UQD741" s="479"/>
      <c r="UQE741" s="479"/>
      <c r="UQF741" s="479"/>
      <c r="UQG741" s="479"/>
      <c r="UQH741" s="479"/>
      <c r="UQI741" s="479"/>
      <c r="UQJ741" s="479"/>
      <c r="UQK741" s="479"/>
      <c r="UQL741" s="479"/>
      <c r="UQM741" s="479"/>
      <c r="UQN741" s="479"/>
      <c r="UQO741" s="479"/>
      <c r="UQP741" s="479"/>
      <c r="UQQ741" s="479"/>
      <c r="UQR741" s="479"/>
      <c r="UQS741" s="479"/>
      <c r="UQT741" s="479"/>
      <c r="UQU741" s="479"/>
      <c r="UQV741" s="479"/>
      <c r="UQW741" s="479"/>
      <c r="UQX741" s="479"/>
      <c r="UQY741" s="479"/>
      <c r="UQZ741" s="479"/>
      <c r="URA741" s="479"/>
      <c r="URB741" s="479"/>
      <c r="URC741" s="479"/>
      <c r="URD741" s="479"/>
      <c r="URE741" s="479"/>
      <c r="URF741" s="479"/>
      <c r="URG741" s="479"/>
      <c r="URH741" s="479"/>
      <c r="URI741" s="479"/>
      <c r="URJ741" s="479"/>
      <c r="URK741" s="479"/>
      <c r="URL741" s="479"/>
      <c r="URM741" s="479"/>
      <c r="URN741" s="479"/>
      <c r="URO741" s="479"/>
      <c r="URP741" s="479"/>
      <c r="URQ741" s="479"/>
      <c r="URR741" s="479"/>
      <c r="URS741" s="479"/>
      <c r="URT741" s="479"/>
      <c r="URU741" s="479"/>
      <c r="URV741" s="479"/>
      <c r="URW741" s="479"/>
      <c r="URX741" s="479"/>
      <c r="URY741" s="479"/>
      <c r="URZ741" s="479"/>
      <c r="USA741" s="479"/>
      <c r="USB741" s="479"/>
      <c r="USC741" s="479"/>
      <c r="USD741" s="479"/>
      <c r="USE741" s="479"/>
      <c r="USF741" s="479"/>
      <c r="USG741" s="479"/>
      <c r="USH741" s="479"/>
      <c r="USI741" s="479"/>
      <c r="USJ741" s="479"/>
      <c r="USK741" s="479"/>
      <c r="USL741" s="479"/>
      <c r="USM741" s="479"/>
      <c r="USN741" s="479"/>
      <c r="USO741" s="479"/>
      <c r="USP741" s="479"/>
      <c r="USQ741" s="479"/>
      <c r="USR741" s="479"/>
      <c r="USS741" s="479"/>
      <c r="UST741" s="479"/>
      <c r="USU741" s="479"/>
      <c r="USV741" s="479"/>
      <c r="USW741" s="479"/>
      <c r="USX741" s="479"/>
      <c r="USY741" s="479"/>
      <c r="USZ741" s="479"/>
      <c r="UTA741" s="479"/>
      <c r="UTB741" s="479"/>
      <c r="UTC741" s="479"/>
      <c r="UTD741" s="479"/>
      <c r="UTE741" s="479"/>
      <c r="UTF741" s="479"/>
      <c r="UTG741" s="479"/>
      <c r="UTH741" s="479"/>
      <c r="UTI741" s="479"/>
      <c r="UTJ741" s="479"/>
      <c r="UTK741" s="479"/>
      <c r="UTL741" s="479"/>
      <c r="UTM741" s="479"/>
      <c r="UTN741" s="479"/>
      <c r="UTO741" s="479"/>
      <c r="UTP741" s="479"/>
      <c r="UTQ741" s="479"/>
      <c r="UTR741" s="479"/>
      <c r="UTS741" s="479"/>
      <c r="UTT741" s="479"/>
      <c r="UTU741" s="479"/>
      <c r="UTV741" s="479"/>
      <c r="UTW741" s="479"/>
      <c r="UTX741" s="479"/>
      <c r="UTY741" s="479"/>
      <c r="UTZ741" s="479"/>
      <c r="UUA741" s="479"/>
      <c r="UUB741" s="479"/>
      <c r="UUC741" s="479"/>
      <c r="UUD741" s="479"/>
      <c r="UUE741" s="479"/>
      <c r="UUF741" s="479"/>
      <c r="UUG741" s="479"/>
      <c r="UUH741" s="479"/>
      <c r="UUI741" s="479"/>
      <c r="UUJ741" s="479"/>
      <c r="UUK741" s="479"/>
      <c r="UUL741" s="479"/>
      <c r="UUM741" s="479"/>
      <c r="UUN741" s="479"/>
      <c r="UUO741" s="479"/>
      <c r="UUP741" s="479"/>
      <c r="UUQ741" s="479"/>
      <c r="UUR741" s="479"/>
      <c r="UUS741" s="479"/>
      <c r="UUT741" s="479"/>
      <c r="UUU741" s="479"/>
      <c r="UUV741" s="479"/>
      <c r="UUW741" s="479"/>
      <c r="UUX741" s="479"/>
      <c r="UUY741" s="479"/>
      <c r="UUZ741" s="479"/>
      <c r="UVA741" s="479"/>
      <c r="UVB741" s="479"/>
      <c r="UVC741" s="479"/>
      <c r="UVD741" s="479"/>
      <c r="UVE741" s="479"/>
      <c r="UVF741" s="479"/>
      <c r="UVG741" s="479"/>
      <c r="UVH741" s="479"/>
      <c r="UVI741" s="479"/>
      <c r="UVJ741" s="479"/>
      <c r="UVK741" s="479"/>
      <c r="UVL741" s="479"/>
      <c r="UVM741" s="479"/>
      <c r="UVN741" s="479"/>
      <c r="UVO741" s="479"/>
      <c r="UVP741" s="479"/>
      <c r="UVQ741" s="479"/>
      <c r="UVR741" s="479"/>
      <c r="UVS741" s="479"/>
      <c r="UVT741" s="479"/>
      <c r="UVU741" s="479"/>
      <c r="UVV741" s="479"/>
      <c r="UVW741" s="479"/>
      <c r="UVX741" s="479"/>
      <c r="UVY741" s="479"/>
      <c r="UVZ741" s="479"/>
      <c r="UWA741" s="479"/>
      <c r="UWB741" s="479"/>
      <c r="UWC741" s="479"/>
      <c r="UWD741" s="479"/>
      <c r="UWE741" s="479"/>
      <c r="UWF741" s="479"/>
      <c r="UWG741" s="479"/>
      <c r="UWH741" s="479"/>
      <c r="UWI741" s="479"/>
      <c r="UWJ741" s="479"/>
      <c r="UWK741" s="479"/>
      <c r="UWL741" s="479"/>
      <c r="UWM741" s="479"/>
      <c r="UWN741" s="479"/>
      <c r="UWO741" s="479"/>
      <c r="UWP741" s="479"/>
      <c r="UWQ741" s="479"/>
      <c r="UWR741" s="479"/>
      <c r="UWS741" s="479"/>
      <c r="UWT741" s="479"/>
      <c r="UWU741" s="479"/>
      <c r="UWV741" s="479"/>
      <c r="UWW741" s="479"/>
      <c r="UWX741" s="479"/>
      <c r="UWY741" s="479"/>
      <c r="UWZ741" s="479"/>
      <c r="UXA741" s="479"/>
      <c r="UXB741" s="479"/>
      <c r="UXC741" s="479"/>
      <c r="UXD741" s="479"/>
      <c r="UXE741" s="479"/>
      <c r="UXF741" s="479"/>
      <c r="UXG741" s="479"/>
      <c r="UXH741" s="479"/>
      <c r="UXI741" s="479"/>
      <c r="UXJ741" s="479"/>
      <c r="UXK741" s="479"/>
      <c r="UXL741" s="479"/>
      <c r="UXM741" s="479"/>
      <c r="UXN741" s="479"/>
      <c r="UXO741" s="479"/>
      <c r="UXP741" s="479"/>
      <c r="UXQ741" s="479"/>
      <c r="UXR741" s="479"/>
      <c r="UXS741" s="479"/>
      <c r="UXT741" s="479"/>
      <c r="UXU741" s="479"/>
      <c r="UXV741" s="479"/>
      <c r="UXW741" s="479"/>
      <c r="UXX741" s="479"/>
      <c r="UXY741" s="479"/>
      <c r="UXZ741" s="479"/>
      <c r="UYA741" s="479"/>
      <c r="UYB741" s="479"/>
      <c r="UYC741" s="479"/>
      <c r="UYD741" s="479"/>
      <c r="UYE741" s="479"/>
      <c r="UYF741" s="479"/>
      <c r="UYG741" s="479"/>
      <c r="UYH741" s="479"/>
      <c r="UYI741" s="479"/>
      <c r="UYJ741" s="479"/>
      <c r="UYK741" s="479"/>
      <c r="UYL741" s="479"/>
      <c r="UYM741" s="479"/>
      <c r="UYN741" s="479"/>
      <c r="UYO741" s="479"/>
      <c r="UYP741" s="479"/>
      <c r="UYQ741" s="479"/>
      <c r="UYR741" s="479"/>
      <c r="UYS741" s="479"/>
      <c r="UYT741" s="479"/>
      <c r="UYU741" s="479"/>
      <c r="UYV741" s="479"/>
      <c r="UYW741" s="479"/>
      <c r="UYX741" s="479"/>
      <c r="UYY741" s="479"/>
      <c r="UYZ741" s="479"/>
      <c r="UZA741" s="479"/>
      <c r="UZB741" s="479"/>
      <c r="UZC741" s="479"/>
      <c r="UZD741" s="479"/>
      <c r="UZE741" s="479"/>
      <c r="UZF741" s="479"/>
      <c r="UZG741" s="479"/>
      <c r="UZH741" s="479"/>
      <c r="UZI741" s="479"/>
      <c r="UZJ741" s="479"/>
      <c r="UZK741" s="479"/>
      <c r="UZL741" s="479"/>
      <c r="UZM741" s="479"/>
      <c r="UZN741" s="479"/>
      <c r="UZO741" s="479"/>
      <c r="UZP741" s="479"/>
      <c r="UZQ741" s="479"/>
      <c r="UZR741" s="479"/>
      <c r="UZS741" s="479"/>
      <c r="UZT741" s="479"/>
      <c r="UZU741" s="479"/>
      <c r="UZV741" s="479"/>
      <c r="UZW741" s="479"/>
      <c r="UZX741" s="479"/>
      <c r="UZY741" s="479"/>
      <c r="UZZ741" s="479"/>
      <c r="VAA741" s="479"/>
      <c r="VAB741" s="479"/>
      <c r="VAC741" s="479"/>
      <c r="VAD741" s="479"/>
      <c r="VAE741" s="479"/>
      <c r="VAF741" s="479"/>
      <c r="VAG741" s="479"/>
      <c r="VAH741" s="479"/>
      <c r="VAI741" s="479"/>
      <c r="VAJ741" s="479"/>
      <c r="VAK741" s="479"/>
      <c r="VAL741" s="479"/>
      <c r="VAM741" s="479"/>
      <c r="VAN741" s="479"/>
      <c r="VAO741" s="479"/>
      <c r="VAP741" s="479"/>
      <c r="VAQ741" s="479"/>
      <c r="VAR741" s="479"/>
      <c r="VAS741" s="479"/>
      <c r="VAT741" s="479"/>
      <c r="VAU741" s="479"/>
      <c r="VAV741" s="479"/>
      <c r="VAW741" s="479"/>
      <c r="VAX741" s="479"/>
      <c r="VAY741" s="479"/>
      <c r="VAZ741" s="479"/>
      <c r="VBA741" s="479"/>
      <c r="VBB741" s="479"/>
      <c r="VBC741" s="479"/>
      <c r="VBD741" s="479"/>
      <c r="VBE741" s="479"/>
      <c r="VBF741" s="479"/>
      <c r="VBG741" s="479"/>
      <c r="VBH741" s="479"/>
      <c r="VBI741" s="479"/>
      <c r="VBJ741" s="479"/>
      <c r="VBK741" s="479"/>
      <c r="VBL741" s="479"/>
      <c r="VBM741" s="479"/>
      <c r="VBN741" s="479"/>
      <c r="VBO741" s="479"/>
      <c r="VBP741" s="479"/>
      <c r="VBQ741" s="479"/>
      <c r="VBR741" s="479"/>
      <c r="VBS741" s="479"/>
      <c r="VBT741" s="479"/>
      <c r="VBU741" s="479"/>
      <c r="VBV741" s="479"/>
      <c r="VBW741" s="479"/>
      <c r="VBX741" s="479"/>
      <c r="VBY741" s="479"/>
      <c r="VBZ741" s="479"/>
      <c r="VCA741" s="479"/>
      <c r="VCB741" s="479"/>
      <c r="VCC741" s="479"/>
      <c r="VCD741" s="479"/>
      <c r="VCE741" s="479"/>
      <c r="VCF741" s="479"/>
      <c r="VCG741" s="479"/>
      <c r="VCH741" s="479"/>
      <c r="VCI741" s="479"/>
      <c r="VCJ741" s="479"/>
      <c r="VCK741" s="479"/>
      <c r="VCL741" s="479"/>
      <c r="VCM741" s="479"/>
      <c r="VCN741" s="479"/>
      <c r="VCO741" s="479"/>
      <c r="VCP741" s="479"/>
      <c r="VCQ741" s="479"/>
      <c r="VCR741" s="479"/>
      <c r="VCS741" s="479"/>
      <c r="VCT741" s="479"/>
      <c r="VCU741" s="479"/>
      <c r="VCV741" s="479"/>
      <c r="VCW741" s="479"/>
      <c r="VCX741" s="479"/>
      <c r="VCY741" s="479"/>
      <c r="VCZ741" s="479"/>
      <c r="VDA741" s="479"/>
      <c r="VDB741" s="479"/>
      <c r="VDC741" s="479"/>
      <c r="VDD741" s="479"/>
      <c r="VDE741" s="479"/>
      <c r="VDF741" s="479"/>
      <c r="VDG741" s="479"/>
      <c r="VDH741" s="479"/>
      <c r="VDI741" s="479"/>
      <c r="VDJ741" s="479"/>
      <c r="VDK741" s="479"/>
      <c r="VDL741" s="479"/>
      <c r="VDM741" s="479"/>
      <c r="VDN741" s="479"/>
      <c r="VDO741" s="479"/>
      <c r="VDP741" s="479"/>
      <c r="VDQ741" s="479"/>
      <c r="VDR741" s="479"/>
      <c r="VDS741" s="479"/>
      <c r="VDT741" s="479"/>
      <c r="VDU741" s="479"/>
      <c r="VDV741" s="479"/>
      <c r="VDW741" s="479"/>
      <c r="VDX741" s="479"/>
      <c r="VDY741" s="479"/>
      <c r="VDZ741" s="479"/>
      <c r="VEA741" s="479"/>
      <c r="VEB741" s="479"/>
      <c r="VEC741" s="479"/>
      <c r="VED741" s="479"/>
      <c r="VEE741" s="479"/>
      <c r="VEF741" s="479"/>
      <c r="VEG741" s="479"/>
      <c r="VEH741" s="479"/>
      <c r="VEI741" s="479"/>
      <c r="VEJ741" s="479"/>
      <c r="VEK741" s="479"/>
      <c r="VEL741" s="479"/>
      <c r="VEM741" s="479"/>
      <c r="VEN741" s="479"/>
      <c r="VEO741" s="479"/>
      <c r="VEP741" s="479"/>
      <c r="VEQ741" s="479"/>
      <c r="VER741" s="479"/>
      <c r="VES741" s="479"/>
      <c r="VET741" s="479"/>
      <c r="VEU741" s="479"/>
      <c r="VEV741" s="479"/>
      <c r="VEW741" s="479"/>
      <c r="VEX741" s="479"/>
      <c r="VEY741" s="479"/>
      <c r="VEZ741" s="479"/>
      <c r="VFA741" s="479"/>
      <c r="VFB741" s="479"/>
      <c r="VFC741" s="479"/>
      <c r="VFD741" s="479"/>
      <c r="VFE741" s="479"/>
      <c r="VFF741" s="479"/>
      <c r="VFG741" s="479"/>
      <c r="VFH741" s="479"/>
      <c r="VFI741" s="479"/>
      <c r="VFJ741" s="479"/>
      <c r="VFK741" s="479"/>
      <c r="VFL741" s="479"/>
      <c r="VFM741" s="479"/>
      <c r="VFN741" s="479"/>
      <c r="VFO741" s="479"/>
      <c r="VFP741" s="479"/>
      <c r="VFQ741" s="479"/>
      <c r="VFR741" s="479"/>
      <c r="VFS741" s="479"/>
      <c r="VFT741" s="479"/>
      <c r="VFU741" s="479"/>
      <c r="VFV741" s="479"/>
      <c r="VFW741" s="479"/>
      <c r="VFX741" s="479"/>
      <c r="VFY741" s="479"/>
      <c r="VFZ741" s="479"/>
      <c r="VGA741" s="479"/>
      <c r="VGB741" s="479"/>
      <c r="VGC741" s="479"/>
      <c r="VGD741" s="479"/>
      <c r="VGE741" s="479"/>
      <c r="VGF741" s="479"/>
      <c r="VGG741" s="479"/>
      <c r="VGH741" s="479"/>
      <c r="VGI741" s="479"/>
      <c r="VGJ741" s="479"/>
      <c r="VGK741" s="479"/>
      <c r="VGL741" s="479"/>
      <c r="VGM741" s="479"/>
      <c r="VGN741" s="479"/>
      <c r="VGO741" s="479"/>
      <c r="VGP741" s="479"/>
      <c r="VGQ741" s="479"/>
      <c r="VGR741" s="479"/>
      <c r="VGS741" s="479"/>
      <c r="VGT741" s="479"/>
      <c r="VGU741" s="479"/>
      <c r="VGV741" s="479"/>
      <c r="VGW741" s="479"/>
      <c r="VGX741" s="479"/>
      <c r="VGY741" s="479"/>
      <c r="VGZ741" s="479"/>
      <c r="VHA741" s="479"/>
      <c r="VHB741" s="479"/>
      <c r="VHC741" s="479"/>
      <c r="VHD741" s="479"/>
      <c r="VHE741" s="479"/>
      <c r="VHF741" s="479"/>
      <c r="VHG741" s="479"/>
      <c r="VHH741" s="479"/>
      <c r="VHI741" s="479"/>
      <c r="VHJ741" s="479"/>
      <c r="VHK741" s="479"/>
      <c r="VHL741" s="479"/>
      <c r="VHM741" s="479"/>
      <c r="VHN741" s="479"/>
      <c r="VHO741" s="479"/>
      <c r="VHP741" s="479"/>
      <c r="VHQ741" s="479"/>
      <c r="VHR741" s="479"/>
      <c r="VHS741" s="479"/>
      <c r="VHT741" s="479"/>
      <c r="VHU741" s="479"/>
      <c r="VHV741" s="479"/>
      <c r="VHW741" s="479"/>
      <c r="VHX741" s="479"/>
      <c r="VHY741" s="479"/>
      <c r="VHZ741" s="479"/>
      <c r="VIA741" s="479"/>
      <c r="VIB741" s="479"/>
      <c r="VIC741" s="479"/>
      <c r="VID741" s="479"/>
      <c r="VIE741" s="479"/>
      <c r="VIF741" s="479"/>
      <c r="VIG741" s="479"/>
      <c r="VIH741" s="479"/>
      <c r="VII741" s="479"/>
      <c r="VIJ741" s="479"/>
      <c r="VIK741" s="479"/>
      <c r="VIL741" s="479"/>
      <c r="VIM741" s="479"/>
      <c r="VIN741" s="479"/>
      <c r="VIO741" s="479"/>
      <c r="VIP741" s="479"/>
      <c r="VIQ741" s="479"/>
      <c r="VIR741" s="479"/>
      <c r="VIS741" s="479"/>
      <c r="VIT741" s="479"/>
      <c r="VIU741" s="479"/>
      <c r="VIV741" s="479"/>
      <c r="VIW741" s="479"/>
      <c r="VIX741" s="479"/>
      <c r="VIY741" s="479"/>
      <c r="VIZ741" s="479"/>
      <c r="VJA741" s="479"/>
      <c r="VJB741" s="479"/>
      <c r="VJC741" s="479"/>
      <c r="VJD741" s="479"/>
      <c r="VJE741" s="479"/>
      <c r="VJF741" s="479"/>
      <c r="VJG741" s="479"/>
      <c r="VJH741" s="479"/>
      <c r="VJI741" s="479"/>
      <c r="VJJ741" s="479"/>
      <c r="VJK741" s="479"/>
      <c r="VJL741" s="479"/>
      <c r="VJM741" s="479"/>
      <c r="VJN741" s="479"/>
      <c r="VJO741" s="479"/>
      <c r="VJP741" s="479"/>
      <c r="VJQ741" s="479"/>
      <c r="VJR741" s="479"/>
      <c r="VJS741" s="479"/>
      <c r="VJT741" s="479"/>
      <c r="VJU741" s="479"/>
      <c r="VJV741" s="479"/>
      <c r="VJW741" s="479"/>
      <c r="VJX741" s="479"/>
      <c r="VJY741" s="479"/>
      <c r="VJZ741" s="479"/>
      <c r="VKA741" s="479"/>
      <c r="VKB741" s="479"/>
      <c r="VKC741" s="479"/>
      <c r="VKD741" s="479"/>
      <c r="VKE741" s="479"/>
      <c r="VKF741" s="479"/>
      <c r="VKG741" s="479"/>
      <c r="VKH741" s="479"/>
      <c r="VKI741" s="479"/>
      <c r="VKJ741" s="479"/>
      <c r="VKK741" s="479"/>
      <c r="VKL741" s="479"/>
      <c r="VKM741" s="479"/>
      <c r="VKN741" s="479"/>
      <c r="VKO741" s="479"/>
      <c r="VKP741" s="479"/>
      <c r="VKQ741" s="479"/>
      <c r="VKR741" s="479"/>
      <c r="VKS741" s="479"/>
      <c r="VKT741" s="479"/>
      <c r="VKU741" s="479"/>
      <c r="VKV741" s="479"/>
      <c r="VKW741" s="479"/>
      <c r="VKX741" s="479"/>
      <c r="VKY741" s="479"/>
      <c r="VKZ741" s="479"/>
      <c r="VLA741" s="479"/>
      <c r="VLB741" s="479"/>
      <c r="VLC741" s="479"/>
      <c r="VLD741" s="479"/>
      <c r="VLE741" s="479"/>
      <c r="VLF741" s="479"/>
      <c r="VLG741" s="479"/>
      <c r="VLH741" s="479"/>
      <c r="VLI741" s="479"/>
      <c r="VLJ741" s="479"/>
      <c r="VLK741" s="479"/>
      <c r="VLL741" s="479"/>
      <c r="VLM741" s="479"/>
      <c r="VLN741" s="479"/>
      <c r="VLO741" s="479"/>
      <c r="VLP741" s="479"/>
      <c r="VLQ741" s="479"/>
      <c r="VLR741" s="479"/>
      <c r="VLS741" s="479"/>
      <c r="VLT741" s="479"/>
      <c r="VLU741" s="479"/>
      <c r="VLV741" s="479"/>
      <c r="VLW741" s="479"/>
      <c r="VLX741" s="479"/>
      <c r="VLY741" s="479"/>
      <c r="VLZ741" s="479"/>
      <c r="VMA741" s="479"/>
      <c r="VMB741" s="479"/>
      <c r="VMC741" s="479"/>
      <c r="VMD741" s="479"/>
      <c r="VME741" s="479"/>
      <c r="VMF741" s="479"/>
      <c r="VMG741" s="479"/>
      <c r="VMH741" s="479"/>
      <c r="VMI741" s="479"/>
      <c r="VMJ741" s="479"/>
      <c r="VMK741" s="479"/>
      <c r="VML741" s="479"/>
      <c r="VMM741" s="479"/>
      <c r="VMN741" s="479"/>
      <c r="VMO741" s="479"/>
      <c r="VMP741" s="479"/>
      <c r="VMQ741" s="479"/>
      <c r="VMR741" s="479"/>
      <c r="VMS741" s="479"/>
      <c r="VMT741" s="479"/>
      <c r="VMU741" s="479"/>
      <c r="VMV741" s="479"/>
      <c r="VMW741" s="479"/>
      <c r="VMX741" s="479"/>
      <c r="VMY741" s="479"/>
      <c r="VMZ741" s="479"/>
      <c r="VNA741" s="479"/>
      <c r="VNB741" s="479"/>
      <c r="VNC741" s="479"/>
      <c r="VND741" s="479"/>
      <c r="VNE741" s="479"/>
      <c r="VNF741" s="479"/>
      <c r="VNG741" s="479"/>
      <c r="VNH741" s="479"/>
      <c r="VNI741" s="479"/>
      <c r="VNJ741" s="479"/>
      <c r="VNK741" s="479"/>
      <c r="VNL741" s="479"/>
      <c r="VNM741" s="479"/>
      <c r="VNN741" s="479"/>
      <c r="VNO741" s="479"/>
      <c r="VNP741" s="479"/>
      <c r="VNQ741" s="479"/>
      <c r="VNR741" s="479"/>
      <c r="VNS741" s="479"/>
      <c r="VNT741" s="479"/>
      <c r="VNU741" s="479"/>
      <c r="VNV741" s="479"/>
      <c r="VNW741" s="479"/>
      <c r="VNX741" s="479"/>
      <c r="VNY741" s="479"/>
      <c r="VNZ741" s="479"/>
      <c r="VOA741" s="479"/>
      <c r="VOB741" s="479"/>
      <c r="VOC741" s="479"/>
      <c r="VOD741" s="479"/>
      <c r="VOE741" s="479"/>
      <c r="VOF741" s="479"/>
      <c r="VOG741" s="479"/>
      <c r="VOH741" s="479"/>
      <c r="VOI741" s="479"/>
      <c r="VOJ741" s="479"/>
      <c r="VOK741" s="479"/>
      <c r="VOL741" s="479"/>
      <c r="VOM741" s="479"/>
      <c r="VON741" s="479"/>
      <c r="VOO741" s="479"/>
      <c r="VOP741" s="479"/>
      <c r="VOQ741" s="479"/>
      <c r="VOR741" s="479"/>
      <c r="VOS741" s="479"/>
      <c r="VOT741" s="479"/>
      <c r="VOU741" s="479"/>
      <c r="VOV741" s="479"/>
      <c r="VOW741" s="479"/>
      <c r="VOX741" s="479"/>
      <c r="VOY741" s="479"/>
      <c r="VOZ741" s="479"/>
      <c r="VPA741" s="479"/>
      <c r="VPB741" s="479"/>
      <c r="VPC741" s="479"/>
      <c r="VPD741" s="479"/>
      <c r="VPE741" s="479"/>
      <c r="VPF741" s="479"/>
      <c r="VPG741" s="479"/>
      <c r="VPH741" s="479"/>
      <c r="VPI741" s="479"/>
      <c r="VPJ741" s="479"/>
      <c r="VPK741" s="479"/>
      <c r="VPL741" s="479"/>
      <c r="VPM741" s="479"/>
      <c r="VPN741" s="479"/>
      <c r="VPO741" s="479"/>
      <c r="VPP741" s="479"/>
      <c r="VPQ741" s="479"/>
      <c r="VPR741" s="479"/>
      <c r="VPS741" s="479"/>
      <c r="VPT741" s="479"/>
      <c r="VPU741" s="479"/>
      <c r="VPV741" s="479"/>
      <c r="VPW741" s="479"/>
      <c r="VPX741" s="479"/>
      <c r="VPY741" s="479"/>
      <c r="VPZ741" s="479"/>
      <c r="VQA741" s="479"/>
      <c r="VQB741" s="479"/>
      <c r="VQC741" s="479"/>
      <c r="VQD741" s="479"/>
      <c r="VQE741" s="479"/>
      <c r="VQF741" s="479"/>
      <c r="VQG741" s="479"/>
      <c r="VQH741" s="479"/>
      <c r="VQI741" s="479"/>
      <c r="VQJ741" s="479"/>
      <c r="VQK741" s="479"/>
      <c r="VQL741" s="479"/>
      <c r="VQM741" s="479"/>
      <c r="VQN741" s="479"/>
      <c r="VQO741" s="479"/>
      <c r="VQP741" s="479"/>
      <c r="VQQ741" s="479"/>
      <c r="VQR741" s="479"/>
      <c r="VQS741" s="479"/>
      <c r="VQT741" s="479"/>
      <c r="VQU741" s="479"/>
      <c r="VQV741" s="479"/>
      <c r="VQW741" s="479"/>
      <c r="VQX741" s="479"/>
      <c r="VQY741" s="479"/>
      <c r="VQZ741" s="479"/>
      <c r="VRA741" s="479"/>
      <c r="VRB741" s="479"/>
      <c r="VRC741" s="479"/>
      <c r="VRD741" s="479"/>
      <c r="VRE741" s="479"/>
      <c r="VRF741" s="479"/>
      <c r="VRG741" s="479"/>
      <c r="VRH741" s="479"/>
      <c r="VRI741" s="479"/>
      <c r="VRJ741" s="479"/>
      <c r="VRK741" s="479"/>
      <c r="VRL741" s="479"/>
      <c r="VRM741" s="479"/>
      <c r="VRN741" s="479"/>
      <c r="VRO741" s="479"/>
      <c r="VRP741" s="479"/>
      <c r="VRQ741" s="479"/>
      <c r="VRR741" s="479"/>
      <c r="VRS741" s="479"/>
      <c r="VRT741" s="479"/>
      <c r="VRU741" s="479"/>
      <c r="VRV741" s="479"/>
      <c r="VRW741" s="479"/>
      <c r="VRX741" s="479"/>
      <c r="VRY741" s="479"/>
      <c r="VRZ741" s="479"/>
      <c r="VSA741" s="479"/>
      <c r="VSB741" s="479"/>
      <c r="VSC741" s="479"/>
      <c r="VSD741" s="479"/>
      <c r="VSE741" s="479"/>
      <c r="VSF741" s="479"/>
      <c r="VSG741" s="479"/>
      <c r="VSH741" s="479"/>
      <c r="VSI741" s="479"/>
      <c r="VSJ741" s="479"/>
      <c r="VSK741" s="479"/>
      <c r="VSL741" s="479"/>
      <c r="VSM741" s="479"/>
      <c r="VSN741" s="479"/>
      <c r="VSO741" s="479"/>
      <c r="VSP741" s="479"/>
      <c r="VSQ741" s="479"/>
      <c r="VSR741" s="479"/>
      <c r="VSS741" s="479"/>
      <c r="VST741" s="479"/>
      <c r="VSU741" s="479"/>
      <c r="VSV741" s="479"/>
      <c r="VSW741" s="479"/>
      <c r="VSX741" s="479"/>
      <c r="VSY741" s="479"/>
      <c r="VSZ741" s="479"/>
      <c r="VTA741" s="479"/>
      <c r="VTB741" s="479"/>
      <c r="VTC741" s="479"/>
      <c r="VTD741" s="479"/>
      <c r="VTE741" s="479"/>
      <c r="VTF741" s="479"/>
      <c r="VTG741" s="479"/>
      <c r="VTH741" s="479"/>
      <c r="VTI741" s="479"/>
      <c r="VTJ741" s="479"/>
      <c r="VTK741" s="479"/>
      <c r="VTL741" s="479"/>
      <c r="VTM741" s="479"/>
      <c r="VTN741" s="479"/>
      <c r="VTO741" s="479"/>
      <c r="VTP741" s="479"/>
      <c r="VTQ741" s="479"/>
      <c r="VTR741" s="479"/>
      <c r="VTS741" s="479"/>
      <c r="VTT741" s="479"/>
      <c r="VTU741" s="479"/>
      <c r="VTV741" s="479"/>
      <c r="VTW741" s="479"/>
      <c r="VTX741" s="479"/>
      <c r="VTY741" s="479"/>
      <c r="VTZ741" s="479"/>
      <c r="VUA741" s="479"/>
      <c r="VUB741" s="479"/>
      <c r="VUC741" s="479"/>
      <c r="VUD741" s="479"/>
      <c r="VUE741" s="479"/>
      <c r="VUF741" s="479"/>
      <c r="VUG741" s="479"/>
      <c r="VUH741" s="479"/>
      <c r="VUI741" s="479"/>
      <c r="VUJ741" s="479"/>
      <c r="VUK741" s="479"/>
      <c r="VUL741" s="479"/>
      <c r="VUM741" s="479"/>
      <c r="VUN741" s="479"/>
      <c r="VUO741" s="479"/>
      <c r="VUP741" s="479"/>
      <c r="VUQ741" s="479"/>
      <c r="VUR741" s="479"/>
      <c r="VUS741" s="479"/>
      <c r="VUT741" s="479"/>
      <c r="VUU741" s="479"/>
      <c r="VUV741" s="479"/>
      <c r="VUW741" s="479"/>
      <c r="VUX741" s="479"/>
      <c r="VUY741" s="479"/>
      <c r="VUZ741" s="479"/>
      <c r="VVA741" s="479"/>
      <c r="VVB741" s="479"/>
      <c r="VVC741" s="479"/>
      <c r="VVD741" s="479"/>
      <c r="VVE741" s="479"/>
      <c r="VVF741" s="479"/>
      <c r="VVG741" s="479"/>
      <c r="VVH741" s="479"/>
      <c r="VVI741" s="479"/>
      <c r="VVJ741" s="479"/>
      <c r="VVK741" s="479"/>
      <c r="VVL741" s="479"/>
      <c r="VVM741" s="479"/>
      <c r="VVN741" s="479"/>
      <c r="VVO741" s="479"/>
      <c r="VVP741" s="479"/>
      <c r="VVQ741" s="479"/>
      <c r="VVR741" s="479"/>
      <c r="VVS741" s="479"/>
      <c r="VVT741" s="479"/>
      <c r="VVU741" s="479"/>
      <c r="VVV741" s="479"/>
      <c r="VVW741" s="479"/>
      <c r="VVX741" s="479"/>
      <c r="VVY741" s="479"/>
      <c r="VVZ741" s="479"/>
      <c r="VWA741" s="479"/>
      <c r="VWB741" s="479"/>
      <c r="VWC741" s="479"/>
      <c r="VWD741" s="479"/>
      <c r="VWE741" s="479"/>
      <c r="VWF741" s="479"/>
      <c r="VWG741" s="479"/>
      <c r="VWH741" s="479"/>
      <c r="VWI741" s="479"/>
      <c r="VWJ741" s="479"/>
      <c r="VWK741" s="479"/>
      <c r="VWL741" s="479"/>
      <c r="VWM741" s="479"/>
      <c r="VWN741" s="479"/>
      <c r="VWO741" s="479"/>
      <c r="VWP741" s="479"/>
      <c r="VWQ741" s="479"/>
      <c r="VWR741" s="479"/>
      <c r="VWS741" s="479"/>
      <c r="VWT741" s="479"/>
      <c r="VWU741" s="479"/>
      <c r="VWV741" s="479"/>
      <c r="VWW741" s="479"/>
      <c r="VWX741" s="479"/>
      <c r="VWY741" s="479"/>
      <c r="VWZ741" s="479"/>
      <c r="VXA741" s="479"/>
      <c r="VXB741" s="479"/>
      <c r="VXC741" s="479"/>
      <c r="VXD741" s="479"/>
      <c r="VXE741" s="479"/>
      <c r="VXF741" s="479"/>
      <c r="VXG741" s="479"/>
      <c r="VXH741" s="479"/>
      <c r="VXI741" s="479"/>
      <c r="VXJ741" s="479"/>
      <c r="VXK741" s="479"/>
      <c r="VXL741" s="479"/>
      <c r="VXM741" s="479"/>
      <c r="VXN741" s="479"/>
      <c r="VXO741" s="479"/>
      <c r="VXP741" s="479"/>
      <c r="VXQ741" s="479"/>
      <c r="VXR741" s="479"/>
      <c r="VXS741" s="479"/>
      <c r="VXT741" s="479"/>
      <c r="VXU741" s="479"/>
      <c r="VXV741" s="479"/>
      <c r="VXW741" s="479"/>
      <c r="VXX741" s="479"/>
      <c r="VXY741" s="479"/>
      <c r="VXZ741" s="479"/>
      <c r="VYA741" s="479"/>
      <c r="VYB741" s="479"/>
      <c r="VYC741" s="479"/>
      <c r="VYD741" s="479"/>
      <c r="VYE741" s="479"/>
      <c r="VYF741" s="479"/>
      <c r="VYG741" s="479"/>
      <c r="VYH741" s="479"/>
      <c r="VYI741" s="479"/>
      <c r="VYJ741" s="479"/>
      <c r="VYK741" s="479"/>
      <c r="VYL741" s="479"/>
      <c r="VYM741" s="479"/>
      <c r="VYN741" s="479"/>
      <c r="VYO741" s="479"/>
      <c r="VYP741" s="479"/>
      <c r="VYQ741" s="479"/>
      <c r="VYR741" s="479"/>
      <c r="VYS741" s="479"/>
      <c r="VYT741" s="479"/>
      <c r="VYU741" s="479"/>
      <c r="VYV741" s="479"/>
      <c r="VYW741" s="479"/>
      <c r="VYX741" s="479"/>
      <c r="VYY741" s="479"/>
      <c r="VYZ741" s="479"/>
      <c r="VZA741" s="479"/>
      <c r="VZB741" s="479"/>
      <c r="VZC741" s="479"/>
      <c r="VZD741" s="479"/>
      <c r="VZE741" s="479"/>
      <c r="VZF741" s="479"/>
      <c r="VZG741" s="479"/>
      <c r="VZH741" s="479"/>
      <c r="VZI741" s="479"/>
      <c r="VZJ741" s="479"/>
      <c r="VZK741" s="479"/>
      <c r="VZL741" s="479"/>
      <c r="VZM741" s="479"/>
      <c r="VZN741" s="479"/>
      <c r="VZO741" s="479"/>
      <c r="VZP741" s="479"/>
      <c r="VZQ741" s="479"/>
      <c r="VZR741" s="479"/>
      <c r="VZS741" s="479"/>
      <c r="VZT741" s="479"/>
      <c r="VZU741" s="479"/>
      <c r="VZV741" s="479"/>
      <c r="VZW741" s="479"/>
      <c r="VZX741" s="479"/>
      <c r="VZY741" s="479"/>
      <c r="VZZ741" s="479"/>
      <c r="WAA741" s="479"/>
      <c r="WAB741" s="479"/>
      <c r="WAC741" s="479"/>
      <c r="WAD741" s="479"/>
      <c r="WAE741" s="479"/>
      <c r="WAF741" s="479"/>
      <c r="WAG741" s="479"/>
      <c r="WAH741" s="479"/>
      <c r="WAI741" s="479"/>
      <c r="WAJ741" s="479"/>
      <c r="WAK741" s="479"/>
      <c r="WAL741" s="479"/>
      <c r="WAM741" s="479"/>
      <c r="WAN741" s="479"/>
      <c r="WAO741" s="479"/>
      <c r="WAP741" s="479"/>
      <c r="WAQ741" s="479"/>
      <c r="WAR741" s="479"/>
      <c r="WAS741" s="479"/>
      <c r="WAT741" s="479"/>
      <c r="WAU741" s="479"/>
      <c r="WAV741" s="479"/>
      <c r="WAW741" s="479"/>
      <c r="WAX741" s="479"/>
      <c r="WAY741" s="479"/>
      <c r="WAZ741" s="479"/>
      <c r="WBA741" s="479"/>
      <c r="WBB741" s="479"/>
      <c r="WBC741" s="479"/>
      <c r="WBD741" s="479"/>
      <c r="WBE741" s="479"/>
      <c r="WBF741" s="479"/>
      <c r="WBG741" s="479"/>
      <c r="WBH741" s="479"/>
      <c r="WBI741" s="479"/>
      <c r="WBJ741" s="479"/>
      <c r="WBK741" s="479"/>
      <c r="WBL741" s="479"/>
      <c r="WBM741" s="479"/>
      <c r="WBN741" s="479"/>
      <c r="WBO741" s="479"/>
      <c r="WBP741" s="479"/>
      <c r="WBQ741" s="479"/>
      <c r="WBR741" s="479"/>
      <c r="WBS741" s="479"/>
      <c r="WBT741" s="479"/>
      <c r="WBU741" s="479"/>
      <c r="WBV741" s="479"/>
      <c r="WBW741" s="479"/>
      <c r="WBX741" s="479"/>
      <c r="WBY741" s="479"/>
      <c r="WBZ741" s="479"/>
      <c r="WCA741" s="479"/>
      <c r="WCB741" s="479"/>
      <c r="WCC741" s="479"/>
      <c r="WCD741" s="479"/>
      <c r="WCE741" s="479"/>
      <c r="WCF741" s="479"/>
      <c r="WCG741" s="479"/>
      <c r="WCH741" s="479"/>
      <c r="WCI741" s="479"/>
      <c r="WCJ741" s="479"/>
      <c r="WCK741" s="479"/>
      <c r="WCL741" s="479"/>
      <c r="WCM741" s="479"/>
      <c r="WCN741" s="479"/>
      <c r="WCO741" s="479"/>
      <c r="WCP741" s="479"/>
      <c r="WCQ741" s="479"/>
      <c r="WCR741" s="479"/>
      <c r="WCS741" s="479"/>
      <c r="WCT741" s="479"/>
      <c r="WCU741" s="479"/>
      <c r="WCV741" s="479"/>
      <c r="WCW741" s="479"/>
      <c r="WCX741" s="479"/>
      <c r="WCY741" s="479"/>
      <c r="WCZ741" s="479"/>
      <c r="WDA741" s="479"/>
      <c r="WDB741" s="479"/>
      <c r="WDC741" s="479"/>
      <c r="WDD741" s="479"/>
      <c r="WDE741" s="479"/>
      <c r="WDF741" s="479"/>
      <c r="WDG741" s="479"/>
      <c r="WDH741" s="479"/>
      <c r="WDI741" s="479"/>
      <c r="WDJ741" s="479"/>
      <c r="WDK741" s="479"/>
      <c r="WDL741" s="479"/>
      <c r="WDM741" s="479"/>
      <c r="WDN741" s="479"/>
      <c r="WDO741" s="479"/>
      <c r="WDP741" s="479"/>
      <c r="WDQ741" s="479"/>
      <c r="WDR741" s="479"/>
      <c r="WDS741" s="479"/>
      <c r="WDT741" s="479"/>
      <c r="WDU741" s="479"/>
      <c r="WDV741" s="479"/>
      <c r="WDW741" s="479"/>
      <c r="WDX741" s="479"/>
      <c r="WDY741" s="479"/>
      <c r="WDZ741" s="479"/>
      <c r="WEA741" s="479"/>
      <c r="WEB741" s="479"/>
      <c r="WEC741" s="479"/>
      <c r="WED741" s="479"/>
      <c r="WEE741" s="479"/>
      <c r="WEF741" s="479"/>
      <c r="WEG741" s="479"/>
      <c r="WEH741" s="479"/>
      <c r="WEI741" s="479"/>
      <c r="WEJ741" s="479"/>
      <c r="WEK741" s="479"/>
      <c r="WEL741" s="479"/>
      <c r="WEM741" s="479"/>
      <c r="WEN741" s="479"/>
      <c r="WEO741" s="479"/>
      <c r="WEP741" s="479"/>
      <c r="WEQ741" s="479"/>
      <c r="WER741" s="479"/>
      <c r="WES741" s="479"/>
      <c r="WET741" s="479"/>
      <c r="WEU741" s="479"/>
      <c r="WEV741" s="479"/>
      <c r="WEW741" s="479"/>
      <c r="WEX741" s="479"/>
      <c r="WEY741" s="479"/>
      <c r="WEZ741" s="479"/>
      <c r="WFA741" s="479"/>
      <c r="WFB741" s="479"/>
      <c r="WFC741" s="479"/>
      <c r="WFD741" s="479"/>
      <c r="WFE741" s="479"/>
      <c r="WFF741" s="479"/>
      <c r="WFG741" s="479"/>
      <c r="WFH741" s="479"/>
      <c r="WFI741" s="479"/>
      <c r="WFJ741" s="479"/>
      <c r="WFK741" s="479"/>
      <c r="WFL741" s="479"/>
      <c r="WFM741" s="479"/>
      <c r="WFN741" s="479"/>
      <c r="WFO741" s="479"/>
      <c r="WFP741" s="479"/>
      <c r="WFQ741" s="479"/>
      <c r="WFR741" s="479"/>
      <c r="WFS741" s="479"/>
      <c r="WFT741" s="479"/>
      <c r="WFU741" s="479"/>
      <c r="WFV741" s="479"/>
      <c r="WFW741" s="479"/>
      <c r="WFX741" s="479"/>
      <c r="WFY741" s="479"/>
      <c r="WFZ741" s="479"/>
      <c r="WGA741" s="479"/>
      <c r="WGB741" s="479"/>
      <c r="WGC741" s="479"/>
      <c r="WGD741" s="479"/>
      <c r="WGE741" s="479"/>
      <c r="WGF741" s="479"/>
      <c r="WGG741" s="479"/>
      <c r="WGH741" s="479"/>
      <c r="WGI741" s="479"/>
      <c r="WGJ741" s="479"/>
      <c r="WGK741" s="479"/>
      <c r="WGL741" s="479"/>
      <c r="WGM741" s="479"/>
      <c r="WGN741" s="479"/>
      <c r="WGO741" s="479"/>
      <c r="WGP741" s="479"/>
      <c r="WGQ741" s="479"/>
      <c r="WGR741" s="479"/>
      <c r="WGS741" s="479"/>
      <c r="WGT741" s="479"/>
      <c r="WGU741" s="479"/>
      <c r="WGV741" s="479"/>
      <c r="WGW741" s="479"/>
      <c r="WGX741" s="479"/>
      <c r="WGY741" s="479"/>
      <c r="WGZ741" s="479"/>
      <c r="WHA741" s="479"/>
      <c r="WHB741" s="479"/>
      <c r="WHC741" s="479"/>
      <c r="WHD741" s="479"/>
      <c r="WHE741" s="479"/>
      <c r="WHF741" s="479"/>
      <c r="WHG741" s="479"/>
      <c r="WHH741" s="479"/>
      <c r="WHI741" s="479"/>
      <c r="WHJ741" s="479"/>
      <c r="WHK741" s="479"/>
      <c r="WHL741" s="479"/>
      <c r="WHM741" s="479"/>
      <c r="WHN741" s="479"/>
      <c r="WHO741" s="479"/>
      <c r="WHP741" s="479"/>
      <c r="WHQ741" s="479"/>
      <c r="WHR741" s="479"/>
      <c r="WHS741" s="479"/>
      <c r="WHT741" s="479"/>
      <c r="WHU741" s="479"/>
      <c r="WHV741" s="479"/>
      <c r="WHW741" s="479"/>
      <c r="WHX741" s="479"/>
      <c r="WHY741" s="479"/>
      <c r="WHZ741" s="479"/>
      <c r="WIA741" s="479"/>
      <c r="WIB741" s="479"/>
      <c r="WIC741" s="479"/>
      <c r="WID741" s="479"/>
      <c r="WIE741" s="479"/>
      <c r="WIF741" s="479"/>
      <c r="WIG741" s="479"/>
      <c r="WIH741" s="479"/>
      <c r="WII741" s="479"/>
      <c r="WIJ741" s="479"/>
      <c r="WIK741" s="479"/>
      <c r="WIL741" s="479"/>
      <c r="WIM741" s="479"/>
      <c r="WIN741" s="479"/>
      <c r="WIO741" s="479"/>
      <c r="WIP741" s="479"/>
      <c r="WIQ741" s="479"/>
      <c r="WIR741" s="479"/>
      <c r="WIS741" s="479"/>
      <c r="WIT741" s="479"/>
      <c r="WIU741" s="479"/>
      <c r="WIV741" s="479"/>
      <c r="WIW741" s="479"/>
      <c r="WIX741" s="479"/>
      <c r="WIY741" s="479"/>
      <c r="WIZ741" s="479"/>
      <c r="WJA741" s="479"/>
      <c r="WJB741" s="479"/>
      <c r="WJC741" s="479"/>
      <c r="WJD741" s="479"/>
      <c r="WJE741" s="479"/>
      <c r="WJF741" s="479"/>
      <c r="WJG741" s="479"/>
      <c r="WJH741" s="479"/>
      <c r="WJI741" s="479"/>
      <c r="WJJ741" s="479"/>
      <c r="WJK741" s="479"/>
      <c r="WJL741" s="479"/>
      <c r="WJM741" s="479"/>
      <c r="WJN741" s="479"/>
      <c r="WJO741" s="479"/>
      <c r="WJP741" s="479"/>
      <c r="WJQ741" s="479"/>
      <c r="WJR741" s="479"/>
      <c r="WJS741" s="479"/>
      <c r="WJT741" s="479"/>
      <c r="WJU741" s="479"/>
      <c r="WJV741" s="479"/>
      <c r="WJW741" s="479"/>
      <c r="WJX741" s="479"/>
      <c r="WJY741" s="479"/>
      <c r="WJZ741" s="479"/>
      <c r="WKA741" s="479"/>
      <c r="WKB741" s="479"/>
      <c r="WKC741" s="479"/>
      <c r="WKD741" s="479"/>
      <c r="WKE741" s="479"/>
      <c r="WKF741" s="479"/>
      <c r="WKG741" s="479"/>
      <c r="WKH741" s="479"/>
      <c r="WKI741" s="479"/>
      <c r="WKJ741" s="479"/>
      <c r="WKK741" s="479"/>
      <c r="WKL741" s="479"/>
      <c r="WKM741" s="479"/>
      <c r="WKN741" s="479"/>
      <c r="WKO741" s="479"/>
      <c r="WKP741" s="479"/>
      <c r="WKQ741" s="479"/>
      <c r="WKR741" s="479"/>
      <c r="WKS741" s="479"/>
      <c r="WKT741" s="479"/>
      <c r="WKU741" s="479"/>
      <c r="WKV741" s="479"/>
      <c r="WKW741" s="479"/>
      <c r="WKX741" s="479"/>
      <c r="WKY741" s="479"/>
      <c r="WKZ741" s="479"/>
      <c r="WLA741" s="479"/>
      <c r="WLB741" s="479"/>
      <c r="WLC741" s="479"/>
      <c r="WLD741" s="479"/>
      <c r="WLE741" s="479"/>
      <c r="WLF741" s="479"/>
      <c r="WLG741" s="479"/>
      <c r="WLH741" s="479"/>
      <c r="WLI741" s="479"/>
      <c r="WLJ741" s="479"/>
      <c r="WLK741" s="479"/>
      <c r="WLL741" s="479"/>
      <c r="WLM741" s="479"/>
      <c r="WLN741" s="479"/>
      <c r="WLO741" s="479"/>
      <c r="WLP741" s="479"/>
      <c r="WLQ741" s="479"/>
      <c r="WLR741" s="479"/>
      <c r="WLS741" s="479"/>
      <c r="WLT741" s="479"/>
      <c r="WLU741" s="479"/>
      <c r="WLV741" s="479"/>
      <c r="WLW741" s="479"/>
      <c r="WLX741" s="479"/>
      <c r="WLY741" s="479"/>
      <c r="WLZ741" s="479"/>
      <c r="WMA741" s="479"/>
      <c r="WMB741" s="479"/>
      <c r="WMC741" s="479"/>
      <c r="WMD741" s="479"/>
      <c r="WME741" s="479"/>
      <c r="WMF741" s="479"/>
      <c r="WMG741" s="479"/>
      <c r="WMH741" s="479"/>
      <c r="WMI741" s="479"/>
      <c r="WMJ741" s="479"/>
      <c r="WMK741" s="479"/>
      <c r="WML741" s="479"/>
      <c r="WMM741" s="479"/>
      <c r="WMN741" s="479"/>
      <c r="WMO741" s="479"/>
      <c r="WMP741" s="479"/>
      <c r="WMQ741" s="479"/>
      <c r="WMR741" s="479"/>
      <c r="WMS741" s="479"/>
      <c r="WMT741" s="479"/>
      <c r="WMU741" s="479"/>
      <c r="WMV741" s="479"/>
      <c r="WMW741" s="479"/>
      <c r="WMX741" s="479"/>
      <c r="WMY741" s="479"/>
      <c r="WMZ741" s="479"/>
      <c r="WNA741" s="479"/>
      <c r="WNB741" s="479"/>
      <c r="WNC741" s="479"/>
      <c r="WND741" s="479"/>
      <c r="WNE741" s="479"/>
      <c r="WNF741" s="479"/>
      <c r="WNG741" s="479"/>
      <c r="WNH741" s="479"/>
      <c r="WNI741" s="479"/>
      <c r="WNJ741" s="479"/>
      <c r="WNK741" s="479"/>
      <c r="WNL741" s="479"/>
      <c r="WNM741" s="479"/>
      <c r="WNN741" s="479"/>
      <c r="WNO741" s="479"/>
      <c r="WNP741" s="479"/>
      <c r="WNQ741" s="479"/>
      <c r="WNR741" s="479"/>
      <c r="WNS741" s="479"/>
      <c r="WNT741" s="479"/>
      <c r="WNU741" s="479"/>
      <c r="WNV741" s="479"/>
      <c r="WNW741" s="479"/>
      <c r="WNX741" s="479"/>
      <c r="WNY741" s="479"/>
      <c r="WNZ741" s="479"/>
      <c r="WOA741" s="479"/>
      <c r="WOB741" s="479"/>
      <c r="WOC741" s="479"/>
      <c r="WOD741" s="479"/>
      <c r="WOE741" s="479"/>
      <c r="WOF741" s="479"/>
      <c r="WOG741" s="479"/>
      <c r="WOH741" s="479"/>
      <c r="WOI741" s="479"/>
      <c r="WOJ741" s="479"/>
      <c r="WOK741" s="479"/>
      <c r="WOL741" s="479"/>
      <c r="WOM741" s="479"/>
      <c r="WON741" s="479"/>
      <c r="WOO741" s="479"/>
      <c r="WOP741" s="479"/>
      <c r="WOQ741" s="479"/>
      <c r="WOR741" s="479"/>
      <c r="WOS741" s="479"/>
      <c r="WOT741" s="479"/>
      <c r="WOU741" s="479"/>
      <c r="WOV741" s="479"/>
      <c r="WOW741" s="479"/>
      <c r="WOX741" s="479"/>
      <c r="WOY741" s="479"/>
      <c r="WOZ741" s="479"/>
      <c r="WPA741" s="479"/>
      <c r="WPB741" s="479"/>
      <c r="WPC741" s="479"/>
      <c r="WPD741" s="479"/>
      <c r="WPE741" s="479"/>
      <c r="WPF741" s="479"/>
      <c r="WPG741" s="479"/>
      <c r="WPH741" s="479"/>
      <c r="WPI741" s="479"/>
      <c r="WPJ741" s="479"/>
      <c r="WPK741" s="479"/>
      <c r="WPL741" s="479"/>
      <c r="WPM741" s="479"/>
      <c r="WPN741" s="479"/>
      <c r="WPO741" s="479"/>
      <c r="WPP741" s="479"/>
      <c r="WPQ741" s="479"/>
      <c r="WPR741" s="479"/>
      <c r="WPS741" s="479"/>
      <c r="WPT741" s="479"/>
      <c r="WPU741" s="479"/>
      <c r="WPV741" s="479"/>
      <c r="WPW741" s="479"/>
      <c r="WPX741" s="479"/>
      <c r="WPY741" s="479"/>
      <c r="WPZ741" s="479"/>
      <c r="WQA741" s="479"/>
      <c r="WQB741" s="479"/>
      <c r="WQC741" s="479"/>
      <c r="WQD741" s="479"/>
      <c r="WQE741" s="479"/>
      <c r="WQF741" s="479"/>
      <c r="WQG741" s="479"/>
      <c r="WQH741" s="479"/>
      <c r="WQI741" s="479"/>
      <c r="WQJ741" s="479"/>
      <c r="WQK741" s="479"/>
      <c r="WQL741" s="479"/>
      <c r="WQM741" s="479"/>
      <c r="WQN741" s="479"/>
      <c r="WQO741" s="479"/>
      <c r="WQP741" s="479"/>
      <c r="WQQ741" s="479"/>
      <c r="WQR741" s="479"/>
      <c r="WQS741" s="479"/>
      <c r="WQT741" s="479"/>
      <c r="WQU741" s="479"/>
      <c r="WQV741" s="479"/>
      <c r="WQW741" s="479"/>
      <c r="WQX741" s="479"/>
      <c r="WQY741" s="479"/>
      <c r="WQZ741" s="479"/>
      <c r="WRA741" s="479"/>
      <c r="WRB741" s="479"/>
      <c r="WRC741" s="479"/>
      <c r="WRD741" s="479"/>
      <c r="WRE741" s="479"/>
      <c r="WRF741" s="479"/>
      <c r="WRG741" s="479"/>
      <c r="WRH741" s="479"/>
      <c r="WRI741" s="479"/>
      <c r="WRJ741" s="479"/>
      <c r="WRK741" s="479"/>
      <c r="WRL741" s="479"/>
      <c r="WRM741" s="479"/>
      <c r="WRN741" s="479"/>
      <c r="WRO741" s="479"/>
      <c r="WRP741" s="479"/>
      <c r="WRQ741" s="479"/>
      <c r="WRR741" s="479"/>
      <c r="WRS741" s="479"/>
      <c r="WRT741" s="479"/>
      <c r="WRU741" s="479"/>
      <c r="WRV741" s="479"/>
      <c r="WRW741" s="479"/>
      <c r="WRX741" s="479"/>
      <c r="WRY741" s="479"/>
      <c r="WRZ741" s="479"/>
      <c r="WSA741" s="479"/>
      <c r="WSB741" s="479"/>
      <c r="WSC741" s="479"/>
      <c r="WSD741" s="479"/>
      <c r="WSE741" s="479"/>
      <c r="WSF741" s="479"/>
      <c r="WSG741" s="479"/>
      <c r="WSH741" s="479"/>
      <c r="WSI741" s="479"/>
      <c r="WSJ741" s="479"/>
      <c r="WSK741" s="479"/>
      <c r="WSL741" s="479"/>
      <c r="WSM741" s="479"/>
      <c r="WSN741" s="479"/>
      <c r="WSO741" s="479"/>
      <c r="WSP741" s="479"/>
      <c r="WSQ741" s="479"/>
      <c r="WSR741" s="479"/>
      <c r="WSS741" s="479"/>
      <c r="WST741" s="479"/>
      <c r="WSU741" s="479"/>
      <c r="WSV741" s="479"/>
      <c r="WSW741" s="479"/>
      <c r="WSX741" s="479"/>
      <c r="WSY741" s="479"/>
      <c r="WSZ741" s="479"/>
      <c r="WTA741" s="479"/>
      <c r="WTB741" s="479"/>
      <c r="WTC741" s="479"/>
      <c r="WTD741" s="479"/>
      <c r="WTE741" s="479"/>
      <c r="WTF741" s="479"/>
      <c r="WTG741" s="479"/>
      <c r="WTH741" s="479"/>
      <c r="WTI741" s="479"/>
      <c r="WTJ741" s="479"/>
      <c r="WTK741" s="479"/>
      <c r="WTL741" s="479"/>
      <c r="WTM741" s="479"/>
      <c r="WTN741" s="479"/>
      <c r="WTO741" s="479"/>
      <c r="WTP741" s="479"/>
      <c r="WTQ741" s="479"/>
      <c r="WTR741" s="479"/>
      <c r="WTS741" s="479"/>
      <c r="WTT741" s="479"/>
      <c r="WTU741" s="479"/>
      <c r="WTV741" s="479"/>
      <c r="WTW741" s="479"/>
      <c r="WTX741" s="479"/>
      <c r="WTY741" s="479"/>
      <c r="WTZ741" s="479"/>
      <c r="WUA741" s="479"/>
      <c r="WUB741" s="479"/>
      <c r="WUC741" s="479"/>
      <c r="WUD741" s="479"/>
      <c r="WUE741" s="479"/>
      <c r="WUF741" s="479"/>
      <c r="WUG741" s="479"/>
      <c r="WUH741" s="479"/>
      <c r="WUI741" s="479"/>
      <c r="WUJ741" s="479"/>
      <c r="WUK741" s="479"/>
      <c r="WUL741" s="479"/>
      <c r="WUM741" s="479"/>
      <c r="WUN741" s="479"/>
      <c r="WUO741" s="479"/>
      <c r="WUP741" s="479"/>
      <c r="WUQ741" s="479"/>
      <c r="WUR741" s="479"/>
      <c r="WUS741" s="479"/>
      <c r="WUT741" s="479"/>
      <c r="WUU741" s="479"/>
      <c r="WUV741" s="479"/>
      <c r="WUW741" s="479"/>
      <c r="WUX741" s="479"/>
      <c r="WUY741" s="479"/>
      <c r="WUZ741" s="479"/>
      <c r="WVA741" s="479"/>
      <c r="WVB741" s="479"/>
      <c r="WVC741" s="479"/>
      <c r="WVD741" s="479"/>
      <c r="WVE741" s="479"/>
      <c r="WVF741" s="479"/>
      <c r="WVG741" s="479"/>
      <c r="WVH741" s="479"/>
      <c r="WVI741" s="479"/>
      <c r="WVJ741" s="479"/>
      <c r="WVK741" s="479"/>
      <c r="WVL741" s="479"/>
      <c r="WVM741" s="479"/>
      <c r="WVN741" s="479"/>
      <c r="WVO741" s="479"/>
      <c r="WVP741" s="479"/>
      <c r="WVQ741" s="479"/>
      <c r="WVR741" s="479"/>
      <c r="WVS741" s="479"/>
      <c r="WVT741" s="479"/>
      <c r="WVU741" s="479"/>
      <c r="WVV741" s="479"/>
      <c r="WVW741" s="479"/>
      <c r="WVX741" s="479"/>
      <c r="WVY741" s="479"/>
      <c r="WVZ741" s="479"/>
      <c r="WWA741" s="479"/>
      <c r="WWB741" s="479"/>
      <c r="WWC741" s="479"/>
      <c r="WWD741" s="479"/>
      <c r="WWE741" s="479"/>
      <c r="WWF741" s="479"/>
      <c r="WWG741" s="479"/>
      <c r="WWH741" s="479"/>
      <c r="WWI741" s="479"/>
      <c r="WWJ741" s="479"/>
      <c r="WWK741" s="479"/>
      <c r="WWL741" s="479"/>
      <c r="WWM741" s="479"/>
      <c r="WWN741" s="479"/>
      <c r="WWO741" s="479"/>
      <c r="WWP741" s="479"/>
      <c r="WWQ741" s="479"/>
      <c r="WWR741" s="479"/>
      <c r="WWS741" s="479"/>
      <c r="WWT741" s="479"/>
      <c r="WWU741" s="479"/>
      <c r="WWV741" s="479"/>
      <c r="WWW741" s="479"/>
      <c r="WWX741" s="479"/>
      <c r="WWY741" s="479"/>
      <c r="WWZ741" s="479"/>
      <c r="WXA741" s="479"/>
      <c r="WXB741" s="479"/>
      <c r="WXC741" s="479"/>
      <c r="WXD741" s="479"/>
      <c r="WXE741" s="479"/>
      <c r="WXF741" s="479"/>
      <c r="WXG741" s="479"/>
      <c r="WXH741" s="479"/>
      <c r="WXI741" s="479"/>
      <c r="WXJ741" s="479"/>
      <c r="WXK741" s="479"/>
      <c r="WXL741" s="479"/>
      <c r="WXM741" s="479"/>
      <c r="WXN741" s="479"/>
      <c r="WXO741" s="479"/>
      <c r="WXP741" s="479"/>
      <c r="WXQ741" s="479"/>
      <c r="WXR741" s="479"/>
      <c r="WXS741" s="479"/>
      <c r="WXT741" s="479"/>
      <c r="WXU741" s="479"/>
      <c r="WXV741" s="479"/>
      <c r="WXW741" s="479"/>
      <c r="WXX741" s="479"/>
      <c r="WXY741" s="479"/>
      <c r="WXZ741" s="479"/>
      <c r="WYA741" s="479"/>
      <c r="WYB741" s="479"/>
      <c r="WYC741" s="479"/>
      <c r="WYD741" s="479"/>
      <c r="WYE741" s="479"/>
      <c r="WYF741" s="479"/>
      <c r="WYG741" s="479"/>
      <c r="WYH741" s="479"/>
      <c r="WYI741" s="479"/>
      <c r="WYJ741" s="479"/>
      <c r="WYK741" s="479"/>
      <c r="WYL741" s="479"/>
      <c r="WYM741" s="479"/>
      <c r="WYN741" s="479"/>
      <c r="WYO741" s="479"/>
      <c r="WYP741" s="479"/>
      <c r="WYQ741" s="479"/>
      <c r="WYR741" s="479"/>
      <c r="WYS741" s="479"/>
      <c r="WYT741" s="479"/>
      <c r="WYU741" s="479"/>
      <c r="WYV741" s="479"/>
      <c r="WYW741" s="479"/>
      <c r="WYX741" s="479"/>
      <c r="WYY741" s="479"/>
      <c r="WYZ741" s="479"/>
      <c r="WZA741" s="479"/>
      <c r="WZB741" s="479"/>
      <c r="WZC741" s="479"/>
      <c r="WZD741" s="479"/>
      <c r="WZE741" s="479"/>
      <c r="WZF741" s="479"/>
      <c r="WZG741" s="479"/>
      <c r="WZH741" s="479"/>
      <c r="WZI741" s="479"/>
      <c r="WZJ741" s="479"/>
      <c r="WZK741" s="479"/>
      <c r="WZL741" s="479"/>
      <c r="WZM741" s="479"/>
      <c r="WZN741" s="479"/>
      <c r="WZO741" s="479"/>
      <c r="WZP741" s="479"/>
      <c r="WZQ741" s="479"/>
      <c r="WZR741" s="479"/>
      <c r="WZS741" s="479"/>
      <c r="WZT741" s="479"/>
      <c r="WZU741" s="479"/>
      <c r="WZV741" s="479"/>
      <c r="WZW741" s="479"/>
      <c r="WZX741" s="479"/>
      <c r="WZY741" s="479"/>
      <c r="WZZ741" s="479"/>
      <c r="XAA741" s="479"/>
      <c r="XAB741" s="479"/>
      <c r="XAC741" s="479"/>
      <c r="XAD741" s="479"/>
      <c r="XAE741" s="479"/>
      <c r="XAF741" s="479"/>
      <c r="XAG741" s="479"/>
      <c r="XAH741" s="479"/>
      <c r="XAI741" s="479"/>
      <c r="XAJ741" s="479"/>
      <c r="XAK741" s="479"/>
      <c r="XAL741" s="479"/>
      <c r="XAM741" s="479"/>
      <c r="XAN741" s="479"/>
      <c r="XAO741" s="479"/>
      <c r="XAP741" s="479"/>
      <c r="XAQ741" s="479"/>
      <c r="XAR741" s="479"/>
      <c r="XAS741" s="479"/>
      <c r="XAT741" s="479"/>
      <c r="XAU741" s="479"/>
      <c r="XAV741" s="479"/>
      <c r="XAW741" s="479"/>
      <c r="XAX741" s="479"/>
      <c r="XAY741" s="479"/>
      <c r="XAZ741" s="479"/>
      <c r="XBA741" s="479"/>
      <c r="XBB741" s="479"/>
      <c r="XBC741" s="479"/>
      <c r="XBD741" s="479"/>
      <c r="XBE741" s="479"/>
      <c r="XBF741" s="479"/>
      <c r="XBG741" s="479"/>
      <c r="XBH741" s="479"/>
      <c r="XBI741" s="479"/>
      <c r="XBJ741" s="479"/>
      <c r="XBK741" s="479"/>
      <c r="XBL741" s="479"/>
      <c r="XBM741" s="479"/>
      <c r="XBN741" s="479"/>
      <c r="XBO741" s="479"/>
      <c r="XBP741" s="479"/>
      <c r="XBQ741" s="479"/>
      <c r="XBR741" s="479"/>
      <c r="XBS741" s="479"/>
      <c r="XBT741" s="479"/>
      <c r="XBU741" s="479"/>
      <c r="XBV741" s="479"/>
      <c r="XBW741" s="479"/>
      <c r="XBX741" s="479"/>
      <c r="XBY741" s="479"/>
      <c r="XBZ741" s="479"/>
      <c r="XCA741" s="479"/>
      <c r="XCB741" s="479"/>
      <c r="XCC741" s="479"/>
      <c r="XCD741" s="479"/>
      <c r="XCE741" s="479"/>
      <c r="XCF741" s="479"/>
      <c r="XCG741" s="479"/>
      <c r="XCH741" s="479"/>
      <c r="XCI741" s="479"/>
      <c r="XCJ741" s="479"/>
      <c r="XCK741" s="479"/>
      <c r="XCL741" s="479"/>
      <c r="XCM741" s="479"/>
      <c r="XCN741" s="479"/>
      <c r="XCO741" s="479"/>
      <c r="XCP741" s="479"/>
      <c r="XCQ741" s="479"/>
      <c r="XCR741" s="479"/>
      <c r="XCS741" s="479"/>
      <c r="XCT741" s="479"/>
      <c r="XCU741" s="479"/>
      <c r="XCV741" s="479"/>
      <c r="XCW741" s="479"/>
      <c r="XCX741" s="479"/>
      <c r="XCY741" s="479"/>
      <c r="XCZ741" s="479"/>
      <c r="XDA741" s="479"/>
      <c r="XDB741" s="479"/>
      <c r="XDC741" s="479"/>
      <c r="XDD741" s="479"/>
      <c r="XDE741" s="479"/>
      <c r="XDF741" s="479"/>
      <c r="XDG741" s="479"/>
      <c r="XDH741" s="479"/>
      <c r="XDI741" s="479"/>
      <c r="XDJ741" s="479"/>
      <c r="XDK741" s="479"/>
      <c r="XDL741" s="479"/>
      <c r="XDM741" s="479"/>
      <c r="XDN741" s="479"/>
      <c r="XDO741" s="479"/>
      <c r="XDP741" s="479"/>
      <c r="XDQ741" s="479"/>
      <c r="XDR741" s="479"/>
      <c r="XDS741" s="479"/>
      <c r="XDT741" s="479"/>
      <c r="XDU741" s="479"/>
      <c r="XDV741" s="479"/>
      <c r="XDW741" s="479"/>
      <c r="XDX741" s="479"/>
      <c r="XDY741" s="479"/>
      <c r="XDZ741" s="479"/>
      <c r="XEA741" s="479"/>
      <c r="XEB741" s="479"/>
      <c r="XEC741" s="479"/>
      <c r="XED741" s="479"/>
      <c r="XEE741" s="479"/>
      <c r="XEF741" s="479"/>
      <c r="XEG741" s="479"/>
      <c r="XEH741" s="479"/>
      <c r="XEI741" s="479"/>
      <c r="XEJ741" s="479"/>
      <c r="XEK741" s="479"/>
      <c r="XEL741" s="479"/>
      <c r="XEM741" s="479"/>
      <c r="XEN741" s="479"/>
      <c r="XEO741" s="479"/>
      <c r="XEP741" s="479"/>
      <c r="XEQ741" s="479"/>
      <c r="XER741" s="479"/>
      <c r="XES741" s="479"/>
      <c r="XET741" s="479"/>
      <c r="XEU741" s="479"/>
      <c r="XEV741" s="479"/>
      <c r="XEW741" s="479"/>
      <c r="XEX741" s="479"/>
      <c r="XEY741" s="479"/>
      <c r="XEZ741" s="479"/>
      <c r="XFA741" s="479"/>
      <c r="XFB741" s="479"/>
      <c r="XFC741" s="479"/>
      <c r="XFD741" s="479"/>
    </row>
    <row r="742" spans="1:16384" ht="12.75" customHeight="1">
      <c r="A742" s="39"/>
      <c r="B742" s="68"/>
      <c r="C742" s="69" t="s">
        <v>1293</v>
      </c>
      <c r="D742" s="68"/>
      <c r="E742" s="68"/>
      <c r="F742" s="68"/>
      <c r="G742" s="684"/>
      <c r="H742" s="684"/>
      <c r="I742" s="684"/>
      <c r="J742" s="684"/>
      <c r="K742" s="684"/>
      <c r="L742" s="68"/>
      <c r="M742" s="68"/>
      <c r="N742" s="68"/>
      <c r="O742" s="68"/>
      <c r="P742" s="68"/>
      <c r="Q742" s="684"/>
      <c r="R742" s="684"/>
      <c r="S742" s="684"/>
      <c r="T742" s="684"/>
      <c r="U742" s="684"/>
      <c r="V742" s="29"/>
      <c r="W742" s="29"/>
      <c r="X742" s="29"/>
      <c r="Y742" s="29"/>
      <c r="Z742" s="29"/>
      <c r="AA742" s="29"/>
      <c r="AB742" s="29"/>
      <c r="AC742" s="29"/>
      <c r="AD742" s="29"/>
      <c r="AE742" s="29"/>
      <c r="AF742" s="29"/>
      <c r="AG742" s="29"/>
      <c r="AH742" s="29"/>
      <c r="AI742" s="29"/>
      <c r="AJ742" s="29"/>
      <c r="AK742" s="29"/>
      <c r="AL742" s="479"/>
      <c r="AM742" s="46"/>
      <c r="AN742" s="46"/>
      <c r="AO742" s="46"/>
      <c r="AP742" s="46"/>
      <c r="AQ742" s="46"/>
      <c r="AR742" s="46"/>
      <c r="AS742" s="46"/>
      <c r="AT742" s="46"/>
      <c r="AU742" s="46"/>
      <c r="AV742" s="46"/>
      <c r="AW742" s="46"/>
      <c r="AX742" s="46"/>
      <c r="AY742" s="46"/>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46"/>
      <c r="CS742" s="479"/>
      <c r="CT742" s="479"/>
      <c r="CU742" s="479"/>
      <c r="CV742" s="479"/>
      <c r="CW742" s="479"/>
      <c r="CX742" s="479"/>
      <c r="CY742" s="479"/>
      <c r="CZ742" s="479"/>
      <c r="DA742" s="479"/>
      <c r="DB742" s="479"/>
      <c r="DC742" s="479"/>
      <c r="DD742" s="479"/>
      <c r="DE742" s="479"/>
      <c r="DF742" s="479"/>
      <c r="DG742" s="479"/>
      <c r="DH742" s="479"/>
      <c r="DI742" s="479"/>
      <c r="DJ742" s="479"/>
      <c r="DK742" s="479"/>
      <c r="DL742" s="479"/>
      <c r="DM742" s="479"/>
      <c r="DN742" s="479"/>
      <c r="DO742" s="479"/>
      <c r="DP742" s="479"/>
      <c r="DQ742" s="479"/>
      <c r="DR742" s="479"/>
      <c r="DS742" s="479"/>
      <c r="DT742" s="479"/>
      <c r="DU742" s="479"/>
      <c r="DV742" s="479"/>
      <c r="DW742" s="479"/>
      <c r="DX742" s="479"/>
      <c r="DY742" s="479"/>
      <c r="DZ742" s="479"/>
      <c r="EA742" s="479"/>
      <c r="EB742" s="479"/>
      <c r="EC742" s="479"/>
      <c r="ED742" s="479"/>
      <c r="EE742" s="479"/>
      <c r="EF742" s="479"/>
      <c r="EG742" s="479"/>
      <c r="EH742" s="479"/>
      <c r="EI742" s="479"/>
      <c r="EJ742" s="479"/>
      <c r="EK742" s="479"/>
      <c r="EL742" s="479"/>
      <c r="EM742" s="479"/>
      <c r="EN742" s="479"/>
      <c r="EO742" s="479"/>
      <c r="EP742" s="479"/>
      <c r="EQ742" s="479"/>
      <c r="ER742" s="479"/>
      <c r="ES742" s="479"/>
      <c r="ET742" s="479"/>
      <c r="EU742" s="479"/>
      <c r="EV742" s="479"/>
      <c r="EW742" s="479"/>
      <c r="EX742" s="479"/>
      <c r="EY742" s="479"/>
      <c r="EZ742" s="479"/>
      <c r="FA742" s="479"/>
      <c r="FB742" s="479"/>
      <c r="FC742" s="479"/>
      <c r="FD742" s="479"/>
      <c r="FE742" s="479"/>
      <c r="FF742" s="479"/>
      <c r="FG742" s="479"/>
      <c r="FH742" s="479"/>
      <c r="FI742" s="479"/>
      <c r="FJ742" s="479"/>
      <c r="FK742" s="479"/>
      <c r="FL742" s="479"/>
      <c r="FM742" s="479"/>
      <c r="FN742" s="479"/>
      <c r="FO742" s="479"/>
      <c r="FP742" s="479"/>
      <c r="FQ742" s="479"/>
      <c r="FR742" s="479"/>
      <c r="FS742" s="479"/>
      <c r="FT742" s="479"/>
      <c r="FU742" s="479"/>
      <c r="FV742" s="479"/>
      <c r="FW742" s="479"/>
      <c r="FX742" s="479"/>
      <c r="FY742" s="479"/>
      <c r="FZ742" s="479"/>
      <c r="GA742" s="479"/>
      <c r="GB742" s="479"/>
      <c r="GC742" s="479"/>
      <c r="GD742" s="479"/>
      <c r="GE742" s="479"/>
      <c r="GF742" s="479"/>
      <c r="GG742" s="479"/>
      <c r="GH742" s="479"/>
      <c r="GI742" s="479"/>
      <c r="GJ742" s="479"/>
      <c r="GK742" s="479"/>
      <c r="GL742" s="479"/>
      <c r="GM742" s="479"/>
      <c r="GN742" s="479"/>
      <c r="GO742" s="479"/>
      <c r="GP742" s="479"/>
      <c r="GQ742" s="479"/>
      <c r="GR742" s="479"/>
      <c r="GS742" s="479"/>
      <c r="GT742" s="479"/>
      <c r="GU742" s="479"/>
      <c r="GV742" s="479"/>
      <c r="GW742" s="479"/>
      <c r="GX742" s="479"/>
      <c r="GY742" s="479"/>
      <c r="GZ742" s="479"/>
      <c r="HA742" s="479"/>
      <c r="HB742" s="479"/>
      <c r="HC742" s="479"/>
      <c r="HD742" s="479"/>
      <c r="HE742" s="479"/>
      <c r="HF742" s="479"/>
      <c r="HG742" s="479"/>
      <c r="HH742" s="479"/>
      <c r="HI742" s="479"/>
      <c r="HJ742" s="479"/>
      <c r="HK742" s="479"/>
      <c r="HL742" s="479"/>
      <c r="HM742" s="479"/>
      <c r="HN742" s="479"/>
      <c r="HO742" s="479"/>
      <c r="HP742" s="479"/>
      <c r="HQ742" s="479"/>
      <c r="HR742" s="479"/>
      <c r="HS742" s="479"/>
      <c r="HT742" s="479"/>
      <c r="HU742" s="479"/>
      <c r="HV742" s="479"/>
      <c r="HW742" s="479"/>
      <c r="HX742" s="479"/>
      <c r="HY742" s="479"/>
      <c r="HZ742" s="479"/>
      <c r="IA742" s="479"/>
      <c r="IB742" s="479"/>
      <c r="IC742" s="479"/>
      <c r="ID742" s="479"/>
      <c r="IE742" s="479"/>
      <c r="IF742" s="479"/>
      <c r="IG742" s="479"/>
      <c r="IH742" s="479"/>
      <c r="II742" s="479"/>
      <c r="IJ742" s="479"/>
      <c r="IK742" s="479"/>
      <c r="IL742" s="479"/>
      <c r="IM742" s="479"/>
      <c r="IN742" s="479"/>
      <c r="IO742" s="479"/>
      <c r="IP742" s="479"/>
      <c r="IQ742" s="479"/>
      <c r="IR742" s="479"/>
      <c r="IS742" s="479"/>
      <c r="IT742" s="479"/>
      <c r="IU742" s="479"/>
      <c r="IV742" s="479"/>
      <c r="IW742" s="479"/>
      <c r="IX742" s="479"/>
      <c r="IY742" s="479"/>
      <c r="IZ742" s="479"/>
      <c r="JA742" s="479"/>
      <c r="JB742" s="479"/>
      <c r="JC742" s="479"/>
      <c r="JD742" s="479"/>
      <c r="JE742" s="479"/>
      <c r="JF742" s="479"/>
      <c r="JG742" s="479"/>
      <c r="JH742" s="479"/>
      <c r="JI742" s="479"/>
      <c r="JJ742" s="479"/>
      <c r="JK742" s="479"/>
      <c r="JL742" s="479"/>
      <c r="JM742" s="479"/>
      <c r="JN742" s="479"/>
      <c r="JO742" s="479"/>
      <c r="JP742" s="479"/>
      <c r="JQ742" s="479"/>
      <c r="JR742" s="479"/>
      <c r="JS742" s="479"/>
      <c r="JT742" s="479"/>
      <c r="JU742" s="479"/>
      <c r="JV742" s="479"/>
      <c r="JW742" s="479"/>
      <c r="JX742" s="479"/>
      <c r="JY742" s="479"/>
      <c r="JZ742" s="479"/>
      <c r="KA742" s="479"/>
      <c r="KB742" s="479"/>
      <c r="KC742" s="479"/>
      <c r="KD742" s="479"/>
      <c r="KE742" s="479"/>
      <c r="KF742" s="479"/>
      <c r="KG742" s="479"/>
      <c r="KH742" s="479"/>
      <c r="KI742" s="479"/>
      <c r="KJ742" s="479"/>
      <c r="KK742" s="479"/>
      <c r="KL742" s="479"/>
      <c r="KM742" s="479"/>
      <c r="KN742" s="479"/>
      <c r="KO742" s="479"/>
      <c r="KP742" s="479"/>
      <c r="KQ742" s="479"/>
      <c r="KR742" s="479"/>
      <c r="KS742" s="479"/>
      <c r="KT742" s="479"/>
      <c r="KU742" s="479"/>
      <c r="KV742" s="479"/>
      <c r="KW742" s="479"/>
      <c r="KX742" s="479"/>
      <c r="KY742" s="479"/>
      <c r="KZ742" s="479"/>
      <c r="LA742" s="479"/>
      <c r="LB742" s="479"/>
      <c r="LC742" s="479"/>
      <c r="LD742" s="479"/>
      <c r="LE742" s="479"/>
      <c r="LF742" s="479"/>
      <c r="LG742" s="479"/>
      <c r="LH742" s="479"/>
      <c r="LI742" s="479"/>
      <c r="LJ742" s="479"/>
      <c r="LK742" s="479"/>
      <c r="LL742" s="479"/>
      <c r="LM742" s="479"/>
      <c r="LN742" s="479"/>
      <c r="LO742" s="479"/>
      <c r="LP742" s="479"/>
      <c r="LQ742" s="479"/>
      <c r="LR742" s="479"/>
      <c r="LS742" s="479"/>
      <c r="LT742" s="479"/>
      <c r="LU742" s="479"/>
      <c r="LV742" s="479"/>
      <c r="LW742" s="479"/>
      <c r="LX742" s="479"/>
      <c r="LY742" s="479"/>
      <c r="LZ742" s="479"/>
      <c r="MA742" s="479"/>
      <c r="MB742" s="479"/>
      <c r="MC742" s="479"/>
      <c r="MD742" s="479"/>
      <c r="ME742" s="479"/>
      <c r="MF742" s="479"/>
      <c r="MG742" s="479"/>
      <c r="MH742" s="479"/>
      <c r="MI742" s="479"/>
      <c r="MJ742" s="479"/>
      <c r="MK742" s="479"/>
      <c r="ML742" s="479"/>
      <c r="MM742" s="479"/>
      <c r="MN742" s="479"/>
      <c r="MO742" s="479"/>
      <c r="MP742" s="479"/>
      <c r="MQ742" s="479"/>
      <c r="MR742" s="479"/>
      <c r="MS742" s="479"/>
      <c r="MT742" s="479"/>
      <c r="MU742" s="479"/>
      <c r="MV742" s="479"/>
      <c r="MW742" s="479"/>
      <c r="MX742" s="479"/>
      <c r="MY742" s="479"/>
      <c r="MZ742" s="479"/>
      <c r="NA742" s="479"/>
      <c r="NB742" s="479"/>
      <c r="NC742" s="479"/>
      <c r="ND742" s="479"/>
      <c r="NE742" s="479"/>
      <c r="NF742" s="479"/>
      <c r="NG742" s="479"/>
      <c r="NH742" s="479"/>
      <c r="NI742" s="479"/>
      <c r="NJ742" s="479"/>
      <c r="NK742" s="479"/>
      <c r="NL742" s="479"/>
      <c r="NM742" s="479"/>
      <c r="NN742" s="479"/>
      <c r="NO742" s="479"/>
      <c r="NP742" s="479"/>
      <c r="NQ742" s="479"/>
      <c r="NR742" s="479"/>
      <c r="NS742" s="479"/>
      <c r="NT742" s="479"/>
      <c r="NU742" s="479"/>
      <c r="NV742" s="479"/>
      <c r="NW742" s="479"/>
      <c r="NX742" s="479"/>
      <c r="NY742" s="479"/>
      <c r="NZ742" s="479"/>
      <c r="OA742" s="479"/>
      <c r="OB742" s="479"/>
      <c r="OC742" s="479"/>
      <c r="OD742" s="479"/>
      <c r="OE742" s="479"/>
      <c r="OF742" s="479"/>
      <c r="OG742" s="479"/>
      <c r="OH742" s="479"/>
      <c r="OI742" s="479"/>
      <c r="OJ742" s="479"/>
      <c r="OK742" s="479"/>
      <c r="OL742" s="479"/>
      <c r="OM742" s="479"/>
      <c r="ON742" s="479"/>
      <c r="OO742" s="479"/>
      <c r="OP742" s="479"/>
      <c r="OQ742" s="479"/>
      <c r="OR742" s="479"/>
      <c r="OS742" s="479"/>
      <c r="OT742" s="479"/>
      <c r="OU742" s="479"/>
      <c r="OV742" s="479"/>
      <c r="OW742" s="479"/>
      <c r="OX742" s="479"/>
      <c r="OY742" s="479"/>
      <c r="OZ742" s="479"/>
      <c r="PA742" s="479"/>
      <c r="PB742" s="479"/>
      <c r="PC742" s="479"/>
      <c r="PD742" s="479"/>
      <c r="PE742" s="479"/>
      <c r="PF742" s="479"/>
      <c r="PG742" s="479"/>
      <c r="PH742" s="479"/>
      <c r="PI742" s="479"/>
      <c r="PJ742" s="479"/>
      <c r="PK742" s="479"/>
      <c r="PL742" s="479"/>
      <c r="PM742" s="479"/>
      <c r="PN742" s="479"/>
      <c r="PO742" s="479"/>
      <c r="PP742" s="479"/>
      <c r="PQ742" s="479"/>
      <c r="PR742" s="479"/>
      <c r="PS742" s="479"/>
      <c r="PT742" s="479"/>
      <c r="PU742" s="479"/>
      <c r="PV742" s="479"/>
      <c r="PW742" s="479"/>
      <c r="PX742" s="479"/>
      <c r="PY742" s="479"/>
      <c r="PZ742" s="479"/>
      <c r="QA742" s="479"/>
      <c r="QB742" s="479"/>
      <c r="QC742" s="479"/>
      <c r="QD742" s="479"/>
      <c r="QE742" s="479"/>
      <c r="QF742" s="479"/>
      <c r="QG742" s="479"/>
      <c r="QH742" s="479"/>
      <c r="QI742" s="479"/>
      <c r="QJ742" s="479"/>
      <c r="QK742" s="479"/>
      <c r="QL742" s="479"/>
      <c r="QM742" s="479"/>
      <c r="QN742" s="479"/>
      <c r="QO742" s="479"/>
      <c r="QP742" s="479"/>
      <c r="QQ742" s="479"/>
      <c r="QR742" s="479"/>
      <c r="QS742" s="479"/>
      <c r="QT742" s="479"/>
      <c r="QU742" s="479"/>
      <c r="QV742" s="479"/>
      <c r="QW742" s="479"/>
      <c r="QX742" s="479"/>
      <c r="QY742" s="479"/>
      <c r="QZ742" s="479"/>
      <c r="RA742" s="479"/>
      <c r="RB742" s="479"/>
      <c r="RC742" s="479"/>
      <c r="RD742" s="479"/>
      <c r="RE742" s="479"/>
      <c r="RF742" s="479"/>
      <c r="RG742" s="479"/>
      <c r="RH742" s="479"/>
      <c r="RI742" s="479"/>
      <c r="RJ742" s="479"/>
      <c r="RK742" s="479"/>
      <c r="RL742" s="479"/>
      <c r="RM742" s="479"/>
      <c r="RN742" s="479"/>
      <c r="RO742" s="479"/>
      <c r="RP742" s="479"/>
      <c r="RQ742" s="479"/>
      <c r="RR742" s="479"/>
      <c r="RS742" s="479"/>
      <c r="RT742" s="479"/>
      <c r="RU742" s="479"/>
      <c r="RV742" s="479"/>
      <c r="RW742" s="479"/>
      <c r="RX742" s="479"/>
      <c r="RY742" s="479"/>
      <c r="RZ742" s="479"/>
      <c r="SA742" s="479"/>
      <c r="SB742" s="479"/>
      <c r="SC742" s="479"/>
      <c r="SD742" s="479"/>
      <c r="SE742" s="479"/>
      <c r="SF742" s="479"/>
      <c r="SG742" s="479"/>
      <c r="SH742" s="479"/>
      <c r="SI742" s="479"/>
      <c r="SJ742" s="479"/>
      <c r="SK742" s="479"/>
      <c r="SL742" s="479"/>
      <c r="SM742" s="479"/>
      <c r="SN742" s="479"/>
      <c r="SO742" s="479"/>
      <c r="SP742" s="479"/>
      <c r="SQ742" s="479"/>
      <c r="SR742" s="479"/>
      <c r="SS742" s="479"/>
      <c r="ST742" s="479"/>
      <c r="SU742" s="479"/>
      <c r="SV742" s="479"/>
      <c r="SW742" s="479"/>
      <c r="SX742" s="479"/>
      <c r="SY742" s="479"/>
      <c r="SZ742" s="479"/>
      <c r="TA742" s="479"/>
      <c r="TB742" s="479"/>
      <c r="TC742" s="479"/>
      <c r="TD742" s="479"/>
      <c r="TE742" s="479"/>
      <c r="TF742" s="479"/>
      <c r="TG742" s="479"/>
      <c r="TH742" s="479"/>
      <c r="TI742" s="479"/>
      <c r="TJ742" s="479"/>
      <c r="TK742" s="479"/>
      <c r="TL742" s="479"/>
      <c r="TM742" s="479"/>
      <c r="TN742" s="479"/>
      <c r="TO742" s="479"/>
      <c r="TP742" s="479"/>
      <c r="TQ742" s="479"/>
      <c r="TR742" s="479"/>
      <c r="TS742" s="479"/>
      <c r="TT742" s="479"/>
      <c r="TU742" s="479"/>
      <c r="TV742" s="479"/>
      <c r="TW742" s="479"/>
      <c r="TX742" s="479"/>
      <c r="TY742" s="479"/>
      <c r="TZ742" s="479"/>
      <c r="UA742" s="479"/>
      <c r="UB742" s="479"/>
      <c r="UC742" s="479"/>
      <c r="UD742" s="479"/>
      <c r="UE742" s="479"/>
      <c r="UF742" s="479"/>
      <c r="UG742" s="479"/>
      <c r="UH742" s="479"/>
      <c r="UI742" s="479"/>
      <c r="UJ742" s="479"/>
      <c r="UK742" s="479"/>
      <c r="UL742" s="479"/>
      <c r="UM742" s="479"/>
      <c r="UN742" s="479"/>
      <c r="UO742" s="479"/>
      <c r="UP742" s="479"/>
      <c r="UQ742" s="479"/>
      <c r="UR742" s="479"/>
      <c r="US742" s="479"/>
      <c r="UT742" s="479"/>
      <c r="UU742" s="479"/>
      <c r="UV742" s="479"/>
      <c r="UW742" s="479"/>
      <c r="UX742" s="479"/>
      <c r="UY742" s="479"/>
      <c r="UZ742" s="479"/>
      <c r="VA742" s="479"/>
      <c r="VB742" s="479"/>
      <c r="VC742" s="479"/>
      <c r="VD742" s="479"/>
      <c r="VE742" s="479"/>
      <c r="VF742" s="479"/>
      <c r="VG742" s="479"/>
      <c r="VH742" s="479"/>
      <c r="VI742" s="479"/>
      <c r="VJ742" s="479"/>
      <c r="VK742" s="479"/>
      <c r="VL742" s="479"/>
      <c r="VM742" s="479"/>
      <c r="VN742" s="479"/>
      <c r="VO742" s="479"/>
      <c r="VP742" s="479"/>
      <c r="VQ742" s="479"/>
      <c r="VR742" s="479"/>
      <c r="VS742" s="479"/>
      <c r="VT742" s="479"/>
      <c r="VU742" s="479"/>
      <c r="VV742" s="479"/>
      <c r="VW742" s="479"/>
      <c r="VX742" s="479"/>
      <c r="VY742" s="479"/>
      <c r="VZ742" s="479"/>
      <c r="WA742" s="479"/>
      <c r="WB742" s="479"/>
      <c r="WC742" s="479"/>
      <c r="WD742" s="479"/>
      <c r="WE742" s="479"/>
      <c r="WF742" s="479"/>
      <c r="WG742" s="479"/>
      <c r="WH742" s="479"/>
      <c r="WI742" s="479"/>
      <c r="WJ742" s="479"/>
      <c r="WK742" s="479"/>
      <c r="WL742" s="479"/>
      <c r="WM742" s="479"/>
      <c r="WN742" s="479"/>
      <c r="WO742" s="479"/>
      <c r="WP742" s="479"/>
      <c r="WQ742" s="479"/>
      <c r="WR742" s="479"/>
      <c r="WS742" s="479"/>
      <c r="WT742" s="479"/>
      <c r="WU742" s="479"/>
      <c r="WV742" s="479"/>
      <c r="WW742" s="479"/>
      <c r="WX742" s="479"/>
      <c r="WY742" s="479"/>
      <c r="WZ742" s="479"/>
      <c r="XA742" s="479"/>
      <c r="XB742" s="479"/>
      <c r="XC742" s="479"/>
      <c r="XD742" s="479"/>
      <c r="XE742" s="479"/>
      <c r="XF742" s="479"/>
      <c r="XG742" s="479"/>
      <c r="XH742" s="479"/>
      <c r="XI742" s="479"/>
      <c r="XJ742" s="479"/>
      <c r="XK742" s="479"/>
      <c r="XL742" s="479"/>
      <c r="XM742" s="479"/>
      <c r="XN742" s="479"/>
      <c r="XO742" s="479"/>
      <c r="XP742" s="479"/>
      <c r="XQ742" s="479"/>
      <c r="XR742" s="479"/>
      <c r="XS742" s="479"/>
      <c r="XT742" s="479"/>
      <c r="XU742" s="479"/>
      <c r="XV742" s="479"/>
      <c r="XW742" s="479"/>
      <c r="XX742" s="479"/>
      <c r="XY742" s="479"/>
      <c r="XZ742" s="479"/>
      <c r="YA742" s="479"/>
      <c r="YB742" s="479"/>
      <c r="YC742" s="479"/>
      <c r="YD742" s="479"/>
      <c r="YE742" s="479"/>
      <c r="YF742" s="479"/>
      <c r="YG742" s="479"/>
      <c r="YH742" s="479"/>
      <c r="YI742" s="479"/>
      <c r="YJ742" s="479"/>
      <c r="YK742" s="479"/>
      <c r="YL742" s="479"/>
      <c r="YM742" s="479"/>
      <c r="YN742" s="479"/>
      <c r="YO742" s="479"/>
      <c r="YP742" s="479"/>
      <c r="YQ742" s="479"/>
      <c r="YR742" s="479"/>
      <c r="YS742" s="479"/>
      <c r="YT742" s="479"/>
      <c r="YU742" s="479"/>
      <c r="YV742" s="479"/>
      <c r="YW742" s="479"/>
      <c r="YX742" s="479"/>
      <c r="YY742" s="479"/>
      <c r="YZ742" s="479"/>
      <c r="ZA742" s="479"/>
      <c r="ZB742" s="479"/>
      <c r="ZC742" s="479"/>
      <c r="ZD742" s="479"/>
      <c r="ZE742" s="479"/>
      <c r="ZF742" s="479"/>
      <c r="ZG742" s="479"/>
      <c r="ZH742" s="479"/>
      <c r="ZI742" s="479"/>
      <c r="ZJ742" s="479"/>
      <c r="ZK742" s="479"/>
      <c r="ZL742" s="479"/>
      <c r="ZM742" s="479"/>
      <c r="ZN742" s="479"/>
      <c r="ZO742" s="479"/>
      <c r="ZP742" s="479"/>
      <c r="ZQ742" s="479"/>
      <c r="ZR742" s="479"/>
      <c r="ZS742" s="479"/>
      <c r="ZT742" s="479"/>
      <c r="ZU742" s="479"/>
      <c r="ZV742" s="479"/>
      <c r="ZW742" s="479"/>
      <c r="ZX742" s="479"/>
      <c r="ZY742" s="479"/>
      <c r="ZZ742" s="479"/>
      <c r="AAA742" s="479"/>
      <c r="AAB742" s="479"/>
      <c r="AAC742" s="479"/>
      <c r="AAD742" s="479"/>
      <c r="AAE742" s="479"/>
      <c r="AAF742" s="479"/>
      <c r="AAG742" s="479"/>
      <c r="AAH742" s="479"/>
      <c r="AAI742" s="479"/>
      <c r="AAJ742" s="479"/>
      <c r="AAK742" s="479"/>
      <c r="AAL742" s="479"/>
      <c r="AAM742" s="479"/>
      <c r="AAN742" s="479"/>
      <c r="AAO742" s="479"/>
      <c r="AAP742" s="479"/>
      <c r="AAQ742" s="479"/>
      <c r="AAR742" s="479"/>
      <c r="AAS742" s="479"/>
      <c r="AAT742" s="479"/>
      <c r="AAU742" s="479"/>
      <c r="AAV742" s="479"/>
      <c r="AAW742" s="479"/>
      <c r="AAX742" s="479"/>
      <c r="AAY742" s="479"/>
      <c r="AAZ742" s="479"/>
      <c r="ABA742" s="479"/>
      <c r="ABB742" s="479"/>
      <c r="ABC742" s="479"/>
      <c r="ABD742" s="479"/>
      <c r="ABE742" s="479"/>
      <c r="ABF742" s="479"/>
      <c r="ABG742" s="479"/>
      <c r="ABH742" s="479"/>
      <c r="ABI742" s="479"/>
      <c r="ABJ742" s="479"/>
      <c r="ABK742" s="479"/>
      <c r="ABL742" s="479"/>
      <c r="ABM742" s="479"/>
      <c r="ABN742" s="479"/>
      <c r="ABO742" s="479"/>
      <c r="ABP742" s="479"/>
      <c r="ABQ742" s="479"/>
      <c r="ABR742" s="479"/>
      <c r="ABS742" s="479"/>
      <c r="ABT742" s="479"/>
      <c r="ABU742" s="479"/>
      <c r="ABV742" s="479"/>
      <c r="ABW742" s="479"/>
      <c r="ABX742" s="479"/>
      <c r="ABY742" s="479"/>
      <c r="ABZ742" s="479"/>
      <c r="ACA742" s="479"/>
      <c r="ACB742" s="479"/>
      <c r="ACC742" s="479"/>
      <c r="ACD742" s="479"/>
      <c r="ACE742" s="479"/>
      <c r="ACF742" s="479"/>
      <c r="ACG742" s="479"/>
      <c r="ACH742" s="479"/>
      <c r="ACI742" s="479"/>
      <c r="ACJ742" s="479"/>
      <c r="ACK742" s="479"/>
      <c r="ACL742" s="479"/>
      <c r="ACM742" s="479"/>
      <c r="ACN742" s="479"/>
      <c r="ACO742" s="479"/>
      <c r="ACP742" s="479"/>
      <c r="ACQ742" s="479"/>
      <c r="ACR742" s="479"/>
      <c r="ACS742" s="479"/>
      <c r="ACT742" s="479"/>
      <c r="ACU742" s="479"/>
      <c r="ACV742" s="479"/>
      <c r="ACW742" s="479"/>
      <c r="ACX742" s="479"/>
      <c r="ACY742" s="479"/>
      <c r="ACZ742" s="479"/>
      <c r="ADA742" s="479"/>
      <c r="ADB742" s="479"/>
      <c r="ADC742" s="479"/>
      <c r="ADD742" s="479"/>
      <c r="ADE742" s="479"/>
      <c r="ADF742" s="479"/>
      <c r="ADG742" s="479"/>
      <c r="ADH742" s="479"/>
      <c r="ADI742" s="479"/>
      <c r="ADJ742" s="479"/>
      <c r="ADK742" s="479"/>
      <c r="ADL742" s="479"/>
      <c r="ADM742" s="479"/>
      <c r="ADN742" s="479"/>
      <c r="ADO742" s="479"/>
      <c r="ADP742" s="479"/>
      <c r="ADQ742" s="479"/>
      <c r="ADR742" s="479"/>
      <c r="ADS742" s="479"/>
      <c r="ADT742" s="479"/>
      <c r="ADU742" s="479"/>
      <c r="ADV742" s="479"/>
      <c r="ADW742" s="479"/>
      <c r="ADX742" s="479"/>
      <c r="ADY742" s="479"/>
      <c r="ADZ742" s="479"/>
      <c r="AEA742" s="479"/>
      <c r="AEB742" s="479"/>
      <c r="AEC742" s="479"/>
      <c r="AED742" s="479"/>
      <c r="AEE742" s="479"/>
      <c r="AEF742" s="479"/>
      <c r="AEG742" s="479"/>
      <c r="AEH742" s="479"/>
      <c r="AEI742" s="479"/>
      <c r="AEJ742" s="479"/>
      <c r="AEK742" s="479"/>
      <c r="AEL742" s="479"/>
      <c r="AEM742" s="479"/>
      <c r="AEN742" s="479"/>
      <c r="AEO742" s="479"/>
      <c r="AEP742" s="479"/>
      <c r="AEQ742" s="479"/>
      <c r="AER742" s="479"/>
      <c r="AES742" s="479"/>
      <c r="AET742" s="479"/>
      <c r="AEU742" s="479"/>
      <c r="AEV742" s="479"/>
      <c r="AEW742" s="479"/>
      <c r="AEX742" s="479"/>
      <c r="AEY742" s="479"/>
      <c r="AEZ742" s="479"/>
      <c r="AFA742" s="479"/>
      <c r="AFB742" s="479"/>
      <c r="AFC742" s="479"/>
      <c r="AFD742" s="479"/>
      <c r="AFE742" s="479"/>
      <c r="AFF742" s="479"/>
      <c r="AFG742" s="479"/>
      <c r="AFH742" s="479"/>
      <c r="AFI742" s="479"/>
      <c r="AFJ742" s="479"/>
      <c r="AFK742" s="479"/>
      <c r="AFL742" s="479"/>
      <c r="AFM742" s="479"/>
      <c r="AFN742" s="479"/>
      <c r="AFO742" s="479"/>
      <c r="AFP742" s="479"/>
      <c r="AFQ742" s="479"/>
      <c r="AFR742" s="479"/>
      <c r="AFS742" s="479"/>
      <c r="AFT742" s="479"/>
      <c r="AFU742" s="479"/>
      <c r="AFV742" s="479"/>
      <c r="AFW742" s="479"/>
      <c r="AFX742" s="479"/>
      <c r="AFY742" s="479"/>
      <c r="AFZ742" s="479"/>
      <c r="AGA742" s="479"/>
      <c r="AGB742" s="479"/>
      <c r="AGC742" s="479"/>
      <c r="AGD742" s="479"/>
      <c r="AGE742" s="479"/>
      <c r="AGF742" s="479"/>
      <c r="AGG742" s="479"/>
      <c r="AGH742" s="479"/>
      <c r="AGI742" s="479"/>
      <c r="AGJ742" s="479"/>
      <c r="AGK742" s="479"/>
      <c r="AGL742" s="479"/>
      <c r="AGM742" s="479"/>
      <c r="AGN742" s="479"/>
      <c r="AGO742" s="479"/>
      <c r="AGP742" s="479"/>
      <c r="AGQ742" s="479"/>
      <c r="AGR742" s="479"/>
      <c r="AGS742" s="479"/>
      <c r="AGT742" s="479"/>
      <c r="AGU742" s="479"/>
      <c r="AGV742" s="479"/>
      <c r="AGW742" s="479"/>
      <c r="AGX742" s="479"/>
      <c r="AGY742" s="479"/>
      <c r="AGZ742" s="479"/>
      <c r="AHA742" s="479"/>
      <c r="AHB742" s="479"/>
      <c r="AHC742" s="479"/>
      <c r="AHD742" s="479"/>
      <c r="AHE742" s="479"/>
      <c r="AHF742" s="479"/>
      <c r="AHG742" s="479"/>
      <c r="AHH742" s="479"/>
      <c r="AHI742" s="479"/>
      <c r="AHJ742" s="479"/>
      <c r="AHK742" s="479"/>
      <c r="AHL742" s="479"/>
      <c r="AHM742" s="479"/>
      <c r="AHN742" s="479"/>
      <c r="AHO742" s="479"/>
      <c r="AHP742" s="479"/>
      <c r="AHQ742" s="479"/>
      <c r="AHR742" s="479"/>
      <c r="AHS742" s="479"/>
      <c r="AHT742" s="479"/>
      <c r="AHU742" s="479"/>
      <c r="AHV742" s="479"/>
      <c r="AHW742" s="479"/>
      <c r="AHX742" s="479"/>
      <c r="AHY742" s="479"/>
      <c r="AHZ742" s="479"/>
      <c r="AIA742" s="479"/>
      <c r="AIB742" s="479"/>
      <c r="AIC742" s="479"/>
      <c r="AID742" s="479"/>
      <c r="AIE742" s="479"/>
      <c r="AIF742" s="479"/>
      <c r="AIG742" s="479"/>
      <c r="AIH742" s="479"/>
      <c r="AII742" s="479"/>
      <c r="AIJ742" s="479"/>
      <c r="AIK742" s="479"/>
      <c r="AIL742" s="479"/>
      <c r="AIM742" s="479"/>
      <c r="AIN742" s="479"/>
      <c r="AIO742" s="479"/>
      <c r="AIP742" s="479"/>
      <c r="AIQ742" s="479"/>
      <c r="AIR742" s="479"/>
      <c r="AIS742" s="479"/>
      <c r="AIT742" s="479"/>
      <c r="AIU742" s="479"/>
      <c r="AIV742" s="479"/>
      <c r="AIW742" s="479"/>
      <c r="AIX742" s="479"/>
      <c r="AIY742" s="479"/>
      <c r="AIZ742" s="479"/>
      <c r="AJA742" s="479"/>
      <c r="AJB742" s="479"/>
      <c r="AJC742" s="479"/>
      <c r="AJD742" s="479"/>
      <c r="AJE742" s="479"/>
      <c r="AJF742" s="479"/>
      <c r="AJG742" s="479"/>
      <c r="AJH742" s="479"/>
      <c r="AJI742" s="479"/>
      <c r="AJJ742" s="479"/>
      <c r="AJK742" s="479"/>
      <c r="AJL742" s="479"/>
      <c r="AJM742" s="479"/>
      <c r="AJN742" s="479"/>
      <c r="AJO742" s="479"/>
      <c r="AJP742" s="479"/>
      <c r="AJQ742" s="479"/>
      <c r="AJR742" s="479"/>
      <c r="AJS742" s="479"/>
      <c r="AJT742" s="479"/>
      <c r="AJU742" s="479"/>
      <c r="AJV742" s="479"/>
      <c r="AJW742" s="479"/>
      <c r="AJX742" s="479"/>
      <c r="AJY742" s="479"/>
      <c r="AJZ742" s="479"/>
      <c r="AKA742" s="479"/>
      <c r="AKB742" s="479"/>
      <c r="AKC742" s="479"/>
      <c r="AKD742" s="479"/>
      <c r="AKE742" s="479"/>
      <c r="AKF742" s="479"/>
      <c r="AKG742" s="479"/>
      <c r="AKH742" s="479"/>
      <c r="AKI742" s="479"/>
      <c r="AKJ742" s="479"/>
      <c r="AKK742" s="479"/>
      <c r="AKL742" s="479"/>
      <c r="AKM742" s="479"/>
      <c r="AKN742" s="479"/>
      <c r="AKO742" s="479"/>
      <c r="AKP742" s="479"/>
      <c r="AKQ742" s="479"/>
      <c r="AKR742" s="479"/>
      <c r="AKS742" s="479"/>
      <c r="AKT742" s="479"/>
      <c r="AKU742" s="479"/>
      <c r="AKV742" s="479"/>
      <c r="AKW742" s="479"/>
      <c r="AKX742" s="479"/>
      <c r="AKY742" s="479"/>
      <c r="AKZ742" s="479"/>
      <c r="ALA742" s="479"/>
      <c r="ALB742" s="479"/>
      <c r="ALC742" s="479"/>
      <c r="ALD742" s="479"/>
      <c r="ALE742" s="479"/>
      <c r="ALF742" s="479"/>
      <c r="ALG742" s="479"/>
      <c r="ALH742" s="479"/>
      <c r="ALI742" s="479"/>
      <c r="ALJ742" s="479"/>
      <c r="ALK742" s="479"/>
      <c r="ALL742" s="479"/>
      <c r="ALM742" s="479"/>
      <c r="ALN742" s="479"/>
      <c r="ALO742" s="479"/>
      <c r="ALP742" s="479"/>
      <c r="ALQ742" s="479"/>
      <c r="ALR742" s="479"/>
      <c r="ALS742" s="479"/>
      <c r="ALT742" s="479"/>
      <c r="ALU742" s="479"/>
      <c r="ALV742" s="479"/>
      <c r="ALW742" s="479"/>
      <c r="ALX742" s="479"/>
      <c r="ALY742" s="479"/>
      <c r="ALZ742" s="479"/>
      <c r="AMA742" s="479"/>
      <c r="AMB742" s="479"/>
      <c r="AMC742" s="479"/>
      <c r="AMD742" s="479"/>
      <c r="AME742" s="479"/>
      <c r="AMF742" s="479"/>
      <c r="AMG742" s="479"/>
      <c r="AMH742" s="479"/>
      <c r="AMI742" s="479"/>
      <c r="AMJ742" s="479"/>
      <c r="AMK742" s="479"/>
      <c r="AML742" s="479"/>
      <c r="AMM742" s="479"/>
      <c r="AMN742" s="479"/>
      <c r="AMO742" s="479"/>
      <c r="AMP742" s="479"/>
      <c r="AMQ742" s="479"/>
      <c r="AMR742" s="479"/>
      <c r="AMS742" s="479"/>
      <c r="AMT742" s="479"/>
      <c r="AMU742" s="479"/>
      <c r="AMV742" s="479"/>
      <c r="AMW742" s="479"/>
      <c r="AMX742" s="479"/>
      <c r="AMY742" s="479"/>
      <c r="AMZ742" s="479"/>
      <c r="ANA742" s="479"/>
      <c r="ANB742" s="479"/>
      <c r="ANC742" s="479"/>
      <c r="AND742" s="479"/>
      <c r="ANE742" s="479"/>
      <c r="ANF742" s="479"/>
      <c r="ANG742" s="479"/>
      <c r="ANH742" s="479"/>
      <c r="ANI742" s="479"/>
      <c r="ANJ742" s="479"/>
      <c r="ANK742" s="479"/>
      <c r="ANL742" s="479"/>
      <c r="ANM742" s="479"/>
      <c r="ANN742" s="479"/>
      <c r="ANO742" s="479"/>
      <c r="ANP742" s="479"/>
      <c r="ANQ742" s="479"/>
      <c r="ANR742" s="479"/>
      <c r="ANS742" s="479"/>
      <c r="ANT742" s="479"/>
      <c r="ANU742" s="479"/>
      <c r="ANV742" s="479"/>
      <c r="ANW742" s="479"/>
      <c r="ANX742" s="479"/>
      <c r="ANY742" s="479"/>
      <c r="ANZ742" s="479"/>
      <c r="AOA742" s="479"/>
      <c r="AOB742" s="479"/>
      <c r="AOC742" s="479"/>
      <c r="AOD742" s="479"/>
      <c r="AOE742" s="479"/>
      <c r="AOF742" s="479"/>
      <c r="AOG742" s="479"/>
      <c r="AOH742" s="479"/>
      <c r="AOI742" s="479"/>
      <c r="AOJ742" s="479"/>
      <c r="AOK742" s="479"/>
      <c r="AOL742" s="479"/>
      <c r="AOM742" s="479"/>
      <c r="AON742" s="479"/>
      <c r="AOO742" s="479"/>
      <c r="AOP742" s="479"/>
      <c r="AOQ742" s="479"/>
      <c r="AOR742" s="479"/>
      <c r="AOS742" s="479"/>
      <c r="AOT742" s="479"/>
      <c r="AOU742" s="479"/>
      <c r="AOV742" s="479"/>
      <c r="AOW742" s="479"/>
      <c r="AOX742" s="479"/>
      <c r="AOY742" s="479"/>
      <c r="AOZ742" s="479"/>
      <c r="APA742" s="479"/>
      <c r="APB742" s="479"/>
      <c r="APC742" s="479"/>
      <c r="APD742" s="479"/>
      <c r="APE742" s="479"/>
      <c r="APF742" s="479"/>
      <c r="APG742" s="479"/>
      <c r="APH742" s="479"/>
      <c r="API742" s="479"/>
      <c r="APJ742" s="479"/>
      <c r="APK742" s="479"/>
      <c r="APL742" s="479"/>
      <c r="APM742" s="479"/>
      <c r="APN742" s="479"/>
      <c r="APO742" s="479"/>
      <c r="APP742" s="479"/>
      <c r="APQ742" s="479"/>
      <c r="APR742" s="479"/>
      <c r="APS742" s="479"/>
      <c r="APT742" s="479"/>
      <c r="APU742" s="479"/>
      <c r="APV742" s="479"/>
      <c r="APW742" s="479"/>
      <c r="APX742" s="479"/>
      <c r="APY742" s="479"/>
      <c r="APZ742" s="479"/>
      <c r="AQA742" s="479"/>
      <c r="AQB742" s="479"/>
      <c r="AQC742" s="479"/>
      <c r="AQD742" s="479"/>
      <c r="AQE742" s="479"/>
      <c r="AQF742" s="479"/>
      <c r="AQG742" s="479"/>
      <c r="AQH742" s="479"/>
      <c r="AQI742" s="479"/>
      <c r="AQJ742" s="479"/>
      <c r="AQK742" s="479"/>
      <c r="AQL742" s="479"/>
      <c r="AQM742" s="479"/>
      <c r="AQN742" s="479"/>
      <c r="AQO742" s="479"/>
      <c r="AQP742" s="479"/>
      <c r="AQQ742" s="479"/>
      <c r="AQR742" s="479"/>
      <c r="AQS742" s="479"/>
      <c r="AQT742" s="479"/>
      <c r="AQU742" s="479"/>
      <c r="AQV742" s="479"/>
      <c r="AQW742" s="479"/>
      <c r="AQX742" s="479"/>
      <c r="AQY742" s="479"/>
      <c r="AQZ742" s="479"/>
      <c r="ARA742" s="479"/>
      <c r="ARB742" s="479"/>
      <c r="ARC742" s="479"/>
      <c r="ARD742" s="479"/>
      <c r="ARE742" s="479"/>
      <c r="ARF742" s="479"/>
      <c r="ARG742" s="479"/>
      <c r="ARH742" s="479"/>
      <c r="ARI742" s="479"/>
      <c r="ARJ742" s="479"/>
      <c r="ARK742" s="479"/>
      <c r="ARL742" s="479"/>
      <c r="ARM742" s="479"/>
      <c r="ARN742" s="479"/>
      <c r="ARO742" s="479"/>
      <c r="ARP742" s="479"/>
      <c r="ARQ742" s="479"/>
      <c r="ARR742" s="479"/>
      <c r="ARS742" s="479"/>
      <c r="ART742" s="479"/>
      <c r="ARU742" s="479"/>
      <c r="ARV742" s="479"/>
      <c r="ARW742" s="479"/>
      <c r="ARX742" s="479"/>
      <c r="ARY742" s="479"/>
      <c r="ARZ742" s="479"/>
      <c r="ASA742" s="479"/>
      <c r="ASB742" s="479"/>
      <c r="ASC742" s="479"/>
      <c r="ASD742" s="479"/>
      <c r="ASE742" s="479"/>
      <c r="ASF742" s="479"/>
      <c r="ASG742" s="479"/>
      <c r="ASH742" s="479"/>
      <c r="ASI742" s="479"/>
      <c r="ASJ742" s="479"/>
      <c r="ASK742" s="479"/>
      <c r="ASL742" s="479"/>
      <c r="ASM742" s="479"/>
      <c r="ASN742" s="479"/>
      <c r="ASO742" s="479"/>
      <c r="ASP742" s="479"/>
      <c r="ASQ742" s="479"/>
      <c r="ASR742" s="479"/>
      <c r="ASS742" s="479"/>
      <c r="AST742" s="479"/>
      <c r="ASU742" s="479"/>
      <c r="ASV742" s="479"/>
      <c r="ASW742" s="479"/>
      <c r="ASX742" s="479"/>
      <c r="ASY742" s="479"/>
      <c r="ASZ742" s="479"/>
      <c r="ATA742" s="479"/>
      <c r="ATB742" s="479"/>
      <c r="ATC742" s="479"/>
      <c r="ATD742" s="479"/>
      <c r="ATE742" s="479"/>
      <c r="ATF742" s="479"/>
      <c r="ATG742" s="479"/>
      <c r="ATH742" s="479"/>
      <c r="ATI742" s="479"/>
      <c r="ATJ742" s="479"/>
      <c r="ATK742" s="479"/>
      <c r="ATL742" s="479"/>
      <c r="ATM742" s="479"/>
      <c r="ATN742" s="479"/>
      <c r="ATO742" s="479"/>
      <c r="ATP742" s="479"/>
      <c r="ATQ742" s="479"/>
      <c r="ATR742" s="479"/>
      <c r="ATS742" s="479"/>
      <c r="ATT742" s="479"/>
      <c r="ATU742" s="479"/>
      <c r="ATV742" s="479"/>
      <c r="ATW742" s="479"/>
      <c r="ATX742" s="479"/>
      <c r="ATY742" s="479"/>
      <c r="ATZ742" s="479"/>
      <c r="AUA742" s="479"/>
      <c r="AUB742" s="479"/>
      <c r="AUC742" s="479"/>
      <c r="AUD742" s="479"/>
      <c r="AUE742" s="479"/>
      <c r="AUF742" s="479"/>
      <c r="AUG742" s="479"/>
      <c r="AUH742" s="479"/>
      <c r="AUI742" s="479"/>
      <c r="AUJ742" s="479"/>
      <c r="AUK742" s="479"/>
      <c r="AUL742" s="479"/>
      <c r="AUM742" s="479"/>
      <c r="AUN742" s="479"/>
      <c r="AUO742" s="479"/>
      <c r="AUP742" s="479"/>
      <c r="AUQ742" s="479"/>
      <c r="AUR742" s="479"/>
      <c r="AUS742" s="479"/>
      <c r="AUT742" s="479"/>
      <c r="AUU742" s="479"/>
      <c r="AUV742" s="479"/>
      <c r="AUW742" s="479"/>
      <c r="AUX742" s="479"/>
      <c r="AUY742" s="479"/>
      <c r="AUZ742" s="479"/>
      <c r="AVA742" s="479"/>
      <c r="AVB742" s="479"/>
      <c r="AVC742" s="479"/>
      <c r="AVD742" s="479"/>
      <c r="AVE742" s="479"/>
      <c r="AVF742" s="479"/>
      <c r="AVG742" s="479"/>
      <c r="AVH742" s="479"/>
      <c r="AVI742" s="479"/>
      <c r="AVJ742" s="479"/>
      <c r="AVK742" s="479"/>
      <c r="AVL742" s="479"/>
      <c r="AVM742" s="479"/>
      <c r="AVN742" s="479"/>
      <c r="AVO742" s="479"/>
      <c r="AVP742" s="479"/>
      <c r="AVQ742" s="479"/>
      <c r="AVR742" s="479"/>
      <c r="AVS742" s="479"/>
      <c r="AVT742" s="479"/>
      <c r="AVU742" s="479"/>
      <c r="AVV742" s="479"/>
      <c r="AVW742" s="479"/>
      <c r="AVX742" s="479"/>
      <c r="AVY742" s="479"/>
      <c r="AVZ742" s="479"/>
      <c r="AWA742" s="479"/>
      <c r="AWB742" s="479"/>
      <c r="AWC742" s="479"/>
      <c r="AWD742" s="479"/>
      <c r="AWE742" s="479"/>
      <c r="AWF742" s="479"/>
      <c r="AWG742" s="479"/>
      <c r="AWH742" s="479"/>
      <c r="AWI742" s="479"/>
      <c r="AWJ742" s="479"/>
      <c r="AWK742" s="479"/>
      <c r="AWL742" s="479"/>
      <c r="AWM742" s="479"/>
      <c r="AWN742" s="479"/>
      <c r="AWO742" s="479"/>
      <c r="AWP742" s="479"/>
      <c r="AWQ742" s="479"/>
      <c r="AWR742" s="479"/>
      <c r="AWS742" s="479"/>
      <c r="AWT742" s="479"/>
      <c r="AWU742" s="479"/>
      <c r="AWV742" s="479"/>
      <c r="AWW742" s="479"/>
      <c r="AWX742" s="479"/>
      <c r="AWY742" s="479"/>
      <c r="AWZ742" s="479"/>
      <c r="AXA742" s="479"/>
      <c r="AXB742" s="479"/>
      <c r="AXC742" s="479"/>
      <c r="AXD742" s="479"/>
      <c r="AXE742" s="479"/>
      <c r="AXF742" s="479"/>
      <c r="AXG742" s="479"/>
      <c r="AXH742" s="479"/>
      <c r="AXI742" s="479"/>
      <c r="AXJ742" s="479"/>
      <c r="AXK742" s="479"/>
      <c r="AXL742" s="479"/>
      <c r="AXM742" s="479"/>
      <c r="AXN742" s="479"/>
      <c r="AXO742" s="479"/>
      <c r="AXP742" s="479"/>
      <c r="AXQ742" s="479"/>
      <c r="AXR742" s="479"/>
      <c r="AXS742" s="479"/>
      <c r="AXT742" s="479"/>
      <c r="AXU742" s="479"/>
      <c r="AXV742" s="479"/>
      <c r="AXW742" s="479"/>
      <c r="AXX742" s="479"/>
      <c r="AXY742" s="479"/>
      <c r="AXZ742" s="479"/>
      <c r="AYA742" s="479"/>
      <c r="AYB742" s="479"/>
      <c r="AYC742" s="479"/>
      <c r="AYD742" s="479"/>
      <c r="AYE742" s="479"/>
      <c r="AYF742" s="479"/>
      <c r="AYG742" s="479"/>
      <c r="AYH742" s="479"/>
      <c r="AYI742" s="479"/>
      <c r="AYJ742" s="479"/>
      <c r="AYK742" s="479"/>
      <c r="AYL742" s="479"/>
      <c r="AYM742" s="479"/>
      <c r="AYN742" s="479"/>
      <c r="AYO742" s="479"/>
      <c r="AYP742" s="479"/>
      <c r="AYQ742" s="479"/>
      <c r="AYR742" s="479"/>
      <c r="AYS742" s="479"/>
      <c r="AYT742" s="479"/>
      <c r="AYU742" s="479"/>
      <c r="AYV742" s="479"/>
      <c r="AYW742" s="479"/>
      <c r="AYX742" s="479"/>
      <c r="AYY742" s="479"/>
      <c r="AYZ742" s="479"/>
      <c r="AZA742" s="479"/>
      <c r="AZB742" s="479"/>
      <c r="AZC742" s="479"/>
      <c r="AZD742" s="479"/>
      <c r="AZE742" s="479"/>
      <c r="AZF742" s="479"/>
      <c r="AZG742" s="479"/>
      <c r="AZH742" s="479"/>
      <c r="AZI742" s="479"/>
      <c r="AZJ742" s="479"/>
      <c r="AZK742" s="479"/>
      <c r="AZL742" s="479"/>
      <c r="AZM742" s="479"/>
      <c r="AZN742" s="479"/>
      <c r="AZO742" s="479"/>
      <c r="AZP742" s="479"/>
      <c r="AZQ742" s="479"/>
      <c r="AZR742" s="479"/>
      <c r="AZS742" s="479"/>
      <c r="AZT742" s="479"/>
      <c r="AZU742" s="479"/>
      <c r="AZV742" s="479"/>
      <c r="AZW742" s="479"/>
      <c r="AZX742" s="479"/>
      <c r="AZY742" s="479"/>
      <c r="AZZ742" s="479"/>
      <c r="BAA742" s="479"/>
      <c r="BAB742" s="479"/>
      <c r="BAC742" s="479"/>
      <c r="BAD742" s="479"/>
      <c r="BAE742" s="479"/>
      <c r="BAF742" s="479"/>
      <c r="BAG742" s="479"/>
      <c r="BAH742" s="479"/>
      <c r="BAI742" s="479"/>
      <c r="BAJ742" s="479"/>
      <c r="BAK742" s="479"/>
      <c r="BAL742" s="479"/>
      <c r="BAM742" s="479"/>
      <c r="BAN742" s="479"/>
      <c r="BAO742" s="479"/>
      <c r="BAP742" s="479"/>
      <c r="BAQ742" s="479"/>
      <c r="BAR742" s="479"/>
      <c r="BAS742" s="479"/>
      <c r="BAT742" s="479"/>
      <c r="BAU742" s="479"/>
      <c r="BAV742" s="479"/>
      <c r="BAW742" s="479"/>
      <c r="BAX742" s="479"/>
      <c r="BAY742" s="479"/>
      <c r="BAZ742" s="479"/>
      <c r="BBA742" s="479"/>
      <c r="BBB742" s="479"/>
      <c r="BBC742" s="479"/>
      <c r="BBD742" s="479"/>
      <c r="BBE742" s="479"/>
      <c r="BBF742" s="479"/>
      <c r="BBG742" s="479"/>
      <c r="BBH742" s="479"/>
      <c r="BBI742" s="479"/>
      <c r="BBJ742" s="479"/>
      <c r="BBK742" s="479"/>
      <c r="BBL742" s="479"/>
      <c r="BBM742" s="479"/>
      <c r="BBN742" s="479"/>
      <c r="BBO742" s="479"/>
      <c r="BBP742" s="479"/>
      <c r="BBQ742" s="479"/>
      <c r="BBR742" s="479"/>
      <c r="BBS742" s="479"/>
      <c r="BBT742" s="479"/>
      <c r="BBU742" s="479"/>
      <c r="BBV742" s="479"/>
      <c r="BBW742" s="479"/>
      <c r="BBX742" s="479"/>
      <c r="BBY742" s="479"/>
      <c r="BBZ742" s="479"/>
      <c r="BCA742" s="479"/>
      <c r="BCB742" s="479"/>
      <c r="BCC742" s="479"/>
      <c r="BCD742" s="479"/>
      <c r="BCE742" s="479"/>
      <c r="BCF742" s="479"/>
      <c r="BCG742" s="479"/>
      <c r="BCH742" s="479"/>
      <c r="BCI742" s="479"/>
      <c r="BCJ742" s="479"/>
      <c r="BCK742" s="479"/>
      <c r="BCL742" s="479"/>
      <c r="BCM742" s="479"/>
      <c r="BCN742" s="479"/>
      <c r="BCO742" s="479"/>
      <c r="BCP742" s="479"/>
      <c r="BCQ742" s="479"/>
      <c r="BCR742" s="479"/>
      <c r="BCS742" s="479"/>
      <c r="BCT742" s="479"/>
      <c r="BCU742" s="479"/>
      <c r="BCV742" s="479"/>
      <c r="BCW742" s="479"/>
      <c r="BCX742" s="479"/>
      <c r="BCY742" s="479"/>
      <c r="BCZ742" s="479"/>
      <c r="BDA742" s="479"/>
      <c r="BDB742" s="479"/>
      <c r="BDC742" s="479"/>
      <c r="BDD742" s="479"/>
      <c r="BDE742" s="479"/>
      <c r="BDF742" s="479"/>
      <c r="BDG742" s="479"/>
      <c r="BDH742" s="479"/>
      <c r="BDI742" s="479"/>
      <c r="BDJ742" s="479"/>
      <c r="BDK742" s="479"/>
      <c r="BDL742" s="479"/>
      <c r="BDM742" s="479"/>
      <c r="BDN742" s="479"/>
      <c r="BDO742" s="479"/>
      <c r="BDP742" s="479"/>
      <c r="BDQ742" s="479"/>
      <c r="BDR742" s="479"/>
      <c r="BDS742" s="479"/>
      <c r="BDT742" s="479"/>
      <c r="BDU742" s="479"/>
      <c r="BDV742" s="479"/>
      <c r="BDW742" s="479"/>
      <c r="BDX742" s="479"/>
      <c r="BDY742" s="479"/>
      <c r="BDZ742" s="479"/>
      <c r="BEA742" s="479"/>
      <c r="BEB742" s="479"/>
      <c r="BEC742" s="479"/>
      <c r="BED742" s="479"/>
      <c r="BEE742" s="479"/>
      <c r="BEF742" s="479"/>
      <c r="BEG742" s="479"/>
      <c r="BEH742" s="479"/>
      <c r="BEI742" s="479"/>
      <c r="BEJ742" s="479"/>
      <c r="BEK742" s="479"/>
      <c r="BEL742" s="479"/>
      <c r="BEM742" s="479"/>
      <c r="BEN742" s="479"/>
      <c r="BEO742" s="479"/>
      <c r="BEP742" s="479"/>
      <c r="BEQ742" s="479"/>
      <c r="BER742" s="479"/>
      <c r="BES742" s="479"/>
      <c r="BET742" s="479"/>
      <c r="BEU742" s="479"/>
      <c r="BEV742" s="479"/>
      <c r="BEW742" s="479"/>
      <c r="BEX742" s="479"/>
      <c r="BEY742" s="479"/>
      <c r="BEZ742" s="479"/>
      <c r="BFA742" s="479"/>
      <c r="BFB742" s="479"/>
      <c r="BFC742" s="479"/>
      <c r="BFD742" s="479"/>
      <c r="BFE742" s="479"/>
      <c r="BFF742" s="479"/>
      <c r="BFG742" s="479"/>
      <c r="BFH742" s="479"/>
      <c r="BFI742" s="479"/>
      <c r="BFJ742" s="479"/>
      <c r="BFK742" s="479"/>
      <c r="BFL742" s="479"/>
      <c r="BFM742" s="479"/>
      <c r="BFN742" s="479"/>
      <c r="BFO742" s="479"/>
      <c r="BFP742" s="479"/>
      <c r="BFQ742" s="479"/>
      <c r="BFR742" s="479"/>
      <c r="BFS742" s="479"/>
      <c r="BFT742" s="479"/>
      <c r="BFU742" s="479"/>
      <c r="BFV742" s="479"/>
      <c r="BFW742" s="479"/>
      <c r="BFX742" s="479"/>
      <c r="BFY742" s="479"/>
      <c r="BFZ742" s="479"/>
      <c r="BGA742" s="479"/>
      <c r="BGB742" s="479"/>
      <c r="BGC742" s="479"/>
      <c r="BGD742" s="479"/>
      <c r="BGE742" s="479"/>
      <c r="BGF742" s="479"/>
      <c r="BGG742" s="479"/>
      <c r="BGH742" s="479"/>
      <c r="BGI742" s="479"/>
      <c r="BGJ742" s="479"/>
      <c r="BGK742" s="479"/>
      <c r="BGL742" s="479"/>
      <c r="BGM742" s="479"/>
      <c r="BGN742" s="479"/>
      <c r="BGO742" s="479"/>
      <c r="BGP742" s="479"/>
      <c r="BGQ742" s="479"/>
      <c r="BGR742" s="479"/>
      <c r="BGS742" s="479"/>
      <c r="BGT742" s="479"/>
      <c r="BGU742" s="479"/>
      <c r="BGV742" s="479"/>
      <c r="BGW742" s="479"/>
      <c r="BGX742" s="479"/>
      <c r="BGY742" s="479"/>
      <c r="BGZ742" s="479"/>
      <c r="BHA742" s="479"/>
      <c r="BHB742" s="479"/>
      <c r="BHC742" s="479"/>
      <c r="BHD742" s="479"/>
      <c r="BHE742" s="479"/>
      <c r="BHF742" s="479"/>
      <c r="BHG742" s="479"/>
      <c r="BHH742" s="479"/>
      <c r="BHI742" s="479"/>
      <c r="BHJ742" s="479"/>
      <c r="BHK742" s="479"/>
      <c r="BHL742" s="479"/>
      <c r="BHM742" s="479"/>
      <c r="BHN742" s="479"/>
      <c r="BHO742" s="479"/>
      <c r="BHP742" s="479"/>
      <c r="BHQ742" s="479"/>
      <c r="BHR742" s="479"/>
      <c r="BHS742" s="479"/>
      <c r="BHT742" s="479"/>
      <c r="BHU742" s="479"/>
      <c r="BHV742" s="479"/>
      <c r="BHW742" s="479"/>
      <c r="BHX742" s="479"/>
      <c r="BHY742" s="479"/>
      <c r="BHZ742" s="479"/>
      <c r="BIA742" s="479"/>
      <c r="BIB742" s="479"/>
      <c r="BIC742" s="479"/>
      <c r="BID742" s="479"/>
      <c r="BIE742" s="479"/>
      <c r="BIF742" s="479"/>
      <c r="BIG742" s="479"/>
      <c r="BIH742" s="479"/>
      <c r="BII742" s="479"/>
      <c r="BIJ742" s="479"/>
      <c r="BIK742" s="479"/>
      <c r="BIL742" s="479"/>
      <c r="BIM742" s="479"/>
      <c r="BIN742" s="479"/>
      <c r="BIO742" s="479"/>
      <c r="BIP742" s="479"/>
      <c r="BIQ742" s="479"/>
      <c r="BIR742" s="479"/>
      <c r="BIS742" s="479"/>
      <c r="BIT742" s="479"/>
      <c r="BIU742" s="479"/>
      <c r="BIV742" s="479"/>
      <c r="BIW742" s="479"/>
      <c r="BIX742" s="479"/>
      <c r="BIY742" s="479"/>
      <c r="BIZ742" s="479"/>
      <c r="BJA742" s="479"/>
      <c r="BJB742" s="479"/>
      <c r="BJC742" s="479"/>
      <c r="BJD742" s="479"/>
      <c r="BJE742" s="479"/>
      <c r="BJF742" s="479"/>
      <c r="BJG742" s="479"/>
      <c r="BJH742" s="479"/>
      <c r="BJI742" s="479"/>
      <c r="BJJ742" s="479"/>
      <c r="BJK742" s="479"/>
      <c r="BJL742" s="479"/>
      <c r="BJM742" s="479"/>
      <c r="BJN742" s="479"/>
      <c r="BJO742" s="479"/>
      <c r="BJP742" s="479"/>
      <c r="BJQ742" s="479"/>
      <c r="BJR742" s="479"/>
      <c r="BJS742" s="479"/>
      <c r="BJT742" s="479"/>
      <c r="BJU742" s="479"/>
      <c r="BJV742" s="479"/>
      <c r="BJW742" s="479"/>
      <c r="BJX742" s="479"/>
      <c r="BJY742" s="479"/>
      <c r="BJZ742" s="479"/>
      <c r="BKA742" s="479"/>
      <c r="BKB742" s="479"/>
      <c r="BKC742" s="479"/>
      <c r="BKD742" s="479"/>
      <c r="BKE742" s="479"/>
      <c r="BKF742" s="479"/>
      <c r="BKG742" s="479"/>
      <c r="BKH742" s="479"/>
      <c r="BKI742" s="479"/>
      <c r="BKJ742" s="479"/>
      <c r="BKK742" s="479"/>
      <c r="BKL742" s="479"/>
      <c r="BKM742" s="479"/>
      <c r="BKN742" s="479"/>
      <c r="BKO742" s="479"/>
      <c r="BKP742" s="479"/>
      <c r="BKQ742" s="479"/>
      <c r="BKR742" s="479"/>
      <c r="BKS742" s="479"/>
      <c r="BKT742" s="479"/>
      <c r="BKU742" s="479"/>
      <c r="BKV742" s="479"/>
      <c r="BKW742" s="479"/>
      <c r="BKX742" s="479"/>
      <c r="BKY742" s="479"/>
      <c r="BKZ742" s="479"/>
      <c r="BLA742" s="479"/>
      <c r="BLB742" s="479"/>
      <c r="BLC742" s="479"/>
      <c r="BLD742" s="479"/>
      <c r="BLE742" s="479"/>
      <c r="BLF742" s="479"/>
      <c r="BLG742" s="479"/>
      <c r="BLH742" s="479"/>
      <c r="BLI742" s="479"/>
      <c r="BLJ742" s="479"/>
      <c r="BLK742" s="479"/>
      <c r="BLL742" s="479"/>
      <c r="BLM742" s="479"/>
      <c r="BLN742" s="479"/>
      <c r="BLO742" s="479"/>
      <c r="BLP742" s="479"/>
      <c r="BLQ742" s="479"/>
      <c r="BLR742" s="479"/>
      <c r="BLS742" s="479"/>
      <c r="BLT742" s="479"/>
      <c r="BLU742" s="479"/>
      <c r="BLV742" s="479"/>
      <c r="BLW742" s="479"/>
      <c r="BLX742" s="479"/>
      <c r="BLY742" s="479"/>
      <c r="BLZ742" s="479"/>
      <c r="BMA742" s="479"/>
      <c r="BMB742" s="479"/>
      <c r="BMC742" s="479"/>
      <c r="BMD742" s="479"/>
      <c r="BME742" s="479"/>
      <c r="BMF742" s="479"/>
      <c r="BMG742" s="479"/>
      <c r="BMH742" s="479"/>
      <c r="BMI742" s="479"/>
      <c r="BMJ742" s="479"/>
      <c r="BMK742" s="479"/>
      <c r="BML742" s="479"/>
      <c r="BMM742" s="479"/>
      <c r="BMN742" s="479"/>
      <c r="BMO742" s="479"/>
      <c r="BMP742" s="479"/>
      <c r="BMQ742" s="479"/>
      <c r="BMR742" s="479"/>
      <c r="BMS742" s="479"/>
      <c r="BMT742" s="479"/>
      <c r="BMU742" s="479"/>
      <c r="BMV742" s="479"/>
      <c r="BMW742" s="479"/>
      <c r="BMX742" s="479"/>
      <c r="BMY742" s="479"/>
      <c r="BMZ742" s="479"/>
      <c r="BNA742" s="479"/>
      <c r="BNB742" s="479"/>
      <c r="BNC742" s="479"/>
      <c r="BND742" s="479"/>
      <c r="BNE742" s="479"/>
      <c r="BNF742" s="479"/>
      <c r="BNG742" s="479"/>
      <c r="BNH742" s="479"/>
      <c r="BNI742" s="479"/>
      <c r="BNJ742" s="479"/>
      <c r="BNK742" s="479"/>
      <c r="BNL742" s="479"/>
      <c r="BNM742" s="479"/>
      <c r="BNN742" s="479"/>
      <c r="BNO742" s="479"/>
      <c r="BNP742" s="479"/>
      <c r="BNQ742" s="479"/>
      <c r="BNR742" s="479"/>
      <c r="BNS742" s="479"/>
      <c r="BNT742" s="479"/>
      <c r="BNU742" s="479"/>
      <c r="BNV742" s="479"/>
      <c r="BNW742" s="479"/>
      <c r="BNX742" s="479"/>
      <c r="BNY742" s="479"/>
      <c r="BNZ742" s="479"/>
      <c r="BOA742" s="479"/>
      <c r="BOB742" s="479"/>
      <c r="BOC742" s="479"/>
      <c r="BOD742" s="479"/>
      <c r="BOE742" s="479"/>
      <c r="BOF742" s="479"/>
      <c r="BOG742" s="479"/>
      <c r="BOH742" s="479"/>
      <c r="BOI742" s="479"/>
      <c r="BOJ742" s="479"/>
      <c r="BOK742" s="479"/>
      <c r="BOL742" s="479"/>
      <c r="BOM742" s="479"/>
      <c r="BON742" s="479"/>
      <c r="BOO742" s="479"/>
      <c r="BOP742" s="479"/>
      <c r="BOQ742" s="479"/>
      <c r="BOR742" s="479"/>
      <c r="BOS742" s="479"/>
      <c r="BOT742" s="479"/>
      <c r="BOU742" s="479"/>
      <c r="BOV742" s="479"/>
      <c r="BOW742" s="479"/>
      <c r="BOX742" s="479"/>
      <c r="BOY742" s="479"/>
      <c r="BOZ742" s="479"/>
      <c r="BPA742" s="479"/>
      <c r="BPB742" s="479"/>
      <c r="BPC742" s="479"/>
      <c r="BPD742" s="479"/>
      <c r="BPE742" s="479"/>
      <c r="BPF742" s="479"/>
      <c r="BPG742" s="479"/>
      <c r="BPH742" s="479"/>
      <c r="BPI742" s="479"/>
      <c r="BPJ742" s="479"/>
      <c r="BPK742" s="479"/>
      <c r="BPL742" s="479"/>
      <c r="BPM742" s="479"/>
      <c r="BPN742" s="479"/>
      <c r="BPO742" s="479"/>
      <c r="BPP742" s="479"/>
      <c r="BPQ742" s="479"/>
      <c r="BPR742" s="479"/>
      <c r="BPS742" s="479"/>
      <c r="BPT742" s="479"/>
      <c r="BPU742" s="479"/>
      <c r="BPV742" s="479"/>
      <c r="BPW742" s="479"/>
      <c r="BPX742" s="479"/>
      <c r="BPY742" s="479"/>
      <c r="BPZ742" s="479"/>
      <c r="BQA742" s="479"/>
      <c r="BQB742" s="479"/>
      <c r="BQC742" s="479"/>
      <c r="BQD742" s="479"/>
      <c r="BQE742" s="479"/>
      <c r="BQF742" s="479"/>
      <c r="BQG742" s="479"/>
      <c r="BQH742" s="479"/>
      <c r="BQI742" s="479"/>
      <c r="BQJ742" s="479"/>
      <c r="BQK742" s="479"/>
      <c r="BQL742" s="479"/>
      <c r="BQM742" s="479"/>
      <c r="BQN742" s="479"/>
      <c r="BQO742" s="479"/>
      <c r="BQP742" s="479"/>
      <c r="BQQ742" s="479"/>
      <c r="BQR742" s="479"/>
      <c r="BQS742" s="479"/>
      <c r="BQT742" s="479"/>
      <c r="BQU742" s="479"/>
      <c r="BQV742" s="479"/>
      <c r="BQW742" s="479"/>
      <c r="BQX742" s="479"/>
      <c r="BQY742" s="479"/>
      <c r="BQZ742" s="479"/>
      <c r="BRA742" s="479"/>
      <c r="BRB742" s="479"/>
      <c r="BRC742" s="479"/>
      <c r="BRD742" s="479"/>
      <c r="BRE742" s="479"/>
      <c r="BRF742" s="479"/>
      <c r="BRG742" s="479"/>
      <c r="BRH742" s="479"/>
      <c r="BRI742" s="479"/>
      <c r="BRJ742" s="479"/>
      <c r="BRK742" s="479"/>
      <c r="BRL742" s="479"/>
      <c r="BRM742" s="479"/>
      <c r="BRN742" s="479"/>
      <c r="BRO742" s="479"/>
      <c r="BRP742" s="479"/>
      <c r="BRQ742" s="479"/>
      <c r="BRR742" s="479"/>
      <c r="BRS742" s="479"/>
      <c r="BRT742" s="479"/>
      <c r="BRU742" s="479"/>
      <c r="BRV742" s="479"/>
      <c r="BRW742" s="479"/>
      <c r="BRX742" s="479"/>
      <c r="BRY742" s="479"/>
      <c r="BRZ742" s="479"/>
      <c r="BSA742" s="479"/>
      <c r="BSB742" s="479"/>
      <c r="BSC742" s="479"/>
      <c r="BSD742" s="479"/>
      <c r="BSE742" s="479"/>
      <c r="BSF742" s="479"/>
      <c r="BSG742" s="479"/>
      <c r="BSH742" s="479"/>
      <c r="BSI742" s="479"/>
      <c r="BSJ742" s="479"/>
      <c r="BSK742" s="479"/>
      <c r="BSL742" s="479"/>
      <c r="BSM742" s="479"/>
      <c r="BSN742" s="479"/>
      <c r="BSO742" s="479"/>
      <c r="BSP742" s="479"/>
      <c r="BSQ742" s="479"/>
      <c r="BSR742" s="479"/>
      <c r="BSS742" s="479"/>
      <c r="BST742" s="479"/>
      <c r="BSU742" s="479"/>
      <c r="BSV742" s="479"/>
      <c r="BSW742" s="479"/>
      <c r="BSX742" s="479"/>
      <c r="BSY742" s="479"/>
      <c r="BSZ742" s="479"/>
      <c r="BTA742" s="479"/>
      <c r="BTB742" s="479"/>
      <c r="BTC742" s="479"/>
      <c r="BTD742" s="479"/>
      <c r="BTE742" s="479"/>
      <c r="BTF742" s="479"/>
      <c r="BTG742" s="479"/>
      <c r="BTH742" s="479"/>
      <c r="BTI742" s="479"/>
      <c r="BTJ742" s="479"/>
      <c r="BTK742" s="479"/>
      <c r="BTL742" s="479"/>
      <c r="BTM742" s="479"/>
      <c r="BTN742" s="479"/>
      <c r="BTO742" s="479"/>
      <c r="BTP742" s="479"/>
      <c r="BTQ742" s="479"/>
      <c r="BTR742" s="479"/>
      <c r="BTS742" s="479"/>
      <c r="BTT742" s="479"/>
      <c r="BTU742" s="479"/>
      <c r="BTV742" s="479"/>
      <c r="BTW742" s="479"/>
      <c r="BTX742" s="479"/>
      <c r="BTY742" s="479"/>
      <c r="BTZ742" s="479"/>
      <c r="BUA742" s="479"/>
      <c r="BUB742" s="479"/>
      <c r="BUC742" s="479"/>
      <c r="BUD742" s="479"/>
      <c r="BUE742" s="479"/>
      <c r="BUF742" s="479"/>
      <c r="BUG742" s="479"/>
      <c r="BUH742" s="479"/>
      <c r="BUI742" s="479"/>
      <c r="BUJ742" s="479"/>
      <c r="BUK742" s="479"/>
      <c r="BUL742" s="479"/>
      <c r="BUM742" s="479"/>
      <c r="BUN742" s="479"/>
      <c r="BUO742" s="479"/>
      <c r="BUP742" s="479"/>
      <c r="BUQ742" s="479"/>
      <c r="BUR742" s="479"/>
      <c r="BUS742" s="479"/>
      <c r="BUT742" s="479"/>
      <c r="BUU742" s="479"/>
      <c r="BUV742" s="479"/>
      <c r="BUW742" s="479"/>
      <c r="BUX742" s="479"/>
      <c r="BUY742" s="479"/>
      <c r="BUZ742" s="479"/>
      <c r="BVA742" s="479"/>
      <c r="BVB742" s="479"/>
      <c r="BVC742" s="479"/>
      <c r="BVD742" s="479"/>
      <c r="BVE742" s="479"/>
      <c r="BVF742" s="479"/>
      <c r="BVG742" s="479"/>
      <c r="BVH742" s="479"/>
      <c r="BVI742" s="479"/>
      <c r="BVJ742" s="479"/>
      <c r="BVK742" s="479"/>
      <c r="BVL742" s="479"/>
      <c r="BVM742" s="479"/>
      <c r="BVN742" s="479"/>
      <c r="BVO742" s="479"/>
      <c r="BVP742" s="479"/>
      <c r="BVQ742" s="479"/>
      <c r="BVR742" s="479"/>
      <c r="BVS742" s="479"/>
      <c r="BVT742" s="479"/>
      <c r="BVU742" s="479"/>
      <c r="BVV742" s="479"/>
      <c r="BVW742" s="479"/>
      <c r="BVX742" s="479"/>
      <c r="BVY742" s="479"/>
      <c r="BVZ742" s="479"/>
      <c r="BWA742" s="479"/>
      <c r="BWB742" s="479"/>
      <c r="BWC742" s="479"/>
      <c r="BWD742" s="479"/>
      <c r="BWE742" s="479"/>
      <c r="BWF742" s="479"/>
      <c r="BWG742" s="479"/>
      <c r="BWH742" s="479"/>
      <c r="BWI742" s="479"/>
      <c r="BWJ742" s="479"/>
      <c r="BWK742" s="479"/>
      <c r="BWL742" s="479"/>
      <c r="BWM742" s="479"/>
      <c r="BWN742" s="479"/>
      <c r="BWO742" s="479"/>
      <c r="BWP742" s="479"/>
      <c r="BWQ742" s="479"/>
      <c r="BWR742" s="479"/>
      <c r="BWS742" s="479"/>
      <c r="BWT742" s="479"/>
      <c r="BWU742" s="479"/>
      <c r="BWV742" s="479"/>
      <c r="BWW742" s="479"/>
      <c r="BWX742" s="479"/>
      <c r="BWY742" s="479"/>
      <c r="BWZ742" s="479"/>
      <c r="BXA742" s="479"/>
      <c r="BXB742" s="479"/>
      <c r="BXC742" s="479"/>
      <c r="BXD742" s="479"/>
      <c r="BXE742" s="479"/>
      <c r="BXF742" s="479"/>
      <c r="BXG742" s="479"/>
      <c r="BXH742" s="479"/>
      <c r="BXI742" s="479"/>
      <c r="BXJ742" s="479"/>
      <c r="BXK742" s="479"/>
      <c r="BXL742" s="479"/>
      <c r="BXM742" s="479"/>
      <c r="BXN742" s="479"/>
      <c r="BXO742" s="479"/>
      <c r="BXP742" s="479"/>
      <c r="BXQ742" s="479"/>
      <c r="BXR742" s="479"/>
      <c r="BXS742" s="479"/>
      <c r="BXT742" s="479"/>
      <c r="BXU742" s="479"/>
      <c r="BXV742" s="479"/>
      <c r="BXW742" s="479"/>
      <c r="BXX742" s="479"/>
      <c r="BXY742" s="479"/>
      <c r="BXZ742" s="479"/>
      <c r="BYA742" s="479"/>
      <c r="BYB742" s="479"/>
      <c r="BYC742" s="479"/>
      <c r="BYD742" s="479"/>
      <c r="BYE742" s="479"/>
      <c r="BYF742" s="479"/>
      <c r="BYG742" s="479"/>
      <c r="BYH742" s="479"/>
      <c r="BYI742" s="479"/>
      <c r="BYJ742" s="479"/>
      <c r="BYK742" s="479"/>
      <c r="BYL742" s="479"/>
      <c r="BYM742" s="479"/>
      <c r="BYN742" s="479"/>
      <c r="BYO742" s="479"/>
      <c r="BYP742" s="479"/>
      <c r="BYQ742" s="479"/>
      <c r="BYR742" s="479"/>
      <c r="BYS742" s="479"/>
      <c r="BYT742" s="479"/>
      <c r="BYU742" s="479"/>
      <c r="BYV742" s="479"/>
      <c r="BYW742" s="479"/>
      <c r="BYX742" s="479"/>
      <c r="BYY742" s="479"/>
      <c r="BYZ742" s="479"/>
      <c r="BZA742" s="479"/>
      <c r="BZB742" s="479"/>
      <c r="BZC742" s="479"/>
      <c r="BZD742" s="479"/>
      <c r="BZE742" s="479"/>
      <c r="BZF742" s="479"/>
      <c r="BZG742" s="479"/>
      <c r="BZH742" s="479"/>
      <c r="BZI742" s="479"/>
      <c r="BZJ742" s="479"/>
      <c r="BZK742" s="479"/>
      <c r="BZL742" s="479"/>
      <c r="BZM742" s="479"/>
      <c r="BZN742" s="479"/>
      <c r="BZO742" s="479"/>
      <c r="BZP742" s="479"/>
      <c r="BZQ742" s="479"/>
      <c r="BZR742" s="479"/>
      <c r="BZS742" s="479"/>
      <c r="BZT742" s="479"/>
      <c r="BZU742" s="479"/>
      <c r="BZV742" s="479"/>
      <c r="BZW742" s="479"/>
      <c r="BZX742" s="479"/>
      <c r="BZY742" s="479"/>
      <c r="BZZ742" s="479"/>
      <c r="CAA742" s="479"/>
      <c r="CAB742" s="479"/>
      <c r="CAC742" s="479"/>
      <c r="CAD742" s="479"/>
      <c r="CAE742" s="479"/>
      <c r="CAF742" s="479"/>
      <c r="CAG742" s="479"/>
      <c r="CAH742" s="479"/>
      <c r="CAI742" s="479"/>
      <c r="CAJ742" s="479"/>
      <c r="CAK742" s="479"/>
      <c r="CAL742" s="479"/>
      <c r="CAM742" s="479"/>
      <c r="CAN742" s="479"/>
      <c r="CAO742" s="479"/>
      <c r="CAP742" s="479"/>
      <c r="CAQ742" s="479"/>
      <c r="CAR742" s="479"/>
      <c r="CAS742" s="479"/>
      <c r="CAT742" s="479"/>
      <c r="CAU742" s="479"/>
      <c r="CAV742" s="479"/>
      <c r="CAW742" s="479"/>
      <c r="CAX742" s="479"/>
      <c r="CAY742" s="479"/>
      <c r="CAZ742" s="479"/>
      <c r="CBA742" s="479"/>
      <c r="CBB742" s="479"/>
      <c r="CBC742" s="479"/>
      <c r="CBD742" s="479"/>
      <c r="CBE742" s="479"/>
      <c r="CBF742" s="479"/>
      <c r="CBG742" s="479"/>
      <c r="CBH742" s="479"/>
      <c r="CBI742" s="479"/>
      <c r="CBJ742" s="479"/>
      <c r="CBK742" s="479"/>
      <c r="CBL742" s="479"/>
      <c r="CBM742" s="479"/>
      <c r="CBN742" s="479"/>
      <c r="CBO742" s="479"/>
      <c r="CBP742" s="479"/>
      <c r="CBQ742" s="479"/>
      <c r="CBR742" s="479"/>
      <c r="CBS742" s="479"/>
      <c r="CBT742" s="479"/>
      <c r="CBU742" s="479"/>
      <c r="CBV742" s="479"/>
      <c r="CBW742" s="479"/>
      <c r="CBX742" s="479"/>
      <c r="CBY742" s="479"/>
      <c r="CBZ742" s="479"/>
      <c r="CCA742" s="479"/>
      <c r="CCB742" s="479"/>
      <c r="CCC742" s="479"/>
      <c r="CCD742" s="479"/>
      <c r="CCE742" s="479"/>
      <c r="CCF742" s="479"/>
      <c r="CCG742" s="479"/>
      <c r="CCH742" s="479"/>
      <c r="CCI742" s="479"/>
      <c r="CCJ742" s="479"/>
      <c r="CCK742" s="479"/>
      <c r="CCL742" s="479"/>
      <c r="CCM742" s="479"/>
      <c r="CCN742" s="479"/>
      <c r="CCO742" s="479"/>
      <c r="CCP742" s="479"/>
      <c r="CCQ742" s="479"/>
      <c r="CCR742" s="479"/>
      <c r="CCS742" s="479"/>
      <c r="CCT742" s="479"/>
      <c r="CCU742" s="479"/>
      <c r="CCV742" s="479"/>
      <c r="CCW742" s="479"/>
      <c r="CCX742" s="479"/>
      <c r="CCY742" s="479"/>
      <c r="CCZ742" s="479"/>
      <c r="CDA742" s="479"/>
      <c r="CDB742" s="479"/>
      <c r="CDC742" s="479"/>
      <c r="CDD742" s="479"/>
      <c r="CDE742" s="479"/>
      <c r="CDF742" s="479"/>
      <c r="CDG742" s="479"/>
      <c r="CDH742" s="479"/>
      <c r="CDI742" s="479"/>
      <c r="CDJ742" s="479"/>
      <c r="CDK742" s="479"/>
      <c r="CDL742" s="479"/>
      <c r="CDM742" s="479"/>
      <c r="CDN742" s="479"/>
      <c r="CDO742" s="479"/>
      <c r="CDP742" s="479"/>
      <c r="CDQ742" s="479"/>
      <c r="CDR742" s="479"/>
      <c r="CDS742" s="479"/>
      <c r="CDT742" s="479"/>
      <c r="CDU742" s="479"/>
      <c r="CDV742" s="479"/>
      <c r="CDW742" s="479"/>
      <c r="CDX742" s="479"/>
      <c r="CDY742" s="479"/>
      <c r="CDZ742" s="479"/>
      <c r="CEA742" s="479"/>
      <c r="CEB742" s="479"/>
      <c r="CEC742" s="479"/>
      <c r="CED742" s="479"/>
      <c r="CEE742" s="479"/>
      <c r="CEF742" s="479"/>
      <c r="CEG742" s="479"/>
      <c r="CEH742" s="479"/>
      <c r="CEI742" s="479"/>
      <c r="CEJ742" s="479"/>
      <c r="CEK742" s="479"/>
      <c r="CEL742" s="479"/>
      <c r="CEM742" s="479"/>
      <c r="CEN742" s="479"/>
      <c r="CEO742" s="479"/>
      <c r="CEP742" s="479"/>
      <c r="CEQ742" s="479"/>
      <c r="CER742" s="479"/>
      <c r="CES742" s="479"/>
      <c r="CET742" s="479"/>
      <c r="CEU742" s="479"/>
      <c r="CEV742" s="479"/>
      <c r="CEW742" s="479"/>
      <c r="CEX742" s="479"/>
      <c r="CEY742" s="479"/>
      <c r="CEZ742" s="479"/>
      <c r="CFA742" s="479"/>
      <c r="CFB742" s="479"/>
      <c r="CFC742" s="479"/>
      <c r="CFD742" s="479"/>
      <c r="CFE742" s="479"/>
      <c r="CFF742" s="479"/>
      <c r="CFG742" s="479"/>
      <c r="CFH742" s="479"/>
      <c r="CFI742" s="479"/>
      <c r="CFJ742" s="479"/>
      <c r="CFK742" s="479"/>
      <c r="CFL742" s="479"/>
      <c r="CFM742" s="479"/>
      <c r="CFN742" s="479"/>
      <c r="CFO742" s="479"/>
      <c r="CFP742" s="479"/>
      <c r="CFQ742" s="479"/>
      <c r="CFR742" s="479"/>
      <c r="CFS742" s="479"/>
      <c r="CFT742" s="479"/>
      <c r="CFU742" s="479"/>
      <c r="CFV742" s="479"/>
      <c r="CFW742" s="479"/>
      <c r="CFX742" s="479"/>
      <c r="CFY742" s="479"/>
      <c r="CFZ742" s="479"/>
      <c r="CGA742" s="479"/>
      <c r="CGB742" s="479"/>
      <c r="CGC742" s="479"/>
      <c r="CGD742" s="479"/>
      <c r="CGE742" s="479"/>
      <c r="CGF742" s="479"/>
      <c r="CGG742" s="479"/>
      <c r="CGH742" s="479"/>
      <c r="CGI742" s="479"/>
      <c r="CGJ742" s="479"/>
      <c r="CGK742" s="479"/>
      <c r="CGL742" s="479"/>
      <c r="CGM742" s="479"/>
      <c r="CGN742" s="479"/>
      <c r="CGO742" s="479"/>
      <c r="CGP742" s="479"/>
      <c r="CGQ742" s="479"/>
      <c r="CGR742" s="479"/>
      <c r="CGS742" s="479"/>
      <c r="CGT742" s="479"/>
      <c r="CGU742" s="479"/>
      <c r="CGV742" s="479"/>
      <c r="CGW742" s="479"/>
      <c r="CGX742" s="479"/>
      <c r="CGY742" s="479"/>
      <c r="CGZ742" s="479"/>
      <c r="CHA742" s="479"/>
      <c r="CHB742" s="479"/>
      <c r="CHC742" s="479"/>
      <c r="CHD742" s="479"/>
      <c r="CHE742" s="479"/>
      <c r="CHF742" s="479"/>
      <c r="CHG742" s="479"/>
      <c r="CHH742" s="479"/>
      <c r="CHI742" s="479"/>
      <c r="CHJ742" s="479"/>
      <c r="CHK742" s="479"/>
      <c r="CHL742" s="479"/>
      <c r="CHM742" s="479"/>
      <c r="CHN742" s="479"/>
      <c r="CHO742" s="479"/>
      <c r="CHP742" s="479"/>
      <c r="CHQ742" s="479"/>
      <c r="CHR742" s="479"/>
      <c r="CHS742" s="479"/>
      <c r="CHT742" s="479"/>
      <c r="CHU742" s="479"/>
      <c r="CHV742" s="479"/>
      <c r="CHW742" s="479"/>
      <c r="CHX742" s="479"/>
      <c r="CHY742" s="479"/>
      <c r="CHZ742" s="479"/>
      <c r="CIA742" s="479"/>
      <c r="CIB742" s="479"/>
      <c r="CIC742" s="479"/>
      <c r="CID742" s="479"/>
      <c r="CIE742" s="479"/>
      <c r="CIF742" s="479"/>
      <c r="CIG742" s="479"/>
      <c r="CIH742" s="479"/>
      <c r="CII742" s="479"/>
      <c r="CIJ742" s="479"/>
      <c r="CIK742" s="479"/>
      <c r="CIL742" s="479"/>
      <c r="CIM742" s="479"/>
      <c r="CIN742" s="479"/>
      <c r="CIO742" s="479"/>
      <c r="CIP742" s="479"/>
      <c r="CIQ742" s="479"/>
      <c r="CIR742" s="479"/>
      <c r="CIS742" s="479"/>
      <c r="CIT742" s="479"/>
      <c r="CIU742" s="479"/>
      <c r="CIV742" s="479"/>
      <c r="CIW742" s="479"/>
      <c r="CIX742" s="479"/>
      <c r="CIY742" s="479"/>
      <c r="CIZ742" s="479"/>
      <c r="CJA742" s="479"/>
      <c r="CJB742" s="479"/>
      <c r="CJC742" s="479"/>
      <c r="CJD742" s="479"/>
      <c r="CJE742" s="479"/>
      <c r="CJF742" s="479"/>
      <c r="CJG742" s="479"/>
      <c r="CJH742" s="479"/>
      <c r="CJI742" s="479"/>
      <c r="CJJ742" s="479"/>
      <c r="CJK742" s="479"/>
      <c r="CJL742" s="479"/>
      <c r="CJM742" s="479"/>
      <c r="CJN742" s="479"/>
      <c r="CJO742" s="479"/>
      <c r="CJP742" s="479"/>
      <c r="CJQ742" s="479"/>
      <c r="CJR742" s="479"/>
      <c r="CJS742" s="479"/>
      <c r="CJT742" s="479"/>
      <c r="CJU742" s="479"/>
      <c r="CJV742" s="479"/>
      <c r="CJW742" s="479"/>
      <c r="CJX742" s="479"/>
      <c r="CJY742" s="479"/>
      <c r="CJZ742" s="479"/>
      <c r="CKA742" s="479"/>
      <c r="CKB742" s="479"/>
      <c r="CKC742" s="479"/>
      <c r="CKD742" s="479"/>
      <c r="CKE742" s="479"/>
      <c r="CKF742" s="479"/>
      <c r="CKG742" s="479"/>
      <c r="CKH742" s="479"/>
      <c r="CKI742" s="479"/>
      <c r="CKJ742" s="479"/>
      <c r="CKK742" s="479"/>
      <c r="CKL742" s="479"/>
      <c r="CKM742" s="479"/>
      <c r="CKN742" s="479"/>
      <c r="CKO742" s="479"/>
      <c r="CKP742" s="479"/>
      <c r="CKQ742" s="479"/>
      <c r="CKR742" s="479"/>
      <c r="CKS742" s="479"/>
      <c r="CKT742" s="479"/>
      <c r="CKU742" s="479"/>
      <c r="CKV742" s="479"/>
      <c r="CKW742" s="479"/>
      <c r="CKX742" s="479"/>
      <c r="CKY742" s="479"/>
      <c r="CKZ742" s="479"/>
      <c r="CLA742" s="479"/>
      <c r="CLB742" s="479"/>
      <c r="CLC742" s="479"/>
      <c r="CLD742" s="479"/>
      <c r="CLE742" s="479"/>
      <c r="CLF742" s="479"/>
      <c r="CLG742" s="479"/>
      <c r="CLH742" s="479"/>
      <c r="CLI742" s="479"/>
      <c r="CLJ742" s="479"/>
      <c r="CLK742" s="479"/>
      <c r="CLL742" s="479"/>
      <c r="CLM742" s="479"/>
      <c r="CLN742" s="479"/>
      <c r="CLO742" s="479"/>
      <c r="CLP742" s="479"/>
      <c r="CLQ742" s="479"/>
      <c r="CLR742" s="479"/>
      <c r="CLS742" s="479"/>
      <c r="CLT742" s="479"/>
      <c r="CLU742" s="479"/>
      <c r="CLV742" s="479"/>
      <c r="CLW742" s="479"/>
      <c r="CLX742" s="479"/>
      <c r="CLY742" s="479"/>
      <c r="CLZ742" s="479"/>
      <c r="CMA742" s="479"/>
      <c r="CMB742" s="479"/>
      <c r="CMC742" s="479"/>
      <c r="CMD742" s="479"/>
      <c r="CME742" s="479"/>
      <c r="CMF742" s="479"/>
      <c r="CMG742" s="479"/>
      <c r="CMH742" s="479"/>
      <c r="CMI742" s="479"/>
      <c r="CMJ742" s="479"/>
      <c r="CMK742" s="479"/>
      <c r="CML742" s="479"/>
      <c r="CMM742" s="479"/>
      <c r="CMN742" s="479"/>
      <c r="CMO742" s="479"/>
      <c r="CMP742" s="479"/>
      <c r="CMQ742" s="479"/>
      <c r="CMR742" s="479"/>
      <c r="CMS742" s="479"/>
      <c r="CMT742" s="479"/>
      <c r="CMU742" s="479"/>
      <c r="CMV742" s="479"/>
      <c r="CMW742" s="479"/>
      <c r="CMX742" s="479"/>
      <c r="CMY742" s="479"/>
      <c r="CMZ742" s="479"/>
      <c r="CNA742" s="479"/>
      <c r="CNB742" s="479"/>
      <c r="CNC742" s="479"/>
      <c r="CND742" s="479"/>
      <c r="CNE742" s="479"/>
      <c r="CNF742" s="479"/>
      <c r="CNG742" s="479"/>
      <c r="CNH742" s="479"/>
      <c r="CNI742" s="479"/>
      <c r="CNJ742" s="479"/>
      <c r="CNK742" s="479"/>
      <c r="CNL742" s="479"/>
      <c r="CNM742" s="479"/>
      <c r="CNN742" s="479"/>
      <c r="CNO742" s="479"/>
      <c r="CNP742" s="479"/>
      <c r="CNQ742" s="479"/>
      <c r="CNR742" s="479"/>
      <c r="CNS742" s="479"/>
      <c r="CNT742" s="479"/>
      <c r="CNU742" s="479"/>
      <c r="CNV742" s="479"/>
      <c r="CNW742" s="479"/>
      <c r="CNX742" s="479"/>
      <c r="CNY742" s="479"/>
      <c r="CNZ742" s="479"/>
      <c r="COA742" s="479"/>
      <c r="COB742" s="479"/>
      <c r="COC742" s="479"/>
      <c r="COD742" s="479"/>
      <c r="COE742" s="479"/>
      <c r="COF742" s="479"/>
      <c r="COG742" s="479"/>
      <c r="COH742" s="479"/>
      <c r="COI742" s="479"/>
      <c r="COJ742" s="479"/>
      <c r="COK742" s="479"/>
      <c r="COL742" s="479"/>
      <c r="COM742" s="479"/>
      <c r="CON742" s="479"/>
      <c r="COO742" s="479"/>
      <c r="COP742" s="479"/>
      <c r="COQ742" s="479"/>
      <c r="COR742" s="479"/>
      <c r="COS742" s="479"/>
      <c r="COT742" s="479"/>
      <c r="COU742" s="479"/>
      <c r="COV742" s="479"/>
      <c r="COW742" s="479"/>
      <c r="COX742" s="479"/>
      <c r="COY742" s="479"/>
      <c r="COZ742" s="479"/>
      <c r="CPA742" s="479"/>
      <c r="CPB742" s="479"/>
      <c r="CPC742" s="479"/>
      <c r="CPD742" s="479"/>
      <c r="CPE742" s="479"/>
      <c r="CPF742" s="479"/>
      <c r="CPG742" s="479"/>
      <c r="CPH742" s="479"/>
      <c r="CPI742" s="479"/>
      <c r="CPJ742" s="479"/>
      <c r="CPK742" s="479"/>
      <c r="CPL742" s="479"/>
      <c r="CPM742" s="479"/>
      <c r="CPN742" s="479"/>
      <c r="CPO742" s="479"/>
      <c r="CPP742" s="479"/>
      <c r="CPQ742" s="479"/>
      <c r="CPR742" s="479"/>
      <c r="CPS742" s="479"/>
      <c r="CPT742" s="479"/>
      <c r="CPU742" s="479"/>
      <c r="CPV742" s="479"/>
      <c r="CPW742" s="479"/>
      <c r="CPX742" s="479"/>
      <c r="CPY742" s="479"/>
      <c r="CPZ742" s="479"/>
      <c r="CQA742" s="479"/>
      <c r="CQB742" s="479"/>
      <c r="CQC742" s="479"/>
      <c r="CQD742" s="479"/>
      <c r="CQE742" s="479"/>
      <c r="CQF742" s="479"/>
      <c r="CQG742" s="479"/>
      <c r="CQH742" s="479"/>
      <c r="CQI742" s="479"/>
      <c r="CQJ742" s="479"/>
      <c r="CQK742" s="479"/>
      <c r="CQL742" s="479"/>
      <c r="CQM742" s="479"/>
      <c r="CQN742" s="479"/>
      <c r="CQO742" s="479"/>
      <c r="CQP742" s="479"/>
      <c r="CQQ742" s="479"/>
      <c r="CQR742" s="479"/>
      <c r="CQS742" s="479"/>
      <c r="CQT742" s="479"/>
      <c r="CQU742" s="479"/>
      <c r="CQV742" s="479"/>
      <c r="CQW742" s="479"/>
      <c r="CQX742" s="479"/>
      <c r="CQY742" s="479"/>
      <c r="CQZ742" s="479"/>
      <c r="CRA742" s="479"/>
      <c r="CRB742" s="479"/>
      <c r="CRC742" s="479"/>
      <c r="CRD742" s="479"/>
      <c r="CRE742" s="479"/>
      <c r="CRF742" s="479"/>
      <c r="CRG742" s="479"/>
      <c r="CRH742" s="479"/>
      <c r="CRI742" s="479"/>
      <c r="CRJ742" s="479"/>
      <c r="CRK742" s="479"/>
      <c r="CRL742" s="479"/>
      <c r="CRM742" s="479"/>
      <c r="CRN742" s="479"/>
      <c r="CRO742" s="479"/>
      <c r="CRP742" s="479"/>
      <c r="CRQ742" s="479"/>
      <c r="CRR742" s="479"/>
      <c r="CRS742" s="479"/>
      <c r="CRT742" s="479"/>
      <c r="CRU742" s="479"/>
      <c r="CRV742" s="479"/>
      <c r="CRW742" s="479"/>
      <c r="CRX742" s="479"/>
      <c r="CRY742" s="479"/>
      <c r="CRZ742" s="479"/>
      <c r="CSA742" s="479"/>
      <c r="CSB742" s="479"/>
      <c r="CSC742" s="479"/>
      <c r="CSD742" s="479"/>
      <c r="CSE742" s="479"/>
      <c r="CSF742" s="479"/>
      <c r="CSG742" s="479"/>
      <c r="CSH742" s="479"/>
      <c r="CSI742" s="479"/>
      <c r="CSJ742" s="479"/>
      <c r="CSK742" s="479"/>
      <c r="CSL742" s="479"/>
      <c r="CSM742" s="479"/>
      <c r="CSN742" s="479"/>
      <c r="CSO742" s="479"/>
      <c r="CSP742" s="479"/>
      <c r="CSQ742" s="479"/>
      <c r="CSR742" s="479"/>
      <c r="CSS742" s="479"/>
      <c r="CST742" s="479"/>
      <c r="CSU742" s="479"/>
      <c r="CSV742" s="479"/>
      <c r="CSW742" s="479"/>
      <c r="CSX742" s="479"/>
      <c r="CSY742" s="479"/>
      <c r="CSZ742" s="479"/>
      <c r="CTA742" s="479"/>
      <c r="CTB742" s="479"/>
      <c r="CTC742" s="479"/>
      <c r="CTD742" s="479"/>
      <c r="CTE742" s="479"/>
      <c r="CTF742" s="479"/>
      <c r="CTG742" s="479"/>
      <c r="CTH742" s="479"/>
      <c r="CTI742" s="479"/>
      <c r="CTJ742" s="479"/>
      <c r="CTK742" s="479"/>
      <c r="CTL742" s="479"/>
      <c r="CTM742" s="479"/>
      <c r="CTN742" s="479"/>
      <c r="CTO742" s="479"/>
      <c r="CTP742" s="479"/>
      <c r="CTQ742" s="479"/>
      <c r="CTR742" s="479"/>
      <c r="CTS742" s="479"/>
      <c r="CTT742" s="479"/>
      <c r="CTU742" s="479"/>
      <c r="CTV742" s="479"/>
      <c r="CTW742" s="479"/>
      <c r="CTX742" s="479"/>
      <c r="CTY742" s="479"/>
      <c r="CTZ742" s="479"/>
      <c r="CUA742" s="479"/>
      <c r="CUB742" s="479"/>
      <c r="CUC742" s="479"/>
      <c r="CUD742" s="479"/>
      <c r="CUE742" s="479"/>
      <c r="CUF742" s="479"/>
      <c r="CUG742" s="479"/>
      <c r="CUH742" s="479"/>
      <c r="CUI742" s="479"/>
      <c r="CUJ742" s="479"/>
      <c r="CUK742" s="479"/>
      <c r="CUL742" s="479"/>
      <c r="CUM742" s="479"/>
      <c r="CUN742" s="479"/>
      <c r="CUO742" s="479"/>
      <c r="CUP742" s="479"/>
      <c r="CUQ742" s="479"/>
      <c r="CUR742" s="479"/>
      <c r="CUS742" s="479"/>
      <c r="CUT742" s="479"/>
      <c r="CUU742" s="479"/>
      <c r="CUV742" s="479"/>
      <c r="CUW742" s="479"/>
      <c r="CUX742" s="479"/>
      <c r="CUY742" s="479"/>
      <c r="CUZ742" s="479"/>
      <c r="CVA742" s="479"/>
      <c r="CVB742" s="479"/>
      <c r="CVC742" s="479"/>
      <c r="CVD742" s="479"/>
      <c r="CVE742" s="479"/>
      <c r="CVF742" s="479"/>
      <c r="CVG742" s="479"/>
      <c r="CVH742" s="479"/>
      <c r="CVI742" s="479"/>
      <c r="CVJ742" s="479"/>
      <c r="CVK742" s="479"/>
      <c r="CVL742" s="479"/>
      <c r="CVM742" s="479"/>
      <c r="CVN742" s="479"/>
      <c r="CVO742" s="479"/>
      <c r="CVP742" s="479"/>
      <c r="CVQ742" s="479"/>
      <c r="CVR742" s="479"/>
      <c r="CVS742" s="479"/>
      <c r="CVT742" s="479"/>
      <c r="CVU742" s="479"/>
      <c r="CVV742" s="479"/>
      <c r="CVW742" s="479"/>
      <c r="CVX742" s="479"/>
      <c r="CVY742" s="479"/>
      <c r="CVZ742" s="479"/>
      <c r="CWA742" s="479"/>
      <c r="CWB742" s="479"/>
      <c r="CWC742" s="479"/>
      <c r="CWD742" s="479"/>
      <c r="CWE742" s="479"/>
      <c r="CWF742" s="479"/>
      <c r="CWG742" s="479"/>
      <c r="CWH742" s="479"/>
      <c r="CWI742" s="479"/>
      <c r="CWJ742" s="479"/>
      <c r="CWK742" s="479"/>
      <c r="CWL742" s="479"/>
      <c r="CWM742" s="479"/>
      <c r="CWN742" s="479"/>
      <c r="CWO742" s="479"/>
      <c r="CWP742" s="479"/>
      <c r="CWQ742" s="479"/>
      <c r="CWR742" s="479"/>
      <c r="CWS742" s="479"/>
      <c r="CWT742" s="479"/>
      <c r="CWU742" s="479"/>
      <c r="CWV742" s="479"/>
      <c r="CWW742" s="479"/>
      <c r="CWX742" s="479"/>
      <c r="CWY742" s="479"/>
      <c r="CWZ742" s="479"/>
      <c r="CXA742" s="479"/>
      <c r="CXB742" s="479"/>
      <c r="CXC742" s="479"/>
      <c r="CXD742" s="479"/>
      <c r="CXE742" s="479"/>
      <c r="CXF742" s="479"/>
      <c r="CXG742" s="479"/>
      <c r="CXH742" s="479"/>
      <c r="CXI742" s="479"/>
      <c r="CXJ742" s="479"/>
      <c r="CXK742" s="479"/>
      <c r="CXL742" s="479"/>
      <c r="CXM742" s="479"/>
      <c r="CXN742" s="479"/>
      <c r="CXO742" s="479"/>
      <c r="CXP742" s="479"/>
      <c r="CXQ742" s="479"/>
      <c r="CXR742" s="479"/>
      <c r="CXS742" s="479"/>
      <c r="CXT742" s="479"/>
      <c r="CXU742" s="479"/>
      <c r="CXV742" s="479"/>
      <c r="CXW742" s="479"/>
      <c r="CXX742" s="479"/>
      <c r="CXY742" s="479"/>
      <c r="CXZ742" s="479"/>
      <c r="CYA742" s="479"/>
      <c r="CYB742" s="479"/>
      <c r="CYC742" s="479"/>
      <c r="CYD742" s="479"/>
      <c r="CYE742" s="479"/>
      <c r="CYF742" s="479"/>
      <c r="CYG742" s="479"/>
      <c r="CYH742" s="479"/>
      <c r="CYI742" s="479"/>
      <c r="CYJ742" s="479"/>
      <c r="CYK742" s="479"/>
      <c r="CYL742" s="479"/>
      <c r="CYM742" s="479"/>
      <c r="CYN742" s="479"/>
      <c r="CYO742" s="479"/>
      <c r="CYP742" s="479"/>
      <c r="CYQ742" s="479"/>
      <c r="CYR742" s="479"/>
      <c r="CYS742" s="479"/>
      <c r="CYT742" s="479"/>
      <c r="CYU742" s="479"/>
      <c r="CYV742" s="479"/>
      <c r="CYW742" s="479"/>
      <c r="CYX742" s="479"/>
      <c r="CYY742" s="479"/>
      <c r="CYZ742" s="479"/>
      <c r="CZA742" s="479"/>
      <c r="CZB742" s="479"/>
      <c r="CZC742" s="479"/>
      <c r="CZD742" s="479"/>
      <c r="CZE742" s="479"/>
      <c r="CZF742" s="479"/>
      <c r="CZG742" s="479"/>
      <c r="CZH742" s="479"/>
      <c r="CZI742" s="479"/>
      <c r="CZJ742" s="479"/>
      <c r="CZK742" s="479"/>
      <c r="CZL742" s="479"/>
      <c r="CZM742" s="479"/>
      <c r="CZN742" s="479"/>
      <c r="CZO742" s="479"/>
      <c r="CZP742" s="479"/>
      <c r="CZQ742" s="479"/>
      <c r="CZR742" s="479"/>
      <c r="CZS742" s="479"/>
      <c r="CZT742" s="479"/>
      <c r="CZU742" s="479"/>
      <c r="CZV742" s="479"/>
      <c r="CZW742" s="479"/>
      <c r="CZX742" s="479"/>
      <c r="CZY742" s="479"/>
      <c r="CZZ742" s="479"/>
      <c r="DAA742" s="479"/>
      <c r="DAB742" s="479"/>
      <c r="DAC742" s="479"/>
      <c r="DAD742" s="479"/>
      <c r="DAE742" s="479"/>
      <c r="DAF742" s="479"/>
      <c r="DAG742" s="479"/>
      <c r="DAH742" s="479"/>
      <c r="DAI742" s="479"/>
      <c r="DAJ742" s="479"/>
      <c r="DAK742" s="479"/>
      <c r="DAL742" s="479"/>
      <c r="DAM742" s="479"/>
      <c r="DAN742" s="479"/>
      <c r="DAO742" s="479"/>
      <c r="DAP742" s="479"/>
      <c r="DAQ742" s="479"/>
      <c r="DAR742" s="479"/>
      <c r="DAS742" s="479"/>
      <c r="DAT742" s="479"/>
      <c r="DAU742" s="479"/>
      <c r="DAV742" s="479"/>
      <c r="DAW742" s="479"/>
      <c r="DAX742" s="479"/>
      <c r="DAY742" s="479"/>
      <c r="DAZ742" s="479"/>
      <c r="DBA742" s="479"/>
      <c r="DBB742" s="479"/>
      <c r="DBC742" s="479"/>
      <c r="DBD742" s="479"/>
      <c r="DBE742" s="479"/>
      <c r="DBF742" s="479"/>
      <c r="DBG742" s="479"/>
      <c r="DBH742" s="479"/>
      <c r="DBI742" s="479"/>
      <c r="DBJ742" s="479"/>
      <c r="DBK742" s="479"/>
      <c r="DBL742" s="479"/>
      <c r="DBM742" s="479"/>
      <c r="DBN742" s="479"/>
      <c r="DBO742" s="479"/>
      <c r="DBP742" s="479"/>
      <c r="DBQ742" s="479"/>
      <c r="DBR742" s="479"/>
      <c r="DBS742" s="479"/>
      <c r="DBT742" s="479"/>
      <c r="DBU742" s="479"/>
      <c r="DBV742" s="479"/>
      <c r="DBW742" s="479"/>
      <c r="DBX742" s="479"/>
      <c r="DBY742" s="479"/>
      <c r="DBZ742" s="479"/>
      <c r="DCA742" s="479"/>
      <c r="DCB742" s="479"/>
      <c r="DCC742" s="479"/>
      <c r="DCD742" s="479"/>
      <c r="DCE742" s="479"/>
      <c r="DCF742" s="479"/>
      <c r="DCG742" s="479"/>
      <c r="DCH742" s="479"/>
      <c r="DCI742" s="479"/>
      <c r="DCJ742" s="479"/>
      <c r="DCK742" s="479"/>
      <c r="DCL742" s="479"/>
      <c r="DCM742" s="479"/>
      <c r="DCN742" s="479"/>
      <c r="DCO742" s="479"/>
      <c r="DCP742" s="479"/>
      <c r="DCQ742" s="479"/>
      <c r="DCR742" s="479"/>
      <c r="DCS742" s="479"/>
      <c r="DCT742" s="479"/>
      <c r="DCU742" s="479"/>
      <c r="DCV742" s="479"/>
      <c r="DCW742" s="479"/>
      <c r="DCX742" s="479"/>
      <c r="DCY742" s="479"/>
      <c r="DCZ742" s="479"/>
      <c r="DDA742" s="479"/>
      <c r="DDB742" s="479"/>
      <c r="DDC742" s="479"/>
      <c r="DDD742" s="479"/>
      <c r="DDE742" s="479"/>
      <c r="DDF742" s="479"/>
      <c r="DDG742" s="479"/>
      <c r="DDH742" s="479"/>
      <c r="DDI742" s="479"/>
      <c r="DDJ742" s="479"/>
      <c r="DDK742" s="479"/>
      <c r="DDL742" s="479"/>
      <c r="DDM742" s="479"/>
      <c r="DDN742" s="479"/>
      <c r="DDO742" s="479"/>
      <c r="DDP742" s="479"/>
      <c r="DDQ742" s="479"/>
      <c r="DDR742" s="479"/>
      <c r="DDS742" s="479"/>
      <c r="DDT742" s="479"/>
      <c r="DDU742" s="479"/>
      <c r="DDV742" s="479"/>
      <c r="DDW742" s="479"/>
      <c r="DDX742" s="479"/>
      <c r="DDY742" s="479"/>
      <c r="DDZ742" s="479"/>
      <c r="DEA742" s="479"/>
      <c r="DEB742" s="479"/>
      <c r="DEC742" s="479"/>
      <c r="DED742" s="479"/>
      <c r="DEE742" s="479"/>
      <c r="DEF742" s="479"/>
      <c r="DEG742" s="479"/>
      <c r="DEH742" s="479"/>
      <c r="DEI742" s="479"/>
      <c r="DEJ742" s="479"/>
      <c r="DEK742" s="479"/>
      <c r="DEL742" s="479"/>
      <c r="DEM742" s="479"/>
      <c r="DEN742" s="479"/>
      <c r="DEO742" s="479"/>
      <c r="DEP742" s="479"/>
      <c r="DEQ742" s="479"/>
      <c r="DER742" s="479"/>
      <c r="DES742" s="479"/>
      <c r="DET742" s="479"/>
      <c r="DEU742" s="479"/>
      <c r="DEV742" s="479"/>
      <c r="DEW742" s="479"/>
      <c r="DEX742" s="479"/>
      <c r="DEY742" s="479"/>
      <c r="DEZ742" s="479"/>
      <c r="DFA742" s="479"/>
      <c r="DFB742" s="479"/>
      <c r="DFC742" s="479"/>
      <c r="DFD742" s="479"/>
      <c r="DFE742" s="479"/>
      <c r="DFF742" s="479"/>
      <c r="DFG742" s="479"/>
      <c r="DFH742" s="479"/>
      <c r="DFI742" s="479"/>
      <c r="DFJ742" s="479"/>
      <c r="DFK742" s="479"/>
      <c r="DFL742" s="479"/>
      <c r="DFM742" s="479"/>
      <c r="DFN742" s="479"/>
      <c r="DFO742" s="479"/>
      <c r="DFP742" s="479"/>
      <c r="DFQ742" s="479"/>
      <c r="DFR742" s="479"/>
      <c r="DFS742" s="479"/>
      <c r="DFT742" s="479"/>
      <c r="DFU742" s="479"/>
      <c r="DFV742" s="479"/>
      <c r="DFW742" s="479"/>
      <c r="DFX742" s="479"/>
      <c r="DFY742" s="479"/>
      <c r="DFZ742" s="479"/>
      <c r="DGA742" s="479"/>
      <c r="DGB742" s="479"/>
      <c r="DGC742" s="479"/>
      <c r="DGD742" s="479"/>
      <c r="DGE742" s="479"/>
      <c r="DGF742" s="479"/>
      <c r="DGG742" s="479"/>
      <c r="DGH742" s="479"/>
      <c r="DGI742" s="479"/>
      <c r="DGJ742" s="479"/>
      <c r="DGK742" s="479"/>
      <c r="DGL742" s="479"/>
      <c r="DGM742" s="479"/>
      <c r="DGN742" s="479"/>
      <c r="DGO742" s="479"/>
      <c r="DGP742" s="479"/>
      <c r="DGQ742" s="479"/>
      <c r="DGR742" s="479"/>
      <c r="DGS742" s="479"/>
      <c r="DGT742" s="479"/>
      <c r="DGU742" s="479"/>
      <c r="DGV742" s="479"/>
      <c r="DGW742" s="479"/>
      <c r="DGX742" s="479"/>
      <c r="DGY742" s="479"/>
      <c r="DGZ742" s="479"/>
      <c r="DHA742" s="479"/>
      <c r="DHB742" s="479"/>
      <c r="DHC742" s="479"/>
      <c r="DHD742" s="479"/>
      <c r="DHE742" s="479"/>
      <c r="DHF742" s="479"/>
      <c r="DHG742" s="479"/>
      <c r="DHH742" s="479"/>
      <c r="DHI742" s="479"/>
      <c r="DHJ742" s="479"/>
      <c r="DHK742" s="479"/>
      <c r="DHL742" s="479"/>
      <c r="DHM742" s="479"/>
      <c r="DHN742" s="479"/>
      <c r="DHO742" s="479"/>
      <c r="DHP742" s="479"/>
      <c r="DHQ742" s="479"/>
      <c r="DHR742" s="479"/>
      <c r="DHS742" s="479"/>
      <c r="DHT742" s="479"/>
      <c r="DHU742" s="479"/>
      <c r="DHV742" s="479"/>
      <c r="DHW742" s="479"/>
      <c r="DHX742" s="479"/>
      <c r="DHY742" s="479"/>
      <c r="DHZ742" s="479"/>
      <c r="DIA742" s="479"/>
      <c r="DIB742" s="479"/>
      <c r="DIC742" s="479"/>
      <c r="DID742" s="479"/>
      <c r="DIE742" s="479"/>
      <c r="DIF742" s="479"/>
      <c r="DIG742" s="479"/>
      <c r="DIH742" s="479"/>
      <c r="DII742" s="479"/>
      <c r="DIJ742" s="479"/>
      <c r="DIK742" s="479"/>
      <c r="DIL742" s="479"/>
      <c r="DIM742" s="479"/>
      <c r="DIN742" s="479"/>
      <c r="DIO742" s="479"/>
      <c r="DIP742" s="479"/>
      <c r="DIQ742" s="479"/>
      <c r="DIR742" s="479"/>
      <c r="DIS742" s="479"/>
      <c r="DIT742" s="479"/>
      <c r="DIU742" s="479"/>
      <c r="DIV742" s="479"/>
      <c r="DIW742" s="479"/>
      <c r="DIX742" s="479"/>
      <c r="DIY742" s="479"/>
      <c r="DIZ742" s="479"/>
      <c r="DJA742" s="479"/>
      <c r="DJB742" s="479"/>
      <c r="DJC742" s="479"/>
      <c r="DJD742" s="479"/>
      <c r="DJE742" s="479"/>
      <c r="DJF742" s="479"/>
      <c r="DJG742" s="479"/>
      <c r="DJH742" s="479"/>
      <c r="DJI742" s="479"/>
      <c r="DJJ742" s="479"/>
      <c r="DJK742" s="479"/>
      <c r="DJL742" s="479"/>
      <c r="DJM742" s="479"/>
      <c r="DJN742" s="479"/>
      <c r="DJO742" s="479"/>
      <c r="DJP742" s="479"/>
      <c r="DJQ742" s="479"/>
      <c r="DJR742" s="479"/>
      <c r="DJS742" s="479"/>
      <c r="DJT742" s="479"/>
      <c r="DJU742" s="479"/>
      <c r="DJV742" s="479"/>
      <c r="DJW742" s="479"/>
      <c r="DJX742" s="479"/>
      <c r="DJY742" s="479"/>
      <c r="DJZ742" s="479"/>
      <c r="DKA742" s="479"/>
      <c r="DKB742" s="479"/>
      <c r="DKC742" s="479"/>
      <c r="DKD742" s="479"/>
      <c r="DKE742" s="479"/>
      <c r="DKF742" s="479"/>
      <c r="DKG742" s="479"/>
      <c r="DKH742" s="479"/>
      <c r="DKI742" s="479"/>
      <c r="DKJ742" s="479"/>
      <c r="DKK742" s="479"/>
      <c r="DKL742" s="479"/>
      <c r="DKM742" s="479"/>
      <c r="DKN742" s="479"/>
      <c r="DKO742" s="479"/>
      <c r="DKP742" s="479"/>
      <c r="DKQ742" s="479"/>
      <c r="DKR742" s="479"/>
      <c r="DKS742" s="479"/>
      <c r="DKT742" s="479"/>
      <c r="DKU742" s="479"/>
      <c r="DKV742" s="479"/>
      <c r="DKW742" s="479"/>
      <c r="DKX742" s="479"/>
      <c r="DKY742" s="479"/>
      <c r="DKZ742" s="479"/>
      <c r="DLA742" s="479"/>
      <c r="DLB742" s="479"/>
      <c r="DLC742" s="479"/>
      <c r="DLD742" s="479"/>
      <c r="DLE742" s="479"/>
      <c r="DLF742" s="479"/>
      <c r="DLG742" s="479"/>
      <c r="DLH742" s="479"/>
      <c r="DLI742" s="479"/>
      <c r="DLJ742" s="479"/>
      <c r="DLK742" s="479"/>
      <c r="DLL742" s="479"/>
      <c r="DLM742" s="479"/>
      <c r="DLN742" s="479"/>
      <c r="DLO742" s="479"/>
      <c r="DLP742" s="479"/>
      <c r="DLQ742" s="479"/>
      <c r="DLR742" s="479"/>
      <c r="DLS742" s="479"/>
      <c r="DLT742" s="479"/>
      <c r="DLU742" s="479"/>
      <c r="DLV742" s="479"/>
      <c r="DLW742" s="479"/>
      <c r="DLX742" s="479"/>
      <c r="DLY742" s="479"/>
      <c r="DLZ742" s="479"/>
      <c r="DMA742" s="479"/>
      <c r="DMB742" s="479"/>
      <c r="DMC742" s="479"/>
      <c r="DMD742" s="479"/>
      <c r="DME742" s="479"/>
      <c r="DMF742" s="479"/>
      <c r="DMG742" s="479"/>
      <c r="DMH742" s="479"/>
      <c r="DMI742" s="479"/>
      <c r="DMJ742" s="479"/>
      <c r="DMK742" s="479"/>
      <c r="DML742" s="479"/>
      <c r="DMM742" s="479"/>
      <c r="DMN742" s="479"/>
      <c r="DMO742" s="479"/>
      <c r="DMP742" s="479"/>
      <c r="DMQ742" s="479"/>
      <c r="DMR742" s="479"/>
      <c r="DMS742" s="479"/>
      <c r="DMT742" s="479"/>
      <c r="DMU742" s="479"/>
      <c r="DMV742" s="479"/>
      <c r="DMW742" s="479"/>
      <c r="DMX742" s="479"/>
      <c r="DMY742" s="479"/>
      <c r="DMZ742" s="479"/>
      <c r="DNA742" s="479"/>
      <c r="DNB742" s="479"/>
      <c r="DNC742" s="479"/>
      <c r="DND742" s="479"/>
      <c r="DNE742" s="479"/>
      <c r="DNF742" s="479"/>
      <c r="DNG742" s="479"/>
      <c r="DNH742" s="479"/>
      <c r="DNI742" s="479"/>
      <c r="DNJ742" s="479"/>
      <c r="DNK742" s="479"/>
      <c r="DNL742" s="479"/>
      <c r="DNM742" s="479"/>
      <c r="DNN742" s="479"/>
      <c r="DNO742" s="479"/>
      <c r="DNP742" s="479"/>
      <c r="DNQ742" s="479"/>
      <c r="DNR742" s="479"/>
      <c r="DNS742" s="479"/>
      <c r="DNT742" s="479"/>
      <c r="DNU742" s="479"/>
      <c r="DNV742" s="479"/>
      <c r="DNW742" s="479"/>
      <c r="DNX742" s="479"/>
      <c r="DNY742" s="479"/>
      <c r="DNZ742" s="479"/>
      <c r="DOA742" s="479"/>
      <c r="DOB742" s="479"/>
      <c r="DOC742" s="479"/>
      <c r="DOD742" s="479"/>
      <c r="DOE742" s="479"/>
      <c r="DOF742" s="479"/>
      <c r="DOG742" s="479"/>
      <c r="DOH742" s="479"/>
      <c r="DOI742" s="479"/>
      <c r="DOJ742" s="479"/>
      <c r="DOK742" s="479"/>
      <c r="DOL742" s="479"/>
      <c r="DOM742" s="479"/>
      <c r="DON742" s="479"/>
      <c r="DOO742" s="479"/>
      <c r="DOP742" s="479"/>
      <c r="DOQ742" s="479"/>
      <c r="DOR742" s="479"/>
      <c r="DOS742" s="479"/>
      <c r="DOT742" s="479"/>
      <c r="DOU742" s="479"/>
      <c r="DOV742" s="479"/>
      <c r="DOW742" s="479"/>
      <c r="DOX742" s="479"/>
      <c r="DOY742" s="479"/>
      <c r="DOZ742" s="479"/>
      <c r="DPA742" s="479"/>
      <c r="DPB742" s="479"/>
      <c r="DPC742" s="479"/>
      <c r="DPD742" s="479"/>
      <c r="DPE742" s="479"/>
      <c r="DPF742" s="479"/>
      <c r="DPG742" s="479"/>
      <c r="DPH742" s="479"/>
      <c r="DPI742" s="479"/>
      <c r="DPJ742" s="479"/>
      <c r="DPK742" s="479"/>
      <c r="DPL742" s="479"/>
      <c r="DPM742" s="479"/>
      <c r="DPN742" s="479"/>
      <c r="DPO742" s="479"/>
      <c r="DPP742" s="479"/>
      <c r="DPQ742" s="479"/>
      <c r="DPR742" s="479"/>
      <c r="DPS742" s="479"/>
      <c r="DPT742" s="479"/>
      <c r="DPU742" s="479"/>
      <c r="DPV742" s="479"/>
      <c r="DPW742" s="479"/>
      <c r="DPX742" s="479"/>
      <c r="DPY742" s="479"/>
      <c r="DPZ742" s="479"/>
      <c r="DQA742" s="479"/>
      <c r="DQB742" s="479"/>
      <c r="DQC742" s="479"/>
      <c r="DQD742" s="479"/>
      <c r="DQE742" s="479"/>
      <c r="DQF742" s="479"/>
      <c r="DQG742" s="479"/>
      <c r="DQH742" s="479"/>
      <c r="DQI742" s="479"/>
      <c r="DQJ742" s="479"/>
      <c r="DQK742" s="479"/>
      <c r="DQL742" s="479"/>
      <c r="DQM742" s="479"/>
      <c r="DQN742" s="479"/>
      <c r="DQO742" s="479"/>
      <c r="DQP742" s="479"/>
      <c r="DQQ742" s="479"/>
      <c r="DQR742" s="479"/>
      <c r="DQS742" s="479"/>
      <c r="DQT742" s="479"/>
      <c r="DQU742" s="479"/>
      <c r="DQV742" s="479"/>
      <c r="DQW742" s="479"/>
      <c r="DQX742" s="479"/>
      <c r="DQY742" s="479"/>
      <c r="DQZ742" s="479"/>
      <c r="DRA742" s="479"/>
      <c r="DRB742" s="479"/>
      <c r="DRC742" s="479"/>
      <c r="DRD742" s="479"/>
      <c r="DRE742" s="479"/>
      <c r="DRF742" s="479"/>
      <c r="DRG742" s="479"/>
      <c r="DRH742" s="479"/>
      <c r="DRI742" s="479"/>
      <c r="DRJ742" s="479"/>
      <c r="DRK742" s="479"/>
      <c r="DRL742" s="479"/>
      <c r="DRM742" s="479"/>
      <c r="DRN742" s="479"/>
      <c r="DRO742" s="479"/>
      <c r="DRP742" s="479"/>
      <c r="DRQ742" s="479"/>
      <c r="DRR742" s="479"/>
      <c r="DRS742" s="479"/>
      <c r="DRT742" s="479"/>
      <c r="DRU742" s="479"/>
      <c r="DRV742" s="479"/>
      <c r="DRW742" s="479"/>
      <c r="DRX742" s="479"/>
      <c r="DRY742" s="479"/>
      <c r="DRZ742" s="479"/>
      <c r="DSA742" s="479"/>
      <c r="DSB742" s="479"/>
      <c r="DSC742" s="479"/>
      <c r="DSD742" s="479"/>
      <c r="DSE742" s="479"/>
      <c r="DSF742" s="479"/>
      <c r="DSG742" s="479"/>
      <c r="DSH742" s="479"/>
      <c r="DSI742" s="479"/>
      <c r="DSJ742" s="479"/>
      <c r="DSK742" s="479"/>
      <c r="DSL742" s="479"/>
      <c r="DSM742" s="479"/>
      <c r="DSN742" s="479"/>
      <c r="DSO742" s="479"/>
      <c r="DSP742" s="479"/>
      <c r="DSQ742" s="479"/>
      <c r="DSR742" s="479"/>
      <c r="DSS742" s="479"/>
      <c r="DST742" s="479"/>
      <c r="DSU742" s="479"/>
      <c r="DSV742" s="479"/>
      <c r="DSW742" s="479"/>
      <c r="DSX742" s="479"/>
      <c r="DSY742" s="479"/>
      <c r="DSZ742" s="479"/>
      <c r="DTA742" s="479"/>
      <c r="DTB742" s="479"/>
      <c r="DTC742" s="479"/>
      <c r="DTD742" s="479"/>
      <c r="DTE742" s="479"/>
      <c r="DTF742" s="479"/>
      <c r="DTG742" s="479"/>
      <c r="DTH742" s="479"/>
      <c r="DTI742" s="479"/>
      <c r="DTJ742" s="479"/>
      <c r="DTK742" s="479"/>
      <c r="DTL742" s="479"/>
      <c r="DTM742" s="479"/>
      <c r="DTN742" s="479"/>
      <c r="DTO742" s="479"/>
      <c r="DTP742" s="479"/>
      <c r="DTQ742" s="479"/>
      <c r="DTR742" s="479"/>
      <c r="DTS742" s="479"/>
      <c r="DTT742" s="479"/>
      <c r="DTU742" s="479"/>
      <c r="DTV742" s="479"/>
      <c r="DTW742" s="479"/>
      <c r="DTX742" s="479"/>
      <c r="DTY742" s="479"/>
      <c r="DTZ742" s="479"/>
      <c r="DUA742" s="479"/>
      <c r="DUB742" s="479"/>
      <c r="DUC742" s="479"/>
      <c r="DUD742" s="479"/>
      <c r="DUE742" s="479"/>
      <c r="DUF742" s="479"/>
      <c r="DUG742" s="479"/>
      <c r="DUH742" s="479"/>
      <c r="DUI742" s="479"/>
      <c r="DUJ742" s="479"/>
      <c r="DUK742" s="479"/>
      <c r="DUL742" s="479"/>
      <c r="DUM742" s="479"/>
      <c r="DUN742" s="479"/>
      <c r="DUO742" s="479"/>
      <c r="DUP742" s="479"/>
      <c r="DUQ742" s="479"/>
      <c r="DUR742" s="479"/>
      <c r="DUS742" s="479"/>
      <c r="DUT742" s="479"/>
      <c r="DUU742" s="479"/>
      <c r="DUV742" s="479"/>
      <c r="DUW742" s="479"/>
      <c r="DUX742" s="479"/>
      <c r="DUY742" s="479"/>
      <c r="DUZ742" s="479"/>
      <c r="DVA742" s="479"/>
      <c r="DVB742" s="479"/>
      <c r="DVC742" s="479"/>
      <c r="DVD742" s="479"/>
      <c r="DVE742" s="479"/>
      <c r="DVF742" s="479"/>
      <c r="DVG742" s="479"/>
      <c r="DVH742" s="479"/>
      <c r="DVI742" s="479"/>
      <c r="DVJ742" s="479"/>
      <c r="DVK742" s="479"/>
      <c r="DVL742" s="479"/>
      <c r="DVM742" s="479"/>
      <c r="DVN742" s="479"/>
      <c r="DVO742" s="479"/>
      <c r="DVP742" s="479"/>
      <c r="DVQ742" s="479"/>
      <c r="DVR742" s="479"/>
      <c r="DVS742" s="479"/>
      <c r="DVT742" s="479"/>
      <c r="DVU742" s="479"/>
      <c r="DVV742" s="479"/>
      <c r="DVW742" s="479"/>
      <c r="DVX742" s="479"/>
      <c r="DVY742" s="479"/>
      <c r="DVZ742" s="479"/>
      <c r="DWA742" s="479"/>
      <c r="DWB742" s="479"/>
      <c r="DWC742" s="479"/>
      <c r="DWD742" s="479"/>
      <c r="DWE742" s="479"/>
      <c r="DWF742" s="479"/>
      <c r="DWG742" s="479"/>
      <c r="DWH742" s="479"/>
      <c r="DWI742" s="479"/>
      <c r="DWJ742" s="479"/>
      <c r="DWK742" s="479"/>
      <c r="DWL742" s="479"/>
      <c r="DWM742" s="479"/>
      <c r="DWN742" s="479"/>
      <c r="DWO742" s="479"/>
      <c r="DWP742" s="479"/>
      <c r="DWQ742" s="479"/>
      <c r="DWR742" s="479"/>
      <c r="DWS742" s="479"/>
      <c r="DWT742" s="479"/>
      <c r="DWU742" s="479"/>
      <c r="DWV742" s="479"/>
      <c r="DWW742" s="479"/>
      <c r="DWX742" s="479"/>
      <c r="DWY742" s="479"/>
      <c r="DWZ742" s="479"/>
      <c r="DXA742" s="479"/>
      <c r="DXB742" s="479"/>
      <c r="DXC742" s="479"/>
      <c r="DXD742" s="479"/>
      <c r="DXE742" s="479"/>
      <c r="DXF742" s="479"/>
      <c r="DXG742" s="479"/>
      <c r="DXH742" s="479"/>
      <c r="DXI742" s="479"/>
      <c r="DXJ742" s="479"/>
      <c r="DXK742" s="479"/>
      <c r="DXL742" s="479"/>
      <c r="DXM742" s="479"/>
      <c r="DXN742" s="479"/>
      <c r="DXO742" s="479"/>
      <c r="DXP742" s="479"/>
      <c r="DXQ742" s="479"/>
      <c r="DXR742" s="479"/>
      <c r="DXS742" s="479"/>
      <c r="DXT742" s="479"/>
      <c r="DXU742" s="479"/>
      <c r="DXV742" s="479"/>
      <c r="DXW742" s="479"/>
      <c r="DXX742" s="479"/>
      <c r="DXY742" s="479"/>
      <c r="DXZ742" s="479"/>
      <c r="DYA742" s="479"/>
      <c r="DYB742" s="479"/>
      <c r="DYC742" s="479"/>
      <c r="DYD742" s="479"/>
      <c r="DYE742" s="479"/>
      <c r="DYF742" s="479"/>
      <c r="DYG742" s="479"/>
      <c r="DYH742" s="479"/>
      <c r="DYI742" s="479"/>
      <c r="DYJ742" s="479"/>
      <c r="DYK742" s="479"/>
      <c r="DYL742" s="479"/>
      <c r="DYM742" s="479"/>
      <c r="DYN742" s="479"/>
      <c r="DYO742" s="479"/>
      <c r="DYP742" s="479"/>
      <c r="DYQ742" s="479"/>
      <c r="DYR742" s="479"/>
      <c r="DYS742" s="479"/>
      <c r="DYT742" s="479"/>
      <c r="DYU742" s="479"/>
      <c r="DYV742" s="479"/>
      <c r="DYW742" s="479"/>
      <c r="DYX742" s="479"/>
      <c r="DYY742" s="479"/>
      <c r="DYZ742" s="479"/>
      <c r="DZA742" s="479"/>
      <c r="DZB742" s="479"/>
      <c r="DZC742" s="479"/>
      <c r="DZD742" s="479"/>
      <c r="DZE742" s="479"/>
      <c r="DZF742" s="479"/>
      <c r="DZG742" s="479"/>
      <c r="DZH742" s="479"/>
      <c r="DZI742" s="479"/>
      <c r="DZJ742" s="479"/>
      <c r="DZK742" s="479"/>
      <c r="DZL742" s="479"/>
      <c r="DZM742" s="479"/>
      <c r="DZN742" s="479"/>
      <c r="DZO742" s="479"/>
      <c r="DZP742" s="479"/>
      <c r="DZQ742" s="479"/>
      <c r="DZR742" s="479"/>
      <c r="DZS742" s="479"/>
      <c r="DZT742" s="479"/>
      <c r="DZU742" s="479"/>
      <c r="DZV742" s="479"/>
      <c r="DZW742" s="479"/>
      <c r="DZX742" s="479"/>
      <c r="DZY742" s="479"/>
      <c r="DZZ742" s="479"/>
      <c r="EAA742" s="479"/>
      <c r="EAB742" s="479"/>
      <c r="EAC742" s="479"/>
      <c r="EAD742" s="479"/>
      <c r="EAE742" s="479"/>
      <c r="EAF742" s="479"/>
      <c r="EAG742" s="479"/>
      <c r="EAH742" s="479"/>
      <c r="EAI742" s="479"/>
      <c r="EAJ742" s="479"/>
      <c r="EAK742" s="479"/>
      <c r="EAL742" s="479"/>
      <c r="EAM742" s="479"/>
      <c r="EAN742" s="479"/>
      <c r="EAO742" s="479"/>
      <c r="EAP742" s="479"/>
      <c r="EAQ742" s="479"/>
      <c r="EAR742" s="479"/>
      <c r="EAS742" s="479"/>
      <c r="EAT742" s="479"/>
      <c r="EAU742" s="479"/>
      <c r="EAV742" s="479"/>
      <c r="EAW742" s="479"/>
      <c r="EAX742" s="479"/>
      <c r="EAY742" s="479"/>
      <c r="EAZ742" s="479"/>
      <c r="EBA742" s="479"/>
      <c r="EBB742" s="479"/>
      <c r="EBC742" s="479"/>
      <c r="EBD742" s="479"/>
      <c r="EBE742" s="479"/>
      <c r="EBF742" s="479"/>
      <c r="EBG742" s="479"/>
      <c r="EBH742" s="479"/>
      <c r="EBI742" s="479"/>
      <c r="EBJ742" s="479"/>
      <c r="EBK742" s="479"/>
      <c r="EBL742" s="479"/>
      <c r="EBM742" s="479"/>
      <c r="EBN742" s="479"/>
      <c r="EBO742" s="479"/>
      <c r="EBP742" s="479"/>
      <c r="EBQ742" s="479"/>
      <c r="EBR742" s="479"/>
      <c r="EBS742" s="479"/>
      <c r="EBT742" s="479"/>
      <c r="EBU742" s="479"/>
      <c r="EBV742" s="479"/>
      <c r="EBW742" s="479"/>
      <c r="EBX742" s="479"/>
      <c r="EBY742" s="479"/>
      <c r="EBZ742" s="479"/>
      <c r="ECA742" s="479"/>
      <c r="ECB742" s="479"/>
      <c r="ECC742" s="479"/>
      <c r="ECD742" s="479"/>
      <c r="ECE742" s="479"/>
      <c r="ECF742" s="479"/>
      <c r="ECG742" s="479"/>
      <c r="ECH742" s="479"/>
      <c r="ECI742" s="479"/>
      <c r="ECJ742" s="479"/>
      <c r="ECK742" s="479"/>
      <c r="ECL742" s="479"/>
      <c r="ECM742" s="479"/>
      <c r="ECN742" s="479"/>
      <c r="ECO742" s="479"/>
      <c r="ECP742" s="479"/>
      <c r="ECQ742" s="479"/>
      <c r="ECR742" s="479"/>
      <c r="ECS742" s="479"/>
      <c r="ECT742" s="479"/>
      <c r="ECU742" s="479"/>
      <c r="ECV742" s="479"/>
      <c r="ECW742" s="479"/>
      <c r="ECX742" s="479"/>
      <c r="ECY742" s="479"/>
      <c r="ECZ742" s="479"/>
      <c r="EDA742" s="479"/>
      <c r="EDB742" s="479"/>
      <c r="EDC742" s="479"/>
      <c r="EDD742" s="479"/>
      <c r="EDE742" s="479"/>
      <c r="EDF742" s="479"/>
      <c r="EDG742" s="479"/>
      <c r="EDH742" s="479"/>
      <c r="EDI742" s="479"/>
      <c r="EDJ742" s="479"/>
      <c r="EDK742" s="479"/>
      <c r="EDL742" s="479"/>
      <c r="EDM742" s="479"/>
      <c r="EDN742" s="479"/>
      <c r="EDO742" s="479"/>
      <c r="EDP742" s="479"/>
      <c r="EDQ742" s="479"/>
      <c r="EDR742" s="479"/>
      <c r="EDS742" s="479"/>
      <c r="EDT742" s="479"/>
      <c r="EDU742" s="479"/>
      <c r="EDV742" s="479"/>
      <c r="EDW742" s="479"/>
      <c r="EDX742" s="479"/>
      <c r="EDY742" s="479"/>
      <c r="EDZ742" s="479"/>
      <c r="EEA742" s="479"/>
      <c r="EEB742" s="479"/>
      <c r="EEC742" s="479"/>
      <c r="EED742" s="479"/>
      <c r="EEE742" s="479"/>
      <c r="EEF742" s="479"/>
      <c r="EEG742" s="479"/>
      <c r="EEH742" s="479"/>
      <c r="EEI742" s="479"/>
      <c r="EEJ742" s="479"/>
      <c r="EEK742" s="479"/>
      <c r="EEL742" s="479"/>
      <c r="EEM742" s="479"/>
      <c r="EEN742" s="479"/>
      <c r="EEO742" s="479"/>
      <c r="EEP742" s="479"/>
      <c r="EEQ742" s="479"/>
      <c r="EER742" s="479"/>
      <c r="EES742" s="479"/>
      <c r="EET742" s="479"/>
      <c r="EEU742" s="479"/>
      <c r="EEV742" s="479"/>
      <c r="EEW742" s="479"/>
      <c r="EEX742" s="479"/>
      <c r="EEY742" s="479"/>
      <c r="EEZ742" s="479"/>
      <c r="EFA742" s="479"/>
      <c r="EFB742" s="479"/>
      <c r="EFC742" s="479"/>
      <c r="EFD742" s="479"/>
      <c r="EFE742" s="479"/>
      <c r="EFF742" s="479"/>
      <c r="EFG742" s="479"/>
      <c r="EFH742" s="479"/>
      <c r="EFI742" s="479"/>
      <c r="EFJ742" s="479"/>
      <c r="EFK742" s="479"/>
      <c r="EFL742" s="479"/>
      <c r="EFM742" s="479"/>
      <c r="EFN742" s="479"/>
      <c r="EFO742" s="479"/>
      <c r="EFP742" s="479"/>
      <c r="EFQ742" s="479"/>
      <c r="EFR742" s="479"/>
      <c r="EFS742" s="479"/>
      <c r="EFT742" s="479"/>
      <c r="EFU742" s="479"/>
      <c r="EFV742" s="479"/>
      <c r="EFW742" s="479"/>
      <c r="EFX742" s="479"/>
      <c r="EFY742" s="479"/>
      <c r="EFZ742" s="479"/>
      <c r="EGA742" s="479"/>
      <c r="EGB742" s="479"/>
      <c r="EGC742" s="479"/>
      <c r="EGD742" s="479"/>
      <c r="EGE742" s="479"/>
      <c r="EGF742" s="479"/>
      <c r="EGG742" s="479"/>
      <c r="EGH742" s="479"/>
      <c r="EGI742" s="479"/>
      <c r="EGJ742" s="479"/>
      <c r="EGK742" s="479"/>
      <c r="EGL742" s="479"/>
      <c r="EGM742" s="479"/>
      <c r="EGN742" s="479"/>
      <c r="EGO742" s="479"/>
      <c r="EGP742" s="479"/>
      <c r="EGQ742" s="479"/>
      <c r="EGR742" s="479"/>
      <c r="EGS742" s="479"/>
      <c r="EGT742" s="479"/>
      <c r="EGU742" s="479"/>
      <c r="EGV742" s="479"/>
      <c r="EGW742" s="479"/>
      <c r="EGX742" s="479"/>
      <c r="EGY742" s="479"/>
      <c r="EGZ742" s="479"/>
      <c r="EHA742" s="479"/>
      <c r="EHB742" s="479"/>
      <c r="EHC742" s="479"/>
      <c r="EHD742" s="479"/>
      <c r="EHE742" s="479"/>
      <c r="EHF742" s="479"/>
      <c r="EHG742" s="479"/>
      <c r="EHH742" s="479"/>
      <c r="EHI742" s="479"/>
      <c r="EHJ742" s="479"/>
      <c r="EHK742" s="479"/>
      <c r="EHL742" s="479"/>
      <c r="EHM742" s="479"/>
      <c r="EHN742" s="479"/>
      <c r="EHO742" s="479"/>
      <c r="EHP742" s="479"/>
      <c r="EHQ742" s="479"/>
      <c r="EHR742" s="479"/>
      <c r="EHS742" s="479"/>
      <c r="EHT742" s="479"/>
      <c r="EHU742" s="479"/>
      <c r="EHV742" s="479"/>
      <c r="EHW742" s="479"/>
      <c r="EHX742" s="479"/>
      <c r="EHY742" s="479"/>
      <c r="EHZ742" s="479"/>
      <c r="EIA742" s="479"/>
      <c r="EIB742" s="479"/>
      <c r="EIC742" s="479"/>
      <c r="EID742" s="479"/>
      <c r="EIE742" s="479"/>
      <c r="EIF742" s="479"/>
      <c r="EIG742" s="479"/>
      <c r="EIH742" s="479"/>
      <c r="EII742" s="479"/>
      <c r="EIJ742" s="479"/>
      <c r="EIK742" s="479"/>
      <c r="EIL742" s="479"/>
      <c r="EIM742" s="479"/>
      <c r="EIN742" s="479"/>
      <c r="EIO742" s="479"/>
      <c r="EIP742" s="479"/>
      <c r="EIQ742" s="479"/>
      <c r="EIR742" s="479"/>
      <c r="EIS742" s="479"/>
      <c r="EIT742" s="479"/>
      <c r="EIU742" s="479"/>
      <c r="EIV742" s="479"/>
      <c r="EIW742" s="479"/>
      <c r="EIX742" s="479"/>
      <c r="EIY742" s="479"/>
      <c r="EIZ742" s="479"/>
      <c r="EJA742" s="479"/>
      <c r="EJB742" s="479"/>
      <c r="EJC742" s="479"/>
      <c r="EJD742" s="479"/>
      <c r="EJE742" s="479"/>
      <c r="EJF742" s="479"/>
      <c r="EJG742" s="479"/>
      <c r="EJH742" s="479"/>
      <c r="EJI742" s="479"/>
      <c r="EJJ742" s="479"/>
      <c r="EJK742" s="479"/>
      <c r="EJL742" s="479"/>
      <c r="EJM742" s="479"/>
      <c r="EJN742" s="479"/>
      <c r="EJO742" s="479"/>
      <c r="EJP742" s="479"/>
      <c r="EJQ742" s="479"/>
      <c r="EJR742" s="479"/>
      <c r="EJS742" s="479"/>
      <c r="EJT742" s="479"/>
      <c r="EJU742" s="479"/>
      <c r="EJV742" s="479"/>
      <c r="EJW742" s="479"/>
      <c r="EJX742" s="479"/>
      <c r="EJY742" s="479"/>
      <c r="EJZ742" s="479"/>
      <c r="EKA742" s="479"/>
      <c r="EKB742" s="479"/>
      <c r="EKC742" s="479"/>
      <c r="EKD742" s="479"/>
      <c r="EKE742" s="479"/>
      <c r="EKF742" s="479"/>
      <c r="EKG742" s="479"/>
      <c r="EKH742" s="479"/>
      <c r="EKI742" s="479"/>
      <c r="EKJ742" s="479"/>
      <c r="EKK742" s="479"/>
      <c r="EKL742" s="479"/>
      <c r="EKM742" s="479"/>
      <c r="EKN742" s="479"/>
      <c r="EKO742" s="479"/>
      <c r="EKP742" s="479"/>
      <c r="EKQ742" s="479"/>
      <c r="EKR742" s="479"/>
      <c r="EKS742" s="479"/>
      <c r="EKT742" s="479"/>
      <c r="EKU742" s="479"/>
      <c r="EKV742" s="479"/>
      <c r="EKW742" s="479"/>
      <c r="EKX742" s="479"/>
      <c r="EKY742" s="479"/>
      <c r="EKZ742" s="479"/>
      <c r="ELA742" s="479"/>
      <c r="ELB742" s="479"/>
      <c r="ELC742" s="479"/>
      <c r="ELD742" s="479"/>
      <c r="ELE742" s="479"/>
      <c r="ELF742" s="479"/>
      <c r="ELG742" s="479"/>
      <c r="ELH742" s="479"/>
      <c r="ELI742" s="479"/>
      <c r="ELJ742" s="479"/>
      <c r="ELK742" s="479"/>
      <c r="ELL742" s="479"/>
      <c r="ELM742" s="479"/>
      <c r="ELN742" s="479"/>
      <c r="ELO742" s="479"/>
      <c r="ELP742" s="479"/>
      <c r="ELQ742" s="479"/>
      <c r="ELR742" s="479"/>
      <c r="ELS742" s="479"/>
      <c r="ELT742" s="479"/>
      <c r="ELU742" s="479"/>
      <c r="ELV742" s="479"/>
      <c r="ELW742" s="479"/>
      <c r="ELX742" s="479"/>
      <c r="ELY742" s="479"/>
      <c r="ELZ742" s="479"/>
      <c r="EMA742" s="479"/>
      <c r="EMB742" s="479"/>
      <c r="EMC742" s="479"/>
      <c r="EMD742" s="479"/>
      <c r="EME742" s="479"/>
      <c r="EMF742" s="479"/>
      <c r="EMG742" s="479"/>
      <c r="EMH742" s="479"/>
      <c r="EMI742" s="479"/>
      <c r="EMJ742" s="479"/>
      <c r="EMK742" s="479"/>
      <c r="EML742" s="479"/>
      <c r="EMM742" s="479"/>
      <c r="EMN742" s="479"/>
      <c r="EMO742" s="479"/>
      <c r="EMP742" s="479"/>
      <c r="EMQ742" s="479"/>
      <c r="EMR742" s="479"/>
      <c r="EMS742" s="479"/>
      <c r="EMT742" s="479"/>
      <c r="EMU742" s="479"/>
      <c r="EMV742" s="479"/>
      <c r="EMW742" s="479"/>
      <c r="EMX742" s="479"/>
      <c r="EMY742" s="479"/>
      <c r="EMZ742" s="479"/>
      <c r="ENA742" s="479"/>
      <c r="ENB742" s="479"/>
      <c r="ENC742" s="479"/>
      <c r="END742" s="479"/>
      <c r="ENE742" s="479"/>
      <c r="ENF742" s="479"/>
      <c r="ENG742" s="479"/>
      <c r="ENH742" s="479"/>
      <c r="ENI742" s="479"/>
      <c r="ENJ742" s="479"/>
      <c r="ENK742" s="479"/>
      <c r="ENL742" s="479"/>
      <c r="ENM742" s="479"/>
      <c r="ENN742" s="479"/>
      <c r="ENO742" s="479"/>
      <c r="ENP742" s="479"/>
      <c r="ENQ742" s="479"/>
      <c r="ENR742" s="479"/>
      <c r="ENS742" s="479"/>
      <c r="ENT742" s="479"/>
      <c r="ENU742" s="479"/>
      <c r="ENV742" s="479"/>
      <c r="ENW742" s="479"/>
      <c r="ENX742" s="479"/>
      <c r="ENY742" s="479"/>
      <c r="ENZ742" s="479"/>
      <c r="EOA742" s="479"/>
      <c r="EOB742" s="479"/>
      <c r="EOC742" s="479"/>
      <c r="EOD742" s="479"/>
      <c r="EOE742" s="479"/>
      <c r="EOF742" s="479"/>
      <c r="EOG742" s="479"/>
      <c r="EOH742" s="479"/>
      <c r="EOI742" s="479"/>
      <c r="EOJ742" s="479"/>
      <c r="EOK742" s="479"/>
      <c r="EOL742" s="479"/>
      <c r="EOM742" s="479"/>
      <c r="EON742" s="479"/>
      <c r="EOO742" s="479"/>
      <c r="EOP742" s="479"/>
      <c r="EOQ742" s="479"/>
      <c r="EOR742" s="479"/>
      <c r="EOS742" s="479"/>
      <c r="EOT742" s="479"/>
      <c r="EOU742" s="479"/>
      <c r="EOV742" s="479"/>
      <c r="EOW742" s="479"/>
      <c r="EOX742" s="479"/>
      <c r="EOY742" s="479"/>
      <c r="EOZ742" s="479"/>
      <c r="EPA742" s="479"/>
      <c r="EPB742" s="479"/>
      <c r="EPC742" s="479"/>
      <c r="EPD742" s="479"/>
      <c r="EPE742" s="479"/>
      <c r="EPF742" s="479"/>
      <c r="EPG742" s="479"/>
      <c r="EPH742" s="479"/>
      <c r="EPI742" s="479"/>
      <c r="EPJ742" s="479"/>
      <c r="EPK742" s="479"/>
      <c r="EPL742" s="479"/>
      <c r="EPM742" s="479"/>
      <c r="EPN742" s="479"/>
      <c r="EPO742" s="479"/>
      <c r="EPP742" s="479"/>
      <c r="EPQ742" s="479"/>
      <c r="EPR742" s="479"/>
      <c r="EPS742" s="479"/>
      <c r="EPT742" s="479"/>
      <c r="EPU742" s="479"/>
      <c r="EPV742" s="479"/>
      <c r="EPW742" s="479"/>
      <c r="EPX742" s="479"/>
      <c r="EPY742" s="479"/>
      <c r="EPZ742" s="479"/>
      <c r="EQA742" s="479"/>
      <c r="EQB742" s="479"/>
      <c r="EQC742" s="479"/>
      <c r="EQD742" s="479"/>
      <c r="EQE742" s="479"/>
      <c r="EQF742" s="479"/>
      <c r="EQG742" s="479"/>
      <c r="EQH742" s="479"/>
      <c r="EQI742" s="479"/>
      <c r="EQJ742" s="479"/>
      <c r="EQK742" s="479"/>
      <c r="EQL742" s="479"/>
      <c r="EQM742" s="479"/>
      <c r="EQN742" s="479"/>
      <c r="EQO742" s="479"/>
      <c r="EQP742" s="479"/>
      <c r="EQQ742" s="479"/>
      <c r="EQR742" s="479"/>
      <c r="EQS742" s="479"/>
      <c r="EQT742" s="479"/>
      <c r="EQU742" s="479"/>
      <c r="EQV742" s="479"/>
      <c r="EQW742" s="479"/>
      <c r="EQX742" s="479"/>
      <c r="EQY742" s="479"/>
      <c r="EQZ742" s="479"/>
      <c r="ERA742" s="479"/>
      <c r="ERB742" s="479"/>
      <c r="ERC742" s="479"/>
      <c r="ERD742" s="479"/>
      <c r="ERE742" s="479"/>
      <c r="ERF742" s="479"/>
      <c r="ERG742" s="479"/>
      <c r="ERH742" s="479"/>
      <c r="ERI742" s="479"/>
      <c r="ERJ742" s="479"/>
      <c r="ERK742" s="479"/>
      <c r="ERL742" s="479"/>
      <c r="ERM742" s="479"/>
      <c r="ERN742" s="479"/>
      <c r="ERO742" s="479"/>
      <c r="ERP742" s="479"/>
      <c r="ERQ742" s="479"/>
      <c r="ERR742" s="479"/>
      <c r="ERS742" s="479"/>
      <c r="ERT742" s="479"/>
      <c r="ERU742" s="479"/>
      <c r="ERV742" s="479"/>
      <c r="ERW742" s="479"/>
      <c r="ERX742" s="479"/>
      <c r="ERY742" s="479"/>
      <c r="ERZ742" s="479"/>
      <c r="ESA742" s="479"/>
      <c r="ESB742" s="479"/>
      <c r="ESC742" s="479"/>
      <c r="ESD742" s="479"/>
      <c r="ESE742" s="479"/>
      <c r="ESF742" s="479"/>
      <c r="ESG742" s="479"/>
      <c r="ESH742" s="479"/>
      <c r="ESI742" s="479"/>
      <c r="ESJ742" s="479"/>
      <c r="ESK742" s="479"/>
      <c r="ESL742" s="479"/>
      <c r="ESM742" s="479"/>
      <c r="ESN742" s="479"/>
      <c r="ESO742" s="479"/>
      <c r="ESP742" s="479"/>
      <c r="ESQ742" s="479"/>
      <c r="ESR742" s="479"/>
      <c r="ESS742" s="479"/>
      <c r="EST742" s="479"/>
      <c r="ESU742" s="479"/>
      <c r="ESV742" s="479"/>
      <c r="ESW742" s="479"/>
      <c r="ESX742" s="479"/>
      <c r="ESY742" s="479"/>
      <c r="ESZ742" s="479"/>
      <c r="ETA742" s="479"/>
      <c r="ETB742" s="479"/>
      <c r="ETC742" s="479"/>
      <c r="ETD742" s="479"/>
      <c r="ETE742" s="479"/>
      <c r="ETF742" s="479"/>
      <c r="ETG742" s="479"/>
      <c r="ETH742" s="479"/>
      <c r="ETI742" s="479"/>
      <c r="ETJ742" s="479"/>
      <c r="ETK742" s="479"/>
      <c r="ETL742" s="479"/>
      <c r="ETM742" s="479"/>
      <c r="ETN742" s="479"/>
      <c r="ETO742" s="479"/>
      <c r="ETP742" s="479"/>
      <c r="ETQ742" s="479"/>
      <c r="ETR742" s="479"/>
      <c r="ETS742" s="479"/>
      <c r="ETT742" s="479"/>
      <c r="ETU742" s="479"/>
      <c r="ETV742" s="479"/>
      <c r="ETW742" s="479"/>
      <c r="ETX742" s="479"/>
      <c r="ETY742" s="479"/>
      <c r="ETZ742" s="479"/>
      <c r="EUA742" s="479"/>
      <c r="EUB742" s="479"/>
      <c r="EUC742" s="479"/>
      <c r="EUD742" s="479"/>
      <c r="EUE742" s="479"/>
      <c r="EUF742" s="479"/>
      <c r="EUG742" s="479"/>
      <c r="EUH742" s="479"/>
      <c r="EUI742" s="479"/>
      <c r="EUJ742" s="479"/>
      <c r="EUK742" s="479"/>
      <c r="EUL742" s="479"/>
      <c r="EUM742" s="479"/>
      <c r="EUN742" s="479"/>
      <c r="EUO742" s="479"/>
      <c r="EUP742" s="479"/>
      <c r="EUQ742" s="479"/>
      <c r="EUR742" s="479"/>
      <c r="EUS742" s="479"/>
      <c r="EUT742" s="479"/>
      <c r="EUU742" s="479"/>
      <c r="EUV742" s="479"/>
      <c r="EUW742" s="479"/>
      <c r="EUX742" s="479"/>
      <c r="EUY742" s="479"/>
      <c r="EUZ742" s="479"/>
      <c r="EVA742" s="479"/>
      <c r="EVB742" s="479"/>
      <c r="EVC742" s="479"/>
      <c r="EVD742" s="479"/>
      <c r="EVE742" s="479"/>
      <c r="EVF742" s="479"/>
      <c r="EVG742" s="479"/>
      <c r="EVH742" s="479"/>
      <c r="EVI742" s="479"/>
      <c r="EVJ742" s="479"/>
      <c r="EVK742" s="479"/>
      <c r="EVL742" s="479"/>
      <c r="EVM742" s="479"/>
      <c r="EVN742" s="479"/>
      <c r="EVO742" s="479"/>
      <c r="EVP742" s="479"/>
      <c r="EVQ742" s="479"/>
      <c r="EVR742" s="479"/>
      <c r="EVS742" s="479"/>
      <c r="EVT742" s="479"/>
      <c r="EVU742" s="479"/>
      <c r="EVV742" s="479"/>
      <c r="EVW742" s="479"/>
      <c r="EVX742" s="479"/>
      <c r="EVY742" s="479"/>
      <c r="EVZ742" s="479"/>
      <c r="EWA742" s="479"/>
      <c r="EWB742" s="479"/>
      <c r="EWC742" s="479"/>
      <c r="EWD742" s="479"/>
      <c r="EWE742" s="479"/>
      <c r="EWF742" s="479"/>
      <c r="EWG742" s="479"/>
      <c r="EWH742" s="479"/>
      <c r="EWI742" s="479"/>
      <c r="EWJ742" s="479"/>
      <c r="EWK742" s="479"/>
      <c r="EWL742" s="479"/>
      <c r="EWM742" s="479"/>
      <c r="EWN742" s="479"/>
      <c r="EWO742" s="479"/>
      <c r="EWP742" s="479"/>
      <c r="EWQ742" s="479"/>
      <c r="EWR742" s="479"/>
      <c r="EWS742" s="479"/>
      <c r="EWT742" s="479"/>
      <c r="EWU742" s="479"/>
      <c r="EWV742" s="479"/>
      <c r="EWW742" s="479"/>
      <c r="EWX742" s="479"/>
      <c r="EWY742" s="479"/>
      <c r="EWZ742" s="479"/>
      <c r="EXA742" s="479"/>
      <c r="EXB742" s="479"/>
      <c r="EXC742" s="479"/>
      <c r="EXD742" s="479"/>
      <c r="EXE742" s="479"/>
      <c r="EXF742" s="479"/>
      <c r="EXG742" s="479"/>
      <c r="EXH742" s="479"/>
      <c r="EXI742" s="479"/>
      <c r="EXJ742" s="479"/>
      <c r="EXK742" s="479"/>
      <c r="EXL742" s="479"/>
      <c r="EXM742" s="479"/>
      <c r="EXN742" s="479"/>
      <c r="EXO742" s="479"/>
      <c r="EXP742" s="479"/>
      <c r="EXQ742" s="479"/>
      <c r="EXR742" s="479"/>
      <c r="EXS742" s="479"/>
      <c r="EXT742" s="479"/>
      <c r="EXU742" s="479"/>
      <c r="EXV742" s="479"/>
      <c r="EXW742" s="479"/>
      <c r="EXX742" s="479"/>
      <c r="EXY742" s="479"/>
      <c r="EXZ742" s="479"/>
      <c r="EYA742" s="479"/>
      <c r="EYB742" s="479"/>
      <c r="EYC742" s="479"/>
      <c r="EYD742" s="479"/>
      <c r="EYE742" s="479"/>
      <c r="EYF742" s="479"/>
      <c r="EYG742" s="479"/>
      <c r="EYH742" s="479"/>
      <c r="EYI742" s="479"/>
      <c r="EYJ742" s="479"/>
      <c r="EYK742" s="479"/>
      <c r="EYL742" s="479"/>
      <c r="EYM742" s="479"/>
      <c r="EYN742" s="479"/>
      <c r="EYO742" s="479"/>
      <c r="EYP742" s="479"/>
      <c r="EYQ742" s="479"/>
      <c r="EYR742" s="479"/>
      <c r="EYS742" s="479"/>
      <c r="EYT742" s="479"/>
      <c r="EYU742" s="479"/>
      <c r="EYV742" s="479"/>
      <c r="EYW742" s="479"/>
      <c r="EYX742" s="479"/>
      <c r="EYY742" s="479"/>
      <c r="EYZ742" s="479"/>
      <c r="EZA742" s="479"/>
      <c r="EZB742" s="479"/>
      <c r="EZC742" s="479"/>
      <c r="EZD742" s="479"/>
      <c r="EZE742" s="479"/>
      <c r="EZF742" s="479"/>
      <c r="EZG742" s="479"/>
      <c r="EZH742" s="479"/>
      <c r="EZI742" s="479"/>
      <c r="EZJ742" s="479"/>
      <c r="EZK742" s="479"/>
      <c r="EZL742" s="479"/>
      <c r="EZM742" s="479"/>
      <c r="EZN742" s="479"/>
      <c r="EZO742" s="479"/>
      <c r="EZP742" s="479"/>
      <c r="EZQ742" s="479"/>
      <c r="EZR742" s="479"/>
      <c r="EZS742" s="479"/>
      <c r="EZT742" s="479"/>
      <c r="EZU742" s="479"/>
      <c r="EZV742" s="479"/>
      <c r="EZW742" s="479"/>
      <c r="EZX742" s="479"/>
      <c r="EZY742" s="479"/>
      <c r="EZZ742" s="479"/>
      <c r="FAA742" s="479"/>
      <c r="FAB742" s="479"/>
      <c r="FAC742" s="479"/>
      <c r="FAD742" s="479"/>
      <c r="FAE742" s="479"/>
      <c r="FAF742" s="479"/>
      <c r="FAG742" s="479"/>
      <c r="FAH742" s="479"/>
      <c r="FAI742" s="479"/>
      <c r="FAJ742" s="479"/>
      <c r="FAK742" s="479"/>
      <c r="FAL742" s="479"/>
      <c r="FAM742" s="479"/>
      <c r="FAN742" s="479"/>
      <c r="FAO742" s="479"/>
      <c r="FAP742" s="479"/>
      <c r="FAQ742" s="479"/>
      <c r="FAR742" s="479"/>
      <c r="FAS742" s="479"/>
      <c r="FAT742" s="479"/>
      <c r="FAU742" s="479"/>
      <c r="FAV742" s="479"/>
      <c r="FAW742" s="479"/>
      <c r="FAX742" s="479"/>
      <c r="FAY742" s="479"/>
      <c r="FAZ742" s="479"/>
      <c r="FBA742" s="479"/>
      <c r="FBB742" s="479"/>
      <c r="FBC742" s="479"/>
      <c r="FBD742" s="479"/>
      <c r="FBE742" s="479"/>
      <c r="FBF742" s="479"/>
      <c r="FBG742" s="479"/>
      <c r="FBH742" s="479"/>
      <c r="FBI742" s="479"/>
      <c r="FBJ742" s="479"/>
      <c r="FBK742" s="479"/>
      <c r="FBL742" s="479"/>
      <c r="FBM742" s="479"/>
      <c r="FBN742" s="479"/>
      <c r="FBO742" s="479"/>
      <c r="FBP742" s="479"/>
      <c r="FBQ742" s="479"/>
      <c r="FBR742" s="479"/>
      <c r="FBS742" s="479"/>
      <c r="FBT742" s="479"/>
      <c r="FBU742" s="479"/>
      <c r="FBV742" s="479"/>
      <c r="FBW742" s="479"/>
      <c r="FBX742" s="479"/>
      <c r="FBY742" s="479"/>
      <c r="FBZ742" s="479"/>
      <c r="FCA742" s="479"/>
      <c r="FCB742" s="479"/>
      <c r="FCC742" s="479"/>
      <c r="FCD742" s="479"/>
      <c r="FCE742" s="479"/>
      <c r="FCF742" s="479"/>
      <c r="FCG742" s="479"/>
      <c r="FCH742" s="479"/>
      <c r="FCI742" s="479"/>
      <c r="FCJ742" s="479"/>
      <c r="FCK742" s="479"/>
      <c r="FCL742" s="479"/>
      <c r="FCM742" s="479"/>
      <c r="FCN742" s="479"/>
      <c r="FCO742" s="479"/>
      <c r="FCP742" s="479"/>
      <c r="FCQ742" s="479"/>
      <c r="FCR742" s="479"/>
      <c r="FCS742" s="479"/>
      <c r="FCT742" s="479"/>
      <c r="FCU742" s="479"/>
      <c r="FCV742" s="479"/>
      <c r="FCW742" s="479"/>
      <c r="FCX742" s="479"/>
      <c r="FCY742" s="479"/>
      <c r="FCZ742" s="479"/>
      <c r="FDA742" s="479"/>
      <c r="FDB742" s="479"/>
      <c r="FDC742" s="479"/>
      <c r="FDD742" s="479"/>
      <c r="FDE742" s="479"/>
      <c r="FDF742" s="479"/>
      <c r="FDG742" s="479"/>
      <c r="FDH742" s="479"/>
      <c r="FDI742" s="479"/>
      <c r="FDJ742" s="479"/>
      <c r="FDK742" s="479"/>
      <c r="FDL742" s="479"/>
      <c r="FDM742" s="479"/>
      <c r="FDN742" s="479"/>
      <c r="FDO742" s="479"/>
      <c r="FDP742" s="479"/>
      <c r="FDQ742" s="479"/>
      <c r="FDR742" s="479"/>
      <c r="FDS742" s="479"/>
      <c r="FDT742" s="479"/>
      <c r="FDU742" s="479"/>
      <c r="FDV742" s="479"/>
      <c r="FDW742" s="479"/>
      <c r="FDX742" s="479"/>
      <c r="FDY742" s="479"/>
      <c r="FDZ742" s="479"/>
      <c r="FEA742" s="479"/>
      <c r="FEB742" s="479"/>
      <c r="FEC742" s="479"/>
      <c r="FED742" s="479"/>
      <c r="FEE742" s="479"/>
      <c r="FEF742" s="479"/>
      <c r="FEG742" s="479"/>
      <c r="FEH742" s="479"/>
      <c r="FEI742" s="479"/>
      <c r="FEJ742" s="479"/>
      <c r="FEK742" s="479"/>
      <c r="FEL742" s="479"/>
      <c r="FEM742" s="479"/>
      <c r="FEN742" s="479"/>
      <c r="FEO742" s="479"/>
      <c r="FEP742" s="479"/>
      <c r="FEQ742" s="479"/>
      <c r="FER742" s="479"/>
      <c r="FES742" s="479"/>
      <c r="FET742" s="479"/>
      <c r="FEU742" s="479"/>
      <c r="FEV742" s="479"/>
      <c r="FEW742" s="479"/>
      <c r="FEX742" s="479"/>
      <c r="FEY742" s="479"/>
      <c r="FEZ742" s="479"/>
      <c r="FFA742" s="479"/>
      <c r="FFB742" s="479"/>
      <c r="FFC742" s="479"/>
      <c r="FFD742" s="479"/>
      <c r="FFE742" s="479"/>
      <c r="FFF742" s="479"/>
      <c r="FFG742" s="479"/>
      <c r="FFH742" s="479"/>
      <c r="FFI742" s="479"/>
      <c r="FFJ742" s="479"/>
      <c r="FFK742" s="479"/>
      <c r="FFL742" s="479"/>
      <c r="FFM742" s="479"/>
      <c r="FFN742" s="479"/>
      <c r="FFO742" s="479"/>
      <c r="FFP742" s="479"/>
      <c r="FFQ742" s="479"/>
      <c r="FFR742" s="479"/>
      <c r="FFS742" s="479"/>
      <c r="FFT742" s="479"/>
      <c r="FFU742" s="479"/>
      <c r="FFV742" s="479"/>
      <c r="FFW742" s="479"/>
      <c r="FFX742" s="479"/>
      <c r="FFY742" s="479"/>
      <c r="FFZ742" s="479"/>
      <c r="FGA742" s="479"/>
      <c r="FGB742" s="479"/>
      <c r="FGC742" s="479"/>
      <c r="FGD742" s="479"/>
      <c r="FGE742" s="479"/>
      <c r="FGF742" s="479"/>
      <c r="FGG742" s="479"/>
      <c r="FGH742" s="479"/>
      <c r="FGI742" s="479"/>
      <c r="FGJ742" s="479"/>
      <c r="FGK742" s="479"/>
      <c r="FGL742" s="479"/>
      <c r="FGM742" s="479"/>
      <c r="FGN742" s="479"/>
      <c r="FGO742" s="479"/>
      <c r="FGP742" s="479"/>
      <c r="FGQ742" s="479"/>
      <c r="FGR742" s="479"/>
      <c r="FGS742" s="479"/>
      <c r="FGT742" s="479"/>
      <c r="FGU742" s="479"/>
      <c r="FGV742" s="479"/>
      <c r="FGW742" s="479"/>
      <c r="FGX742" s="479"/>
      <c r="FGY742" s="479"/>
      <c r="FGZ742" s="479"/>
      <c r="FHA742" s="479"/>
      <c r="FHB742" s="479"/>
      <c r="FHC742" s="479"/>
      <c r="FHD742" s="479"/>
      <c r="FHE742" s="479"/>
      <c r="FHF742" s="479"/>
      <c r="FHG742" s="479"/>
      <c r="FHH742" s="479"/>
      <c r="FHI742" s="479"/>
      <c r="FHJ742" s="479"/>
      <c r="FHK742" s="479"/>
      <c r="FHL742" s="479"/>
      <c r="FHM742" s="479"/>
      <c r="FHN742" s="479"/>
      <c r="FHO742" s="479"/>
      <c r="FHP742" s="479"/>
      <c r="FHQ742" s="479"/>
      <c r="FHR742" s="479"/>
      <c r="FHS742" s="479"/>
      <c r="FHT742" s="479"/>
      <c r="FHU742" s="479"/>
      <c r="FHV742" s="479"/>
      <c r="FHW742" s="479"/>
      <c r="FHX742" s="479"/>
      <c r="FHY742" s="479"/>
      <c r="FHZ742" s="479"/>
      <c r="FIA742" s="479"/>
      <c r="FIB742" s="479"/>
      <c r="FIC742" s="479"/>
      <c r="FID742" s="479"/>
      <c r="FIE742" s="479"/>
      <c r="FIF742" s="479"/>
      <c r="FIG742" s="479"/>
      <c r="FIH742" s="479"/>
      <c r="FII742" s="479"/>
      <c r="FIJ742" s="479"/>
      <c r="FIK742" s="479"/>
      <c r="FIL742" s="479"/>
      <c r="FIM742" s="479"/>
      <c r="FIN742" s="479"/>
      <c r="FIO742" s="479"/>
      <c r="FIP742" s="479"/>
      <c r="FIQ742" s="479"/>
      <c r="FIR742" s="479"/>
      <c r="FIS742" s="479"/>
      <c r="FIT742" s="479"/>
      <c r="FIU742" s="479"/>
      <c r="FIV742" s="479"/>
      <c r="FIW742" s="479"/>
      <c r="FIX742" s="479"/>
      <c r="FIY742" s="479"/>
      <c r="FIZ742" s="479"/>
      <c r="FJA742" s="479"/>
      <c r="FJB742" s="479"/>
      <c r="FJC742" s="479"/>
      <c r="FJD742" s="479"/>
      <c r="FJE742" s="479"/>
      <c r="FJF742" s="479"/>
      <c r="FJG742" s="479"/>
      <c r="FJH742" s="479"/>
      <c r="FJI742" s="479"/>
      <c r="FJJ742" s="479"/>
      <c r="FJK742" s="479"/>
      <c r="FJL742" s="479"/>
      <c r="FJM742" s="479"/>
      <c r="FJN742" s="479"/>
      <c r="FJO742" s="479"/>
      <c r="FJP742" s="479"/>
      <c r="FJQ742" s="479"/>
      <c r="FJR742" s="479"/>
      <c r="FJS742" s="479"/>
      <c r="FJT742" s="479"/>
      <c r="FJU742" s="479"/>
      <c r="FJV742" s="479"/>
      <c r="FJW742" s="479"/>
      <c r="FJX742" s="479"/>
      <c r="FJY742" s="479"/>
      <c r="FJZ742" s="479"/>
      <c r="FKA742" s="479"/>
      <c r="FKB742" s="479"/>
      <c r="FKC742" s="479"/>
      <c r="FKD742" s="479"/>
      <c r="FKE742" s="479"/>
      <c r="FKF742" s="479"/>
      <c r="FKG742" s="479"/>
      <c r="FKH742" s="479"/>
      <c r="FKI742" s="479"/>
      <c r="FKJ742" s="479"/>
      <c r="FKK742" s="479"/>
      <c r="FKL742" s="479"/>
      <c r="FKM742" s="479"/>
      <c r="FKN742" s="479"/>
      <c r="FKO742" s="479"/>
      <c r="FKP742" s="479"/>
      <c r="FKQ742" s="479"/>
      <c r="FKR742" s="479"/>
      <c r="FKS742" s="479"/>
      <c r="FKT742" s="479"/>
      <c r="FKU742" s="479"/>
      <c r="FKV742" s="479"/>
      <c r="FKW742" s="479"/>
      <c r="FKX742" s="479"/>
      <c r="FKY742" s="479"/>
      <c r="FKZ742" s="479"/>
      <c r="FLA742" s="479"/>
      <c r="FLB742" s="479"/>
      <c r="FLC742" s="479"/>
      <c r="FLD742" s="479"/>
      <c r="FLE742" s="479"/>
      <c r="FLF742" s="479"/>
      <c r="FLG742" s="479"/>
      <c r="FLH742" s="479"/>
      <c r="FLI742" s="479"/>
      <c r="FLJ742" s="479"/>
      <c r="FLK742" s="479"/>
      <c r="FLL742" s="479"/>
      <c r="FLM742" s="479"/>
      <c r="FLN742" s="479"/>
      <c r="FLO742" s="479"/>
      <c r="FLP742" s="479"/>
      <c r="FLQ742" s="479"/>
      <c r="FLR742" s="479"/>
      <c r="FLS742" s="479"/>
      <c r="FLT742" s="479"/>
      <c r="FLU742" s="479"/>
      <c r="FLV742" s="479"/>
      <c r="FLW742" s="479"/>
      <c r="FLX742" s="479"/>
      <c r="FLY742" s="479"/>
      <c r="FLZ742" s="479"/>
      <c r="FMA742" s="479"/>
      <c r="FMB742" s="479"/>
      <c r="FMC742" s="479"/>
      <c r="FMD742" s="479"/>
      <c r="FME742" s="479"/>
      <c r="FMF742" s="479"/>
      <c r="FMG742" s="479"/>
      <c r="FMH742" s="479"/>
      <c r="FMI742" s="479"/>
      <c r="FMJ742" s="479"/>
      <c r="FMK742" s="479"/>
      <c r="FML742" s="479"/>
      <c r="FMM742" s="479"/>
      <c r="FMN742" s="479"/>
      <c r="FMO742" s="479"/>
      <c r="FMP742" s="479"/>
      <c r="FMQ742" s="479"/>
      <c r="FMR742" s="479"/>
      <c r="FMS742" s="479"/>
      <c r="FMT742" s="479"/>
      <c r="FMU742" s="479"/>
      <c r="FMV742" s="479"/>
      <c r="FMW742" s="479"/>
      <c r="FMX742" s="479"/>
      <c r="FMY742" s="479"/>
      <c r="FMZ742" s="479"/>
      <c r="FNA742" s="479"/>
      <c r="FNB742" s="479"/>
      <c r="FNC742" s="479"/>
      <c r="FND742" s="479"/>
      <c r="FNE742" s="479"/>
      <c r="FNF742" s="479"/>
      <c r="FNG742" s="479"/>
      <c r="FNH742" s="479"/>
      <c r="FNI742" s="479"/>
      <c r="FNJ742" s="479"/>
      <c r="FNK742" s="479"/>
      <c r="FNL742" s="479"/>
      <c r="FNM742" s="479"/>
      <c r="FNN742" s="479"/>
      <c r="FNO742" s="479"/>
      <c r="FNP742" s="479"/>
      <c r="FNQ742" s="479"/>
      <c r="FNR742" s="479"/>
      <c r="FNS742" s="479"/>
      <c r="FNT742" s="479"/>
      <c r="FNU742" s="479"/>
      <c r="FNV742" s="479"/>
      <c r="FNW742" s="479"/>
      <c r="FNX742" s="479"/>
      <c r="FNY742" s="479"/>
      <c r="FNZ742" s="479"/>
      <c r="FOA742" s="479"/>
      <c r="FOB742" s="479"/>
      <c r="FOC742" s="479"/>
      <c r="FOD742" s="479"/>
      <c r="FOE742" s="479"/>
      <c r="FOF742" s="479"/>
      <c r="FOG742" s="479"/>
      <c r="FOH742" s="479"/>
      <c r="FOI742" s="479"/>
      <c r="FOJ742" s="479"/>
      <c r="FOK742" s="479"/>
      <c r="FOL742" s="479"/>
      <c r="FOM742" s="479"/>
      <c r="FON742" s="479"/>
      <c r="FOO742" s="479"/>
      <c r="FOP742" s="479"/>
      <c r="FOQ742" s="479"/>
      <c r="FOR742" s="479"/>
      <c r="FOS742" s="479"/>
      <c r="FOT742" s="479"/>
      <c r="FOU742" s="479"/>
      <c r="FOV742" s="479"/>
      <c r="FOW742" s="479"/>
      <c r="FOX742" s="479"/>
      <c r="FOY742" s="479"/>
      <c r="FOZ742" s="479"/>
      <c r="FPA742" s="479"/>
      <c r="FPB742" s="479"/>
      <c r="FPC742" s="479"/>
      <c r="FPD742" s="479"/>
      <c r="FPE742" s="479"/>
      <c r="FPF742" s="479"/>
      <c r="FPG742" s="479"/>
      <c r="FPH742" s="479"/>
      <c r="FPI742" s="479"/>
      <c r="FPJ742" s="479"/>
      <c r="FPK742" s="479"/>
      <c r="FPL742" s="479"/>
      <c r="FPM742" s="479"/>
      <c r="FPN742" s="479"/>
      <c r="FPO742" s="479"/>
      <c r="FPP742" s="479"/>
      <c r="FPQ742" s="479"/>
      <c r="FPR742" s="479"/>
      <c r="FPS742" s="479"/>
      <c r="FPT742" s="479"/>
      <c r="FPU742" s="479"/>
      <c r="FPV742" s="479"/>
      <c r="FPW742" s="479"/>
      <c r="FPX742" s="479"/>
      <c r="FPY742" s="479"/>
      <c r="FPZ742" s="479"/>
      <c r="FQA742" s="479"/>
      <c r="FQB742" s="479"/>
      <c r="FQC742" s="479"/>
      <c r="FQD742" s="479"/>
      <c r="FQE742" s="479"/>
      <c r="FQF742" s="479"/>
      <c r="FQG742" s="479"/>
      <c r="FQH742" s="479"/>
      <c r="FQI742" s="479"/>
      <c r="FQJ742" s="479"/>
      <c r="FQK742" s="479"/>
      <c r="FQL742" s="479"/>
      <c r="FQM742" s="479"/>
      <c r="FQN742" s="479"/>
      <c r="FQO742" s="479"/>
      <c r="FQP742" s="479"/>
      <c r="FQQ742" s="479"/>
      <c r="FQR742" s="479"/>
      <c r="FQS742" s="479"/>
      <c r="FQT742" s="479"/>
      <c r="FQU742" s="479"/>
      <c r="FQV742" s="479"/>
      <c r="FQW742" s="479"/>
      <c r="FQX742" s="479"/>
      <c r="FQY742" s="479"/>
      <c r="FQZ742" s="479"/>
      <c r="FRA742" s="479"/>
      <c r="FRB742" s="479"/>
      <c r="FRC742" s="479"/>
      <c r="FRD742" s="479"/>
      <c r="FRE742" s="479"/>
      <c r="FRF742" s="479"/>
      <c r="FRG742" s="479"/>
      <c r="FRH742" s="479"/>
      <c r="FRI742" s="479"/>
      <c r="FRJ742" s="479"/>
      <c r="FRK742" s="479"/>
      <c r="FRL742" s="479"/>
      <c r="FRM742" s="479"/>
      <c r="FRN742" s="479"/>
      <c r="FRO742" s="479"/>
      <c r="FRP742" s="479"/>
      <c r="FRQ742" s="479"/>
      <c r="FRR742" s="479"/>
      <c r="FRS742" s="479"/>
      <c r="FRT742" s="479"/>
      <c r="FRU742" s="479"/>
      <c r="FRV742" s="479"/>
      <c r="FRW742" s="479"/>
      <c r="FRX742" s="479"/>
      <c r="FRY742" s="479"/>
      <c r="FRZ742" s="479"/>
      <c r="FSA742" s="479"/>
      <c r="FSB742" s="479"/>
      <c r="FSC742" s="479"/>
      <c r="FSD742" s="479"/>
      <c r="FSE742" s="479"/>
      <c r="FSF742" s="479"/>
      <c r="FSG742" s="479"/>
      <c r="FSH742" s="479"/>
      <c r="FSI742" s="479"/>
      <c r="FSJ742" s="479"/>
      <c r="FSK742" s="479"/>
      <c r="FSL742" s="479"/>
      <c r="FSM742" s="479"/>
      <c r="FSN742" s="479"/>
      <c r="FSO742" s="479"/>
      <c r="FSP742" s="479"/>
      <c r="FSQ742" s="479"/>
      <c r="FSR742" s="479"/>
      <c r="FSS742" s="479"/>
      <c r="FST742" s="479"/>
      <c r="FSU742" s="479"/>
      <c r="FSV742" s="479"/>
      <c r="FSW742" s="479"/>
      <c r="FSX742" s="479"/>
      <c r="FSY742" s="479"/>
      <c r="FSZ742" s="479"/>
      <c r="FTA742" s="479"/>
      <c r="FTB742" s="479"/>
      <c r="FTC742" s="479"/>
      <c r="FTD742" s="479"/>
      <c r="FTE742" s="479"/>
      <c r="FTF742" s="479"/>
      <c r="FTG742" s="479"/>
      <c r="FTH742" s="479"/>
      <c r="FTI742" s="479"/>
      <c r="FTJ742" s="479"/>
      <c r="FTK742" s="479"/>
      <c r="FTL742" s="479"/>
      <c r="FTM742" s="479"/>
      <c r="FTN742" s="479"/>
      <c r="FTO742" s="479"/>
      <c r="FTP742" s="479"/>
      <c r="FTQ742" s="479"/>
      <c r="FTR742" s="479"/>
      <c r="FTS742" s="479"/>
      <c r="FTT742" s="479"/>
      <c r="FTU742" s="479"/>
      <c r="FTV742" s="479"/>
      <c r="FTW742" s="479"/>
      <c r="FTX742" s="479"/>
      <c r="FTY742" s="479"/>
      <c r="FTZ742" s="479"/>
      <c r="FUA742" s="479"/>
      <c r="FUB742" s="479"/>
      <c r="FUC742" s="479"/>
      <c r="FUD742" s="479"/>
      <c r="FUE742" s="479"/>
      <c r="FUF742" s="479"/>
      <c r="FUG742" s="479"/>
      <c r="FUH742" s="479"/>
      <c r="FUI742" s="479"/>
      <c r="FUJ742" s="479"/>
      <c r="FUK742" s="479"/>
      <c r="FUL742" s="479"/>
      <c r="FUM742" s="479"/>
      <c r="FUN742" s="479"/>
      <c r="FUO742" s="479"/>
      <c r="FUP742" s="479"/>
      <c r="FUQ742" s="479"/>
      <c r="FUR742" s="479"/>
      <c r="FUS742" s="479"/>
      <c r="FUT742" s="479"/>
      <c r="FUU742" s="479"/>
      <c r="FUV742" s="479"/>
      <c r="FUW742" s="479"/>
      <c r="FUX742" s="479"/>
      <c r="FUY742" s="479"/>
      <c r="FUZ742" s="479"/>
      <c r="FVA742" s="479"/>
      <c r="FVB742" s="479"/>
      <c r="FVC742" s="479"/>
      <c r="FVD742" s="479"/>
      <c r="FVE742" s="479"/>
      <c r="FVF742" s="479"/>
      <c r="FVG742" s="479"/>
      <c r="FVH742" s="479"/>
      <c r="FVI742" s="479"/>
      <c r="FVJ742" s="479"/>
      <c r="FVK742" s="479"/>
      <c r="FVL742" s="479"/>
      <c r="FVM742" s="479"/>
      <c r="FVN742" s="479"/>
      <c r="FVO742" s="479"/>
      <c r="FVP742" s="479"/>
      <c r="FVQ742" s="479"/>
      <c r="FVR742" s="479"/>
      <c r="FVS742" s="479"/>
      <c r="FVT742" s="479"/>
      <c r="FVU742" s="479"/>
      <c r="FVV742" s="479"/>
      <c r="FVW742" s="479"/>
      <c r="FVX742" s="479"/>
      <c r="FVY742" s="479"/>
      <c r="FVZ742" s="479"/>
      <c r="FWA742" s="479"/>
      <c r="FWB742" s="479"/>
      <c r="FWC742" s="479"/>
      <c r="FWD742" s="479"/>
      <c r="FWE742" s="479"/>
      <c r="FWF742" s="479"/>
      <c r="FWG742" s="479"/>
      <c r="FWH742" s="479"/>
      <c r="FWI742" s="479"/>
      <c r="FWJ742" s="479"/>
      <c r="FWK742" s="479"/>
      <c r="FWL742" s="479"/>
      <c r="FWM742" s="479"/>
      <c r="FWN742" s="479"/>
      <c r="FWO742" s="479"/>
      <c r="FWP742" s="479"/>
      <c r="FWQ742" s="479"/>
      <c r="FWR742" s="479"/>
      <c r="FWS742" s="479"/>
      <c r="FWT742" s="479"/>
      <c r="FWU742" s="479"/>
      <c r="FWV742" s="479"/>
      <c r="FWW742" s="479"/>
      <c r="FWX742" s="479"/>
      <c r="FWY742" s="479"/>
      <c r="FWZ742" s="479"/>
      <c r="FXA742" s="479"/>
      <c r="FXB742" s="479"/>
      <c r="FXC742" s="479"/>
      <c r="FXD742" s="479"/>
      <c r="FXE742" s="479"/>
      <c r="FXF742" s="479"/>
      <c r="FXG742" s="479"/>
      <c r="FXH742" s="479"/>
      <c r="FXI742" s="479"/>
      <c r="FXJ742" s="479"/>
      <c r="FXK742" s="479"/>
      <c r="FXL742" s="479"/>
      <c r="FXM742" s="479"/>
      <c r="FXN742" s="479"/>
      <c r="FXO742" s="479"/>
      <c r="FXP742" s="479"/>
      <c r="FXQ742" s="479"/>
      <c r="FXR742" s="479"/>
      <c r="FXS742" s="479"/>
      <c r="FXT742" s="479"/>
      <c r="FXU742" s="479"/>
      <c r="FXV742" s="479"/>
      <c r="FXW742" s="479"/>
      <c r="FXX742" s="479"/>
      <c r="FXY742" s="479"/>
      <c r="FXZ742" s="479"/>
      <c r="FYA742" s="479"/>
      <c r="FYB742" s="479"/>
      <c r="FYC742" s="479"/>
      <c r="FYD742" s="479"/>
      <c r="FYE742" s="479"/>
      <c r="FYF742" s="479"/>
      <c r="FYG742" s="479"/>
      <c r="FYH742" s="479"/>
      <c r="FYI742" s="479"/>
      <c r="FYJ742" s="479"/>
      <c r="FYK742" s="479"/>
      <c r="FYL742" s="479"/>
      <c r="FYM742" s="479"/>
      <c r="FYN742" s="479"/>
      <c r="FYO742" s="479"/>
      <c r="FYP742" s="479"/>
      <c r="FYQ742" s="479"/>
      <c r="FYR742" s="479"/>
      <c r="FYS742" s="479"/>
      <c r="FYT742" s="479"/>
      <c r="FYU742" s="479"/>
      <c r="FYV742" s="479"/>
      <c r="FYW742" s="479"/>
      <c r="FYX742" s="479"/>
      <c r="FYY742" s="479"/>
      <c r="FYZ742" s="479"/>
      <c r="FZA742" s="479"/>
      <c r="FZB742" s="479"/>
      <c r="FZC742" s="479"/>
      <c r="FZD742" s="479"/>
      <c r="FZE742" s="479"/>
      <c r="FZF742" s="479"/>
      <c r="FZG742" s="479"/>
      <c r="FZH742" s="479"/>
      <c r="FZI742" s="479"/>
      <c r="FZJ742" s="479"/>
      <c r="FZK742" s="479"/>
      <c r="FZL742" s="479"/>
      <c r="FZM742" s="479"/>
      <c r="FZN742" s="479"/>
      <c r="FZO742" s="479"/>
      <c r="FZP742" s="479"/>
      <c r="FZQ742" s="479"/>
      <c r="FZR742" s="479"/>
      <c r="FZS742" s="479"/>
      <c r="FZT742" s="479"/>
      <c r="FZU742" s="479"/>
      <c r="FZV742" s="479"/>
      <c r="FZW742" s="479"/>
      <c r="FZX742" s="479"/>
      <c r="FZY742" s="479"/>
      <c r="FZZ742" s="479"/>
      <c r="GAA742" s="479"/>
      <c r="GAB742" s="479"/>
      <c r="GAC742" s="479"/>
      <c r="GAD742" s="479"/>
      <c r="GAE742" s="479"/>
      <c r="GAF742" s="479"/>
      <c r="GAG742" s="479"/>
      <c r="GAH742" s="479"/>
      <c r="GAI742" s="479"/>
      <c r="GAJ742" s="479"/>
      <c r="GAK742" s="479"/>
      <c r="GAL742" s="479"/>
      <c r="GAM742" s="479"/>
      <c r="GAN742" s="479"/>
      <c r="GAO742" s="479"/>
      <c r="GAP742" s="479"/>
      <c r="GAQ742" s="479"/>
      <c r="GAR742" s="479"/>
      <c r="GAS742" s="479"/>
      <c r="GAT742" s="479"/>
      <c r="GAU742" s="479"/>
      <c r="GAV742" s="479"/>
      <c r="GAW742" s="479"/>
      <c r="GAX742" s="479"/>
      <c r="GAY742" s="479"/>
      <c r="GAZ742" s="479"/>
      <c r="GBA742" s="479"/>
      <c r="GBB742" s="479"/>
      <c r="GBC742" s="479"/>
      <c r="GBD742" s="479"/>
      <c r="GBE742" s="479"/>
      <c r="GBF742" s="479"/>
      <c r="GBG742" s="479"/>
      <c r="GBH742" s="479"/>
      <c r="GBI742" s="479"/>
      <c r="GBJ742" s="479"/>
      <c r="GBK742" s="479"/>
      <c r="GBL742" s="479"/>
      <c r="GBM742" s="479"/>
      <c r="GBN742" s="479"/>
      <c r="GBO742" s="479"/>
      <c r="GBP742" s="479"/>
      <c r="GBQ742" s="479"/>
      <c r="GBR742" s="479"/>
      <c r="GBS742" s="479"/>
      <c r="GBT742" s="479"/>
      <c r="GBU742" s="479"/>
      <c r="GBV742" s="479"/>
      <c r="GBW742" s="479"/>
      <c r="GBX742" s="479"/>
      <c r="GBY742" s="479"/>
      <c r="GBZ742" s="479"/>
      <c r="GCA742" s="479"/>
      <c r="GCB742" s="479"/>
      <c r="GCC742" s="479"/>
      <c r="GCD742" s="479"/>
      <c r="GCE742" s="479"/>
      <c r="GCF742" s="479"/>
      <c r="GCG742" s="479"/>
      <c r="GCH742" s="479"/>
      <c r="GCI742" s="479"/>
      <c r="GCJ742" s="479"/>
      <c r="GCK742" s="479"/>
      <c r="GCL742" s="479"/>
      <c r="GCM742" s="479"/>
      <c r="GCN742" s="479"/>
      <c r="GCO742" s="479"/>
      <c r="GCP742" s="479"/>
      <c r="GCQ742" s="479"/>
      <c r="GCR742" s="479"/>
      <c r="GCS742" s="479"/>
      <c r="GCT742" s="479"/>
      <c r="GCU742" s="479"/>
      <c r="GCV742" s="479"/>
      <c r="GCW742" s="479"/>
      <c r="GCX742" s="479"/>
      <c r="GCY742" s="479"/>
      <c r="GCZ742" s="479"/>
      <c r="GDA742" s="479"/>
      <c r="GDB742" s="479"/>
      <c r="GDC742" s="479"/>
      <c r="GDD742" s="479"/>
      <c r="GDE742" s="479"/>
      <c r="GDF742" s="479"/>
      <c r="GDG742" s="479"/>
      <c r="GDH742" s="479"/>
      <c r="GDI742" s="479"/>
      <c r="GDJ742" s="479"/>
      <c r="GDK742" s="479"/>
      <c r="GDL742" s="479"/>
      <c r="GDM742" s="479"/>
      <c r="GDN742" s="479"/>
      <c r="GDO742" s="479"/>
      <c r="GDP742" s="479"/>
      <c r="GDQ742" s="479"/>
      <c r="GDR742" s="479"/>
      <c r="GDS742" s="479"/>
      <c r="GDT742" s="479"/>
      <c r="GDU742" s="479"/>
      <c r="GDV742" s="479"/>
      <c r="GDW742" s="479"/>
      <c r="GDX742" s="479"/>
      <c r="GDY742" s="479"/>
      <c r="GDZ742" s="479"/>
      <c r="GEA742" s="479"/>
      <c r="GEB742" s="479"/>
      <c r="GEC742" s="479"/>
      <c r="GED742" s="479"/>
      <c r="GEE742" s="479"/>
      <c r="GEF742" s="479"/>
      <c r="GEG742" s="479"/>
      <c r="GEH742" s="479"/>
      <c r="GEI742" s="479"/>
      <c r="GEJ742" s="479"/>
      <c r="GEK742" s="479"/>
      <c r="GEL742" s="479"/>
      <c r="GEM742" s="479"/>
      <c r="GEN742" s="479"/>
      <c r="GEO742" s="479"/>
      <c r="GEP742" s="479"/>
      <c r="GEQ742" s="479"/>
      <c r="GER742" s="479"/>
      <c r="GES742" s="479"/>
      <c r="GET742" s="479"/>
      <c r="GEU742" s="479"/>
      <c r="GEV742" s="479"/>
      <c r="GEW742" s="479"/>
      <c r="GEX742" s="479"/>
      <c r="GEY742" s="479"/>
      <c r="GEZ742" s="479"/>
      <c r="GFA742" s="479"/>
      <c r="GFB742" s="479"/>
      <c r="GFC742" s="479"/>
      <c r="GFD742" s="479"/>
      <c r="GFE742" s="479"/>
      <c r="GFF742" s="479"/>
      <c r="GFG742" s="479"/>
      <c r="GFH742" s="479"/>
      <c r="GFI742" s="479"/>
      <c r="GFJ742" s="479"/>
      <c r="GFK742" s="479"/>
      <c r="GFL742" s="479"/>
      <c r="GFM742" s="479"/>
      <c r="GFN742" s="479"/>
      <c r="GFO742" s="479"/>
      <c r="GFP742" s="479"/>
      <c r="GFQ742" s="479"/>
      <c r="GFR742" s="479"/>
      <c r="GFS742" s="479"/>
      <c r="GFT742" s="479"/>
      <c r="GFU742" s="479"/>
      <c r="GFV742" s="479"/>
      <c r="GFW742" s="479"/>
      <c r="GFX742" s="479"/>
      <c r="GFY742" s="479"/>
      <c r="GFZ742" s="479"/>
      <c r="GGA742" s="479"/>
      <c r="GGB742" s="479"/>
      <c r="GGC742" s="479"/>
      <c r="GGD742" s="479"/>
      <c r="GGE742" s="479"/>
      <c r="GGF742" s="479"/>
      <c r="GGG742" s="479"/>
      <c r="GGH742" s="479"/>
      <c r="GGI742" s="479"/>
      <c r="GGJ742" s="479"/>
      <c r="GGK742" s="479"/>
      <c r="GGL742" s="479"/>
      <c r="GGM742" s="479"/>
      <c r="GGN742" s="479"/>
      <c r="GGO742" s="479"/>
      <c r="GGP742" s="479"/>
      <c r="GGQ742" s="479"/>
      <c r="GGR742" s="479"/>
      <c r="GGS742" s="479"/>
      <c r="GGT742" s="479"/>
      <c r="GGU742" s="479"/>
      <c r="GGV742" s="479"/>
      <c r="GGW742" s="479"/>
      <c r="GGX742" s="479"/>
      <c r="GGY742" s="479"/>
      <c r="GGZ742" s="479"/>
      <c r="GHA742" s="479"/>
      <c r="GHB742" s="479"/>
      <c r="GHC742" s="479"/>
      <c r="GHD742" s="479"/>
      <c r="GHE742" s="479"/>
      <c r="GHF742" s="479"/>
      <c r="GHG742" s="479"/>
      <c r="GHH742" s="479"/>
      <c r="GHI742" s="479"/>
      <c r="GHJ742" s="479"/>
      <c r="GHK742" s="479"/>
      <c r="GHL742" s="479"/>
      <c r="GHM742" s="479"/>
      <c r="GHN742" s="479"/>
      <c r="GHO742" s="479"/>
      <c r="GHP742" s="479"/>
      <c r="GHQ742" s="479"/>
      <c r="GHR742" s="479"/>
      <c r="GHS742" s="479"/>
      <c r="GHT742" s="479"/>
      <c r="GHU742" s="479"/>
      <c r="GHV742" s="479"/>
      <c r="GHW742" s="479"/>
      <c r="GHX742" s="479"/>
      <c r="GHY742" s="479"/>
      <c r="GHZ742" s="479"/>
      <c r="GIA742" s="479"/>
      <c r="GIB742" s="479"/>
      <c r="GIC742" s="479"/>
      <c r="GID742" s="479"/>
      <c r="GIE742" s="479"/>
      <c r="GIF742" s="479"/>
      <c r="GIG742" s="479"/>
      <c r="GIH742" s="479"/>
      <c r="GII742" s="479"/>
      <c r="GIJ742" s="479"/>
      <c r="GIK742" s="479"/>
      <c r="GIL742" s="479"/>
      <c r="GIM742" s="479"/>
      <c r="GIN742" s="479"/>
      <c r="GIO742" s="479"/>
      <c r="GIP742" s="479"/>
      <c r="GIQ742" s="479"/>
      <c r="GIR742" s="479"/>
      <c r="GIS742" s="479"/>
      <c r="GIT742" s="479"/>
      <c r="GIU742" s="479"/>
      <c r="GIV742" s="479"/>
      <c r="GIW742" s="479"/>
      <c r="GIX742" s="479"/>
      <c r="GIY742" s="479"/>
      <c r="GIZ742" s="479"/>
      <c r="GJA742" s="479"/>
      <c r="GJB742" s="479"/>
      <c r="GJC742" s="479"/>
      <c r="GJD742" s="479"/>
      <c r="GJE742" s="479"/>
      <c r="GJF742" s="479"/>
      <c r="GJG742" s="479"/>
      <c r="GJH742" s="479"/>
      <c r="GJI742" s="479"/>
      <c r="GJJ742" s="479"/>
      <c r="GJK742" s="479"/>
      <c r="GJL742" s="479"/>
      <c r="GJM742" s="479"/>
      <c r="GJN742" s="479"/>
      <c r="GJO742" s="479"/>
      <c r="GJP742" s="479"/>
      <c r="GJQ742" s="479"/>
      <c r="GJR742" s="479"/>
      <c r="GJS742" s="479"/>
      <c r="GJT742" s="479"/>
      <c r="GJU742" s="479"/>
      <c r="GJV742" s="479"/>
      <c r="GJW742" s="479"/>
      <c r="GJX742" s="479"/>
      <c r="GJY742" s="479"/>
      <c r="GJZ742" s="479"/>
      <c r="GKA742" s="479"/>
      <c r="GKB742" s="479"/>
      <c r="GKC742" s="479"/>
      <c r="GKD742" s="479"/>
      <c r="GKE742" s="479"/>
      <c r="GKF742" s="479"/>
      <c r="GKG742" s="479"/>
      <c r="GKH742" s="479"/>
      <c r="GKI742" s="479"/>
      <c r="GKJ742" s="479"/>
      <c r="GKK742" s="479"/>
      <c r="GKL742" s="479"/>
      <c r="GKM742" s="479"/>
      <c r="GKN742" s="479"/>
      <c r="GKO742" s="479"/>
      <c r="GKP742" s="479"/>
      <c r="GKQ742" s="479"/>
      <c r="GKR742" s="479"/>
      <c r="GKS742" s="479"/>
      <c r="GKT742" s="479"/>
      <c r="GKU742" s="479"/>
      <c r="GKV742" s="479"/>
      <c r="GKW742" s="479"/>
      <c r="GKX742" s="479"/>
      <c r="GKY742" s="479"/>
      <c r="GKZ742" s="479"/>
      <c r="GLA742" s="479"/>
      <c r="GLB742" s="479"/>
      <c r="GLC742" s="479"/>
      <c r="GLD742" s="479"/>
      <c r="GLE742" s="479"/>
      <c r="GLF742" s="479"/>
      <c r="GLG742" s="479"/>
      <c r="GLH742" s="479"/>
      <c r="GLI742" s="479"/>
      <c r="GLJ742" s="479"/>
      <c r="GLK742" s="479"/>
      <c r="GLL742" s="479"/>
      <c r="GLM742" s="479"/>
      <c r="GLN742" s="479"/>
      <c r="GLO742" s="479"/>
      <c r="GLP742" s="479"/>
      <c r="GLQ742" s="479"/>
      <c r="GLR742" s="479"/>
      <c r="GLS742" s="479"/>
      <c r="GLT742" s="479"/>
      <c r="GLU742" s="479"/>
      <c r="GLV742" s="479"/>
      <c r="GLW742" s="479"/>
      <c r="GLX742" s="479"/>
      <c r="GLY742" s="479"/>
      <c r="GLZ742" s="479"/>
      <c r="GMA742" s="479"/>
      <c r="GMB742" s="479"/>
      <c r="GMC742" s="479"/>
      <c r="GMD742" s="479"/>
      <c r="GME742" s="479"/>
      <c r="GMF742" s="479"/>
      <c r="GMG742" s="479"/>
      <c r="GMH742" s="479"/>
      <c r="GMI742" s="479"/>
      <c r="GMJ742" s="479"/>
      <c r="GMK742" s="479"/>
      <c r="GML742" s="479"/>
      <c r="GMM742" s="479"/>
      <c r="GMN742" s="479"/>
      <c r="GMO742" s="479"/>
      <c r="GMP742" s="479"/>
      <c r="GMQ742" s="479"/>
      <c r="GMR742" s="479"/>
      <c r="GMS742" s="479"/>
      <c r="GMT742" s="479"/>
      <c r="GMU742" s="479"/>
      <c r="GMV742" s="479"/>
      <c r="GMW742" s="479"/>
      <c r="GMX742" s="479"/>
      <c r="GMY742" s="479"/>
      <c r="GMZ742" s="479"/>
      <c r="GNA742" s="479"/>
      <c r="GNB742" s="479"/>
      <c r="GNC742" s="479"/>
      <c r="GND742" s="479"/>
      <c r="GNE742" s="479"/>
      <c r="GNF742" s="479"/>
      <c r="GNG742" s="479"/>
      <c r="GNH742" s="479"/>
      <c r="GNI742" s="479"/>
      <c r="GNJ742" s="479"/>
      <c r="GNK742" s="479"/>
      <c r="GNL742" s="479"/>
      <c r="GNM742" s="479"/>
      <c r="GNN742" s="479"/>
      <c r="GNO742" s="479"/>
      <c r="GNP742" s="479"/>
      <c r="GNQ742" s="479"/>
      <c r="GNR742" s="479"/>
      <c r="GNS742" s="479"/>
      <c r="GNT742" s="479"/>
      <c r="GNU742" s="479"/>
      <c r="GNV742" s="479"/>
      <c r="GNW742" s="479"/>
      <c r="GNX742" s="479"/>
      <c r="GNY742" s="479"/>
      <c r="GNZ742" s="479"/>
      <c r="GOA742" s="479"/>
      <c r="GOB742" s="479"/>
      <c r="GOC742" s="479"/>
      <c r="GOD742" s="479"/>
      <c r="GOE742" s="479"/>
      <c r="GOF742" s="479"/>
      <c r="GOG742" s="479"/>
      <c r="GOH742" s="479"/>
      <c r="GOI742" s="479"/>
      <c r="GOJ742" s="479"/>
      <c r="GOK742" s="479"/>
      <c r="GOL742" s="479"/>
      <c r="GOM742" s="479"/>
      <c r="GON742" s="479"/>
      <c r="GOO742" s="479"/>
      <c r="GOP742" s="479"/>
      <c r="GOQ742" s="479"/>
      <c r="GOR742" s="479"/>
      <c r="GOS742" s="479"/>
      <c r="GOT742" s="479"/>
      <c r="GOU742" s="479"/>
      <c r="GOV742" s="479"/>
      <c r="GOW742" s="479"/>
      <c r="GOX742" s="479"/>
      <c r="GOY742" s="479"/>
      <c r="GOZ742" s="479"/>
      <c r="GPA742" s="479"/>
      <c r="GPB742" s="479"/>
      <c r="GPC742" s="479"/>
      <c r="GPD742" s="479"/>
      <c r="GPE742" s="479"/>
      <c r="GPF742" s="479"/>
      <c r="GPG742" s="479"/>
      <c r="GPH742" s="479"/>
      <c r="GPI742" s="479"/>
      <c r="GPJ742" s="479"/>
      <c r="GPK742" s="479"/>
      <c r="GPL742" s="479"/>
      <c r="GPM742" s="479"/>
      <c r="GPN742" s="479"/>
      <c r="GPO742" s="479"/>
      <c r="GPP742" s="479"/>
      <c r="GPQ742" s="479"/>
      <c r="GPR742" s="479"/>
      <c r="GPS742" s="479"/>
      <c r="GPT742" s="479"/>
      <c r="GPU742" s="479"/>
      <c r="GPV742" s="479"/>
      <c r="GPW742" s="479"/>
      <c r="GPX742" s="479"/>
      <c r="GPY742" s="479"/>
      <c r="GPZ742" s="479"/>
      <c r="GQA742" s="479"/>
      <c r="GQB742" s="479"/>
      <c r="GQC742" s="479"/>
      <c r="GQD742" s="479"/>
      <c r="GQE742" s="479"/>
      <c r="GQF742" s="479"/>
      <c r="GQG742" s="479"/>
      <c r="GQH742" s="479"/>
      <c r="GQI742" s="479"/>
      <c r="GQJ742" s="479"/>
      <c r="GQK742" s="479"/>
      <c r="GQL742" s="479"/>
      <c r="GQM742" s="479"/>
      <c r="GQN742" s="479"/>
      <c r="GQO742" s="479"/>
      <c r="GQP742" s="479"/>
      <c r="GQQ742" s="479"/>
      <c r="GQR742" s="479"/>
      <c r="GQS742" s="479"/>
      <c r="GQT742" s="479"/>
      <c r="GQU742" s="479"/>
      <c r="GQV742" s="479"/>
      <c r="GQW742" s="479"/>
      <c r="GQX742" s="479"/>
      <c r="GQY742" s="479"/>
      <c r="GQZ742" s="479"/>
      <c r="GRA742" s="479"/>
      <c r="GRB742" s="479"/>
      <c r="GRC742" s="479"/>
      <c r="GRD742" s="479"/>
      <c r="GRE742" s="479"/>
      <c r="GRF742" s="479"/>
      <c r="GRG742" s="479"/>
      <c r="GRH742" s="479"/>
      <c r="GRI742" s="479"/>
      <c r="GRJ742" s="479"/>
      <c r="GRK742" s="479"/>
      <c r="GRL742" s="479"/>
      <c r="GRM742" s="479"/>
      <c r="GRN742" s="479"/>
      <c r="GRO742" s="479"/>
      <c r="GRP742" s="479"/>
      <c r="GRQ742" s="479"/>
      <c r="GRR742" s="479"/>
      <c r="GRS742" s="479"/>
      <c r="GRT742" s="479"/>
      <c r="GRU742" s="479"/>
      <c r="GRV742" s="479"/>
      <c r="GRW742" s="479"/>
      <c r="GRX742" s="479"/>
      <c r="GRY742" s="479"/>
      <c r="GRZ742" s="479"/>
      <c r="GSA742" s="479"/>
      <c r="GSB742" s="479"/>
      <c r="GSC742" s="479"/>
      <c r="GSD742" s="479"/>
      <c r="GSE742" s="479"/>
      <c r="GSF742" s="479"/>
      <c r="GSG742" s="479"/>
      <c r="GSH742" s="479"/>
      <c r="GSI742" s="479"/>
      <c r="GSJ742" s="479"/>
      <c r="GSK742" s="479"/>
      <c r="GSL742" s="479"/>
      <c r="GSM742" s="479"/>
      <c r="GSN742" s="479"/>
      <c r="GSO742" s="479"/>
      <c r="GSP742" s="479"/>
      <c r="GSQ742" s="479"/>
      <c r="GSR742" s="479"/>
      <c r="GSS742" s="479"/>
      <c r="GST742" s="479"/>
      <c r="GSU742" s="479"/>
      <c r="GSV742" s="479"/>
      <c r="GSW742" s="479"/>
      <c r="GSX742" s="479"/>
      <c r="GSY742" s="479"/>
      <c r="GSZ742" s="479"/>
      <c r="GTA742" s="479"/>
      <c r="GTB742" s="479"/>
      <c r="GTC742" s="479"/>
      <c r="GTD742" s="479"/>
      <c r="GTE742" s="479"/>
      <c r="GTF742" s="479"/>
      <c r="GTG742" s="479"/>
      <c r="GTH742" s="479"/>
      <c r="GTI742" s="479"/>
      <c r="GTJ742" s="479"/>
      <c r="GTK742" s="479"/>
      <c r="GTL742" s="479"/>
      <c r="GTM742" s="479"/>
      <c r="GTN742" s="479"/>
      <c r="GTO742" s="479"/>
      <c r="GTP742" s="479"/>
      <c r="GTQ742" s="479"/>
      <c r="GTR742" s="479"/>
      <c r="GTS742" s="479"/>
      <c r="GTT742" s="479"/>
      <c r="GTU742" s="479"/>
      <c r="GTV742" s="479"/>
      <c r="GTW742" s="479"/>
      <c r="GTX742" s="479"/>
      <c r="GTY742" s="479"/>
      <c r="GTZ742" s="479"/>
      <c r="GUA742" s="479"/>
      <c r="GUB742" s="479"/>
      <c r="GUC742" s="479"/>
      <c r="GUD742" s="479"/>
      <c r="GUE742" s="479"/>
      <c r="GUF742" s="479"/>
      <c r="GUG742" s="479"/>
      <c r="GUH742" s="479"/>
      <c r="GUI742" s="479"/>
      <c r="GUJ742" s="479"/>
      <c r="GUK742" s="479"/>
      <c r="GUL742" s="479"/>
      <c r="GUM742" s="479"/>
      <c r="GUN742" s="479"/>
      <c r="GUO742" s="479"/>
      <c r="GUP742" s="479"/>
      <c r="GUQ742" s="479"/>
      <c r="GUR742" s="479"/>
      <c r="GUS742" s="479"/>
      <c r="GUT742" s="479"/>
      <c r="GUU742" s="479"/>
      <c r="GUV742" s="479"/>
      <c r="GUW742" s="479"/>
      <c r="GUX742" s="479"/>
      <c r="GUY742" s="479"/>
      <c r="GUZ742" s="479"/>
      <c r="GVA742" s="479"/>
      <c r="GVB742" s="479"/>
      <c r="GVC742" s="479"/>
      <c r="GVD742" s="479"/>
      <c r="GVE742" s="479"/>
      <c r="GVF742" s="479"/>
      <c r="GVG742" s="479"/>
      <c r="GVH742" s="479"/>
      <c r="GVI742" s="479"/>
      <c r="GVJ742" s="479"/>
      <c r="GVK742" s="479"/>
      <c r="GVL742" s="479"/>
      <c r="GVM742" s="479"/>
      <c r="GVN742" s="479"/>
      <c r="GVO742" s="479"/>
      <c r="GVP742" s="479"/>
      <c r="GVQ742" s="479"/>
      <c r="GVR742" s="479"/>
      <c r="GVS742" s="479"/>
      <c r="GVT742" s="479"/>
      <c r="GVU742" s="479"/>
      <c r="GVV742" s="479"/>
      <c r="GVW742" s="479"/>
      <c r="GVX742" s="479"/>
      <c r="GVY742" s="479"/>
      <c r="GVZ742" s="479"/>
      <c r="GWA742" s="479"/>
      <c r="GWB742" s="479"/>
      <c r="GWC742" s="479"/>
      <c r="GWD742" s="479"/>
      <c r="GWE742" s="479"/>
      <c r="GWF742" s="479"/>
      <c r="GWG742" s="479"/>
      <c r="GWH742" s="479"/>
      <c r="GWI742" s="479"/>
      <c r="GWJ742" s="479"/>
      <c r="GWK742" s="479"/>
      <c r="GWL742" s="479"/>
      <c r="GWM742" s="479"/>
      <c r="GWN742" s="479"/>
      <c r="GWO742" s="479"/>
      <c r="GWP742" s="479"/>
      <c r="GWQ742" s="479"/>
      <c r="GWR742" s="479"/>
      <c r="GWS742" s="479"/>
      <c r="GWT742" s="479"/>
      <c r="GWU742" s="479"/>
      <c r="GWV742" s="479"/>
      <c r="GWW742" s="479"/>
      <c r="GWX742" s="479"/>
      <c r="GWY742" s="479"/>
      <c r="GWZ742" s="479"/>
      <c r="GXA742" s="479"/>
      <c r="GXB742" s="479"/>
      <c r="GXC742" s="479"/>
      <c r="GXD742" s="479"/>
      <c r="GXE742" s="479"/>
      <c r="GXF742" s="479"/>
      <c r="GXG742" s="479"/>
      <c r="GXH742" s="479"/>
      <c r="GXI742" s="479"/>
      <c r="GXJ742" s="479"/>
      <c r="GXK742" s="479"/>
      <c r="GXL742" s="479"/>
      <c r="GXM742" s="479"/>
      <c r="GXN742" s="479"/>
      <c r="GXO742" s="479"/>
      <c r="GXP742" s="479"/>
      <c r="GXQ742" s="479"/>
      <c r="GXR742" s="479"/>
      <c r="GXS742" s="479"/>
      <c r="GXT742" s="479"/>
      <c r="GXU742" s="479"/>
      <c r="GXV742" s="479"/>
      <c r="GXW742" s="479"/>
      <c r="GXX742" s="479"/>
      <c r="GXY742" s="479"/>
      <c r="GXZ742" s="479"/>
      <c r="GYA742" s="479"/>
      <c r="GYB742" s="479"/>
      <c r="GYC742" s="479"/>
      <c r="GYD742" s="479"/>
      <c r="GYE742" s="479"/>
      <c r="GYF742" s="479"/>
      <c r="GYG742" s="479"/>
      <c r="GYH742" s="479"/>
      <c r="GYI742" s="479"/>
      <c r="GYJ742" s="479"/>
      <c r="GYK742" s="479"/>
      <c r="GYL742" s="479"/>
      <c r="GYM742" s="479"/>
      <c r="GYN742" s="479"/>
      <c r="GYO742" s="479"/>
      <c r="GYP742" s="479"/>
      <c r="GYQ742" s="479"/>
      <c r="GYR742" s="479"/>
      <c r="GYS742" s="479"/>
      <c r="GYT742" s="479"/>
      <c r="GYU742" s="479"/>
      <c r="GYV742" s="479"/>
      <c r="GYW742" s="479"/>
      <c r="GYX742" s="479"/>
      <c r="GYY742" s="479"/>
      <c r="GYZ742" s="479"/>
      <c r="GZA742" s="479"/>
      <c r="GZB742" s="479"/>
      <c r="GZC742" s="479"/>
      <c r="GZD742" s="479"/>
      <c r="GZE742" s="479"/>
      <c r="GZF742" s="479"/>
      <c r="GZG742" s="479"/>
      <c r="GZH742" s="479"/>
      <c r="GZI742" s="479"/>
      <c r="GZJ742" s="479"/>
      <c r="GZK742" s="479"/>
      <c r="GZL742" s="479"/>
      <c r="GZM742" s="479"/>
      <c r="GZN742" s="479"/>
      <c r="GZO742" s="479"/>
      <c r="GZP742" s="479"/>
      <c r="GZQ742" s="479"/>
      <c r="GZR742" s="479"/>
      <c r="GZS742" s="479"/>
      <c r="GZT742" s="479"/>
      <c r="GZU742" s="479"/>
      <c r="GZV742" s="479"/>
      <c r="GZW742" s="479"/>
      <c r="GZX742" s="479"/>
      <c r="GZY742" s="479"/>
      <c r="GZZ742" s="479"/>
      <c r="HAA742" s="479"/>
      <c r="HAB742" s="479"/>
      <c r="HAC742" s="479"/>
      <c r="HAD742" s="479"/>
      <c r="HAE742" s="479"/>
      <c r="HAF742" s="479"/>
      <c r="HAG742" s="479"/>
      <c r="HAH742" s="479"/>
      <c r="HAI742" s="479"/>
      <c r="HAJ742" s="479"/>
      <c r="HAK742" s="479"/>
      <c r="HAL742" s="479"/>
      <c r="HAM742" s="479"/>
      <c r="HAN742" s="479"/>
      <c r="HAO742" s="479"/>
      <c r="HAP742" s="479"/>
      <c r="HAQ742" s="479"/>
      <c r="HAR742" s="479"/>
      <c r="HAS742" s="479"/>
      <c r="HAT742" s="479"/>
      <c r="HAU742" s="479"/>
      <c r="HAV742" s="479"/>
      <c r="HAW742" s="479"/>
      <c r="HAX742" s="479"/>
      <c r="HAY742" s="479"/>
      <c r="HAZ742" s="479"/>
      <c r="HBA742" s="479"/>
      <c r="HBB742" s="479"/>
      <c r="HBC742" s="479"/>
      <c r="HBD742" s="479"/>
      <c r="HBE742" s="479"/>
      <c r="HBF742" s="479"/>
      <c r="HBG742" s="479"/>
      <c r="HBH742" s="479"/>
      <c r="HBI742" s="479"/>
      <c r="HBJ742" s="479"/>
      <c r="HBK742" s="479"/>
      <c r="HBL742" s="479"/>
      <c r="HBM742" s="479"/>
      <c r="HBN742" s="479"/>
      <c r="HBO742" s="479"/>
      <c r="HBP742" s="479"/>
      <c r="HBQ742" s="479"/>
      <c r="HBR742" s="479"/>
      <c r="HBS742" s="479"/>
      <c r="HBT742" s="479"/>
      <c r="HBU742" s="479"/>
      <c r="HBV742" s="479"/>
      <c r="HBW742" s="479"/>
      <c r="HBX742" s="479"/>
      <c r="HBY742" s="479"/>
      <c r="HBZ742" s="479"/>
      <c r="HCA742" s="479"/>
      <c r="HCB742" s="479"/>
      <c r="HCC742" s="479"/>
      <c r="HCD742" s="479"/>
      <c r="HCE742" s="479"/>
      <c r="HCF742" s="479"/>
      <c r="HCG742" s="479"/>
      <c r="HCH742" s="479"/>
      <c r="HCI742" s="479"/>
      <c r="HCJ742" s="479"/>
      <c r="HCK742" s="479"/>
      <c r="HCL742" s="479"/>
      <c r="HCM742" s="479"/>
      <c r="HCN742" s="479"/>
      <c r="HCO742" s="479"/>
      <c r="HCP742" s="479"/>
      <c r="HCQ742" s="479"/>
      <c r="HCR742" s="479"/>
      <c r="HCS742" s="479"/>
      <c r="HCT742" s="479"/>
      <c r="HCU742" s="479"/>
      <c r="HCV742" s="479"/>
      <c r="HCW742" s="479"/>
      <c r="HCX742" s="479"/>
      <c r="HCY742" s="479"/>
      <c r="HCZ742" s="479"/>
      <c r="HDA742" s="479"/>
      <c r="HDB742" s="479"/>
      <c r="HDC742" s="479"/>
      <c r="HDD742" s="479"/>
      <c r="HDE742" s="479"/>
      <c r="HDF742" s="479"/>
      <c r="HDG742" s="479"/>
      <c r="HDH742" s="479"/>
      <c r="HDI742" s="479"/>
      <c r="HDJ742" s="479"/>
      <c r="HDK742" s="479"/>
      <c r="HDL742" s="479"/>
      <c r="HDM742" s="479"/>
      <c r="HDN742" s="479"/>
      <c r="HDO742" s="479"/>
      <c r="HDP742" s="479"/>
      <c r="HDQ742" s="479"/>
      <c r="HDR742" s="479"/>
      <c r="HDS742" s="479"/>
      <c r="HDT742" s="479"/>
      <c r="HDU742" s="479"/>
      <c r="HDV742" s="479"/>
      <c r="HDW742" s="479"/>
      <c r="HDX742" s="479"/>
      <c r="HDY742" s="479"/>
      <c r="HDZ742" s="479"/>
      <c r="HEA742" s="479"/>
      <c r="HEB742" s="479"/>
      <c r="HEC742" s="479"/>
      <c r="HED742" s="479"/>
      <c r="HEE742" s="479"/>
      <c r="HEF742" s="479"/>
      <c r="HEG742" s="479"/>
      <c r="HEH742" s="479"/>
      <c r="HEI742" s="479"/>
      <c r="HEJ742" s="479"/>
      <c r="HEK742" s="479"/>
      <c r="HEL742" s="479"/>
      <c r="HEM742" s="479"/>
      <c r="HEN742" s="479"/>
      <c r="HEO742" s="479"/>
      <c r="HEP742" s="479"/>
      <c r="HEQ742" s="479"/>
      <c r="HER742" s="479"/>
      <c r="HES742" s="479"/>
      <c r="HET742" s="479"/>
      <c r="HEU742" s="479"/>
      <c r="HEV742" s="479"/>
      <c r="HEW742" s="479"/>
      <c r="HEX742" s="479"/>
      <c r="HEY742" s="479"/>
      <c r="HEZ742" s="479"/>
      <c r="HFA742" s="479"/>
      <c r="HFB742" s="479"/>
      <c r="HFC742" s="479"/>
      <c r="HFD742" s="479"/>
      <c r="HFE742" s="479"/>
      <c r="HFF742" s="479"/>
      <c r="HFG742" s="479"/>
      <c r="HFH742" s="479"/>
      <c r="HFI742" s="479"/>
      <c r="HFJ742" s="479"/>
      <c r="HFK742" s="479"/>
      <c r="HFL742" s="479"/>
      <c r="HFM742" s="479"/>
      <c r="HFN742" s="479"/>
      <c r="HFO742" s="479"/>
      <c r="HFP742" s="479"/>
      <c r="HFQ742" s="479"/>
      <c r="HFR742" s="479"/>
      <c r="HFS742" s="479"/>
      <c r="HFT742" s="479"/>
      <c r="HFU742" s="479"/>
      <c r="HFV742" s="479"/>
      <c r="HFW742" s="479"/>
      <c r="HFX742" s="479"/>
      <c r="HFY742" s="479"/>
      <c r="HFZ742" s="479"/>
      <c r="HGA742" s="479"/>
      <c r="HGB742" s="479"/>
      <c r="HGC742" s="479"/>
      <c r="HGD742" s="479"/>
      <c r="HGE742" s="479"/>
      <c r="HGF742" s="479"/>
      <c r="HGG742" s="479"/>
      <c r="HGH742" s="479"/>
      <c r="HGI742" s="479"/>
      <c r="HGJ742" s="479"/>
      <c r="HGK742" s="479"/>
      <c r="HGL742" s="479"/>
      <c r="HGM742" s="479"/>
      <c r="HGN742" s="479"/>
      <c r="HGO742" s="479"/>
      <c r="HGP742" s="479"/>
      <c r="HGQ742" s="479"/>
      <c r="HGR742" s="479"/>
      <c r="HGS742" s="479"/>
      <c r="HGT742" s="479"/>
      <c r="HGU742" s="479"/>
      <c r="HGV742" s="479"/>
      <c r="HGW742" s="479"/>
      <c r="HGX742" s="479"/>
      <c r="HGY742" s="479"/>
      <c r="HGZ742" s="479"/>
      <c r="HHA742" s="479"/>
      <c r="HHB742" s="479"/>
      <c r="HHC742" s="479"/>
      <c r="HHD742" s="479"/>
      <c r="HHE742" s="479"/>
      <c r="HHF742" s="479"/>
      <c r="HHG742" s="479"/>
      <c r="HHH742" s="479"/>
      <c r="HHI742" s="479"/>
      <c r="HHJ742" s="479"/>
      <c r="HHK742" s="479"/>
      <c r="HHL742" s="479"/>
      <c r="HHM742" s="479"/>
      <c r="HHN742" s="479"/>
      <c r="HHO742" s="479"/>
      <c r="HHP742" s="479"/>
      <c r="HHQ742" s="479"/>
      <c r="HHR742" s="479"/>
      <c r="HHS742" s="479"/>
      <c r="HHT742" s="479"/>
      <c r="HHU742" s="479"/>
      <c r="HHV742" s="479"/>
      <c r="HHW742" s="479"/>
      <c r="HHX742" s="479"/>
      <c r="HHY742" s="479"/>
      <c r="HHZ742" s="479"/>
      <c r="HIA742" s="479"/>
      <c r="HIB742" s="479"/>
      <c r="HIC742" s="479"/>
      <c r="HID742" s="479"/>
      <c r="HIE742" s="479"/>
      <c r="HIF742" s="479"/>
      <c r="HIG742" s="479"/>
      <c r="HIH742" s="479"/>
      <c r="HII742" s="479"/>
      <c r="HIJ742" s="479"/>
      <c r="HIK742" s="479"/>
      <c r="HIL742" s="479"/>
      <c r="HIM742" s="479"/>
      <c r="HIN742" s="479"/>
      <c r="HIO742" s="479"/>
      <c r="HIP742" s="479"/>
      <c r="HIQ742" s="479"/>
      <c r="HIR742" s="479"/>
      <c r="HIS742" s="479"/>
      <c r="HIT742" s="479"/>
      <c r="HIU742" s="479"/>
      <c r="HIV742" s="479"/>
      <c r="HIW742" s="479"/>
      <c r="HIX742" s="479"/>
      <c r="HIY742" s="479"/>
      <c r="HIZ742" s="479"/>
      <c r="HJA742" s="479"/>
      <c r="HJB742" s="479"/>
      <c r="HJC742" s="479"/>
      <c r="HJD742" s="479"/>
      <c r="HJE742" s="479"/>
      <c r="HJF742" s="479"/>
      <c r="HJG742" s="479"/>
      <c r="HJH742" s="479"/>
      <c r="HJI742" s="479"/>
      <c r="HJJ742" s="479"/>
      <c r="HJK742" s="479"/>
      <c r="HJL742" s="479"/>
      <c r="HJM742" s="479"/>
      <c r="HJN742" s="479"/>
      <c r="HJO742" s="479"/>
      <c r="HJP742" s="479"/>
      <c r="HJQ742" s="479"/>
      <c r="HJR742" s="479"/>
      <c r="HJS742" s="479"/>
      <c r="HJT742" s="479"/>
      <c r="HJU742" s="479"/>
      <c r="HJV742" s="479"/>
      <c r="HJW742" s="479"/>
      <c r="HJX742" s="479"/>
      <c r="HJY742" s="479"/>
      <c r="HJZ742" s="479"/>
      <c r="HKA742" s="479"/>
      <c r="HKB742" s="479"/>
      <c r="HKC742" s="479"/>
      <c r="HKD742" s="479"/>
      <c r="HKE742" s="479"/>
      <c r="HKF742" s="479"/>
      <c r="HKG742" s="479"/>
      <c r="HKH742" s="479"/>
      <c r="HKI742" s="479"/>
      <c r="HKJ742" s="479"/>
      <c r="HKK742" s="479"/>
      <c r="HKL742" s="479"/>
      <c r="HKM742" s="479"/>
      <c r="HKN742" s="479"/>
      <c r="HKO742" s="479"/>
      <c r="HKP742" s="479"/>
      <c r="HKQ742" s="479"/>
      <c r="HKR742" s="479"/>
      <c r="HKS742" s="479"/>
      <c r="HKT742" s="479"/>
      <c r="HKU742" s="479"/>
      <c r="HKV742" s="479"/>
      <c r="HKW742" s="479"/>
      <c r="HKX742" s="479"/>
      <c r="HKY742" s="479"/>
      <c r="HKZ742" s="479"/>
      <c r="HLA742" s="479"/>
      <c r="HLB742" s="479"/>
      <c r="HLC742" s="479"/>
      <c r="HLD742" s="479"/>
      <c r="HLE742" s="479"/>
      <c r="HLF742" s="479"/>
      <c r="HLG742" s="479"/>
      <c r="HLH742" s="479"/>
      <c r="HLI742" s="479"/>
      <c r="HLJ742" s="479"/>
      <c r="HLK742" s="479"/>
      <c r="HLL742" s="479"/>
      <c r="HLM742" s="479"/>
      <c r="HLN742" s="479"/>
      <c r="HLO742" s="479"/>
      <c r="HLP742" s="479"/>
      <c r="HLQ742" s="479"/>
      <c r="HLR742" s="479"/>
      <c r="HLS742" s="479"/>
      <c r="HLT742" s="479"/>
      <c r="HLU742" s="479"/>
      <c r="HLV742" s="479"/>
      <c r="HLW742" s="479"/>
      <c r="HLX742" s="479"/>
      <c r="HLY742" s="479"/>
      <c r="HLZ742" s="479"/>
      <c r="HMA742" s="479"/>
      <c r="HMB742" s="479"/>
      <c r="HMC742" s="479"/>
      <c r="HMD742" s="479"/>
      <c r="HME742" s="479"/>
      <c r="HMF742" s="479"/>
      <c r="HMG742" s="479"/>
      <c r="HMH742" s="479"/>
      <c r="HMI742" s="479"/>
      <c r="HMJ742" s="479"/>
      <c r="HMK742" s="479"/>
      <c r="HML742" s="479"/>
      <c r="HMM742" s="479"/>
      <c r="HMN742" s="479"/>
      <c r="HMO742" s="479"/>
      <c r="HMP742" s="479"/>
      <c r="HMQ742" s="479"/>
      <c r="HMR742" s="479"/>
      <c r="HMS742" s="479"/>
      <c r="HMT742" s="479"/>
      <c r="HMU742" s="479"/>
      <c r="HMV742" s="479"/>
      <c r="HMW742" s="479"/>
      <c r="HMX742" s="479"/>
      <c r="HMY742" s="479"/>
      <c r="HMZ742" s="479"/>
      <c r="HNA742" s="479"/>
      <c r="HNB742" s="479"/>
      <c r="HNC742" s="479"/>
      <c r="HND742" s="479"/>
      <c r="HNE742" s="479"/>
      <c r="HNF742" s="479"/>
      <c r="HNG742" s="479"/>
      <c r="HNH742" s="479"/>
      <c r="HNI742" s="479"/>
      <c r="HNJ742" s="479"/>
      <c r="HNK742" s="479"/>
      <c r="HNL742" s="479"/>
      <c r="HNM742" s="479"/>
      <c r="HNN742" s="479"/>
      <c r="HNO742" s="479"/>
      <c r="HNP742" s="479"/>
      <c r="HNQ742" s="479"/>
      <c r="HNR742" s="479"/>
      <c r="HNS742" s="479"/>
      <c r="HNT742" s="479"/>
      <c r="HNU742" s="479"/>
      <c r="HNV742" s="479"/>
      <c r="HNW742" s="479"/>
      <c r="HNX742" s="479"/>
      <c r="HNY742" s="479"/>
      <c r="HNZ742" s="479"/>
      <c r="HOA742" s="479"/>
      <c r="HOB742" s="479"/>
      <c r="HOC742" s="479"/>
      <c r="HOD742" s="479"/>
      <c r="HOE742" s="479"/>
      <c r="HOF742" s="479"/>
      <c r="HOG742" s="479"/>
      <c r="HOH742" s="479"/>
      <c r="HOI742" s="479"/>
      <c r="HOJ742" s="479"/>
      <c r="HOK742" s="479"/>
      <c r="HOL742" s="479"/>
      <c r="HOM742" s="479"/>
      <c r="HON742" s="479"/>
      <c r="HOO742" s="479"/>
      <c r="HOP742" s="479"/>
      <c r="HOQ742" s="479"/>
      <c r="HOR742" s="479"/>
      <c r="HOS742" s="479"/>
      <c r="HOT742" s="479"/>
      <c r="HOU742" s="479"/>
      <c r="HOV742" s="479"/>
      <c r="HOW742" s="479"/>
      <c r="HOX742" s="479"/>
      <c r="HOY742" s="479"/>
      <c r="HOZ742" s="479"/>
      <c r="HPA742" s="479"/>
      <c r="HPB742" s="479"/>
      <c r="HPC742" s="479"/>
      <c r="HPD742" s="479"/>
      <c r="HPE742" s="479"/>
      <c r="HPF742" s="479"/>
      <c r="HPG742" s="479"/>
      <c r="HPH742" s="479"/>
      <c r="HPI742" s="479"/>
      <c r="HPJ742" s="479"/>
      <c r="HPK742" s="479"/>
      <c r="HPL742" s="479"/>
      <c r="HPM742" s="479"/>
      <c r="HPN742" s="479"/>
      <c r="HPO742" s="479"/>
      <c r="HPP742" s="479"/>
      <c r="HPQ742" s="479"/>
      <c r="HPR742" s="479"/>
      <c r="HPS742" s="479"/>
      <c r="HPT742" s="479"/>
      <c r="HPU742" s="479"/>
      <c r="HPV742" s="479"/>
      <c r="HPW742" s="479"/>
      <c r="HPX742" s="479"/>
      <c r="HPY742" s="479"/>
      <c r="HPZ742" s="479"/>
      <c r="HQA742" s="479"/>
      <c r="HQB742" s="479"/>
      <c r="HQC742" s="479"/>
      <c r="HQD742" s="479"/>
      <c r="HQE742" s="479"/>
      <c r="HQF742" s="479"/>
      <c r="HQG742" s="479"/>
      <c r="HQH742" s="479"/>
      <c r="HQI742" s="479"/>
      <c r="HQJ742" s="479"/>
      <c r="HQK742" s="479"/>
      <c r="HQL742" s="479"/>
      <c r="HQM742" s="479"/>
      <c r="HQN742" s="479"/>
      <c r="HQO742" s="479"/>
      <c r="HQP742" s="479"/>
      <c r="HQQ742" s="479"/>
      <c r="HQR742" s="479"/>
      <c r="HQS742" s="479"/>
      <c r="HQT742" s="479"/>
      <c r="HQU742" s="479"/>
      <c r="HQV742" s="479"/>
      <c r="HQW742" s="479"/>
      <c r="HQX742" s="479"/>
      <c r="HQY742" s="479"/>
      <c r="HQZ742" s="479"/>
      <c r="HRA742" s="479"/>
      <c r="HRB742" s="479"/>
      <c r="HRC742" s="479"/>
      <c r="HRD742" s="479"/>
      <c r="HRE742" s="479"/>
      <c r="HRF742" s="479"/>
      <c r="HRG742" s="479"/>
      <c r="HRH742" s="479"/>
      <c r="HRI742" s="479"/>
      <c r="HRJ742" s="479"/>
      <c r="HRK742" s="479"/>
      <c r="HRL742" s="479"/>
      <c r="HRM742" s="479"/>
      <c r="HRN742" s="479"/>
      <c r="HRO742" s="479"/>
      <c r="HRP742" s="479"/>
      <c r="HRQ742" s="479"/>
      <c r="HRR742" s="479"/>
      <c r="HRS742" s="479"/>
      <c r="HRT742" s="479"/>
      <c r="HRU742" s="479"/>
      <c r="HRV742" s="479"/>
      <c r="HRW742" s="479"/>
      <c r="HRX742" s="479"/>
      <c r="HRY742" s="479"/>
      <c r="HRZ742" s="479"/>
      <c r="HSA742" s="479"/>
      <c r="HSB742" s="479"/>
      <c r="HSC742" s="479"/>
      <c r="HSD742" s="479"/>
      <c r="HSE742" s="479"/>
      <c r="HSF742" s="479"/>
      <c r="HSG742" s="479"/>
      <c r="HSH742" s="479"/>
      <c r="HSI742" s="479"/>
      <c r="HSJ742" s="479"/>
      <c r="HSK742" s="479"/>
      <c r="HSL742" s="479"/>
      <c r="HSM742" s="479"/>
      <c r="HSN742" s="479"/>
      <c r="HSO742" s="479"/>
      <c r="HSP742" s="479"/>
      <c r="HSQ742" s="479"/>
      <c r="HSR742" s="479"/>
      <c r="HSS742" s="479"/>
      <c r="HST742" s="479"/>
      <c r="HSU742" s="479"/>
      <c r="HSV742" s="479"/>
      <c r="HSW742" s="479"/>
      <c r="HSX742" s="479"/>
      <c r="HSY742" s="479"/>
      <c r="HSZ742" s="479"/>
      <c r="HTA742" s="479"/>
      <c r="HTB742" s="479"/>
      <c r="HTC742" s="479"/>
      <c r="HTD742" s="479"/>
      <c r="HTE742" s="479"/>
      <c r="HTF742" s="479"/>
      <c r="HTG742" s="479"/>
      <c r="HTH742" s="479"/>
      <c r="HTI742" s="479"/>
      <c r="HTJ742" s="479"/>
      <c r="HTK742" s="479"/>
      <c r="HTL742" s="479"/>
      <c r="HTM742" s="479"/>
      <c r="HTN742" s="479"/>
      <c r="HTO742" s="479"/>
      <c r="HTP742" s="479"/>
      <c r="HTQ742" s="479"/>
      <c r="HTR742" s="479"/>
      <c r="HTS742" s="479"/>
      <c r="HTT742" s="479"/>
      <c r="HTU742" s="479"/>
      <c r="HTV742" s="479"/>
      <c r="HTW742" s="479"/>
      <c r="HTX742" s="479"/>
      <c r="HTY742" s="479"/>
      <c r="HTZ742" s="479"/>
      <c r="HUA742" s="479"/>
      <c r="HUB742" s="479"/>
      <c r="HUC742" s="479"/>
      <c r="HUD742" s="479"/>
      <c r="HUE742" s="479"/>
      <c r="HUF742" s="479"/>
      <c r="HUG742" s="479"/>
      <c r="HUH742" s="479"/>
      <c r="HUI742" s="479"/>
      <c r="HUJ742" s="479"/>
      <c r="HUK742" s="479"/>
      <c r="HUL742" s="479"/>
      <c r="HUM742" s="479"/>
      <c r="HUN742" s="479"/>
      <c r="HUO742" s="479"/>
      <c r="HUP742" s="479"/>
      <c r="HUQ742" s="479"/>
      <c r="HUR742" s="479"/>
      <c r="HUS742" s="479"/>
      <c r="HUT742" s="479"/>
      <c r="HUU742" s="479"/>
      <c r="HUV742" s="479"/>
      <c r="HUW742" s="479"/>
      <c r="HUX742" s="479"/>
      <c r="HUY742" s="479"/>
      <c r="HUZ742" s="479"/>
      <c r="HVA742" s="479"/>
      <c r="HVB742" s="479"/>
      <c r="HVC742" s="479"/>
      <c r="HVD742" s="479"/>
      <c r="HVE742" s="479"/>
      <c r="HVF742" s="479"/>
      <c r="HVG742" s="479"/>
      <c r="HVH742" s="479"/>
      <c r="HVI742" s="479"/>
      <c r="HVJ742" s="479"/>
      <c r="HVK742" s="479"/>
      <c r="HVL742" s="479"/>
      <c r="HVM742" s="479"/>
      <c r="HVN742" s="479"/>
      <c r="HVO742" s="479"/>
      <c r="HVP742" s="479"/>
      <c r="HVQ742" s="479"/>
      <c r="HVR742" s="479"/>
      <c r="HVS742" s="479"/>
      <c r="HVT742" s="479"/>
      <c r="HVU742" s="479"/>
      <c r="HVV742" s="479"/>
      <c r="HVW742" s="479"/>
      <c r="HVX742" s="479"/>
      <c r="HVY742" s="479"/>
      <c r="HVZ742" s="479"/>
      <c r="HWA742" s="479"/>
      <c r="HWB742" s="479"/>
      <c r="HWC742" s="479"/>
      <c r="HWD742" s="479"/>
      <c r="HWE742" s="479"/>
      <c r="HWF742" s="479"/>
      <c r="HWG742" s="479"/>
      <c r="HWH742" s="479"/>
      <c r="HWI742" s="479"/>
      <c r="HWJ742" s="479"/>
      <c r="HWK742" s="479"/>
      <c r="HWL742" s="479"/>
      <c r="HWM742" s="479"/>
      <c r="HWN742" s="479"/>
      <c r="HWO742" s="479"/>
      <c r="HWP742" s="479"/>
      <c r="HWQ742" s="479"/>
      <c r="HWR742" s="479"/>
      <c r="HWS742" s="479"/>
      <c r="HWT742" s="479"/>
      <c r="HWU742" s="479"/>
      <c r="HWV742" s="479"/>
      <c r="HWW742" s="479"/>
      <c r="HWX742" s="479"/>
      <c r="HWY742" s="479"/>
      <c r="HWZ742" s="479"/>
      <c r="HXA742" s="479"/>
      <c r="HXB742" s="479"/>
      <c r="HXC742" s="479"/>
      <c r="HXD742" s="479"/>
      <c r="HXE742" s="479"/>
      <c r="HXF742" s="479"/>
      <c r="HXG742" s="479"/>
      <c r="HXH742" s="479"/>
      <c r="HXI742" s="479"/>
      <c r="HXJ742" s="479"/>
      <c r="HXK742" s="479"/>
      <c r="HXL742" s="479"/>
      <c r="HXM742" s="479"/>
      <c r="HXN742" s="479"/>
      <c r="HXO742" s="479"/>
      <c r="HXP742" s="479"/>
      <c r="HXQ742" s="479"/>
      <c r="HXR742" s="479"/>
      <c r="HXS742" s="479"/>
      <c r="HXT742" s="479"/>
      <c r="HXU742" s="479"/>
      <c r="HXV742" s="479"/>
      <c r="HXW742" s="479"/>
      <c r="HXX742" s="479"/>
      <c r="HXY742" s="479"/>
      <c r="HXZ742" s="479"/>
      <c r="HYA742" s="479"/>
      <c r="HYB742" s="479"/>
      <c r="HYC742" s="479"/>
      <c r="HYD742" s="479"/>
      <c r="HYE742" s="479"/>
      <c r="HYF742" s="479"/>
      <c r="HYG742" s="479"/>
      <c r="HYH742" s="479"/>
      <c r="HYI742" s="479"/>
      <c r="HYJ742" s="479"/>
      <c r="HYK742" s="479"/>
      <c r="HYL742" s="479"/>
      <c r="HYM742" s="479"/>
      <c r="HYN742" s="479"/>
      <c r="HYO742" s="479"/>
      <c r="HYP742" s="479"/>
      <c r="HYQ742" s="479"/>
      <c r="HYR742" s="479"/>
      <c r="HYS742" s="479"/>
      <c r="HYT742" s="479"/>
      <c r="HYU742" s="479"/>
      <c r="HYV742" s="479"/>
      <c r="HYW742" s="479"/>
      <c r="HYX742" s="479"/>
      <c r="HYY742" s="479"/>
      <c r="HYZ742" s="479"/>
      <c r="HZA742" s="479"/>
      <c r="HZB742" s="479"/>
      <c r="HZC742" s="479"/>
      <c r="HZD742" s="479"/>
      <c r="HZE742" s="479"/>
      <c r="HZF742" s="479"/>
      <c r="HZG742" s="479"/>
      <c r="HZH742" s="479"/>
      <c r="HZI742" s="479"/>
      <c r="HZJ742" s="479"/>
      <c r="HZK742" s="479"/>
      <c r="HZL742" s="479"/>
      <c r="HZM742" s="479"/>
      <c r="HZN742" s="479"/>
      <c r="HZO742" s="479"/>
      <c r="HZP742" s="479"/>
      <c r="HZQ742" s="479"/>
      <c r="HZR742" s="479"/>
      <c r="HZS742" s="479"/>
      <c r="HZT742" s="479"/>
      <c r="HZU742" s="479"/>
      <c r="HZV742" s="479"/>
      <c r="HZW742" s="479"/>
      <c r="HZX742" s="479"/>
      <c r="HZY742" s="479"/>
      <c r="HZZ742" s="479"/>
      <c r="IAA742" s="479"/>
      <c r="IAB742" s="479"/>
      <c r="IAC742" s="479"/>
      <c r="IAD742" s="479"/>
      <c r="IAE742" s="479"/>
      <c r="IAF742" s="479"/>
      <c r="IAG742" s="479"/>
      <c r="IAH742" s="479"/>
      <c r="IAI742" s="479"/>
      <c r="IAJ742" s="479"/>
      <c r="IAK742" s="479"/>
      <c r="IAL742" s="479"/>
      <c r="IAM742" s="479"/>
      <c r="IAN742" s="479"/>
      <c r="IAO742" s="479"/>
      <c r="IAP742" s="479"/>
      <c r="IAQ742" s="479"/>
      <c r="IAR742" s="479"/>
      <c r="IAS742" s="479"/>
      <c r="IAT742" s="479"/>
      <c r="IAU742" s="479"/>
      <c r="IAV742" s="479"/>
      <c r="IAW742" s="479"/>
      <c r="IAX742" s="479"/>
      <c r="IAY742" s="479"/>
      <c r="IAZ742" s="479"/>
      <c r="IBA742" s="479"/>
      <c r="IBB742" s="479"/>
      <c r="IBC742" s="479"/>
      <c r="IBD742" s="479"/>
      <c r="IBE742" s="479"/>
      <c r="IBF742" s="479"/>
      <c r="IBG742" s="479"/>
      <c r="IBH742" s="479"/>
      <c r="IBI742" s="479"/>
      <c r="IBJ742" s="479"/>
      <c r="IBK742" s="479"/>
      <c r="IBL742" s="479"/>
      <c r="IBM742" s="479"/>
      <c r="IBN742" s="479"/>
      <c r="IBO742" s="479"/>
      <c r="IBP742" s="479"/>
      <c r="IBQ742" s="479"/>
      <c r="IBR742" s="479"/>
      <c r="IBS742" s="479"/>
      <c r="IBT742" s="479"/>
      <c r="IBU742" s="479"/>
      <c r="IBV742" s="479"/>
      <c r="IBW742" s="479"/>
      <c r="IBX742" s="479"/>
      <c r="IBY742" s="479"/>
      <c r="IBZ742" s="479"/>
      <c r="ICA742" s="479"/>
      <c r="ICB742" s="479"/>
      <c r="ICC742" s="479"/>
      <c r="ICD742" s="479"/>
      <c r="ICE742" s="479"/>
      <c r="ICF742" s="479"/>
      <c r="ICG742" s="479"/>
      <c r="ICH742" s="479"/>
      <c r="ICI742" s="479"/>
      <c r="ICJ742" s="479"/>
      <c r="ICK742" s="479"/>
      <c r="ICL742" s="479"/>
      <c r="ICM742" s="479"/>
      <c r="ICN742" s="479"/>
      <c r="ICO742" s="479"/>
      <c r="ICP742" s="479"/>
      <c r="ICQ742" s="479"/>
      <c r="ICR742" s="479"/>
      <c r="ICS742" s="479"/>
      <c r="ICT742" s="479"/>
      <c r="ICU742" s="479"/>
      <c r="ICV742" s="479"/>
      <c r="ICW742" s="479"/>
      <c r="ICX742" s="479"/>
      <c r="ICY742" s="479"/>
      <c r="ICZ742" s="479"/>
      <c r="IDA742" s="479"/>
      <c r="IDB742" s="479"/>
      <c r="IDC742" s="479"/>
      <c r="IDD742" s="479"/>
      <c r="IDE742" s="479"/>
      <c r="IDF742" s="479"/>
      <c r="IDG742" s="479"/>
      <c r="IDH742" s="479"/>
      <c r="IDI742" s="479"/>
      <c r="IDJ742" s="479"/>
      <c r="IDK742" s="479"/>
      <c r="IDL742" s="479"/>
      <c r="IDM742" s="479"/>
      <c r="IDN742" s="479"/>
      <c r="IDO742" s="479"/>
      <c r="IDP742" s="479"/>
      <c r="IDQ742" s="479"/>
      <c r="IDR742" s="479"/>
      <c r="IDS742" s="479"/>
      <c r="IDT742" s="479"/>
      <c r="IDU742" s="479"/>
      <c r="IDV742" s="479"/>
      <c r="IDW742" s="479"/>
      <c r="IDX742" s="479"/>
      <c r="IDY742" s="479"/>
      <c r="IDZ742" s="479"/>
      <c r="IEA742" s="479"/>
      <c r="IEB742" s="479"/>
      <c r="IEC742" s="479"/>
      <c r="IED742" s="479"/>
      <c r="IEE742" s="479"/>
      <c r="IEF742" s="479"/>
      <c r="IEG742" s="479"/>
      <c r="IEH742" s="479"/>
      <c r="IEI742" s="479"/>
      <c r="IEJ742" s="479"/>
      <c r="IEK742" s="479"/>
      <c r="IEL742" s="479"/>
      <c r="IEM742" s="479"/>
      <c r="IEN742" s="479"/>
      <c r="IEO742" s="479"/>
      <c r="IEP742" s="479"/>
      <c r="IEQ742" s="479"/>
      <c r="IER742" s="479"/>
      <c r="IES742" s="479"/>
      <c r="IET742" s="479"/>
      <c r="IEU742" s="479"/>
      <c r="IEV742" s="479"/>
      <c r="IEW742" s="479"/>
      <c r="IEX742" s="479"/>
      <c r="IEY742" s="479"/>
      <c r="IEZ742" s="479"/>
      <c r="IFA742" s="479"/>
      <c r="IFB742" s="479"/>
      <c r="IFC742" s="479"/>
      <c r="IFD742" s="479"/>
      <c r="IFE742" s="479"/>
      <c r="IFF742" s="479"/>
      <c r="IFG742" s="479"/>
      <c r="IFH742" s="479"/>
      <c r="IFI742" s="479"/>
      <c r="IFJ742" s="479"/>
      <c r="IFK742" s="479"/>
      <c r="IFL742" s="479"/>
      <c r="IFM742" s="479"/>
      <c r="IFN742" s="479"/>
      <c r="IFO742" s="479"/>
      <c r="IFP742" s="479"/>
      <c r="IFQ742" s="479"/>
      <c r="IFR742" s="479"/>
      <c r="IFS742" s="479"/>
      <c r="IFT742" s="479"/>
      <c r="IFU742" s="479"/>
      <c r="IFV742" s="479"/>
      <c r="IFW742" s="479"/>
      <c r="IFX742" s="479"/>
      <c r="IFY742" s="479"/>
      <c r="IFZ742" s="479"/>
      <c r="IGA742" s="479"/>
      <c r="IGB742" s="479"/>
      <c r="IGC742" s="479"/>
      <c r="IGD742" s="479"/>
      <c r="IGE742" s="479"/>
      <c r="IGF742" s="479"/>
      <c r="IGG742" s="479"/>
      <c r="IGH742" s="479"/>
      <c r="IGI742" s="479"/>
      <c r="IGJ742" s="479"/>
      <c r="IGK742" s="479"/>
      <c r="IGL742" s="479"/>
      <c r="IGM742" s="479"/>
      <c r="IGN742" s="479"/>
      <c r="IGO742" s="479"/>
      <c r="IGP742" s="479"/>
      <c r="IGQ742" s="479"/>
      <c r="IGR742" s="479"/>
      <c r="IGS742" s="479"/>
      <c r="IGT742" s="479"/>
      <c r="IGU742" s="479"/>
      <c r="IGV742" s="479"/>
      <c r="IGW742" s="479"/>
      <c r="IGX742" s="479"/>
      <c r="IGY742" s="479"/>
      <c r="IGZ742" s="479"/>
      <c r="IHA742" s="479"/>
      <c r="IHB742" s="479"/>
      <c r="IHC742" s="479"/>
      <c r="IHD742" s="479"/>
      <c r="IHE742" s="479"/>
      <c r="IHF742" s="479"/>
      <c r="IHG742" s="479"/>
      <c r="IHH742" s="479"/>
      <c r="IHI742" s="479"/>
      <c r="IHJ742" s="479"/>
      <c r="IHK742" s="479"/>
      <c r="IHL742" s="479"/>
      <c r="IHM742" s="479"/>
      <c r="IHN742" s="479"/>
      <c r="IHO742" s="479"/>
      <c r="IHP742" s="479"/>
      <c r="IHQ742" s="479"/>
      <c r="IHR742" s="479"/>
      <c r="IHS742" s="479"/>
      <c r="IHT742" s="479"/>
      <c r="IHU742" s="479"/>
      <c r="IHV742" s="479"/>
      <c r="IHW742" s="479"/>
      <c r="IHX742" s="479"/>
      <c r="IHY742" s="479"/>
      <c r="IHZ742" s="479"/>
      <c r="IIA742" s="479"/>
      <c r="IIB742" s="479"/>
      <c r="IIC742" s="479"/>
      <c r="IID742" s="479"/>
      <c r="IIE742" s="479"/>
      <c r="IIF742" s="479"/>
      <c r="IIG742" s="479"/>
      <c r="IIH742" s="479"/>
      <c r="III742" s="479"/>
      <c r="IIJ742" s="479"/>
      <c r="IIK742" s="479"/>
      <c r="IIL742" s="479"/>
      <c r="IIM742" s="479"/>
      <c r="IIN742" s="479"/>
      <c r="IIO742" s="479"/>
      <c r="IIP742" s="479"/>
      <c r="IIQ742" s="479"/>
      <c r="IIR742" s="479"/>
      <c r="IIS742" s="479"/>
      <c r="IIT742" s="479"/>
      <c r="IIU742" s="479"/>
      <c r="IIV742" s="479"/>
      <c r="IIW742" s="479"/>
      <c r="IIX742" s="479"/>
      <c r="IIY742" s="479"/>
      <c r="IIZ742" s="479"/>
      <c r="IJA742" s="479"/>
      <c r="IJB742" s="479"/>
      <c r="IJC742" s="479"/>
      <c r="IJD742" s="479"/>
      <c r="IJE742" s="479"/>
      <c r="IJF742" s="479"/>
      <c r="IJG742" s="479"/>
      <c r="IJH742" s="479"/>
      <c r="IJI742" s="479"/>
      <c r="IJJ742" s="479"/>
      <c r="IJK742" s="479"/>
      <c r="IJL742" s="479"/>
      <c r="IJM742" s="479"/>
      <c r="IJN742" s="479"/>
      <c r="IJO742" s="479"/>
      <c r="IJP742" s="479"/>
      <c r="IJQ742" s="479"/>
      <c r="IJR742" s="479"/>
      <c r="IJS742" s="479"/>
      <c r="IJT742" s="479"/>
      <c r="IJU742" s="479"/>
      <c r="IJV742" s="479"/>
      <c r="IJW742" s="479"/>
      <c r="IJX742" s="479"/>
      <c r="IJY742" s="479"/>
      <c r="IJZ742" s="479"/>
      <c r="IKA742" s="479"/>
      <c r="IKB742" s="479"/>
      <c r="IKC742" s="479"/>
      <c r="IKD742" s="479"/>
      <c r="IKE742" s="479"/>
      <c r="IKF742" s="479"/>
      <c r="IKG742" s="479"/>
      <c r="IKH742" s="479"/>
      <c r="IKI742" s="479"/>
      <c r="IKJ742" s="479"/>
      <c r="IKK742" s="479"/>
      <c r="IKL742" s="479"/>
      <c r="IKM742" s="479"/>
      <c r="IKN742" s="479"/>
      <c r="IKO742" s="479"/>
      <c r="IKP742" s="479"/>
      <c r="IKQ742" s="479"/>
      <c r="IKR742" s="479"/>
      <c r="IKS742" s="479"/>
      <c r="IKT742" s="479"/>
      <c r="IKU742" s="479"/>
      <c r="IKV742" s="479"/>
      <c r="IKW742" s="479"/>
      <c r="IKX742" s="479"/>
      <c r="IKY742" s="479"/>
      <c r="IKZ742" s="479"/>
      <c r="ILA742" s="479"/>
      <c r="ILB742" s="479"/>
      <c r="ILC742" s="479"/>
      <c r="ILD742" s="479"/>
      <c r="ILE742" s="479"/>
      <c r="ILF742" s="479"/>
      <c r="ILG742" s="479"/>
      <c r="ILH742" s="479"/>
      <c r="ILI742" s="479"/>
      <c r="ILJ742" s="479"/>
      <c r="ILK742" s="479"/>
      <c r="ILL742" s="479"/>
      <c r="ILM742" s="479"/>
      <c r="ILN742" s="479"/>
      <c r="ILO742" s="479"/>
      <c r="ILP742" s="479"/>
      <c r="ILQ742" s="479"/>
      <c r="ILR742" s="479"/>
      <c r="ILS742" s="479"/>
      <c r="ILT742" s="479"/>
      <c r="ILU742" s="479"/>
      <c r="ILV742" s="479"/>
      <c r="ILW742" s="479"/>
      <c r="ILX742" s="479"/>
      <c r="ILY742" s="479"/>
      <c r="ILZ742" s="479"/>
      <c r="IMA742" s="479"/>
      <c r="IMB742" s="479"/>
      <c r="IMC742" s="479"/>
      <c r="IMD742" s="479"/>
      <c r="IME742" s="479"/>
      <c r="IMF742" s="479"/>
      <c r="IMG742" s="479"/>
      <c r="IMH742" s="479"/>
      <c r="IMI742" s="479"/>
      <c r="IMJ742" s="479"/>
      <c r="IMK742" s="479"/>
      <c r="IML742" s="479"/>
      <c r="IMM742" s="479"/>
      <c r="IMN742" s="479"/>
      <c r="IMO742" s="479"/>
      <c r="IMP742" s="479"/>
      <c r="IMQ742" s="479"/>
      <c r="IMR742" s="479"/>
      <c r="IMS742" s="479"/>
      <c r="IMT742" s="479"/>
      <c r="IMU742" s="479"/>
      <c r="IMV742" s="479"/>
      <c r="IMW742" s="479"/>
      <c r="IMX742" s="479"/>
      <c r="IMY742" s="479"/>
      <c r="IMZ742" s="479"/>
      <c r="INA742" s="479"/>
      <c r="INB742" s="479"/>
      <c r="INC742" s="479"/>
      <c r="IND742" s="479"/>
      <c r="INE742" s="479"/>
      <c r="INF742" s="479"/>
      <c r="ING742" s="479"/>
      <c r="INH742" s="479"/>
      <c r="INI742" s="479"/>
      <c r="INJ742" s="479"/>
      <c r="INK742" s="479"/>
      <c r="INL742" s="479"/>
      <c r="INM742" s="479"/>
      <c r="INN742" s="479"/>
      <c r="INO742" s="479"/>
      <c r="INP742" s="479"/>
      <c r="INQ742" s="479"/>
      <c r="INR742" s="479"/>
      <c r="INS742" s="479"/>
      <c r="INT742" s="479"/>
      <c r="INU742" s="479"/>
      <c r="INV742" s="479"/>
      <c r="INW742" s="479"/>
      <c r="INX742" s="479"/>
      <c r="INY742" s="479"/>
      <c r="INZ742" s="479"/>
      <c r="IOA742" s="479"/>
      <c r="IOB742" s="479"/>
      <c r="IOC742" s="479"/>
      <c r="IOD742" s="479"/>
      <c r="IOE742" s="479"/>
      <c r="IOF742" s="479"/>
      <c r="IOG742" s="479"/>
      <c r="IOH742" s="479"/>
      <c r="IOI742" s="479"/>
      <c r="IOJ742" s="479"/>
      <c r="IOK742" s="479"/>
      <c r="IOL742" s="479"/>
      <c r="IOM742" s="479"/>
      <c r="ION742" s="479"/>
      <c r="IOO742" s="479"/>
      <c r="IOP742" s="479"/>
      <c r="IOQ742" s="479"/>
      <c r="IOR742" s="479"/>
      <c r="IOS742" s="479"/>
      <c r="IOT742" s="479"/>
      <c r="IOU742" s="479"/>
      <c r="IOV742" s="479"/>
      <c r="IOW742" s="479"/>
      <c r="IOX742" s="479"/>
      <c r="IOY742" s="479"/>
      <c r="IOZ742" s="479"/>
      <c r="IPA742" s="479"/>
      <c r="IPB742" s="479"/>
      <c r="IPC742" s="479"/>
      <c r="IPD742" s="479"/>
      <c r="IPE742" s="479"/>
      <c r="IPF742" s="479"/>
      <c r="IPG742" s="479"/>
      <c r="IPH742" s="479"/>
      <c r="IPI742" s="479"/>
      <c r="IPJ742" s="479"/>
      <c r="IPK742" s="479"/>
      <c r="IPL742" s="479"/>
      <c r="IPM742" s="479"/>
      <c r="IPN742" s="479"/>
      <c r="IPO742" s="479"/>
      <c r="IPP742" s="479"/>
      <c r="IPQ742" s="479"/>
      <c r="IPR742" s="479"/>
      <c r="IPS742" s="479"/>
      <c r="IPT742" s="479"/>
      <c r="IPU742" s="479"/>
      <c r="IPV742" s="479"/>
      <c r="IPW742" s="479"/>
      <c r="IPX742" s="479"/>
      <c r="IPY742" s="479"/>
      <c r="IPZ742" s="479"/>
      <c r="IQA742" s="479"/>
      <c r="IQB742" s="479"/>
      <c r="IQC742" s="479"/>
      <c r="IQD742" s="479"/>
      <c r="IQE742" s="479"/>
      <c r="IQF742" s="479"/>
      <c r="IQG742" s="479"/>
      <c r="IQH742" s="479"/>
      <c r="IQI742" s="479"/>
      <c r="IQJ742" s="479"/>
      <c r="IQK742" s="479"/>
      <c r="IQL742" s="479"/>
      <c r="IQM742" s="479"/>
      <c r="IQN742" s="479"/>
      <c r="IQO742" s="479"/>
      <c r="IQP742" s="479"/>
      <c r="IQQ742" s="479"/>
      <c r="IQR742" s="479"/>
      <c r="IQS742" s="479"/>
      <c r="IQT742" s="479"/>
      <c r="IQU742" s="479"/>
      <c r="IQV742" s="479"/>
      <c r="IQW742" s="479"/>
      <c r="IQX742" s="479"/>
      <c r="IQY742" s="479"/>
      <c r="IQZ742" s="479"/>
      <c r="IRA742" s="479"/>
      <c r="IRB742" s="479"/>
      <c r="IRC742" s="479"/>
      <c r="IRD742" s="479"/>
      <c r="IRE742" s="479"/>
      <c r="IRF742" s="479"/>
      <c r="IRG742" s="479"/>
      <c r="IRH742" s="479"/>
      <c r="IRI742" s="479"/>
      <c r="IRJ742" s="479"/>
      <c r="IRK742" s="479"/>
      <c r="IRL742" s="479"/>
      <c r="IRM742" s="479"/>
      <c r="IRN742" s="479"/>
      <c r="IRO742" s="479"/>
      <c r="IRP742" s="479"/>
      <c r="IRQ742" s="479"/>
      <c r="IRR742" s="479"/>
      <c r="IRS742" s="479"/>
      <c r="IRT742" s="479"/>
      <c r="IRU742" s="479"/>
      <c r="IRV742" s="479"/>
      <c r="IRW742" s="479"/>
      <c r="IRX742" s="479"/>
      <c r="IRY742" s="479"/>
      <c r="IRZ742" s="479"/>
      <c r="ISA742" s="479"/>
      <c r="ISB742" s="479"/>
      <c r="ISC742" s="479"/>
      <c r="ISD742" s="479"/>
      <c r="ISE742" s="479"/>
      <c r="ISF742" s="479"/>
      <c r="ISG742" s="479"/>
      <c r="ISH742" s="479"/>
      <c r="ISI742" s="479"/>
      <c r="ISJ742" s="479"/>
      <c r="ISK742" s="479"/>
      <c r="ISL742" s="479"/>
      <c r="ISM742" s="479"/>
      <c r="ISN742" s="479"/>
      <c r="ISO742" s="479"/>
      <c r="ISP742" s="479"/>
      <c r="ISQ742" s="479"/>
      <c r="ISR742" s="479"/>
      <c r="ISS742" s="479"/>
      <c r="IST742" s="479"/>
      <c r="ISU742" s="479"/>
      <c r="ISV742" s="479"/>
      <c r="ISW742" s="479"/>
      <c r="ISX742" s="479"/>
      <c r="ISY742" s="479"/>
      <c r="ISZ742" s="479"/>
      <c r="ITA742" s="479"/>
      <c r="ITB742" s="479"/>
      <c r="ITC742" s="479"/>
      <c r="ITD742" s="479"/>
      <c r="ITE742" s="479"/>
      <c r="ITF742" s="479"/>
      <c r="ITG742" s="479"/>
      <c r="ITH742" s="479"/>
      <c r="ITI742" s="479"/>
      <c r="ITJ742" s="479"/>
      <c r="ITK742" s="479"/>
      <c r="ITL742" s="479"/>
      <c r="ITM742" s="479"/>
      <c r="ITN742" s="479"/>
      <c r="ITO742" s="479"/>
      <c r="ITP742" s="479"/>
      <c r="ITQ742" s="479"/>
      <c r="ITR742" s="479"/>
      <c r="ITS742" s="479"/>
      <c r="ITT742" s="479"/>
      <c r="ITU742" s="479"/>
      <c r="ITV742" s="479"/>
      <c r="ITW742" s="479"/>
      <c r="ITX742" s="479"/>
      <c r="ITY742" s="479"/>
      <c r="ITZ742" s="479"/>
      <c r="IUA742" s="479"/>
      <c r="IUB742" s="479"/>
      <c r="IUC742" s="479"/>
      <c r="IUD742" s="479"/>
      <c r="IUE742" s="479"/>
      <c r="IUF742" s="479"/>
      <c r="IUG742" s="479"/>
      <c r="IUH742" s="479"/>
      <c r="IUI742" s="479"/>
      <c r="IUJ742" s="479"/>
      <c r="IUK742" s="479"/>
      <c r="IUL742" s="479"/>
      <c r="IUM742" s="479"/>
      <c r="IUN742" s="479"/>
      <c r="IUO742" s="479"/>
      <c r="IUP742" s="479"/>
      <c r="IUQ742" s="479"/>
      <c r="IUR742" s="479"/>
      <c r="IUS742" s="479"/>
      <c r="IUT742" s="479"/>
      <c r="IUU742" s="479"/>
      <c r="IUV742" s="479"/>
      <c r="IUW742" s="479"/>
      <c r="IUX742" s="479"/>
      <c r="IUY742" s="479"/>
      <c r="IUZ742" s="479"/>
      <c r="IVA742" s="479"/>
      <c r="IVB742" s="479"/>
      <c r="IVC742" s="479"/>
      <c r="IVD742" s="479"/>
      <c r="IVE742" s="479"/>
      <c r="IVF742" s="479"/>
      <c r="IVG742" s="479"/>
      <c r="IVH742" s="479"/>
      <c r="IVI742" s="479"/>
      <c r="IVJ742" s="479"/>
      <c r="IVK742" s="479"/>
      <c r="IVL742" s="479"/>
      <c r="IVM742" s="479"/>
      <c r="IVN742" s="479"/>
      <c r="IVO742" s="479"/>
      <c r="IVP742" s="479"/>
      <c r="IVQ742" s="479"/>
      <c r="IVR742" s="479"/>
      <c r="IVS742" s="479"/>
      <c r="IVT742" s="479"/>
      <c r="IVU742" s="479"/>
      <c r="IVV742" s="479"/>
      <c r="IVW742" s="479"/>
      <c r="IVX742" s="479"/>
      <c r="IVY742" s="479"/>
      <c r="IVZ742" s="479"/>
      <c r="IWA742" s="479"/>
      <c r="IWB742" s="479"/>
      <c r="IWC742" s="479"/>
      <c r="IWD742" s="479"/>
      <c r="IWE742" s="479"/>
      <c r="IWF742" s="479"/>
      <c r="IWG742" s="479"/>
      <c r="IWH742" s="479"/>
      <c r="IWI742" s="479"/>
      <c r="IWJ742" s="479"/>
      <c r="IWK742" s="479"/>
      <c r="IWL742" s="479"/>
      <c r="IWM742" s="479"/>
      <c r="IWN742" s="479"/>
      <c r="IWO742" s="479"/>
      <c r="IWP742" s="479"/>
      <c r="IWQ742" s="479"/>
      <c r="IWR742" s="479"/>
      <c r="IWS742" s="479"/>
      <c r="IWT742" s="479"/>
      <c r="IWU742" s="479"/>
      <c r="IWV742" s="479"/>
      <c r="IWW742" s="479"/>
      <c r="IWX742" s="479"/>
      <c r="IWY742" s="479"/>
      <c r="IWZ742" s="479"/>
      <c r="IXA742" s="479"/>
      <c r="IXB742" s="479"/>
      <c r="IXC742" s="479"/>
      <c r="IXD742" s="479"/>
      <c r="IXE742" s="479"/>
      <c r="IXF742" s="479"/>
      <c r="IXG742" s="479"/>
      <c r="IXH742" s="479"/>
      <c r="IXI742" s="479"/>
      <c r="IXJ742" s="479"/>
      <c r="IXK742" s="479"/>
      <c r="IXL742" s="479"/>
      <c r="IXM742" s="479"/>
      <c r="IXN742" s="479"/>
      <c r="IXO742" s="479"/>
      <c r="IXP742" s="479"/>
      <c r="IXQ742" s="479"/>
      <c r="IXR742" s="479"/>
      <c r="IXS742" s="479"/>
      <c r="IXT742" s="479"/>
      <c r="IXU742" s="479"/>
      <c r="IXV742" s="479"/>
      <c r="IXW742" s="479"/>
      <c r="IXX742" s="479"/>
      <c r="IXY742" s="479"/>
      <c r="IXZ742" s="479"/>
      <c r="IYA742" s="479"/>
      <c r="IYB742" s="479"/>
      <c r="IYC742" s="479"/>
      <c r="IYD742" s="479"/>
      <c r="IYE742" s="479"/>
      <c r="IYF742" s="479"/>
      <c r="IYG742" s="479"/>
      <c r="IYH742" s="479"/>
      <c r="IYI742" s="479"/>
      <c r="IYJ742" s="479"/>
      <c r="IYK742" s="479"/>
      <c r="IYL742" s="479"/>
      <c r="IYM742" s="479"/>
      <c r="IYN742" s="479"/>
      <c r="IYO742" s="479"/>
      <c r="IYP742" s="479"/>
      <c r="IYQ742" s="479"/>
      <c r="IYR742" s="479"/>
      <c r="IYS742" s="479"/>
      <c r="IYT742" s="479"/>
      <c r="IYU742" s="479"/>
      <c r="IYV742" s="479"/>
      <c r="IYW742" s="479"/>
      <c r="IYX742" s="479"/>
      <c r="IYY742" s="479"/>
      <c r="IYZ742" s="479"/>
      <c r="IZA742" s="479"/>
      <c r="IZB742" s="479"/>
      <c r="IZC742" s="479"/>
      <c r="IZD742" s="479"/>
      <c r="IZE742" s="479"/>
      <c r="IZF742" s="479"/>
      <c r="IZG742" s="479"/>
      <c r="IZH742" s="479"/>
      <c r="IZI742" s="479"/>
      <c r="IZJ742" s="479"/>
      <c r="IZK742" s="479"/>
      <c r="IZL742" s="479"/>
      <c r="IZM742" s="479"/>
      <c r="IZN742" s="479"/>
      <c r="IZO742" s="479"/>
      <c r="IZP742" s="479"/>
      <c r="IZQ742" s="479"/>
      <c r="IZR742" s="479"/>
      <c r="IZS742" s="479"/>
      <c r="IZT742" s="479"/>
      <c r="IZU742" s="479"/>
      <c r="IZV742" s="479"/>
      <c r="IZW742" s="479"/>
      <c r="IZX742" s="479"/>
      <c r="IZY742" s="479"/>
      <c r="IZZ742" s="479"/>
      <c r="JAA742" s="479"/>
      <c r="JAB742" s="479"/>
      <c r="JAC742" s="479"/>
      <c r="JAD742" s="479"/>
      <c r="JAE742" s="479"/>
      <c r="JAF742" s="479"/>
      <c r="JAG742" s="479"/>
      <c r="JAH742" s="479"/>
      <c r="JAI742" s="479"/>
      <c r="JAJ742" s="479"/>
      <c r="JAK742" s="479"/>
      <c r="JAL742" s="479"/>
      <c r="JAM742" s="479"/>
      <c r="JAN742" s="479"/>
      <c r="JAO742" s="479"/>
      <c r="JAP742" s="479"/>
      <c r="JAQ742" s="479"/>
      <c r="JAR742" s="479"/>
      <c r="JAS742" s="479"/>
      <c r="JAT742" s="479"/>
      <c r="JAU742" s="479"/>
      <c r="JAV742" s="479"/>
      <c r="JAW742" s="479"/>
      <c r="JAX742" s="479"/>
      <c r="JAY742" s="479"/>
      <c r="JAZ742" s="479"/>
      <c r="JBA742" s="479"/>
      <c r="JBB742" s="479"/>
      <c r="JBC742" s="479"/>
      <c r="JBD742" s="479"/>
      <c r="JBE742" s="479"/>
      <c r="JBF742" s="479"/>
      <c r="JBG742" s="479"/>
      <c r="JBH742" s="479"/>
      <c r="JBI742" s="479"/>
      <c r="JBJ742" s="479"/>
      <c r="JBK742" s="479"/>
      <c r="JBL742" s="479"/>
      <c r="JBM742" s="479"/>
      <c r="JBN742" s="479"/>
      <c r="JBO742" s="479"/>
      <c r="JBP742" s="479"/>
      <c r="JBQ742" s="479"/>
      <c r="JBR742" s="479"/>
      <c r="JBS742" s="479"/>
      <c r="JBT742" s="479"/>
      <c r="JBU742" s="479"/>
      <c r="JBV742" s="479"/>
      <c r="JBW742" s="479"/>
      <c r="JBX742" s="479"/>
      <c r="JBY742" s="479"/>
      <c r="JBZ742" s="479"/>
      <c r="JCA742" s="479"/>
      <c r="JCB742" s="479"/>
      <c r="JCC742" s="479"/>
      <c r="JCD742" s="479"/>
      <c r="JCE742" s="479"/>
      <c r="JCF742" s="479"/>
      <c r="JCG742" s="479"/>
      <c r="JCH742" s="479"/>
      <c r="JCI742" s="479"/>
      <c r="JCJ742" s="479"/>
      <c r="JCK742" s="479"/>
      <c r="JCL742" s="479"/>
      <c r="JCM742" s="479"/>
      <c r="JCN742" s="479"/>
      <c r="JCO742" s="479"/>
      <c r="JCP742" s="479"/>
      <c r="JCQ742" s="479"/>
      <c r="JCR742" s="479"/>
      <c r="JCS742" s="479"/>
      <c r="JCT742" s="479"/>
      <c r="JCU742" s="479"/>
      <c r="JCV742" s="479"/>
      <c r="JCW742" s="479"/>
      <c r="JCX742" s="479"/>
      <c r="JCY742" s="479"/>
      <c r="JCZ742" s="479"/>
      <c r="JDA742" s="479"/>
      <c r="JDB742" s="479"/>
      <c r="JDC742" s="479"/>
      <c r="JDD742" s="479"/>
      <c r="JDE742" s="479"/>
      <c r="JDF742" s="479"/>
      <c r="JDG742" s="479"/>
      <c r="JDH742" s="479"/>
      <c r="JDI742" s="479"/>
      <c r="JDJ742" s="479"/>
      <c r="JDK742" s="479"/>
      <c r="JDL742" s="479"/>
      <c r="JDM742" s="479"/>
      <c r="JDN742" s="479"/>
      <c r="JDO742" s="479"/>
      <c r="JDP742" s="479"/>
      <c r="JDQ742" s="479"/>
      <c r="JDR742" s="479"/>
      <c r="JDS742" s="479"/>
      <c r="JDT742" s="479"/>
      <c r="JDU742" s="479"/>
      <c r="JDV742" s="479"/>
      <c r="JDW742" s="479"/>
      <c r="JDX742" s="479"/>
      <c r="JDY742" s="479"/>
      <c r="JDZ742" s="479"/>
      <c r="JEA742" s="479"/>
      <c r="JEB742" s="479"/>
      <c r="JEC742" s="479"/>
      <c r="JED742" s="479"/>
      <c r="JEE742" s="479"/>
      <c r="JEF742" s="479"/>
      <c r="JEG742" s="479"/>
      <c r="JEH742" s="479"/>
      <c r="JEI742" s="479"/>
      <c r="JEJ742" s="479"/>
      <c r="JEK742" s="479"/>
      <c r="JEL742" s="479"/>
      <c r="JEM742" s="479"/>
      <c r="JEN742" s="479"/>
      <c r="JEO742" s="479"/>
      <c r="JEP742" s="479"/>
      <c r="JEQ742" s="479"/>
      <c r="JER742" s="479"/>
      <c r="JES742" s="479"/>
      <c r="JET742" s="479"/>
      <c r="JEU742" s="479"/>
      <c r="JEV742" s="479"/>
      <c r="JEW742" s="479"/>
      <c r="JEX742" s="479"/>
      <c r="JEY742" s="479"/>
      <c r="JEZ742" s="479"/>
      <c r="JFA742" s="479"/>
      <c r="JFB742" s="479"/>
      <c r="JFC742" s="479"/>
      <c r="JFD742" s="479"/>
      <c r="JFE742" s="479"/>
      <c r="JFF742" s="479"/>
      <c r="JFG742" s="479"/>
      <c r="JFH742" s="479"/>
      <c r="JFI742" s="479"/>
      <c r="JFJ742" s="479"/>
      <c r="JFK742" s="479"/>
      <c r="JFL742" s="479"/>
      <c r="JFM742" s="479"/>
      <c r="JFN742" s="479"/>
      <c r="JFO742" s="479"/>
      <c r="JFP742" s="479"/>
      <c r="JFQ742" s="479"/>
      <c r="JFR742" s="479"/>
      <c r="JFS742" s="479"/>
      <c r="JFT742" s="479"/>
      <c r="JFU742" s="479"/>
      <c r="JFV742" s="479"/>
      <c r="JFW742" s="479"/>
      <c r="JFX742" s="479"/>
      <c r="JFY742" s="479"/>
      <c r="JFZ742" s="479"/>
      <c r="JGA742" s="479"/>
      <c r="JGB742" s="479"/>
      <c r="JGC742" s="479"/>
      <c r="JGD742" s="479"/>
      <c r="JGE742" s="479"/>
      <c r="JGF742" s="479"/>
      <c r="JGG742" s="479"/>
      <c r="JGH742" s="479"/>
      <c r="JGI742" s="479"/>
      <c r="JGJ742" s="479"/>
      <c r="JGK742" s="479"/>
      <c r="JGL742" s="479"/>
      <c r="JGM742" s="479"/>
      <c r="JGN742" s="479"/>
      <c r="JGO742" s="479"/>
      <c r="JGP742" s="479"/>
      <c r="JGQ742" s="479"/>
      <c r="JGR742" s="479"/>
      <c r="JGS742" s="479"/>
      <c r="JGT742" s="479"/>
      <c r="JGU742" s="479"/>
      <c r="JGV742" s="479"/>
      <c r="JGW742" s="479"/>
      <c r="JGX742" s="479"/>
      <c r="JGY742" s="479"/>
      <c r="JGZ742" s="479"/>
      <c r="JHA742" s="479"/>
      <c r="JHB742" s="479"/>
      <c r="JHC742" s="479"/>
      <c r="JHD742" s="479"/>
      <c r="JHE742" s="479"/>
      <c r="JHF742" s="479"/>
      <c r="JHG742" s="479"/>
      <c r="JHH742" s="479"/>
      <c r="JHI742" s="479"/>
      <c r="JHJ742" s="479"/>
      <c r="JHK742" s="479"/>
      <c r="JHL742" s="479"/>
      <c r="JHM742" s="479"/>
      <c r="JHN742" s="479"/>
      <c r="JHO742" s="479"/>
      <c r="JHP742" s="479"/>
      <c r="JHQ742" s="479"/>
      <c r="JHR742" s="479"/>
      <c r="JHS742" s="479"/>
      <c r="JHT742" s="479"/>
      <c r="JHU742" s="479"/>
      <c r="JHV742" s="479"/>
      <c r="JHW742" s="479"/>
      <c r="JHX742" s="479"/>
      <c r="JHY742" s="479"/>
      <c r="JHZ742" s="479"/>
      <c r="JIA742" s="479"/>
      <c r="JIB742" s="479"/>
      <c r="JIC742" s="479"/>
      <c r="JID742" s="479"/>
      <c r="JIE742" s="479"/>
      <c r="JIF742" s="479"/>
      <c r="JIG742" s="479"/>
      <c r="JIH742" s="479"/>
      <c r="JII742" s="479"/>
      <c r="JIJ742" s="479"/>
      <c r="JIK742" s="479"/>
      <c r="JIL742" s="479"/>
      <c r="JIM742" s="479"/>
      <c r="JIN742" s="479"/>
      <c r="JIO742" s="479"/>
      <c r="JIP742" s="479"/>
      <c r="JIQ742" s="479"/>
      <c r="JIR742" s="479"/>
      <c r="JIS742" s="479"/>
      <c r="JIT742" s="479"/>
      <c r="JIU742" s="479"/>
      <c r="JIV742" s="479"/>
      <c r="JIW742" s="479"/>
      <c r="JIX742" s="479"/>
      <c r="JIY742" s="479"/>
      <c r="JIZ742" s="479"/>
      <c r="JJA742" s="479"/>
      <c r="JJB742" s="479"/>
      <c r="JJC742" s="479"/>
      <c r="JJD742" s="479"/>
      <c r="JJE742" s="479"/>
      <c r="JJF742" s="479"/>
      <c r="JJG742" s="479"/>
      <c r="JJH742" s="479"/>
      <c r="JJI742" s="479"/>
      <c r="JJJ742" s="479"/>
      <c r="JJK742" s="479"/>
      <c r="JJL742" s="479"/>
      <c r="JJM742" s="479"/>
      <c r="JJN742" s="479"/>
      <c r="JJO742" s="479"/>
      <c r="JJP742" s="479"/>
      <c r="JJQ742" s="479"/>
      <c r="JJR742" s="479"/>
      <c r="JJS742" s="479"/>
      <c r="JJT742" s="479"/>
      <c r="JJU742" s="479"/>
      <c r="JJV742" s="479"/>
      <c r="JJW742" s="479"/>
      <c r="JJX742" s="479"/>
      <c r="JJY742" s="479"/>
      <c r="JJZ742" s="479"/>
      <c r="JKA742" s="479"/>
      <c r="JKB742" s="479"/>
      <c r="JKC742" s="479"/>
      <c r="JKD742" s="479"/>
      <c r="JKE742" s="479"/>
      <c r="JKF742" s="479"/>
      <c r="JKG742" s="479"/>
      <c r="JKH742" s="479"/>
      <c r="JKI742" s="479"/>
      <c r="JKJ742" s="479"/>
      <c r="JKK742" s="479"/>
      <c r="JKL742" s="479"/>
      <c r="JKM742" s="479"/>
      <c r="JKN742" s="479"/>
      <c r="JKO742" s="479"/>
      <c r="JKP742" s="479"/>
      <c r="JKQ742" s="479"/>
      <c r="JKR742" s="479"/>
      <c r="JKS742" s="479"/>
      <c r="JKT742" s="479"/>
      <c r="JKU742" s="479"/>
      <c r="JKV742" s="479"/>
      <c r="JKW742" s="479"/>
      <c r="JKX742" s="479"/>
      <c r="JKY742" s="479"/>
      <c r="JKZ742" s="479"/>
      <c r="JLA742" s="479"/>
      <c r="JLB742" s="479"/>
      <c r="JLC742" s="479"/>
      <c r="JLD742" s="479"/>
      <c r="JLE742" s="479"/>
      <c r="JLF742" s="479"/>
      <c r="JLG742" s="479"/>
      <c r="JLH742" s="479"/>
      <c r="JLI742" s="479"/>
      <c r="JLJ742" s="479"/>
      <c r="JLK742" s="479"/>
      <c r="JLL742" s="479"/>
      <c r="JLM742" s="479"/>
      <c r="JLN742" s="479"/>
      <c r="JLO742" s="479"/>
      <c r="JLP742" s="479"/>
      <c r="JLQ742" s="479"/>
      <c r="JLR742" s="479"/>
      <c r="JLS742" s="479"/>
      <c r="JLT742" s="479"/>
      <c r="JLU742" s="479"/>
      <c r="JLV742" s="479"/>
      <c r="JLW742" s="479"/>
      <c r="JLX742" s="479"/>
      <c r="JLY742" s="479"/>
      <c r="JLZ742" s="479"/>
      <c r="JMA742" s="479"/>
      <c r="JMB742" s="479"/>
      <c r="JMC742" s="479"/>
      <c r="JMD742" s="479"/>
      <c r="JME742" s="479"/>
      <c r="JMF742" s="479"/>
      <c r="JMG742" s="479"/>
      <c r="JMH742" s="479"/>
      <c r="JMI742" s="479"/>
      <c r="JMJ742" s="479"/>
      <c r="JMK742" s="479"/>
      <c r="JML742" s="479"/>
      <c r="JMM742" s="479"/>
      <c r="JMN742" s="479"/>
      <c r="JMO742" s="479"/>
      <c r="JMP742" s="479"/>
      <c r="JMQ742" s="479"/>
      <c r="JMR742" s="479"/>
      <c r="JMS742" s="479"/>
      <c r="JMT742" s="479"/>
      <c r="JMU742" s="479"/>
      <c r="JMV742" s="479"/>
      <c r="JMW742" s="479"/>
      <c r="JMX742" s="479"/>
      <c r="JMY742" s="479"/>
      <c r="JMZ742" s="479"/>
      <c r="JNA742" s="479"/>
      <c r="JNB742" s="479"/>
      <c r="JNC742" s="479"/>
      <c r="JND742" s="479"/>
      <c r="JNE742" s="479"/>
      <c r="JNF742" s="479"/>
      <c r="JNG742" s="479"/>
      <c r="JNH742" s="479"/>
      <c r="JNI742" s="479"/>
      <c r="JNJ742" s="479"/>
      <c r="JNK742" s="479"/>
      <c r="JNL742" s="479"/>
      <c r="JNM742" s="479"/>
      <c r="JNN742" s="479"/>
      <c r="JNO742" s="479"/>
      <c r="JNP742" s="479"/>
      <c r="JNQ742" s="479"/>
      <c r="JNR742" s="479"/>
      <c r="JNS742" s="479"/>
      <c r="JNT742" s="479"/>
      <c r="JNU742" s="479"/>
      <c r="JNV742" s="479"/>
      <c r="JNW742" s="479"/>
      <c r="JNX742" s="479"/>
      <c r="JNY742" s="479"/>
      <c r="JNZ742" s="479"/>
      <c r="JOA742" s="479"/>
      <c r="JOB742" s="479"/>
      <c r="JOC742" s="479"/>
      <c r="JOD742" s="479"/>
      <c r="JOE742" s="479"/>
      <c r="JOF742" s="479"/>
      <c r="JOG742" s="479"/>
      <c r="JOH742" s="479"/>
      <c r="JOI742" s="479"/>
      <c r="JOJ742" s="479"/>
      <c r="JOK742" s="479"/>
      <c r="JOL742" s="479"/>
      <c r="JOM742" s="479"/>
      <c r="JON742" s="479"/>
      <c r="JOO742" s="479"/>
      <c r="JOP742" s="479"/>
      <c r="JOQ742" s="479"/>
      <c r="JOR742" s="479"/>
      <c r="JOS742" s="479"/>
      <c r="JOT742" s="479"/>
      <c r="JOU742" s="479"/>
      <c r="JOV742" s="479"/>
      <c r="JOW742" s="479"/>
      <c r="JOX742" s="479"/>
      <c r="JOY742" s="479"/>
      <c r="JOZ742" s="479"/>
      <c r="JPA742" s="479"/>
      <c r="JPB742" s="479"/>
      <c r="JPC742" s="479"/>
      <c r="JPD742" s="479"/>
      <c r="JPE742" s="479"/>
      <c r="JPF742" s="479"/>
      <c r="JPG742" s="479"/>
      <c r="JPH742" s="479"/>
      <c r="JPI742" s="479"/>
      <c r="JPJ742" s="479"/>
      <c r="JPK742" s="479"/>
      <c r="JPL742" s="479"/>
      <c r="JPM742" s="479"/>
      <c r="JPN742" s="479"/>
      <c r="JPO742" s="479"/>
      <c r="JPP742" s="479"/>
      <c r="JPQ742" s="479"/>
      <c r="JPR742" s="479"/>
      <c r="JPS742" s="479"/>
      <c r="JPT742" s="479"/>
      <c r="JPU742" s="479"/>
      <c r="JPV742" s="479"/>
      <c r="JPW742" s="479"/>
      <c r="JPX742" s="479"/>
      <c r="JPY742" s="479"/>
      <c r="JPZ742" s="479"/>
      <c r="JQA742" s="479"/>
      <c r="JQB742" s="479"/>
      <c r="JQC742" s="479"/>
      <c r="JQD742" s="479"/>
      <c r="JQE742" s="479"/>
      <c r="JQF742" s="479"/>
      <c r="JQG742" s="479"/>
      <c r="JQH742" s="479"/>
      <c r="JQI742" s="479"/>
      <c r="JQJ742" s="479"/>
      <c r="JQK742" s="479"/>
      <c r="JQL742" s="479"/>
      <c r="JQM742" s="479"/>
      <c r="JQN742" s="479"/>
      <c r="JQO742" s="479"/>
      <c r="JQP742" s="479"/>
      <c r="JQQ742" s="479"/>
      <c r="JQR742" s="479"/>
      <c r="JQS742" s="479"/>
      <c r="JQT742" s="479"/>
      <c r="JQU742" s="479"/>
      <c r="JQV742" s="479"/>
      <c r="JQW742" s="479"/>
      <c r="JQX742" s="479"/>
      <c r="JQY742" s="479"/>
      <c r="JQZ742" s="479"/>
      <c r="JRA742" s="479"/>
      <c r="JRB742" s="479"/>
      <c r="JRC742" s="479"/>
      <c r="JRD742" s="479"/>
      <c r="JRE742" s="479"/>
      <c r="JRF742" s="479"/>
      <c r="JRG742" s="479"/>
      <c r="JRH742" s="479"/>
      <c r="JRI742" s="479"/>
      <c r="JRJ742" s="479"/>
      <c r="JRK742" s="479"/>
      <c r="JRL742" s="479"/>
      <c r="JRM742" s="479"/>
      <c r="JRN742" s="479"/>
      <c r="JRO742" s="479"/>
      <c r="JRP742" s="479"/>
      <c r="JRQ742" s="479"/>
      <c r="JRR742" s="479"/>
      <c r="JRS742" s="479"/>
      <c r="JRT742" s="479"/>
      <c r="JRU742" s="479"/>
      <c r="JRV742" s="479"/>
      <c r="JRW742" s="479"/>
      <c r="JRX742" s="479"/>
      <c r="JRY742" s="479"/>
      <c r="JRZ742" s="479"/>
      <c r="JSA742" s="479"/>
      <c r="JSB742" s="479"/>
      <c r="JSC742" s="479"/>
      <c r="JSD742" s="479"/>
      <c r="JSE742" s="479"/>
      <c r="JSF742" s="479"/>
      <c r="JSG742" s="479"/>
      <c r="JSH742" s="479"/>
      <c r="JSI742" s="479"/>
      <c r="JSJ742" s="479"/>
      <c r="JSK742" s="479"/>
      <c r="JSL742" s="479"/>
      <c r="JSM742" s="479"/>
      <c r="JSN742" s="479"/>
      <c r="JSO742" s="479"/>
      <c r="JSP742" s="479"/>
      <c r="JSQ742" s="479"/>
      <c r="JSR742" s="479"/>
      <c r="JSS742" s="479"/>
      <c r="JST742" s="479"/>
      <c r="JSU742" s="479"/>
      <c r="JSV742" s="479"/>
      <c r="JSW742" s="479"/>
      <c r="JSX742" s="479"/>
      <c r="JSY742" s="479"/>
      <c r="JSZ742" s="479"/>
      <c r="JTA742" s="479"/>
      <c r="JTB742" s="479"/>
      <c r="JTC742" s="479"/>
      <c r="JTD742" s="479"/>
      <c r="JTE742" s="479"/>
      <c r="JTF742" s="479"/>
      <c r="JTG742" s="479"/>
      <c r="JTH742" s="479"/>
      <c r="JTI742" s="479"/>
      <c r="JTJ742" s="479"/>
      <c r="JTK742" s="479"/>
      <c r="JTL742" s="479"/>
      <c r="JTM742" s="479"/>
      <c r="JTN742" s="479"/>
      <c r="JTO742" s="479"/>
      <c r="JTP742" s="479"/>
      <c r="JTQ742" s="479"/>
      <c r="JTR742" s="479"/>
      <c r="JTS742" s="479"/>
      <c r="JTT742" s="479"/>
      <c r="JTU742" s="479"/>
      <c r="JTV742" s="479"/>
      <c r="JTW742" s="479"/>
      <c r="JTX742" s="479"/>
      <c r="JTY742" s="479"/>
      <c r="JTZ742" s="479"/>
      <c r="JUA742" s="479"/>
      <c r="JUB742" s="479"/>
      <c r="JUC742" s="479"/>
      <c r="JUD742" s="479"/>
      <c r="JUE742" s="479"/>
      <c r="JUF742" s="479"/>
      <c r="JUG742" s="479"/>
      <c r="JUH742" s="479"/>
      <c r="JUI742" s="479"/>
      <c r="JUJ742" s="479"/>
      <c r="JUK742" s="479"/>
      <c r="JUL742" s="479"/>
      <c r="JUM742" s="479"/>
      <c r="JUN742" s="479"/>
      <c r="JUO742" s="479"/>
      <c r="JUP742" s="479"/>
      <c r="JUQ742" s="479"/>
      <c r="JUR742" s="479"/>
      <c r="JUS742" s="479"/>
      <c r="JUT742" s="479"/>
      <c r="JUU742" s="479"/>
      <c r="JUV742" s="479"/>
      <c r="JUW742" s="479"/>
      <c r="JUX742" s="479"/>
      <c r="JUY742" s="479"/>
      <c r="JUZ742" s="479"/>
      <c r="JVA742" s="479"/>
      <c r="JVB742" s="479"/>
      <c r="JVC742" s="479"/>
      <c r="JVD742" s="479"/>
      <c r="JVE742" s="479"/>
      <c r="JVF742" s="479"/>
      <c r="JVG742" s="479"/>
      <c r="JVH742" s="479"/>
      <c r="JVI742" s="479"/>
      <c r="JVJ742" s="479"/>
      <c r="JVK742" s="479"/>
      <c r="JVL742" s="479"/>
      <c r="JVM742" s="479"/>
      <c r="JVN742" s="479"/>
      <c r="JVO742" s="479"/>
      <c r="JVP742" s="479"/>
      <c r="JVQ742" s="479"/>
      <c r="JVR742" s="479"/>
      <c r="JVS742" s="479"/>
      <c r="JVT742" s="479"/>
      <c r="JVU742" s="479"/>
      <c r="JVV742" s="479"/>
      <c r="JVW742" s="479"/>
      <c r="JVX742" s="479"/>
      <c r="JVY742" s="479"/>
      <c r="JVZ742" s="479"/>
      <c r="JWA742" s="479"/>
      <c r="JWB742" s="479"/>
      <c r="JWC742" s="479"/>
      <c r="JWD742" s="479"/>
      <c r="JWE742" s="479"/>
      <c r="JWF742" s="479"/>
      <c r="JWG742" s="479"/>
      <c r="JWH742" s="479"/>
      <c r="JWI742" s="479"/>
      <c r="JWJ742" s="479"/>
      <c r="JWK742" s="479"/>
      <c r="JWL742" s="479"/>
      <c r="JWM742" s="479"/>
      <c r="JWN742" s="479"/>
      <c r="JWO742" s="479"/>
      <c r="JWP742" s="479"/>
      <c r="JWQ742" s="479"/>
      <c r="JWR742" s="479"/>
      <c r="JWS742" s="479"/>
      <c r="JWT742" s="479"/>
      <c r="JWU742" s="479"/>
      <c r="JWV742" s="479"/>
      <c r="JWW742" s="479"/>
      <c r="JWX742" s="479"/>
      <c r="JWY742" s="479"/>
      <c r="JWZ742" s="479"/>
      <c r="JXA742" s="479"/>
      <c r="JXB742" s="479"/>
      <c r="JXC742" s="479"/>
      <c r="JXD742" s="479"/>
      <c r="JXE742" s="479"/>
      <c r="JXF742" s="479"/>
      <c r="JXG742" s="479"/>
      <c r="JXH742" s="479"/>
      <c r="JXI742" s="479"/>
      <c r="JXJ742" s="479"/>
      <c r="JXK742" s="479"/>
      <c r="JXL742" s="479"/>
      <c r="JXM742" s="479"/>
      <c r="JXN742" s="479"/>
      <c r="JXO742" s="479"/>
      <c r="JXP742" s="479"/>
      <c r="JXQ742" s="479"/>
      <c r="JXR742" s="479"/>
      <c r="JXS742" s="479"/>
      <c r="JXT742" s="479"/>
      <c r="JXU742" s="479"/>
      <c r="JXV742" s="479"/>
      <c r="JXW742" s="479"/>
      <c r="JXX742" s="479"/>
      <c r="JXY742" s="479"/>
      <c r="JXZ742" s="479"/>
      <c r="JYA742" s="479"/>
      <c r="JYB742" s="479"/>
      <c r="JYC742" s="479"/>
      <c r="JYD742" s="479"/>
      <c r="JYE742" s="479"/>
      <c r="JYF742" s="479"/>
      <c r="JYG742" s="479"/>
      <c r="JYH742" s="479"/>
      <c r="JYI742" s="479"/>
      <c r="JYJ742" s="479"/>
      <c r="JYK742" s="479"/>
      <c r="JYL742" s="479"/>
      <c r="JYM742" s="479"/>
      <c r="JYN742" s="479"/>
      <c r="JYO742" s="479"/>
      <c r="JYP742" s="479"/>
      <c r="JYQ742" s="479"/>
      <c r="JYR742" s="479"/>
      <c r="JYS742" s="479"/>
      <c r="JYT742" s="479"/>
      <c r="JYU742" s="479"/>
      <c r="JYV742" s="479"/>
      <c r="JYW742" s="479"/>
      <c r="JYX742" s="479"/>
      <c r="JYY742" s="479"/>
      <c r="JYZ742" s="479"/>
      <c r="JZA742" s="479"/>
      <c r="JZB742" s="479"/>
      <c r="JZC742" s="479"/>
      <c r="JZD742" s="479"/>
      <c r="JZE742" s="479"/>
      <c r="JZF742" s="479"/>
      <c r="JZG742" s="479"/>
      <c r="JZH742" s="479"/>
      <c r="JZI742" s="479"/>
      <c r="JZJ742" s="479"/>
      <c r="JZK742" s="479"/>
      <c r="JZL742" s="479"/>
      <c r="JZM742" s="479"/>
      <c r="JZN742" s="479"/>
      <c r="JZO742" s="479"/>
      <c r="JZP742" s="479"/>
      <c r="JZQ742" s="479"/>
      <c r="JZR742" s="479"/>
      <c r="JZS742" s="479"/>
      <c r="JZT742" s="479"/>
      <c r="JZU742" s="479"/>
      <c r="JZV742" s="479"/>
      <c r="JZW742" s="479"/>
      <c r="JZX742" s="479"/>
      <c r="JZY742" s="479"/>
      <c r="JZZ742" s="479"/>
      <c r="KAA742" s="479"/>
      <c r="KAB742" s="479"/>
      <c r="KAC742" s="479"/>
      <c r="KAD742" s="479"/>
      <c r="KAE742" s="479"/>
      <c r="KAF742" s="479"/>
      <c r="KAG742" s="479"/>
      <c r="KAH742" s="479"/>
      <c r="KAI742" s="479"/>
      <c r="KAJ742" s="479"/>
      <c r="KAK742" s="479"/>
      <c r="KAL742" s="479"/>
      <c r="KAM742" s="479"/>
      <c r="KAN742" s="479"/>
      <c r="KAO742" s="479"/>
      <c r="KAP742" s="479"/>
      <c r="KAQ742" s="479"/>
      <c r="KAR742" s="479"/>
      <c r="KAS742" s="479"/>
      <c r="KAT742" s="479"/>
      <c r="KAU742" s="479"/>
      <c r="KAV742" s="479"/>
      <c r="KAW742" s="479"/>
      <c r="KAX742" s="479"/>
      <c r="KAY742" s="479"/>
      <c r="KAZ742" s="479"/>
      <c r="KBA742" s="479"/>
      <c r="KBB742" s="479"/>
      <c r="KBC742" s="479"/>
      <c r="KBD742" s="479"/>
      <c r="KBE742" s="479"/>
      <c r="KBF742" s="479"/>
      <c r="KBG742" s="479"/>
      <c r="KBH742" s="479"/>
      <c r="KBI742" s="479"/>
      <c r="KBJ742" s="479"/>
      <c r="KBK742" s="479"/>
      <c r="KBL742" s="479"/>
      <c r="KBM742" s="479"/>
      <c r="KBN742" s="479"/>
      <c r="KBO742" s="479"/>
      <c r="KBP742" s="479"/>
      <c r="KBQ742" s="479"/>
      <c r="KBR742" s="479"/>
      <c r="KBS742" s="479"/>
      <c r="KBT742" s="479"/>
      <c r="KBU742" s="479"/>
      <c r="KBV742" s="479"/>
      <c r="KBW742" s="479"/>
      <c r="KBX742" s="479"/>
      <c r="KBY742" s="479"/>
      <c r="KBZ742" s="479"/>
      <c r="KCA742" s="479"/>
      <c r="KCB742" s="479"/>
      <c r="KCC742" s="479"/>
      <c r="KCD742" s="479"/>
      <c r="KCE742" s="479"/>
      <c r="KCF742" s="479"/>
      <c r="KCG742" s="479"/>
      <c r="KCH742" s="479"/>
      <c r="KCI742" s="479"/>
      <c r="KCJ742" s="479"/>
      <c r="KCK742" s="479"/>
      <c r="KCL742" s="479"/>
      <c r="KCM742" s="479"/>
      <c r="KCN742" s="479"/>
      <c r="KCO742" s="479"/>
      <c r="KCP742" s="479"/>
      <c r="KCQ742" s="479"/>
      <c r="KCR742" s="479"/>
      <c r="KCS742" s="479"/>
      <c r="KCT742" s="479"/>
      <c r="KCU742" s="479"/>
      <c r="KCV742" s="479"/>
      <c r="KCW742" s="479"/>
      <c r="KCX742" s="479"/>
      <c r="KCY742" s="479"/>
      <c r="KCZ742" s="479"/>
      <c r="KDA742" s="479"/>
      <c r="KDB742" s="479"/>
      <c r="KDC742" s="479"/>
      <c r="KDD742" s="479"/>
      <c r="KDE742" s="479"/>
      <c r="KDF742" s="479"/>
      <c r="KDG742" s="479"/>
      <c r="KDH742" s="479"/>
      <c r="KDI742" s="479"/>
      <c r="KDJ742" s="479"/>
      <c r="KDK742" s="479"/>
      <c r="KDL742" s="479"/>
      <c r="KDM742" s="479"/>
      <c r="KDN742" s="479"/>
      <c r="KDO742" s="479"/>
      <c r="KDP742" s="479"/>
      <c r="KDQ742" s="479"/>
      <c r="KDR742" s="479"/>
      <c r="KDS742" s="479"/>
      <c r="KDT742" s="479"/>
      <c r="KDU742" s="479"/>
      <c r="KDV742" s="479"/>
      <c r="KDW742" s="479"/>
      <c r="KDX742" s="479"/>
      <c r="KDY742" s="479"/>
      <c r="KDZ742" s="479"/>
      <c r="KEA742" s="479"/>
      <c r="KEB742" s="479"/>
      <c r="KEC742" s="479"/>
      <c r="KED742" s="479"/>
      <c r="KEE742" s="479"/>
      <c r="KEF742" s="479"/>
      <c r="KEG742" s="479"/>
      <c r="KEH742" s="479"/>
      <c r="KEI742" s="479"/>
      <c r="KEJ742" s="479"/>
      <c r="KEK742" s="479"/>
      <c r="KEL742" s="479"/>
      <c r="KEM742" s="479"/>
      <c r="KEN742" s="479"/>
      <c r="KEO742" s="479"/>
      <c r="KEP742" s="479"/>
      <c r="KEQ742" s="479"/>
      <c r="KER742" s="479"/>
      <c r="KES742" s="479"/>
      <c r="KET742" s="479"/>
      <c r="KEU742" s="479"/>
      <c r="KEV742" s="479"/>
      <c r="KEW742" s="479"/>
      <c r="KEX742" s="479"/>
      <c r="KEY742" s="479"/>
      <c r="KEZ742" s="479"/>
      <c r="KFA742" s="479"/>
      <c r="KFB742" s="479"/>
      <c r="KFC742" s="479"/>
      <c r="KFD742" s="479"/>
      <c r="KFE742" s="479"/>
      <c r="KFF742" s="479"/>
      <c r="KFG742" s="479"/>
      <c r="KFH742" s="479"/>
      <c r="KFI742" s="479"/>
      <c r="KFJ742" s="479"/>
      <c r="KFK742" s="479"/>
      <c r="KFL742" s="479"/>
      <c r="KFM742" s="479"/>
      <c r="KFN742" s="479"/>
      <c r="KFO742" s="479"/>
      <c r="KFP742" s="479"/>
      <c r="KFQ742" s="479"/>
      <c r="KFR742" s="479"/>
      <c r="KFS742" s="479"/>
      <c r="KFT742" s="479"/>
      <c r="KFU742" s="479"/>
      <c r="KFV742" s="479"/>
      <c r="KFW742" s="479"/>
      <c r="KFX742" s="479"/>
      <c r="KFY742" s="479"/>
      <c r="KFZ742" s="479"/>
      <c r="KGA742" s="479"/>
      <c r="KGB742" s="479"/>
      <c r="KGC742" s="479"/>
      <c r="KGD742" s="479"/>
      <c r="KGE742" s="479"/>
      <c r="KGF742" s="479"/>
      <c r="KGG742" s="479"/>
      <c r="KGH742" s="479"/>
      <c r="KGI742" s="479"/>
      <c r="KGJ742" s="479"/>
      <c r="KGK742" s="479"/>
      <c r="KGL742" s="479"/>
      <c r="KGM742" s="479"/>
      <c r="KGN742" s="479"/>
      <c r="KGO742" s="479"/>
      <c r="KGP742" s="479"/>
      <c r="KGQ742" s="479"/>
      <c r="KGR742" s="479"/>
      <c r="KGS742" s="479"/>
      <c r="KGT742" s="479"/>
      <c r="KGU742" s="479"/>
      <c r="KGV742" s="479"/>
      <c r="KGW742" s="479"/>
      <c r="KGX742" s="479"/>
      <c r="KGY742" s="479"/>
      <c r="KGZ742" s="479"/>
      <c r="KHA742" s="479"/>
      <c r="KHB742" s="479"/>
      <c r="KHC742" s="479"/>
      <c r="KHD742" s="479"/>
      <c r="KHE742" s="479"/>
      <c r="KHF742" s="479"/>
      <c r="KHG742" s="479"/>
      <c r="KHH742" s="479"/>
      <c r="KHI742" s="479"/>
      <c r="KHJ742" s="479"/>
      <c r="KHK742" s="479"/>
      <c r="KHL742" s="479"/>
      <c r="KHM742" s="479"/>
      <c r="KHN742" s="479"/>
      <c r="KHO742" s="479"/>
      <c r="KHP742" s="479"/>
      <c r="KHQ742" s="479"/>
      <c r="KHR742" s="479"/>
      <c r="KHS742" s="479"/>
      <c r="KHT742" s="479"/>
      <c r="KHU742" s="479"/>
      <c r="KHV742" s="479"/>
      <c r="KHW742" s="479"/>
      <c r="KHX742" s="479"/>
      <c r="KHY742" s="479"/>
      <c r="KHZ742" s="479"/>
      <c r="KIA742" s="479"/>
      <c r="KIB742" s="479"/>
      <c r="KIC742" s="479"/>
      <c r="KID742" s="479"/>
      <c r="KIE742" s="479"/>
      <c r="KIF742" s="479"/>
      <c r="KIG742" s="479"/>
      <c r="KIH742" s="479"/>
      <c r="KII742" s="479"/>
      <c r="KIJ742" s="479"/>
      <c r="KIK742" s="479"/>
      <c r="KIL742" s="479"/>
      <c r="KIM742" s="479"/>
      <c r="KIN742" s="479"/>
      <c r="KIO742" s="479"/>
      <c r="KIP742" s="479"/>
      <c r="KIQ742" s="479"/>
      <c r="KIR742" s="479"/>
      <c r="KIS742" s="479"/>
      <c r="KIT742" s="479"/>
      <c r="KIU742" s="479"/>
      <c r="KIV742" s="479"/>
      <c r="KIW742" s="479"/>
      <c r="KIX742" s="479"/>
      <c r="KIY742" s="479"/>
      <c r="KIZ742" s="479"/>
      <c r="KJA742" s="479"/>
      <c r="KJB742" s="479"/>
      <c r="KJC742" s="479"/>
      <c r="KJD742" s="479"/>
      <c r="KJE742" s="479"/>
      <c r="KJF742" s="479"/>
      <c r="KJG742" s="479"/>
      <c r="KJH742" s="479"/>
      <c r="KJI742" s="479"/>
      <c r="KJJ742" s="479"/>
      <c r="KJK742" s="479"/>
      <c r="KJL742" s="479"/>
      <c r="KJM742" s="479"/>
      <c r="KJN742" s="479"/>
      <c r="KJO742" s="479"/>
      <c r="KJP742" s="479"/>
      <c r="KJQ742" s="479"/>
      <c r="KJR742" s="479"/>
      <c r="KJS742" s="479"/>
      <c r="KJT742" s="479"/>
      <c r="KJU742" s="479"/>
      <c r="KJV742" s="479"/>
      <c r="KJW742" s="479"/>
      <c r="KJX742" s="479"/>
      <c r="KJY742" s="479"/>
      <c r="KJZ742" s="479"/>
      <c r="KKA742" s="479"/>
      <c r="KKB742" s="479"/>
      <c r="KKC742" s="479"/>
      <c r="KKD742" s="479"/>
      <c r="KKE742" s="479"/>
      <c r="KKF742" s="479"/>
      <c r="KKG742" s="479"/>
      <c r="KKH742" s="479"/>
      <c r="KKI742" s="479"/>
      <c r="KKJ742" s="479"/>
      <c r="KKK742" s="479"/>
      <c r="KKL742" s="479"/>
      <c r="KKM742" s="479"/>
      <c r="KKN742" s="479"/>
      <c r="KKO742" s="479"/>
      <c r="KKP742" s="479"/>
      <c r="KKQ742" s="479"/>
      <c r="KKR742" s="479"/>
      <c r="KKS742" s="479"/>
      <c r="KKT742" s="479"/>
      <c r="KKU742" s="479"/>
      <c r="KKV742" s="479"/>
      <c r="KKW742" s="479"/>
      <c r="KKX742" s="479"/>
      <c r="KKY742" s="479"/>
      <c r="KKZ742" s="479"/>
      <c r="KLA742" s="479"/>
      <c r="KLB742" s="479"/>
      <c r="KLC742" s="479"/>
      <c r="KLD742" s="479"/>
      <c r="KLE742" s="479"/>
      <c r="KLF742" s="479"/>
      <c r="KLG742" s="479"/>
      <c r="KLH742" s="479"/>
      <c r="KLI742" s="479"/>
      <c r="KLJ742" s="479"/>
      <c r="KLK742" s="479"/>
      <c r="KLL742" s="479"/>
      <c r="KLM742" s="479"/>
      <c r="KLN742" s="479"/>
      <c r="KLO742" s="479"/>
      <c r="KLP742" s="479"/>
      <c r="KLQ742" s="479"/>
      <c r="KLR742" s="479"/>
      <c r="KLS742" s="479"/>
      <c r="KLT742" s="479"/>
      <c r="KLU742" s="479"/>
      <c r="KLV742" s="479"/>
      <c r="KLW742" s="479"/>
      <c r="KLX742" s="479"/>
      <c r="KLY742" s="479"/>
      <c r="KLZ742" s="479"/>
      <c r="KMA742" s="479"/>
      <c r="KMB742" s="479"/>
      <c r="KMC742" s="479"/>
      <c r="KMD742" s="479"/>
      <c r="KME742" s="479"/>
      <c r="KMF742" s="479"/>
      <c r="KMG742" s="479"/>
      <c r="KMH742" s="479"/>
      <c r="KMI742" s="479"/>
      <c r="KMJ742" s="479"/>
      <c r="KMK742" s="479"/>
      <c r="KML742" s="479"/>
      <c r="KMM742" s="479"/>
      <c r="KMN742" s="479"/>
      <c r="KMO742" s="479"/>
      <c r="KMP742" s="479"/>
      <c r="KMQ742" s="479"/>
      <c r="KMR742" s="479"/>
      <c r="KMS742" s="479"/>
      <c r="KMT742" s="479"/>
      <c r="KMU742" s="479"/>
      <c r="KMV742" s="479"/>
      <c r="KMW742" s="479"/>
      <c r="KMX742" s="479"/>
      <c r="KMY742" s="479"/>
      <c r="KMZ742" s="479"/>
      <c r="KNA742" s="479"/>
      <c r="KNB742" s="479"/>
      <c r="KNC742" s="479"/>
      <c r="KND742" s="479"/>
      <c r="KNE742" s="479"/>
      <c r="KNF742" s="479"/>
      <c r="KNG742" s="479"/>
      <c r="KNH742" s="479"/>
      <c r="KNI742" s="479"/>
      <c r="KNJ742" s="479"/>
      <c r="KNK742" s="479"/>
      <c r="KNL742" s="479"/>
      <c r="KNM742" s="479"/>
      <c r="KNN742" s="479"/>
      <c r="KNO742" s="479"/>
      <c r="KNP742" s="479"/>
      <c r="KNQ742" s="479"/>
      <c r="KNR742" s="479"/>
      <c r="KNS742" s="479"/>
      <c r="KNT742" s="479"/>
      <c r="KNU742" s="479"/>
      <c r="KNV742" s="479"/>
      <c r="KNW742" s="479"/>
      <c r="KNX742" s="479"/>
      <c r="KNY742" s="479"/>
      <c r="KNZ742" s="479"/>
      <c r="KOA742" s="479"/>
      <c r="KOB742" s="479"/>
      <c r="KOC742" s="479"/>
      <c r="KOD742" s="479"/>
      <c r="KOE742" s="479"/>
      <c r="KOF742" s="479"/>
      <c r="KOG742" s="479"/>
      <c r="KOH742" s="479"/>
      <c r="KOI742" s="479"/>
      <c r="KOJ742" s="479"/>
      <c r="KOK742" s="479"/>
      <c r="KOL742" s="479"/>
      <c r="KOM742" s="479"/>
      <c r="KON742" s="479"/>
      <c r="KOO742" s="479"/>
      <c r="KOP742" s="479"/>
      <c r="KOQ742" s="479"/>
      <c r="KOR742" s="479"/>
      <c r="KOS742" s="479"/>
      <c r="KOT742" s="479"/>
      <c r="KOU742" s="479"/>
      <c r="KOV742" s="479"/>
      <c r="KOW742" s="479"/>
      <c r="KOX742" s="479"/>
      <c r="KOY742" s="479"/>
      <c r="KOZ742" s="479"/>
      <c r="KPA742" s="479"/>
      <c r="KPB742" s="479"/>
      <c r="KPC742" s="479"/>
      <c r="KPD742" s="479"/>
      <c r="KPE742" s="479"/>
      <c r="KPF742" s="479"/>
      <c r="KPG742" s="479"/>
      <c r="KPH742" s="479"/>
      <c r="KPI742" s="479"/>
      <c r="KPJ742" s="479"/>
      <c r="KPK742" s="479"/>
      <c r="KPL742" s="479"/>
      <c r="KPM742" s="479"/>
      <c r="KPN742" s="479"/>
      <c r="KPO742" s="479"/>
      <c r="KPP742" s="479"/>
      <c r="KPQ742" s="479"/>
      <c r="KPR742" s="479"/>
      <c r="KPS742" s="479"/>
      <c r="KPT742" s="479"/>
      <c r="KPU742" s="479"/>
      <c r="KPV742" s="479"/>
      <c r="KPW742" s="479"/>
      <c r="KPX742" s="479"/>
      <c r="KPY742" s="479"/>
      <c r="KPZ742" s="479"/>
      <c r="KQA742" s="479"/>
      <c r="KQB742" s="479"/>
      <c r="KQC742" s="479"/>
      <c r="KQD742" s="479"/>
      <c r="KQE742" s="479"/>
      <c r="KQF742" s="479"/>
      <c r="KQG742" s="479"/>
      <c r="KQH742" s="479"/>
      <c r="KQI742" s="479"/>
      <c r="KQJ742" s="479"/>
      <c r="KQK742" s="479"/>
      <c r="KQL742" s="479"/>
      <c r="KQM742" s="479"/>
      <c r="KQN742" s="479"/>
      <c r="KQO742" s="479"/>
      <c r="KQP742" s="479"/>
      <c r="KQQ742" s="479"/>
      <c r="KQR742" s="479"/>
      <c r="KQS742" s="479"/>
      <c r="KQT742" s="479"/>
      <c r="KQU742" s="479"/>
      <c r="KQV742" s="479"/>
      <c r="KQW742" s="479"/>
      <c r="KQX742" s="479"/>
      <c r="KQY742" s="479"/>
      <c r="KQZ742" s="479"/>
      <c r="KRA742" s="479"/>
      <c r="KRB742" s="479"/>
      <c r="KRC742" s="479"/>
      <c r="KRD742" s="479"/>
      <c r="KRE742" s="479"/>
      <c r="KRF742" s="479"/>
      <c r="KRG742" s="479"/>
      <c r="KRH742" s="479"/>
      <c r="KRI742" s="479"/>
      <c r="KRJ742" s="479"/>
      <c r="KRK742" s="479"/>
      <c r="KRL742" s="479"/>
      <c r="KRM742" s="479"/>
      <c r="KRN742" s="479"/>
      <c r="KRO742" s="479"/>
      <c r="KRP742" s="479"/>
      <c r="KRQ742" s="479"/>
      <c r="KRR742" s="479"/>
      <c r="KRS742" s="479"/>
      <c r="KRT742" s="479"/>
      <c r="KRU742" s="479"/>
      <c r="KRV742" s="479"/>
      <c r="KRW742" s="479"/>
      <c r="KRX742" s="479"/>
      <c r="KRY742" s="479"/>
      <c r="KRZ742" s="479"/>
      <c r="KSA742" s="479"/>
      <c r="KSB742" s="479"/>
      <c r="KSC742" s="479"/>
      <c r="KSD742" s="479"/>
      <c r="KSE742" s="479"/>
      <c r="KSF742" s="479"/>
      <c r="KSG742" s="479"/>
      <c r="KSH742" s="479"/>
      <c r="KSI742" s="479"/>
      <c r="KSJ742" s="479"/>
      <c r="KSK742" s="479"/>
      <c r="KSL742" s="479"/>
      <c r="KSM742" s="479"/>
      <c r="KSN742" s="479"/>
      <c r="KSO742" s="479"/>
      <c r="KSP742" s="479"/>
      <c r="KSQ742" s="479"/>
      <c r="KSR742" s="479"/>
      <c r="KSS742" s="479"/>
      <c r="KST742" s="479"/>
      <c r="KSU742" s="479"/>
      <c r="KSV742" s="479"/>
      <c r="KSW742" s="479"/>
      <c r="KSX742" s="479"/>
      <c r="KSY742" s="479"/>
      <c r="KSZ742" s="479"/>
      <c r="KTA742" s="479"/>
      <c r="KTB742" s="479"/>
      <c r="KTC742" s="479"/>
      <c r="KTD742" s="479"/>
      <c r="KTE742" s="479"/>
      <c r="KTF742" s="479"/>
      <c r="KTG742" s="479"/>
      <c r="KTH742" s="479"/>
      <c r="KTI742" s="479"/>
      <c r="KTJ742" s="479"/>
      <c r="KTK742" s="479"/>
      <c r="KTL742" s="479"/>
      <c r="KTM742" s="479"/>
      <c r="KTN742" s="479"/>
      <c r="KTO742" s="479"/>
      <c r="KTP742" s="479"/>
      <c r="KTQ742" s="479"/>
      <c r="KTR742" s="479"/>
      <c r="KTS742" s="479"/>
      <c r="KTT742" s="479"/>
      <c r="KTU742" s="479"/>
      <c r="KTV742" s="479"/>
      <c r="KTW742" s="479"/>
      <c r="KTX742" s="479"/>
      <c r="KTY742" s="479"/>
      <c r="KTZ742" s="479"/>
      <c r="KUA742" s="479"/>
      <c r="KUB742" s="479"/>
      <c r="KUC742" s="479"/>
      <c r="KUD742" s="479"/>
      <c r="KUE742" s="479"/>
      <c r="KUF742" s="479"/>
      <c r="KUG742" s="479"/>
      <c r="KUH742" s="479"/>
      <c r="KUI742" s="479"/>
      <c r="KUJ742" s="479"/>
      <c r="KUK742" s="479"/>
      <c r="KUL742" s="479"/>
      <c r="KUM742" s="479"/>
      <c r="KUN742" s="479"/>
      <c r="KUO742" s="479"/>
      <c r="KUP742" s="479"/>
      <c r="KUQ742" s="479"/>
      <c r="KUR742" s="479"/>
      <c r="KUS742" s="479"/>
      <c r="KUT742" s="479"/>
      <c r="KUU742" s="479"/>
      <c r="KUV742" s="479"/>
      <c r="KUW742" s="479"/>
      <c r="KUX742" s="479"/>
      <c r="KUY742" s="479"/>
      <c r="KUZ742" s="479"/>
      <c r="KVA742" s="479"/>
      <c r="KVB742" s="479"/>
      <c r="KVC742" s="479"/>
      <c r="KVD742" s="479"/>
      <c r="KVE742" s="479"/>
      <c r="KVF742" s="479"/>
      <c r="KVG742" s="479"/>
      <c r="KVH742" s="479"/>
      <c r="KVI742" s="479"/>
      <c r="KVJ742" s="479"/>
      <c r="KVK742" s="479"/>
      <c r="KVL742" s="479"/>
      <c r="KVM742" s="479"/>
      <c r="KVN742" s="479"/>
      <c r="KVO742" s="479"/>
      <c r="KVP742" s="479"/>
      <c r="KVQ742" s="479"/>
      <c r="KVR742" s="479"/>
      <c r="KVS742" s="479"/>
      <c r="KVT742" s="479"/>
      <c r="KVU742" s="479"/>
      <c r="KVV742" s="479"/>
      <c r="KVW742" s="479"/>
      <c r="KVX742" s="479"/>
      <c r="KVY742" s="479"/>
      <c r="KVZ742" s="479"/>
      <c r="KWA742" s="479"/>
      <c r="KWB742" s="479"/>
      <c r="KWC742" s="479"/>
      <c r="KWD742" s="479"/>
      <c r="KWE742" s="479"/>
      <c r="KWF742" s="479"/>
      <c r="KWG742" s="479"/>
      <c r="KWH742" s="479"/>
      <c r="KWI742" s="479"/>
      <c r="KWJ742" s="479"/>
      <c r="KWK742" s="479"/>
      <c r="KWL742" s="479"/>
      <c r="KWM742" s="479"/>
      <c r="KWN742" s="479"/>
      <c r="KWO742" s="479"/>
      <c r="KWP742" s="479"/>
      <c r="KWQ742" s="479"/>
      <c r="KWR742" s="479"/>
      <c r="KWS742" s="479"/>
      <c r="KWT742" s="479"/>
      <c r="KWU742" s="479"/>
      <c r="KWV742" s="479"/>
      <c r="KWW742" s="479"/>
      <c r="KWX742" s="479"/>
      <c r="KWY742" s="479"/>
      <c r="KWZ742" s="479"/>
      <c r="KXA742" s="479"/>
      <c r="KXB742" s="479"/>
      <c r="KXC742" s="479"/>
      <c r="KXD742" s="479"/>
      <c r="KXE742" s="479"/>
      <c r="KXF742" s="479"/>
      <c r="KXG742" s="479"/>
      <c r="KXH742" s="479"/>
      <c r="KXI742" s="479"/>
      <c r="KXJ742" s="479"/>
      <c r="KXK742" s="479"/>
      <c r="KXL742" s="479"/>
      <c r="KXM742" s="479"/>
      <c r="KXN742" s="479"/>
      <c r="KXO742" s="479"/>
      <c r="KXP742" s="479"/>
      <c r="KXQ742" s="479"/>
      <c r="KXR742" s="479"/>
      <c r="KXS742" s="479"/>
      <c r="KXT742" s="479"/>
      <c r="KXU742" s="479"/>
      <c r="KXV742" s="479"/>
      <c r="KXW742" s="479"/>
      <c r="KXX742" s="479"/>
      <c r="KXY742" s="479"/>
      <c r="KXZ742" s="479"/>
      <c r="KYA742" s="479"/>
      <c r="KYB742" s="479"/>
      <c r="KYC742" s="479"/>
      <c r="KYD742" s="479"/>
      <c r="KYE742" s="479"/>
      <c r="KYF742" s="479"/>
      <c r="KYG742" s="479"/>
      <c r="KYH742" s="479"/>
      <c r="KYI742" s="479"/>
      <c r="KYJ742" s="479"/>
      <c r="KYK742" s="479"/>
      <c r="KYL742" s="479"/>
      <c r="KYM742" s="479"/>
      <c r="KYN742" s="479"/>
      <c r="KYO742" s="479"/>
      <c r="KYP742" s="479"/>
      <c r="KYQ742" s="479"/>
      <c r="KYR742" s="479"/>
      <c r="KYS742" s="479"/>
      <c r="KYT742" s="479"/>
      <c r="KYU742" s="479"/>
      <c r="KYV742" s="479"/>
      <c r="KYW742" s="479"/>
      <c r="KYX742" s="479"/>
      <c r="KYY742" s="479"/>
      <c r="KYZ742" s="479"/>
      <c r="KZA742" s="479"/>
      <c r="KZB742" s="479"/>
      <c r="KZC742" s="479"/>
      <c r="KZD742" s="479"/>
      <c r="KZE742" s="479"/>
      <c r="KZF742" s="479"/>
      <c r="KZG742" s="479"/>
      <c r="KZH742" s="479"/>
      <c r="KZI742" s="479"/>
      <c r="KZJ742" s="479"/>
      <c r="KZK742" s="479"/>
      <c r="KZL742" s="479"/>
      <c r="KZM742" s="479"/>
      <c r="KZN742" s="479"/>
      <c r="KZO742" s="479"/>
      <c r="KZP742" s="479"/>
      <c r="KZQ742" s="479"/>
      <c r="KZR742" s="479"/>
      <c r="KZS742" s="479"/>
      <c r="KZT742" s="479"/>
      <c r="KZU742" s="479"/>
      <c r="KZV742" s="479"/>
      <c r="KZW742" s="479"/>
      <c r="KZX742" s="479"/>
      <c r="KZY742" s="479"/>
      <c r="KZZ742" s="479"/>
      <c r="LAA742" s="479"/>
      <c r="LAB742" s="479"/>
      <c r="LAC742" s="479"/>
      <c r="LAD742" s="479"/>
      <c r="LAE742" s="479"/>
      <c r="LAF742" s="479"/>
      <c r="LAG742" s="479"/>
      <c r="LAH742" s="479"/>
      <c r="LAI742" s="479"/>
      <c r="LAJ742" s="479"/>
      <c r="LAK742" s="479"/>
      <c r="LAL742" s="479"/>
      <c r="LAM742" s="479"/>
      <c r="LAN742" s="479"/>
      <c r="LAO742" s="479"/>
      <c r="LAP742" s="479"/>
      <c r="LAQ742" s="479"/>
      <c r="LAR742" s="479"/>
      <c r="LAS742" s="479"/>
      <c r="LAT742" s="479"/>
      <c r="LAU742" s="479"/>
      <c r="LAV742" s="479"/>
      <c r="LAW742" s="479"/>
      <c r="LAX742" s="479"/>
      <c r="LAY742" s="479"/>
      <c r="LAZ742" s="479"/>
      <c r="LBA742" s="479"/>
      <c r="LBB742" s="479"/>
      <c r="LBC742" s="479"/>
      <c r="LBD742" s="479"/>
      <c r="LBE742" s="479"/>
      <c r="LBF742" s="479"/>
      <c r="LBG742" s="479"/>
      <c r="LBH742" s="479"/>
      <c r="LBI742" s="479"/>
      <c r="LBJ742" s="479"/>
      <c r="LBK742" s="479"/>
      <c r="LBL742" s="479"/>
      <c r="LBM742" s="479"/>
      <c r="LBN742" s="479"/>
      <c r="LBO742" s="479"/>
      <c r="LBP742" s="479"/>
      <c r="LBQ742" s="479"/>
      <c r="LBR742" s="479"/>
      <c r="LBS742" s="479"/>
      <c r="LBT742" s="479"/>
      <c r="LBU742" s="479"/>
      <c r="LBV742" s="479"/>
      <c r="LBW742" s="479"/>
      <c r="LBX742" s="479"/>
      <c r="LBY742" s="479"/>
      <c r="LBZ742" s="479"/>
      <c r="LCA742" s="479"/>
      <c r="LCB742" s="479"/>
      <c r="LCC742" s="479"/>
      <c r="LCD742" s="479"/>
      <c r="LCE742" s="479"/>
      <c r="LCF742" s="479"/>
      <c r="LCG742" s="479"/>
      <c r="LCH742" s="479"/>
      <c r="LCI742" s="479"/>
      <c r="LCJ742" s="479"/>
      <c r="LCK742" s="479"/>
      <c r="LCL742" s="479"/>
      <c r="LCM742" s="479"/>
      <c r="LCN742" s="479"/>
      <c r="LCO742" s="479"/>
      <c r="LCP742" s="479"/>
      <c r="LCQ742" s="479"/>
      <c r="LCR742" s="479"/>
      <c r="LCS742" s="479"/>
      <c r="LCT742" s="479"/>
      <c r="LCU742" s="479"/>
      <c r="LCV742" s="479"/>
      <c r="LCW742" s="479"/>
      <c r="LCX742" s="479"/>
      <c r="LCY742" s="479"/>
      <c r="LCZ742" s="479"/>
      <c r="LDA742" s="479"/>
      <c r="LDB742" s="479"/>
      <c r="LDC742" s="479"/>
      <c r="LDD742" s="479"/>
      <c r="LDE742" s="479"/>
      <c r="LDF742" s="479"/>
      <c r="LDG742" s="479"/>
      <c r="LDH742" s="479"/>
      <c r="LDI742" s="479"/>
      <c r="LDJ742" s="479"/>
      <c r="LDK742" s="479"/>
      <c r="LDL742" s="479"/>
      <c r="LDM742" s="479"/>
      <c r="LDN742" s="479"/>
      <c r="LDO742" s="479"/>
      <c r="LDP742" s="479"/>
      <c r="LDQ742" s="479"/>
      <c r="LDR742" s="479"/>
      <c r="LDS742" s="479"/>
      <c r="LDT742" s="479"/>
      <c r="LDU742" s="479"/>
      <c r="LDV742" s="479"/>
      <c r="LDW742" s="479"/>
      <c r="LDX742" s="479"/>
      <c r="LDY742" s="479"/>
      <c r="LDZ742" s="479"/>
      <c r="LEA742" s="479"/>
      <c r="LEB742" s="479"/>
      <c r="LEC742" s="479"/>
      <c r="LED742" s="479"/>
      <c r="LEE742" s="479"/>
      <c r="LEF742" s="479"/>
      <c r="LEG742" s="479"/>
      <c r="LEH742" s="479"/>
      <c r="LEI742" s="479"/>
      <c r="LEJ742" s="479"/>
      <c r="LEK742" s="479"/>
      <c r="LEL742" s="479"/>
      <c r="LEM742" s="479"/>
      <c r="LEN742" s="479"/>
      <c r="LEO742" s="479"/>
      <c r="LEP742" s="479"/>
      <c r="LEQ742" s="479"/>
      <c r="LER742" s="479"/>
      <c r="LES742" s="479"/>
      <c r="LET742" s="479"/>
      <c r="LEU742" s="479"/>
      <c r="LEV742" s="479"/>
      <c r="LEW742" s="479"/>
      <c r="LEX742" s="479"/>
      <c r="LEY742" s="479"/>
      <c r="LEZ742" s="479"/>
      <c r="LFA742" s="479"/>
      <c r="LFB742" s="479"/>
      <c r="LFC742" s="479"/>
      <c r="LFD742" s="479"/>
      <c r="LFE742" s="479"/>
      <c r="LFF742" s="479"/>
      <c r="LFG742" s="479"/>
      <c r="LFH742" s="479"/>
      <c r="LFI742" s="479"/>
      <c r="LFJ742" s="479"/>
      <c r="LFK742" s="479"/>
      <c r="LFL742" s="479"/>
      <c r="LFM742" s="479"/>
      <c r="LFN742" s="479"/>
      <c r="LFO742" s="479"/>
      <c r="LFP742" s="479"/>
      <c r="LFQ742" s="479"/>
      <c r="LFR742" s="479"/>
      <c r="LFS742" s="479"/>
      <c r="LFT742" s="479"/>
      <c r="LFU742" s="479"/>
      <c r="LFV742" s="479"/>
      <c r="LFW742" s="479"/>
      <c r="LFX742" s="479"/>
      <c r="LFY742" s="479"/>
      <c r="LFZ742" s="479"/>
      <c r="LGA742" s="479"/>
      <c r="LGB742" s="479"/>
      <c r="LGC742" s="479"/>
      <c r="LGD742" s="479"/>
      <c r="LGE742" s="479"/>
      <c r="LGF742" s="479"/>
      <c r="LGG742" s="479"/>
      <c r="LGH742" s="479"/>
      <c r="LGI742" s="479"/>
      <c r="LGJ742" s="479"/>
      <c r="LGK742" s="479"/>
      <c r="LGL742" s="479"/>
      <c r="LGM742" s="479"/>
      <c r="LGN742" s="479"/>
      <c r="LGO742" s="479"/>
      <c r="LGP742" s="479"/>
      <c r="LGQ742" s="479"/>
      <c r="LGR742" s="479"/>
      <c r="LGS742" s="479"/>
      <c r="LGT742" s="479"/>
      <c r="LGU742" s="479"/>
      <c r="LGV742" s="479"/>
      <c r="LGW742" s="479"/>
      <c r="LGX742" s="479"/>
      <c r="LGY742" s="479"/>
      <c r="LGZ742" s="479"/>
      <c r="LHA742" s="479"/>
      <c r="LHB742" s="479"/>
      <c r="LHC742" s="479"/>
      <c r="LHD742" s="479"/>
      <c r="LHE742" s="479"/>
      <c r="LHF742" s="479"/>
      <c r="LHG742" s="479"/>
      <c r="LHH742" s="479"/>
      <c r="LHI742" s="479"/>
      <c r="LHJ742" s="479"/>
      <c r="LHK742" s="479"/>
      <c r="LHL742" s="479"/>
      <c r="LHM742" s="479"/>
      <c r="LHN742" s="479"/>
      <c r="LHO742" s="479"/>
      <c r="LHP742" s="479"/>
      <c r="LHQ742" s="479"/>
      <c r="LHR742" s="479"/>
      <c r="LHS742" s="479"/>
      <c r="LHT742" s="479"/>
      <c r="LHU742" s="479"/>
      <c r="LHV742" s="479"/>
      <c r="LHW742" s="479"/>
      <c r="LHX742" s="479"/>
      <c r="LHY742" s="479"/>
      <c r="LHZ742" s="479"/>
      <c r="LIA742" s="479"/>
      <c r="LIB742" s="479"/>
      <c r="LIC742" s="479"/>
      <c r="LID742" s="479"/>
      <c r="LIE742" s="479"/>
      <c r="LIF742" s="479"/>
      <c r="LIG742" s="479"/>
      <c r="LIH742" s="479"/>
      <c r="LII742" s="479"/>
      <c r="LIJ742" s="479"/>
      <c r="LIK742" s="479"/>
      <c r="LIL742" s="479"/>
      <c r="LIM742" s="479"/>
      <c r="LIN742" s="479"/>
      <c r="LIO742" s="479"/>
      <c r="LIP742" s="479"/>
      <c r="LIQ742" s="479"/>
      <c r="LIR742" s="479"/>
      <c r="LIS742" s="479"/>
      <c r="LIT742" s="479"/>
      <c r="LIU742" s="479"/>
      <c r="LIV742" s="479"/>
      <c r="LIW742" s="479"/>
      <c r="LIX742" s="479"/>
      <c r="LIY742" s="479"/>
      <c r="LIZ742" s="479"/>
      <c r="LJA742" s="479"/>
      <c r="LJB742" s="479"/>
      <c r="LJC742" s="479"/>
      <c r="LJD742" s="479"/>
      <c r="LJE742" s="479"/>
      <c r="LJF742" s="479"/>
      <c r="LJG742" s="479"/>
      <c r="LJH742" s="479"/>
      <c r="LJI742" s="479"/>
      <c r="LJJ742" s="479"/>
      <c r="LJK742" s="479"/>
      <c r="LJL742" s="479"/>
      <c r="LJM742" s="479"/>
      <c r="LJN742" s="479"/>
      <c r="LJO742" s="479"/>
      <c r="LJP742" s="479"/>
      <c r="LJQ742" s="479"/>
      <c r="LJR742" s="479"/>
      <c r="LJS742" s="479"/>
      <c r="LJT742" s="479"/>
      <c r="LJU742" s="479"/>
      <c r="LJV742" s="479"/>
      <c r="LJW742" s="479"/>
      <c r="LJX742" s="479"/>
      <c r="LJY742" s="479"/>
      <c r="LJZ742" s="479"/>
      <c r="LKA742" s="479"/>
      <c r="LKB742" s="479"/>
      <c r="LKC742" s="479"/>
      <c r="LKD742" s="479"/>
      <c r="LKE742" s="479"/>
      <c r="LKF742" s="479"/>
      <c r="LKG742" s="479"/>
      <c r="LKH742" s="479"/>
      <c r="LKI742" s="479"/>
      <c r="LKJ742" s="479"/>
      <c r="LKK742" s="479"/>
      <c r="LKL742" s="479"/>
      <c r="LKM742" s="479"/>
      <c r="LKN742" s="479"/>
      <c r="LKO742" s="479"/>
      <c r="LKP742" s="479"/>
      <c r="LKQ742" s="479"/>
      <c r="LKR742" s="479"/>
      <c r="LKS742" s="479"/>
      <c r="LKT742" s="479"/>
      <c r="LKU742" s="479"/>
      <c r="LKV742" s="479"/>
      <c r="LKW742" s="479"/>
      <c r="LKX742" s="479"/>
      <c r="LKY742" s="479"/>
      <c r="LKZ742" s="479"/>
      <c r="LLA742" s="479"/>
      <c r="LLB742" s="479"/>
      <c r="LLC742" s="479"/>
      <c r="LLD742" s="479"/>
      <c r="LLE742" s="479"/>
      <c r="LLF742" s="479"/>
      <c r="LLG742" s="479"/>
      <c r="LLH742" s="479"/>
      <c r="LLI742" s="479"/>
      <c r="LLJ742" s="479"/>
      <c r="LLK742" s="479"/>
      <c r="LLL742" s="479"/>
      <c r="LLM742" s="479"/>
      <c r="LLN742" s="479"/>
      <c r="LLO742" s="479"/>
      <c r="LLP742" s="479"/>
      <c r="LLQ742" s="479"/>
      <c r="LLR742" s="479"/>
      <c r="LLS742" s="479"/>
      <c r="LLT742" s="479"/>
      <c r="LLU742" s="479"/>
      <c r="LLV742" s="479"/>
      <c r="LLW742" s="479"/>
      <c r="LLX742" s="479"/>
      <c r="LLY742" s="479"/>
      <c r="LLZ742" s="479"/>
      <c r="LMA742" s="479"/>
      <c r="LMB742" s="479"/>
      <c r="LMC742" s="479"/>
      <c r="LMD742" s="479"/>
      <c r="LME742" s="479"/>
      <c r="LMF742" s="479"/>
      <c r="LMG742" s="479"/>
      <c r="LMH742" s="479"/>
      <c r="LMI742" s="479"/>
      <c r="LMJ742" s="479"/>
      <c r="LMK742" s="479"/>
      <c r="LML742" s="479"/>
      <c r="LMM742" s="479"/>
      <c r="LMN742" s="479"/>
      <c r="LMO742" s="479"/>
      <c r="LMP742" s="479"/>
      <c r="LMQ742" s="479"/>
      <c r="LMR742" s="479"/>
      <c r="LMS742" s="479"/>
      <c r="LMT742" s="479"/>
      <c r="LMU742" s="479"/>
      <c r="LMV742" s="479"/>
      <c r="LMW742" s="479"/>
      <c r="LMX742" s="479"/>
      <c r="LMY742" s="479"/>
      <c r="LMZ742" s="479"/>
      <c r="LNA742" s="479"/>
      <c r="LNB742" s="479"/>
      <c r="LNC742" s="479"/>
      <c r="LND742" s="479"/>
      <c r="LNE742" s="479"/>
      <c r="LNF742" s="479"/>
      <c r="LNG742" s="479"/>
      <c r="LNH742" s="479"/>
      <c r="LNI742" s="479"/>
      <c r="LNJ742" s="479"/>
      <c r="LNK742" s="479"/>
      <c r="LNL742" s="479"/>
      <c r="LNM742" s="479"/>
      <c r="LNN742" s="479"/>
      <c r="LNO742" s="479"/>
      <c r="LNP742" s="479"/>
      <c r="LNQ742" s="479"/>
      <c r="LNR742" s="479"/>
      <c r="LNS742" s="479"/>
      <c r="LNT742" s="479"/>
      <c r="LNU742" s="479"/>
      <c r="LNV742" s="479"/>
      <c r="LNW742" s="479"/>
      <c r="LNX742" s="479"/>
      <c r="LNY742" s="479"/>
      <c r="LNZ742" s="479"/>
      <c r="LOA742" s="479"/>
      <c r="LOB742" s="479"/>
      <c r="LOC742" s="479"/>
      <c r="LOD742" s="479"/>
      <c r="LOE742" s="479"/>
      <c r="LOF742" s="479"/>
      <c r="LOG742" s="479"/>
      <c r="LOH742" s="479"/>
      <c r="LOI742" s="479"/>
      <c r="LOJ742" s="479"/>
      <c r="LOK742" s="479"/>
      <c r="LOL742" s="479"/>
      <c r="LOM742" s="479"/>
      <c r="LON742" s="479"/>
      <c r="LOO742" s="479"/>
      <c r="LOP742" s="479"/>
      <c r="LOQ742" s="479"/>
      <c r="LOR742" s="479"/>
      <c r="LOS742" s="479"/>
      <c r="LOT742" s="479"/>
      <c r="LOU742" s="479"/>
      <c r="LOV742" s="479"/>
      <c r="LOW742" s="479"/>
      <c r="LOX742" s="479"/>
      <c r="LOY742" s="479"/>
      <c r="LOZ742" s="479"/>
      <c r="LPA742" s="479"/>
      <c r="LPB742" s="479"/>
      <c r="LPC742" s="479"/>
      <c r="LPD742" s="479"/>
      <c r="LPE742" s="479"/>
      <c r="LPF742" s="479"/>
      <c r="LPG742" s="479"/>
      <c r="LPH742" s="479"/>
      <c r="LPI742" s="479"/>
      <c r="LPJ742" s="479"/>
      <c r="LPK742" s="479"/>
      <c r="LPL742" s="479"/>
      <c r="LPM742" s="479"/>
      <c r="LPN742" s="479"/>
      <c r="LPO742" s="479"/>
      <c r="LPP742" s="479"/>
      <c r="LPQ742" s="479"/>
      <c r="LPR742" s="479"/>
      <c r="LPS742" s="479"/>
      <c r="LPT742" s="479"/>
      <c r="LPU742" s="479"/>
      <c r="LPV742" s="479"/>
      <c r="LPW742" s="479"/>
      <c r="LPX742" s="479"/>
      <c r="LPY742" s="479"/>
      <c r="LPZ742" s="479"/>
      <c r="LQA742" s="479"/>
      <c r="LQB742" s="479"/>
      <c r="LQC742" s="479"/>
      <c r="LQD742" s="479"/>
      <c r="LQE742" s="479"/>
      <c r="LQF742" s="479"/>
      <c r="LQG742" s="479"/>
      <c r="LQH742" s="479"/>
      <c r="LQI742" s="479"/>
      <c r="LQJ742" s="479"/>
      <c r="LQK742" s="479"/>
      <c r="LQL742" s="479"/>
      <c r="LQM742" s="479"/>
      <c r="LQN742" s="479"/>
      <c r="LQO742" s="479"/>
      <c r="LQP742" s="479"/>
      <c r="LQQ742" s="479"/>
      <c r="LQR742" s="479"/>
      <c r="LQS742" s="479"/>
      <c r="LQT742" s="479"/>
      <c r="LQU742" s="479"/>
      <c r="LQV742" s="479"/>
      <c r="LQW742" s="479"/>
      <c r="LQX742" s="479"/>
      <c r="LQY742" s="479"/>
      <c r="LQZ742" s="479"/>
      <c r="LRA742" s="479"/>
      <c r="LRB742" s="479"/>
      <c r="LRC742" s="479"/>
      <c r="LRD742" s="479"/>
      <c r="LRE742" s="479"/>
      <c r="LRF742" s="479"/>
      <c r="LRG742" s="479"/>
      <c r="LRH742" s="479"/>
      <c r="LRI742" s="479"/>
      <c r="LRJ742" s="479"/>
      <c r="LRK742" s="479"/>
      <c r="LRL742" s="479"/>
      <c r="LRM742" s="479"/>
      <c r="LRN742" s="479"/>
      <c r="LRO742" s="479"/>
      <c r="LRP742" s="479"/>
      <c r="LRQ742" s="479"/>
      <c r="LRR742" s="479"/>
      <c r="LRS742" s="479"/>
      <c r="LRT742" s="479"/>
      <c r="LRU742" s="479"/>
      <c r="LRV742" s="479"/>
      <c r="LRW742" s="479"/>
      <c r="LRX742" s="479"/>
      <c r="LRY742" s="479"/>
      <c r="LRZ742" s="479"/>
      <c r="LSA742" s="479"/>
      <c r="LSB742" s="479"/>
      <c r="LSC742" s="479"/>
      <c r="LSD742" s="479"/>
      <c r="LSE742" s="479"/>
      <c r="LSF742" s="479"/>
      <c r="LSG742" s="479"/>
      <c r="LSH742" s="479"/>
      <c r="LSI742" s="479"/>
      <c r="LSJ742" s="479"/>
      <c r="LSK742" s="479"/>
      <c r="LSL742" s="479"/>
      <c r="LSM742" s="479"/>
      <c r="LSN742" s="479"/>
      <c r="LSO742" s="479"/>
      <c r="LSP742" s="479"/>
      <c r="LSQ742" s="479"/>
      <c r="LSR742" s="479"/>
      <c r="LSS742" s="479"/>
      <c r="LST742" s="479"/>
      <c r="LSU742" s="479"/>
      <c r="LSV742" s="479"/>
      <c r="LSW742" s="479"/>
      <c r="LSX742" s="479"/>
      <c r="LSY742" s="479"/>
      <c r="LSZ742" s="479"/>
      <c r="LTA742" s="479"/>
      <c r="LTB742" s="479"/>
      <c r="LTC742" s="479"/>
      <c r="LTD742" s="479"/>
      <c r="LTE742" s="479"/>
      <c r="LTF742" s="479"/>
      <c r="LTG742" s="479"/>
      <c r="LTH742" s="479"/>
      <c r="LTI742" s="479"/>
      <c r="LTJ742" s="479"/>
      <c r="LTK742" s="479"/>
      <c r="LTL742" s="479"/>
      <c r="LTM742" s="479"/>
      <c r="LTN742" s="479"/>
      <c r="LTO742" s="479"/>
      <c r="LTP742" s="479"/>
      <c r="LTQ742" s="479"/>
      <c r="LTR742" s="479"/>
      <c r="LTS742" s="479"/>
      <c r="LTT742" s="479"/>
      <c r="LTU742" s="479"/>
      <c r="LTV742" s="479"/>
      <c r="LTW742" s="479"/>
      <c r="LTX742" s="479"/>
      <c r="LTY742" s="479"/>
      <c r="LTZ742" s="479"/>
      <c r="LUA742" s="479"/>
      <c r="LUB742" s="479"/>
      <c r="LUC742" s="479"/>
      <c r="LUD742" s="479"/>
      <c r="LUE742" s="479"/>
      <c r="LUF742" s="479"/>
      <c r="LUG742" s="479"/>
      <c r="LUH742" s="479"/>
      <c r="LUI742" s="479"/>
      <c r="LUJ742" s="479"/>
      <c r="LUK742" s="479"/>
      <c r="LUL742" s="479"/>
      <c r="LUM742" s="479"/>
      <c r="LUN742" s="479"/>
      <c r="LUO742" s="479"/>
      <c r="LUP742" s="479"/>
      <c r="LUQ742" s="479"/>
      <c r="LUR742" s="479"/>
      <c r="LUS742" s="479"/>
      <c r="LUT742" s="479"/>
      <c r="LUU742" s="479"/>
      <c r="LUV742" s="479"/>
      <c r="LUW742" s="479"/>
      <c r="LUX742" s="479"/>
      <c r="LUY742" s="479"/>
      <c r="LUZ742" s="479"/>
      <c r="LVA742" s="479"/>
      <c r="LVB742" s="479"/>
      <c r="LVC742" s="479"/>
      <c r="LVD742" s="479"/>
      <c r="LVE742" s="479"/>
      <c r="LVF742" s="479"/>
      <c r="LVG742" s="479"/>
      <c r="LVH742" s="479"/>
      <c r="LVI742" s="479"/>
      <c r="LVJ742" s="479"/>
      <c r="LVK742" s="479"/>
      <c r="LVL742" s="479"/>
      <c r="LVM742" s="479"/>
      <c r="LVN742" s="479"/>
      <c r="LVO742" s="479"/>
      <c r="LVP742" s="479"/>
      <c r="LVQ742" s="479"/>
      <c r="LVR742" s="479"/>
      <c r="LVS742" s="479"/>
      <c r="LVT742" s="479"/>
      <c r="LVU742" s="479"/>
      <c r="LVV742" s="479"/>
      <c r="LVW742" s="479"/>
      <c r="LVX742" s="479"/>
      <c r="LVY742" s="479"/>
      <c r="LVZ742" s="479"/>
      <c r="LWA742" s="479"/>
      <c r="LWB742" s="479"/>
      <c r="LWC742" s="479"/>
      <c r="LWD742" s="479"/>
      <c r="LWE742" s="479"/>
      <c r="LWF742" s="479"/>
      <c r="LWG742" s="479"/>
      <c r="LWH742" s="479"/>
      <c r="LWI742" s="479"/>
      <c r="LWJ742" s="479"/>
      <c r="LWK742" s="479"/>
      <c r="LWL742" s="479"/>
      <c r="LWM742" s="479"/>
      <c r="LWN742" s="479"/>
      <c r="LWO742" s="479"/>
      <c r="LWP742" s="479"/>
      <c r="LWQ742" s="479"/>
      <c r="LWR742" s="479"/>
      <c r="LWS742" s="479"/>
      <c r="LWT742" s="479"/>
      <c r="LWU742" s="479"/>
      <c r="LWV742" s="479"/>
      <c r="LWW742" s="479"/>
      <c r="LWX742" s="479"/>
      <c r="LWY742" s="479"/>
      <c r="LWZ742" s="479"/>
      <c r="LXA742" s="479"/>
      <c r="LXB742" s="479"/>
      <c r="LXC742" s="479"/>
      <c r="LXD742" s="479"/>
      <c r="LXE742" s="479"/>
      <c r="LXF742" s="479"/>
      <c r="LXG742" s="479"/>
      <c r="LXH742" s="479"/>
      <c r="LXI742" s="479"/>
      <c r="LXJ742" s="479"/>
      <c r="LXK742" s="479"/>
      <c r="LXL742" s="479"/>
      <c r="LXM742" s="479"/>
      <c r="LXN742" s="479"/>
      <c r="LXO742" s="479"/>
      <c r="LXP742" s="479"/>
      <c r="LXQ742" s="479"/>
      <c r="LXR742" s="479"/>
      <c r="LXS742" s="479"/>
      <c r="LXT742" s="479"/>
      <c r="LXU742" s="479"/>
      <c r="LXV742" s="479"/>
      <c r="LXW742" s="479"/>
      <c r="LXX742" s="479"/>
      <c r="LXY742" s="479"/>
      <c r="LXZ742" s="479"/>
      <c r="LYA742" s="479"/>
      <c r="LYB742" s="479"/>
      <c r="LYC742" s="479"/>
      <c r="LYD742" s="479"/>
      <c r="LYE742" s="479"/>
      <c r="LYF742" s="479"/>
      <c r="LYG742" s="479"/>
      <c r="LYH742" s="479"/>
      <c r="LYI742" s="479"/>
      <c r="LYJ742" s="479"/>
      <c r="LYK742" s="479"/>
      <c r="LYL742" s="479"/>
      <c r="LYM742" s="479"/>
      <c r="LYN742" s="479"/>
      <c r="LYO742" s="479"/>
      <c r="LYP742" s="479"/>
      <c r="LYQ742" s="479"/>
      <c r="LYR742" s="479"/>
      <c r="LYS742" s="479"/>
      <c r="LYT742" s="479"/>
      <c r="LYU742" s="479"/>
      <c r="LYV742" s="479"/>
      <c r="LYW742" s="479"/>
      <c r="LYX742" s="479"/>
      <c r="LYY742" s="479"/>
      <c r="LYZ742" s="479"/>
      <c r="LZA742" s="479"/>
      <c r="LZB742" s="479"/>
      <c r="LZC742" s="479"/>
      <c r="LZD742" s="479"/>
      <c r="LZE742" s="479"/>
      <c r="LZF742" s="479"/>
      <c r="LZG742" s="479"/>
      <c r="LZH742" s="479"/>
      <c r="LZI742" s="479"/>
      <c r="LZJ742" s="479"/>
      <c r="LZK742" s="479"/>
      <c r="LZL742" s="479"/>
      <c r="LZM742" s="479"/>
      <c r="LZN742" s="479"/>
      <c r="LZO742" s="479"/>
      <c r="LZP742" s="479"/>
      <c r="LZQ742" s="479"/>
      <c r="LZR742" s="479"/>
      <c r="LZS742" s="479"/>
      <c r="LZT742" s="479"/>
      <c r="LZU742" s="479"/>
      <c r="LZV742" s="479"/>
      <c r="LZW742" s="479"/>
      <c r="LZX742" s="479"/>
      <c r="LZY742" s="479"/>
      <c r="LZZ742" s="479"/>
      <c r="MAA742" s="479"/>
      <c r="MAB742" s="479"/>
      <c r="MAC742" s="479"/>
      <c r="MAD742" s="479"/>
      <c r="MAE742" s="479"/>
      <c r="MAF742" s="479"/>
      <c r="MAG742" s="479"/>
      <c r="MAH742" s="479"/>
      <c r="MAI742" s="479"/>
      <c r="MAJ742" s="479"/>
      <c r="MAK742" s="479"/>
      <c r="MAL742" s="479"/>
      <c r="MAM742" s="479"/>
      <c r="MAN742" s="479"/>
      <c r="MAO742" s="479"/>
      <c r="MAP742" s="479"/>
      <c r="MAQ742" s="479"/>
      <c r="MAR742" s="479"/>
      <c r="MAS742" s="479"/>
      <c r="MAT742" s="479"/>
      <c r="MAU742" s="479"/>
      <c r="MAV742" s="479"/>
      <c r="MAW742" s="479"/>
      <c r="MAX742" s="479"/>
      <c r="MAY742" s="479"/>
      <c r="MAZ742" s="479"/>
      <c r="MBA742" s="479"/>
      <c r="MBB742" s="479"/>
      <c r="MBC742" s="479"/>
      <c r="MBD742" s="479"/>
      <c r="MBE742" s="479"/>
      <c r="MBF742" s="479"/>
      <c r="MBG742" s="479"/>
      <c r="MBH742" s="479"/>
      <c r="MBI742" s="479"/>
      <c r="MBJ742" s="479"/>
      <c r="MBK742" s="479"/>
      <c r="MBL742" s="479"/>
      <c r="MBM742" s="479"/>
      <c r="MBN742" s="479"/>
      <c r="MBO742" s="479"/>
      <c r="MBP742" s="479"/>
      <c r="MBQ742" s="479"/>
      <c r="MBR742" s="479"/>
      <c r="MBS742" s="479"/>
      <c r="MBT742" s="479"/>
      <c r="MBU742" s="479"/>
      <c r="MBV742" s="479"/>
      <c r="MBW742" s="479"/>
      <c r="MBX742" s="479"/>
      <c r="MBY742" s="479"/>
      <c r="MBZ742" s="479"/>
      <c r="MCA742" s="479"/>
      <c r="MCB742" s="479"/>
      <c r="MCC742" s="479"/>
      <c r="MCD742" s="479"/>
      <c r="MCE742" s="479"/>
      <c r="MCF742" s="479"/>
      <c r="MCG742" s="479"/>
      <c r="MCH742" s="479"/>
      <c r="MCI742" s="479"/>
      <c r="MCJ742" s="479"/>
      <c r="MCK742" s="479"/>
      <c r="MCL742" s="479"/>
      <c r="MCM742" s="479"/>
      <c r="MCN742" s="479"/>
      <c r="MCO742" s="479"/>
      <c r="MCP742" s="479"/>
      <c r="MCQ742" s="479"/>
      <c r="MCR742" s="479"/>
      <c r="MCS742" s="479"/>
      <c r="MCT742" s="479"/>
      <c r="MCU742" s="479"/>
      <c r="MCV742" s="479"/>
      <c r="MCW742" s="479"/>
      <c r="MCX742" s="479"/>
      <c r="MCY742" s="479"/>
      <c r="MCZ742" s="479"/>
      <c r="MDA742" s="479"/>
      <c r="MDB742" s="479"/>
      <c r="MDC742" s="479"/>
      <c r="MDD742" s="479"/>
      <c r="MDE742" s="479"/>
      <c r="MDF742" s="479"/>
      <c r="MDG742" s="479"/>
      <c r="MDH742" s="479"/>
      <c r="MDI742" s="479"/>
      <c r="MDJ742" s="479"/>
      <c r="MDK742" s="479"/>
      <c r="MDL742" s="479"/>
      <c r="MDM742" s="479"/>
      <c r="MDN742" s="479"/>
      <c r="MDO742" s="479"/>
      <c r="MDP742" s="479"/>
      <c r="MDQ742" s="479"/>
      <c r="MDR742" s="479"/>
      <c r="MDS742" s="479"/>
      <c r="MDT742" s="479"/>
      <c r="MDU742" s="479"/>
      <c r="MDV742" s="479"/>
      <c r="MDW742" s="479"/>
      <c r="MDX742" s="479"/>
      <c r="MDY742" s="479"/>
      <c r="MDZ742" s="479"/>
      <c r="MEA742" s="479"/>
      <c r="MEB742" s="479"/>
      <c r="MEC742" s="479"/>
      <c r="MED742" s="479"/>
      <c r="MEE742" s="479"/>
      <c r="MEF742" s="479"/>
      <c r="MEG742" s="479"/>
      <c r="MEH742" s="479"/>
      <c r="MEI742" s="479"/>
      <c r="MEJ742" s="479"/>
      <c r="MEK742" s="479"/>
      <c r="MEL742" s="479"/>
      <c r="MEM742" s="479"/>
      <c r="MEN742" s="479"/>
      <c r="MEO742" s="479"/>
      <c r="MEP742" s="479"/>
      <c r="MEQ742" s="479"/>
      <c r="MER742" s="479"/>
      <c r="MES742" s="479"/>
      <c r="MET742" s="479"/>
      <c r="MEU742" s="479"/>
      <c r="MEV742" s="479"/>
      <c r="MEW742" s="479"/>
      <c r="MEX742" s="479"/>
      <c r="MEY742" s="479"/>
      <c r="MEZ742" s="479"/>
      <c r="MFA742" s="479"/>
      <c r="MFB742" s="479"/>
      <c r="MFC742" s="479"/>
      <c r="MFD742" s="479"/>
      <c r="MFE742" s="479"/>
      <c r="MFF742" s="479"/>
      <c r="MFG742" s="479"/>
      <c r="MFH742" s="479"/>
      <c r="MFI742" s="479"/>
      <c r="MFJ742" s="479"/>
      <c r="MFK742" s="479"/>
      <c r="MFL742" s="479"/>
      <c r="MFM742" s="479"/>
      <c r="MFN742" s="479"/>
      <c r="MFO742" s="479"/>
      <c r="MFP742" s="479"/>
      <c r="MFQ742" s="479"/>
      <c r="MFR742" s="479"/>
      <c r="MFS742" s="479"/>
      <c r="MFT742" s="479"/>
      <c r="MFU742" s="479"/>
      <c r="MFV742" s="479"/>
      <c r="MFW742" s="479"/>
      <c r="MFX742" s="479"/>
      <c r="MFY742" s="479"/>
      <c r="MFZ742" s="479"/>
      <c r="MGA742" s="479"/>
      <c r="MGB742" s="479"/>
      <c r="MGC742" s="479"/>
      <c r="MGD742" s="479"/>
      <c r="MGE742" s="479"/>
      <c r="MGF742" s="479"/>
      <c r="MGG742" s="479"/>
      <c r="MGH742" s="479"/>
      <c r="MGI742" s="479"/>
      <c r="MGJ742" s="479"/>
      <c r="MGK742" s="479"/>
      <c r="MGL742" s="479"/>
      <c r="MGM742" s="479"/>
      <c r="MGN742" s="479"/>
      <c r="MGO742" s="479"/>
      <c r="MGP742" s="479"/>
      <c r="MGQ742" s="479"/>
      <c r="MGR742" s="479"/>
      <c r="MGS742" s="479"/>
      <c r="MGT742" s="479"/>
      <c r="MGU742" s="479"/>
      <c r="MGV742" s="479"/>
      <c r="MGW742" s="479"/>
      <c r="MGX742" s="479"/>
      <c r="MGY742" s="479"/>
      <c r="MGZ742" s="479"/>
      <c r="MHA742" s="479"/>
      <c r="MHB742" s="479"/>
      <c r="MHC742" s="479"/>
      <c r="MHD742" s="479"/>
      <c r="MHE742" s="479"/>
      <c r="MHF742" s="479"/>
      <c r="MHG742" s="479"/>
      <c r="MHH742" s="479"/>
      <c r="MHI742" s="479"/>
      <c r="MHJ742" s="479"/>
      <c r="MHK742" s="479"/>
      <c r="MHL742" s="479"/>
      <c r="MHM742" s="479"/>
      <c r="MHN742" s="479"/>
      <c r="MHO742" s="479"/>
      <c r="MHP742" s="479"/>
      <c r="MHQ742" s="479"/>
      <c r="MHR742" s="479"/>
      <c r="MHS742" s="479"/>
      <c r="MHT742" s="479"/>
      <c r="MHU742" s="479"/>
      <c r="MHV742" s="479"/>
      <c r="MHW742" s="479"/>
      <c r="MHX742" s="479"/>
      <c r="MHY742" s="479"/>
      <c r="MHZ742" s="479"/>
      <c r="MIA742" s="479"/>
      <c r="MIB742" s="479"/>
      <c r="MIC742" s="479"/>
      <c r="MID742" s="479"/>
      <c r="MIE742" s="479"/>
      <c r="MIF742" s="479"/>
      <c r="MIG742" s="479"/>
      <c r="MIH742" s="479"/>
      <c r="MII742" s="479"/>
      <c r="MIJ742" s="479"/>
      <c r="MIK742" s="479"/>
      <c r="MIL742" s="479"/>
      <c r="MIM742" s="479"/>
      <c r="MIN742" s="479"/>
      <c r="MIO742" s="479"/>
      <c r="MIP742" s="479"/>
      <c r="MIQ742" s="479"/>
      <c r="MIR742" s="479"/>
      <c r="MIS742" s="479"/>
      <c r="MIT742" s="479"/>
      <c r="MIU742" s="479"/>
      <c r="MIV742" s="479"/>
      <c r="MIW742" s="479"/>
      <c r="MIX742" s="479"/>
      <c r="MIY742" s="479"/>
      <c r="MIZ742" s="479"/>
      <c r="MJA742" s="479"/>
      <c r="MJB742" s="479"/>
      <c r="MJC742" s="479"/>
      <c r="MJD742" s="479"/>
      <c r="MJE742" s="479"/>
      <c r="MJF742" s="479"/>
      <c r="MJG742" s="479"/>
      <c r="MJH742" s="479"/>
      <c r="MJI742" s="479"/>
      <c r="MJJ742" s="479"/>
      <c r="MJK742" s="479"/>
      <c r="MJL742" s="479"/>
      <c r="MJM742" s="479"/>
      <c r="MJN742" s="479"/>
      <c r="MJO742" s="479"/>
      <c r="MJP742" s="479"/>
      <c r="MJQ742" s="479"/>
      <c r="MJR742" s="479"/>
      <c r="MJS742" s="479"/>
      <c r="MJT742" s="479"/>
      <c r="MJU742" s="479"/>
      <c r="MJV742" s="479"/>
      <c r="MJW742" s="479"/>
      <c r="MJX742" s="479"/>
      <c r="MJY742" s="479"/>
      <c r="MJZ742" s="479"/>
      <c r="MKA742" s="479"/>
      <c r="MKB742" s="479"/>
      <c r="MKC742" s="479"/>
      <c r="MKD742" s="479"/>
      <c r="MKE742" s="479"/>
      <c r="MKF742" s="479"/>
      <c r="MKG742" s="479"/>
      <c r="MKH742" s="479"/>
      <c r="MKI742" s="479"/>
      <c r="MKJ742" s="479"/>
      <c r="MKK742" s="479"/>
      <c r="MKL742" s="479"/>
      <c r="MKM742" s="479"/>
      <c r="MKN742" s="479"/>
      <c r="MKO742" s="479"/>
      <c r="MKP742" s="479"/>
      <c r="MKQ742" s="479"/>
      <c r="MKR742" s="479"/>
      <c r="MKS742" s="479"/>
      <c r="MKT742" s="479"/>
      <c r="MKU742" s="479"/>
      <c r="MKV742" s="479"/>
      <c r="MKW742" s="479"/>
      <c r="MKX742" s="479"/>
      <c r="MKY742" s="479"/>
      <c r="MKZ742" s="479"/>
      <c r="MLA742" s="479"/>
      <c r="MLB742" s="479"/>
      <c r="MLC742" s="479"/>
      <c r="MLD742" s="479"/>
      <c r="MLE742" s="479"/>
      <c r="MLF742" s="479"/>
      <c r="MLG742" s="479"/>
      <c r="MLH742" s="479"/>
      <c r="MLI742" s="479"/>
      <c r="MLJ742" s="479"/>
      <c r="MLK742" s="479"/>
      <c r="MLL742" s="479"/>
      <c r="MLM742" s="479"/>
      <c r="MLN742" s="479"/>
      <c r="MLO742" s="479"/>
      <c r="MLP742" s="479"/>
      <c r="MLQ742" s="479"/>
      <c r="MLR742" s="479"/>
      <c r="MLS742" s="479"/>
      <c r="MLT742" s="479"/>
      <c r="MLU742" s="479"/>
      <c r="MLV742" s="479"/>
      <c r="MLW742" s="479"/>
      <c r="MLX742" s="479"/>
      <c r="MLY742" s="479"/>
      <c r="MLZ742" s="479"/>
      <c r="MMA742" s="479"/>
      <c r="MMB742" s="479"/>
      <c r="MMC742" s="479"/>
      <c r="MMD742" s="479"/>
      <c r="MME742" s="479"/>
      <c r="MMF742" s="479"/>
      <c r="MMG742" s="479"/>
      <c r="MMH742" s="479"/>
      <c r="MMI742" s="479"/>
      <c r="MMJ742" s="479"/>
      <c r="MMK742" s="479"/>
      <c r="MML742" s="479"/>
      <c r="MMM742" s="479"/>
      <c r="MMN742" s="479"/>
      <c r="MMO742" s="479"/>
      <c r="MMP742" s="479"/>
      <c r="MMQ742" s="479"/>
      <c r="MMR742" s="479"/>
      <c r="MMS742" s="479"/>
      <c r="MMT742" s="479"/>
      <c r="MMU742" s="479"/>
      <c r="MMV742" s="479"/>
      <c r="MMW742" s="479"/>
      <c r="MMX742" s="479"/>
      <c r="MMY742" s="479"/>
      <c r="MMZ742" s="479"/>
      <c r="MNA742" s="479"/>
      <c r="MNB742" s="479"/>
      <c r="MNC742" s="479"/>
      <c r="MND742" s="479"/>
      <c r="MNE742" s="479"/>
      <c r="MNF742" s="479"/>
      <c r="MNG742" s="479"/>
      <c r="MNH742" s="479"/>
      <c r="MNI742" s="479"/>
      <c r="MNJ742" s="479"/>
      <c r="MNK742" s="479"/>
      <c r="MNL742" s="479"/>
      <c r="MNM742" s="479"/>
      <c r="MNN742" s="479"/>
      <c r="MNO742" s="479"/>
      <c r="MNP742" s="479"/>
      <c r="MNQ742" s="479"/>
      <c r="MNR742" s="479"/>
      <c r="MNS742" s="479"/>
      <c r="MNT742" s="479"/>
      <c r="MNU742" s="479"/>
      <c r="MNV742" s="479"/>
      <c r="MNW742" s="479"/>
      <c r="MNX742" s="479"/>
      <c r="MNY742" s="479"/>
      <c r="MNZ742" s="479"/>
      <c r="MOA742" s="479"/>
      <c r="MOB742" s="479"/>
      <c r="MOC742" s="479"/>
      <c r="MOD742" s="479"/>
      <c r="MOE742" s="479"/>
      <c r="MOF742" s="479"/>
      <c r="MOG742" s="479"/>
      <c r="MOH742" s="479"/>
      <c r="MOI742" s="479"/>
      <c r="MOJ742" s="479"/>
      <c r="MOK742" s="479"/>
      <c r="MOL742" s="479"/>
      <c r="MOM742" s="479"/>
      <c r="MON742" s="479"/>
      <c r="MOO742" s="479"/>
      <c r="MOP742" s="479"/>
      <c r="MOQ742" s="479"/>
      <c r="MOR742" s="479"/>
      <c r="MOS742" s="479"/>
      <c r="MOT742" s="479"/>
      <c r="MOU742" s="479"/>
      <c r="MOV742" s="479"/>
      <c r="MOW742" s="479"/>
      <c r="MOX742" s="479"/>
      <c r="MOY742" s="479"/>
      <c r="MOZ742" s="479"/>
      <c r="MPA742" s="479"/>
      <c r="MPB742" s="479"/>
      <c r="MPC742" s="479"/>
      <c r="MPD742" s="479"/>
      <c r="MPE742" s="479"/>
      <c r="MPF742" s="479"/>
      <c r="MPG742" s="479"/>
      <c r="MPH742" s="479"/>
      <c r="MPI742" s="479"/>
      <c r="MPJ742" s="479"/>
      <c r="MPK742" s="479"/>
      <c r="MPL742" s="479"/>
      <c r="MPM742" s="479"/>
      <c r="MPN742" s="479"/>
      <c r="MPO742" s="479"/>
      <c r="MPP742" s="479"/>
      <c r="MPQ742" s="479"/>
      <c r="MPR742" s="479"/>
      <c r="MPS742" s="479"/>
      <c r="MPT742" s="479"/>
      <c r="MPU742" s="479"/>
      <c r="MPV742" s="479"/>
      <c r="MPW742" s="479"/>
      <c r="MPX742" s="479"/>
      <c r="MPY742" s="479"/>
      <c r="MPZ742" s="479"/>
      <c r="MQA742" s="479"/>
      <c r="MQB742" s="479"/>
      <c r="MQC742" s="479"/>
      <c r="MQD742" s="479"/>
      <c r="MQE742" s="479"/>
      <c r="MQF742" s="479"/>
      <c r="MQG742" s="479"/>
      <c r="MQH742" s="479"/>
      <c r="MQI742" s="479"/>
      <c r="MQJ742" s="479"/>
      <c r="MQK742" s="479"/>
      <c r="MQL742" s="479"/>
      <c r="MQM742" s="479"/>
      <c r="MQN742" s="479"/>
      <c r="MQO742" s="479"/>
      <c r="MQP742" s="479"/>
      <c r="MQQ742" s="479"/>
      <c r="MQR742" s="479"/>
      <c r="MQS742" s="479"/>
      <c r="MQT742" s="479"/>
      <c r="MQU742" s="479"/>
      <c r="MQV742" s="479"/>
      <c r="MQW742" s="479"/>
      <c r="MQX742" s="479"/>
      <c r="MQY742" s="479"/>
      <c r="MQZ742" s="479"/>
      <c r="MRA742" s="479"/>
      <c r="MRB742" s="479"/>
      <c r="MRC742" s="479"/>
      <c r="MRD742" s="479"/>
      <c r="MRE742" s="479"/>
      <c r="MRF742" s="479"/>
      <c r="MRG742" s="479"/>
      <c r="MRH742" s="479"/>
      <c r="MRI742" s="479"/>
      <c r="MRJ742" s="479"/>
      <c r="MRK742" s="479"/>
      <c r="MRL742" s="479"/>
      <c r="MRM742" s="479"/>
      <c r="MRN742" s="479"/>
      <c r="MRO742" s="479"/>
      <c r="MRP742" s="479"/>
      <c r="MRQ742" s="479"/>
      <c r="MRR742" s="479"/>
      <c r="MRS742" s="479"/>
      <c r="MRT742" s="479"/>
      <c r="MRU742" s="479"/>
      <c r="MRV742" s="479"/>
      <c r="MRW742" s="479"/>
      <c r="MRX742" s="479"/>
      <c r="MRY742" s="479"/>
      <c r="MRZ742" s="479"/>
      <c r="MSA742" s="479"/>
      <c r="MSB742" s="479"/>
      <c r="MSC742" s="479"/>
      <c r="MSD742" s="479"/>
      <c r="MSE742" s="479"/>
      <c r="MSF742" s="479"/>
      <c r="MSG742" s="479"/>
      <c r="MSH742" s="479"/>
      <c r="MSI742" s="479"/>
      <c r="MSJ742" s="479"/>
      <c r="MSK742" s="479"/>
      <c r="MSL742" s="479"/>
      <c r="MSM742" s="479"/>
      <c r="MSN742" s="479"/>
      <c r="MSO742" s="479"/>
      <c r="MSP742" s="479"/>
      <c r="MSQ742" s="479"/>
      <c r="MSR742" s="479"/>
      <c r="MSS742" s="479"/>
      <c r="MST742" s="479"/>
      <c r="MSU742" s="479"/>
      <c r="MSV742" s="479"/>
      <c r="MSW742" s="479"/>
      <c r="MSX742" s="479"/>
      <c r="MSY742" s="479"/>
      <c r="MSZ742" s="479"/>
      <c r="MTA742" s="479"/>
      <c r="MTB742" s="479"/>
      <c r="MTC742" s="479"/>
      <c r="MTD742" s="479"/>
      <c r="MTE742" s="479"/>
      <c r="MTF742" s="479"/>
      <c r="MTG742" s="479"/>
      <c r="MTH742" s="479"/>
      <c r="MTI742" s="479"/>
      <c r="MTJ742" s="479"/>
      <c r="MTK742" s="479"/>
      <c r="MTL742" s="479"/>
      <c r="MTM742" s="479"/>
      <c r="MTN742" s="479"/>
      <c r="MTO742" s="479"/>
      <c r="MTP742" s="479"/>
      <c r="MTQ742" s="479"/>
      <c r="MTR742" s="479"/>
      <c r="MTS742" s="479"/>
      <c r="MTT742" s="479"/>
      <c r="MTU742" s="479"/>
      <c r="MTV742" s="479"/>
      <c r="MTW742" s="479"/>
      <c r="MTX742" s="479"/>
      <c r="MTY742" s="479"/>
      <c r="MTZ742" s="479"/>
      <c r="MUA742" s="479"/>
      <c r="MUB742" s="479"/>
      <c r="MUC742" s="479"/>
      <c r="MUD742" s="479"/>
      <c r="MUE742" s="479"/>
      <c r="MUF742" s="479"/>
      <c r="MUG742" s="479"/>
      <c r="MUH742" s="479"/>
      <c r="MUI742" s="479"/>
      <c r="MUJ742" s="479"/>
      <c r="MUK742" s="479"/>
      <c r="MUL742" s="479"/>
      <c r="MUM742" s="479"/>
      <c r="MUN742" s="479"/>
      <c r="MUO742" s="479"/>
      <c r="MUP742" s="479"/>
      <c r="MUQ742" s="479"/>
      <c r="MUR742" s="479"/>
      <c r="MUS742" s="479"/>
      <c r="MUT742" s="479"/>
      <c r="MUU742" s="479"/>
      <c r="MUV742" s="479"/>
      <c r="MUW742" s="479"/>
      <c r="MUX742" s="479"/>
      <c r="MUY742" s="479"/>
      <c r="MUZ742" s="479"/>
      <c r="MVA742" s="479"/>
      <c r="MVB742" s="479"/>
      <c r="MVC742" s="479"/>
      <c r="MVD742" s="479"/>
      <c r="MVE742" s="479"/>
      <c r="MVF742" s="479"/>
      <c r="MVG742" s="479"/>
      <c r="MVH742" s="479"/>
      <c r="MVI742" s="479"/>
      <c r="MVJ742" s="479"/>
      <c r="MVK742" s="479"/>
      <c r="MVL742" s="479"/>
      <c r="MVM742" s="479"/>
      <c r="MVN742" s="479"/>
      <c r="MVO742" s="479"/>
      <c r="MVP742" s="479"/>
      <c r="MVQ742" s="479"/>
      <c r="MVR742" s="479"/>
      <c r="MVS742" s="479"/>
      <c r="MVT742" s="479"/>
      <c r="MVU742" s="479"/>
      <c r="MVV742" s="479"/>
      <c r="MVW742" s="479"/>
      <c r="MVX742" s="479"/>
      <c r="MVY742" s="479"/>
      <c r="MVZ742" s="479"/>
      <c r="MWA742" s="479"/>
      <c r="MWB742" s="479"/>
      <c r="MWC742" s="479"/>
      <c r="MWD742" s="479"/>
      <c r="MWE742" s="479"/>
      <c r="MWF742" s="479"/>
      <c r="MWG742" s="479"/>
      <c r="MWH742" s="479"/>
      <c r="MWI742" s="479"/>
      <c r="MWJ742" s="479"/>
      <c r="MWK742" s="479"/>
      <c r="MWL742" s="479"/>
      <c r="MWM742" s="479"/>
      <c r="MWN742" s="479"/>
      <c r="MWO742" s="479"/>
      <c r="MWP742" s="479"/>
      <c r="MWQ742" s="479"/>
      <c r="MWR742" s="479"/>
      <c r="MWS742" s="479"/>
      <c r="MWT742" s="479"/>
      <c r="MWU742" s="479"/>
      <c r="MWV742" s="479"/>
      <c r="MWW742" s="479"/>
      <c r="MWX742" s="479"/>
      <c r="MWY742" s="479"/>
      <c r="MWZ742" s="479"/>
      <c r="MXA742" s="479"/>
      <c r="MXB742" s="479"/>
      <c r="MXC742" s="479"/>
      <c r="MXD742" s="479"/>
      <c r="MXE742" s="479"/>
      <c r="MXF742" s="479"/>
      <c r="MXG742" s="479"/>
      <c r="MXH742" s="479"/>
      <c r="MXI742" s="479"/>
      <c r="MXJ742" s="479"/>
      <c r="MXK742" s="479"/>
      <c r="MXL742" s="479"/>
      <c r="MXM742" s="479"/>
      <c r="MXN742" s="479"/>
      <c r="MXO742" s="479"/>
      <c r="MXP742" s="479"/>
      <c r="MXQ742" s="479"/>
      <c r="MXR742" s="479"/>
      <c r="MXS742" s="479"/>
      <c r="MXT742" s="479"/>
      <c r="MXU742" s="479"/>
      <c r="MXV742" s="479"/>
      <c r="MXW742" s="479"/>
      <c r="MXX742" s="479"/>
      <c r="MXY742" s="479"/>
      <c r="MXZ742" s="479"/>
      <c r="MYA742" s="479"/>
      <c r="MYB742" s="479"/>
      <c r="MYC742" s="479"/>
      <c r="MYD742" s="479"/>
      <c r="MYE742" s="479"/>
      <c r="MYF742" s="479"/>
      <c r="MYG742" s="479"/>
      <c r="MYH742" s="479"/>
      <c r="MYI742" s="479"/>
      <c r="MYJ742" s="479"/>
      <c r="MYK742" s="479"/>
      <c r="MYL742" s="479"/>
      <c r="MYM742" s="479"/>
      <c r="MYN742" s="479"/>
      <c r="MYO742" s="479"/>
      <c r="MYP742" s="479"/>
      <c r="MYQ742" s="479"/>
      <c r="MYR742" s="479"/>
      <c r="MYS742" s="479"/>
      <c r="MYT742" s="479"/>
      <c r="MYU742" s="479"/>
      <c r="MYV742" s="479"/>
      <c r="MYW742" s="479"/>
      <c r="MYX742" s="479"/>
      <c r="MYY742" s="479"/>
      <c r="MYZ742" s="479"/>
      <c r="MZA742" s="479"/>
      <c r="MZB742" s="479"/>
      <c r="MZC742" s="479"/>
      <c r="MZD742" s="479"/>
      <c r="MZE742" s="479"/>
      <c r="MZF742" s="479"/>
      <c r="MZG742" s="479"/>
      <c r="MZH742" s="479"/>
      <c r="MZI742" s="479"/>
      <c r="MZJ742" s="479"/>
      <c r="MZK742" s="479"/>
      <c r="MZL742" s="479"/>
      <c r="MZM742" s="479"/>
      <c r="MZN742" s="479"/>
      <c r="MZO742" s="479"/>
      <c r="MZP742" s="479"/>
      <c r="MZQ742" s="479"/>
      <c r="MZR742" s="479"/>
      <c r="MZS742" s="479"/>
      <c r="MZT742" s="479"/>
      <c r="MZU742" s="479"/>
      <c r="MZV742" s="479"/>
      <c r="MZW742" s="479"/>
      <c r="MZX742" s="479"/>
      <c r="MZY742" s="479"/>
      <c r="MZZ742" s="479"/>
      <c r="NAA742" s="479"/>
      <c r="NAB742" s="479"/>
      <c r="NAC742" s="479"/>
      <c r="NAD742" s="479"/>
      <c r="NAE742" s="479"/>
      <c r="NAF742" s="479"/>
      <c r="NAG742" s="479"/>
      <c r="NAH742" s="479"/>
      <c r="NAI742" s="479"/>
      <c r="NAJ742" s="479"/>
      <c r="NAK742" s="479"/>
      <c r="NAL742" s="479"/>
      <c r="NAM742" s="479"/>
      <c r="NAN742" s="479"/>
      <c r="NAO742" s="479"/>
      <c r="NAP742" s="479"/>
      <c r="NAQ742" s="479"/>
      <c r="NAR742" s="479"/>
      <c r="NAS742" s="479"/>
      <c r="NAT742" s="479"/>
      <c r="NAU742" s="479"/>
      <c r="NAV742" s="479"/>
      <c r="NAW742" s="479"/>
      <c r="NAX742" s="479"/>
      <c r="NAY742" s="479"/>
      <c r="NAZ742" s="479"/>
      <c r="NBA742" s="479"/>
      <c r="NBB742" s="479"/>
      <c r="NBC742" s="479"/>
      <c r="NBD742" s="479"/>
      <c r="NBE742" s="479"/>
      <c r="NBF742" s="479"/>
      <c r="NBG742" s="479"/>
      <c r="NBH742" s="479"/>
      <c r="NBI742" s="479"/>
      <c r="NBJ742" s="479"/>
      <c r="NBK742" s="479"/>
      <c r="NBL742" s="479"/>
      <c r="NBM742" s="479"/>
      <c r="NBN742" s="479"/>
      <c r="NBO742" s="479"/>
      <c r="NBP742" s="479"/>
      <c r="NBQ742" s="479"/>
      <c r="NBR742" s="479"/>
      <c r="NBS742" s="479"/>
      <c r="NBT742" s="479"/>
      <c r="NBU742" s="479"/>
      <c r="NBV742" s="479"/>
      <c r="NBW742" s="479"/>
      <c r="NBX742" s="479"/>
      <c r="NBY742" s="479"/>
      <c r="NBZ742" s="479"/>
      <c r="NCA742" s="479"/>
      <c r="NCB742" s="479"/>
      <c r="NCC742" s="479"/>
      <c r="NCD742" s="479"/>
      <c r="NCE742" s="479"/>
      <c r="NCF742" s="479"/>
      <c r="NCG742" s="479"/>
      <c r="NCH742" s="479"/>
      <c r="NCI742" s="479"/>
      <c r="NCJ742" s="479"/>
      <c r="NCK742" s="479"/>
      <c r="NCL742" s="479"/>
      <c r="NCM742" s="479"/>
      <c r="NCN742" s="479"/>
      <c r="NCO742" s="479"/>
      <c r="NCP742" s="479"/>
      <c r="NCQ742" s="479"/>
      <c r="NCR742" s="479"/>
      <c r="NCS742" s="479"/>
      <c r="NCT742" s="479"/>
      <c r="NCU742" s="479"/>
      <c r="NCV742" s="479"/>
      <c r="NCW742" s="479"/>
      <c r="NCX742" s="479"/>
      <c r="NCY742" s="479"/>
      <c r="NCZ742" s="479"/>
      <c r="NDA742" s="479"/>
      <c r="NDB742" s="479"/>
      <c r="NDC742" s="479"/>
      <c r="NDD742" s="479"/>
      <c r="NDE742" s="479"/>
      <c r="NDF742" s="479"/>
      <c r="NDG742" s="479"/>
      <c r="NDH742" s="479"/>
      <c r="NDI742" s="479"/>
      <c r="NDJ742" s="479"/>
      <c r="NDK742" s="479"/>
      <c r="NDL742" s="479"/>
      <c r="NDM742" s="479"/>
      <c r="NDN742" s="479"/>
      <c r="NDO742" s="479"/>
      <c r="NDP742" s="479"/>
      <c r="NDQ742" s="479"/>
      <c r="NDR742" s="479"/>
      <c r="NDS742" s="479"/>
      <c r="NDT742" s="479"/>
      <c r="NDU742" s="479"/>
      <c r="NDV742" s="479"/>
      <c r="NDW742" s="479"/>
      <c r="NDX742" s="479"/>
      <c r="NDY742" s="479"/>
      <c r="NDZ742" s="479"/>
      <c r="NEA742" s="479"/>
      <c r="NEB742" s="479"/>
      <c r="NEC742" s="479"/>
      <c r="NED742" s="479"/>
      <c r="NEE742" s="479"/>
      <c r="NEF742" s="479"/>
      <c r="NEG742" s="479"/>
      <c r="NEH742" s="479"/>
      <c r="NEI742" s="479"/>
      <c r="NEJ742" s="479"/>
      <c r="NEK742" s="479"/>
      <c r="NEL742" s="479"/>
      <c r="NEM742" s="479"/>
      <c r="NEN742" s="479"/>
      <c r="NEO742" s="479"/>
      <c r="NEP742" s="479"/>
      <c r="NEQ742" s="479"/>
      <c r="NER742" s="479"/>
      <c r="NES742" s="479"/>
      <c r="NET742" s="479"/>
      <c r="NEU742" s="479"/>
      <c r="NEV742" s="479"/>
      <c r="NEW742" s="479"/>
      <c r="NEX742" s="479"/>
      <c r="NEY742" s="479"/>
      <c r="NEZ742" s="479"/>
      <c r="NFA742" s="479"/>
      <c r="NFB742" s="479"/>
      <c r="NFC742" s="479"/>
      <c r="NFD742" s="479"/>
      <c r="NFE742" s="479"/>
      <c r="NFF742" s="479"/>
      <c r="NFG742" s="479"/>
      <c r="NFH742" s="479"/>
      <c r="NFI742" s="479"/>
      <c r="NFJ742" s="479"/>
      <c r="NFK742" s="479"/>
      <c r="NFL742" s="479"/>
      <c r="NFM742" s="479"/>
      <c r="NFN742" s="479"/>
      <c r="NFO742" s="479"/>
      <c r="NFP742" s="479"/>
      <c r="NFQ742" s="479"/>
      <c r="NFR742" s="479"/>
      <c r="NFS742" s="479"/>
      <c r="NFT742" s="479"/>
      <c r="NFU742" s="479"/>
      <c r="NFV742" s="479"/>
      <c r="NFW742" s="479"/>
      <c r="NFX742" s="479"/>
      <c r="NFY742" s="479"/>
      <c r="NFZ742" s="479"/>
      <c r="NGA742" s="479"/>
      <c r="NGB742" s="479"/>
      <c r="NGC742" s="479"/>
      <c r="NGD742" s="479"/>
      <c r="NGE742" s="479"/>
      <c r="NGF742" s="479"/>
      <c r="NGG742" s="479"/>
      <c r="NGH742" s="479"/>
      <c r="NGI742" s="479"/>
      <c r="NGJ742" s="479"/>
      <c r="NGK742" s="479"/>
      <c r="NGL742" s="479"/>
      <c r="NGM742" s="479"/>
      <c r="NGN742" s="479"/>
      <c r="NGO742" s="479"/>
      <c r="NGP742" s="479"/>
      <c r="NGQ742" s="479"/>
      <c r="NGR742" s="479"/>
      <c r="NGS742" s="479"/>
      <c r="NGT742" s="479"/>
      <c r="NGU742" s="479"/>
      <c r="NGV742" s="479"/>
      <c r="NGW742" s="479"/>
      <c r="NGX742" s="479"/>
      <c r="NGY742" s="479"/>
      <c r="NGZ742" s="479"/>
      <c r="NHA742" s="479"/>
      <c r="NHB742" s="479"/>
      <c r="NHC742" s="479"/>
      <c r="NHD742" s="479"/>
      <c r="NHE742" s="479"/>
      <c r="NHF742" s="479"/>
      <c r="NHG742" s="479"/>
      <c r="NHH742" s="479"/>
      <c r="NHI742" s="479"/>
      <c r="NHJ742" s="479"/>
      <c r="NHK742" s="479"/>
      <c r="NHL742" s="479"/>
      <c r="NHM742" s="479"/>
      <c r="NHN742" s="479"/>
      <c r="NHO742" s="479"/>
      <c r="NHP742" s="479"/>
      <c r="NHQ742" s="479"/>
      <c r="NHR742" s="479"/>
      <c r="NHS742" s="479"/>
      <c r="NHT742" s="479"/>
      <c r="NHU742" s="479"/>
      <c r="NHV742" s="479"/>
      <c r="NHW742" s="479"/>
      <c r="NHX742" s="479"/>
      <c r="NHY742" s="479"/>
      <c r="NHZ742" s="479"/>
      <c r="NIA742" s="479"/>
      <c r="NIB742" s="479"/>
      <c r="NIC742" s="479"/>
      <c r="NID742" s="479"/>
      <c r="NIE742" s="479"/>
      <c r="NIF742" s="479"/>
      <c r="NIG742" s="479"/>
      <c r="NIH742" s="479"/>
      <c r="NII742" s="479"/>
      <c r="NIJ742" s="479"/>
      <c r="NIK742" s="479"/>
      <c r="NIL742" s="479"/>
      <c r="NIM742" s="479"/>
      <c r="NIN742" s="479"/>
      <c r="NIO742" s="479"/>
      <c r="NIP742" s="479"/>
      <c r="NIQ742" s="479"/>
      <c r="NIR742" s="479"/>
      <c r="NIS742" s="479"/>
      <c r="NIT742" s="479"/>
      <c r="NIU742" s="479"/>
      <c r="NIV742" s="479"/>
      <c r="NIW742" s="479"/>
      <c r="NIX742" s="479"/>
      <c r="NIY742" s="479"/>
      <c r="NIZ742" s="479"/>
      <c r="NJA742" s="479"/>
      <c r="NJB742" s="479"/>
      <c r="NJC742" s="479"/>
      <c r="NJD742" s="479"/>
      <c r="NJE742" s="479"/>
      <c r="NJF742" s="479"/>
      <c r="NJG742" s="479"/>
      <c r="NJH742" s="479"/>
      <c r="NJI742" s="479"/>
      <c r="NJJ742" s="479"/>
      <c r="NJK742" s="479"/>
      <c r="NJL742" s="479"/>
      <c r="NJM742" s="479"/>
      <c r="NJN742" s="479"/>
      <c r="NJO742" s="479"/>
      <c r="NJP742" s="479"/>
      <c r="NJQ742" s="479"/>
      <c r="NJR742" s="479"/>
      <c r="NJS742" s="479"/>
      <c r="NJT742" s="479"/>
      <c r="NJU742" s="479"/>
      <c r="NJV742" s="479"/>
      <c r="NJW742" s="479"/>
      <c r="NJX742" s="479"/>
      <c r="NJY742" s="479"/>
      <c r="NJZ742" s="479"/>
      <c r="NKA742" s="479"/>
      <c r="NKB742" s="479"/>
      <c r="NKC742" s="479"/>
      <c r="NKD742" s="479"/>
      <c r="NKE742" s="479"/>
      <c r="NKF742" s="479"/>
      <c r="NKG742" s="479"/>
      <c r="NKH742" s="479"/>
      <c r="NKI742" s="479"/>
      <c r="NKJ742" s="479"/>
      <c r="NKK742" s="479"/>
      <c r="NKL742" s="479"/>
      <c r="NKM742" s="479"/>
      <c r="NKN742" s="479"/>
      <c r="NKO742" s="479"/>
      <c r="NKP742" s="479"/>
      <c r="NKQ742" s="479"/>
      <c r="NKR742" s="479"/>
      <c r="NKS742" s="479"/>
      <c r="NKT742" s="479"/>
      <c r="NKU742" s="479"/>
      <c r="NKV742" s="479"/>
      <c r="NKW742" s="479"/>
      <c r="NKX742" s="479"/>
      <c r="NKY742" s="479"/>
      <c r="NKZ742" s="479"/>
      <c r="NLA742" s="479"/>
      <c r="NLB742" s="479"/>
      <c r="NLC742" s="479"/>
      <c r="NLD742" s="479"/>
      <c r="NLE742" s="479"/>
      <c r="NLF742" s="479"/>
      <c r="NLG742" s="479"/>
      <c r="NLH742" s="479"/>
      <c r="NLI742" s="479"/>
      <c r="NLJ742" s="479"/>
      <c r="NLK742" s="479"/>
      <c r="NLL742" s="479"/>
      <c r="NLM742" s="479"/>
      <c r="NLN742" s="479"/>
      <c r="NLO742" s="479"/>
      <c r="NLP742" s="479"/>
      <c r="NLQ742" s="479"/>
      <c r="NLR742" s="479"/>
      <c r="NLS742" s="479"/>
      <c r="NLT742" s="479"/>
      <c r="NLU742" s="479"/>
      <c r="NLV742" s="479"/>
      <c r="NLW742" s="479"/>
      <c r="NLX742" s="479"/>
      <c r="NLY742" s="479"/>
      <c r="NLZ742" s="479"/>
      <c r="NMA742" s="479"/>
      <c r="NMB742" s="479"/>
      <c r="NMC742" s="479"/>
      <c r="NMD742" s="479"/>
      <c r="NME742" s="479"/>
      <c r="NMF742" s="479"/>
      <c r="NMG742" s="479"/>
      <c r="NMH742" s="479"/>
      <c r="NMI742" s="479"/>
      <c r="NMJ742" s="479"/>
      <c r="NMK742" s="479"/>
      <c r="NML742" s="479"/>
      <c r="NMM742" s="479"/>
      <c r="NMN742" s="479"/>
      <c r="NMO742" s="479"/>
      <c r="NMP742" s="479"/>
      <c r="NMQ742" s="479"/>
      <c r="NMR742" s="479"/>
      <c r="NMS742" s="479"/>
      <c r="NMT742" s="479"/>
      <c r="NMU742" s="479"/>
      <c r="NMV742" s="479"/>
      <c r="NMW742" s="479"/>
      <c r="NMX742" s="479"/>
      <c r="NMY742" s="479"/>
      <c r="NMZ742" s="479"/>
      <c r="NNA742" s="479"/>
      <c r="NNB742" s="479"/>
      <c r="NNC742" s="479"/>
      <c r="NND742" s="479"/>
      <c r="NNE742" s="479"/>
      <c r="NNF742" s="479"/>
      <c r="NNG742" s="479"/>
      <c r="NNH742" s="479"/>
      <c r="NNI742" s="479"/>
      <c r="NNJ742" s="479"/>
      <c r="NNK742" s="479"/>
      <c r="NNL742" s="479"/>
      <c r="NNM742" s="479"/>
      <c r="NNN742" s="479"/>
      <c r="NNO742" s="479"/>
      <c r="NNP742" s="479"/>
      <c r="NNQ742" s="479"/>
      <c r="NNR742" s="479"/>
      <c r="NNS742" s="479"/>
      <c r="NNT742" s="479"/>
      <c r="NNU742" s="479"/>
      <c r="NNV742" s="479"/>
      <c r="NNW742" s="479"/>
      <c r="NNX742" s="479"/>
      <c r="NNY742" s="479"/>
      <c r="NNZ742" s="479"/>
      <c r="NOA742" s="479"/>
      <c r="NOB742" s="479"/>
      <c r="NOC742" s="479"/>
      <c r="NOD742" s="479"/>
      <c r="NOE742" s="479"/>
      <c r="NOF742" s="479"/>
      <c r="NOG742" s="479"/>
      <c r="NOH742" s="479"/>
      <c r="NOI742" s="479"/>
      <c r="NOJ742" s="479"/>
      <c r="NOK742" s="479"/>
      <c r="NOL742" s="479"/>
      <c r="NOM742" s="479"/>
      <c r="NON742" s="479"/>
      <c r="NOO742" s="479"/>
      <c r="NOP742" s="479"/>
      <c r="NOQ742" s="479"/>
      <c r="NOR742" s="479"/>
      <c r="NOS742" s="479"/>
      <c r="NOT742" s="479"/>
      <c r="NOU742" s="479"/>
      <c r="NOV742" s="479"/>
      <c r="NOW742" s="479"/>
      <c r="NOX742" s="479"/>
      <c r="NOY742" s="479"/>
      <c r="NOZ742" s="479"/>
      <c r="NPA742" s="479"/>
      <c r="NPB742" s="479"/>
      <c r="NPC742" s="479"/>
      <c r="NPD742" s="479"/>
      <c r="NPE742" s="479"/>
      <c r="NPF742" s="479"/>
      <c r="NPG742" s="479"/>
      <c r="NPH742" s="479"/>
      <c r="NPI742" s="479"/>
      <c r="NPJ742" s="479"/>
      <c r="NPK742" s="479"/>
      <c r="NPL742" s="479"/>
      <c r="NPM742" s="479"/>
      <c r="NPN742" s="479"/>
      <c r="NPO742" s="479"/>
      <c r="NPP742" s="479"/>
      <c r="NPQ742" s="479"/>
      <c r="NPR742" s="479"/>
      <c r="NPS742" s="479"/>
      <c r="NPT742" s="479"/>
      <c r="NPU742" s="479"/>
      <c r="NPV742" s="479"/>
      <c r="NPW742" s="479"/>
      <c r="NPX742" s="479"/>
      <c r="NPY742" s="479"/>
      <c r="NPZ742" s="479"/>
      <c r="NQA742" s="479"/>
      <c r="NQB742" s="479"/>
      <c r="NQC742" s="479"/>
      <c r="NQD742" s="479"/>
      <c r="NQE742" s="479"/>
      <c r="NQF742" s="479"/>
      <c r="NQG742" s="479"/>
      <c r="NQH742" s="479"/>
      <c r="NQI742" s="479"/>
      <c r="NQJ742" s="479"/>
      <c r="NQK742" s="479"/>
      <c r="NQL742" s="479"/>
      <c r="NQM742" s="479"/>
      <c r="NQN742" s="479"/>
      <c r="NQO742" s="479"/>
      <c r="NQP742" s="479"/>
      <c r="NQQ742" s="479"/>
      <c r="NQR742" s="479"/>
      <c r="NQS742" s="479"/>
      <c r="NQT742" s="479"/>
      <c r="NQU742" s="479"/>
      <c r="NQV742" s="479"/>
      <c r="NQW742" s="479"/>
      <c r="NQX742" s="479"/>
      <c r="NQY742" s="479"/>
      <c r="NQZ742" s="479"/>
      <c r="NRA742" s="479"/>
      <c r="NRB742" s="479"/>
      <c r="NRC742" s="479"/>
      <c r="NRD742" s="479"/>
      <c r="NRE742" s="479"/>
      <c r="NRF742" s="479"/>
      <c r="NRG742" s="479"/>
      <c r="NRH742" s="479"/>
      <c r="NRI742" s="479"/>
      <c r="NRJ742" s="479"/>
      <c r="NRK742" s="479"/>
      <c r="NRL742" s="479"/>
      <c r="NRM742" s="479"/>
      <c r="NRN742" s="479"/>
      <c r="NRO742" s="479"/>
      <c r="NRP742" s="479"/>
      <c r="NRQ742" s="479"/>
      <c r="NRR742" s="479"/>
      <c r="NRS742" s="479"/>
      <c r="NRT742" s="479"/>
      <c r="NRU742" s="479"/>
      <c r="NRV742" s="479"/>
      <c r="NRW742" s="479"/>
      <c r="NRX742" s="479"/>
      <c r="NRY742" s="479"/>
      <c r="NRZ742" s="479"/>
      <c r="NSA742" s="479"/>
      <c r="NSB742" s="479"/>
      <c r="NSC742" s="479"/>
      <c r="NSD742" s="479"/>
      <c r="NSE742" s="479"/>
      <c r="NSF742" s="479"/>
      <c r="NSG742" s="479"/>
      <c r="NSH742" s="479"/>
      <c r="NSI742" s="479"/>
      <c r="NSJ742" s="479"/>
      <c r="NSK742" s="479"/>
      <c r="NSL742" s="479"/>
      <c r="NSM742" s="479"/>
      <c r="NSN742" s="479"/>
      <c r="NSO742" s="479"/>
      <c r="NSP742" s="479"/>
      <c r="NSQ742" s="479"/>
      <c r="NSR742" s="479"/>
      <c r="NSS742" s="479"/>
      <c r="NST742" s="479"/>
      <c r="NSU742" s="479"/>
      <c r="NSV742" s="479"/>
      <c r="NSW742" s="479"/>
      <c r="NSX742" s="479"/>
      <c r="NSY742" s="479"/>
      <c r="NSZ742" s="479"/>
      <c r="NTA742" s="479"/>
      <c r="NTB742" s="479"/>
      <c r="NTC742" s="479"/>
      <c r="NTD742" s="479"/>
      <c r="NTE742" s="479"/>
      <c r="NTF742" s="479"/>
      <c r="NTG742" s="479"/>
      <c r="NTH742" s="479"/>
      <c r="NTI742" s="479"/>
      <c r="NTJ742" s="479"/>
      <c r="NTK742" s="479"/>
      <c r="NTL742" s="479"/>
      <c r="NTM742" s="479"/>
      <c r="NTN742" s="479"/>
      <c r="NTO742" s="479"/>
      <c r="NTP742" s="479"/>
      <c r="NTQ742" s="479"/>
      <c r="NTR742" s="479"/>
      <c r="NTS742" s="479"/>
      <c r="NTT742" s="479"/>
      <c r="NTU742" s="479"/>
      <c r="NTV742" s="479"/>
      <c r="NTW742" s="479"/>
      <c r="NTX742" s="479"/>
      <c r="NTY742" s="479"/>
      <c r="NTZ742" s="479"/>
      <c r="NUA742" s="479"/>
      <c r="NUB742" s="479"/>
      <c r="NUC742" s="479"/>
      <c r="NUD742" s="479"/>
      <c r="NUE742" s="479"/>
      <c r="NUF742" s="479"/>
      <c r="NUG742" s="479"/>
      <c r="NUH742" s="479"/>
      <c r="NUI742" s="479"/>
      <c r="NUJ742" s="479"/>
      <c r="NUK742" s="479"/>
      <c r="NUL742" s="479"/>
      <c r="NUM742" s="479"/>
      <c r="NUN742" s="479"/>
      <c r="NUO742" s="479"/>
      <c r="NUP742" s="479"/>
      <c r="NUQ742" s="479"/>
      <c r="NUR742" s="479"/>
      <c r="NUS742" s="479"/>
      <c r="NUT742" s="479"/>
      <c r="NUU742" s="479"/>
      <c r="NUV742" s="479"/>
      <c r="NUW742" s="479"/>
      <c r="NUX742" s="479"/>
      <c r="NUY742" s="479"/>
      <c r="NUZ742" s="479"/>
      <c r="NVA742" s="479"/>
      <c r="NVB742" s="479"/>
      <c r="NVC742" s="479"/>
      <c r="NVD742" s="479"/>
      <c r="NVE742" s="479"/>
      <c r="NVF742" s="479"/>
      <c r="NVG742" s="479"/>
      <c r="NVH742" s="479"/>
      <c r="NVI742" s="479"/>
      <c r="NVJ742" s="479"/>
      <c r="NVK742" s="479"/>
      <c r="NVL742" s="479"/>
      <c r="NVM742" s="479"/>
      <c r="NVN742" s="479"/>
      <c r="NVO742" s="479"/>
      <c r="NVP742" s="479"/>
      <c r="NVQ742" s="479"/>
      <c r="NVR742" s="479"/>
      <c r="NVS742" s="479"/>
      <c r="NVT742" s="479"/>
      <c r="NVU742" s="479"/>
      <c r="NVV742" s="479"/>
      <c r="NVW742" s="479"/>
      <c r="NVX742" s="479"/>
      <c r="NVY742" s="479"/>
      <c r="NVZ742" s="479"/>
      <c r="NWA742" s="479"/>
      <c r="NWB742" s="479"/>
      <c r="NWC742" s="479"/>
      <c r="NWD742" s="479"/>
      <c r="NWE742" s="479"/>
      <c r="NWF742" s="479"/>
      <c r="NWG742" s="479"/>
      <c r="NWH742" s="479"/>
      <c r="NWI742" s="479"/>
      <c r="NWJ742" s="479"/>
      <c r="NWK742" s="479"/>
      <c r="NWL742" s="479"/>
      <c r="NWM742" s="479"/>
      <c r="NWN742" s="479"/>
      <c r="NWO742" s="479"/>
      <c r="NWP742" s="479"/>
      <c r="NWQ742" s="479"/>
      <c r="NWR742" s="479"/>
      <c r="NWS742" s="479"/>
      <c r="NWT742" s="479"/>
      <c r="NWU742" s="479"/>
      <c r="NWV742" s="479"/>
      <c r="NWW742" s="479"/>
      <c r="NWX742" s="479"/>
      <c r="NWY742" s="479"/>
      <c r="NWZ742" s="479"/>
      <c r="NXA742" s="479"/>
      <c r="NXB742" s="479"/>
      <c r="NXC742" s="479"/>
      <c r="NXD742" s="479"/>
      <c r="NXE742" s="479"/>
      <c r="NXF742" s="479"/>
      <c r="NXG742" s="479"/>
      <c r="NXH742" s="479"/>
      <c r="NXI742" s="479"/>
      <c r="NXJ742" s="479"/>
      <c r="NXK742" s="479"/>
      <c r="NXL742" s="479"/>
      <c r="NXM742" s="479"/>
      <c r="NXN742" s="479"/>
      <c r="NXO742" s="479"/>
      <c r="NXP742" s="479"/>
      <c r="NXQ742" s="479"/>
      <c r="NXR742" s="479"/>
      <c r="NXS742" s="479"/>
      <c r="NXT742" s="479"/>
      <c r="NXU742" s="479"/>
      <c r="NXV742" s="479"/>
      <c r="NXW742" s="479"/>
      <c r="NXX742" s="479"/>
      <c r="NXY742" s="479"/>
      <c r="NXZ742" s="479"/>
      <c r="NYA742" s="479"/>
      <c r="NYB742" s="479"/>
      <c r="NYC742" s="479"/>
      <c r="NYD742" s="479"/>
      <c r="NYE742" s="479"/>
      <c r="NYF742" s="479"/>
      <c r="NYG742" s="479"/>
      <c r="NYH742" s="479"/>
      <c r="NYI742" s="479"/>
      <c r="NYJ742" s="479"/>
      <c r="NYK742" s="479"/>
      <c r="NYL742" s="479"/>
      <c r="NYM742" s="479"/>
      <c r="NYN742" s="479"/>
      <c r="NYO742" s="479"/>
      <c r="NYP742" s="479"/>
      <c r="NYQ742" s="479"/>
      <c r="NYR742" s="479"/>
      <c r="NYS742" s="479"/>
      <c r="NYT742" s="479"/>
      <c r="NYU742" s="479"/>
      <c r="NYV742" s="479"/>
      <c r="NYW742" s="479"/>
      <c r="NYX742" s="479"/>
      <c r="NYY742" s="479"/>
      <c r="NYZ742" s="479"/>
      <c r="NZA742" s="479"/>
      <c r="NZB742" s="479"/>
      <c r="NZC742" s="479"/>
      <c r="NZD742" s="479"/>
      <c r="NZE742" s="479"/>
      <c r="NZF742" s="479"/>
      <c r="NZG742" s="479"/>
      <c r="NZH742" s="479"/>
      <c r="NZI742" s="479"/>
      <c r="NZJ742" s="479"/>
      <c r="NZK742" s="479"/>
      <c r="NZL742" s="479"/>
      <c r="NZM742" s="479"/>
      <c r="NZN742" s="479"/>
      <c r="NZO742" s="479"/>
      <c r="NZP742" s="479"/>
      <c r="NZQ742" s="479"/>
      <c r="NZR742" s="479"/>
      <c r="NZS742" s="479"/>
      <c r="NZT742" s="479"/>
      <c r="NZU742" s="479"/>
      <c r="NZV742" s="479"/>
      <c r="NZW742" s="479"/>
      <c r="NZX742" s="479"/>
      <c r="NZY742" s="479"/>
      <c r="NZZ742" s="479"/>
      <c r="OAA742" s="479"/>
      <c r="OAB742" s="479"/>
      <c r="OAC742" s="479"/>
      <c r="OAD742" s="479"/>
      <c r="OAE742" s="479"/>
      <c r="OAF742" s="479"/>
      <c r="OAG742" s="479"/>
      <c r="OAH742" s="479"/>
      <c r="OAI742" s="479"/>
      <c r="OAJ742" s="479"/>
      <c r="OAK742" s="479"/>
      <c r="OAL742" s="479"/>
      <c r="OAM742" s="479"/>
      <c r="OAN742" s="479"/>
      <c r="OAO742" s="479"/>
      <c r="OAP742" s="479"/>
      <c r="OAQ742" s="479"/>
      <c r="OAR742" s="479"/>
      <c r="OAS742" s="479"/>
      <c r="OAT742" s="479"/>
      <c r="OAU742" s="479"/>
      <c r="OAV742" s="479"/>
      <c r="OAW742" s="479"/>
      <c r="OAX742" s="479"/>
      <c r="OAY742" s="479"/>
      <c r="OAZ742" s="479"/>
      <c r="OBA742" s="479"/>
      <c r="OBB742" s="479"/>
      <c r="OBC742" s="479"/>
      <c r="OBD742" s="479"/>
      <c r="OBE742" s="479"/>
      <c r="OBF742" s="479"/>
      <c r="OBG742" s="479"/>
      <c r="OBH742" s="479"/>
      <c r="OBI742" s="479"/>
      <c r="OBJ742" s="479"/>
      <c r="OBK742" s="479"/>
      <c r="OBL742" s="479"/>
      <c r="OBM742" s="479"/>
      <c r="OBN742" s="479"/>
      <c r="OBO742" s="479"/>
      <c r="OBP742" s="479"/>
      <c r="OBQ742" s="479"/>
      <c r="OBR742" s="479"/>
      <c r="OBS742" s="479"/>
      <c r="OBT742" s="479"/>
      <c r="OBU742" s="479"/>
      <c r="OBV742" s="479"/>
      <c r="OBW742" s="479"/>
      <c r="OBX742" s="479"/>
      <c r="OBY742" s="479"/>
      <c r="OBZ742" s="479"/>
      <c r="OCA742" s="479"/>
      <c r="OCB742" s="479"/>
      <c r="OCC742" s="479"/>
      <c r="OCD742" s="479"/>
      <c r="OCE742" s="479"/>
      <c r="OCF742" s="479"/>
      <c r="OCG742" s="479"/>
      <c r="OCH742" s="479"/>
      <c r="OCI742" s="479"/>
      <c r="OCJ742" s="479"/>
      <c r="OCK742" s="479"/>
      <c r="OCL742" s="479"/>
      <c r="OCM742" s="479"/>
      <c r="OCN742" s="479"/>
      <c r="OCO742" s="479"/>
      <c r="OCP742" s="479"/>
      <c r="OCQ742" s="479"/>
      <c r="OCR742" s="479"/>
      <c r="OCS742" s="479"/>
      <c r="OCT742" s="479"/>
      <c r="OCU742" s="479"/>
      <c r="OCV742" s="479"/>
      <c r="OCW742" s="479"/>
      <c r="OCX742" s="479"/>
      <c r="OCY742" s="479"/>
      <c r="OCZ742" s="479"/>
      <c r="ODA742" s="479"/>
      <c r="ODB742" s="479"/>
      <c r="ODC742" s="479"/>
      <c r="ODD742" s="479"/>
      <c r="ODE742" s="479"/>
      <c r="ODF742" s="479"/>
      <c r="ODG742" s="479"/>
      <c r="ODH742" s="479"/>
      <c r="ODI742" s="479"/>
      <c r="ODJ742" s="479"/>
      <c r="ODK742" s="479"/>
      <c r="ODL742" s="479"/>
      <c r="ODM742" s="479"/>
      <c r="ODN742" s="479"/>
      <c r="ODO742" s="479"/>
      <c r="ODP742" s="479"/>
      <c r="ODQ742" s="479"/>
      <c r="ODR742" s="479"/>
      <c r="ODS742" s="479"/>
      <c r="ODT742" s="479"/>
      <c r="ODU742" s="479"/>
      <c r="ODV742" s="479"/>
      <c r="ODW742" s="479"/>
      <c r="ODX742" s="479"/>
      <c r="ODY742" s="479"/>
      <c r="ODZ742" s="479"/>
      <c r="OEA742" s="479"/>
      <c r="OEB742" s="479"/>
      <c r="OEC742" s="479"/>
      <c r="OED742" s="479"/>
      <c r="OEE742" s="479"/>
      <c r="OEF742" s="479"/>
      <c r="OEG742" s="479"/>
      <c r="OEH742" s="479"/>
      <c r="OEI742" s="479"/>
      <c r="OEJ742" s="479"/>
      <c r="OEK742" s="479"/>
      <c r="OEL742" s="479"/>
      <c r="OEM742" s="479"/>
      <c r="OEN742" s="479"/>
      <c r="OEO742" s="479"/>
      <c r="OEP742" s="479"/>
      <c r="OEQ742" s="479"/>
      <c r="OER742" s="479"/>
      <c r="OES742" s="479"/>
      <c r="OET742" s="479"/>
      <c r="OEU742" s="479"/>
      <c r="OEV742" s="479"/>
      <c r="OEW742" s="479"/>
      <c r="OEX742" s="479"/>
      <c r="OEY742" s="479"/>
      <c r="OEZ742" s="479"/>
      <c r="OFA742" s="479"/>
      <c r="OFB742" s="479"/>
      <c r="OFC742" s="479"/>
      <c r="OFD742" s="479"/>
      <c r="OFE742" s="479"/>
      <c r="OFF742" s="479"/>
      <c r="OFG742" s="479"/>
      <c r="OFH742" s="479"/>
      <c r="OFI742" s="479"/>
      <c r="OFJ742" s="479"/>
      <c r="OFK742" s="479"/>
      <c r="OFL742" s="479"/>
      <c r="OFM742" s="479"/>
      <c r="OFN742" s="479"/>
      <c r="OFO742" s="479"/>
      <c r="OFP742" s="479"/>
      <c r="OFQ742" s="479"/>
      <c r="OFR742" s="479"/>
      <c r="OFS742" s="479"/>
      <c r="OFT742" s="479"/>
      <c r="OFU742" s="479"/>
      <c r="OFV742" s="479"/>
      <c r="OFW742" s="479"/>
      <c r="OFX742" s="479"/>
      <c r="OFY742" s="479"/>
      <c r="OFZ742" s="479"/>
      <c r="OGA742" s="479"/>
      <c r="OGB742" s="479"/>
      <c r="OGC742" s="479"/>
      <c r="OGD742" s="479"/>
      <c r="OGE742" s="479"/>
      <c r="OGF742" s="479"/>
      <c r="OGG742" s="479"/>
      <c r="OGH742" s="479"/>
      <c r="OGI742" s="479"/>
      <c r="OGJ742" s="479"/>
      <c r="OGK742" s="479"/>
      <c r="OGL742" s="479"/>
      <c r="OGM742" s="479"/>
      <c r="OGN742" s="479"/>
      <c r="OGO742" s="479"/>
      <c r="OGP742" s="479"/>
      <c r="OGQ742" s="479"/>
      <c r="OGR742" s="479"/>
      <c r="OGS742" s="479"/>
      <c r="OGT742" s="479"/>
      <c r="OGU742" s="479"/>
      <c r="OGV742" s="479"/>
      <c r="OGW742" s="479"/>
      <c r="OGX742" s="479"/>
      <c r="OGY742" s="479"/>
      <c r="OGZ742" s="479"/>
      <c r="OHA742" s="479"/>
      <c r="OHB742" s="479"/>
      <c r="OHC742" s="479"/>
      <c r="OHD742" s="479"/>
      <c r="OHE742" s="479"/>
      <c r="OHF742" s="479"/>
      <c r="OHG742" s="479"/>
      <c r="OHH742" s="479"/>
      <c r="OHI742" s="479"/>
      <c r="OHJ742" s="479"/>
      <c r="OHK742" s="479"/>
      <c r="OHL742" s="479"/>
      <c r="OHM742" s="479"/>
      <c r="OHN742" s="479"/>
      <c r="OHO742" s="479"/>
      <c r="OHP742" s="479"/>
      <c r="OHQ742" s="479"/>
      <c r="OHR742" s="479"/>
      <c r="OHS742" s="479"/>
      <c r="OHT742" s="479"/>
      <c r="OHU742" s="479"/>
      <c r="OHV742" s="479"/>
      <c r="OHW742" s="479"/>
      <c r="OHX742" s="479"/>
      <c r="OHY742" s="479"/>
      <c r="OHZ742" s="479"/>
      <c r="OIA742" s="479"/>
      <c r="OIB742" s="479"/>
      <c r="OIC742" s="479"/>
      <c r="OID742" s="479"/>
      <c r="OIE742" s="479"/>
      <c r="OIF742" s="479"/>
      <c r="OIG742" s="479"/>
      <c r="OIH742" s="479"/>
      <c r="OII742" s="479"/>
      <c r="OIJ742" s="479"/>
      <c r="OIK742" s="479"/>
      <c r="OIL742" s="479"/>
      <c r="OIM742" s="479"/>
      <c r="OIN742" s="479"/>
      <c r="OIO742" s="479"/>
      <c r="OIP742" s="479"/>
      <c r="OIQ742" s="479"/>
      <c r="OIR742" s="479"/>
      <c r="OIS742" s="479"/>
      <c r="OIT742" s="479"/>
      <c r="OIU742" s="479"/>
      <c r="OIV742" s="479"/>
      <c r="OIW742" s="479"/>
      <c r="OIX742" s="479"/>
      <c r="OIY742" s="479"/>
      <c r="OIZ742" s="479"/>
      <c r="OJA742" s="479"/>
      <c r="OJB742" s="479"/>
      <c r="OJC742" s="479"/>
      <c r="OJD742" s="479"/>
      <c r="OJE742" s="479"/>
      <c r="OJF742" s="479"/>
      <c r="OJG742" s="479"/>
      <c r="OJH742" s="479"/>
      <c r="OJI742" s="479"/>
      <c r="OJJ742" s="479"/>
      <c r="OJK742" s="479"/>
      <c r="OJL742" s="479"/>
      <c r="OJM742" s="479"/>
      <c r="OJN742" s="479"/>
      <c r="OJO742" s="479"/>
      <c r="OJP742" s="479"/>
      <c r="OJQ742" s="479"/>
      <c r="OJR742" s="479"/>
      <c r="OJS742" s="479"/>
      <c r="OJT742" s="479"/>
      <c r="OJU742" s="479"/>
      <c r="OJV742" s="479"/>
      <c r="OJW742" s="479"/>
      <c r="OJX742" s="479"/>
      <c r="OJY742" s="479"/>
      <c r="OJZ742" s="479"/>
      <c r="OKA742" s="479"/>
      <c r="OKB742" s="479"/>
      <c r="OKC742" s="479"/>
      <c r="OKD742" s="479"/>
      <c r="OKE742" s="479"/>
      <c r="OKF742" s="479"/>
      <c r="OKG742" s="479"/>
      <c r="OKH742" s="479"/>
      <c r="OKI742" s="479"/>
      <c r="OKJ742" s="479"/>
      <c r="OKK742" s="479"/>
      <c r="OKL742" s="479"/>
      <c r="OKM742" s="479"/>
      <c r="OKN742" s="479"/>
      <c r="OKO742" s="479"/>
      <c r="OKP742" s="479"/>
      <c r="OKQ742" s="479"/>
      <c r="OKR742" s="479"/>
      <c r="OKS742" s="479"/>
      <c r="OKT742" s="479"/>
      <c r="OKU742" s="479"/>
      <c r="OKV742" s="479"/>
      <c r="OKW742" s="479"/>
      <c r="OKX742" s="479"/>
      <c r="OKY742" s="479"/>
      <c r="OKZ742" s="479"/>
      <c r="OLA742" s="479"/>
      <c r="OLB742" s="479"/>
      <c r="OLC742" s="479"/>
      <c r="OLD742" s="479"/>
      <c r="OLE742" s="479"/>
      <c r="OLF742" s="479"/>
      <c r="OLG742" s="479"/>
      <c r="OLH742" s="479"/>
      <c r="OLI742" s="479"/>
      <c r="OLJ742" s="479"/>
      <c r="OLK742" s="479"/>
      <c r="OLL742" s="479"/>
      <c r="OLM742" s="479"/>
      <c r="OLN742" s="479"/>
      <c r="OLO742" s="479"/>
      <c r="OLP742" s="479"/>
      <c r="OLQ742" s="479"/>
      <c r="OLR742" s="479"/>
      <c r="OLS742" s="479"/>
      <c r="OLT742" s="479"/>
      <c r="OLU742" s="479"/>
      <c r="OLV742" s="479"/>
      <c r="OLW742" s="479"/>
      <c r="OLX742" s="479"/>
      <c r="OLY742" s="479"/>
      <c r="OLZ742" s="479"/>
      <c r="OMA742" s="479"/>
      <c r="OMB742" s="479"/>
      <c r="OMC742" s="479"/>
      <c r="OMD742" s="479"/>
      <c r="OME742" s="479"/>
      <c r="OMF742" s="479"/>
      <c r="OMG742" s="479"/>
      <c r="OMH742" s="479"/>
      <c r="OMI742" s="479"/>
      <c r="OMJ742" s="479"/>
      <c r="OMK742" s="479"/>
      <c r="OML742" s="479"/>
      <c r="OMM742" s="479"/>
      <c r="OMN742" s="479"/>
      <c r="OMO742" s="479"/>
      <c r="OMP742" s="479"/>
      <c r="OMQ742" s="479"/>
      <c r="OMR742" s="479"/>
      <c r="OMS742" s="479"/>
      <c r="OMT742" s="479"/>
      <c r="OMU742" s="479"/>
      <c r="OMV742" s="479"/>
      <c r="OMW742" s="479"/>
      <c r="OMX742" s="479"/>
      <c r="OMY742" s="479"/>
      <c r="OMZ742" s="479"/>
      <c r="ONA742" s="479"/>
      <c r="ONB742" s="479"/>
      <c r="ONC742" s="479"/>
      <c r="OND742" s="479"/>
      <c r="ONE742" s="479"/>
      <c r="ONF742" s="479"/>
      <c r="ONG742" s="479"/>
      <c r="ONH742" s="479"/>
      <c r="ONI742" s="479"/>
      <c r="ONJ742" s="479"/>
      <c r="ONK742" s="479"/>
      <c r="ONL742" s="479"/>
      <c r="ONM742" s="479"/>
      <c r="ONN742" s="479"/>
      <c r="ONO742" s="479"/>
      <c r="ONP742" s="479"/>
      <c r="ONQ742" s="479"/>
      <c r="ONR742" s="479"/>
      <c r="ONS742" s="479"/>
      <c r="ONT742" s="479"/>
      <c r="ONU742" s="479"/>
      <c r="ONV742" s="479"/>
      <c r="ONW742" s="479"/>
      <c r="ONX742" s="479"/>
      <c r="ONY742" s="479"/>
      <c r="ONZ742" s="479"/>
      <c r="OOA742" s="479"/>
      <c r="OOB742" s="479"/>
      <c r="OOC742" s="479"/>
      <c r="OOD742" s="479"/>
      <c r="OOE742" s="479"/>
      <c r="OOF742" s="479"/>
      <c r="OOG742" s="479"/>
      <c r="OOH742" s="479"/>
      <c r="OOI742" s="479"/>
      <c r="OOJ742" s="479"/>
      <c r="OOK742" s="479"/>
      <c r="OOL742" s="479"/>
      <c r="OOM742" s="479"/>
      <c r="OON742" s="479"/>
      <c r="OOO742" s="479"/>
      <c r="OOP742" s="479"/>
      <c r="OOQ742" s="479"/>
      <c r="OOR742" s="479"/>
      <c r="OOS742" s="479"/>
      <c r="OOT742" s="479"/>
      <c r="OOU742" s="479"/>
      <c r="OOV742" s="479"/>
      <c r="OOW742" s="479"/>
      <c r="OOX742" s="479"/>
      <c r="OOY742" s="479"/>
      <c r="OOZ742" s="479"/>
      <c r="OPA742" s="479"/>
      <c r="OPB742" s="479"/>
      <c r="OPC742" s="479"/>
      <c r="OPD742" s="479"/>
      <c r="OPE742" s="479"/>
      <c r="OPF742" s="479"/>
      <c r="OPG742" s="479"/>
      <c r="OPH742" s="479"/>
      <c r="OPI742" s="479"/>
      <c r="OPJ742" s="479"/>
      <c r="OPK742" s="479"/>
      <c r="OPL742" s="479"/>
      <c r="OPM742" s="479"/>
      <c r="OPN742" s="479"/>
      <c r="OPO742" s="479"/>
      <c r="OPP742" s="479"/>
      <c r="OPQ742" s="479"/>
      <c r="OPR742" s="479"/>
      <c r="OPS742" s="479"/>
      <c r="OPT742" s="479"/>
      <c r="OPU742" s="479"/>
      <c r="OPV742" s="479"/>
      <c r="OPW742" s="479"/>
      <c r="OPX742" s="479"/>
      <c r="OPY742" s="479"/>
      <c r="OPZ742" s="479"/>
      <c r="OQA742" s="479"/>
      <c r="OQB742" s="479"/>
      <c r="OQC742" s="479"/>
      <c r="OQD742" s="479"/>
      <c r="OQE742" s="479"/>
      <c r="OQF742" s="479"/>
      <c r="OQG742" s="479"/>
      <c r="OQH742" s="479"/>
      <c r="OQI742" s="479"/>
      <c r="OQJ742" s="479"/>
      <c r="OQK742" s="479"/>
      <c r="OQL742" s="479"/>
      <c r="OQM742" s="479"/>
      <c r="OQN742" s="479"/>
      <c r="OQO742" s="479"/>
      <c r="OQP742" s="479"/>
      <c r="OQQ742" s="479"/>
      <c r="OQR742" s="479"/>
      <c r="OQS742" s="479"/>
      <c r="OQT742" s="479"/>
      <c r="OQU742" s="479"/>
      <c r="OQV742" s="479"/>
      <c r="OQW742" s="479"/>
      <c r="OQX742" s="479"/>
      <c r="OQY742" s="479"/>
      <c r="OQZ742" s="479"/>
      <c r="ORA742" s="479"/>
      <c r="ORB742" s="479"/>
      <c r="ORC742" s="479"/>
      <c r="ORD742" s="479"/>
      <c r="ORE742" s="479"/>
      <c r="ORF742" s="479"/>
      <c r="ORG742" s="479"/>
      <c r="ORH742" s="479"/>
      <c r="ORI742" s="479"/>
      <c r="ORJ742" s="479"/>
      <c r="ORK742" s="479"/>
      <c r="ORL742" s="479"/>
      <c r="ORM742" s="479"/>
      <c r="ORN742" s="479"/>
      <c r="ORO742" s="479"/>
      <c r="ORP742" s="479"/>
      <c r="ORQ742" s="479"/>
      <c r="ORR742" s="479"/>
      <c r="ORS742" s="479"/>
      <c r="ORT742" s="479"/>
      <c r="ORU742" s="479"/>
      <c r="ORV742" s="479"/>
      <c r="ORW742" s="479"/>
      <c r="ORX742" s="479"/>
      <c r="ORY742" s="479"/>
      <c r="ORZ742" s="479"/>
      <c r="OSA742" s="479"/>
      <c r="OSB742" s="479"/>
      <c r="OSC742" s="479"/>
      <c r="OSD742" s="479"/>
      <c r="OSE742" s="479"/>
      <c r="OSF742" s="479"/>
      <c r="OSG742" s="479"/>
      <c r="OSH742" s="479"/>
      <c r="OSI742" s="479"/>
      <c r="OSJ742" s="479"/>
      <c r="OSK742" s="479"/>
      <c r="OSL742" s="479"/>
      <c r="OSM742" s="479"/>
      <c r="OSN742" s="479"/>
      <c r="OSO742" s="479"/>
      <c r="OSP742" s="479"/>
      <c r="OSQ742" s="479"/>
      <c r="OSR742" s="479"/>
      <c r="OSS742" s="479"/>
      <c r="OST742" s="479"/>
      <c r="OSU742" s="479"/>
      <c r="OSV742" s="479"/>
      <c r="OSW742" s="479"/>
      <c r="OSX742" s="479"/>
      <c r="OSY742" s="479"/>
      <c r="OSZ742" s="479"/>
      <c r="OTA742" s="479"/>
      <c r="OTB742" s="479"/>
      <c r="OTC742" s="479"/>
      <c r="OTD742" s="479"/>
      <c r="OTE742" s="479"/>
      <c r="OTF742" s="479"/>
      <c r="OTG742" s="479"/>
      <c r="OTH742" s="479"/>
      <c r="OTI742" s="479"/>
      <c r="OTJ742" s="479"/>
      <c r="OTK742" s="479"/>
      <c r="OTL742" s="479"/>
      <c r="OTM742" s="479"/>
      <c r="OTN742" s="479"/>
      <c r="OTO742" s="479"/>
      <c r="OTP742" s="479"/>
      <c r="OTQ742" s="479"/>
      <c r="OTR742" s="479"/>
      <c r="OTS742" s="479"/>
      <c r="OTT742" s="479"/>
      <c r="OTU742" s="479"/>
      <c r="OTV742" s="479"/>
      <c r="OTW742" s="479"/>
      <c r="OTX742" s="479"/>
      <c r="OTY742" s="479"/>
      <c r="OTZ742" s="479"/>
      <c r="OUA742" s="479"/>
      <c r="OUB742" s="479"/>
      <c r="OUC742" s="479"/>
      <c r="OUD742" s="479"/>
      <c r="OUE742" s="479"/>
      <c r="OUF742" s="479"/>
      <c r="OUG742" s="479"/>
      <c r="OUH742" s="479"/>
      <c r="OUI742" s="479"/>
      <c r="OUJ742" s="479"/>
      <c r="OUK742" s="479"/>
      <c r="OUL742" s="479"/>
      <c r="OUM742" s="479"/>
      <c r="OUN742" s="479"/>
      <c r="OUO742" s="479"/>
      <c r="OUP742" s="479"/>
      <c r="OUQ742" s="479"/>
      <c r="OUR742" s="479"/>
      <c r="OUS742" s="479"/>
      <c r="OUT742" s="479"/>
      <c r="OUU742" s="479"/>
      <c r="OUV742" s="479"/>
      <c r="OUW742" s="479"/>
      <c r="OUX742" s="479"/>
      <c r="OUY742" s="479"/>
      <c r="OUZ742" s="479"/>
      <c r="OVA742" s="479"/>
      <c r="OVB742" s="479"/>
      <c r="OVC742" s="479"/>
      <c r="OVD742" s="479"/>
      <c r="OVE742" s="479"/>
      <c r="OVF742" s="479"/>
      <c r="OVG742" s="479"/>
      <c r="OVH742" s="479"/>
      <c r="OVI742" s="479"/>
      <c r="OVJ742" s="479"/>
      <c r="OVK742" s="479"/>
      <c r="OVL742" s="479"/>
      <c r="OVM742" s="479"/>
      <c r="OVN742" s="479"/>
      <c r="OVO742" s="479"/>
      <c r="OVP742" s="479"/>
      <c r="OVQ742" s="479"/>
      <c r="OVR742" s="479"/>
      <c r="OVS742" s="479"/>
      <c r="OVT742" s="479"/>
      <c r="OVU742" s="479"/>
      <c r="OVV742" s="479"/>
      <c r="OVW742" s="479"/>
      <c r="OVX742" s="479"/>
      <c r="OVY742" s="479"/>
      <c r="OVZ742" s="479"/>
      <c r="OWA742" s="479"/>
      <c r="OWB742" s="479"/>
      <c r="OWC742" s="479"/>
      <c r="OWD742" s="479"/>
      <c r="OWE742" s="479"/>
      <c r="OWF742" s="479"/>
      <c r="OWG742" s="479"/>
      <c r="OWH742" s="479"/>
      <c r="OWI742" s="479"/>
      <c r="OWJ742" s="479"/>
      <c r="OWK742" s="479"/>
      <c r="OWL742" s="479"/>
      <c r="OWM742" s="479"/>
      <c r="OWN742" s="479"/>
      <c r="OWO742" s="479"/>
      <c r="OWP742" s="479"/>
      <c r="OWQ742" s="479"/>
      <c r="OWR742" s="479"/>
      <c r="OWS742" s="479"/>
      <c r="OWT742" s="479"/>
      <c r="OWU742" s="479"/>
      <c r="OWV742" s="479"/>
      <c r="OWW742" s="479"/>
      <c r="OWX742" s="479"/>
      <c r="OWY742" s="479"/>
      <c r="OWZ742" s="479"/>
      <c r="OXA742" s="479"/>
      <c r="OXB742" s="479"/>
      <c r="OXC742" s="479"/>
      <c r="OXD742" s="479"/>
      <c r="OXE742" s="479"/>
      <c r="OXF742" s="479"/>
      <c r="OXG742" s="479"/>
      <c r="OXH742" s="479"/>
      <c r="OXI742" s="479"/>
      <c r="OXJ742" s="479"/>
      <c r="OXK742" s="479"/>
      <c r="OXL742" s="479"/>
      <c r="OXM742" s="479"/>
      <c r="OXN742" s="479"/>
      <c r="OXO742" s="479"/>
      <c r="OXP742" s="479"/>
      <c r="OXQ742" s="479"/>
      <c r="OXR742" s="479"/>
      <c r="OXS742" s="479"/>
      <c r="OXT742" s="479"/>
      <c r="OXU742" s="479"/>
      <c r="OXV742" s="479"/>
      <c r="OXW742" s="479"/>
      <c r="OXX742" s="479"/>
      <c r="OXY742" s="479"/>
      <c r="OXZ742" s="479"/>
      <c r="OYA742" s="479"/>
      <c r="OYB742" s="479"/>
      <c r="OYC742" s="479"/>
      <c r="OYD742" s="479"/>
      <c r="OYE742" s="479"/>
      <c r="OYF742" s="479"/>
      <c r="OYG742" s="479"/>
      <c r="OYH742" s="479"/>
      <c r="OYI742" s="479"/>
      <c r="OYJ742" s="479"/>
      <c r="OYK742" s="479"/>
      <c r="OYL742" s="479"/>
      <c r="OYM742" s="479"/>
      <c r="OYN742" s="479"/>
      <c r="OYO742" s="479"/>
      <c r="OYP742" s="479"/>
      <c r="OYQ742" s="479"/>
      <c r="OYR742" s="479"/>
      <c r="OYS742" s="479"/>
      <c r="OYT742" s="479"/>
      <c r="OYU742" s="479"/>
      <c r="OYV742" s="479"/>
      <c r="OYW742" s="479"/>
      <c r="OYX742" s="479"/>
      <c r="OYY742" s="479"/>
      <c r="OYZ742" s="479"/>
      <c r="OZA742" s="479"/>
      <c r="OZB742" s="479"/>
      <c r="OZC742" s="479"/>
      <c r="OZD742" s="479"/>
      <c r="OZE742" s="479"/>
      <c r="OZF742" s="479"/>
      <c r="OZG742" s="479"/>
      <c r="OZH742" s="479"/>
      <c r="OZI742" s="479"/>
      <c r="OZJ742" s="479"/>
      <c r="OZK742" s="479"/>
      <c r="OZL742" s="479"/>
      <c r="OZM742" s="479"/>
      <c r="OZN742" s="479"/>
      <c r="OZO742" s="479"/>
      <c r="OZP742" s="479"/>
      <c r="OZQ742" s="479"/>
      <c r="OZR742" s="479"/>
      <c r="OZS742" s="479"/>
      <c r="OZT742" s="479"/>
      <c r="OZU742" s="479"/>
      <c r="OZV742" s="479"/>
      <c r="OZW742" s="479"/>
      <c r="OZX742" s="479"/>
      <c r="OZY742" s="479"/>
      <c r="OZZ742" s="479"/>
      <c r="PAA742" s="479"/>
      <c r="PAB742" s="479"/>
      <c r="PAC742" s="479"/>
      <c r="PAD742" s="479"/>
      <c r="PAE742" s="479"/>
      <c r="PAF742" s="479"/>
      <c r="PAG742" s="479"/>
      <c r="PAH742" s="479"/>
      <c r="PAI742" s="479"/>
      <c r="PAJ742" s="479"/>
      <c r="PAK742" s="479"/>
      <c r="PAL742" s="479"/>
      <c r="PAM742" s="479"/>
      <c r="PAN742" s="479"/>
      <c r="PAO742" s="479"/>
      <c r="PAP742" s="479"/>
      <c r="PAQ742" s="479"/>
      <c r="PAR742" s="479"/>
      <c r="PAS742" s="479"/>
      <c r="PAT742" s="479"/>
      <c r="PAU742" s="479"/>
      <c r="PAV742" s="479"/>
      <c r="PAW742" s="479"/>
      <c r="PAX742" s="479"/>
      <c r="PAY742" s="479"/>
      <c r="PAZ742" s="479"/>
      <c r="PBA742" s="479"/>
      <c r="PBB742" s="479"/>
      <c r="PBC742" s="479"/>
      <c r="PBD742" s="479"/>
      <c r="PBE742" s="479"/>
      <c r="PBF742" s="479"/>
      <c r="PBG742" s="479"/>
      <c r="PBH742" s="479"/>
      <c r="PBI742" s="479"/>
      <c r="PBJ742" s="479"/>
      <c r="PBK742" s="479"/>
      <c r="PBL742" s="479"/>
      <c r="PBM742" s="479"/>
      <c r="PBN742" s="479"/>
      <c r="PBO742" s="479"/>
      <c r="PBP742" s="479"/>
      <c r="PBQ742" s="479"/>
      <c r="PBR742" s="479"/>
      <c r="PBS742" s="479"/>
      <c r="PBT742" s="479"/>
      <c r="PBU742" s="479"/>
      <c r="PBV742" s="479"/>
      <c r="PBW742" s="479"/>
      <c r="PBX742" s="479"/>
      <c r="PBY742" s="479"/>
      <c r="PBZ742" s="479"/>
      <c r="PCA742" s="479"/>
      <c r="PCB742" s="479"/>
      <c r="PCC742" s="479"/>
      <c r="PCD742" s="479"/>
      <c r="PCE742" s="479"/>
      <c r="PCF742" s="479"/>
      <c r="PCG742" s="479"/>
      <c r="PCH742" s="479"/>
      <c r="PCI742" s="479"/>
      <c r="PCJ742" s="479"/>
      <c r="PCK742" s="479"/>
      <c r="PCL742" s="479"/>
      <c r="PCM742" s="479"/>
      <c r="PCN742" s="479"/>
      <c r="PCO742" s="479"/>
      <c r="PCP742" s="479"/>
      <c r="PCQ742" s="479"/>
      <c r="PCR742" s="479"/>
      <c r="PCS742" s="479"/>
      <c r="PCT742" s="479"/>
      <c r="PCU742" s="479"/>
      <c r="PCV742" s="479"/>
      <c r="PCW742" s="479"/>
      <c r="PCX742" s="479"/>
      <c r="PCY742" s="479"/>
      <c r="PCZ742" s="479"/>
      <c r="PDA742" s="479"/>
      <c r="PDB742" s="479"/>
      <c r="PDC742" s="479"/>
      <c r="PDD742" s="479"/>
      <c r="PDE742" s="479"/>
      <c r="PDF742" s="479"/>
      <c r="PDG742" s="479"/>
      <c r="PDH742" s="479"/>
      <c r="PDI742" s="479"/>
      <c r="PDJ742" s="479"/>
      <c r="PDK742" s="479"/>
      <c r="PDL742" s="479"/>
      <c r="PDM742" s="479"/>
      <c r="PDN742" s="479"/>
      <c r="PDO742" s="479"/>
      <c r="PDP742" s="479"/>
      <c r="PDQ742" s="479"/>
      <c r="PDR742" s="479"/>
      <c r="PDS742" s="479"/>
      <c r="PDT742" s="479"/>
      <c r="PDU742" s="479"/>
      <c r="PDV742" s="479"/>
      <c r="PDW742" s="479"/>
      <c r="PDX742" s="479"/>
      <c r="PDY742" s="479"/>
      <c r="PDZ742" s="479"/>
      <c r="PEA742" s="479"/>
      <c r="PEB742" s="479"/>
      <c r="PEC742" s="479"/>
      <c r="PED742" s="479"/>
      <c r="PEE742" s="479"/>
      <c r="PEF742" s="479"/>
      <c r="PEG742" s="479"/>
      <c r="PEH742" s="479"/>
      <c r="PEI742" s="479"/>
      <c r="PEJ742" s="479"/>
      <c r="PEK742" s="479"/>
      <c r="PEL742" s="479"/>
      <c r="PEM742" s="479"/>
      <c r="PEN742" s="479"/>
      <c r="PEO742" s="479"/>
      <c r="PEP742" s="479"/>
      <c r="PEQ742" s="479"/>
      <c r="PER742" s="479"/>
      <c r="PES742" s="479"/>
      <c r="PET742" s="479"/>
      <c r="PEU742" s="479"/>
      <c r="PEV742" s="479"/>
      <c r="PEW742" s="479"/>
      <c r="PEX742" s="479"/>
      <c r="PEY742" s="479"/>
      <c r="PEZ742" s="479"/>
      <c r="PFA742" s="479"/>
      <c r="PFB742" s="479"/>
      <c r="PFC742" s="479"/>
      <c r="PFD742" s="479"/>
      <c r="PFE742" s="479"/>
      <c r="PFF742" s="479"/>
      <c r="PFG742" s="479"/>
      <c r="PFH742" s="479"/>
      <c r="PFI742" s="479"/>
      <c r="PFJ742" s="479"/>
      <c r="PFK742" s="479"/>
      <c r="PFL742" s="479"/>
      <c r="PFM742" s="479"/>
      <c r="PFN742" s="479"/>
      <c r="PFO742" s="479"/>
      <c r="PFP742" s="479"/>
      <c r="PFQ742" s="479"/>
      <c r="PFR742" s="479"/>
      <c r="PFS742" s="479"/>
      <c r="PFT742" s="479"/>
      <c r="PFU742" s="479"/>
      <c r="PFV742" s="479"/>
      <c r="PFW742" s="479"/>
      <c r="PFX742" s="479"/>
      <c r="PFY742" s="479"/>
      <c r="PFZ742" s="479"/>
      <c r="PGA742" s="479"/>
      <c r="PGB742" s="479"/>
      <c r="PGC742" s="479"/>
      <c r="PGD742" s="479"/>
      <c r="PGE742" s="479"/>
      <c r="PGF742" s="479"/>
      <c r="PGG742" s="479"/>
      <c r="PGH742" s="479"/>
      <c r="PGI742" s="479"/>
      <c r="PGJ742" s="479"/>
      <c r="PGK742" s="479"/>
      <c r="PGL742" s="479"/>
      <c r="PGM742" s="479"/>
      <c r="PGN742" s="479"/>
      <c r="PGO742" s="479"/>
      <c r="PGP742" s="479"/>
      <c r="PGQ742" s="479"/>
      <c r="PGR742" s="479"/>
      <c r="PGS742" s="479"/>
      <c r="PGT742" s="479"/>
      <c r="PGU742" s="479"/>
      <c r="PGV742" s="479"/>
      <c r="PGW742" s="479"/>
      <c r="PGX742" s="479"/>
      <c r="PGY742" s="479"/>
      <c r="PGZ742" s="479"/>
      <c r="PHA742" s="479"/>
      <c r="PHB742" s="479"/>
      <c r="PHC742" s="479"/>
      <c r="PHD742" s="479"/>
      <c r="PHE742" s="479"/>
      <c r="PHF742" s="479"/>
      <c r="PHG742" s="479"/>
      <c r="PHH742" s="479"/>
      <c r="PHI742" s="479"/>
      <c r="PHJ742" s="479"/>
      <c r="PHK742" s="479"/>
      <c r="PHL742" s="479"/>
      <c r="PHM742" s="479"/>
      <c r="PHN742" s="479"/>
      <c r="PHO742" s="479"/>
      <c r="PHP742" s="479"/>
      <c r="PHQ742" s="479"/>
      <c r="PHR742" s="479"/>
      <c r="PHS742" s="479"/>
      <c r="PHT742" s="479"/>
      <c r="PHU742" s="479"/>
      <c r="PHV742" s="479"/>
      <c r="PHW742" s="479"/>
      <c r="PHX742" s="479"/>
      <c r="PHY742" s="479"/>
      <c r="PHZ742" s="479"/>
      <c r="PIA742" s="479"/>
      <c r="PIB742" s="479"/>
      <c r="PIC742" s="479"/>
      <c r="PID742" s="479"/>
      <c r="PIE742" s="479"/>
      <c r="PIF742" s="479"/>
      <c r="PIG742" s="479"/>
      <c r="PIH742" s="479"/>
      <c r="PII742" s="479"/>
      <c r="PIJ742" s="479"/>
      <c r="PIK742" s="479"/>
      <c r="PIL742" s="479"/>
      <c r="PIM742" s="479"/>
      <c r="PIN742" s="479"/>
      <c r="PIO742" s="479"/>
      <c r="PIP742" s="479"/>
      <c r="PIQ742" s="479"/>
      <c r="PIR742" s="479"/>
      <c r="PIS742" s="479"/>
      <c r="PIT742" s="479"/>
      <c r="PIU742" s="479"/>
      <c r="PIV742" s="479"/>
      <c r="PIW742" s="479"/>
      <c r="PIX742" s="479"/>
      <c r="PIY742" s="479"/>
      <c r="PIZ742" s="479"/>
      <c r="PJA742" s="479"/>
      <c r="PJB742" s="479"/>
      <c r="PJC742" s="479"/>
      <c r="PJD742" s="479"/>
      <c r="PJE742" s="479"/>
      <c r="PJF742" s="479"/>
      <c r="PJG742" s="479"/>
      <c r="PJH742" s="479"/>
      <c r="PJI742" s="479"/>
      <c r="PJJ742" s="479"/>
      <c r="PJK742" s="479"/>
      <c r="PJL742" s="479"/>
      <c r="PJM742" s="479"/>
      <c r="PJN742" s="479"/>
      <c r="PJO742" s="479"/>
      <c r="PJP742" s="479"/>
      <c r="PJQ742" s="479"/>
      <c r="PJR742" s="479"/>
      <c r="PJS742" s="479"/>
      <c r="PJT742" s="479"/>
      <c r="PJU742" s="479"/>
      <c r="PJV742" s="479"/>
      <c r="PJW742" s="479"/>
      <c r="PJX742" s="479"/>
      <c r="PJY742" s="479"/>
      <c r="PJZ742" s="479"/>
      <c r="PKA742" s="479"/>
      <c r="PKB742" s="479"/>
      <c r="PKC742" s="479"/>
      <c r="PKD742" s="479"/>
      <c r="PKE742" s="479"/>
      <c r="PKF742" s="479"/>
      <c r="PKG742" s="479"/>
      <c r="PKH742" s="479"/>
      <c r="PKI742" s="479"/>
      <c r="PKJ742" s="479"/>
      <c r="PKK742" s="479"/>
      <c r="PKL742" s="479"/>
      <c r="PKM742" s="479"/>
      <c r="PKN742" s="479"/>
      <c r="PKO742" s="479"/>
      <c r="PKP742" s="479"/>
      <c r="PKQ742" s="479"/>
      <c r="PKR742" s="479"/>
      <c r="PKS742" s="479"/>
      <c r="PKT742" s="479"/>
      <c r="PKU742" s="479"/>
      <c r="PKV742" s="479"/>
      <c r="PKW742" s="479"/>
      <c r="PKX742" s="479"/>
      <c r="PKY742" s="479"/>
      <c r="PKZ742" s="479"/>
      <c r="PLA742" s="479"/>
      <c r="PLB742" s="479"/>
      <c r="PLC742" s="479"/>
      <c r="PLD742" s="479"/>
      <c r="PLE742" s="479"/>
      <c r="PLF742" s="479"/>
      <c r="PLG742" s="479"/>
      <c r="PLH742" s="479"/>
      <c r="PLI742" s="479"/>
      <c r="PLJ742" s="479"/>
      <c r="PLK742" s="479"/>
      <c r="PLL742" s="479"/>
      <c r="PLM742" s="479"/>
      <c r="PLN742" s="479"/>
      <c r="PLO742" s="479"/>
      <c r="PLP742" s="479"/>
      <c r="PLQ742" s="479"/>
      <c r="PLR742" s="479"/>
      <c r="PLS742" s="479"/>
      <c r="PLT742" s="479"/>
      <c r="PLU742" s="479"/>
      <c r="PLV742" s="479"/>
      <c r="PLW742" s="479"/>
      <c r="PLX742" s="479"/>
      <c r="PLY742" s="479"/>
      <c r="PLZ742" s="479"/>
      <c r="PMA742" s="479"/>
      <c r="PMB742" s="479"/>
      <c r="PMC742" s="479"/>
      <c r="PMD742" s="479"/>
      <c r="PME742" s="479"/>
      <c r="PMF742" s="479"/>
      <c r="PMG742" s="479"/>
      <c r="PMH742" s="479"/>
      <c r="PMI742" s="479"/>
      <c r="PMJ742" s="479"/>
      <c r="PMK742" s="479"/>
      <c r="PML742" s="479"/>
      <c r="PMM742" s="479"/>
      <c r="PMN742" s="479"/>
      <c r="PMO742" s="479"/>
      <c r="PMP742" s="479"/>
      <c r="PMQ742" s="479"/>
      <c r="PMR742" s="479"/>
      <c r="PMS742" s="479"/>
      <c r="PMT742" s="479"/>
      <c r="PMU742" s="479"/>
      <c r="PMV742" s="479"/>
      <c r="PMW742" s="479"/>
      <c r="PMX742" s="479"/>
      <c r="PMY742" s="479"/>
      <c r="PMZ742" s="479"/>
      <c r="PNA742" s="479"/>
      <c r="PNB742" s="479"/>
      <c r="PNC742" s="479"/>
      <c r="PND742" s="479"/>
      <c r="PNE742" s="479"/>
      <c r="PNF742" s="479"/>
      <c r="PNG742" s="479"/>
      <c r="PNH742" s="479"/>
      <c r="PNI742" s="479"/>
      <c r="PNJ742" s="479"/>
      <c r="PNK742" s="479"/>
      <c r="PNL742" s="479"/>
      <c r="PNM742" s="479"/>
      <c r="PNN742" s="479"/>
      <c r="PNO742" s="479"/>
      <c r="PNP742" s="479"/>
      <c r="PNQ742" s="479"/>
      <c r="PNR742" s="479"/>
      <c r="PNS742" s="479"/>
      <c r="PNT742" s="479"/>
      <c r="PNU742" s="479"/>
      <c r="PNV742" s="479"/>
      <c r="PNW742" s="479"/>
      <c r="PNX742" s="479"/>
      <c r="PNY742" s="479"/>
      <c r="PNZ742" s="479"/>
      <c r="POA742" s="479"/>
      <c r="POB742" s="479"/>
      <c r="POC742" s="479"/>
      <c r="POD742" s="479"/>
      <c r="POE742" s="479"/>
      <c r="POF742" s="479"/>
      <c r="POG742" s="479"/>
      <c r="POH742" s="479"/>
      <c r="POI742" s="479"/>
      <c r="POJ742" s="479"/>
      <c r="POK742" s="479"/>
      <c r="POL742" s="479"/>
      <c r="POM742" s="479"/>
      <c r="PON742" s="479"/>
      <c r="POO742" s="479"/>
      <c r="POP742" s="479"/>
      <c r="POQ742" s="479"/>
      <c r="POR742" s="479"/>
      <c r="POS742" s="479"/>
      <c r="POT742" s="479"/>
      <c r="POU742" s="479"/>
      <c r="POV742" s="479"/>
      <c r="POW742" s="479"/>
      <c r="POX742" s="479"/>
      <c r="POY742" s="479"/>
      <c r="POZ742" s="479"/>
      <c r="PPA742" s="479"/>
      <c r="PPB742" s="479"/>
      <c r="PPC742" s="479"/>
      <c r="PPD742" s="479"/>
      <c r="PPE742" s="479"/>
      <c r="PPF742" s="479"/>
      <c r="PPG742" s="479"/>
      <c r="PPH742" s="479"/>
      <c r="PPI742" s="479"/>
      <c r="PPJ742" s="479"/>
      <c r="PPK742" s="479"/>
      <c r="PPL742" s="479"/>
      <c r="PPM742" s="479"/>
      <c r="PPN742" s="479"/>
      <c r="PPO742" s="479"/>
      <c r="PPP742" s="479"/>
      <c r="PPQ742" s="479"/>
      <c r="PPR742" s="479"/>
      <c r="PPS742" s="479"/>
      <c r="PPT742" s="479"/>
      <c r="PPU742" s="479"/>
      <c r="PPV742" s="479"/>
      <c r="PPW742" s="479"/>
      <c r="PPX742" s="479"/>
      <c r="PPY742" s="479"/>
      <c r="PPZ742" s="479"/>
      <c r="PQA742" s="479"/>
      <c r="PQB742" s="479"/>
      <c r="PQC742" s="479"/>
      <c r="PQD742" s="479"/>
      <c r="PQE742" s="479"/>
      <c r="PQF742" s="479"/>
      <c r="PQG742" s="479"/>
      <c r="PQH742" s="479"/>
      <c r="PQI742" s="479"/>
      <c r="PQJ742" s="479"/>
      <c r="PQK742" s="479"/>
      <c r="PQL742" s="479"/>
      <c r="PQM742" s="479"/>
      <c r="PQN742" s="479"/>
      <c r="PQO742" s="479"/>
      <c r="PQP742" s="479"/>
      <c r="PQQ742" s="479"/>
      <c r="PQR742" s="479"/>
      <c r="PQS742" s="479"/>
      <c r="PQT742" s="479"/>
      <c r="PQU742" s="479"/>
      <c r="PQV742" s="479"/>
      <c r="PQW742" s="479"/>
      <c r="PQX742" s="479"/>
      <c r="PQY742" s="479"/>
      <c r="PQZ742" s="479"/>
      <c r="PRA742" s="479"/>
      <c r="PRB742" s="479"/>
      <c r="PRC742" s="479"/>
      <c r="PRD742" s="479"/>
      <c r="PRE742" s="479"/>
      <c r="PRF742" s="479"/>
      <c r="PRG742" s="479"/>
      <c r="PRH742" s="479"/>
      <c r="PRI742" s="479"/>
      <c r="PRJ742" s="479"/>
      <c r="PRK742" s="479"/>
      <c r="PRL742" s="479"/>
      <c r="PRM742" s="479"/>
      <c r="PRN742" s="479"/>
      <c r="PRO742" s="479"/>
      <c r="PRP742" s="479"/>
      <c r="PRQ742" s="479"/>
      <c r="PRR742" s="479"/>
      <c r="PRS742" s="479"/>
      <c r="PRT742" s="479"/>
      <c r="PRU742" s="479"/>
      <c r="PRV742" s="479"/>
      <c r="PRW742" s="479"/>
      <c r="PRX742" s="479"/>
      <c r="PRY742" s="479"/>
      <c r="PRZ742" s="479"/>
      <c r="PSA742" s="479"/>
      <c r="PSB742" s="479"/>
      <c r="PSC742" s="479"/>
      <c r="PSD742" s="479"/>
      <c r="PSE742" s="479"/>
      <c r="PSF742" s="479"/>
      <c r="PSG742" s="479"/>
      <c r="PSH742" s="479"/>
      <c r="PSI742" s="479"/>
      <c r="PSJ742" s="479"/>
      <c r="PSK742" s="479"/>
      <c r="PSL742" s="479"/>
      <c r="PSM742" s="479"/>
      <c r="PSN742" s="479"/>
      <c r="PSO742" s="479"/>
      <c r="PSP742" s="479"/>
      <c r="PSQ742" s="479"/>
      <c r="PSR742" s="479"/>
      <c r="PSS742" s="479"/>
      <c r="PST742" s="479"/>
      <c r="PSU742" s="479"/>
      <c r="PSV742" s="479"/>
      <c r="PSW742" s="479"/>
      <c r="PSX742" s="479"/>
      <c r="PSY742" s="479"/>
      <c r="PSZ742" s="479"/>
      <c r="PTA742" s="479"/>
      <c r="PTB742" s="479"/>
      <c r="PTC742" s="479"/>
      <c r="PTD742" s="479"/>
      <c r="PTE742" s="479"/>
      <c r="PTF742" s="479"/>
      <c r="PTG742" s="479"/>
      <c r="PTH742" s="479"/>
      <c r="PTI742" s="479"/>
      <c r="PTJ742" s="479"/>
      <c r="PTK742" s="479"/>
      <c r="PTL742" s="479"/>
      <c r="PTM742" s="479"/>
      <c r="PTN742" s="479"/>
      <c r="PTO742" s="479"/>
      <c r="PTP742" s="479"/>
      <c r="PTQ742" s="479"/>
      <c r="PTR742" s="479"/>
      <c r="PTS742" s="479"/>
      <c r="PTT742" s="479"/>
      <c r="PTU742" s="479"/>
      <c r="PTV742" s="479"/>
      <c r="PTW742" s="479"/>
      <c r="PTX742" s="479"/>
      <c r="PTY742" s="479"/>
      <c r="PTZ742" s="479"/>
      <c r="PUA742" s="479"/>
      <c r="PUB742" s="479"/>
      <c r="PUC742" s="479"/>
      <c r="PUD742" s="479"/>
      <c r="PUE742" s="479"/>
      <c r="PUF742" s="479"/>
      <c r="PUG742" s="479"/>
      <c r="PUH742" s="479"/>
      <c r="PUI742" s="479"/>
      <c r="PUJ742" s="479"/>
      <c r="PUK742" s="479"/>
      <c r="PUL742" s="479"/>
      <c r="PUM742" s="479"/>
      <c r="PUN742" s="479"/>
      <c r="PUO742" s="479"/>
      <c r="PUP742" s="479"/>
      <c r="PUQ742" s="479"/>
      <c r="PUR742" s="479"/>
      <c r="PUS742" s="479"/>
      <c r="PUT742" s="479"/>
      <c r="PUU742" s="479"/>
      <c r="PUV742" s="479"/>
      <c r="PUW742" s="479"/>
      <c r="PUX742" s="479"/>
      <c r="PUY742" s="479"/>
      <c r="PUZ742" s="479"/>
      <c r="PVA742" s="479"/>
      <c r="PVB742" s="479"/>
      <c r="PVC742" s="479"/>
      <c r="PVD742" s="479"/>
      <c r="PVE742" s="479"/>
      <c r="PVF742" s="479"/>
      <c r="PVG742" s="479"/>
      <c r="PVH742" s="479"/>
      <c r="PVI742" s="479"/>
      <c r="PVJ742" s="479"/>
      <c r="PVK742" s="479"/>
      <c r="PVL742" s="479"/>
      <c r="PVM742" s="479"/>
      <c r="PVN742" s="479"/>
      <c r="PVO742" s="479"/>
      <c r="PVP742" s="479"/>
      <c r="PVQ742" s="479"/>
      <c r="PVR742" s="479"/>
      <c r="PVS742" s="479"/>
      <c r="PVT742" s="479"/>
      <c r="PVU742" s="479"/>
      <c r="PVV742" s="479"/>
      <c r="PVW742" s="479"/>
      <c r="PVX742" s="479"/>
      <c r="PVY742" s="479"/>
      <c r="PVZ742" s="479"/>
      <c r="PWA742" s="479"/>
      <c r="PWB742" s="479"/>
      <c r="PWC742" s="479"/>
      <c r="PWD742" s="479"/>
      <c r="PWE742" s="479"/>
      <c r="PWF742" s="479"/>
      <c r="PWG742" s="479"/>
      <c r="PWH742" s="479"/>
      <c r="PWI742" s="479"/>
      <c r="PWJ742" s="479"/>
      <c r="PWK742" s="479"/>
      <c r="PWL742" s="479"/>
      <c r="PWM742" s="479"/>
      <c r="PWN742" s="479"/>
      <c r="PWO742" s="479"/>
      <c r="PWP742" s="479"/>
      <c r="PWQ742" s="479"/>
      <c r="PWR742" s="479"/>
      <c r="PWS742" s="479"/>
      <c r="PWT742" s="479"/>
      <c r="PWU742" s="479"/>
      <c r="PWV742" s="479"/>
      <c r="PWW742" s="479"/>
      <c r="PWX742" s="479"/>
      <c r="PWY742" s="479"/>
      <c r="PWZ742" s="479"/>
      <c r="PXA742" s="479"/>
      <c r="PXB742" s="479"/>
      <c r="PXC742" s="479"/>
      <c r="PXD742" s="479"/>
      <c r="PXE742" s="479"/>
      <c r="PXF742" s="479"/>
      <c r="PXG742" s="479"/>
      <c r="PXH742" s="479"/>
      <c r="PXI742" s="479"/>
      <c r="PXJ742" s="479"/>
      <c r="PXK742" s="479"/>
      <c r="PXL742" s="479"/>
      <c r="PXM742" s="479"/>
      <c r="PXN742" s="479"/>
      <c r="PXO742" s="479"/>
      <c r="PXP742" s="479"/>
      <c r="PXQ742" s="479"/>
      <c r="PXR742" s="479"/>
      <c r="PXS742" s="479"/>
      <c r="PXT742" s="479"/>
      <c r="PXU742" s="479"/>
      <c r="PXV742" s="479"/>
      <c r="PXW742" s="479"/>
      <c r="PXX742" s="479"/>
      <c r="PXY742" s="479"/>
      <c r="PXZ742" s="479"/>
      <c r="PYA742" s="479"/>
      <c r="PYB742" s="479"/>
      <c r="PYC742" s="479"/>
      <c r="PYD742" s="479"/>
      <c r="PYE742" s="479"/>
      <c r="PYF742" s="479"/>
      <c r="PYG742" s="479"/>
      <c r="PYH742" s="479"/>
      <c r="PYI742" s="479"/>
      <c r="PYJ742" s="479"/>
      <c r="PYK742" s="479"/>
      <c r="PYL742" s="479"/>
      <c r="PYM742" s="479"/>
      <c r="PYN742" s="479"/>
      <c r="PYO742" s="479"/>
      <c r="PYP742" s="479"/>
      <c r="PYQ742" s="479"/>
      <c r="PYR742" s="479"/>
      <c r="PYS742" s="479"/>
      <c r="PYT742" s="479"/>
      <c r="PYU742" s="479"/>
      <c r="PYV742" s="479"/>
      <c r="PYW742" s="479"/>
      <c r="PYX742" s="479"/>
      <c r="PYY742" s="479"/>
      <c r="PYZ742" s="479"/>
      <c r="PZA742" s="479"/>
      <c r="PZB742" s="479"/>
      <c r="PZC742" s="479"/>
      <c r="PZD742" s="479"/>
      <c r="PZE742" s="479"/>
      <c r="PZF742" s="479"/>
      <c r="PZG742" s="479"/>
      <c r="PZH742" s="479"/>
      <c r="PZI742" s="479"/>
      <c r="PZJ742" s="479"/>
      <c r="PZK742" s="479"/>
      <c r="PZL742" s="479"/>
      <c r="PZM742" s="479"/>
      <c r="PZN742" s="479"/>
      <c r="PZO742" s="479"/>
      <c r="PZP742" s="479"/>
      <c r="PZQ742" s="479"/>
      <c r="PZR742" s="479"/>
      <c r="PZS742" s="479"/>
      <c r="PZT742" s="479"/>
      <c r="PZU742" s="479"/>
      <c r="PZV742" s="479"/>
      <c r="PZW742" s="479"/>
      <c r="PZX742" s="479"/>
      <c r="PZY742" s="479"/>
      <c r="PZZ742" s="479"/>
      <c r="QAA742" s="479"/>
      <c r="QAB742" s="479"/>
      <c r="QAC742" s="479"/>
      <c r="QAD742" s="479"/>
      <c r="QAE742" s="479"/>
      <c r="QAF742" s="479"/>
      <c r="QAG742" s="479"/>
      <c r="QAH742" s="479"/>
      <c r="QAI742" s="479"/>
      <c r="QAJ742" s="479"/>
      <c r="QAK742" s="479"/>
      <c r="QAL742" s="479"/>
      <c r="QAM742" s="479"/>
      <c r="QAN742" s="479"/>
      <c r="QAO742" s="479"/>
      <c r="QAP742" s="479"/>
      <c r="QAQ742" s="479"/>
      <c r="QAR742" s="479"/>
      <c r="QAS742" s="479"/>
      <c r="QAT742" s="479"/>
      <c r="QAU742" s="479"/>
      <c r="QAV742" s="479"/>
      <c r="QAW742" s="479"/>
      <c r="QAX742" s="479"/>
      <c r="QAY742" s="479"/>
      <c r="QAZ742" s="479"/>
      <c r="QBA742" s="479"/>
      <c r="QBB742" s="479"/>
      <c r="QBC742" s="479"/>
      <c r="QBD742" s="479"/>
      <c r="QBE742" s="479"/>
      <c r="QBF742" s="479"/>
      <c r="QBG742" s="479"/>
      <c r="QBH742" s="479"/>
      <c r="QBI742" s="479"/>
      <c r="QBJ742" s="479"/>
      <c r="QBK742" s="479"/>
      <c r="QBL742" s="479"/>
      <c r="QBM742" s="479"/>
      <c r="QBN742" s="479"/>
      <c r="QBO742" s="479"/>
      <c r="QBP742" s="479"/>
      <c r="QBQ742" s="479"/>
      <c r="QBR742" s="479"/>
      <c r="QBS742" s="479"/>
      <c r="QBT742" s="479"/>
      <c r="QBU742" s="479"/>
      <c r="QBV742" s="479"/>
      <c r="QBW742" s="479"/>
      <c r="QBX742" s="479"/>
      <c r="QBY742" s="479"/>
      <c r="QBZ742" s="479"/>
      <c r="QCA742" s="479"/>
      <c r="QCB742" s="479"/>
      <c r="QCC742" s="479"/>
      <c r="QCD742" s="479"/>
      <c r="QCE742" s="479"/>
      <c r="QCF742" s="479"/>
      <c r="QCG742" s="479"/>
      <c r="QCH742" s="479"/>
      <c r="QCI742" s="479"/>
      <c r="QCJ742" s="479"/>
      <c r="QCK742" s="479"/>
      <c r="QCL742" s="479"/>
      <c r="QCM742" s="479"/>
      <c r="QCN742" s="479"/>
      <c r="QCO742" s="479"/>
      <c r="QCP742" s="479"/>
      <c r="QCQ742" s="479"/>
      <c r="QCR742" s="479"/>
      <c r="QCS742" s="479"/>
      <c r="QCT742" s="479"/>
      <c r="QCU742" s="479"/>
      <c r="QCV742" s="479"/>
      <c r="QCW742" s="479"/>
      <c r="QCX742" s="479"/>
      <c r="QCY742" s="479"/>
      <c r="QCZ742" s="479"/>
      <c r="QDA742" s="479"/>
      <c r="QDB742" s="479"/>
      <c r="QDC742" s="479"/>
      <c r="QDD742" s="479"/>
      <c r="QDE742" s="479"/>
      <c r="QDF742" s="479"/>
      <c r="QDG742" s="479"/>
      <c r="QDH742" s="479"/>
      <c r="QDI742" s="479"/>
      <c r="QDJ742" s="479"/>
      <c r="QDK742" s="479"/>
      <c r="QDL742" s="479"/>
      <c r="QDM742" s="479"/>
      <c r="QDN742" s="479"/>
      <c r="QDO742" s="479"/>
      <c r="QDP742" s="479"/>
      <c r="QDQ742" s="479"/>
      <c r="QDR742" s="479"/>
      <c r="QDS742" s="479"/>
      <c r="QDT742" s="479"/>
      <c r="QDU742" s="479"/>
      <c r="QDV742" s="479"/>
      <c r="QDW742" s="479"/>
      <c r="QDX742" s="479"/>
      <c r="QDY742" s="479"/>
      <c r="QDZ742" s="479"/>
      <c r="QEA742" s="479"/>
      <c r="QEB742" s="479"/>
      <c r="QEC742" s="479"/>
      <c r="QED742" s="479"/>
      <c r="QEE742" s="479"/>
      <c r="QEF742" s="479"/>
      <c r="QEG742" s="479"/>
      <c r="QEH742" s="479"/>
      <c r="QEI742" s="479"/>
      <c r="QEJ742" s="479"/>
      <c r="QEK742" s="479"/>
      <c r="QEL742" s="479"/>
      <c r="QEM742" s="479"/>
      <c r="QEN742" s="479"/>
      <c r="QEO742" s="479"/>
      <c r="QEP742" s="479"/>
      <c r="QEQ742" s="479"/>
      <c r="QER742" s="479"/>
      <c r="QES742" s="479"/>
      <c r="QET742" s="479"/>
      <c r="QEU742" s="479"/>
      <c r="QEV742" s="479"/>
      <c r="QEW742" s="479"/>
      <c r="QEX742" s="479"/>
      <c r="QEY742" s="479"/>
      <c r="QEZ742" s="479"/>
      <c r="QFA742" s="479"/>
      <c r="QFB742" s="479"/>
      <c r="QFC742" s="479"/>
      <c r="QFD742" s="479"/>
      <c r="QFE742" s="479"/>
      <c r="QFF742" s="479"/>
      <c r="QFG742" s="479"/>
      <c r="QFH742" s="479"/>
      <c r="QFI742" s="479"/>
      <c r="QFJ742" s="479"/>
      <c r="QFK742" s="479"/>
      <c r="QFL742" s="479"/>
      <c r="QFM742" s="479"/>
      <c r="QFN742" s="479"/>
      <c r="QFO742" s="479"/>
      <c r="QFP742" s="479"/>
      <c r="QFQ742" s="479"/>
      <c r="QFR742" s="479"/>
      <c r="QFS742" s="479"/>
      <c r="QFT742" s="479"/>
      <c r="QFU742" s="479"/>
      <c r="QFV742" s="479"/>
      <c r="QFW742" s="479"/>
      <c r="QFX742" s="479"/>
      <c r="QFY742" s="479"/>
      <c r="QFZ742" s="479"/>
      <c r="QGA742" s="479"/>
      <c r="QGB742" s="479"/>
      <c r="QGC742" s="479"/>
      <c r="QGD742" s="479"/>
      <c r="QGE742" s="479"/>
      <c r="QGF742" s="479"/>
      <c r="QGG742" s="479"/>
      <c r="QGH742" s="479"/>
      <c r="QGI742" s="479"/>
      <c r="QGJ742" s="479"/>
      <c r="QGK742" s="479"/>
      <c r="QGL742" s="479"/>
      <c r="QGM742" s="479"/>
      <c r="QGN742" s="479"/>
      <c r="QGO742" s="479"/>
      <c r="QGP742" s="479"/>
      <c r="QGQ742" s="479"/>
      <c r="QGR742" s="479"/>
      <c r="QGS742" s="479"/>
      <c r="QGT742" s="479"/>
      <c r="QGU742" s="479"/>
      <c r="QGV742" s="479"/>
      <c r="QGW742" s="479"/>
      <c r="QGX742" s="479"/>
      <c r="QGY742" s="479"/>
      <c r="QGZ742" s="479"/>
      <c r="QHA742" s="479"/>
      <c r="QHB742" s="479"/>
      <c r="QHC742" s="479"/>
      <c r="QHD742" s="479"/>
      <c r="QHE742" s="479"/>
      <c r="QHF742" s="479"/>
      <c r="QHG742" s="479"/>
      <c r="QHH742" s="479"/>
      <c r="QHI742" s="479"/>
      <c r="QHJ742" s="479"/>
      <c r="QHK742" s="479"/>
      <c r="QHL742" s="479"/>
      <c r="QHM742" s="479"/>
      <c r="QHN742" s="479"/>
      <c r="QHO742" s="479"/>
      <c r="QHP742" s="479"/>
      <c r="QHQ742" s="479"/>
      <c r="QHR742" s="479"/>
      <c r="QHS742" s="479"/>
      <c r="QHT742" s="479"/>
      <c r="QHU742" s="479"/>
      <c r="QHV742" s="479"/>
      <c r="QHW742" s="479"/>
      <c r="QHX742" s="479"/>
      <c r="QHY742" s="479"/>
      <c r="QHZ742" s="479"/>
      <c r="QIA742" s="479"/>
      <c r="QIB742" s="479"/>
      <c r="QIC742" s="479"/>
      <c r="QID742" s="479"/>
      <c r="QIE742" s="479"/>
      <c r="QIF742" s="479"/>
      <c r="QIG742" s="479"/>
      <c r="QIH742" s="479"/>
      <c r="QII742" s="479"/>
      <c r="QIJ742" s="479"/>
      <c r="QIK742" s="479"/>
      <c r="QIL742" s="479"/>
      <c r="QIM742" s="479"/>
      <c r="QIN742" s="479"/>
      <c r="QIO742" s="479"/>
      <c r="QIP742" s="479"/>
      <c r="QIQ742" s="479"/>
      <c r="QIR742" s="479"/>
      <c r="QIS742" s="479"/>
      <c r="QIT742" s="479"/>
      <c r="QIU742" s="479"/>
      <c r="QIV742" s="479"/>
      <c r="QIW742" s="479"/>
      <c r="QIX742" s="479"/>
      <c r="QIY742" s="479"/>
      <c r="QIZ742" s="479"/>
      <c r="QJA742" s="479"/>
      <c r="QJB742" s="479"/>
      <c r="QJC742" s="479"/>
      <c r="QJD742" s="479"/>
      <c r="QJE742" s="479"/>
      <c r="QJF742" s="479"/>
      <c r="QJG742" s="479"/>
      <c r="QJH742" s="479"/>
      <c r="QJI742" s="479"/>
      <c r="QJJ742" s="479"/>
      <c r="QJK742" s="479"/>
      <c r="QJL742" s="479"/>
      <c r="QJM742" s="479"/>
      <c r="QJN742" s="479"/>
      <c r="QJO742" s="479"/>
      <c r="QJP742" s="479"/>
      <c r="QJQ742" s="479"/>
      <c r="QJR742" s="479"/>
      <c r="QJS742" s="479"/>
      <c r="QJT742" s="479"/>
      <c r="QJU742" s="479"/>
      <c r="QJV742" s="479"/>
      <c r="QJW742" s="479"/>
      <c r="QJX742" s="479"/>
      <c r="QJY742" s="479"/>
      <c r="QJZ742" s="479"/>
      <c r="QKA742" s="479"/>
      <c r="QKB742" s="479"/>
      <c r="QKC742" s="479"/>
      <c r="QKD742" s="479"/>
      <c r="QKE742" s="479"/>
      <c r="QKF742" s="479"/>
      <c r="QKG742" s="479"/>
      <c r="QKH742" s="479"/>
      <c r="QKI742" s="479"/>
      <c r="QKJ742" s="479"/>
      <c r="QKK742" s="479"/>
      <c r="QKL742" s="479"/>
      <c r="QKM742" s="479"/>
      <c r="QKN742" s="479"/>
      <c r="QKO742" s="479"/>
      <c r="QKP742" s="479"/>
      <c r="QKQ742" s="479"/>
      <c r="QKR742" s="479"/>
      <c r="QKS742" s="479"/>
      <c r="QKT742" s="479"/>
      <c r="QKU742" s="479"/>
      <c r="QKV742" s="479"/>
      <c r="QKW742" s="479"/>
      <c r="QKX742" s="479"/>
      <c r="QKY742" s="479"/>
      <c r="QKZ742" s="479"/>
      <c r="QLA742" s="479"/>
      <c r="QLB742" s="479"/>
      <c r="QLC742" s="479"/>
      <c r="QLD742" s="479"/>
      <c r="QLE742" s="479"/>
      <c r="QLF742" s="479"/>
      <c r="QLG742" s="479"/>
      <c r="QLH742" s="479"/>
      <c r="QLI742" s="479"/>
      <c r="QLJ742" s="479"/>
      <c r="QLK742" s="479"/>
      <c r="QLL742" s="479"/>
      <c r="QLM742" s="479"/>
      <c r="QLN742" s="479"/>
      <c r="QLO742" s="479"/>
      <c r="QLP742" s="479"/>
      <c r="QLQ742" s="479"/>
      <c r="QLR742" s="479"/>
      <c r="QLS742" s="479"/>
      <c r="QLT742" s="479"/>
      <c r="QLU742" s="479"/>
      <c r="QLV742" s="479"/>
      <c r="QLW742" s="479"/>
      <c r="QLX742" s="479"/>
      <c r="QLY742" s="479"/>
      <c r="QLZ742" s="479"/>
      <c r="QMA742" s="479"/>
      <c r="QMB742" s="479"/>
      <c r="QMC742" s="479"/>
      <c r="QMD742" s="479"/>
      <c r="QME742" s="479"/>
      <c r="QMF742" s="479"/>
      <c r="QMG742" s="479"/>
      <c r="QMH742" s="479"/>
      <c r="QMI742" s="479"/>
      <c r="QMJ742" s="479"/>
      <c r="QMK742" s="479"/>
      <c r="QML742" s="479"/>
      <c r="QMM742" s="479"/>
      <c r="QMN742" s="479"/>
      <c r="QMO742" s="479"/>
      <c r="QMP742" s="479"/>
      <c r="QMQ742" s="479"/>
      <c r="QMR742" s="479"/>
      <c r="QMS742" s="479"/>
      <c r="QMT742" s="479"/>
      <c r="QMU742" s="479"/>
      <c r="QMV742" s="479"/>
      <c r="QMW742" s="479"/>
      <c r="QMX742" s="479"/>
      <c r="QMY742" s="479"/>
      <c r="QMZ742" s="479"/>
      <c r="QNA742" s="479"/>
      <c r="QNB742" s="479"/>
      <c r="QNC742" s="479"/>
      <c r="QND742" s="479"/>
      <c r="QNE742" s="479"/>
      <c r="QNF742" s="479"/>
      <c r="QNG742" s="479"/>
      <c r="QNH742" s="479"/>
      <c r="QNI742" s="479"/>
      <c r="QNJ742" s="479"/>
      <c r="QNK742" s="479"/>
      <c r="QNL742" s="479"/>
      <c r="QNM742" s="479"/>
      <c r="QNN742" s="479"/>
      <c r="QNO742" s="479"/>
      <c r="QNP742" s="479"/>
      <c r="QNQ742" s="479"/>
      <c r="QNR742" s="479"/>
      <c r="QNS742" s="479"/>
      <c r="QNT742" s="479"/>
      <c r="QNU742" s="479"/>
      <c r="QNV742" s="479"/>
      <c r="QNW742" s="479"/>
      <c r="QNX742" s="479"/>
      <c r="QNY742" s="479"/>
      <c r="QNZ742" s="479"/>
      <c r="QOA742" s="479"/>
      <c r="QOB742" s="479"/>
      <c r="QOC742" s="479"/>
      <c r="QOD742" s="479"/>
      <c r="QOE742" s="479"/>
      <c r="QOF742" s="479"/>
      <c r="QOG742" s="479"/>
      <c r="QOH742" s="479"/>
      <c r="QOI742" s="479"/>
      <c r="QOJ742" s="479"/>
      <c r="QOK742" s="479"/>
      <c r="QOL742" s="479"/>
      <c r="QOM742" s="479"/>
      <c r="QON742" s="479"/>
      <c r="QOO742" s="479"/>
      <c r="QOP742" s="479"/>
      <c r="QOQ742" s="479"/>
      <c r="QOR742" s="479"/>
      <c r="QOS742" s="479"/>
      <c r="QOT742" s="479"/>
      <c r="QOU742" s="479"/>
      <c r="QOV742" s="479"/>
      <c r="QOW742" s="479"/>
      <c r="QOX742" s="479"/>
      <c r="QOY742" s="479"/>
      <c r="QOZ742" s="479"/>
      <c r="QPA742" s="479"/>
      <c r="QPB742" s="479"/>
      <c r="QPC742" s="479"/>
      <c r="QPD742" s="479"/>
      <c r="QPE742" s="479"/>
      <c r="QPF742" s="479"/>
      <c r="QPG742" s="479"/>
      <c r="QPH742" s="479"/>
      <c r="QPI742" s="479"/>
      <c r="QPJ742" s="479"/>
      <c r="QPK742" s="479"/>
      <c r="QPL742" s="479"/>
      <c r="QPM742" s="479"/>
      <c r="QPN742" s="479"/>
      <c r="QPO742" s="479"/>
      <c r="QPP742" s="479"/>
      <c r="QPQ742" s="479"/>
      <c r="QPR742" s="479"/>
      <c r="QPS742" s="479"/>
      <c r="QPT742" s="479"/>
      <c r="QPU742" s="479"/>
      <c r="QPV742" s="479"/>
      <c r="QPW742" s="479"/>
      <c r="QPX742" s="479"/>
      <c r="QPY742" s="479"/>
      <c r="QPZ742" s="479"/>
      <c r="QQA742" s="479"/>
      <c r="QQB742" s="479"/>
      <c r="QQC742" s="479"/>
      <c r="QQD742" s="479"/>
      <c r="QQE742" s="479"/>
      <c r="QQF742" s="479"/>
      <c r="QQG742" s="479"/>
      <c r="QQH742" s="479"/>
      <c r="QQI742" s="479"/>
      <c r="QQJ742" s="479"/>
      <c r="QQK742" s="479"/>
      <c r="QQL742" s="479"/>
      <c r="QQM742" s="479"/>
      <c r="QQN742" s="479"/>
      <c r="QQO742" s="479"/>
      <c r="QQP742" s="479"/>
      <c r="QQQ742" s="479"/>
      <c r="QQR742" s="479"/>
      <c r="QQS742" s="479"/>
      <c r="QQT742" s="479"/>
      <c r="QQU742" s="479"/>
      <c r="QQV742" s="479"/>
      <c r="QQW742" s="479"/>
      <c r="QQX742" s="479"/>
      <c r="QQY742" s="479"/>
      <c r="QQZ742" s="479"/>
      <c r="QRA742" s="479"/>
      <c r="QRB742" s="479"/>
      <c r="QRC742" s="479"/>
      <c r="QRD742" s="479"/>
      <c r="QRE742" s="479"/>
      <c r="QRF742" s="479"/>
      <c r="QRG742" s="479"/>
      <c r="QRH742" s="479"/>
      <c r="QRI742" s="479"/>
      <c r="QRJ742" s="479"/>
      <c r="QRK742" s="479"/>
      <c r="QRL742" s="479"/>
      <c r="QRM742" s="479"/>
      <c r="QRN742" s="479"/>
      <c r="QRO742" s="479"/>
      <c r="QRP742" s="479"/>
      <c r="QRQ742" s="479"/>
      <c r="QRR742" s="479"/>
      <c r="QRS742" s="479"/>
      <c r="QRT742" s="479"/>
      <c r="QRU742" s="479"/>
      <c r="QRV742" s="479"/>
      <c r="QRW742" s="479"/>
      <c r="QRX742" s="479"/>
      <c r="QRY742" s="479"/>
      <c r="QRZ742" s="479"/>
      <c r="QSA742" s="479"/>
      <c r="QSB742" s="479"/>
      <c r="QSC742" s="479"/>
      <c r="QSD742" s="479"/>
      <c r="QSE742" s="479"/>
      <c r="QSF742" s="479"/>
      <c r="QSG742" s="479"/>
      <c r="QSH742" s="479"/>
      <c r="QSI742" s="479"/>
      <c r="QSJ742" s="479"/>
      <c r="QSK742" s="479"/>
      <c r="QSL742" s="479"/>
      <c r="QSM742" s="479"/>
      <c r="QSN742" s="479"/>
      <c r="QSO742" s="479"/>
      <c r="QSP742" s="479"/>
      <c r="QSQ742" s="479"/>
      <c r="QSR742" s="479"/>
      <c r="QSS742" s="479"/>
      <c r="QST742" s="479"/>
      <c r="QSU742" s="479"/>
      <c r="QSV742" s="479"/>
      <c r="QSW742" s="479"/>
      <c r="QSX742" s="479"/>
      <c r="QSY742" s="479"/>
      <c r="QSZ742" s="479"/>
      <c r="QTA742" s="479"/>
      <c r="QTB742" s="479"/>
      <c r="QTC742" s="479"/>
      <c r="QTD742" s="479"/>
      <c r="QTE742" s="479"/>
      <c r="QTF742" s="479"/>
      <c r="QTG742" s="479"/>
      <c r="QTH742" s="479"/>
      <c r="QTI742" s="479"/>
      <c r="QTJ742" s="479"/>
      <c r="QTK742" s="479"/>
      <c r="QTL742" s="479"/>
      <c r="QTM742" s="479"/>
      <c r="QTN742" s="479"/>
      <c r="QTO742" s="479"/>
      <c r="QTP742" s="479"/>
      <c r="QTQ742" s="479"/>
      <c r="QTR742" s="479"/>
      <c r="QTS742" s="479"/>
      <c r="QTT742" s="479"/>
      <c r="QTU742" s="479"/>
      <c r="QTV742" s="479"/>
      <c r="QTW742" s="479"/>
      <c r="QTX742" s="479"/>
      <c r="QTY742" s="479"/>
      <c r="QTZ742" s="479"/>
      <c r="QUA742" s="479"/>
      <c r="QUB742" s="479"/>
      <c r="QUC742" s="479"/>
      <c r="QUD742" s="479"/>
      <c r="QUE742" s="479"/>
      <c r="QUF742" s="479"/>
      <c r="QUG742" s="479"/>
      <c r="QUH742" s="479"/>
      <c r="QUI742" s="479"/>
      <c r="QUJ742" s="479"/>
      <c r="QUK742" s="479"/>
      <c r="QUL742" s="479"/>
      <c r="QUM742" s="479"/>
      <c r="QUN742" s="479"/>
      <c r="QUO742" s="479"/>
      <c r="QUP742" s="479"/>
      <c r="QUQ742" s="479"/>
      <c r="QUR742" s="479"/>
      <c r="QUS742" s="479"/>
      <c r="QUT742" s="479"/>
      <c r="QUU742" s="479"/>
      <c r="QUV742" s="479"/>
      <c r="QUW742" s="479"/>
      <c r="QUX742" s="479"/>
      <c r="QUY742" s="479"/>
      <c r="QUZ742" s="479"/>
      <c r="QVA742" s="479"/>
      <c r="QVB742" s="479"/>
      <c r="QVC742" s="479"/>
      <c r="QVD742" s="479"/>
      <c r="QVE742" s="479"/>
      <c r="QVF742" s="479"/>
      <c r="QVG742" s="479"/>
      <c r="QVH742" s="479"/>
      <c r="QVI742" s="479"/>
      <c r="QVJ742" s="479"/>
      <c r="QVK742" s="479"/>
      <c r="QVL742" s="479"/>
      <c r="QVM742" s="479"/>
      <c r="QVN742" s="479"/>
      <c r="QVO742" s="479"/>
      <c r="QVP742" s="479"/>
      <c r="QVQ742" s="479"/>
      <c r="QVR742" s="479"/>
      <c r="QVS742" s="479"/>
      <c r="QVT742" s="479"/>
      <c r="QVU742" s="479"/>
      <c r="QVV742" s="479"/>
      <c r="QVW742" s="479"/>
      <c r="QVX742" s="479"/>
      <c r="QVY742" s="479"/>
      <c r="QVZ742" s="479"/>
      <c r="QWA742" s="479"/>
      <c r="QWB742" s="479"/>
      <c r="QWC742" s="479"/>
      <c r="QWD742" s="479"/>
      <c r="QWE742" s="479"/>
      <c r="QWF742" s="479"/>
      <c r="QWG742" s="479"/>
      <c r="QWH742" s="479"/>
      <c r="QWI742" s="479"/>
      <c r="QWJ742" s="479"/>
      <c r="QWK742" s="479"/>
      <c r="QWL742" s="479"/>
      <c r="QWM742" s="479"/>
      <c r="QWN742" s="479"/>
      <c r="QWO742" s="479"/>
      <c r="QWP742" s="479"/>
      <c r="QWQ742" s="479"/>
      <c r="QWR742" s="479"/>
      <c r="QWS742" s="479"/>
      <c r="QWT742" s="479"/>
      <c r="QWU742" s="479"/>
      <c r="QWV742" s="479"/>
      <c r="QWW742" s="479"/>
      <c r="QWX742" s="479"/>
      <c r="QWY742" s="479"/>
      <c r="QWZ742" s="479"/>
      <c r="QXA742" s="479"/>
      <c r="QXB742" s="479"/>
      <c r="QXC742" s="479"/>
      <c r="QXD742" s="479"/>
      <c r="QXE742" s="479"/>
      <c r="QXF742" s="479"/>
      <c r="QXG742" s="479"/>
      <c r="QXH742" s="479"/>
      <c r="QXI742" s="479"/>
      <c r="QXJ742" s="479"/>
      <c r="QXK742" s="479"/>
      <c r="QXL742" s="479"/>
      <c r="QXM742" s="479"/>
      <c r="QXN742" s="479"/>
      <c r="QXO742" s="479"/>
      <c r="QXP742" s="479"/>
      <c r="QXQ742" s="479"/>
      <c r="QXR742" s="479"/>
      <c r="QXS742" s="479"/>
      <c r="QXT742" s="479"/>
      <c r="QXU742" s="479"/>
      <c r="QXV742" s="479"/>
      <c r="QXW742" s="479"/>
      <c r="QXX742" s="479"/>
      <c r="QXY742" s="479"/>
      <c r="QXZ742" s="479"/>
      <c r="QYA742" s="479"/>
      <c r="QYB742" s="479"/>
      <c r="QYC742" s="479"/>
      <c r="QYD742" s="479"/>
      <c r="QYE742" s="479"/>
      <c r="QYF742" s="479"/>
      <c r="QYG742" s="479"/>
      <c r="QYH742" s="479"/>
      <c r="QYI742" s="479"/>
      <c r="QYJ742" s="479"/>
      <c r="QYK742" s="479"/>
      <c r="QYL742" s="479"/>
      <c r="QYM742" s="479"/>
      <c r="QYN742" s="479"/>
      <c r="QYO742" s="479"/>
      <c r="QYP742" s="479"/>
      <c r="QYQ742" s="479"/>
      <c r="QYR742" s="479"/>
      <c r="QYS742" s="479"/>
      <c r="QYT742" s="479"/>
      <c r="QYU742" s="479"/>
      <c r="QYV742" s="479"/>
      <c r="QYW742" s="479"/>
      <c r="QYX742" s="479"/>
      <c r="QYY742" s="479"/>
      <c r="QYZ742" s="479"/>
      <c r="QZA742" s="479"/>
      <c r="QZB742" s="479"/>
      <c r="QZC742" s="479"/>
      <c r="QZD742" s="479"/>
      <c r="QZE742" s="479"/>
      <c r="QZF742" s="479"/>
      <c r="QZG742" s="479"/>
      <c r="QZH742" s="479"/>
      <c r="QZI742" s="479"/>
      <c r="QZJ742" s="479"/>
      <c r="QZK742" s="479"/>
      <c r="QZL742" s="479"/>
      <c r="QZM742" s="479"/>
      <c r="QZN742" s="479"/>
      <c r="QZO742" s="479"/>
      <c r="QZP742" s="479"/>
      <c r="QZQ742" s="479"/>
      <c r="QZR742" s="479"/>
      <c r="QZS742" s="479"/>
      <c r="QZT742" s="479"/>
      <c r="QZU742" s="479"/>
      <c r="QZV742" s="479"/>
      <c r="QZW742" s="479"/>
      <c r="QZX742" s="479"/>
      <c r="QZY742" s="479"/>
      <c r="QZZ742" s="479"/>
      <c r="RAA742" s="479"/>
      <c r="RAB742" s="479"/>
      <c r="RAC742" s="479"/>
      <c r="RAD742" s="479"/>
      <c r="RAE742" s="479"/>
      <c r="RAF742" s="479"/>
      <c r="RAG742" s="479"/>
      <c r="RAH742" s="479"/>
      <c r="RAI742" s="479"/>
      <c r="RAJ742" s="479"/>
      <c r="RAK742" s="479"/>
      <c r="RAL742" s="479"/>
      <c r="RAM742" s="479"/>
      <c r="RAN742" s="479"/>
      <c r="RAO742" s="479"/>
      <c r="RAP742" s="479"/>
      <c r="RAQ742" s="479"/>
      <c r="RAR742" s="479"/>
      <c r="RAS742" s="479"/>
      <c r="RAT742" s="479"/>
      <c r="RAU742" s="479"/>
      <c r="RAV742" s="479"/>
      <c r="RAW742" s="479"/>
      <c r="RAX742" s="479"/>
      <c r="RAY742" s="479"/>
      <c r="RAZ742" s="479"/>
      <c r="RBA742" s="479"/>
      <c r="RBB742" s="479"/>
      <c r="RBC742" s="479"/>
      <c r="RBD742" s="479"/>
      <c r="RBE742" s="479"/>
      <c r="RBF742" s="479"/>
      <c r="RBG742" s="479"/>
      <c r="RBH742" s="479"/>
      <c r="RBI742" s="479"/>
      <c r="RBJ742" s="479"/>
      <c r="RBK742" s="479"/>
      <c r="RBL742" s="479"/>
      <c r="RBM742" s="479"/>
      <c r="RBN742" s="479"/>
      <c r="RBO742" s="479"/>
      <c r="RBP742" s="479"/>
      <c r="RBQ742" s="479"/>
      <c r="RBR742" s="479"/>
      <c r="RBS742" s="479"/>
      <c r="RBT742" s="479"/>
      <c r="RBU742" s="479"/>
      <c r="RBV742" s="479"/>
      <c r="RBW742" s="479"/>
      <c r="RBX742" s="479"/>
      <c r="RBY742" s="479"/>
      <c r="RBZ742" s="479"/>
      <c r="RCA742" s="479"/>
      <c r="RCB742" s="479"/>
      <c r="RCC742" s="479"/>
      <c r="RCD742" s="479"/>
      <c r="RCE742" s="479"/>
      <c r="RCF742" s="479"/>
      <c r="RCG742" s="479"/>
      <c r="RCH742" s="479"/>
      <c r="RCI742" s="479"/>
      <c r="RCJ742" s="479"/>
      <c r="RCK742" s="479"/>
      <c r="RCL742" s="479"/>
      <c r="RCM742" s="479"/>
      <c r="RCN742" s="479"/>
      <c r="RCO742" s="479"/>
      <c r="RCP742" s="479"/>
      <c r="RCQ742" s="479"/>
      <c r="RCR742" s="479"/>
      <c r="RCS742" s="479"/>
      <c r="RCT742" s="479"/>
      <c r="RCU742" s="479"/>
      <c r="RCV742" s="479"/>
      <c r="RCW742" s="479"/>
      <c r="RCX742" s="479"/>
      <c r="RCY742" s="479"/>
      <c r="RCZ742" s="479"/>
      <c r="RDA742" s="479"/>
      <c r="RDB742" s="479"/>
      <c r="RDC742" s="479"/>
      <c r="RDD742" s="479"/>
      <c r="RDE742" s="479"/>
      <c r="RDF742" s="479"/>
      <c r="RDG742" s="479"/>
      <c r="RDH742" s="479"/>
      <c r="RDI742" s="479"/>
      <c r="RDJ742" s="479"/>
      <c r="RDK742" s="479"/>
      <c r="RDL742" s="479"/>
      <c r="RDM742" s="479"/>
      <c r="RDN742" s="479"/>
      <c r="RDO742" s="479"/>
      <c r="RDP742" s="479"/>
      <c r="RDQ742" s="479"/>
      <c r="RDR742" s="479"/>
      <c r="RDS742" s="479"/>
      <c r="RDT742" s="479"/>
      <c r="RDU742" s="479"/>
      <c r="RDV742" s="479"/>
      <c r="RDW742" s="479"/>
      <c r="RDX742" s="479"/>
      <c r="RDY742" s="479"/>
      <c r="RDZ742" s="479"/>
      <c r="REA742" s="479"/>
      <c r="REB742" s="479"/>
      <c r="REC742" s="479"/>
      <c r="RED742" s="479"/>
      <c r="REE742" s="479"/>
      <c r="REF742" s="479"/>
      <c r="REG742" s="479"/>
      <c r="REH742" s="479"/>
      <c r="REI742" s="479"/>
      <c r="REJ742" s="479"/>
      <c r="REK742" s="479"/>
      <c r="REL742" s="479"/>
      <c r="REM742" s="479"/>
      <c r="REN742" s="479"/>
      <c r="REO742" s="479"/>
      <c r="REP742" s="479"/>
      <c r="REQ742" s="479"/>
      <c r="RER742" s="479"/>
      <c r="RES742" s="479"/>
      <c r="RET742" s="479"/>
      <c r="REU742" s="479"/>
      <c r="REV742" s="479"/>
      <c r="REW742" s="479"/>
      <c r="REX742" s="479"/>
      <c r="REY742" s="479"/>
      <c r="REZ742" s="479"/>
      <c r="RFA742" s="479"/>
      <c r="RFB742" s="479"/>
      <c r="RFC742" s="479"/>
      <c r="RFD742" s="479"/>
      <c r="RFE742" s="479"/>
      <c r="RFF742" s="479"/>
      <c r="RFG742" s="479"/>
      <c r="RFH742" s="479"/>
      <c r="RFI742" s="479"/>
      <c r="RFJ742" s="479"/>
      <c r="RFK742" s="479"/>
      <c r="RFL742" s="479"/>
      <c r="RFM742" s="479"/>
      <c r="RFN742" s="479"/>
      <c r="RFO742" s="479"/>
      <c r="RFP742" s="479"/>
      <c r="RFQ742" s="479"/>
      <c r="RFR742" s="479"/>
      <c r="RFS742" s="479"/>
      <c r="RFT742" s="479"/>
      <c r="RFU742" s="479"/>
      <c r="RFV742" s="479"/>
      <c r="RFW742" s="479"/>
      <c r="RFX742" s="479"/>
      <c r="RFY742" s="479"/>
      <c r="RFZ742" s="479"/>
      <c r="RGA742" s="479"/>
      <c r="RGB742" s="479"/>
      <c r="RGC742" s="479"/>
      <c r="RGD742" s="479"/>
      <c r="RGE742" s="479"/>
      <c r="RGF742" s="479"/>
      <c r="RGG742" s="479"/>
      <c r="RGH742" s="479"/>
      <c r="RGI742" s="479"/>
      <c r="RGJ742" s="479"/>
      <c r="RGK742" s="479"/>
      <c r="RGL742" s="479"/>
      <c r="RGM742" s="479"/>
      <c r="RGN742" s="479"/>
      <c r="RGO742" s="479"/>
      <c r="RGP742" s="479"/>
      <c r="RGQ742" s="479"/>
      <c r="RGR742" s="479"/>
      <c r="RGS742" s="479"/>
      <c r="RGT742" s="479"/>
      <c r="RGU742" s="479"/>
      <c r="RGV742" s="479"/>
      <c r="RGW742" s="479"/>
      <c r="RGX742" s="479"/>
      <c r="RGY742" s="479"/>
      <c r="RGZ742" s="479"/>
      <c r="RHA742" s="479"/>
      <c r="RHB742" s="479"/>
      <c r="RHC742" s="479"/>
      <c r="RHD742" s="479"/>
      <c r="RHE742" s="479"/>
      <c r="RHF742" s="479"/>
      <c r="RHG742" s="479"/>
      <c r="RHH742" s="479"/>
      <c r="RHI742" s="479"/>
      <c r="RHJ742" s="479"/>
      <c r="RHK742" s="479"/>
      <c r="RHL742" s="479"/>
      <c r="RHM742" s="479"/>
      <c r="RHN742" s="479"/>
      <c r="RHO742" s="479"/>
      <c r="RHP742" s="479"/>
      <c r="RHQ742" s="479"/>
      <c r="RHR742" s="479"/>
      <c r="RHS742" s="479"/>
      <c r="RHT742" s="479"/>
      <c r="RHU742" s="479"/>
      <c r="RHV742" s="479"/>
      <c r="RHW742" s="479"/>
      <c r="RHX742" s="479"/>
      <c r="RHY742" s="479"/>
      <c r="RHZ742" s="479"/>
      <c r="RIA742" s="479"/>
      <c r="RIB742" s="479"/>
      <c r="RIC742" s="479"/>
      <c r="RID742" s="479"/>
      <c r="RIE742" s="479"/>
      <c r="RIF742" s="479"/>
      <c r="RIG742" s="479"/>
      <c r="RIH742" s="479"/>
      <c r="RII742" s="479"/>
      <c r="RIJ742" s="479"/>
      <c r="RIK742" s="479"/>
      <c r="RIL742" s="479"/>
      <c r="RIM742" s="479"/>
      <c r="RIN742" s="479"/>
      <c r="RIO742" s="479"/>
      <c r="RIP742" s="479"/>
      <c r="RIQ742" s="479"/>
      <c r="RIR742" s="479"/>
      <c r="RIS742" s="479"/>
      <c r="RIT742" s="479"/>
      <c r="RIU742" s="479"/>
      <c r="RIV742" s="479"/>
      <c r="RIW742" s="479"/>
      <c r="RIX742" s="479"/>
      <c r="RIY742" s="479"/>
      <c r="RIZ742" s="479"/>
      <c r="RJA742" s="479"/>
      <c r="RJB742" s="479"/>
      <c r="RJC742" s="479"/>
      <c r="RJD742" s="479"/>
      <c r="RJE742" s="479"/>
      <c r="RJF742" s="479"/>
      <c r="RJG742" s="479"/>
      <c r="RJH742" s="479"/>
      <c r="RJI742" s="479"/>
      <c r="RJJ742" s="479"/>
      <c r="RJK742" s="479"/>
      <c r="RJL742" s="479"/>
      <c r="RJM742" s="479"/>
      <c r="RJN742" s="479"/>
      <c r="RJO742" s="479"/>
      <c r="RJP742" s="479"/>
      <c r="RJQ742" s="479"/>
      <c r="RJR742" s="479"/>
      <c r="RJS742" s="479"/>
      <c r="RJT742" s="479"/>
      <c r="RJU742" s="479"/>
      <c r="RJV742" s="479"/>
      <c r="RJW742" s="479"/>
      <c r="RJX742" s="479"/>
      <c r="RJY742" s="479"/>
      <c r="RJZ742" s="479"/>
      <c r="RKA742" s="479"/>
      <c r="RKB742" s="479"/>
      <c r="RKC742" s="479"/>
      <c r="RKD742" s="479"/>
      <c r="RKE742" s="479"/>
      <c r="RKF742" s="479"/>
      <c r="RKG742" s="479"/>
      <c r="RKH742" s="479"/>
      <c r="RKI742" s="479"/>
      <c r="RKJ742" s="479"/>
      <c r="RKK742" s="479"/>
      <c r="RKL742" s="479"/>
      <c r="RKM742" s="479"/>
      <c r="RKN742" s="479"/>
      <c r="RKO742" s="479"/>
      <c r="RKP742" s="479"/>
      <c r="RKQ742" s="479"/>
      <c r="RKR742" s="479"/>
      <c r="RKS742" s="479"/>
      <c r="RKT742" s="479"/>
      <c r="RKU742" s="479"/>
      <c r="RKV742" s="479"/>
      <c r="RKW742" s="479"/>
      <c r="RKX742" s="479"/>
      <c r="RKY742" s="479"/>
      <c r="RKZ742" s="479"/>
      <c r="RLA742" s="479"/>
      <c r="RLB742" s="479"/>
      <c r="RLC742" s="479"/>
      <c r="RLD742" s="479"/>
      <c r="RLE742" s="479"/>
      <c r="RLF742" s="479"/>
      <c r="RLG742" s="479"/>
      <c r="RLH742" s="479"/>
      <c r="RLI742" s="479"/>
      <c r="RLJ742" s="479"/>
      <c r="RLK742" s="479"/>
      <c r="RLL742" s="479"/>
      <c r="RLM742" s="479"/>
      <c r="RLN742" s="479"/>
      <c r="RLO742" s="479"/>
      <c r="RLP742" s="479"/>
      <c r="RLQ742" s="479"/>
      <c r="RLR742" s="479"/>
      <c r="RLS742" s="479"/>
      <c r="RLT742" s="479"/>
      <c r="RLU742" s="479"/>
      <c r="RLV742" s="479"/>
      <c r="RLW742" s="479"/>
      <c r="RLX742" s="479"/>
      <c r="RLY742" s="479"/>
      <c r="RLZ742" s="479"/>
      <c r="RMA742" s="479"/>
      <c r="RMB742" s="479"/>
      <c r="RMC742" s="479"/>
      <c r="RMD742" s="479"/>
      <c r="RME742" s="479"/>
      <c r="RMF742" s="479"/>
      <c r="RMG742" s="479"/>
      <c r="RMH742" s="479"/>
      <c r="RMI742" s="479"/>
      <c r="RMJ742" s="479"/>
      <c r="RMK742" s="479"/>
      <c r="RML742" s="479"/>
      <c r="RMM742" s="479"/>
      <c r="RMN742" s="479"/>
      <c r="RMO742" s="479"/>
      <c r="RMP742" s="479"/>
      <c r="RMQ742" s="479"/>
      <c r="RMR742" s="479"/>
      <c r="RMS742" s="479"/>
      <c r="RMT742" s="479"/>
      <c r="RMU742" s="479"/>
      <c r="RMV742" s="479"/>
      <c r="RMW742" s="479"/>
      <c r="RMX742" s="479"/>
      <c r="RMY742" s="479"/>
      <c r="RMZ742" s="479"/>
      <c r="RNA742" s="479"/>
      <c r="RNB742" s="479"/>
      <c r="RNC742" s="479"/>
      <c r="RND742" s="479"/>
      <c r="RNE742" s="479"/>
      <c r="RNF742" s="479"/>
      <c r="RNG742" s="479"/>
      <c r="RNH742" s="479"/>
      <c r="RNI742" s="479"/>
      <c r="RNJ742" s="479"/>
      <c r="RNK742" s="479"/>
      <c r="RNL742" s="479"/>
      <c r="RNM742" s="479"/>
      <c r="RNN742" s="479"/>
      <c r="RNO742" s="479"/>
      <c r="RNP742" s="479"/>
      <c r="RNQ742" s="479"/>
      <c r="RNR742" s="479"/>
      <c r="RNS742" s="479"/>
      <c r="RNT742" s="479"/>
      <c r="RNU742" s="479"/>
      <c r="RNV742" s="479"/>
      <c r="RNW742" s="479"/>
      <c r="RNX742" s="479"/>
      <c r="RNY742" s="479"/>
      <c r="RNZ742" s="479"/>
      <c r="ROA742" s="479"/>
      <c r="ROB742" s="479"/>
      <c r="ROC742" s="479"/>
      <c r="ROD742" s="479"/>
      <c r="ROE742" s="479"/>
      <c r="ROF742" s="479"/>
      <c r="ROG742" s="479"/>
      <c r="ROH742" s="479"/>
      <c r="ROI742" s="479"/>
      <c r="ROJ742" s="479"/>
      <c r="ROK742" s="479"/>
      <c r="ROL742" s="479"/>
      <c r="ROM742" s="479"/>
      <c r="RON742" s="479"/>
      <c r="ROO742" s="479"/>
      <c r="ROP742" s="479"/>
      <c r="ROQ742" s="479"/>
      <c r="ROR742" s="479"/>
      <c r="ROS742" s="479"/>
      <c r="ROT742" s="479"/>
      <c r="ROU742" s="479"/>
      <c r="ROV742" s="479"/>
      <c r="ROW742" s="479"/>
      <c r="ROX742" s="479"/>
      <c r="ROY742" s="479"/>
      <c r="ROZ742" s="479"/>
      <c r="RPA742" s="479"/>
      <c r="RPB742" s="479"/>
      <c r="RPC742" s="479"/>
      <c r="RPD742" s="479"/>
      <c r="RPE742" s="479"/>
      <c r="RPF742" s="479"/>
      <c r="RPG742" s="479"/>
      <c r="RPH742" s="479"/>
      <c r="RPI742" s="479"/>
      <c r="RPJ742" s="479"/>
      <c r="RPK742" s="479"/>
      <c r="RPL742" s="479"/>
      <c r="RPM742" s="479"/>
      <c r="RPN742" s="479"/>
      <c r="RPO742" s="479"/>
      <c r="RPP742" s="479"/>
      <c r="RPQ742" s="479"/>
      <c r="RPR742" s="479"/>
      <c r="RPS742" s="479"/>
      <c r="RPT742" s="479"/>
      <c r="RPU742" s="479"/>
      <c r="RPV742" s="479"/>
      <c r="RPW742" s="479"/>
      <c r="RPX742" s="479"/>
      <c r="RPY742" s="479"/>
      <c r="RPZ742" s="479"/>
      <c r="RQA742" s="479"/>
      <c r="RQB742" s="479"/>
      <c r="RQC742" s="479"/>
      <c r="RQD742" s="479"/>
      <c r="RQE742" s="479"/>
      <c r="RQF742" s="479"/>
      <c r="RQG742" s="479"/>
      <c r="RQH742" s="479"/>
      <c r="RQI742" s="479"/>
      <c r="RQJ742" s="479"/>
      <c r="RQK742" s="479"/>
      <c r="RQL742" s="479"/>
      <c r="RQM742" s="479"/>
      <c r="RQN742" s="479"/>
      <c r="RQO742" s="479"/>
      <c r="RQP742" s="479"/>
      <c r="RQQ742" s="479"/>
      <c r="RQR742" s="479"/>
      <c r="RQS742" s="479"/>
      <c r="RQT742" s="479"/>
      <c r="RQU742" s="479"/>
      <c r="RQV742" s="479"/>
      <c r="RQW742" s="479"/>
      <c r="RQX742" s="479"/>
      <c r="RQY742" s="479"/>
      <c r="RQZ742" s="479"/>
      <c r="RRA742" s="479"/>
      <c r="RRB742" s="479"/>
      <c r="RRC742" s="479"/>
      <c r="RRD742" s="479"/>
      <c r="RRE742" s="479"/>
      <c r="RRF742" s="479"/>
      <c r="RRG742" s="479"/>
      <c r="RRH742" s="479"/>
      <c r="RRI742" s="479"/>
      <c r="RRJ742" s="479"/>
      <c r="RRK742" s="479"/>
      <c r="RRL742" s="479"/>
      <c r="RRM742" s="479"/>
      <c r="RRN742" s="479"/>
      <c r="RRO742" s="479"/>
      <c r="RRP742" s="479"/>
      <c r="RRQ742" s="479"/>
      <c r="RRR742" s="479"/>
      <c r="RRS742" s="479"/>
      <c r="RRT742" s="479"/>
      <c r="RRU742" s="479"/>
      <c r="RRV742" s="479"/>
      <c r="RRW742" s="479"/>
      <c r="RRX742" s="479"/>
      <c r="RRY742" s="479"/>
      <c r="RRZ742" s="479"/>
      <c r="RSA742" s="479"/>
      <c r="RSB742" s="479"/>
      <c r="RSC742" s="479"/>
      <c r="RSD742" s="479"/>
      <c r="RSE742" s="479"/>
      <c r="RSF742" s="479"/>
      <c r="RSG742" s="479"/>
      <c r="RSH742" s="479"/>
      <c r="RSI742" s="479"/>
      <c r="RSJ742" s="479"/>
      <c r="RSK742" s="479"/>
      <c r="RSL742" s="479"/>
      <c r="RSM742" s="479"/>
      <c r="RSN742" s="479"/>
      <c r="RSO742" s="479"/>
      <c r="RSP742" s="479"/>
      <c r="RSQ742" s="479"/>
      <c r="RSR742" s="479"/>
      <c r="RSS742" s="479"/>
      <c r="RST742" s="479"/>
      <c r="RSU742" s="479"/>
      <c r="RSV742" s="479"/>
      <c r="RSW742" s="479"/>
      <c r="RSX742" s="479"/>
      <c r="RSY742" s="479"/>
      <c r="RSZ742" s="479"/>
      <c r="RTA742" s="479"/>
      <c r="RTB742" s="479"/>
      <c r="RTC742" s="479"/>
      <c r="RTD742" s="479"/>
      <c r="RTE742" s="479"/>
      <c r="RTF742" s="479"/>
      <c r="RTG742" s="479"/>
      <c r="RTH742" s="479"/>
      <c r="RTI742" s="479"/>
      <c r="RTJ742" s="479"/>
      <c r="RTK742" s="479"/>
      <c r="RTL742" s="479"/>
      <c r="RTM742" s="479"/>
      <c r="RTN742" s="479"/>
      <c r="RTO742" s="479"/>
      <c r="RTP742" s="479"/>
      <c r="RTQ742" s="479"/>
      <c r="RTR742" s="479"/>
      <c r="RTS742" s="479"/>
      <c r="RTT742" s="479"/>
      <c r="RTU742" s="479"/>
      <c r="RTV742" s="479"/>
      <c r="RTW742" s="479"/>
      <c r="RTX742" s="479"/>
      <c r="RTY742" s="479"/>
      <c r="RTZ742" s="479"/>
      <c r="RUA742" s="479"/>
      <c r="RUB742" s="479"/>
      <c r="RUC742" s="479"/>
      <c r="RUD742" s="479"/>
      <c r="RUE742" s="479"/>
      <c r="RUF742" s="479"/>
      <c r="RUG742" s="479"/>
      <c r="RUH742" s="479"/>
      <c r="RUI742" s="479"/>
      <c r="RUJ742" s="479"/>
      <c r="RUK742" s="479"/>
      <c r="RUL742" s="479"/>
      <c r="RUM742" s="479"/>
      <c r="RUN742" s="479"/>
      <c r="RUO742" s="479"/>
      <c r="RUP742" s="479"/>
      <c r="RUQ742" s="479"/>
      <c r="RUR742" s="479"/>
      <c r="RUS742" s="479"/>
      <c r="RUT742" s="479"/>
      <c r="RUU742" s="479"/>
      <c r="RUV742" s="479"/>
      <c r="RUW742" s="479"/>
      <c r="RUX742" s="479"/>
      <c r="RUY742" s="479"/>
      <c r="RUZ742" s="479"/>
      <c r="RVA742" s="479"/>
      <c r="RVB742" s="479"/>
      <c r="RVC742" s="479"/>
      <c r="RVD742" s="479"/>
      <c r="RVE742" s="479"/>
      <c r="RVF742" s="479"/>
      <c r="RVG742" s="479"/>
      <c r="RVH742" s="479"/>
      <c r="RVI742" s="479"/>
      <c r="RVJ742" s="479"/>
      <c r="RVK742" s="479"/>
      <c r="RVL742" s="479"/>
      <c r="RVM742" s="479"/>
      <c r="RVN742" s="479"/>
      <c r="RVO742" s="479"/>
      <c r="RVP742" s="479"/>
      <c r="RVQ742" s="479"/>
      <c r="RVR742" s="479"/>
      <c r="RVS742" s="479"/>
      <c r="RVT742" s="479"/>
      <c r="RVU742" s="479"/>
      <c r="RVV742" s="479"/>
      <c r="RVW742" s="479"/>
      <c r="RVX742" s="479"/>
      <c r="RVY742" s="479"/>
      <c r="RVZ742" s="479"/>
      <c r="RWA742" s="479"/>
      <c r="RWB742" s="479"/>
      <c r="RWC742" s="479"/>
      <c r="RWD742" s="479"/>
      <c r="RWE742" s="479"/>
      <c r="RWF742" s="479"/>
      <c r="RWG742" s="479"/>
      <c r="RWH742" s="479"/>
      <c r="RWI742" s="479"/>
      <c r="RWJ742" s="479"/>
      <c r="RWK742" s="479"/>
      <c r="RWL742" s="479"/>
      <c r="RWM742" s="479"/>
      <c r="RWN742" s="479"/>
      <c r="RWO742" s="479"/>
      <c r="RWP742" s="479"/>
      <c r="RWQ742" s="479"/>
      <c r="RWR742" s="479"/>
      <c r="RWS742" s="479"/>
      <c r="RWT742" s="479"/>
      <c r="RWU742" s="479"/>
      <c r="RWV742" s="479"/>
      <c r="RWW742" s="479"/>
      <c r="RWX742" s="479"/>
      <c r="RWY742" s="479"/>
      <c r="RWZ742" s="479"/>
      <c r="RXA742" s="479"/>
      <c r="RXB742" s="479"/>
      <c r="RXC742" s="479"/>
      <c r="RXD742" s="479"/>
      <c r="RXE742" s="479"/>
      <c r="RXF742" s="479"/>
      <c r="RXG742" s="479"/>
      <c r="RXH742" s="479"/>
      <c r="RXI742" s="479"/>
      <c r="RXJ742" s="479"/>
      <c r="RXK742" s="479"/>
      <c r="RXL742" s="479"/>
      <c r="RXM742" s="479"/>
      <c r="RXN742" s="479"/>
      <c r="RXO742" s="479"/>
      <c r="RXP742" s="479"/>
      <c r="RXQ742" s="479"/>
      <c r="RXR742" s="479"/>
      <c r="RXS742" s="479"/>
      <c r="RXT742" s="479"/>
      <c r="RXU742" s="479"/>
      <c r="RXV742" s="479"/>
      <c r="RXW742" s="479"/>
      <c r="RXX742" s="479"/>
      <c r="RXY742" s="479"/>
      <c r="RXZ742" s="479"/>
      <c r="RYA742" s="479"/>
      <c r="RYB742" s="479"/>
      <c r="RYC742" s="479"/>
      <c r="RYD742" s="479"/>
      <c r="RYE742" s="479"/>
      <c r="RYF742" s="479"/>
      <c r="RYG742" s="479"/>
      <c r="RYH742" s="479"/>
      <c r="RYI742" s="479"/>
      <c r="RYJ742" s="479"/>
      <c r="RYK742" s="479"/>
      <c r="RYL742" s="479"/>
      <c r="RYM742" s="479"/>
      <c r="RYN742" s="479"/>
      <c r="RYO742" s="479"/>
      <c r="RYP742" s="479"/>
      <c r="RYQ742" s="479"/>
      <c r="RYR742" s="479"/>
      <c r="RYS742" s="479"/>
      <c r="RYT742" s="479"/>
      <c r="RYU742" s="479"/>
      <c r="RYV742" s="479"/>
      <c r="RYW742" s="479"/>
      <c r="RYX742" s="479"/>
      <c r="RYY742" s="479"/>
      <c r="RYZ742" s="479"/>
      <c r="RZA742" s="479"/>
      <c r="RZB742" s="479"/>
      <c r="RZC742" s="479"/>
      <c r="RZD742" s="479"/>
      <c r="RZE742" s="479"/>
      <c r="RZF742" s="479"/>
      <c r="RZG742" s="479"/>
      <c r="RZH742" s="479"/>
      <c r="RZI742" s="479"/>
      <c r="RZJ742" s="479"/>
      <c r="RZK742" s="479"/>
      <c r="RZL742" s="479"/>
      <c r="RZM742" s="479"/>
      <c r="RZN742" s="479"/>
      <c r="RZO742" s="479"/>
      <c r="RZP742" s="479"/>
      <c r="RZQ742" s="479"/>
      <c r="RZR742" s="479"/>
      <c r="RZS742" s="479"/>
      <c r="RZT742" s="479"/>
      <c r="RZU742" s="479"/>
      <c r="RZV742" s="479"/>
      <c r="RZW742" s="479"/>
      <c r="RZX742" s="479"/>
      <c r="RZY742" s="479"/>
      <c r="RZZ742" s="479"/>
      <c r="SAA742" s="479"/>
      <c r="SAB742" s="479"/>
      <c r="SAC742" s="479"/>
      <c r="SAD742" s="479"/>
      <c r="SAE742" s="479"/>
      <c r="SAF742" s="479"/>
      <c r="SAG742" s="479"/>
      <c r="SAH742" s="479"/>
      <c r="SAI742" s="479"/>
      <c r="SAJ742" s="479"/>
      <c r="SAK742" s="479"/>
      <c r="SAL742" s="479"/>
      <c r="SAM742" s="479"/>
      <c r="SAN742" s="479"/>
      <c r="SAO742" s="479"/>
      <c r="SAP742" s="479"/>
      <c r="SAQ742" s="479"/>
      <c r="SAR742" s="479"/>
      <c r="SAS742" s="479"/>
      <c r="SAT742" s="479"/>
      <c r="SAU742" s="479"/>
      <c r="SAV742" s="479"/>
      <c r="SAW742" s="479"/>
      <c r="SAX742" s="479"/>
      <c r="SAY742" s="479"/>
      <c r="SAZ742" s="479"/>
      <c r="SBA742" s="479"/>
      <c r="SBB742" s="479"/>
      <c r="SBC742" s="479"/>
      <c r="SBD742" s="479"/>
      <c r="SBE742" s="479"/>
      <c r="SBF742" s="479"/>
      <c r="SBG742" s="479"/>
      <c r="SBH742" s="479"/>
      <c r="SBI742" s="479"/>
      <c r="SBJ742" s="479"/>
      <c r="SBK742" s="479"/>
      <c r="SBL742" s="479"/>
      <c r="SBM742" s="479"/>
      <c r="SBN742" s="479"/>
      <c r="SBO742" s="479"/>
      <c r="SBP742" s="479"/>
      <c r="SBQ742" s="479"/>
      <c r="SBR742" s="479"/>
      <c r="SBS742" s="479"/>
      <c r="SBT742" s="479"/>
      <c r="SBU742" s="479"/>
      <c r="SBV742" s="479"/>
      <c r="SBW742" s="479"/>
      <c r="SBX742" s="479"/>
      <c r="SBY742" s="479"/>
      <c r="SBZ742" s="479"/>
      <c r="SCA742" s="479"/>
      <c r="SCB742" s="479"/>
      <c r="SCC742" s="479"/>
      <c r="SCD742" s="479"/>
      <c r="SCE742" s="479"/>
      <c r="SCF742" s="479"/>
      <c r="SCG742" s="479"/>
      <c r="SCH742" s="479"/>
      <c r="SCI742" s="479"/>
      <c r="SCJ742" s="479"/>
      <c r="SCK742" s="479"/>
      <c r="SCL742" s="479"/>
      <c r="SCM742" s="479"/>
      <c r="SCN742" s="479"/>
      <c r="SCO742" s="479"/>
      <c r="SCP742" s="479"/>
      <c r="SCQ742" s="479"/>
      <c r="SCR742" s="479"/>
      <c r="SCS742" s="479"/>
      <c r="SCT742" s="479"/>
      <c r="SCU742" s="479"/>
      <c r="SCV742" s="479"/>
      <c r="SCW742" s="479"/>
      <c r="SCX742" s="479"/>
      <c r="SCY742" s="479"/>
      <c r="SCZ742" s="479"/>
      <c r="SDA742" s="479"/>
      <c r="SDB742" s="479"/>
      <c r="SDC742" s="479"/>
      <c r="SDD742" s="479"/>
      <c r="SDE742" s="479"/>
      <c r="SDF742" s="479"/>
      <c r="SDG742" s="479"/>
      <c r="SDH742" s="479"/>
      <c r="SDI742" s="479"/>
      <c r="SDJ742" s="479"/>
      <c r="SDK742" s="479"/>
      <c r="SDL742" s="479"/>
      <c r="SDM742" s="479"/>
      <c r="SDN742" s="479"/>
      <c r="SDO742" s="479"/>
      <c r="SDP742" s="479"/>
      <c r="SDQ742" s="479"/>
      <c r="SDR742" s="479"/>
      <c r="SDS742" s="479"/>
      <c r="SDT742" s="479"/>
      <c r="SDU742" s="479"/>
      <c r="SDV742" s="479"/>
      <c r="SDW742" s="479"/>
      <c r="SDX742" s="479"/>
      <c r="SDY742" s="479"/>
      <c r="SDZ742" s="479"/>
      <c r="SEA742" s="479"/>
      <c r="SEB742" s="479"/>
      <c r="SEC742" s="479"/>
      <c r="SED742" s="479"/>
      <c r="SEE742" s="479"/>
      <c r="SEF742" s="479"/>
      <c r="SEG742" s="479"/>
      <c r="SEH742" s="479"/>
      <c r="SEI742" s="479"/>
      <c r="SEJ742" s="479"/>
      <c r="SEK742" s="479"/>
      <c r="SEL742" s="479"/>
      <c r="SEM742" s="479"/>
      <c r="SEN742" s="479"/>
      <c r="SEO742" s="479"/>
      <c r="SEP742" s="479"/>
      <c r="SEQ742" s="479"/>
      <c r="SER742" s="479"/>
      <c r="SES742" s="479"/>
      <c r="SET742" s="479"/>
      <c r="SEU742" s="479"/>
      <c r="SEV742" s="479"/>
      <c r="SEW742" s="479"/>
      <c r="SEX742" s="479"/>
      <c r="SEY742" s="479"/>
      <c r="SEZ742" s="479"/>
      <c r="SFA742" s="479"/>
      <c r="SFB742" s="479"/>
      <c r="SFC742" s="479"/>
      <c r="SFD742" s="479"/>
      <c r="SFE742" s="479"/>
      <c r="SFF742" s="479"/>
      <c r="SFG742" s="479"/>
      <c r="SFH742" s="479"/>
      <c r="SFI742" s="479"/>
      <c r="SFJ742" s="479"/>
      <c r="SFK742" s="479"/>
      <c r="SFL742" s="479"/>
      <c r="SFM742" s="479"/>
      <c r="SFN742" s="479"/>
      <c r="SFO742" s="479"/>
      <c r="SFP742" s="479"/>
      <c r="SFQ742" s="479"/>
      <c r="SFR742" s="479"/>
      <c r="SFS742" s="479"/>
      <c r="SFT742" s="479"/>
      <c r="SFU742" s="479"/>
      <c r="SFV742" s="479"/>
      <c r="SFW742" s="479"/>
      <c r="SFX742" s="479"/>
      <c r="SFY742" s="479"/>
      <c r="SFZ742" s="479"/>
      <c r="SGA742" s="479"/>
      <c r="SGB742" s="479"/>
      <c r="SGC742" s="479"/>
      <c r="SGD742" s="479"/>
      <c r="SGE742" s="479"/>
      <c r="SGF742" s="479"/>
      <c r="SGG742" s="479"/>
      <c r="SGH742" s="479"/>
      <c r="SGI742" s="479"/>
      <c r="SGJ742" s="479"/>
      <c r="SGK742" s="479"/>
      <c r="SGL742" s="479"/>
      <c r="SGM742" s="479"/>
      <c r="SGN742" s="479"/>
      <c r="SGO742" s="479"/>
      <c r="SGP742" s="479"/>
      <c r="SGQ742" s="479"/>
      <c r="SGR742" s="479"/>
      <c r="SGS742" s="479"/>
      <c r="SGT742" s="479"/>
      <c r="SGU742" s="479"/>
      <c r="SGV742" s="479"/>
      <c r="SGW742" s="479"/>
      <c r="SGX742" s="479"/>
      <c r="SGY742" s="479"/>
      <c r="SGZ742" s="479"/>
      <c r="SHA742" s="479"/>
      <c r="SHB742" s="479"/>
      <c r="SHC742" s="479"/>
      <c r="SHD742" s="479"/>
      <c r="SHE742" s="479"/>
      <c r="SHF742" s="479"/>
      <c r="SHG742" s="479"/>
      <c r="SHH742" s="479"/>
      <c r="SHI742" s="479"/>
      <c r="SHJ742" s="479"/>
      <c r="SHK742" s="479"/>
      <c r="SHL742" s="479"/>
      <c r="SHM742" s="479"/>
      <c r="SHN742" s="479"/>
      <c r="SHO742" s="479"/>
      <c r="SHP742" s="479"/>
      <c r="SHQ742" s="479"/>
      <c r="SHR742" s="479"/>
      <c r="SHS742" s="479"/>
      <c r="SHT742" s="479"/>
      <c r="SHU742" s="479"/>
      <c r="SHV742" s="479"/>
      <c r="SHW742" s="479"/>
      <c r="SHX742" s="479"/>
      <c r="SHY742" s="479"/>
      <c r="SHZ742" s="479"/>
      <c r="SIA742" s="479"/>
      <c r="SIB742" s="479"/>
      <c r="SIC742" s="479"/>
      <c r="SID742" s="479"/>
      <c r="SIE742" s="479"/>
      <c r="SIF742" s="479"/>
      <c r="SIG742" s="479"/>
      <c r="SIH742" s="479"/>
      <c r="SII742" s="479"/>
      <c r="SIJ742" s="479"/>
      <c r="SIK742" s="479"/>
      <c r="SIL742" s="479"/>
      <c r="SIM742" s="479"/>
      <c r="SIN742" s="479"/>
      <c r="SIO742" s="479"/>
      <c r="SIP742" s="479"/>
      <c r="SIQ742" s="479"/>
      <c r="SIR742" s="479"/>
      <c r="SIS742" s="479"/>
      <c r="SIT742" s="479"/>
      <c r="SIU742" s="479"/>
      <c r="SIV742" s="479"/>
      <c r="SIW742" s="479"/>
      <c r="SIX742" s="479"/>
      <c r="SIY742" s="479"/>
      <c r="SIZ742" s="479"/>
      <c r="SJA742" s="479"/>
      <c r="SJB742" s="479"/>
      <c r="SJC742" s="479"/>
      <c r="SJD742" s="479"/>
      <c r="SJE742" s="479"/>
      <c r="SJF742" s="479"/>
      <c r="SJG742" s="479"/>
      <c r="SJH742" s="479"/>
      <c r="SJI742" s="479"/>
      <c r="SJJ742" s="479"/>
      <c r="SJK742" s="479"/>
      <c r="SJL742" s="479"/>
      <c r="SJM742" s="479"/>
      <c r="SJN742" s="479"/>
      <c r="SJO742" s="479"/>
      <c r="SJP742" s="479"/>
      <c r="SJQ742" s="479"/>
      <c r="SJR742" s="479"/>
      <c r="SJS742" s="479"/>
      <c r="SJT742" s="479"/>
      <c r="SJU742" s="479"/>
      <c r="SJV742" s="479"/>
      <c r="SJW742" s="479"/>
      <c r="SJX742" s="479"/>
      <c r="SJY742" s="479"/>
      <c r="SJZ742" s="479"/>
      <c r="SKA742" s="479"/>
      <c r="SKB742" s="479"/>
      <c r="SKC742" s="479"/>
      <c r="SKD742" s="479"/>
      <c r="SKE742" s="479"/>
      <c r="SKF742" s="479"/>
      <c r="SKG742" s="479"/>
      <c r="SKH742" s="479"/>
      <c r="SKI742" s="479"/>
      <c r="SKJ742" s="479"/>
      <c r="SKK742" s="479"/>
      <c r="SKL742" s="479"/>
      <c r="SKM742" s="479"/>
      <c r="SKN742" s="479"/>
      <c r="SKO742" s="479"/>
      <c r="SKP742" s="479"/>
      <c r="SKQ742" s="479"/>
      <c r="SKR742" s="479"/>
      <c r="SKS742" s="479"/>
      <c r="SKT742" s="479"/>
      <c r="SKU742" s="479"/>
      <c r="SKV742" s="479"/>
      <c r="SKW742" s="479"/>
      <c r="SKX742" s="479"/>
      <c r="SKY742" s="479"/>
      <c r="SKZ742" s="479"/>
      <c r="SLA742" s="479"/>
      <c r="SLB742" s="479"/>
      <c r="SLC742" s="479"/>
      <c r="SLD742" s="479"/>
      <c r="SLE742" s="479"/>
      <c r="SLF742" s="479"/>
      <c r="SLG742" s="479"/>
      <c r="SLH742" s="479"/>
      <c r="SLI742" s="479"/>
      <c r="SLJ742" s="479"/>
      <c r="SLK742" s="479"/>
      <c r="SLL742" s="479"/>
      <c r="SLM742" s="479"/>
      <c r="SLN742" s="479"/>
      <c r="SLO742" s="479"/>
      <c r="SLP742" s="479"/>
      <c r="SLQ742" s="479"/>
      <c r="SLR742" s="479"/>
      <c r="SLS742" s="479"/>
      <c r="SLT742" s="479"/>
      <c r="SLU742" s="479"/>
      <c r="SLV742" s="479"/>
      <c r="SLW742" s="479"/>
      <c r="SLX742" s="479"/>
      <c r="SLY742" s="479"/>
      <c r="SLZ742" s="479"/>
      <c r="SMA742" s="479"/>
      <c r="SMB742" s="479"/>
      <c r="SMC742" s="479"/>
      <c r="SMD742" s="479"/>
      <c r="SME742" s="479"/>
      <c r="SMF742" s="479"/>
      <c r="SMG742" s="479"/>
      <c r="SMH742" s="479"/>
      <c r="SMI742" s="479"/>
      <c r="SMJ742" s="479"/>
      <c r="SMK742" s="479"/>
      <c r="SML742" s="479"/>
      <c r="SMM742" s="479"/>
      <c r="SMN742" s="479"/>
      <c r="SMO742" s="479"/>
      <c r="SMP742" s="479"/>
      <c r="SMQ742" s="479"/>
      <c r="SMR742" s="479"/>
      <c r="SMS742" s="479"/>
      <c r="SMT742" s="479"/>
      <c r="SMU742" s="479"/>
      <c r="SMV742" s="479"/>
      <c r="SMW742" s="479"/>
      <c r="SMX742" s="479"/>
      <c r="SMY742" s="479"/>
      <c r="SMZ742" s="479"/>
      <c r="SNA742" s="479"/>
      <c r="SNB742" s="479"/>
      <c r="SNC742" s="479"/>
      <c r="SND742" s="479"/>
      <c r="SNE742" s="479"/>
      <c r="SNF742" s="479"/>
      <c r="SNG742" s="479"/>
      <c r="SNH742" s="479"/>
      <c r="SNI742" s="479"/>
      <c r="SNJ742" s="479"/>
      <c r="SNK742" s="479"/>
      <c r="SNL742" s="479"/>
      <c r="SNM742" s="479"/>
      <c r="SNN742" s="479"/>
      <c r="SNO742" s="479"/>
      <c r="SNP742" s="479"/>
      <c r="SNQ742" s="479"/>
      <c r="SNR742" s="479"/>
      <c r="SNS742" s="479"/>
      <c r="SNT742" s="479"/>
      <c r="SNU742" s="479"/>
      <c r="SNV742" s="479"/>
      <c r="SNW742" s="479"/>
      <c r="SNX742" s="479"/>
      <c r="SNY742" s="479"/>
      <c r="SNZ742" s="479"/>
      <c r="SOA742" s="479"/>
      <c r="SOB742" s="479"/>
      <c r="SOC742" s="479"/>
      <c r="SOD742" s="479"/>
      <c r="SOE742" s="479"/>
      <c r="SOF742" s="479"/>
      <c r="SOG742" s="479"/>
      <c r="SOH742" s="479"/>
      <c r="SOI742" s="479"/>
      <c r="SOJ742" s="479"/>
      <c r="SOK742" s="479"/>
      <c r="SOL742" s="479"/>
      <c r="SOM742" s="479"/>
      <c r="SON742" s="479"/>
      <c r="SOO742" s="479"/>
      <c r="SOP742" s="479"/>
      <c r="SOQ742" s="479"/>
      <c r="SOR742" s="479"/>
      <c r="SOS742" s="479"/>
      <c r="SOT742" s="479"/>
      <c r="SOU742" s="479"/>
      <c r="SOV742" s="479"/>
      <c r="SOW742" s="479"/>
      <c r="SOX742" s="479"/>
      <c r="SOY742" s="479"/>
      <c r="SOZ742" s="479"/>
      <c r="SPA742" s="479"/>
      <c r="SPB742" s="479"/>
      <c r="SPC742" s="479"/>
      <c r="SPD742" s="479"/>
      <c r="SPE742" s="479"/>
      <c r="SPF742" s="479"/>
      <c r="SPG742" s="479"/>
      <c r="SPH742" s="479"/>
      <c r="SPI742" s="479"/>
      <c r="SPJ742" s="479"/>
      <c r="SPK742" s="479"/>
      <c r="SPL742" s="479"/>
      <c r="SPM742" s="479"/>
      <c r="SPN742" s="479"/>
      <c r="SPO742" s="479"/>
      <c r="SPP742" s="479"/>
      <c r="SPQ742" s="479"/>
      <c r="SPR742" s="479"/>
      <c r="SPS742" s="479"/>
      <c r="SPT742" s="479"/>
      <c r="SPU742" s="479"/>
      <c r="SPV742" s="479"/>
      <c r="SPW742" s="479"/>
      <c r="SPX742" s="479"/>
      <c r="SPY742" s="479"/>
      <c r="SPZ742" s="479"/>
      <c r="SQA742" s="479"/>
      <c r="SQB742" s="479"/>
      <c r="SQC742" s="479"/>
      <c r="SQD742" s="479"/>
      <c r="SQE742" s="479"/>
      <c r="SQF742" s="479"/>
      <c r="SQG742" s="479"/>
      <c r="SQH742" s="479"/>
      <c r="SQI742" s="479"/>
      <c r="SQJ742" s="479"/>
      <c r="SQK742" s="479"/>
      <c r="SQL742" s="479"/>
      <c r="SQM742" s="479"/>
      <c r="SQN742" s="479"/>
      <c r="SQO742" s="479"/>
      <c r="SQP742" s="479"/>
      <c r="SQQ742" s="479"/>
      <c r="SQR742" s="479"/>
      <c r="SQS742" s="479"/>
      <c r="SQT742" s="479"/>
      <c r="SQU742" s="479"/>
      <c r="SQV742" s="479"/>
      <c r="SQW742" s="479"/>
      <c r="SQX742" s="479"/>
      <c r="SQY742" s="479"/>
      <c r="SQZ742" s="479"/>
      <c r="SRA742" s="479"/>
      <c r="SRB742" s="479"/>
      <c r="SRC742" s="479"/>
      <c r="SRD742" s="479"/>
      <c r="SRE742" s="479"/>
      <c r="SRF742" s="479"/>
      <c r="SRG742" s="479"/>
      <c r="SRH742" s="479"/>
      <c r="SRI742" s="479"/>
      <c r="SRJ742" s="479"/>
      <c r="SRK742" s="479"/>
      <c r="SRL742" s="479"/>
      <c r="SRM742" s="479"/>
      <c r="SRN742" s="479"/>
      <c r="SRO742" s="479"/>
      <c r="SRP742" s="479"/>
      <c r="SRQ742" s="479"/>
      <c r="SRR742" s="479"/>
      <c r="SRS742" s="479"/>
      <c r="SRT742" s="479"/>
      <c r="SRU742" s="479"/>
      <c r="SRV742" s="479"/>
      <c r="SRW742" s="479"/>
      <c r="SRX742" s="479"/>
      <c r="SRY742" s="479"/>
      <c r="SRZ742" s="479"/>
      <c r="SSA742" s="479"/>
      <c r="SSB742" s="479"/>
      <c r="SSC742" s="479"/>
      <c r="SSD742" s="479"/>
      <c r="SSE742" s="479"/>
      <c r="SSF742" s="479"/>
      <c r="SSG742" s="479"/>
      <c r="SSH742" s="479"/>
      <c r="SSI742" s="479"/>
      <c r="SSJ742" s="479"/>
      <c r="SSK742" s="479"/>
      <c r="SSL742" s="479"/>
      <c r="SSM742" s="479"/>
      <c r="SSN742" s="479"/>
      <c r="SSO742" s="479"/>
      <c r="SSP742" s="479"/>
      <c r="SSQ742" s="479"/>
      <c r="SSR742" s="479"/>
      <c r="SSS742" s="479"/>
      <c r="SST742" s="479"/>
      <c r="SSU742" s="479"/>
      <c r="SSV742" s="479"/>
      <c r="SSW742" s="479"/>
      <c r="SSX742" s="479"/>
      <c r="SSY742" s="479"/>
      <c r="SSZ742" s="479"/>
      <c r="STA742" s="479"/>
      <c r="STB742" s="479"/>
      <c r="STC742" s="479"/>
      <c r="STD742" s="479"/>
      <c r="STE742" s="479"/>
      <c r="STF742" s="479"/>
      <c r="STG742" s="479"/>
      <c r="STH742" s="479"/>
      <c r="STI742" s="479"/>
      <c r="STJ742" s="479"/>
      <c r="STK742" s="479"/>
      <c r="STL742" s="479"/>
      <c r="STM742" s="479"/>
      <c r="STN742" s="479"/>
      <c r="STO742" s="479"/>
      <c r="STP742" s="479"/>
      <c r="STQ742" s="479"/>
      <c r="STR742" s="479"/>
      <c r="STS742" s="479"/>
      <c r="STT742" s="479"/>
      <c r="STU742" s="479"/>
      <c r="STV742" s="479"/>
      <c r="STW742" s="479"/>
      <c r="STX742" s="479"/>
      <c r="STY742" s="479"/>
      <c r="STZ742" s="479"/>
      <c r="SUA742" s="479"/>
      <c r="SUB742" s="479"/>
      <c r="SUC742" s="479"/>
      <c r="SUD742" s="479"/>
      <c r="SUE742" s="479"/>
      <c r="SUF742" s="479"/>
      <c r="SUG742" s="479"/>
      <c r="SUH742" s="479"/>
      <c r="SUI742" s="479"/>
      <c r="SUJ742" s="479"/>
      <c r="SUK742" s="479"/>
      <c r="SUL742" s="479"/>
      <c r="SUM742" s="479"/>
      <c r="SUN742" s="479"/>
      <c r="SUO742" s="479"/>
      <c r="SUP742" s="479"/>
      <c r="SUQ742" s="479"/>
      <c r="SUR742" s="479"/>
      <c r="SUS742" s="479"/>
      <c r="SUT742" s="479"/>
      <c r="SUU742" s="479"/>
      <c r="SUV742" s="479"/>
      <c r="SUW742" s="479"/>
      <c r="SUX742" s="479"/>
      <c r="SUY742" s="479"/>
      <c r="SUZ742" s="479"/>
      <c r="SVA742" s="479"/>
      <c r="SVB742" s="479"/>
      <c r="SVC742" s="479"/>
      <c r="SVD742" s="479"/>
      <c r="SVE742" s="479"/>
      <c r="SVF742" s="479"/>
      <c r="SVG742" s="479"/>
      <c r="SVH742" s="479"/>
      <c r="SVI742" s="479"/>
      <c r="SVJ742" s="479"/>
      <c r="SVK742" s="479"/>
      <c r="SVL742" s="479"/>
      <c r="SVM742" s="479"/>
      <c r="SVN742" s="479"/>
      <c r="SVO742" s="479"/>
      <c r="SVP742" s="479"/>
      <c r="SVQ742" s="479"/>
      <c r="SVR742" s="479"/>
      <c r="SVS742" s="479"/>
      <c r="SVT742" s="479"/>
      <c r="SVU742" s="479"/>
      <c r="SVV742" s="479"/>
      <c r="SVW742" s="479"/>
      <c r="SVX742" s="479"/>
      <c r="SVY742" s="479"/>
      <c r="SVZ742" s="479"/>
      <c r="SWA742" s="479"/>
      <c r="SWB742" s="479"/>
      <c r="SWC742" s="479"/>
      <c r="SWD742" s="479"/>
      <c r="SWE742" s="479"/>
      <c r="SWF742" s="479"/>
      <c r="SWG742" s="479"/>
      <c r="SWH742" s="479"/>
      <c r="SWI742" s="479"/>
      <c r="SWJ742" s="479"/>
      <c r="SWK742" s="479"/>
      <c r="SWL742" s="479"/>
      <c r="SWM742" s="479"/>
      <c r="SWN742" s="479"/>
      <c r="SWO742" s="479"/>
      <c r="SWP742" s="479"/>
      <c r="SWQ742" s="479"/>
      <c r="SWR742" s="479"/>
      <c r="SWS742" s="479"/>
      <c r="SWT742" s="479"/>
      <c r="SWU742" s="479"/>
      <c r="SWV742" s="479"/>
      <c r="SWW742" s="479"/>
      <c r="SWX742" s="479"/>
      <c r="SWY742" s="479"/>
      <c r="SWZ742" s="479"/>
      <c r="SXA742" s="479"/>
      <c r="SXB742" s="479"/>
      <c r="SXC742" s="479"/>
      <c r="SXD742" s="479"/>
      <c r="SXE742" s="479"/>
      <c r="SXF742" s="479"/>
      <c r="SXG742" s="479"/>
      <c r="SXH742" s="479"/>
      <c r="SXI742" s="479"/>
      <c r="SXJ742" s="479"/>
      <c r="SXK742" s="479"/>
      <c r="SXL742" s="479"/>
      <c r="SXM742" s="479"/>
      <c r="SXN742" s="479"/>
      <c r="SXO742" s="479"/>
      <c r="SXP742" s="479"/>
      <c r="SXQ742" s="479"/>
      <c r="SXR742" s="479"/>
      <c r="SXS742" s="479"/>
      <c r="SXT742" s="479"/>
      <c r="SXU742" s="479"/>
      <c r="SXV742" s="479"/>
      <c r="SXW742" s="479"/>
      <c r="SXX742" s="479"/>
      <c r="SXY742" s="479"/>
      <c r="SXZ742" s="479"/>
      <c r="SYA742" s="479"/>
      <c r="SYB742" s="479"/>
      <c r="SYC742" s="479"/>
      <c r="SYD742" s="479"/>
      <c r="SYE742" s="479"/>
      <c r="SYF742" s="479"/>
      <c r="SYG742" s="479"/>
      <c r="SYH742" s="479"/>
      <c r="SYI742" s="479"/>
      <c r="SYJ742" s="479"/>
      <c r="SYK742" s="479"/>
      <c r="SYL742" s="479"/>
      <c r="SYM742" s="479"/>
      <c r="SYN742" s="479"/>
      <c r="SYO742" s="479"/>
      <c r="SYP742" s="479"/>
      <c r="SYQ742" s="479"/>
      <c r="SYR742" s="479"/>
      <c r="SYS742" s="479"/>
      <c r="SYT742" s="479"/>
      <c r="SYU742" s="479"/>
      <c r="SYV742" s="479"/>
      <c r="SYW742" s="479"/>
      <c r="SYX742" s="479"/>
      <c r="SYY742" s="479"/>
      <c r="SYZ742" s="479"/>
      <c r="SZA742" s="479"/>
      <c r="SZB742" s="479"/>
      <c r="SZC742" s="479"/>
      <c r="SZD742" s="479"/>
      <c r="SZE742" s="479"/>
      <c r="SZF742" s="479"/>
      <c r="SZG742" s="479"/>
      <c r="SZH742" s="479"/>
      <c r="SZI742" s="479"/>
      <c r="SZJ742" s="479"/>
      <c r="SZK742" s="479"/>
      <c r="SZL742" s="479"/>
      <c r="SZM742" s="479"/>
      <c r="SZN742" s="479"/>
      <c r="SZO742" s="479"/>
      <c r="SZP742" s="479"/>
      <c r="SZQ742" s="479"/>
      <c r="SZR742" s="479"/>
      <c r="SZS742" s="479"/>
      <c r="SZT742" s="479"/>
      <c r="SZU742" s="479"/>
      <c r="SZV742" s="479"/>
      <c r="SZW742" s="479"/>
      <c r="SZX742" s="479"/>
      <c r="SZY742" s="479"/>
      <c r="SZZ742" s="479"/>
      <c r="TAA742" s="479"/>
      <c r="TAB742" s="479"/>
      <c r="TAC742" s="479"/>
      <c r="TAD742" s="479"/>
      <c r="TAE742" s="479"/>
      <c r="TAF742" s="479"/>
      <c r="TAG742" s="479"/>
      <c r="TAH742" s="479"/>
      <c r="TAI742" s="479"/>
      <c r="TAJ742" s="479"/>
      <c r="TAK742" s="479"/>
      <c r="TAL742" s="479"/>
      <c r="TAM742" s="479"/>
      <c r="TAN742" s="479"/>
      <c r="TAO742" s="479"/>
      <c r="TAP742" s="479"/>
      <c r="TAQ742" s="479"/>
      <c r="TAR742" s="479"/>
      <c r="TAS742" s="479"/>
      <c r="TAT742" s="479"/>
      <c r="TAU742" s="479"/>
      <c r="TAV742" s="479"/>
      <c r="TAW742" s="479"/>
      <c r="TAX742" s="479"/>
      <c r="TAY742" s="479"/>
      <c r="TAZ742" s="479"/>
      <c r="TBA742" s="479"/>
      <c r="TBB742" s="479"/>
      <c r="TBC742" s="479"/>
      <c r="TBD742" s="479"/>
      <c r="TBE742" s="479"/>
      <c r="TBF742" s="479"/>
      <c r="TBG742" s="479"/>
      <c r="TBH742" s="479"/>
      <c r="TBI742" s="479"/>
      <c r="TBJ742" s="479"/>
      <c r="TBK742" s="479"/>
      <c r="TBL742" s="479"/>
      <c r="TBM742" s="479"/>
      <c r="TBN742" s="479"/>
      <c r="TBO742" s="479"/>
      <c r="TBP742" s="479"/>
      <c r="TBQ742" s="479"/>
      <c r="TBR742" s="479"/>
      <c r="TBS742" s="479"/>
      <c r="TBT742" s="479"/>
      <c r="TBU742" s="479"/>
      <c r="TBV742" s="479"/>
      <c r="TBW742" s="479"/>
      <c r="TBX742" s="479"/>
      <c r="TBY742" s="479"/>
      <c r="TBZ742" s="479"/>
      <c r="TCA742" s="479"/>
      <c r="TCB742" s="479"/>
      <c r="TCC742" s="479"/>
      <c r="TCD742" s="479"/>
      <c r="TCE742" s="479"/>
      <c r="TCF742" s="479"/>
      <c r="TCG742" s="479"/>
      <c r="TCH742" s="479"/>
      <c r="TCI742" s="479"/>
      <c r="TCJ742" s="479"/>
      <c r="TCK742" s="479"/>
      <c r="TCL742" s="479"/>
      <c r="TCM742" s="479"/>
      <c r="TCN742" s="479"/>
      <c r="TCO742" s="479"/>
      <c r="TCP742" s="479"/>
      <c r="TCQ742" s="479"/>
      <c r="TCR742" s="479"/>
      <c r="TCS742" s="479"/>
      <c r="TCT742" s="479"/>
      <c r="TCU742" s="479"/>
      <c r="TCV742" s="479"/>
      <c r="TCW742" s="479"/>
      <c r="TCX742" s="479"/>
      <c r="TCY742" s="479"/>
      <c r="TCZ742" s="479"/>
      <c r="TDA742" s="479"/>
      <c r="TDB742" s="479"/>
      <c r="TDC742" s="479"/>
      <c r="TDD742" s="479"/>
      <c r="TDE742" s="479"/>
      <c r="TDF742" s="479"/>
      <c r="TDG742" s="479"/>
      <c r="TDH742" s="479"/>
      <c r="TDI742" s="479"/>
      <c r="TDJ742" s="479"/>
      <c r="TDK742" s="479"/>
      <c r="TDL742" s="479"/>
      <c r="TDM742" s="479"/>
      <c r="TDN742" s="479"/>
      <c r="TDO742" s="479"/>
      <c r="TDP742" s="479"/>
      <c r="TDQ742" s="479"/>
      <c r="TDR742" s="479"/>
      <c r="TDS742" s="479"/>
      <c r="TDT742" s="479"/>
      <c r="TDU742" s="479"/>
      <c r="TDV742" s="479"/>
      <c r="TDW742" s="479"/>
      <c r="TDX742" s="479"/>
      <c r="TDY742" s="479"/>
      <c r="TDZ742" s="479"/>
      <c r="TEA742" s="479"/>
      <c r="TEB742" s="479"/>
      <c r="TEC742" s="479"/>
      <c r="TED742" s="479"/>
      <c r="TEE742" s="479"/>
      <c r="TEF742" s="479"/>
      <c r="TEG742" s="479"/>
      <c r="TEH742" s="479"/>
      <c r="TEI742" s="479"/>
      <c r="TEJ742" s="479"/>
      <c r="TEK742" s="479"/>
      <c r="TEL742" s="479"/>
      <c r="TEM742" s="479"/>
      <c r="TEN742" s="479"/>
      <c r="TEO742" s="479"/>
      <c r="TEP742" s="479"/>
      <c r="TEQ742" s="479"/>
      <c r="TER742" s="479"/>
      <c r="TES742" s="479"/>
      <c r="TET742" s="479"/>
      <c r="TEU742" s="479"/>
      <c r="TEV742" s="479"/>
      <c r="TEW742" s="479"/>
      <c r="TEX742" s="479"/>
      <c r="TEY742" s="479"/>
      <c r="TEZ742" s="479"/>
      <c r="TFA742" s="479"/>
      <c r="TFB742" s="479"/>
      <c r="TFC742" s="479"/>
      <c r="TFD742" s="479"/>
      <c r="TFE742" s="479"/>
      <c r="TFF742" s="479"/>
      <c r="TFG742" s="479"/>
      <c r="TFH742" s="479"/>
      <c r="TFI742" s="479"/>
      <c r="TFJ742" s="479"/>
      <c r="TFK742" s="479"/>
      <c r="TFL742" s="479"/>
      <c r="TFM742" s="479"/>
      <c r="TFN742" s="479"/>
      <c r="TFO742" s="479"/>
      <c r="TFP742" s="479"/>
      <c r="TFQ742" s="479"/>
      <c r="TFR742" s="479"/>
      <c r="TFS742" s="479"/>
      <c r="TFT742" s="479"/>
      <c r="TFU742" s="479"/>
      <c r="TFV742" s="479"/>
      <c r="TFW742" s="479"/>
      <c r="TFX742" s="479"/>
      <c r="TFY742" s="479"/>
      <c r="TFZ742" s="479"/>
      <c r="TGA742" s="479"/>
      <c r="TGB742" s="479"/>
      <c r="TGC742" s="479"/>
      <c r="TGD742" s="479"/>
      <c r="TGE742" s="479"/>
      <c r="TGF742" s="479"/>
      <c r="TGG742" s="479"/>
      <c r="TGH742" s="479"/>
      <c r="TGI742" s="479"/>
      <c r="TGJ742" s="479"/>
      <c r="TGK742" s="479"/>
      <c r="TGL742" s="479"/>
      <c r="TGM742" s="479"/>
      <c r="TGN742" s="479"/>
      <c r="TGO742" s="479"/>
      <c r="TGP742" s="479"/>
      <c r="TGQ742" s="479"/>
      <c r="TGR742" s="479"/>
      <c r="TGS742" s="479"/>
      <c r="TGT742" s="479"/>
      <c r="TGU742" s="479"/>
      <c r="TGV742" s="479"/>
      <c r="TGW742" s="479"/>
      <c r="TGX742" s="479"/>
      <c r="TGY742" s="479"/>
      <c r="TGZ742" s="479"/>
      <c r="THA742" s="479"/>
      <c r="THB742" s="479"/>
      <c r="THC742" s="479"/>
      <c r="THD742" s="479"/>
      <c r="THE742" s="479"/>
      <c r="THF742" s="479"/>
      <c r="THG742" s="479"/>
      <c r="THH742" s="479"/>
      <c r="THI742" s="479"/>
      <c r="THJ742" s="479"/>
      <c r="THK742" s="479"/>
      <c r="THL742" s="479"/>
      <c r="THM742" s="479"/>
      <c r="THN742" s="479"/>
      <c r="THO742" s="479"/>
      <c r="THP742" s="479"/>
      <c r="THQ742" s="479"/>
      <c r="THR742" s="479"/>
      <c r="THS742" s="479"/>
      <c r="THT742" s="479"/>
      <c r="THU742" s="479"/>
      <c r="THV742" s="479"/>
      <c r="THW742" s="479"/>
      <c r="THX742" s="479"/>
      <c r="THY742" s="479"/>
      <c r="THZ742" s="479"/>
      <c r="TIA742" s="479"/>
      <c r="TIB742" s="479"/>
      <c r="TIC742" s="479"/>
      <c r="TID742" s="479"/>
      <c r="TIE742" s="479"/>
      <c r="TIF742" s="479"/>
      <c r="TIG742" s="479"/>
      <c r="TIH742" s="479"/>
      <c r="TII742" s="479"/>
      <c r="TIJ742" s="479"/>
      <c r="TIK742" s="479"/>
      <c r="TIL742" s="479"/>
      <c r="TIM742" s="479"/>
      <c r="TIN742" s="479"/>
      <c r="TIO742" s="479"/>
      <c r="TIP742" s="479"/>
      <c r="TIQ742" s="479"/>
      <c r="TIR742" s="479"/>
      <c r="TIS742" s="479"/>
      <c r="TIT742" s="479"/>
      <c r="TIU742" s="479"/>
      <c r="TIV742" s="479"/>
      <c r="TIW742" s="479"/>
      <c r="TIX742" s="479"/>
      <c r="TIY742" s="479"/>
      <c r="TIZ742" s="479"/>
      <c r="TJA742" s="479"/>
      <c r="TJB742" s="479"/>
      <c r="TJC742" s="479"/>
      <c r="TJD742" s="479"/>
      <c r="TJE742" s="479"/>
      <c r="TJF742" s="479"/>
      <c r="TJG742" s="479"/>
      <c r="TJH742" s="479"/>
      <c r="TJI742" s="479"/>
      <c r="TJJ742" s="479"/>
      <c r="TJK742" s="479"/>
      <c r="TJL742" s="479"/>
      <c r="TJM742" s="479"/>
      <c r="TJN742" s="479"/>
      <c r="TJO742" s="479"/>
      <c r="TJP742" s="479"/>
      <c r="TJQ742" s="479"/>
      <c r="TJR742" s="479"/>
      <c r="TJS742" s="479"/>
      <c r="TJT742" s="479"/>
      <c r="TJU742" s="479"/>
      <c r="TJV742" s="479"/>
      <c r="TJW742" s="479"/>
      <c r="TJX742" s="479"/>
      <c r="TJY742" s="479"/>
      <c r="TJZ742" s="479"/>
      <c r="TKA742" s="479"/>
      <c r="TKB742" s="479"/>
      <c r="TKC742" s="479"/>
      <c r="TKD742" s="479"/>
      <c r="TKE742" s="479"/>
      <c r="TKF742" s="479"/>
      <c r="TKG742" s="479"/>
      <c r="TKH742" s="479"/>
      <c r="TKI742" s="479"/>
      <c r="TKJ742" s="479"/>
      <c r="TKK742" s="479"/>
      <c r="TKL742" s="479"/>
      <c r="TKM742" s="479"/>
      <c r="TKN742" s="479"/>
      <c r="TKO742" s="479"/>
      <c r="TKP742" s="479"/>
      <c r="TKQ742" s="479"/>
      <c r="TKR742" s="479"/>
      <c r="TKS742" s="479"/>
      <c r="TKT742" s="479"/>
      <c r="TKU742" s="479"/>
      <c r="TKV742" s="479"/>
      <c r="TKW742" s="479"/>
      <c r="TKX742" s="479"/>
      <c r="TKY742" s="479"/>
      <c r="TKZ742" s="479"/>
      <c r="TLA742" s="479"/>
      <c r="TLB742" s="479"/>
      <c r="TLC742" s="479"/>
      <c r="TLD742" s="479"/>
      <c r="TLE742" s="479"/>
      <c r="TLF742" s="479"/>
      <c r="TLG742" s="479"/>
      <c r="TLH742" s="479"/>
      <c r="TLI742" s="479"/>
      <c r="TLJ742" s="479"/>
      <c r="TLK742" s="479"/>
      <c r="TLL742" s="479"/>
      <c r="TLM742" s="479"/>
      <c r="TLN742" s="479"/>
      <c r="TLO742" s="479"/>
      <c r="TLP742" s="479"/>
      <c r="TLQ742" s="479"/>
      <c r="TLR742" s="479"/>
      <c r="TLS742" s="479"/>
      <c r="TLT742" s="479"/>
      <c r="TLU742" s="479"/>
      <c r="TLV742" s="479"/>
      <c r="TLW742" s="479"/>
      <c r="TLX742" s="479"/>
      <c r="TLY742" s="479"/>
      <c r="TLZ742" s="479"/>
      <c r="TMA742" s="479"/>
      <c r="TMB742" s="479"/>
      <c r="TMC742" s="479"/>
      <c r="TMD742" s="479"/>
      <c r="TME742" s="479"/>
      <c r="TMF742" s="479"/>
      <c r="TMG742" s="479"/>
      <c r="TMH742" s="479"/>
      <c r="TMI742" s="479"/>
      <c r="TMJ742" s="479"/>
      <c r="TMK742" s="479"/>
      <c r="TML742" s="479"/>
      <c r="TMM742" s="479"/>
      <c r="TMN742" s="479"/>
      <c r="TMO742" s="479"/>
      <c r="TMP742" s="479"/>
      <c r="TMQ742" s="479"/>
      <c r="TMR742" s="479"/>
      <c r="TMS742" s="479"/>
      <c r="TMT742" s="479"/>
      <c r="TMU742" s="479"/>
      <c r="TMV742" s="479"/>
      <c r="TMW742" s="479"/>
      <c r="TMX742" s="479"/>
      <c r="TMY742" s="479"/>
      <c r="TMZ742" s="479"/>
      <c r="TNA742" s="479"/>
      <c r="TNB742" s="479"/>
      <c r="TNC742" s="479"/>
      <c r="TND742" s="479"/>
      <c r="TNE742" s="479"/>
      <c r="TNF742" s="479"/>
      <c r="TNG742" s="479"/>
      <c r="TNH742" s="479"/>
      <c r="TNI742" s="479"/>
      <c r="TNJ742" s="479"/>
      <c r="TNK742" s="479"/>
      <c r="TNL742" s="479"/>
      <c r="TNM742" s="479"/>
      <c r="TNN742" s="479"/>
      <c r="TNO742" s="479"/>
      <c r="TNP742" s="479"/>
      <c r="TNQ742" s="479"/>
      <c r="TNR742" s="479"/>
      <c r="TNS742" s="479"/>
      <c r="TNT742" s="479"/>
      <c r="TNU742" s="479"/>
      <c r="TNV742" s="479"/>
      <c r="TNW742" s="479"/>
      <c r="TNX742" s="479"/>
      <c r="TNY742" s="479"/>
      <c r="TNZ742" s="479"/>
      <c r="TOA742" s="479"/>
      <c r="TOB742" s="479"/>
      <c r="TOC742" s="479"/>
      <c r="TOD742" s="479"/>
      <c r="TOE742" s="479"/>
      <c r="TOF742" s="479"/>
      <c r="TOG742" s="479"/>
      <c r="TOH742" s="479"/>
      <c r="TOI742" s="479"/>
      <c r="TOJ742" s="479"/>
      <c r="TOK742" s="479"/>
      <c r="TOL742" s="479"/>
      <c r="TOM742" s="479"/>
      <c r="TON742" s="479"/>
      <c r="TOO742" s="479"/>
      <c r="TOP742" s="479"/>
      <c r="TOQ742" s="479"/>
      <c r="TOR742" s="479"/>
      <c r="TOS742" s="479"/>
      <c r="TOT742" s="479"/>
      <c r="TOU742" s="479"/>
      <c r="TOV742" s="479"/>
      <c r="TOW742" s="479"/>
      <c r="TOX742" s="479"/>
      <c r="TOY742" s="479"/>
      <c r="TOZ742" s="479"/>
      <c r="TPA742" s="479"/>
      <c r="TPB742" s="479"/>
      <c r="TPC742" s="479"/>
      <c r="TPD742" s="479"/>
      <c r="TPE742" s="479"/>
      <c r="TPF742" s="479"/>
      <c r="TPG742" s="479"/>
      <c r="TPH742" s="479"/>
      <c r="TPI742" s="479"/>
      <c r="TPJ742" s="479"/>
      <c r="TPK742" s="479"/>
      <c r="TPL742" s="479"/>
      <c r="TPM742" s="479"/>
      <c r="TPN742" s="479"/>
      <c r="TPO742" s="479"/>
      <c r="TPP742" s="479"/>
      <c r="TPQ742" s="479"/>
      <c r="TPR742" s="479"/>
      <c r="TPS742" s="479"/>
      <c r="TPT742" s="479"/>
      <c r="TPU742" s="479"/>
      <c r="TPV742" s="479"/>
      <c r="TPW742" s="479"/>
      <c r="TPX742" s="479"/>
      <c r="TPY742" s="479"/>
      <c r="TPZ742" s="479"/>
      <c r="TQA742" s="479"/>
      <c r="TQB742" s="479"/>
      <c r="TQC742" s="479"/>
      <c r="TQD742" s="479"/>
      <c r="TQE742" s="479"/>
      <c r="TQF742" s="479"/>
      <c r="TQG742" s="479"/>
      <c r="TQH742" s="479"/>
      <c r="TQI742" s="479"/>
      <c r="TQJ742" s="479"/>
      <c r="TQK742" s="479"/>
      <c r="TQL742" s="479"/>
      <c r="TQM742" s="479"/>
      <c r="TQN742" s="479"/>
      <c r="TQO742" s="479"/>
      <c r="TQP742" s="479"/>
      <c r="TQQ742" s="479"/>
      <c r="TQR742" s="479"/>
      <c r="TQS742" s="479"/>
      <c r="TQT742" s="479"/>
      <c r="TQU742" s="479"/>
      <c r="TQV742" s="479"/>
      <c r="TQW742" s="479"/>
      <c r="TQX742" s="479"/>
      <c r="TQY742" s="479"/>
      <c r="TQZ742" s="479"/>
      <c r="TRA742" s="479"/>
      <c r="TRB742" s="479"/>
      <c r="TRC742" s="479"/>
      <c r="TRD742" s="479"/>
      <c r="TRE742" s="479"/>
      <c r="TRF742" s="479"/>
      <c r="TRG742" s="479"/>
      <c r="TRH742" s="479"/>
      <c r="TRI742" s="479"/>
      <c r="TRJ742" s="479"/>
      <c r="TRK742" s="479"/>
      <c r="TRL742" s="479"/>
      <c r="TRM742" s="479"/>
      <c r="TRN742" s="479"/>
      <c r="TRO742" s="479"/>
      <c r="TRP742" s="479"/>
      <c r="TRQ742" s="479"/>
      <c r="TRR742" s="479"/>
      <c r="TRS742" s="479"/>
      <c r="TRT742" s="479"/>
      <c r="TRU742" s="479"/>
      <c r="TRV742" s="479"/>
      <c r="TRW742" s="479"/>
      <c r="TRX742" s="479"/>
      <c r="TRY742" s="479"/>
      <c r="TRZ742" s="479"/>
      <c r="TSA742" s="479"/>
      <c r="TSB742" s="479"/>
      <c r="TSC742" s="479"/>
      <c r="TSD742" s="479"/>
      <c r="TSE742" s="479"/>
      <c r="TSF742" s="479"/>
      <c r="TSG742" s="479"/>
      <c r="TSH742" s="479"/>
      <c r="TSI742" s="479"/>
      <c r="TSJ742" s="479"/>
      <c r="TSK742" s="479"/>
      <c r="TSL742" s="479"/>
      <c r="TSM742" s="479"/>
      <c r="TSN742" s="479"/>
      <c r="TSO742" s="479"/>
      <c r="TSP742" s="479"/>
      <c r="TSQ742" s="479"/>
      <c r="TSR742" s="479"/>
      <c r="TSS742" s="479"/>
      <c r="TST742" s="479"/>
      <c r="TSU742" s="479"/>
      <c r="TSV742" s="479"/>
      <c r="TSW742" s="479"/>
      <c r="TSX742" s="479"/>
      <c r="TSY742" s="479"/>
      <c r="TSZ742" s="479"/>
      <c r="TTA742" s="479"/>
      <c r="TTB742" s="479"/>
      <c r="TTC742" s="479"/>
      <c r="TTD742" s="479"/>
      <c r="TTE742" s="479"/>
      <c r="TTF742" s="479"/>
      <c r="TTG742" s="479"/>
      <c r="TTH742" s="479"/>
      <c r="TTI742" s="479"/>
      <c r="TTJ742" s="479"/>
      <c r="TTK742" s="479"/>
      <c r="TTL742" s="479"/>
      <c r="TTM742" s="479"/>
      <c r="TTN742" s="479"/>
      <c r="TTO742" s="479"/>
      <c r="TTP742" s="479"/>
      <c r="TTQ742" s="479"/>
      <c r="TTR742" s="479"/>
      <c r="TTS742" s="479"/>
      <c r="TTT742" s="479"/>
      <c r="TTU742" s="479"/>
      <c r="TTV742" s="479"/>
      <c r="TTW742" s="479"/>
      <c r="TTX742" s="479"/>
      <c r="TTY742" s="479"/>
      <c r="TTZ742" s="479"/>
      <c r="TUA742" s="479"/>
      <c r="TUB742" s="479"/>
      <c r="TUC742" s="479"/>
      <c r="TUD742" s="479"/>
      <c r="TUE742" s="479"/>
      <c r="TUF742" s="479"/>
      <c r="TUG742" s="479"/>
      <c r="TUH742" s="479"/>
      <c r="TUI742" s="479"/>
      <c r="TUJ742" s="479"/>
      <c r="TUK742" s="479"/>
      <c r="TUL742" s="479"/>
      <c r="TUM742" s="479"/>
      <c r="TUN742" s="479"/>
      <c r="TUO742" s="479"/>
      <c r="TUP742" s="479"/>
      <c r="TUQ742" s="479"/>
      <c r="TUR742" s="479"/>
      <c r="TUS742" s="479"/>
      <c r="TUT742" s="479"/>
      <c r="TUU742" s="479"/>
      <c r="TUV742" s="479"/>
      <c r="TUW742" s="479"/>
      <c r="TUX742" s="479"/>
      <c r="TUY742" s="479"/>
      <c r="TUZ742" s="479"/>
      <c r="TVA742" s="479"/>
      <c r="TVB742" s="479"/>
      <c r="TVC742" s="479"/>
      <c r="TVD742" s="479"/>
      <c r="TVE742" s="479"/>
      <c r="TVF742" s="479"/>
      <c r="TVG742" s="479"/>
      <c r="TVH742" s="479"/>
      <c r="TVI742" s="479"/>
      <c r="TVJ742" s="479"/>
      <c r="TVK742" s="479"/>
      <c r="TVL742" s="479"/>
      <c r="TVM742" s="479"/>
      <c r="TVN742" s="479"/>
      <c r="TVO742" s="479"/>
      <c r="TVP742" s="479"/>
      <c r="TVQ742" s="479"/>
      <c r="TVR742" s="479"/>
      <c r="TVS742" s="479"/>
      <c r="TVT742" s="479"/>
      <c r="TVU742" s="479"/>
      <c r="TVV742" s="479"/>
      <c r="TVW742" s="479"/>
      <c r="TVX742" s="479"/>
      <c r="TVY742" s="479"/>
      <c r="TVZ742" s="479"/>
      <c r="TWA742" s="479"/>
      <c r="TWB742" s="479"/>
      <c r="TWC742" s="479"/>
      <c r="TWD742" s="479"/>
      <c r="TWE742" s="479"/>
      <c r="TWF742" s="479"/>
      <c r="TWG742" s="479"/>
      <c r="TWH742" s="479"/>
      <c r="TWI742" s="479"/>
      <c r="TWJ742" s="479"/>
      <c r="TWK742" s="479"/>
      <c r="TWL742" s="479"/>
      <c r="TWM742" s="479"/>
      <c r="TWN742" s="479"/>
      <c r="TWO742" s="479"/>
      <c r="TWP742" s="479"/>
      <c r="TWQ742" s="479"/>
      <c r="TWR742" s="479"/>
      <c r="TWS742" s="479"/>
      <c r="TWT742" s="479"/>
      <c r="TWU742" s="479"/>
      <c r="TWV742" s="479"/>
      <c r="TWW742" s="479"/>
      <c r="TWX742" s="479"/>
      <c r="TWY742" s="479"/>
      <c r="TWZ742" s="479"/>
      <c r="TXA742" s="479"/>
      <c r="TXB742" s="479"/>
      <c r="TXC742" s="479"/>
      <c r="TXD742" s="479"/>
      <c r="TXE742" s="479"/>
      <c r="TXF742" s="479"/>
      <c r="TXG742" s="479"/>
      <c r="TXH742" s="479"/>
      <c r="TXI742" s="479"/>
      <c r="TXJ742" s="479"/>
      <c r="TXK742" s="479"/>
      <c r="TXL742" s="479"/>
      <c r="TXM742" s="479"/>
      <c r="TXN742" s="479"/>
      <c r="TXO742" s="479"/>
      <c r="TXP742" s="479"/>
      <c r="TXQ742" s="479"/>
      <c r="TXR742" s="479"/>
      <c r="TXS742" s="479"/>
      <c r="TXT742" s="479"/>
      <c r="TXU742" s="479"/>
      <c r="TXV742" s="479"/>
      <c r="TXW742" s="479"/>
      <c r="TXX742" s="479"/>
      <c r="TXY742" s="479"/>
      <c r="TXZ742" s="479"/>
      <c r="TYA742" s="479"/>
      <c r="TYB742" s="479"/>
      <c r="TYC742" s="479"/>
      <c r="TYD742" s="479"/>
      <c r="TYE742" s="479"/>
      <c r="TYF742" s="479"/>
      <c r="TYG742" s="479"/>
      <c r="TYH742" s="479"/>
      <c r="TYI742" s="479"/>
      <c r="TYJ742" s="479"/>
      <c r="TYK742" s="479"/>
      <c r="TYL742" s="479"/>
      <c r="TYM742" s="479"/>
      <c r="TYN742" s="479"/>
      <c r="TYO742" s="479"/>
      <c r="TYP742" s="479"/>
      <c r="TYQ742" s="479"/>
      <c r="TYR742" s="479"/>
      <c r="TYS742" s="479"/>
      <c r="TYT742" s="479"/>
      <c r="TYU742" s="479"/>
      <c r="TYV742" s="479"/>
      <c r="TYW742" s="479"/>
      <c r="TYX742" s="479"/>
      <c r="TYY742" s="479"/>
      <c r="TYZ742" s="479"/>
      <c r="TZA742" s="479"/>
      <c r="TZB742" s="479"/>
      <c r="TZC742" s="479"/>
      <c r="TZD742" s="479"/>
      <c r="TZE742" s="479"/>
      <c r="TZF742" s="479"/>
      <c r="TZG742" s="479"/>
      <c r="TZH742" s="479"/>
      <c r="TZI742" s="479"/>
      <c r="TZJ742" s="479"/>
      <c r="TZK742" s="479"/>
      <c r="TZL742" s="479"/>
      <c r="TZM742" s="479"/>
      <c r="TZN742" s="479"/>
      <c r="TZO742" s="479"/>
      <c r="TZP742" s="479"/>
      <c r="TZQ742" s="479"/>
      <c r="TZR742" s="479"/>
      <c r="TZS742" s="479"/>
      <c r="TZT742" s="479"/>
      <c r="TZU742" s="479"/>
      <c r="TZV742" s="479"/>
      <c r="TZW742" s="479"/>
      <c r="TZX742" s="479"/>
      <c r="TZY742" s="479"/>
      <c r="TZZ742" s="479"/>
      <c r="UAA742" s="479"/>
      <c r="UAB742" s="479"/>
      <c r="UAC742" s="479"/>
      <c r="UAD742" s="479"/>
      <c r="UAE742" s="479"/>
      <c r="UAF742" s="479"/>
      <c r="UAG742" s="479"/>
      <c r="UAH742" s="479"/>
      <c r="UAI742" s="479"/>
      <c r="UAJ742" s="479"/>
      <c r="UAK742" s="479"/>
      <c r="UAL742" s="479"/>
      <c r="UAM742" s="479"/>
      <c r="UAN742" s="479"/>
      <c r="UAO742" s="479"/>
      <c r="UAP742" s="479"/>
      <c r="UAQ742" s="479"/>
      <c r="UAR742" s="479"/>
      <c r="UAS742" s="479"/>
      <c r="UAT742" s="479"/>
      <c r="UAU742" s="479"/>
      <c r="UAV742" s="479"/>
      <c r="UAW742" s="479"/>
      <c r="UAX742" s="479"/>
      <c r="UAY742" s="479"/>
      <c r="UAZ742" s="479"/>
      <c r="UBA742" s="479"/>
      <c r="UBB742" s="479"/>
      <c r="UBC742" s="479"/>
      <c r="UBD742" s="479"/>
      <c r="UBE742" s="479"/>
      <c r="UBF742" s="479"/>
      <c r="UBG742" s="479"/>
      <c r="UBH742" s="479"/>
      <c r="UBI742" s="479"/>
      <c r="UBJ742" s="479"/>
      <c r="UBK742" s="479"/>
      <c r="UBL742" s="479"/>
      <c r="UBM742" s="479"/>
      <c r="UBN742" s="479"/>
      <c r="UBO742" s="479"/>
      <c r="UBP742" s="479"/>
      <c r="UBQ742" s="479"/>
      <c r="UBR742" s="479"/>
      <c r="UBS742" s="479"/>
      <c r="UBT742" s="479"/>
      <c r="UBU742" s="479"/>
      <c r="UBV742" s="479"/>
      <c r="UBW742" s="479"/>
      <c r="UBX742" s="479"/>
      <c r="UBY742" s="479"/>
      <c r="UBZ742" s="479"/>
      <c r="UCA742" s="479"/>
      <c r="UCB742" s="479"/>
      <c r="UCC742" s="479"/>
      <c r="UCD742" s="479"/>
      <c r="UCE742" s="479"/>
      <c r="UCF742" s="479"/>
      <c r="UCG742" s="479"/>
      <c r="UCH742" s="479"/>
      <c r="UCI742" s="479"/>
      <c r="UCJ742" s="479"/>
      <c r="UCK742" s="479"/>
      <c r="UCL742" s="479"/>
      <c r="UCM742" s="479"/>
      <c r="UCN742" s="479"/>
      <c r="UCO742" s="479"/>
      <c r="UCP742" s="479"/>
      <c r="UCQ742" s="479"/>
      <c r="UCR742" s="479"/>
      <c r="UCS742" s="479"/>
      <c r="UCT742" s="479"/>
      <c r="UCU742" s="479"/>
      <c r="UCV742" s="479"/>
      <c r="UCW742" s="479"/>
      <c r="UCX742" s="479"/>
      <c r="UCY742" s="479"/>
      <c r="UCZ742" s="479"/>
      <c r="UDA742" s="479"/>
      <c r="UDB742" s="479"/>
      <c r="UDC742" s="479"/>
      <c r="UDD742" s="479"/>
      <c r="UDE742" s="479"/>
      <c r="UDF742" s="479"/>
      <c r="UDG742" s="479"/>
      <c r="UDH742" s="479"/>
      <c r="UDI742" s="479"/>
      <c r="UDJ742" s="479"/>
      <c r="UDK742" s="479"/>
      <c r="UDL742" s="479"/>
      <c r="UDM742" s="479"/>
      <c r="UDN742" s="479"/>
      <c r="UDO742" s="479"/>
      <c r="UDP742" s="479"/>
      <c r="UDQ742" s="479"/>
      <c r="UDR742" s="479"/>
      <c r="UDS742" s="479"/>
      <c r="UDT742" s="479"/>
      <c r="UDU742" s="479"/>
      <c r="UDV742" s="479"/>
      <c r="UDW742" s="479"/>
      <c r="UDX742" s="479"/>
      <c r="UDY742" s="479"/>
      <c r="UDZ742" s="479"/>
      <c r="UEA742" s="479"/>
      <c r="UEB742" s="479"/>
      <c r="UEC742" s="479"/>
      <c r="UED742" s="479"/>
      <c r="UEE742" s="479"/>
      <c r="UEF742" s="479"/>
      <c r="UEG742" s="479"/>
      <c r="UEH742" s="479"/>
      <c r="UEI742" s="479"/>
      <c r="UEJ742" s="479"/>
      <c r="UEK742" s="479"/>
      <c r="UEL742" s="479"/>
      <c r="UEM742" s="479"/>
      <c r="UEN742" s="479"/>
      <c r="UEO742" s="479"/>
      <c r="UEP742" s="479"/>
      <c r="UEQ742" s="479"/>
      <c r="UER742" s="479"/>
      <c r="UES742" s="479"/>
      <c r="UET742" s="479"/>
      <c r="UEU742" s="479"/>
      <c r="UEV742" s="479"/>
      <c r="UEW742" s="479"/>
      <c r="UEX742" s="479"/>
      <c r="UEY742" s="479"/>
      <c r="UEZ742" s="479"/>
      <c r="UFA742" s="479"/>
      <c r="UFB742" s="479"/>
      <c r="UFC742" s="479"/>
      <c r="UFD742" s="479"/>
      <c r="UFE742" s="479"/>
      <c r="UFF742" s="479"/>
      <c r="UFG742" s="479"/>
      <c r="UFH742" s="479"/>
      <c r="UFI742" s="479"/>
      <c r="UFJ742" s="479"/>
      <c r="UFK742" s="479"/>
      <c r="UFL742" s="479"/>
      <c r="UFM742" s="479"/>
      <c r="UFN742" s="479"/>
      <c r="UFO742" s="479"/>
      <c r="UFP742" s="479"/>
      <c r="UFQ742" s="479"/>
      <c r="UFR742" s="479"/>
      <c r="UFS742" s="479"/>
      <c r="UFT742" s="479"/>
      <c r="UFU742" s="479"/>
      <c r="UFV742" s="479"/>
      <c r="UFW742" s="479"/>
      <c r="UFX742" s="479"/>
      <c r="UFY742" s="479"/>
      <c r="UFZ742" s="479"/>
      <c r="UGA742" s="479"/>
      <c r="UGB742" s="479"/>
      <c r="UGC742" s="479"/>
      <c r="UGD742" s="479"/>
      <c r="UGE742" s="479"/>
      <c r="UGF742" s="479"/>
      <c r="UGG742" s="479"/>
      <c r="UGH742" s="479"/>
      <c r="UGI742" s="479"/>
      <c r="UGJ742" s="479"/>
      <c r="UGK742" s="479"/>
      <c r="UGL742" s="479"/>
      <c r="UGM742" s="479"/>
      <c r="UGN742" s="479"/>
      <c r="UGO742" s="479"/>
      <c r="UGP742" s="479"/>
      <c r="UGQ742" s="479"/>
      <c r="UGR742" s="479"/>
      <c r="UGS742" s="479"/>
      <c r="UGT742" s="479"/>
      <c r="UGU742" s="479"/>
      <c r="UGV742" s="479"/>
      <c r="UGW742" s="479"/>
      <c r="UGX742" s="479"/>
      <c r="UGY742" s="479"/>
      <c r="UGZ742" s="479"/>
      <c r="UHA742" s="479"/>
      <c r="UHB742" s="479"/>
      <c r="UHC742" s="479"/>
      <c r="UHD742" s="479"/>
      <c r="UHE742" s="479"/>
      <c r="UHF742" s="479"/>
      <c r="UHG742" s="479"/>
      <c r="UHH742" s="479"/>
      <c r="UHI742" s="479"/>
      <c r="UHJ742" s="479"/>
      <c r="UHK742" s="479"/>
      <c r="UHL742" s="479"/>
      <c r="UHM742" s="479"/>
      <c r="UHN742" s="479"/>
      <c r="UHO742" s="479"/>
      <c r="UHP742" s="479"/>
      <c r="UHQ742" s="479"/>
      <c r="UHR742" s="479"/>
      <c r="UHS742" s="479"/>
      <c r="UHT742" s="479"/>
      <c r="UHU742" s="479"/>
      <c r="UHV742" s="479"/>
      <c r="UHW742" s="479"/>
      <c r="UHX742" s="479"/>
      <c r="UHY742" s="479"/>
      <c r="UHZ742" s="479"/>
      <c r="UIA742" s="479"/>
      <c r="UIB742" s="479"/>
      <c r="UIC742" s="479"/>
      <c r="UID742" s="479"/>
      <c r="UIE742" s="479"/>
      <c r="UIF742" s="479"/>
      <c r="UIG742" s="479"/>
      <c r="UIH742" s="479"/>
      <c r="UII742" s="479"/>
      <c r="UIJ742" s="479"/>
      <c r="UIK742" s="479"/>
      <c r="UIL742" s="479"/>
      <c r="UIM742" s="479"/>
      <c r="UIN742" s="479"/>
      <c r="UIO742" s="479"/>
      <c r="UIP742" s="479"/>
      <c r="UIQ742" s="479"/>
      <c r="UIR742" s="479"/>
      <c r="UIS742" s="479"/>
      <c r="UIT742" s="479"/>
      <c r="UIU742" s="479"/>
      <c r="UIV742" s="479"/>
      <c r="UIW742" s="479"/>
      <c r="UIX742" s="479"/>
      <c r="UIY742" s="479"/>
      <c r="UIZ742" s="479"/>
      <c r="UJA742" s="479"/>
      <c r="UJB742" s="479"/>
      <c r="UJC742" s="479"/>
      <c r="UJD742" s="479"/>
      <c r="UJE742" s="479"/>
      <c r="UJF742" s="479"/>
      <c r="UJG742" s="479"/>
      <c r="UJH742" s="479"/>
      <c r="UJI742" s="479"/>
      <c r="UJJ742" s="479"/>
      <c r="UJK742" s="479"/>
      <c r="UJL742" s="479"/>
      <c r="UJM742" s="479"/>
      <c r="UJN742" s="479"/>
      <c r="UJO742" s="479"/>
      <c r="UJP742" s="479"/>
      <c r="UJQ742" s="479"/>
      <c r="UJR742" s="479"/>
      <c r="UJS742" s="479"/>
      <c r="UJT742" s="479"/>
      <c r="UJU742" s="479"/>
      <c r="UJV742" s="479"/>
      <c r="UJW742" s="479"/>
      <c r="UJX742" s="479"/>
      <c r="UJY742" s="479"/>
      <c r="UJZ742" s="479"/>
      <c r="UKA742" s="479"/>
      <c r="UKB742" s="479"/>
      <c r="UKC742" s="479"/>
      <c r="UKD742" s="479"/>
      <c r="UKE742" s="479"/>
      <c r="UKF742" s="479"/>
      <c r="UKG742" s="479"/>
      <c r="UKH742" s="479"/>
      <c r="UKI742" s="479"/>
      <c r="UKJ742" s="479"/>
      <c r="UKK742" s="479"/>
      <c r="UKL742" s="479"/>
      <c r="UKM742" s="479"/>
      <c r="UKN742" s="479"/>
      <c r="UKO742" s="479"/>
      <c r="UKP742" s="479"/>
      <c r="UKQ742" s="479"/>
      <c r="UKR742" s="479"/>
      <c r="UKS742" s="479"/>
      <c r="UKT742" s="479"/>
      <c r="UKU742" s="479"/>
      <c r="UKV742" s="479"/>
      <c r="UKW742" s="479"/>
      <c r="UKX742" s="479"/>
      <c r="UKY742" s="479"/>
      <c r="UKZ742" s="479"/>
      <c r="ULA742" s="479"/>
      <c r="ULB742" s="479"/>
      <c r="ULC742" s="479"/>
      <c r="ULD742" s="479"/>
      <c r="ULE742" s="479"/>
      <c r="ULF742" s="479"/>
      <c r="ULG742" s="479"/>
      <c r="ULH742" s="479"/>
      <c r="ULI742" s="479"/>
      <c r="ULJ742" s="479"/>
      <c r="ULK742" s="479"/>
      <c r="ULL742" s="479"/>
      <c r="ULM742" s="479"/>
      <c r="ULN742" s="479"/>
      <c r="ULO742" s="479"/>
      <c r="ULP742" s="479"/>
      <c r="ULQ742" s="479"/>
      <c r="ULR742" s="479"/>
      <c r="ULS742" s="479"/>
      <c r="ULT742" s="479"/>
      <c r="ULU742" s="479"/>
      <c r="ULV742" s="479"/>
      <c r="ULW742" s="479"/>
      <c r="ULX742" s="479"/>
      <c r="ULY742" s="479"/>
      <c r="ULZ742" s="479"/>
      <c r="UMA742" s="479"/>
      <c r="UMB742" s="479"/>
      <c r="UMC742" s="479"/>
      <c r="UMD742" s="479"/>
      <c r="UME742" s="479"/>
      <c r="UMF742" s="479"/>
      <c r="UMG742" s="479"/>
      <c r="UMH742" s="479"/>
      <c r="UMI742" s="479"/>
      <c r="UMJ742" s="479"/>
      <c r="UMK742" s="479"/>
      <c r="UML742" s="479"/>
      <c r="UMM742" s="479"/>
      <c r="UMN742" s="479"/>
      <c r="UMO742" s="479"/>
      <c r="UMP742" s="479"/>
      <c r="UMQ742" s="479"/>
      <c r="UMR742" s="479"/>
      <c r="UMS742" s="479"/>
      <c r="UMT742" s="479"/>
      <c r="UMU742" s="479"/>
      <c r="UMV742" s="479"/>
      <c r="UMW742" s="479"/>
      <c r="UMX742" s="479"/>
      <c r="UMY742" s="479"/>
      <c r="UMZ742" s="479"/>
      <c r="UNA742" s="479"/>
      <c r="UNB742" s="479"/>
      <c r="UNC742" s="479"/>
      <c r="UND742" s="479"/>
      <c r="UNE742" s="479"/>
      <c r="UNF742" s="479"/>
      <c r="UNG742" s="479"/>
      <c r="UNH742" s="479"/>
      <c r="UNI742" s="479"/>
      <c r="UNJ742" s="479"/>
      <c r="UNK742" s="479"/>
      <c r="UNL742" s="479"/>
      <c r="UNM742" s="479"/>
      <c r="UNN742" s="479"/>
      <c r="UNO742" s="479"/>
      <c r="UNP742" s="479"/>
      <c r="UNQ742" s="479"/>
      <c r="UNR742" s="479"/>
      <c r="UNS742" s="479"/>
      <c r="UNT742" s="479"/>
      <c r="UNU742" s="479"/>
      <c r="UNV742" s="479"/>
      <c r="UNW742" s="479"/>
      <c r="UNX742" s="479"/>
      <c r="UNY742" s="479"/>
      <c r="UNZ742" s="479"/>
      <c r="UOA742" s="479"/>
      <c r="UOB742" s="479"/>
      <c r="UOC742" s="479"/>
      <c r="UOD742" s="479"/>
      <c r="UOE742" s="479"/>
      <c r="UOF742" s="479"/>
      <c r="UOG742" s="479"/>
      <c r="UOH742" s="479"/>
      <c r="UOI742" s="479"/>
      <c r="UOJ742" s="479"/>
      <c r="UOK742" s="479"/>
      <c r="UOL742" s="479"/>
      <c r="UOM742" s="479"/>
      <c r="UON742" s="479"/>
      <c r="UOO742" s="479"/>
      <c r="UOP742" s="479"/>
      <c r="UOQ742" s="479"/>
      <c r="UOR742" s="479"/>
      <c r="UOS742" s="479"/>
      <c r="UOT742" s="479"/>
      <c r="UOU742" s="479"/>
      <c r="UOV742" s="479"/>
      <c r="UOW742" s="479"/>
      <c r="UOX742" s="479"/>
      <c r="UOY742" s="479"/>
      <c r="UOZ742" s="479"/>
      <c r="UPA742" s="479"/>
      <c r="UPB742" s="479"/>
      <c r="UPC742" s="479"/>
      <c r="UPD742" s="479"/>
      <c r="UPE742" s="479"/>
      <c r="UPF742" s="479"/>
      <c r="UPG742" s="479"/>
      <c r="UPH742" s="479"/>
      <c r="UPI742" s="479"/>
      <c r="UPJ742" s="479"/>
      <c r="UPK742" s="479"/>
      <c r="UPL742" s="479"/>
      <c r="UPM742" s="479"/>
      <c r="UPN742" s="479"/>
      <c r="UPO742" s="479"/>
      <c r="UPP742" s="479"/>
      <c r="UPQ742" s="479"/>
      <c r="UPR742" s="479"/>
      <c r="UPS742" s="479"/>
      <c r="UPT742" s="479"/>
      <c r="UPU742" s="479"/>
      <c r="UPV742" s="479"/>
      <c r="UPW742" s="479"/>
      <c r="UPX742" s="479"/>
      <c r="UPY742" s="479"/>
      <c r="UPZ742" s="479"/>
      <c r="UQA742" s="479"/>
      <c r="UQB742" s="479"/>
      <c r="UQC742" s="479"/>
      <c r="UQD742" s="479"/>
      <c r="UQE742" s="479"/>
      <c r="UQF742" s="479"/>
      <c r="UQG742" s="479"/>
      <c r="UQH742" s="479"/>
      <c r="UQI742" s="479"/>
      <c r="UQJ742" s="479"/>
      <c r="UQK742" s="479"/>
      <c r="UQL742" s="479"/>
      <c r="UQM742" s="479"/>
      <c r="UQN742" s="479"/>
      <c r="UQO742" s="479"/>
      <c r="UQP742" s="479"/>
      <c r="UQQ742" s="479"/>
      <c r="UQR742" s="479"/>
      <c r="UQS742" s="479"/>
      <c r="UQT742" s="479"/>
      <c r="UQU742" s="479"/>
      <c r="UQV742" s="479"/>
      <c r="UQW742" s="479"/>
      <c r="UQX742" s="479"/>
      <c r="UQY742" s="479"/>
      <c r="UQZ742" s="479"/>
      <c r="URA742" s="479"/>
      <c r="URB742" s="479"/>
      <c r="URC742" s="479"/>
      <c r="URD742" s="479"/>
      <c r="URE742" s="479"/>
      <c r="URF742" s="479"/>
      <c r="URG742" s="479"/>
      <c r="URH742" s="479"/>
      <c r="URI742" s="479"/>
      <c r="URJ742" s="479"/>
      <c r="URK742" s="479"/>
      <c r="URL742" s="479"/>
      <c r="URM742" s="479"/>
      <c r="URN742" s="479"/>
      <c r="URO742" s="479"/>
      <c r="URP742" s="479"/>
      <c r="URQ742" s="479"/>
      <c r="URR742" s="479"/>
      <c r="URS742" s="479"/>
      <c r="URT742" s="479"/>
      <c r="URU742" s="479"/>
      <c r="URV742" s="479"/>
      <c r="URW742" s="479"/>
      <c r="URX742" s="479"/>
      <c r="URY742" s="479"/>
      <c r="URZ742" s="479"/>
      <c r="USA742" s="479"/>
      <c r="USB742" s="479"/>
      <c r="USC742" s="479"/>
      <c r="USD742" s="479"/>
      <c r="USE742" s="479"/>
      <c r="USF742" s="479"/>
      <c r="USG742" s="479"/>
      <c r="USH742" s="479"/>
      <c r="USI742" s="479"/>
      <c r="USJ742" s="479"/>
      <c r="USK742" s="479"/>
      <c r="USL742" s="479"/>
      <c r="USM742" s="479"/>
      <c r="USN742" s="479"/>
      <c r="USO742" s="479"/>
      <c r="USP742" s="479"/>
      <c r="USQ742" s="479"/>
      <c r="USR742" s="479"/>
      <c r="USS742" s="479"/>
      <c r="UST742" s="479"/>
      <c r="USU742" s="479"/>
      <c r="USV742" s="479"/>
      <c r="USW742" s="479"/>
      <c r="USX742" s="479"/>
      <c r="USY742" s="479"/>
      <c r="USZ742" s="479"/>
      <c r="UTA742" s="479"/>
      <c r="UTB742" s="479"/>
      <c r="UTC742" s="479"/>
      <c r="UTD742" s="479"/>
      <c r="UTE742" s="479"/>
      <c r="UTF742" s="479"/>
      <c r="UTG742" s="479"/>
      <c r="UTH742" s="479"/>
      <c r="UTI742" s="479"/>
      <c r="UTJ742" s="479"/>
      <c r="UTK742" s="479"/>
      <c r="UTL742" s="479"/>
      <c r="UTM742" s="479"/>
      <c r="UTN742" s="479"/>
      <c r="UTO742" s="479"/>
      <c r="UTP742" s="479"/>
      <c r="UTQ742" s="479"/>
      <c r="UTR742" s="479"/>
      <c r="UTS742" s="479"/>
      <c r="UTT742" s="479"/>
      <c r="UTU742" s="479"/>
      <c r="UTV742" s="479"/>
      <c r="UTW742" s="479"/>
      <c r="UTX742" s="479"/>
      <c r="UTY742" s="479"/>
      <c r="UTZ742" s="479"/>
      <c r="UUA742" s="479"/>
      <c r="UUB742" s="479"/>
      <c r="UUC742" s="479"/>
      <c r="UUD742" s="479"/>
      <c r="UUE742" s="479"/>
      <c r="UUF742" s="479"/>
      <c r="UUG742" s="479"/>
      <c r="UUH742" s="479"/>
      <c r="UUI742" s="479"/>
      <c r="UUJ742" s="479"/>
      <c r="UUK742" s="479"/>
      <c r="UUL742" s="479"/>
      <c r="UUM742" s="479"/>
      <c r="UUN742" s="479"/>
      <c r="UUO742" s="479"/>
      <c r="UUP742" s="479"/>
      <c r="UUQ742" s="479"/>
      <c r="UUR742" s="479"/>
      <c r="UUS742" s="479"/>
      <c r="UUT742" s="479"/>
      <c r="UUU742" s="479"/>
      <c r="UUV742" s="479"/>
      <c r="UUW742" s="479"/>
      <c r="UUX742" s="479"/>
      <c r="UUY742" s="479"/>
      <c r="UUZ742" s="479"/>
      <c r="UVA742" s="479"/>
      <c r="UVB742" s="479"/>
      <c r="UVC742" s="479"/>
      <c r="UVD742" s="479"/>
      <c r="UVE742" s="479"/>
      <c r="UVF742" s="479"/>
      <c r="UVG742" s="479"/>
      <c r="UVH742" s="479"/>
      <c r="UVI742" s="479"/>
      <c r="UVJ742" s="479"/>
      <c r="UVK742" s="479"/>
      <c r="UVL742" s="479"/>
      <c r="UVM742" s="479"/>
      <c r="UVN742" s="479"/>
      <c r="UVO742" s="479"/>
      <c r="UVP742" s="479"/>
      <c r="UVQ742" s="479"/>
      <c r="UVR742" s="479"/>
      <c r="UVS742" s="479"/>
      <c r="UVT742" s="479"/>
      <c r="UVU742" s="479"/>
      <c r="UVV742" s="479"/>
      <c r="UVW742" s="479"/>
      <c r="UVX742" s="479"/>
      <c r="UVY742" s="479"/>
      <c r="UVZ742" s="479"/>
      <c r="UWA742" s="479"/>
      <c r="UWB742" s="479"/>
      <c r="UWC742" s="479"/>
      <c r="UWD742" s="479"/>
      <c r="UWE742" s="479"/>
      <c r="UWF742" s="479"/>
      <c r="UWG742" s="479"/>
      <c r="UWH742" s="479"/>
      <c r="UWI742" s="479"/>
      <c r="UWJ742" s="479"/>
      <c r="UWK742" s="479"/>
      <c r="UWL742" s="479"/>
      <c r="UWM742" s="479"/>
      <c r="UWN742" s="479"/>
      <c r="UWO742" s="479"/>
      <c r="UWP742" s="479"/>
      <c r="UWQ742" s="479"/>
      <c r="UWR742" s="479"/>
      <c r="UWS742" s="479"/>
      <c r="UWT742" s="479"/>
      <c r="UWU742" s="479"/>
      <c r="UWV742" s="479"/>
      <c r="UWW742" s="479"/>
      <c r="UWX742" s="479"/>
      <c r="UWY742" s="479"/>
      <c r="UWZ742" s="479"/>
      <c r="UXA742" s="479"/>
      <c r="UXB742" s="479"/>
      <c r="UXC742" s="479"/>
      <c r="UXD742" s="479"/>
      <c r="UXE742" s="479"/>
      <c r="UXF742" s="479"/>
      <c r="UXG742" s="479"/>
      <c r="UXH742" s="479"/>
      <c r="UXI742" s="479"/>
      <c r="UXJ742" s="479"/>
      <c r="UXK742" s="479"/>
      <c r="UXL742" s="479"/>
      <c r="UXM742" s="479"/>
      <c r="UXN742" s="479"/>
      <c r="UXO742" s="479"/>
      <c r="UXP742" s="479"/>
      <c r="UXQ742" s="479"/>
      <c r="UXR742" s="479"/>
      <c r="UXS742" s="479"/>
      <c r="UXT742" s="479"/>
      <c r="UXU742" s="479"/>
      <c r="UXV742" s="479"/>
      <c r="UXW742" s="479"/>
      <c r="UXX742" s="479"/>
      <c r="UXY742" s="479"/>
      <c r="UXZ742" s="479"/>
      <c r="UYA742" s="479"/>
      <c r="UYB742" s="479"/>
      <c r="UYC742" s="479"/>
      <c r="UYD742" s="479"/>
      <c r="UYE742" s="479"/>
      <c r="UYF742" s="479"/>
      <c r="UYG742" s="479"/>
      <c r="UYH742" s="479"/>
      <c r="UYI742" s="479"/>
      <c r="UYJ742" s="479"/>
      <c r="UYK742" s="479"/>
      <c r="UYL742" s="479"/>
      <c r="UYM742" s="479"/>
      <c r="UYN742" s="479"/>
      <c r="UYO742" s="479"/>
      <c r="UYP742" s="479"/>
      <c r="UYQ742" s="479"/>
      <c r="UYR742" s="479"/>
      <c r="UYS742" s="479"/>
      <c r="UYT742" s="479"/>
      <c r="UYU742" s="479"/>
      <c r="UYV742" s="479"/>
      <c r="UYW742" s="479"/>
      <c r="UYX742" s="479"/>
      <c r="UYY742" s="479"/>
      <c r="UYZ742" s="479"/>
      <c r="UZA742" s="479"/>
      <c r="UZB742" s="479"/>
      <c r="UZC742" s="479"/>
      <c r="UZD742" s="479"/>
      <c r="UZE742" s="479"/>
      <c r="UZF742" s="479"/>
      <c r="UZG742" s="479"/>
      <c r="UZH742" s="479"/>
      <c r="UZI742" s="479"/>
      <c r="UZJ742" s="479"/>
      <c r="UZK742" s="479"/>
      <c r="UZL742" s="479"/>
      <c r="UZM742" s="479"/>
      <c r="UZN742" s="479"/>
      <c r="UZO742" s="479"/>
      <c r="UZP742" s="479"/>
      <c r="UZQ742" s="479"/>
      <c r="UZR742" s="479"/>
      <c r="UZS742" s="479"/>
      <c r="UZT742" s="479"/>
      <c r="UZU742" s="479"/>
      <c r="UZV742" s="479"/>
      <c r="UZW742" s="479"/>
      <c r="UZX742" s="479"/>
      <c r="UZY742" s="479"/>
      <c r="UZZ742" s="479"/>
      <c r="VAA742" s="479"/>
      <c r="VAB742" s="479"/>
      <c r="VAC742" s="479"/>
      <c r="VAD742" s="479"/>
      <c r="VAE742" s="479"/>
      <c r="VAF742" s="479"/>
      <c r="VAG742" s="479"/>
      <c r="VAH742" s="479"/>
      <c r="VAI742" s="479"/>
      <c r="VAJ742" s="479"/>
      <c r="VAK742" s="479"/>
      <c r="VAL742" s="479"/>
      <c r="VAM742" s="479"/>
      <c r="VAN742" s="479"/>
      <c r="VAO742" s="479"/>
      <c r="VAP742" s="479"/>
      <c r="VAQ742" s="479"/>
      <c r="VAR742" s="479"/>
      <c r="VAS742" s="479"/>
      <c r="VAT742" s="479"/>
      <c r="VAU742" s="479"/>
      <c r="VAV742" s="479"/>
      <c r="VAW742" s="479"/>
      <c r="VAX742" s="479"/>
      <c r="VAY742" s="479"/>
      <c r="VAZ742" s="479"/>
      <c r="VBA742" s="479"/>
      <c r="VBB742" s="479"/>
      <c r="VBC742" s="479"/>
      <c r="VBD742" s="479"/>
      <c r="VBE742" s="479"/>
      <c r="VBF742" s="479"/>
      <c r="VBG742" s="479"/>
      <c r="VBH742" s="479"/>
      <c r="VBI742" s="479"/>
      <c r="VBJ742" s="479"/>
      <c r="VBK742" s="479"/>
      <c r="VBL742" s="479"/>
      <c r="VBM742" s="479"/>
      <c r="VBN742" s="479"/>
      <c r="VBO742" s="479"/>
      <c r="VBP742" s="479"/>
      <c r="VBQ742" s="479"/>
      <c r="VBR742" s="479"/>
      <c r="VBS742" s="479"/>
      <c r="VBT742" s="479"/>
      <c r="VBU742" s="479"/>
      <c r="VBV742" s="479"/>
      <c r="VBW742" s="479"/>
      <c r="VBX742" s="479"/>
      <c r="VBY742" s="479"/>
      <c r="VBZ742" s="479"/>
      <c r="VCA742" s="479"/>
      <c r="VCB742" s="479"/>
      <c r="VCC742" s="479"/>
      <c r="VCD742" s="479"/>
      <c r="VCE742" s="479"/>
      <c r="VCF742" s="479"/>
      <c r="VCG742" s="479"/>
      <c r="VCH742" s="479"/>
      <c r="VCI742" s="479"/>
      <c r="VCJ742" s="479"/>
      <c r="VCK742" s="479"/>
      <c r="VCL742" s="479"/>
      <c r="VCM742" s="479"/>
      <c r="VCN742" s="479"/>
      <c r="VCO742" s="479"/>
      <c r="VCP742" s="479"/>
      <c r="VCQ742" s="479"/>
      <c r="VCR742" s="479"/>
      <c r="VCS742" s="479"/>
      <c r="VCT742" s="479"/>
      <c r="VCU742" s="479"/>
      <c r="VCV742" s="479"/>
      <c r="VCW742" s="479"/>
      <c r="VCX742" s="479"/>
      <c r="VCY742" s="479"/>
      <c r="VCZ742" s="479"/>
      <c r="VDA742" s="479"/>
      <c r="VDB742" s="479"/>
      <c r="VDC742" s="479"/>
      <c r="VDD742" s="479"/>
      <c r="VDE742" s="479"/>
      <c r="VDF742" s="479"/>
      <c r="VDG742" s="479"/>
      <c r="VDH742" s="479"/>
      <c r="VDI742" s="479"/>
      <c r="VDJ742" s="479"/>
      <c r="VDK742" s="479"/>
      <c r="VDL742" s="479"/>
      <c r="VDM742" s="479"/>
      <c r="VDN742" s="479"/>
      <c r="VDO742" s="479"/>
      <c r="VDP742" s="479"/>
      <c r="VDQ742" s="479"/>
      <c r="VDR742" s="479"/>
      <c r="VDS742" s="479"/>
      <c r="VDT742" s="479"/>
      <c r="VDU742" s="479"/>
      <c r="VDV742" s="479"/>
      <c r="VDW742" s="479"/>
      <c r="VDX742" s="479"/>
      <c r="VDY742" s="479"/>
      <c r="VDZ742" s="479"/>
      <c r="VEA742" s="479"/>
      <c r="VEB742" s="479"/>
      <c r="VEC742" s="479"/>
      <c r="VED742" s="479"/>
      <c r="VEE742" s="479"/>
      <c r="VEF742" s="479"/>
      <c r="VEG742" s="479"/>
      <c r="VEH742" s="479"/>
      <c r="VEI742" s="479"/>
      <c r="VEJ742" s="479"/>
      <c r="VEK742" s="479"/>
      <c r="VEL742" s="479"/>
      <c r="VEM742" s="479"/>
      <c r="VEN742" s="479"/>
      <c r="VEO742" s="479"/>
      <c r="VEP742" s="479"/>
      <c r="VEQ742" s="479"/>
      <c r="VER742" s="479"/>
      <c r="VES742" s="479"/>
      <c r="VET742" s="479"/>
      <c r="VEU742" s="479"/>
      <c r="VEV742" s="479"/>
      <c r="VEW742" s="479"/>
      <c r="VEX742" s="479"/>
      <c r="VEY742" s="479"/>
      <c r="VEZ742" s="479"/>
      <c r="VFA742" s="479"/>
      <c r="VFB742" s="479"/>
      <c r="VFC742" s="479"/>
      <c r="VFD742" s="479"/>
      <c r="VFE742" s="479"/>
      <c r="VFF742" s="479"/>
      <c r="VFG742" s="479"/>
      <c r="VFH742" s="479"/>
      <c r="VFI742" s="479"/>
      <c r="VFJ742" s="479"/>
      <c r="VFK742" s="479"/>
      <c r="VFL742" s="479"/>
      <c r="VFM742" s="479"/>
      <c r="VFN742" s="479"/>
      <c r="VFO742" s="479"/>
      <c r="VFP742" s="479"/>
      <c r="VFQ742" s="479"/>
      <c r="VFR742" s="479"/>
      <c r="VFS742" s="479"/>
      <c r="VFT742" s="479"/>
      <c r="VFU742" s="479"/>
      <c r="VFV742" s="479"/>
      <c r="VFW742" s="479"/>
      <c r="VFX742" s="479"/>
      <c r="VFY742" s="479"/>
      <c r="VFZ742" s="479"/>
      <c r="VGA742" s="479"/>
      <c r="VGB742" s="479"/>
      <c r="VGC742" s="479"/>
      <c r="VGD742" s="479"/>
      <c r="VGE742" s="479"/>
      <c r="VGF742" s="479"/>
      <c r="VGG742" s="479"/>
      <c r="VGH742" s="479"/>
      <c r="VGI742" s="479"/>
      <c r="VGJ742" s="479"/>
      <c r="VGK742" s="479"/>
      <c r="VGL742" s="479"/>
      <c r="VGM742" s="479"/>
      <c r="VGN742" s="479"/>
      <c r="VGO742" s="479"/>
      <c r="VGP742" s="479"/>
      <c r="VGQ742" s="479"/>
      <c r="VGR742" s="479"/>
      <c r="VGS742" s="479"/>
      <c r="VGT742" s="479"/>
      <c r="VGU742" s="479"/>
      <c r="VGV742" s="479"/>
      <c r="VGW742" s="479"/>
      <c r="VGX742" s="479"/>
      <c r="VGY742" s="479"/>
      <c r="VGZ742" s="479"/>
      <c r="VHA742" s="479"/>
      <c r="VHB742" s="479"/>
      <c r="VHC742" s="479"/>
      <c r="VHD742" s="479"/>
      <c r="VHE742" s="479"/>
      <c r="VHF742" s="479"/>
      <c r="VHG742" s="479"/>
      <c r="VHH742" s="479"/>
      <c r="VHI742" s="479"/>
      <c r="VHJ742" s="479"/>
      <c r="VHK742" s="479"/>
      <c r="VHL742" s="479"/>
      <c r="VHM742" s="479"/>
      <c r="VHN742" s="479"/>
      <c r="VHO742" s="479"/>
      <c r="VHP742" s="479"/>
      <c r="VHQ742" s="479"/>
      <c r="VHR742" s="479"/>
      <c r="VHS742" s="479"/>
      <c r="VHT742" s="479"/>
      <c r="VHU742" s="479"/>
      <c r="VHV742" s="479"/>
      <c r="VHW742" s="479"/>
      <c r="VHX742" s="479"/>
      <c r="VHY742" s="479"/>
      <c r="VHZ742" s="479"/>
      <c r="VIA742" s="479"/>
      <c r="VIB742" s="479"/>
      <c r="VIC742" s="479"/>
      <c r="VID742" s="479"/>
      <c r="VIE742" s="479"/>
      <c r="VIF742" s="479"/>
      <c r="VIG742" s="479"/>
      <c r="VIH742" s="479"/>
      <c r="VII742" s="479"/>
      <c r="VIJ742" s="479"/>
      <c r="VIK742" s="479"/>
      <c r="VIL742" s="479"/>
      <c r="VIM742" s="479"/>
      <c r="VIN742" s="479"/>
      <c r="VIO742" s="479"/>
      <c r="VIP742" s="479"/>
      <c r="VIQ742" s="479"/>
      <c r="VIR742" s="479"/>
      <c r="VIS742" s="479"/>
      <c r="VIT742" s="479"/>
      <c r="VIU742" s="479"/>
      <c r="VIV742" s="479"/>
      <c r="VIW742" s="479"/>
      <c r="VIX742" s="479"/>
      <c r="VIY742" s="479"/>
      <c r="VIZ742" s="479"/>
      <c r="VJA742" s="479"/>
      <c r="VJB742" s="479"/>
      <c r="VJC742" s="479"/>
      <c r="VJD742" s="479"/>
      <c r="VJE742" s="479"/>
      <c r="VJF742" s="479"/>
      <c r="VJG742" s="479"/>
      <c r="VJH742" s="479"/>
      <c r="VJI742" s="479"/>
      <c r="VJJ742" s="479"/>
      <c r="VJK742" s="479"/>
      <c r="VJL742" s="479"/>
      <c r="VJM742" s="479"/>
      <c r="VJN742" s="479"/>
      <c r="VJO742" s="479"/>
      <c r="VJP742" s="479"/>
      <c r="VJQ742" s="479"/>
      <c r="VJR742" s="479"/>
      <c r="VJS742" s="479"/>
      <c r="VJT742" s="479"/>
      <c r="VJU742" s="479"/>
      <c r="VJV742" s="479"/>
      <c r="VJW742" s="479"/>
      <c r="VJX742" s="479"/>
      <c r="VJY742" s="479"/>
      <c r="VJZ742" s="479"/>
      <c r="VKA742" s="479"/>
      <c r="VKB742" s="479"/>
      <c r="VKC742" s="479"/>
      <c r="VKD742" s="479"/>
      <c r="VKE742" s="479"/>
      <c r="VKF742" s="479"/>
      <c r="VKG742" s="479"/>
      <c r="VKH742" s="479"/>
      <c r="VKI742" s="479"/>
      <c r="VKJ742" s="479"/>
      <c r="VKK742" s="479"/>
      <c r="VKL742" s="479"/>
      <c r="VKM742" s="479"/>
      <c r="VKN742" s="479"/>
      <c r="VKO742" s="479"/>
      <c r="VKP742" s="479"/>
      <c r="VKQ742" s="479"/>
      <c r="VKR742" s="479"/>
      <c r="VKS742" s="479"/>
      <c r="VKT742" s="479"/>
      <c r="VKU742" s="479"/>
      <c r="VKV742" s="479"/>
      <c r="VKW742" s="479"/>
      <c r="VKX742" s="479"/>
      <c r="VKY742" s="479"/>
      <c r="VKZ742" s="479"/>
      <c r="VLA742" s="479"/>
      <c r="VLB742" s="479"/>
      <c r="VLC742" s="479"/>
      <c r="VLD742" s="479"/>
      <c r="VLE742" s="479"/>
      <c r="VLF742" s="479"/>
      <c r="VLG742" s="479"/>
      <c r="VLH742" s="479"/>
      <c r="VLI742" s="479"/>
      <c r="VLJ742" s="479"/>
      <c r="VLK742" s="479"/>
      <c r="VLL742" s="479"/>
      <c r="VLM742" s="479"/>
      <c r="VLN742" s="479"/>
      <c r="VLO742" s="479"/>
      <c r="VLP742" s="479"/>
      <c r="VLQ742" s="479"/>
      <c r="VLR742" s="479"/>
      <c r="VLS742" s="479"/>
      <c r="VLT742" s="479"/>
      <c r="VLU742" s="479"/>
      <c r="VLV742" s="479"/>
      <c r="VLW742" s="479"/>
      <c r="VLX742" s="479"/>
      <c r="VLY742" s="479"/>
      <c r="VLZ742" s="479"/>
      <c r="VMA742" s="479"/>
      <c r="VMB742" s="479"/>
      <c r="VMC742" s="479"/>
      <c r="VMD742" s="479"/>
      <c r="VME742" s="479"/>
      <c r="VMF742" s="479"/>
      <c r="VMG742" s="479"/>
      <c r="VMH742" s="479"/>
      <c r="VMI742" s="479"/>
      <c r="VMJ742" s="479"/>
      <c r="VMK742" s="479"/>
      <c r="VML742" s="479"/>
      <c r="VMM742" s="479"/>
      <c r="VMN742" s="479"/>
      <c r="VMO742" s="479"/>
      <c r="VMP742" s="479"/>
      <c r="VMQ742" s="479"/>
      <c r="VMR742" s="479"/>
      <c r="VMS742" s="479"/>
      <c r="VMT742" s="479"/>
      <c r="VMU742" s="479"/>
      <c r="VMV742" s="479"/>
      <c r="VMW742" s="479"/>
      <c r="VMX742" s="479"/>
      <c r="VMY742" s="479"/>
      <c r="VMZ742" s="479"/>
      <c r="VNA742" s="479"/>
      <c r="VNB742" s="479"/>
      <c r="VNC742" s="479"/>
      <c r="VND742" s="479"/>
      <c r="VNE742" s="479"/>
      <c r="VNF742" s="479"/>
      <c r="VNG742" s="479"/>
      <c r="VNH742" s="479"/>
      <c r="VNI742" s="479"/>
      <c r="VNJ742" s="479"/>
      <c r="VNK742" s="479"/>
      <c r="VNL742" s="479"/>
      <c r="VNM742" s="479"/>
      <c r="VNN742" s="479"/>
      <c r="VNO742" s="479"/>
      <c r="VNP742" s="479"/>
      <c r="VNQ742" s="479"/>
      <c r="VNR742" s="479"/>
      <c r="VNS742" s="479"/>
      <c r="VNT742" s="479"/>
      <c r="VNU742" s="479"/>
      <c r="VNV742" s="479"/>
      <c r="VNW742" s="479"/>
      <c r="VNX742" s="479"/>
      <c r="VNY742" s="479"/>
      <c r="VNZ742" s="479"/>
      <c r="VOA742" s="479"/>
      <c r="VOB742" s="479"/>
      <c r="VOC742" s="479"/>
      <c r="VOD742" s="479"/>
      <c r="VOE742" s="479"/>
      <c r="VOF742" s="479"/>
      <c r="VOG742" s="479"/>
      <c r="VOH742" s="479"/>
      <c r="VOI742" s="479"/>
      <c r="VOJ742" s="479"/>
      <c r="VOK742" s="479"/>
      <c r="VOL742" s="479"/>
      <c r="VOM742" s="479"/>
      <c r="VON742" s="479"/>
      <c r="VOO742" s="479"/>
      <c r="VOP742" s="479"/>
      <c r="VOQ742" s="479"/>
      <c r="VOR742" s="479"/>
      <c r="VOS742" s="479"/>
      <c r="VOT742" s="479"/>
      <c r="VOU742" s="479"/>
      <c r="VOV742" s="479"/>
      <c r="VOW742" s="479"/>
      <c r="VOX742" s="479"/>
      <c r="VOY742" s="479"/>
      <c r="VOZ742" s="479"/>
      <c r="VPA742" s="479"/>
      <c r="VPB742" s="479"/>
      <c r="VPC742" s="479"/>
      <c r="VPD742" s="479"/>
      <c r="VPE742" s="479"/>
      <c r="VPF742" s="479"/>
      <c r="VPG742" s="479"/>
      <c r="VPH742" s="479"/>
      <c r="VPI742" s="479"/>
      <c r="VPJ742" s="479"/>
      <c r="VPK742" s="479"/>
      <c r="VPL742" s="479"/>
      <c r="VPM742" s="479"/>
      <c r="VPN742" s="479"/>
      <c r="VPO742" s="479"/>
      <c r="VPP742" s="479"/>
      <c r="VPQ742" s="479"/>
      <c r="VPR742" s="479"/>
      <c r="VPS742" s="479"/>
      <c r="VPT742" s="479"/>
      <c r="VPU742" s="479"/>
      <c r="VPV742" s="479"/>
      <c r="VPW742" s="479"/>
      <c r="VPX742" s="479"/>
      <c r="VPY742" s="479"/>
      <c r="VPZ742" s="479"/>
      <c r="VQA742" s="479"/>
      <c r="VQB742" s="479"/>
      <c r="VQC742" s="479"/>
      <c r="VQD742" s="479"/>
      <c r="VQE742" s="479"/>
      <c r="VQF742" s="479"/>
      <c r="VQG742" s="479"/>
      <c r="VQH742" s="479"/>
      <c r="VQI742" s="479"/>
      <c r="VQJ742" s="479"/>
      <c r="VQK742" s="479"/>
      <c r="VQL742" s="479"/>
      <c r="VQM742" s="479"/>
      <c r="VQN742" s="479"/>
      <c r="VQO742" s="479"/>
      <c r="VQP742" s="479"/>
      <c r="VQQ742" s="479"/>
      <c r="VQR742" s="479"/>
      <c r="VQS742" s="479"/>
      <c r="VQT742" s="479"/>
      <c r="VQU742" s="479"/>
      <c r="VQV742" s="479"/>
      <c r="VQW742" s="479"/>
      <c r="VQX742" s="479"/>
      <c r="VQY742" s="479"/>
      <c r="VQZ742" s="479"/>
      <c r="VRA742" s="479"/>
      <c r="VRB742" s="479"/>
      <c r="VRC742" s="479"/>
      <c r="VRD742" s="479"/>
      <c r="VRE742" s="479"/>
      <c r="VRF742" s="479"/>
      <c r="VRG742" s="479"/>
      <c r="VRH742" s="479"/>
      <c r="VRI742" s="479"/>
      <c r="VRJ742" s="479"/>
      <c r="VRK742" s="479"/>
      <c r="VRL742" s="479"/>
      <c r="VRM742" s="479"/>
      <c r="VRN742" s="479"/>
      <c r="VRO742" s="479"/>
      <c r="VRP742" s="479"/>
      <c r="VRQ742" s="479"/>
      <c r="VRR742" s="479"/>
      <c r="VRS742" s="479"/>
      <c r="VRT742" s="479"/>
      <c r="VRU742" s="479"/>
      <c r="VRV742" s="479"/>
      <c r="VRW742" s="479"/>
      <c r="VRX742" s="479"/>
      <c r="VRY742" s="479"/>
      <c r="VRZ742" s="479"/>
      <c r="VSA742" s="479"/>
      <c r="VSB742" s="479"/>
      <c r="VSC742" s="479"/>
      <c r="VSD742" s="479"/>
      <c r="VSE742" s="479"/>
      <c r="VSF742" s="479"/>
      <c r="VSG742" s="479"/>
      <c r="VSH742" s="479"/>
      <c r="VSI742" s="479"/>
      <c r="VSJ742" s="479"/>
      <c r="VSK742" s="479"/>
      <c r="VSL742" s="479"/>
      <c r="VSM742" s="479"/>
      <c r="VSN742" s="479"/>
      <c r="VSO742" s="479"/>
      <c r="VSP742" s="479"/>
      <c r="VSQ742" s="479"/>
      <c r="VSR742" s="479"/>
      <c r="VSS742" s="479"/>
      <c r="VST742" s="479"/>
      <c r="VSU742" s="479"/>
      <c r="VSV742" s="479"/>
      <c r="VSW742" s="479"/>
      <c r="VSX742" s="479"/>
      <c r="VSY742" s="479"/>
      <c r="VSZ742" s="479"/>
      <c r="VTA742" s="479"/>
      <c r="VTB742" s="479"/>
      <c r="VTC742" s="479"/>
      <c r="VTD742" s="479"/>
      <c r="VTE742" s="479"/>
      <c r="VTF742" s="479"/>
      <c r="VTG742" s="479"/>
      <c r="VTH742" s="479"/>
      <c r="VTI742" s="479"/>
      <c r="VTJ742" s="479"/>
      <c r="VTK742" s="479"/>
      <c r="VTL742" s="479"/>
      <c r="VTM742" s="479"/>
      <c r="VTN742" s="479"/>
      <c r="VTO742" s="479"/>
      <c r="VTP742" s="479"/>
      <c r="VTQ742" s="479"/>
      <c r="VTR742" s="479"/>
      <c r="VTS742" s="479"/>
      <c r="VTT742" s="479"/>
      <c r="VTU742" s="479"/>
      <c r="VTV742" s="479"/>
      <c r="VTW742" s="479"/>
      <c r="VTX742" s="479"/>
      <c r="VTY742" s="479"/>
      <c r="VTZ742" s="479"/>
      <c r="VUA742" s="479"/>
      <c r="VUB742" s="479"/>
      <c r="VUC742" s="479"/>
      <c r="VUD742" s="479"/>
      <c r="VUE742" s="479"/>
      <c r="VUF742" s="479"/>
      <c r="VUG742" s="479"/>
      <c r="VUH742" s="479"/>
      <c r="VUI742" s="479"/>
      <c r="VUJ742" s="479"/>
      <c r="VUK742" s="479"/>
      <c r="VUL742" s="479"/>
      <c r="VUM742" s="479"/>
      <c r="VUN742" s="479"/>
      <c r="VUO742" s="479"/>
      <c r="VUP742" s="479"/>
      <c r="VUQ742" s="479"/>
      <c r="VUR742" s="479"/>
      <c r="VUS742" s="479"/>
      <c r="VUT742" s="479"/>
      <c r="VUU742" s="479"/>
      <c r="VUV742" s="479"/>
      <c r="VUW742" s="479"/>
      <c r="VUX742" s="479"/>
      <c r="VUY742" s="479"/>
      <c r="VUZ742" s="479"/>
      <c r="VVA742" s="479"/>
      <c r="VVB742" s="479"/>
      <c r="VVC742" s="479"/>
      <c r="VVD742" s="479"/>
      <c r="VVE742" s="479"/>
      <c r="VVF742" s="479"/>
      <c r="VVG742" s="479"/>
      <c r="VVH742" s="479"/>
      <c r="VVI742" s="479"/>
      <c r="VVJ742" s="479"/>
      <c r="VVK742" s="479"/>
      <c r="VVL742" s="479"/>
      <c r="VVM742" s="479"/>
      <c r="VVN742" s="479"/>
      <c r="VVO742" s="479"/>
      <c r="VVP742" s="479"/>
      <c r="VVQ742" s="479"/>
      <c r="VVR742" s="479"/>
      <c r="VVS742" s="479"/>
      <c r="VVT742" s="479"/>
      <c r="VVU742" s="479"/>
      <c r="VVV742" s="479"/>
      <c r="VVW742" s="479"/>
      <c r="VVX742" s="479"/>
      <c r="VVY742" s="479"/>
      <c r="VVZ742" s="479"/>
      <c r="VWA742" s="479"/>
      <c r="VWB742" s="479"/>
      <c r="VWC742" s="479"/>
      <c r="VWD742" s="479"/>
      <c r="VWE742" s="479"/>
      <c r="VWF742" s="479"/>
      <c r="VWG742" s="479"/>
      <c r="VWH742" s="479"/>
      <c r="VWI742" s="479"/>
      <c r="VWJ742" s="479"/>
      <c r="VWK742" s="479"/>
      <c r="VWL742" s="479"/>
      <c r="VWM742" s="479"/>
      <c r="VWN742" s="479"/>
      <c r="VWO742" s="479"/>
      <c r="VWP742" s="479"/>
      <c r="VWQ742" s="479"/>
      <c r="VWR742" s="479"/>
      <c r="VWS742" s="479"/>
      <c r="VWT742" s="479"/>
      <c r="VWU742" s="479"/>
      <c r="VWV742" s="479"/>
      <c r="VWW742" s="479"/>
      <c r="VWX742" s="479"/>
      <c r="VWY742" s="479"/>
      <c r="VWZ742" s="479"/>
      <c r="VXA742" s="479"/>
      <c r="VXB742" s="479"/>
      <c r="VXC742" s="479"/>
      <c r="VXD742" s="479"/>
      <c r="VXE742" s="479"/>
      <c r="VXF742" s="479"/>
      <c r="VXG742" s="479"/>
      <c r="VXH742" s="479"/>
      <c r="VXI742" s="479"/>
      <c r="VXJ742" s="479"/>
      <c r="VXK742" s="479"/>
      <c r="VXL742" s="479"/>
      <c r="VXM742" s="479"/>
      <c r="VXN742" s="479"/>
      <c r="VXO742" s="479"/>
      <c r="VXP742" s="479"/>
      <c r="VXQ742" s="479"/>
      <c r="VXR742" s="479"/>
      <c r="VXS742" s="479"/>
      <c r="VXT742" s="479"/>
      <c r="VXU742" s="479"/>
      <c r="VXV742" s="479"/>
      <c r="VXW742" s="479"/>
      <c r="VXX742" s="479"/>
      <c r="VXY742" s="479"/>
      <c r="VXZ742" s="479"/>
      <c r="VYA742" s="479"/>
      <c r="VYB742" s="479"/>
      <c r="VYC742" s="479"/>
      <c r="VYD742" s="479"/>
      <c r="VYE742" s="479"/>
      <c r="VYF742" s="479"/>
      <c r="VYG742" s="479"/>
      <c r="VYH742" s="479"/>
      <c r="VYI742" s="479"/>
      <c r="VYJ742" s="479"/>
      <c r="VYK742" s="479"/>
      <c r="VYL742" s="479"/>
      <c r="VYM742" s="479"/>
      <c r="VYN742" s="479"/>
      <c r="VYO742" s="479"/>
      <c r="VYP742" s="479"/>
      <c r="VYQ742" s="479"/>
      <c r="VYR742" s="479"/>
      <c r="VYS742" s="479"/>
      <c r="VYT742" s="479"/>
      <c r="VYU742" s="479"/>
      <c r="VYV742" s="479"/>
      <c r="VYW742" s="479"/>
      <c r="VYX742" s="479"/>
      <c r="VYY742" s="479"/>
      <c r="VYZ742" s="479"/>
      <c r="VZA742" s="479"/>
      <c r="VZB742" s="479"/>
      <c r="VZC742" s="479"/>
      <c r="VZD742" s="479"/>
      <c r="VZE742" s="479"/>
      <c r="VZF742" s="479"/>
      <c r="VZG742" s="479"/>
      <c r="VZH742" s="479"/>
      <c r="VZI742" s="479"/>
      <c r="VZJ742" s="479"/>
      <c r="VZK742" s="479"/>
      <c r="VZL742" s="479"/>
      <c r="VZM742" s="479"/>
      <c r="VZN742" s="479"/>
      <c r="VZO742" s="479"/>
      <c r="VZP742" s="479"/>
      <c r="VZQ742" s="479"/>
      <c r="VZR742" s="479"/>
      <c r="VZS742" s="479"/>
      <c r="VZT742" s="479"/>
      <c r="VZU742" s="479"/>
      <c r="VZV742" s="479"/>
      <c r="VZW742" s="479"/>
      <c r="VZX742" s="479"/>
      <c r="VZY742" s="479"/>
      <c r="VZZ742" s="479"/>
      <c r="WAA742" s="479"/>
      <c r="WAB742" s="479"/>
      <c r="WAC742" s="479"/>
      <c r="WAD742" s="479"/>
      <c r="WAE742" s="479"/>
      <c r="WAF742" s="479"/>
      <c r="WAG742" s="479"/>
      <c r="WAH742" s="479"/>
      <c r="WAI742" s="479"/>
      <c r="WAJ742" s="479"/>
      <c r="WAK742" s="479"/>
      <c r="WAL742" s="479"/>
      <c r="WAM742" s="479"/>
      <c r="WAN742" s="479"/>
      <c r="WAO742" s="479"/>
      <c r="WAP742" s="479"/>
      <c r="WAQ742" s="479"/>
      <c r="WAR742" s="479"/>
      <c r="WAS742" s="479"/>
      <c r="WAT742" s="479"/>
      <c r="WAU742" s="479"/>
      <c r="WAV742" s="479"/>
      <c r="WAW742" s="479"/>
      <c r="WAX742" s="479"/>
      <c r="WAY742" s="479"/>
      <c r="WAZ742" s="479"/>
      <c r="WBA742" s="479"/>
      <c r="WBB742" s="479"/>
      <c r="WBC742" s="479"/>
      <c r="WBD742" s="479"/>
      <c r="WBE742" s="479"/>
      <c r="WBF742" s="479"/>
      <c r="WBG742" s="479"/>
      <c r="WBH742" s="479"/>
      <c r="WBI742" s="479"/>
      <c r="WBJ742" s="479"/>
      <c r="WBK742" s="479"/>
      <c r="WBL742" s="479"/>
      <c r="WBM742" s="479"/>
      <c r="WBN742" s="479"/>
      <c r="WBO742" s="479"/>
      <c r="WBP742" s="479"/>
      <c r="WBQ742" s="479"/>
      <c r="WBR742" s="479"/>
      <c r="WBS742" s="479"/>
      <c r="WBT742" s="479"/>
      <c r="WBU742" s="479"/>
      <c r="WBV742" s="479"/>
      <c r="WBW742" s="479"/>
      <c r="WBX742" s="479"/>
      <c r="WBY742" s="479"/>
      <c r="WBZ742" s="479"/>
      <c r="WCA742" s="479"/>
      <c r="WCB742" s="479"/>
      <c r="WCC742" s="479"/>
      <c r="WCD742" s="479"/>
      <c r="WCE742" s="479"/>
      <c r="WCF742" s="479"/>
      <c r="WCG742" s="479"/>
      <c r="WCH742" s="479"/>
      <c r="WCI742" s="479"/>
      <c r="WCJ742" s="479"/>
      <c r="WCK742" s="479"/>
      <c r="WCL742" s="479"/>
      <c r="WCM742" s="479"/>
      <c r="WCN742" s="479"/>
      <c r="WCO742" s="479"/>
      <c r="WCP742" s="479"/>
      <c r="WCQ742" s="479"/>
      <c r="WCR742" s="479"/>
      <c r="WCS742" s="479"/>
      <c r="WCT742" s="479"/>
      <c r="WCU742" s="479"/>
      <c r="WCV742" s="479"/>
      <c r="WCW742" s="479"/>
      <c r="WCX742" s="479"/>
      <c r="WCY742" s="479"/>
      <c r="WCZ742" s="479"/>
      <c r="WDA742" s="479"/>
      <c r="WDB742" s="479"/>
      <c r="WDC742" s="479"/>
      <c r="WDD742" s="479"/>
      <c r="WDE742" s="479"/>
      <c r="WDF742" s="479"/>
      <c r="WDG742" s="479"/>
      <c r="WDH742" s="479"/>
      <c r="WDI742" s="479"/>
      <c r="WDJ742" s="479"/>
      <c r="WDK742" s="479"/>
      <c r="WDL742" s="479"/>
      <c r="WDM742" s="479"/>
      <c r="WDN742" s="479"/>
      <c r="WDO742" s="479"/>
      <c r="WDP742" s="479"/>
      <c r="WDQ742" s="479"/>
      <c r="WDR742" s="479"/>
      <c r="WDS742" s="479"/>
      <c r="WDT742" s="479"/>
      <c r="WDU742" s="479"/>
      <c r="WDV742" s="479"/>
      <c r="WDW742" s="479"/>
      <c r="WDX742" s="479"/>
      <c r="WDY742" s="479"/>
      <c r="WDZ742" s="479"/>
      <c r="WEA742" s="479"/>
      <c r="WEB742" s="479"/>
      <c r="WEC742" s="479"/>
      <c r="WED742" s="479"/>
      <c r="WEE742" s="479"/>
      <c r="WEF742" s="479"/>
      <c r="WEG742" s="479"/>
      <c r="WEH742" s="479"/>
      <c r="WEI742" s="479"/>
      <c r="WEJ742" s="479"/>
      <c r="WEK742" s="479"/>
      <c r="WEL742" s="479"/>
      <c r="WEM742" s="479"/>
      <c r="WEN742" s="479"/>
      <c r="WEO742" s="479"/>
      <c r="WEP742" s="479"/>
      <c r="WEQ742" s="479"/>
      <c r="WER742" s="479"/>
      <c r="WES742" s="479"/>
      <c r="WET742" s="479"/>
      <c r="WEU742" s="479"/>
      <c r="WEV742" s="479"/>
      <c r="WEW742" s="479"/>
      <c r="WEX742" s="479"/>
      <c r="WEY742" s="479"/>
      <c r="WEZ742" s="479"/>
      <c r="WFA742" s="479"/>
      <c r="WFB742" s="479"/>
      <c r="WFC742" s="479"/>
      <c r="WFD742" s="479"/>
      <c r="WFE742" s="479"/>
      <c r="WFF742" s="479"/>
      <c r="WFG742" s="479"/>
      <c r="WFH742" s="479"/>
      <c r="WFI742" s="479"/>
      <c r="WFJ742" s="479"/>
      <c r="WFK742" s="479"/>
      <c r="WFL742" s="479"/>
      <c r="WFM742" s="479"/>
      <c r="WFN742" s="479"/>
      <c r="WFO742" s="479"/>
      <c r="WFP742" s="479"/>
      <c r="WFQ742" s="479"/>
      <c r="WFR742" s="479"/>
      <c r="WFS742" s="479"/>
      <c r="WFT742" s="479"/>
      <c r="WFU742" s="479"/>
      <c r="WFV742" s="479"/>
      <c r="WFW742" s="479"/>
      <c r="WFX742" s="479"/>
      <c r="WFY742" s="479"/>
      <c r="WFZ742" s="479"/>
      <c r="WGA742" s="479"/>
      <c r="WGB742" s="479"/>
      <c r="WGC742" s="479"/>
      <c r="WGD742" s="479"/>
      <c r="WGE742" s="479"/>
      <c r="WGF742" s="479"/>
      <c r="WGG742" s="479"/>
      <c r="WGH742" s="479"/>
      <c r="WGI742" s="479"/>
      <c r="WGJ742" s="479"/>
      <c r="WGK742" s="479"/>
      <c r="WGL742" s="479"/>
      <c r="WGM742" s="479"/>
      <c r="WGN742" s="479"/>
      <c r="WGO742" s="479"/>
      <c r="WGP742" s="479"/>
      <c r="WGQ742" s="479"/>
      <c r="WGR742" s="479"/>
      <c r="WGS742" s="479"/>
      <c r="WGT742" s="479"/>
      <c r="WGU742" s="479"/>
      <c r="WGV742" s="479"/>
      <c r="WGW742" s="479"/>
      <c r="WGX742" s="479"/>
      <c r="WGY742" s="479"/>
      <c r="WGZ742" s="479"/>
      <c r="WHA742" s="479"/>
      <c r="WHB742" s="479"/>
      <c r="WHC742" s="479"/>
      <c r="WHD742" s="479"/>
      <c r="WHE742" s="479"/>
      <c r="WHF742" s="479"/>
      <c r="WHG742" s="479"/>
      <c r="WHH742" s="479"/>
      <c r="WHI742" s="479"/>
      <c r="WHJ742" s="479"/>
      <c r="WHK742" s="479"/>
      <c r="WHL742" s="479"/>
      <c r="WHM742" s="479"/>
      <c r="WHN742" s="479"/>
      <c r="WHO742" s="479"/>
      <c r="WHP742" s="479"/>
      <c r="WHQ742" s="479"/>
      <c r="WHR742" s="479"/>
      <c r="WHS742" s="479"/>
      <c r="WHT742" s="479"/>
      <c r="WHU742" s="479"/>
      <c r="WHV742" s="479"/>
      <c r="WHW742" s="479"/>
      <c r="WHX742" s="479"/>
      <c r="WHY742" s="479"/>
      <c r="WHZ742" s="479"/>
      <c r="WIA742" s="479"/>
      <c r="WIB742" s="479"/>
      <c r="WIC742" s="479"/>
      <c r="WID742" s="479"/>
      <c r="WIE742" s="479"/>
      <c r="WIF742" s="479"/>
      <c r="WIG742" s="479"/>
      <c r="WIH742" s="479"/>
      <c r="WII742" s="479"/>
      <c r="WIJ742" s="479"/>
      <c r="WIK742" s="479"/>
      <c r="WIL742" s="479"/>
      <c r="WIM742" s="479"/>
      <c r="WIN742" s="479"/>
      <c r="WIO742" s="479"/>
      <c r="WIP742" s="479"/>
      <c r="WIQ742" s="479"/>
      <c r="WIR742" s="479"/>
      <c r="WIS742" s="479"/>
      <c r="WIT742" s="479"/>
      <c r="WIU742" s="479"/>
      <c r="WIV742" s="479"/>
      <c r="WIW742" s="479"/>
      <c r="WIX742" s="479"/>
      <c r="WIY742" s="479"/>
      <c r="WIZ742" s="479"/>
      <c r="WJA742" s="479"/>
      <c r="WJB742" s="479"/>
      <c r="WJC742" s="479"/>
      <c r="WJD742" s="479"/>
      <c r="WJE742" s="479"/>
      <c r="WJF742" s="479"/>
      <c r="WJG742" s="479"/>
      <c r="WJH742" s="479"/>
      <c r="WJI742" s="479"/>
      <c r="WJJ742" s="479"/>
      <c r="WJK742" s="479"/>
      <c r="WJL742" s="479"/>
      <c r="WJM742" s="479"/>
      <c r="WJN742" s="479"/>
      <c r="WJO742" s="479"/>
      <c r="WJP742" s="479"/>
      <c r="WJQ742" s="479"/>
      <c r="WJR742" s="479"/>
      <c r="WJS742" s="479"/>
      <c r="WJT742" s="479"/>
      <c r="WJU742" s="479"/>
      <c r="WJV742" s="479"/>
      <c r="WJW742" s="479"/>
      <c r="WJX742" s="479"/>
      <c r="WJY742" s="479"/>
      <c r="WJZ742" s="479"/>
      <c r="WKA742" s="479"/>
      <c r="WKB742" s="479"/>
      <c r="WKC742" s="479"/>
      <c r="WKD742" s="479"/>
      <c r="WKE742" s="479"/>
      <c r="WKF742" s="479"/>
      <c r="WKG742" s="479"/>
      <c r="WKH742" s="479"/>
      <c r="WKI742" s="479"/>
      <c r="WKJ742" s="479"/>
      <c r="WKK742" s="479"/>
      <c r="WKL742" s="479"/>
      <c r="WKM742" s="479"/>
      <c r="WKN742" s="479"/>
      <c r="WKO742" s="479"/>
      <c r="WKP742" s="479"/>
      <c r="WKQ742" s="479"/>
      <c r="WKR742" s="479"/>
      <c r="WKS742" s="479"/>
      <c r="WKT742" s="479"/>
      <c r="WKU742" s="479"/>
      <c r="WKV742" s="479"/>
      <c r="WKW742" s="479"/>
      <c r="WKX742" s="479"/>
      <c r="WKY742" s="479"/>
      <c r="WKZ742" s="479"/>
      <c r="WLA742" s="479"/>
      <c r="WLB742" s="479"/>
      <c r="WLC742" s="479"/>
      <c r="WLD742" s="479"/>
      <c r="WLE742" s="479"/>
      <c r="WLF742" s="479"/>
      <c r="WLG742" s="479"/>
      <c r="WLH742" s="479"/>
      <c r="WLI742" s="479"/>
      <c r="WLJ742" s="479"/>
      <c r="WLK742" s="479"/>
      <c r="WLL742" s="479"/>
      <c r="WLM742" s="479"/>
      <c r="WLN742" s="479"/>
      <c r="WLO742" s="479"/>
      <c r="WLP742" s="479"/>
      <c r="WLQ742" s="479"/>
      <c r="WLR742" s="479"/>
      <c r="WLS742" s="479"/>
      <c r="WLT742" s="479"/>
      <c r="WLU742" s="479"/>
      <c r="WLV742" s="479"/>
      <c r="WLW742" s="479"/>
      <c r="WLX742" s="479"/>
      <c r="WLY742" s="479"/>
      <c r="WLZ742" s="479"/>
      <c r="WMA742" s="479"/>
      <c r="WMB742" s="479"/>
      <c r="WMC742" s="479"/>
      <c r="WMD742" s="479"/>
      <c r="WME742" s="479"/>
      <c r="WMF742" s="479"/>
      <c r="WMG742" s="479"/>
      <c r="WMH742" s="479"/>
      <c r="WMI742" s="479"/>
      <c r="WMJ742" s="479"/>
      <c r="WMK742" s="479"/>
      <c r="WML742" s="479"/>
      <c r="WMM742" s="479"/>
      <c r="WMN742" s="479"/>
      <c r="WMO742" s="479"/>
      <c r="WMP742" s="479"/>
      <c r="WMQ742" s="479"/>
      <c r="WMR742" s="479"/>
      <c r="WMS742" s="479"/>
      <c r="WMT742" s="479"/>
      <c r="WMU742" s="479"/>
      <c r="WMV742" s="479"/>
      <c r="WMW742" s="479"/>
      <c r="WMX742" s="479"/>
      <c r="WMY742" s="479"/>
      <c r="WMZ742" s="479"/>
      <c r="WNA742" s="479"/>
      <c r="WNB742" s="479"/>
      <c r="WNC742" s="479"/>
      <c r="WND742" s="479"/>
      <c r="WNE742" s="479"/>
      <c r="WNF742" s="479"/>
      <c r="WNG742" s="479"/>
      <c r="WNH742" s="479"/>
      <c r="WNI742" s="479"/>
      <c r="WNJ742" s="479"/>
      <c r="WNK742" s="479"/>
      <c r="WNL742" s="479"/>
      <c r="WNM742" s="479"/>
      <c r="WNN742" s="479"/>
      <c r="WNO742" s="479"/>
      <c r="WNP742" s="479"/>
      <c r="WNQ742" s="479"/>
      <c r="WNR742" s="479"/>
      <c r="WNS742" s="479"/>
      <c r="WNT742" s="479"/>
      <c r="WNU742" s="479"/>
      <c r="WNV742" s="479"/>
      <c r="WNW742" s="479"/>
      <c r="WNX742" s="479"/>
      <c r="WNY742" s="479"/>
      <c r="WNZ742" s="479"/>
      <c r="WOA742" s="479"/>
      <c r="WOB742" s="479"/>
      <c r="WOC742" s="479"/>
      <c r="WOD742" s="479"/>
      <c r="WOE742" s="479"/>
      <c r="WOF742" s="479"/>
      <c r="WOG742" s="479"/>
      <c r="WOH742" s="479"/>
      <c r="WOI742" s="479"/>
      <c r="WOJ742" s="479"/>
      <c r="WOK742" s="479"/>
      <c r="WOL742" s="479"/>
      <c r="WOM742" s="479"/>
      <c r="WON742" s="479"/>
      <c r="WOO742" s="479"/>
      <c r="WOP742" s="479"/>
      <c r="WOQ742" s="479"/>
      <c r="WOR742" s="479"/>
      <c r="WOS742" s="479"/>
      <c r="WOT742" s="479"/>
      <c r="WOU742" s="479"/>
      <c r="WOV742" s="479"/>
      <c r="WOW742" s="479"/>
      <c r="WOX742" s="479"/>
      <c r="WOY742" s="479"/>
      <c r="WOZ742" s="479"/>
      <c r="WPA742" s="479"/>
      <c r="WPB742" s="479"/>
      <c r="WPC742" s="479"/>
      <c r="WPD742" s="479"/>
      <c r="WPE742" s="479"/>
      <c r="WPF742" s="479"/>
      <c r="WPG742" s="479"/>
      <c r="WPH742" s="479"/>
      <c r="WPI742" s="479"/>
      <c r="WPJ742" s="479"/>
      <c r="WPK742" s="479"/>
      <c r="WPL742" s="479"/>
      <c r="WPM742" s="479"/>
      <c r="WPN742" s="479"/>
      <c r="WPO742" s="479"/>
      <c r="WPP742" s="479"/>
      <c r="WPQ742" s="479"/>
      <c r="WPR742" s="479"/>
      <c r="WPS742" s="479"/>
      <c r="WPT742" s="479"/>
      <c r="WPU742" s="479"/>
      <c r="WPV742" s="479"/>
      <c r="WPW742" s="479"/>
      <c r="WPX742" s="479"/>
      <c r="WPY742" s="479"/>
      <c r="WPZ742" s="479"/>
      <c r="WQA742" s="479"/>
      <c r="WQB742" s="479"/>
      <c r="WQC742" s="479"/>
      <c r="WQD742" s="479"/>
      <c r="WQE742" s="479"/>
      <c r="WQF742" s="479"/>
      <c r="WQG742" s="479"/>
      <c r="WQH742" s="479"/>
      <c r="WQI742" s="479"/>
      <c r="WQJ742" s="479"/>
      <c r="WQK742" s="479"/>
      <c r="WQL742" s="479"/>
      <c r="WQM742" s="479"/>
      <c r="WQN742" s="479"/>
      <c r="WQO742" s="479"/>
      <c r="WQP742" s="479"/>
      <c r="WQQ742" s="479"/>
      <c r="WQR742" s="479"/>
      <c r="WQS742" s="479"/>
      <c r="WQT742" s="479"/>
      <c r="WQU742" s="479"/>
      <c r="WQV742" s="479"/>
      <c r="WQW742" s="479"/>
      <c r="WQX742" s="479"/>
      <c r="WQY742" s="479"/>
      <c r="WQZ742" s="479"/>
      <c r="WRA742" s="479"/>
      <c r="WRB742" s="479"/>
      <c r="WRC742" s="479"/>
      <c r="WRD742" s="479"/>
      <c r="WRE742" s="479"/>
      <c r="WRF742" s="479"/>
      <c r="WRG742" s="479"/>
      <c r="WRH742" s="479"/>
      <c r="WRI742" s="479"/>
      <c r="WRJ742" s="479"/>
      <c r="WRK742" s="479"/>
      <c r="WRL742" s="479"/>
      <c r="WRM742" s="479"/>
      <c r="WRN742" s="479"/>
      <c r="WRO742" s="479"/>
      <c r="WRP742" s="479"/>
      <c r="WRQ742" s="479"/>
      <c r="WRR742" s="479"/>
      <c r="WRS742" s="479"/>
      <c r="WRT742" s="479"/>
      <c r="WRU742" s="479"/>
      <c r="WRV742" s="479"/>
      <c r="WRW742" s="479"/>
      <c r="WRX742" s="479"/>
      <c r="WRY742" s="479"/>
      <c r="WRZ742" s="479"/>
      <c r="WSA742" s="479"/>
      <c r="WSB742" s="479"/>
      <c r="WSC742" s="479"/>
      <c r="WSD742" s="479"/>
      <c r="WSE742" s="479"/>
      <c r="WSF742" s="479"/>
      <c r="WSG742" s="479"/>
      <c r="WSH742" s="479"/>
      <c r="WSI742" s="479"/>
      <c r="WSJ742" s="479"/>
      <c r="WSK742" s="479"/>
      <c r="WSL742" s="479"/>
      <c r="WSM742" s="479"/>
      <c r="WSN742" s="479"/>
      <c r="WSO742" s="479"/>
      <c r="WSP742" s="479"/>
      <c r="WSQ742" s="479"/>
      <c r="WSR742" s="479"/>
      <c r="WSS742" s="479"/>
      <c r="WST742" s="479"/>
      <c r="WSU742" s="479"/>
      <c r="WSV742" s="479"/>
      <c r="WSW742" s="479"/>
      <c r="WSX742" s="479"/>
      <c r="WSY742" s="479"/>
      <c r="WSZ742" s="479"/>
      <c r="WTA742" s="479"/>
      <c r="WTB742" s="479"/>
      <c r="WTC742" s="479"/>
      <c r="WTD742" s="479"/>
      <c r="WTE742" s="479"/>
      <c r="WTF742" s="479"/>
      <c r="WTG742" s="479"/>
      <c r="WTH742" s="479"/>
      <c r="WTI742" s="479"/>
      <c r="WTJ742" s="479"/>
      <c r="WTK742" s="479"/>
      <c r="WTL742" s="479"/>
      <c r="WTM742" s="479"/>
      <c r="WTN742" s="479"/>
      <c r="WTO742" s="479"/>
      <c r="WTP742" s="479"/>
      <c r="WTQ742" s="479"/>
      <c r="WTR742" s="479"/>
      <c r="WTS742" s="479"/>
      <c r="WTT742" s="479"/>
      <c r="WTU742" s="479"/>
      <c r="WTV742" s="479"/>
      <c r="WTW742" s="479"/>
      <c r="WTX742" s="479"/>
      <c r="WTY742" s="479"/>
      <c r="WTZ742" s="479"/>
      <c r="WUA742" s="479"/>
      <c r="WUB742" s="479"/>
      <c r="WUC742" s="479"/>
      <c r="WUD742" s="479"/>
      <c r="WUE742" s="479"/>
      <c r="WUF742" s="479"/>
      <c r="WUG742" s="479"/>
      <c r="WUH742" s="479"/>
      <c r="WUI742" s="479"/>
      <c r="WUJ742" s="479"/>
      <c r="WUK742" s="479"/>
      <c r="WUL742" s="479"/>
      <c r="WUM742" s="479"/>
      <c r="WUN742" s="479"/>
      <c r="WUO742" s="479"/>
      <c r="WUP742" s="479"/>
      <c r="WUQ742" s="479"/>
      <c r="WUR742" s="479"/>
      <c r="WUS742" s="479"/>
      <c r="WUT742" s="479"/>
      <c r="WUU742" s="479"/>
      <c r="WUV742" s="479"/>
      <c r="WUW742" s="479"/>
      <c r="WUX742" s="479"/>
      <c r="WUY742" s="479"/>
      <c r="WUZ742" s="479"/>
      <c r="WVA742" s="479"/>
      <c r="WVB742" s="479"/>
      <c r="WVC742" s="479"/>
      <c r="WVD742" s="479"/>
      <c r="WVE742" s="479"/>
      <c r="WVF742" s="479"/>
      <c r="WVG742" s="479"/>
      <c r="WVH742" s="479"/>
      <c r="WVI742" s="479"/>
      <c r="WVJ742" s="479"/>
      <c r="WVK742" s="479"/>
      <c r="WVL742" s="479"/>
      <c r="WVM742" s="479"/>
      <c r="WVN742" s="479"/>
      <c r="WVO742" s="479"/>
      <c r="WVP742" s="479"/>
      <c r="WVQ742" s="479"/>
      <c r="WVR742" s="479"/>
      <c r="WVS742" s="479"/>
      <c r="WVT742" s="479"/>
      <c r="WVU742" s="479"/>
      <c r="WVV742" s="479"/>
      <c r="WVW742" s="479"/>
      <c r="WVX742" s="479"/>
      <c r="WVY742" s="479"/>
      <c r="WVZ742" s="479"/>
      <c r="WWA742" s="479"/>
      <c r="WWB742" s="479"/>
      <c r="WWC742" s="479"/>
      <c r="WWD742" s="479"/>
      <c r="WWE742" s="479"/>
      <c r="WWF742" s="479"/>
      <c r="WWG742" s="479"/>
      <c r="WWH742" s="479"/>
      <c r="WWI742" s="479"/>
      <c r="WWJ742" s="479"/>
      <c r="WWK742" s="479"/>
      <c r="WWL742" s="479"/>
      <c r="WWM742" s="479"/>
      <c r="WWN742" s="479"/>
      <c r="WWO742" s="479"/>
      <c r="WWP742" s="479"/>
      <c r="WWQ742" s="479"/>
      <c r="WWR742" s="479"/>
      <c r="WWS742" s="479"/>
      <c r="WWT742" s="479"/>
      <c r="WWU742" s="479"/>
      <c r="WWV742" s="479"/>
      <c r="WWW742" s="479"/>
      <c r="WWX742" s="479"/>
      <c r="WWY742" s="479"/>
      <c r="WWZ742" s="479"/>
      <c r="WXA742" s="479"/>
      <c r="WXB742" s="479"/>
      <c r="WXC742" s="479"/>
      <c r="WXD742" s="479"/>
      <c r="WXE742" s="479"/>
      <c r="WXF742" s="479"/>
      <c r="WXG742" s="479"/>
      <c r="WXH742" s="479"/>
      <c r="WXI742" s="479"/>
      <c r="WXJ742" s="479"/>
      <c r="WXK742" s="479"/>
      <c r="WXL742" s="479"/>
      <c r="WXM742" s="479"/>
      <c r="WXN742" s="479"/>
      <c r="WXO742" s="479"/>
      <c r="WXP742" s="479"/>
      <c r="WXQ742" s="479"/>
      <c r="WXR742" s="479"/>
      <c r="WXS742" s="479"/>
      <c r="WXT742" s="479"/>
      <c r="WXU742" s="479"/>
      <c r="WXV742" s="479"/>
      <c r="WXW742" s="479"/>
      <c r="WXX742" s="479"/>
      <c r="WXY742" s="479"/>
      <c r="WXZ742" s="479"/>
      <c r="WYA742" s="479"/>
      <c r="WYB742" s="479"/>
      <c r="WYC742" s="479"/>
      <c r="WYD742" s="479"/>
      <c r="WYE742" s="479"/>
      <c r="WYF742" s="479"/>
      <c r="WYG742" s="479"/>
      <c r="WYH742" s="479"/>
      <c r="WYI742" s="479"/>
      <c r="WYJ742" s="479"/>
      <c r="WYK742" s="479"/>
      <c r="WYL742" s="479"/>
      <c r="WYM742" s="479"/>
      <c r="WYN742" s="479"/>
      <c r="WYO742" s="479"/>
      <c r="WYP742" s="479"/>
      <c r="WYQ742" s="479"/>
      <c r="WYR742" s="479"/>
      <c r="WYS742" s="479"/>
      <c r="WYT742" s="479"/>
      <c r="WYU742" s="479"/>
      <c r="WYV742" s="479"/>
      <c r="WYW742" s="479"/>
      <c r="WYX742" s="479"/>
      <c r="WYY742" s="479"/>
      <c r="WYZ742" s="479"/>
      <c r="WZA742" s="479"/>
      <c r="WZB742" s="479"/>
      <c r="WZC742" s="479"/>
      <c r="WZD742" s="479"/>
      <c r="WZE742" s="479"/>
      <c r="WZF742" s="479"/>
      <c r="WZG742" s="479"/>
      <c r="WZH742" s="479"/>
      <c r="WZI742" s="479"/>
      <c r="WZJ742" s="479"/>
      <c r="WZK742" s="479"/>
      <c r="WZL742" s="479"/>
      <c r="WZM742" s="479"/>
      <c r="WZN742" s="479"/>
      <c r="WZO742" s="479"/>
      <c r="WZP742" s="479"/>
      <c r="WZQ742" s="479"/>
      <c r="WZR742" s="479"/>
      <c r="WZS742" s="479"/>
      <c r="WZT742" s="479"/>
      <c r="WZU742" s="479"/>
      <c r="WZV742" s="479"/>
      <c r="WZW742" s="479"/>
      <c r="WZX742" s="479"/>
      <c r="WZY742" s="479"/>
      <c r="WZZ742" s="479"/>
      <c r="XAA742" s="479"/>
      <c r="XAB742" s="479"/>
      <c r="XAC742" s="479"/>
      <c r="XAD742" s="479"/>
      <c r="XAE742" s="479"/>
      <c r="XAF742" s="479"/>
      <c r="XAG742" s="479"/>
      <c r="XAH742" s="479"/>
      <c r="XAI742" s="479"/>
      <c r="XAJ742" s="479"/>
      <c r="XAK742" s="479"/>
      <c r="XAL742" s="479"/>
      <c r="XAM742" s="479"/>
      <c r="XAN742" s="479"/>
      <c r="XAO742" s="479"/>
      <c r="XAP742" s="479"/>
      <c r="XAQ742" s="479"/>
      <c r="XAR742" s="479"/>
      <c r="XAS742" s="479"/>
      <c r="XAT742" s="479"/>
      <c r="XAU742" s="479"/>
      <c r="XAV742" s="479"/>
      <c r="XAW742" s="479"/>
      <c r="XAX742" s="479"/>
      <c r="XAY742" s="479"/>
      <c r="XAZ742" s="479"/>
      <c r="XBA742" s="479"/>
      <c r="XBB742" s="479"/>
      <c r="XBC742" s="479"/>
      <c r="XBD742" s="479"/>
      <c r="XBE742" s="479"/>
      <c r="XBF742" s="479"/>
      <c r="XBG742" s="479"/>
      <c r="XBH742" s="479"/>
      <c r="XBI742" s="479"/>
      <c r="XBJ742" s="479"/>
      <c r="XBK742" s="479"/>
      <c r="XBL742" s="479"/>
      <c r="XBM742" s="479"/>
      <c r="XBN742" s="479"/>
      <c r="XBO742" s="479"/>
      <c r="XBP742" s="479"/>
      <c r="XBQ742" s="479"/>
      <c r="XBR742" s="479"/>
      <c r="XBS742" s="479"/>
      <c r="XBT742" s="479"/>
      <c r="XBU742" s="479"/>
      <c r="XBV742" s="479"/>
      <c r="XBW742" s="479"/>
      <c r="XBX742" s="479"/>
      <c r="XBY742" s="479"/>
      <c r="XBZ742" s="479"/>
      <c r="XCA742" s="479"/>
      <c r="XCB742" s="479"/>
      <c r="XCC742" s="479"/>
      <c r="XCD742" s="479"/>
      <c r="XCE742" s="479"/>
      <c r="XCF742" s="479"/>
      <c r="XCG742" s="479"/>
      <c r="XCH742" s="479"/>
      <c r="XCI742" s="479"/>
      <c r="XCJ742" s="479"/>
      <c r="XCK742" s="479"/>
      <c r="XCL742" s="479"/>
      <c r="XCM742" s="479"/>
      <c r="XCN742" s="479"/>
      <c r="XCO742" s="479"/>
      <c r="XCP742" s="479"/>
      <c r="XCQ742" s="479"/>
      <c r="XCR742" s="479"/>
      <c r="XCS742" s="479"/>
      <c r="XCT742" s="479"/>
      <c r="XCU742" s="479"/>
      <c r="XCV742" s="479"/>
      <c r="XCW742" s="479"/>
      <c r="XCX742" s="479"/>
      <c r="XCY742" s="479"/>
      <c r="XCZ742" s="479"/>
      <c r="XDA742" s="479"/>
      <c r="XDB742" s="479"/>
      <c r="XDC742" s="479"/>
      <c r="XDD742" s="479"/>
      <c r="XDE742" s="479"/>
      <c r="XDF742" s="479"/>
      <c r="XDG742" s="479"/>
      <c r="XDH742" s="479"/>
      <c r="XDI742" s="479"/>
      <c r="XDJ742" s="479"/>
      <c r="XDK742" s="479"/>
      <c r="XDL742" s="479"/>
      <c r="XDM742" s="479"/>
      <c r="XDN742" s="479"/>
      <c r="XDO742" s="479"/>
      <c r="XDP742" s="479"/>
      <c r="XDQ742" s="479"/>
      <c r="XDR742" s="479"/>
      <c r="XDS742" s="479"/>
      <c r="XDT742" s="479"/>
      <c r="XDU742" s="479"/>
      <c r="XDV742" s="479"/>
      <c r="XDW742" s="479"/>
      <c r="XDX742" s="479"/>
      <c r="XDY742" s="479"/>
      <c r="XDZ742" s="479"/>
      <c r="XEA742" s="479"/>
      <c r="XEB742" s="479"/>
      <c r="XEC742" s="479"/>
      <c r="XED742" s="479"/>
      <c r="XEE742" s="479"/>
      <c r="XEF742" s="479"/>
      <c r="XEG742" s="479"/>
      <c r="XEH742" s="479"/>
      <c r="XEI742" s="479"/>
      <c r="XEJ742" s="479"/>
      <c r="XEK742" s="479"/>
      <c r="XEL742" s="479"/>
      <c r="XEM742" s="479"/>
      <c r="XEN742" s="479"/>
      <c r="XEO742" s="479"/>
      <c r="XEP742" s="479"/>
      <c r="XEQ742" s="479"/>
      <c r="XER742" s="479"/>
      <c r="XES742" s="479"/>
      <c r="XET742" s="479"/>
      <c r="XEU742" s="479"/>
      <c r="XEV742" s="479"/>
      <c r="XEW742" s="479"/>
      <c r="XEX742" s="479"/>
      <c r="XEY742" s="479"/>
      <c r="XEZ742" s="479"/>
      <c r="XFA742" s="479"/>
      <c r="XFB742" s="479"/>
      <c r="XFC742" s="479"/>
      <c r="XFD742" s="479"/>
    </row>
    <row r="743" spans="1:16384" ht="13">
      <c r="A743" s="39"/>
      <c r="B743" s="68"/>
      <c r="C743" s="69" t="s">
        <v>1294</v>
      </c>
      <c r="D743" s="68"/>
      <c r="E743" s="68"/>
      <c r="F743" s="68"/>
      <c r="G743" s="684"/>
      <c r="H743" s="684"/>
      <c r="I743" s="684"/>
      <c r="J743" s="684"/>
      <c r="K743" s="684"/>
      <c r="L743" s="68"/>
      <c r="M743" s="68"/>
      <c r="N743" s="68"/>
      <c r="O743" s="68"/>
      <c r="P743" s="68"/>
      <c r="Q743" s="684"/>
      <c r="R743" s="684"/>
      <c r="S743" s="684"/>
      <c r="T743" s="684"/>
      <c r="U743" s="684"/>
      <c r="V743" s="29"/>
      <c r="W743" s="29"/>
      <c r="X743" s="29"/>
      <c r="Y743" s="29"/>
      <c r="Z743" s="29"/>
      <c r="AA743" s="29"/>
      <c r="AB743" s="29"/>
      <c r="AC743" s="29"/>
      <c r="AD743" s="29"/>
      <c r="AE743" s="29"/>
      <c r="AF743" s="29"/>
      <c r="AG743" s="29"/>
      <c r="AH743" s="29"/>
      <c r="AI743" s="29"/>
      <c r="AJ743" s="29"/>
      <c r="AK743" s="29"/>
      <c r="AL743" s="479"/>
      <c r="AM743" s="46"/>
      <c r="AN743" s="46"/>
      <c r="AO743" s="46"/>
      <c r="AP743" s="46"/>
      <c r="AQ743" s="46"/>
      <c r="AR743" s="46"/>
      <c r="AS743" s="46"/>
      <c r="AT743" s="46"/>
      <c r="AU743" s="46"/>
      <c r="AV743" s="46"/>
      <c r="AW743" s="46"/>
      <c r="AX743" s="46"/>
      <c r="AY743" s="46"/>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46"/>
      <c r="CS743" s="479"/>
      <c r="CT743" s="479"/>
      <c r="CU743" s="479"/>
      <c r="CV743" s="479"/>
      <c r="CW743" s="479"/>
      <c r="CX743" s="479"/>
      <c r="CY743" s="479"/>
      <c r="CZ743" s="479"/>
      <c r="DA743" s="479"/>
      <c r="DB743" s="479"/>
      <c r="DC743" s="479"/>
      <c r="DD743" s="479"/>
      <c r="DE743" s="479"/>
      <c r="DF743" s="479"/>
      <c r="DG743" s="479"/>
      <c r="DH743" s="479"/>
      <c r="DI743" s="479"/>
      <c r="DJ743" s="479"/>
      <c r="DK743" s="479"/>
      <c r="DL743" s="479"/>
      <c r="DM743" s="479"/>
      <c r="DN743" s="479"/>
      <c r="DO743" s="479"/>
      <c r="DP743" s="479"/>
      <c r="DQ743" s="479"/>
      <c r="DR743" s="479"/>
      <c r="DS743" s="479"/>
      <c r="DT743" s="479"/>
      <c r="DU743" s="479"/>
      <c r="DV743" s="479"/>
      <c r="DW743" s="479"/>
      <c r="DX743" s="479"/>
      <c r="DY743" s="479"/>
      <c r="DZ743" s="479"/>
      <c r="EA743" s="479"/>
      <c r="EB743" s="479"/>
      <c r="EC743" s="479"/>
      <c r="ED743" s="479"/>
      <c r="EE743" s="479"/>
      <c r="EF743" s="479"/>
      <c r="EG743" s="479"/>
      <c r="EH743" s="479"/>
      <c r="EI743" s="479"/>
      <c r="EJ743" s="479"/>
      <c r="EK743" s="479"/>
      <c r="EL743" s="479"/>
      <c r="EM743" s="479"/>
      <c r="EN743" s="479"/>
      <c r="EO743" s="479"/>
      <c r="EP743" s="479"/>
      <c r="EQ743" s="479"/>
      <c r="ER743" s="479"/>
      <c r="ES743" s="479"/>
      <c r="ET743" s="479"/>
      <c r="EU743" s="479"/>
      <c r="EV743" s="479"/>
      <c r="EW743" s="479"/>
      <c r="EX743" s="479"/>
      <c r="EY743" s="479"/>
      <c r="EZ743" s="479"/>
      <c r="FA743" s="479"/>
      <c r="FB743" s="479"/>
      <c r="FC743" s="479"/>
      <c r="FD743" s="479"/>
      <c r="FE743" s="479"/>
      <c r="FF743" s="479"/>
      <c r="FG743" s="479"/>
      <c r="FH743" s="479"/>
      <c r="FI743" s="479"/>
      <c r="FJ743" s="479"/>
      <c r="FK743" s="479"/>
      <c r="FL743" s="479"/>
      <c r="FM743" s="479"/>
      <c r="FN743" s="479"/>
      <c r="FO743" s="479"/>
      <c r="FP743" s="479"/>
      <c r="FQ743" s="479"/>
      <c r="FR743" s="479"/>
      <c r="FS743" s="479"/>
      <c r="FT743" s="479"/>
      <c r="FU743" s="479"/>
      <c r="FV743" s="479"/>
      <c r="FW743" s="479"/>
      <c r="FX743" s="479"/>
      <c r="FY743" s="479"/>
      <c r="FZ743" s="479"/>
      <c r="GA743" s="479"/>
      <c r="GB743" s="479"/>
      <c r="GC743" s="479"/>
      <c r="GD743" s="479"/>
      <c r="GE743" s="479"/>
      <c r="GF743" s="479"/>
      <c r="GG743" s="479"/>
      <c r="GH743" s="479"/>
      <c r="GI743" s="479"/>
      <c r="GJ743" s="479"/>
      <c r="GK743" s="479"/>
      <c r="GL743" s="479"/>
      <c r="GM743" s="479"/>
      <c r="GN743" s="479"/>
      <c r="GO743" s="479"/>
      <c r="GP743" s="479"/>
      <c r="GQ743" s="479"/>
      <c r="GR743" s="479"/>
      <c r="GS743" s="479"/>
      <c r="GT743" s="479"/>
      <c r="GU743" s="479"/>
      <c r="GV743" s="479"/>
      <c r="GW743" s="479"/>
      <c r="GX743" s="479"/>
      <c r="GY743" s="479"/>
      <c r="GZ743" s="479"/>
      <c r="HA743" s="479"/>
      <c r="HB743" s="479"/>
      <c r="HC743" s="479"/>
      <c r="HD743" s="479"/>
      <c r="HE743" s="479"/>
      <c r="HF743" s="479"/>
      <c r="HG743" s="479"/>
      <c r="HH743" s="479"/>
      <c r="HI743" s="479"/>
      <c r="HJ743" s="479"/>
      <c r="HK743" s="479"/>
      <c r="HL743" s="479"/>
      <c r="HM743" s="479"/>
      <c r="HN743" s="479"/>
      <c r="HO743" s="479"/>
      <c r="HP743" s="479"/>
      <c r="HQ743" s="479"/>
      <c r="HR743" s="479"/>
      <c r="HS743" s="479"/>
      <c r="HT743" s="479"/>
      <c r="HU743" s="479"/>
      <c r="HV743" s="479"/>
      <c r="HW743" s="479"/>
      <c r="HX743" s="479"/>
      <c r="HY743" s="479"/>
      <c r="HZ743" s="479"/>
      <c r="IA743" s="479"/>
      <c r="IB743" s="479"/>
      <c r="IC743" s="479"/>
      <c r="ID743" s="479"/>
      <c r="IE743" s="479"/>
      <c r="IF743" s="479"/>
      <c r="IG743" s="479"/>
      <c r="IH743" s="479"/>
      <c r="II743" s="479"/>
      <c r="IJ743" s="479"/>
      <c r="IK743" s="479"/>
      <c r="IL743" s="479"/>
      <c r="IM743" s="479"/>
      <c r="IN743" s="479"/>
      <c r="IO743" s="479"/>
      <c r="IP743" s="479"/>
      <c r="IQ743" s="479"/>
      <c r="IR743" s="479"/>
      <c r="IS743" s="479"/>
      <c r="IT743" s="479"/>
      <c r="IU743" s="479"/>
      <c r="IV743" s="479"/>
      <c r="IW743" s="479"/>
      <c r="IX743" s="479"/>
      <c r="IY743" s="479"/>
      <c r="IZ743" s="479"/>
      <c r="JA743" s="479"/>
      <c r="JB743" s="479"/>
      <c r="JC743" s="479"/>
      <c r="JD743" s="479"/>
      <c r="JE743" s="479"/>
      <c r="JF743" s="479"/>
      <c r="JG743" s="479"/>
      <c r="JH743" s="479"/>
      <c r="JI743" s="479"/>
      <c r="JJ743" s="479"/>
      <c r="JK743" s="479"/>
      <c r="JL743" s="479"/>
      <c r="JM743" s="479"/>
      <c r="JN743" s="479"/>
      <c r="JO743" s="479"/>
      <c r="JP743" s="479"/>
      <c r="JQ743" s="479"/>
      <c r="JR743" s="479"/>
      <c r="JS743" s="479"/>
      <c r="JT743" s="479"/>
      <c r="JU743" s="479"/>
      <c r="JV743" s="479"/>
      <c r="JW743" s="479"/>
      <c r="JX743" s="479"/>
      <c r="JY743" s="479"/>
      <c r="JZ743" s="479"/>
      <c r="KA743" s="479"/>
      <c r="KB743" s="479"/>
      <c r="KC743" s="479"/>
      <c r="KD743" s="479"/>
      <c r="KE743" s="479"/>
      <c r="KF743" s="479"/>
      <c r="KG743" s="479"/>
      <c r="KH743" s="479"/>
      <c r="KI743" s="479"/>
      <c r="KJ743" s="479"/>
      <c r="KK743" s="479"/>
      <c r="KL743" s="479"/>
      <c r="KM743" s="479"/>
      <c r="KN743" s="479"/>
      <c r="KO743" s="479"/>
      <c r="KP743" s="479"/>
      <c r="KQ743" s="479"/>
      <c r="KR743" s="479"/>
      <c r="KS743" s="479"/>
      <c r="KT743" s="479"/>
      <c r="KU743" s="479"/>
      <c r="KV743" s="479"/>
      <c r="KW743" s="479"/>
      <c r="KX743" s="479"/>
      <c r="KY743" s="479"/>
      <c r="KZ743" s="479"/>
      <c r="LA743" s="479"/>
      <c r="LB743" s="479"/>
      <c r="LC743" s="479"/>
      <c r="LD743" s="479"/>
      <c r="LE743" s="479"/>
      <c r="LF743" s="479"/>
      <c r="LG743" s="479"/>
      <c r="LH743" s="479"/>
      <c r="LI743" s="479"/>
      <c r="LJ743" s="479"/>
      <c r="LK743" s="479"/>
      <c r="LL743" s="479"/>
      <c r="LM743" s="479"/>
      <c r="LN743" s="479"/>
      <c r="LO743" s="479"/>
      <c r="LP743" s="479"/>
      <c r="LQ743" s="479"/>
      <c r="LR743" s="479"/>
      <c r="LS743" s="479"/>
      <c r="LT743" s="479"/>
      <c r="LU743" s="479"/>
      <c r="LV743" s="479"/>
      <c r="LW743" s="479"/>
      <c r="LX743" s="479"/>
      <c r="LY743" s="479"/>
      <c r="LZ743" s="479"/>
      <c r="MA743" s="479"/>
      <c r="MB743" s="479"/>
      <c r="MC743" s="479"/>
      <c r="MD743" s="479"/>
      <c r="ME743" s="479"/>
      <c r="MF743" s="479"/>
      <c r="MG743" s="479"/>
      <c r="MH743" s="479"/>
      <c r="MI743" s="479"/>
      <c r="MJ743" s="479"/>
      <c r="MK743" s="479"/>
      <c r="ML743" s="479"/>
      <c r="MM743" s="479"/>
      <c r="MN743" s="479"/>
      <c r="MO743" s="479"/>
      <c r="MP743" s="479"/>
      <c r="MQ743" s="479"/>
      <c r="MR743" s="479"/>
      <c r="MS743" s="479"/>
      <c r="MT743" s="479"/>
      <c r="MU743" s="479"/>
      <c r="MV743" s="479"/>
      <c r="MW743" s="479"/>
      <c r="MX743" s="479"/>
      <c r="MY743" s="479"/>
      <c r="MZ743" s="479"/>
      <c r="NA743" s="479"/>
      <c r="NB743" s="479"/>
      <c r="NC743" s="479"/>
      <c r="ND743" s="479"/>
      <c r="NE743" s="479"/>
      <c r="NF743" s="479"/>
      <c r="NG743" s="479"/>
      <c r="NH743" s="479"/>
      <c r="NI743" s="479"/>
      <c r="NJ743" s="479"/>
      <c r="NK743" s="479"/>
      <c r="NL743" s="479"/>
      <c r="NM743" s="479"/>
      <c r="NN743" s="479"/>
      <c r="NO743" s="479"/>
      <c r="NP743" s="479"/>
      <c r="NQ743" s="479"/>
      <c r="NR743" s="479"/>
      <c r="NS743" s="479"/>
      <c r="NT743" s="479"/>
      <c r="NU743" s="479"/>
      <c r="NV743" s="479"/>
      <c r="NW743" s="479"/>
      <c r="NX743" s="479"/>
      <c r="NY743" s="479"/>
      <c r="NZ743" s="479"/>
      <c r="OA743" s="479"/>
      <c r="OB743" s="479"/>
      <c r="OC743" s="479"/>
      <c r="OD743" s="479"/>
      <c r="OE743" s="479"/>
      <c r="OF743" s="479"/>
      <c r="OG743" s="479"/>
      <c r="OH743" s="479"/>
      <c r="OI743" s="479"/>
      <c r="OJ743" s="479"/>
      <c r="OK743" s="479"/>
      <c r="OL743" s="479"/>
      <c r="OM743" s="479"/>
      <c r="ON743" s="479"/>
      <c r="OO743" s="479"/>
      <c r="OP743" s="479"/>
      <c r="OQ743" s="479"/>
      <c r="OR743" s="479"/>
      <c r="OS743" s="479"/>
      <c r="OT743" s="479"/>
      <c r="OU743" s="479"/>
      <c r="OV743" s="479"/>
      <c r="OW743" s="479"/>
      <c r="OX743" s="479"/>
      <c r="OY743" s="479"/>
      <c r="OZ743" s="479"/>
      <c r="PA743" s="479"/>
      <c r="PB743" s="479"/>
      <c r="PC743" s="479"/>
      <c r="PD743" s="479"/>
      <c r="PE743" s="479"/>
      <c r="PF743" s="479"/>
      <c r="PG743" s="479"/>
      <c r="PH743" s="479"/>
      <c r="PI743" s="479"/>
      <c r="PJ743" s="479"/>
      <c r="PK743" s="479"/>
      <c r="PL743" s="479"/>
      <c r="PM743" s="479"/>
      <c r="PN743" s="479"/>
      <c r="PO743" s="479"/>
      <c r="PP743" s="479"/>
      <c r="PQ743" s="479"/>
      <c r="PR743" s="479"/>
      <c r="PS743" s="479"/>
      <c r="PT743" s="479"/>
      <c r="PU743" s="479"/>
      <c r="PV743" s="479"/>
      <c r="PW743" s="479"/>
      <c r="PX743" s="479"/>
      <c r="PY743" s="479"/>
      <c r="PZ743" s="479"/>
      <c r="QA743" s="479"/>
      <c r="QB743" s="479"/>
      <c r="QC743" s="479"/>
      <c r="QD743" s="479"/>
      <c r="QE743" s="479"/>
      <c r="QF743" s="479"/>
      <c r="QG743" s="479"/>
      <c r="QH743" s="479"/>
      <c r="QI743" s="479"/>
      <c r="QJ743" s="479"/>
      <c r="QK743" s="479"/>
      <c r="QL743" s="479"/>
      <c r="QM743" s="479"/>
      <c r="QN743" s="479"/>
      <c r="QO743" s="479"/>
      <c r="QP743" s="479"/>
      <c r="QQ743" s="479"/>
      <c r="QR743" s="479"/>
      <c r="QS743" s="479"/>
      <c r="QT743" s="479"/>
      <c r="QU743" s="479"/>
      <c r="QV743" s="479"/>
      <c r="QW743" s="479"/>
      <c r="QX743" s="479"/>
      <c r="QY743" s="479"/>
      <c r="QZ743" s="479"/>
      <c r="RA743" s="479"/>
      <c r="RB743" s="479"/>
      <c r="RC743" s="479"/>
      <c r="RD743" s="479"/>
      <c r="RE743" s="479"/>
      <c r="RF743" s="479"/>
      <c r="RG743" s="479"/>
      <c r="RH743" s="479"/>
      <c r="RI743" s="479"/>
      <c r="RJ743" s="479"/>
      <c r="RK743" s="479"/>
      <c r="RL743" s="479"/>
      <c r="RM743" s="479"/>
      <c r="RN743" s="479"/>
      <c r="RO743" s="479"/>
      <c r="RP743" s="479"/>
      <c r="RQ743" s="479"/>
      <c r="RR743" s="479"/>
      <c r="RS743" s="479"/>
      <c r="RT743" s="479"/>
      <c r="RU743" s="479"/>
      <c r="RV743" s="479"/>
      <c r="RW743" s="479"/>
      <c r="RX743" s="479"/>
      <c r="RY743" s="479"/>
      <c r="RZ743" s="479"/>
      <c r="SA743" s="479"/>
      <c r="SB743" s="479"/>
      <c r="SC743" s="479"/>
      <c r="SD743" s="479"/>
      <c r="SE743" s="479"/>
      <c r="SF743" s="479"/>
      <c r="SG743" s="479"/>
      <c r="SH743" s="479"/>
      <c r="SI743" s="479"/>
      <c r="SJ743" s="479"/>
      <c r="SK743" s="479"/>
      <c r="SL743" s="479"/>
      <c r="SM743" s="479"/>
      <c r="SN743" s="479"/>
      <c r="SO743" s="479"/>
      <c r="SP743" s="479"/>
      <c r="SQ743" s="479"/>
      <c r="SR743" s="479"/>
      <c r="SS743" s="479"/>
      <c r="ST743" s="479"/>
      <c r="SU743" s="479"/>
      <c r="SV743" s="479"/>
      <c r="SW743" s="479"/>
      <c r="SX743" s="479"/>
      <c r="SY743" s="479"/>
      <c r="SZ743" s="479"/>
      <c r="TA743" s="479"/>
      <c r="TB743" s="479"/>
      <c r="TC743" s="479"/>
      <c r="TD743" s="479"/>
      <c r="TE743" s="479"/>
      <c r="TF743" s="479"/>
      <c r="TG743" s="479"/>
      <c r="TH743" s="479"/>
      <c r="TI743" s="479"/>
      <c r="TJ743" s="479"/>
      <c r="TK743" s="479"/>
      <c r="TL743" s="479"/>
      <c r="TM743" s="479"/>
      <c r="TN743" s="479"/>
      <c r="TO743" s="479"/>
      <c r="TP743" s="479"/>
      <c r="TQ743" s="479"/>
      <c r="TR743" s="479"/>
      <c r="TS743" s="479"/>
      <c r="TT743" s="479"/>
      <c r="TU743" s="479"/>
      <c r="TV743" s="479"/>
      <c r="TW743" s="479"/>
      <c r="TX743" s="479"/>
      <c r="TY743" s="479"/>
      <c r="TZ743" s="479"/>
      <c r="UA743" s="479"/>
      <c r="UB743" s="479"/>
      <c r="UC743" s="479"/>
      <c r="UD743" s="479"/>
      <c r="UE743" s="479"/>
      <c r="UF743" s="479"/>
      <c r="UG743" s="479"/>
      <c r="UH743" s="479"/>
      <c r="UI743" s="479"/>
      <c r="UJ743" s="479"/>
      <c r="UK743" s="479"/>
      <c r="UL743" s="479"/>
      <c r="UM743" s="479"/>
      <c r="UN743" s="479"/>
      <c r="UO743" s="479"/>
      <c r="UP743" s="479"/>
      <c r="UQ743" s="479"/>
      <c r="UR743" s="479"/>
      <c r="US743" s="479"/>
      <c r="UT743" s="479"/>
      <c r="UU743" s="479"/>
      <c r="UV743" s="479"/>
      <c r="UW743" s="479"/>
      <c r="UX743" s="479"/>
      <c r="UY743" s="479"/>
      <c r="UZ743" s="479"/>
      <c r="VA743" s="479"/>
      <c r="VB743" s="479"/>
      <c r="VC743" s="479"/>
      <c r="VD743" s="479"/>
      <c r="VE743" s="479"/>
      <c r="VF743" s="479"/>
      <c r="VG743" s="479"/>
      <c r="VH743" s="479"/>
      <c r="VI743" s="479"/>
      <c r="VJ743" s="479"/>
      <c r="VK743" s="479"/>
      <c r="VL743" s="479"/>
      <c r="VM743" s="479"/>
      <c r="VN743" s="479"/>
      <c r="VO743" s="479"/>
      <c r="VP743" s="479"/>
      <c r="VQ743" s="479"/>
      <c r="VR743" s="479"/>
      <c r="VS743" s="479"/>
      <c r="VT743" s="479"/>
      <c r="VU743" s="479"/>
      <c r="VV743" s="479"/>
      <c r="VW743" s="479"/>
      <c r="VX743" s="479"/>
      <c r="VY743" s="479"/>
      <c r="VZ743" s="479"/>
      <c r="WA743" s="479"/>
      <c r="WB743" s="479"/>
      <c r="WC743" s="479"/>
      <c r="WD743" s="479"/>
      <c r="WE743" s="479"/>
      <c r="WF743" s="479"/>
      <c r="WG743" s="479"/>
      <c r="WH743" s="479"/>
      <c r="WI743" s="479"/>
      <c r="WJ743" s="479"/>
      <c r="WK743" s="479"/>
      <c r="WL743" s="479"/>
      <c r="WM743" s="479"/>
      <c r="WN743" s="479"/>
      <c r="WO743" s="479"/>
      <c r="WP743" s="479"/>
      <c r="WQ743" s="479"/>
      <c r="WR743" s="479"/>
      <c r="WS743" s="479"/>
      <c r="WT743" s="479"/>
      <c r="WU743" s="479"/>
      <c r="WV743" s="479"/>
      <c r="WW743" s="479"/>
      <c r="WX743" s="479"/>
      <c r="WY743" s="479"/>
      <c r="WZ743" s="479"/>
      <c r="XA743" s="479"/>
      <c r="XB743" s="479"/>
      <c r="XC743" s="479"/>
      <c r="XD743" s="479"/>
      <c r="XE743" s="479"/>
      <c r="XF743" s="479"/>
      <c r="XG743" s="479"/>
      <c r="XH743" s="479"/>
      <c r="XI743" s="479"/>
      <c r="XJ743" s="479"/>
      <c r="XK743" s="479"/>
      <c r="XL743" s="479"/>
      <c r="XM743" s="479"/>
      <c r="XN743" s="479"/>
      <c r="XO743" s="479"/>
      <c r="XP743" s="479"/>
      <c r="XQ743" s="479"/>
      <c r="XR743" s="479"/>
      <c r="XS743" s="479"/>
      <c r="XT743" s="479"/>
      <c r="XU743" s="479"/>
      <c r="XV743" s="479"/>
      <c r="XW743" s="479"/>
      <c r="XX743" s="479"/>
      <c r="XY743" s="479"/>
      <c r="XZ743" s="479"/>
      <c r="YA743" s="479"/>
      <c r="YB743" s="479"/>
      <c r="YC743" s="479"/>
      <c r="YD743" s="479"/>
      <c r="YE743" s="479"/>
      <c r="YF743" s="479"/>
      <c r="YG743" s="479"/>
      <c r="YH743" s="479"/>
      <c r="YI743" s="479"/>
      <c r="YJ743" s="479"/>
      <c r="YK743" s="479"/>
      <c r="YL743" s="479"/>
      <c r="YM743" s="479"/>
      <c r="YN743" s="479"/>
      <c r="YO743" s="479"/>
      <c r="YP743" s="479"/>
      <c r="YQ743" s="479"/>
      <c r="YR743" s="479"/>
      <c r="YS743" s="479"/>
      <c r="YT743" s="479"/>
      <c r="YU743" s="479"/>
      <c r="YV743" s="479"/>
      <c r="YW743" s="479"/>
      <c r="YX743" s="479"/>
      <c r="YY743" s="479"/>
      <c r="YZ743" s="479"/>
      <c r="ZA743" s="479"/>
      <c r="ZB743" s="479"/>
      <c r="ZC743" s="479"/>
      <c r="ZD743" s="479"/>
      <c r="ZE743" s="479"/>
      <c r="ZF743" s="479"/>
      <c r="ZG743" s="479"/>
      <c r="ZH743" s="479"/>
      <c r="ZI743" s="479"/>
      <c r="ZJ743" s="479"/>
      <c r="ZK743" s="479"/>
      <c r="ZL743" s="479"/>
      <c r="ZM743" s="479"/>
      <c r="ZN743" s="479"/>
      <c r="ZO743" s="479"/>
      <c r="ZP743" s="479"/>
      <c r="ZQ743" s="479"/>
      <c r="ZR743" s="479"/>
      <c r="ZS743" s="479"/>
      <c r="ZT743" s="479"/>
      <c r="ZU743" s="479"/>
      <c r="ZV743" s="479"/>
      <c r="ZW743" s="479"/>
      <c r="ZX743" s="479"/>
      <c r="ZY743" s="479"/>
      <c r="ZZ743" s="479"/>
      <c r="AAA743" s="479"/>
      <c r="AAB743" s="479"/>
      <c r="AAC743" s="479"/>
      <c r="AAD743" s="479"/>
      <c r="AAE743" s="479"/>
      <c r="AAF743" s="479"/>
      <c r="AAG743" s="479"/>
      <c r="AAH743" s="479"/>
      <c r="AAI743" s="479"/>
      <c r="AAJ743" s="479"/>
      <c r="AAK743" s="479"/>
      <c r="AAL743" s="479"/>
      <c r="AAM743" s="479"/>
      <c r="AAN743" s="479"/>
      <c r="AAO743" s="479"/>
      <c r="AAP743" s="479"/>
      <c r="AAQ743" s="479"/>
      <c r="AAR743" s="479"/>
      <c r="AAS743" s="479"/>
      <c r="AAT743" s="479"/>
      <c r="AAU743" s="479"/>
      <c r="AAV743" s="479"/>
      <c r="AAW743" s="479"/>
      <c r="AAX743" s="479"/>
      <c r="AAY743" s="479"/>
      <c r="AAZ743" s="479"/>
      <c r="ABA743" s="479"/>
      <c r="ABB743" s="479"/>
      <c r="ABC743" s="479"/>
      <c r="ABD743" s="479"/>
      <c r="ABE743" s="479"/>
      <c r="ABF743" s="479"/>
      <c r="ABG743" s="479"/>
      <c r="ABH743" s="479"/>
      <c r="ABI743" s="479"/>
      <c r="ABJ743" s="479"/>
      <c r="ABK743" s="479"/>
      <c r="ABL743" s="479"/>
      <c r="ABM743" s="479"/>
      <c r="ABN743" s="479"/>
      <c r="ABO743" s="479"/>
      <c r="ABP743" s="479"/>
      <c r="ABQ743" s="479"/>
      <c r="ABR743" s="479"/>
      <c r="ABS743" s="479"/>
      <c r="ABT743" s="479"/>
      <c r="ABU743" s="479"/>
      <c r="ABV743" s="479"/>
      <c r="ABW743" s="479"/>
      <c r="ABX743" s="479"/>
      <c r="ABY743" s="479"/>
      <c r="ABZ743" s="479"/>
      <c r="ACA743" s="479"/>
      <c r="ACB743" s="479"/>
      <c r="ACC743" s="479"/>
      <c r="ACD743" s="479"/>
      <c r="ACE743" s="479"/>
      <c r="ACF743" s="479"/>
      <c r="ACG743" s="479"/>
      <c r="ACH743" s="479"/>
      <c r="ACI743" s="479"/>
      <c r="ACJ743" s="479"/>
      <c r="ACK743" s="479"/>
      <c r="ACL743" s="479"/>
      <c r="ACM743" s="479"/>
      <c r="ACN743" s="479"/>
      <c r="ACO743" s="479"/>
      <c r="ACP743" s="479"/>
      <c r="ACQ743" s="479"/>
      <c r="ACR743" s="479"/>
      <c r="ACS743" s="479"/>
      <c r="ACT743" s="479"/>
      <c r="ACU743" s="479"/>
      <c r="ACV743" s="479"/>
      <c r="ACW743" s="479"/>
      <c r="ACX743" s="479"/>
      <c r="ACY743" s="479"/>
      <c r="ACZ743" s="479"/>
      <c r="ADA743" s="479"/>
      <c r="ADB743" s="479"/>
      <c r="ADC743" s="479"/>
      <c r="ADD743" s="479"/>
      <c r="ADE743" s="479"/>
      <c r="ADF743" s="479"/>
      <c r="ADG743" s="479"/>
      <c r="ADH743" s="479"/>
      <c r="ADI743" s="479"/>
      <c r="ADJ743" s="479"/>
      <c r="ADK743" s="479"/>
      <c r="ADL743" s="479"/>
      <c r="ADM743" s="479"/>
      <c r="ADN743" s="479"/>
      <c r="ADO743" s="479"/>
      <c r="ADP743" s="479"/>
      <c r="ADQ743" s="479"/>
      <c r="ADR743" s="479"/>
      <c r="ADS743" s="479"/>
      <c r="ADT743" s="479"/>
      <c r="ADU743" s="479"/>
      <c r="ADV743" s="479"/>
      <c r="ADW743" s="479"/>
      <c r="ADX743" s="479"/>
      <c r="ADY743" s="479"/>
      <c r="ADZ743" s="479"/>
      <c r="AEA743" s="479"/>
      <c r="AEB743" s="479"/>
      <c r="AEC743" s="479"/>
      <c r="AED743" s="479"/>
      <c r="AEE743" s="479"/>
      <c r="AEF743" s="479"/>
      <c r="AEG743" s="479"/>
      <c r="AEH743" s="479"/>
      <c r="AEI743" s="479"/>
      <c r="AEJ743" s="479"/>
      <c r="AEK743" s="479"/>
      <c r="AEL743" s="479"/>
      <c r="AEM743" s="479"/>
      <c r="AEN743" s="479"/>
      <c r="AEO743" s="479"/>
      <c r="AEP743" s="479"/>
      <c r="AEQ743" s="479"/>
      <c r="AER743" s="479"/>
      <c r="AES743" s="479"/>
      <c r="AET743" s="479"/>
      <c r="AEU743" s="479"/>
      <c r="AEV743" s="479"/>
      <c r="AEW743" s="479"/>
      <c r="AEX743" s="479"/>
      <c r="AEY743" s="479"/>
      <c r="AEZ743" s="479"/>
      <c r="AFA743" s="479"/>
      <c r="AFB743" s="479"/>
      <c r="AFC743" s="479"/>
      <c r="AFD743" s="479"/>
      <c r="AFE743" s="479"/>
      <c r="AFF743" s="479"/>
      <c r="AFG743" s="479"/>
      <c r="AFH743" s="479"/>
      <c r="AFI743" s="479"/>
      <c r="AFJ743" s="479"/>
      <c r="AFK743" s="479"/>
      <c r="AFL743" s="479"/>
      <c r="AFM743" s="479"/>
      <c r="AFN743" s="479"/>
      <c r="AFO743" s="479"/>
      <c r="AFP743" s="479"/>
      <c r="AFQ743" s="479"/>
      <c r="AFR743" s="479"/>
      <c r="AFS743" s="479"/>
      <c r="AFT743" s="479"/>
      <c r="AFU743" s="479"/>
      <c r="AFV743" s="479"/>
      <c r="AFW743" s="479"/>
      <c r="AFX743" s="479"/>
      <c r="AFY743" s="479"/>
      <c r="AFZ743" s="479"/>
      <c r="AGA743" s="479"/>
      <c r="AGB743" s="479"/>
      <c r="AGC743" s="479"/>
      <c r="AGD743" s="479"/>
      <c r="AGE743" s="479"/>
      <c r="AGF743" s="479"/>
      <c r="AGG743" s="479"/>
      <c r="AGH743" s="479"/>
      <c r="AGI743" s="479"/>
      <c r="AGJ743" s="479"/>
      <c r="AGK743" s="479"/>
      <c r="AGL743" s="479"/>
      <c r="AGM743" s="479"/>
      <c r="AGN743" s="479"/>
      <c r="AGO743" s="479"/>
      <c r="AGP743" s="479"/>
      <c r="AGQ743" s="479"/>
      <c r="AGR743" s="479"/>
      <c r="AGS743" s="479"/>
      <c r="AGT743" s="479"/>
      <c r="AGU743" s="479"/>
      <c r="AGV743" s="479"/>
      <c r="AGW743" s="479"/>
      <c r="AGX743" s="479"/>
      <c r="AGY743" s="479"/>
      <c r="AGZ743" s="479"/>
      <c r="AHA743" s="479"/>
      <c r="AHB743" s="479"/>
      <c r="AHC743" s="479"/>
      <c r="AHD743" s="479"/>
      <c r="AHE743" s="479"/>
      <c r="AHF743" s="479"/>
      <c r="AHG743" s="479"/>
      <c r="AHH743" s="479"/>
      <c r="AHI743" s="479"/>
      <c r="AHJ743" s="479"/>
      <c r="AHK743" s="479"/>
      <c r="AHL743" s="479"/>
      <c r="AHM743" s="479"/>
      <c r="AHN743" s="479"/>
      <c r="AHO743" s="479"/>
      <c r="AHP743" s="479"/>
      <c r="AHQ743" s="479"/>
      <c r="AHR743" s="479"/>
      <c r="AHS743" s="479"/>
      <c r="AHT743" s="479"/>
      <c r="AHU743" s="479"/>
      <c r="AHV743" s="479"/>
      <c r="AHW743" s="479"/>
      <c r="AHX743" s="479"/>
      <c r="AHY743" s="479"/>
      <c r="AHZ743" s="479"/>
      <c r="AIA743" s="479"/>
      <c r="AIB743" s="479"/>
      <c r="AIC743" s="479"/>
      <c r="AID743" s="479"/>
      <c r="AIE743" s="479"/>
      <c r="AIF743" s="479"/>
      <c r="AIG743" s="479"/>
      <c r="AIH743" s="479"/>
      <c r="AII743" s="479"/>
      <c r="AIJ743" s="479"/>
      <c r="AIK743" s="479"/>
      <c r="AIL743" s="479"/>
      <c r="AIM743" s="479"/>
      <c r="AIN743" s="479"/>
      <c r="AIO743" s="479"/>
      <c r="AIP743" s="479"/>
      <c r="AIQ743" s="479"/>
      <c r="AIR743" s="479"/>
      <c r="AIS743" s="479"/>
      <c r="AIT743" s="479"/>
      <c r="AIU743" s="479"/>
      <c r="AIV743" s="479"/>
      <c r="AIW743" s="479"/>
      <c r="AIX743" s="479"/>
      <c r="AIY743" s="479"/>
      <c r="AIZ743" s="479"/>
      <c r="AJA743" s="479"/>
      <c r="AJB743" s="479"/>
      <c r="AJC743" s="479"/>
      <c r="AJD743" s="479"/>
      <c r="AJE743" s="479"/>
      <c r="AJF743" s="479"/>
      <c r="AJG743" s="479"/>
      <c r="AJH743" s="479"/>
      <c r="AJI743" s="479"/>
      <c r="AJJ743" s="479"/>
      <c r="AJK743" s="479"/>
      <c r="AJL743" s="479"/>
      <c r="AJM743" s="479"/>
      <c r="AJN743" s="479"/>
      <c r="AJO743" s="479"/>
      <c r="AJP743" s="479"/>
      <c r="AJQ743" s="479"/>
      <c r="AJR743" s="479"/>
      <c r="AJS743" s="479"/>
      <c r="AJT743" s="479"/>
      <c r="AJU743" s="479"/>
      <c r="AJV743" s="479"/>
      <c r="AJW743" s="479"/>
      <c r="AJX743" s="479"/>
      <c r="AJY743" s="479"/>
      <c r="AJZ743" s="479"/>
      <c r="AKA743" s="479"/>
      <c r="AKB743" s="479"/>
      <c r="AKC743" s="479"/>
      <c r="AKD743" s="479"/>
      <c r="AKE743" s="479"/>
      <c r="AKF743" s="479"/>
      <c r="AKG743" s="479"/>
      <c r="AKH743" s="479"/>
      <c r="AKI743" s="479"/>
      <c r="AKJ743" s="479"/>
      <c r="AKK743" s="479"/>
      <c r="AKL743" s="479"/>
      <c r="AKM743" s="479"/>
      <c r="AKN743" s="479"/>
      <c r="AKO743" s="479"/>
      <c r="AKP743" s="479"/>
      <c r="AKQ743" s="479"/>
      <c r="AKR743" s="479"/>
      <c r="AKS743" s="479"/>
      <c r="AKT743" s="479"/>
      <c r="AKU743" s="479"/>
      <c r="AKV743" s="479"/>
      <c r="AKW743" s="479"/>
      <c r="AKX743" s="479"/>
      <c r="AKY743" s="479"/>
      <c r="AKZ743" s="479"/>
      <c r="ALA743" s="479"/>
      <c r="ALB743" s="479"/>
      <c r="ALC743" s="479"/>
      <c r="ALD743" s="479"/>
      <c r="ALE743" s="479"/>
      <c r="ALF743" s="479"/>
      <c r="ALG743" s="479"/>
      <c r="ALH743" s="479"/>
      <c r="ALI743" s="479"/>
      <c r="ALJ743" s="479"/>
      <c r="ALK743" s="479"/>
      <c r="ALL743" s="479"/>
      <c r="ALM743" s="479"/>
      <c r="ALN743" s="479"/>
      <c r="ALO743" s="479"/>
      <c r="ALP743" s="479"/>
      <c r="ALQ743" s="479"/>
      <c r="ALR743" s="479"/>
      <c r="ALS743" s="479"/>
      <c r="ALT743" s="479"/>
      <c r="ALU743" s="479"/>
      <c r="ALV743" s="479"/>
      <c r="ALW743" s="479"/>
      <c r="ALX743" s="479"/>
      <c r="ALY743" s="479"/>
      <c r="ALZ743" s="479"/>
      <c r="AMA743" s="479"/>
      <c r="AMB743" s="479"/>
      <c r="AMC743" s="479"/>
      <c r="AMD743" s="479"/>
      <c r="AME743" s="479"/>
      <c r="AMF743" s="479"/>
      <c r="AMG743" s="479"/>
      <c r="AMH743" s="479"/>
      <c r="AMI743" s="479"/>
      <c r="AMJ743" s="479"/>
      <c r="AMK743" s="479"/>
      <c r="AML743" s="479"/>
      <c r="AMM743" s="479"/>
      <c r="AMN743" s="479"/>
      <c r="AMO743" s="479"/>
      <c r="AMP743" s="479"/>
      <c r="AMQ743" s="479"/>
      <c r="AMR743" s="479"/>
      <c r="AMS743" s="479"/>
      <c r="AMT743" s="479"/>
      <c r="AMU743" s="479"/>
      <c r="AMV743" s="479"/>
      <c r="AMW743" s="479"/>
      <c r="AMX743" s="479"/>
      <c r="AMY743" s="479"/>
      <c r="AMZ743" s="479"/>
      <c r="ANA743" s="479"/>
      <c r="ANB743" s="479"/>
      <c r="ANC743" s="479"/>
      <c r="AND743" s="479"/>
      <c r="ANE743" s="479"/>
      <c r="ANF743" s="479"/>
      <c r="ANG743" s="479"/>
      <c r="ANH743" s="479"/>
      <c r="ANI743" s="479"/>
      <c r="ANJ743" s="479"/>
      <c r="ANK743" s="479"/>
      <c r="ANL743" s="479"/>
      <c r="ANM743" s="479"/>
      <c r="ANN743" s="479"/>
      <c r="ANO743" s="479"/>
      <c r="ANP743" s="479"/>
      <c r="ANQ743" s="479"/>
      <c r="ANR743" s="479"/>
      <c r="ANS743" s="479"/>
      <c r="ANT743" s="479"/>
      <c r="ANU743" s="479"/>
      <c r="ANV743" s="479"/>
      <c r="ANW743" s="479"/>
      <c r="ANX743" s="479"/>
      <c r="ANY743" s="479"/>
      <c r="ANZ743" s="479"/>
      <c r="AOA743" s="479"/>
      <c r="AOB743" s="479"/>
      <c r="AOC743" s="479"/>
      <c r="AOD743" s="479"/>
      <c r="AOE743" s="479"/>
      <c r="AOF743" s="479"/>
      <c r="AOG743" s="479"/>
      <c r="AOH743" s="479"/>
      <c r="AOI743" s="479"/>
      <c r="AOJ743" s="479"/>
      <c r="AOK743" s="479"/>
      <c r="AOL743" s="479"/>
      <c r="AOM743" s="479"/>
      <c r="AON743" s="479"/>
      <c r="AOO743" s="479"/>
      <c r="AOP743" s="479"/>
      <c r="AOQ743" s="479"/>
      <c r="AOR743" s="479"/>
      <c r="AOS743" s="479"/>
      <c r="AOT743" s="479"/>
      <c r="AOU743" s="479"/>
      <c r="AOV743" s="479"/>
      <c r="AOW743" s="479"/>
      <c r="AOX743" s="479"/>
      <c r="AOY743" s="479"/>
      <c r="AOZ743" s="479"/>
      <c r="APA743" s="479"/>
      <c r="APB743" s="479"/>
      <c r="APC743" s="479"/>
      <c r="APD743" s="479"/>
      <c r="APE743" s="479"/>
      <c r="APF743" s="479"/>
      <c r="APG743" s="479"/>
      <c r="APH743" s="479"/>
      <c r="API743" s="479"/>
      <c r="APJ743" s="479"/>
      <c r="APK743" s="479"/>
      <c r="APL743" s="479"/>
      <c r="APM743" s="479"/>
      <c r="APN743" s="479"/>
      <c r="APO743" s="479"/>
      <c r="APP743" s="479"/>
      <c r="APQ743" s="479"/>
      <c r="APR743" s="479"/>
      <c r="APS743" s="479"/>
      <c r="APT743" s="479"/>
      <c r="APU743" s="479"/>
      <c r="APV743" s="479"/>
      <c r="APW743" s="479"/>
      <c r="APX743" s="479"/>
      <c r="APY743" s="479"/>
      <c r="APZ743" s="479"/>
      <c r="AQA743" s="479"/>
      <c r="AQB743" s="479"/>
      <c r="AQC743" s="479"/>
      <c r="AQD743" s="479"/>
      <c r="AQE743" s="479"/>
      <c r="AQF743" s="479"/>
      <c r="AQG743" s="479"/>
      <c r="AQH743" s="479"/>
      <c r="AQI743" s="479"/>
      <c r="AQJ743" s="479"/>
      <c r="AQK743" s="479"/>
      <c r="AQL743" s="479"/>
      <c r="AQM743" s="479"/>
      <c r="AQN743" s="479"/>
      <c r="AQO743" s="479"/>
      <c r="AQP743" s="479"/>
      <c r="AQQ743" s="479"/>
      <c r="AQR743" s="479"/>
      <c r="AQS743" s="479"/>
      <c r="AQT743" s="479"/>
      <c r="AQU743" s="479"/>
      <c r="AQV743" s="479"/>
      <c r="AQW743" s="479"/>
      <c r="AQX743" s="479"/>
      <c r="AQY743" s="479"/>
      <c r="AQZ743" s="479"/>
      <c r="ARA743" s="479"/>
      <c r="ARB743" s="479"/>
      <c r="ARC743" s="479"/>
      <c r="ARD743" s="479"/>
      <c r="ARE743" s="479"/>
      <c r="ARF743" s="479"/>
      <c r="ARG743" s="479"/>
      <c r="ARH743" s="479"/>
      <c r="ARI743" s="479"/>
      <c r="ARJ743" s="479"/>
      <c r="ARK743" s="479"/>
      <c r="ARL743" s="479"/>
      <c r="ARM743" s="479"/>
      <c r="ARN743" s="479"/>
      <c r="ARO743" s="479"/>
      <c r="ARP743" s="479"/>
      <c r="ARQ743" s="479"/>
      <c r="ARR743" s="479"/>
      <c r="ARS743" s="479"/>
      <c r="ART743" s="479"/>
      <c r="ARU743" s="479"/>
      <c r="ARV743" s="479"/>
      <c r="ARW743" s="479"/>
      <c r="ARX743" s="479"/>
      <c r="ARY743" s="479"/>
      <c r="ARZ743" s="479"/>
      <c r="ASA743" s="479"/>
      <c r="ASB743" s="479"/>
      <c r="ASC743" s="479"/>
      <c r="ASD743" s="479"/>
      <c r="ASE743" s="479"/>
      <c r="ASF743" s="479"/>
      <c r="ASG743" s="479"/>
      <c r="ASH743" s="479"/>
      <c r="ASI743" s="479"/>
      <c r="ASJ743" s="479"/>
      <c r="ASK743" s="479"/>
      <c r="ASL743" s="479"/>
      <c r="ASM743" s="479"/>
      <c r="ASN743" s="479"/>
      <c r="ASO743" s="479"/>
      <c r="ASP743" s="479"/>
      <c r="ASQ743" s="479"/>
      <c r="ASR743" s="479"/>
      <c r="ASS743" s="479"/>
      <c r="AST743" s="479"/>
      <c r="ASU743" s="479"/>
      <c r="ASV743" s="479"/>
      <c r="ASW743" s="479"/>
      <c r="ASX743" s="479"/>
      <c r="ASY743" s="479"/>
      <c r="ASZ743" s="479"/>
      <c r="ATA743" s="479"/>
      <c r="ATB743" s="479"/>
      <c r="ATC743" s="479"/>
      <c r="ATD743" s="479"/>
      <c r="ATE743" s="479"/>
      <c r="ATF743" s="479"/>
      <c r="ATG743" s="479"/>
      <c r="ATH743" s="479"/>
      <c r="ATI743" s="479"/>
      <c r="ATJ743" s="479"/>
      <c r="ATK743" s="479"/>
      <c r="ATL743" s="479"/>
      <c r="ATM743" s="479"/>
      <c r="ATN743" s="479"/>
      <c r="ATO743" s="479"/>
      <c r="ATP743" s="479"/>
      <c r="ATQ743" s="479"/>
      <c r="ATR743" s="479"/>
      <c r="ATS743" s="479"/>
      <c r="ATT743" s="479"/>
      <c r="ATU743" s="479"/>
      <c r="ATV743" s="479"/>
      <c r="ATW743" s="479"/>
      <c r="ATX743" s="479"/>
      <c r="ATY743" s="479"/>
      <c r="ATZ743" s="479"/>
      <c r="AUA743" s="479"/>
      <c r="AUB743" s="479"/>
      <c r="AUC743" s="479"/>
      <c r="AUD743" s="479"/>
      <c r="AUE743" s="479"/>
      <c r="AUF743" s="479"/>
      <c r="AUG743" s="479"/>
      <c r="AUH743" s="479"/>
      <c r="AUI743" s="479"/>
      <c r="AUJ743" s="479"/>
      <c r="AUK743" s="479"/>
      <c r="AUL743" s="479"/>
      <c r="AUM743" s="479"/>
      <c r="AUN743" s="479"/>
      <c r="AUO743" s="479"/>
      <c r="AUP743" s="479"/>
      <c r="AUQ743" s="479"/>
      <c r="AUR743" s="479"/>
      <c r="AUS743" s="479"/>
      <c r="AUT743" s="479"/>
      <c r="AUU743" s="479"/>
      <c r="AUV743" s="479"/>
      <c r="AUW743" s="479"/>
      <c r="AUX743" s="479"/>
      <c r="AUY743" s="479"/>
      <c r="AUZ743" s="479"/>
      <c r="AVA743" s="479"/>
      <c r="AVB743" s="479"/>
      <c r="AVC743" s="479"/>
      <c r="AVD743" s="479"/>
      <c r="AVE743" s="479"/>
      <c r="AVF743" s="479"/>
      <c r="AVG743" s="479"/>
      <c r="AVH743" s="479"/>
      <c r="AVI743" s="479"/>
      <c r="AVJ743" s="479"/>
      <c r="AVK743" s="479"/>
      <c r="AVL743" s="479"/>
      <c r="AVM743" s="479"/>
      <c r="AVN743" s="479"/>
      <c r="AVO743" s="479"/>
      <c r="AVP743" s="479"/>
      <c r="AVQ743" s="479"/>
      <c r="AVR743" s="479"/>
      <c r="AVS743" s="479"/>
      <c r="AVT743" s="479"/>
      <c r="AVU743" s="479"/>
      <c r="AVV743" s="479"/>
      <c r="AVW743" s="479"/>
      <c r="AVX743" s="479"/>
      <c r="AVY743" s="479"/>
      <c r="AVZ743" s="479"/>
      <c r="AWA743" s="479"/>
      <c r="AWB743" s="479"/>
      <c r="AWC743" s="479"/>
      <c r="AWD743" s="479"/>
      <c r="AWE743" s="479"/>
      <c r="AWF743" s="479"/>
      <c r="AWG743" s="479"/>
      <c r="AWH743" s="479"/>
      <c r="AWI743" s="479"/>
      <c r="AWJ743" s="479"/>
      <c r="AWK743" s="479"/>
      <c r="AWL743" s="479"/>
      <c r="AWM743" s="479"/>
      <c r="AWN743" s="479"/>
      <c r="AWO743" s="479"/>
      <c r="AWP743" s="479"/>
      <c r="AWQ743" s="479"/>
      <c r="AWR743" s="479"/>
      <c r="AWS743" s="479"/>
      <c r="AWT743" s="479"/>
      <c r="AWU743" s="479"/>
      <c r="AWV743" s="479"/>
      <c r="AWW743" s="479"/>
      <c r="AWX743" s="479"/>
      <c r="AWY743" s="479"/>
      <c r="AWZ743" s="479"/>
      <c r="AXA743" s="479"/>
      <c r="AXB743" s="479"/>
      <c r="AXC743" s="479"/>
      <c r="AXD743" s="479"/>
      <c r="AXE743" s="479"/>
      <c r="AXF743" s="479"/>
      <c r="AXG743" s="479"/>
      <c r="AXH743" s="479"/>
      <c r="AXI743" s="479"/>
      <c r="AXJ743" s="479"/>
      <c r="AXK743" s="479"/>
      <c r="AXL743" s="479"/>
      <c r="AXM743" s="479"/>
      <c r="AXN743" s="479"/>
      <c r="AXO743" s="479"/>
      <c r="AXP743" s="479"/>
      <c r="AXQ743" s="479"/>
      <c r="AXR743" s="479"/>
      <c r="AXS743" s="479"/>
      <c r="AXT743" s="479"/>
      <c r="AXU743" s="479"/>
      <c r="AXV743" s="479"/>
      <c r="AXW743" s="479"/>
      <c r="AXX743" s="479"/>
      <c r="AXY743" s="479"/>
      <c r="AXZ743" s="479"/>
      <c r="AYA743" s="479"/>
      <c r="AYB743" s="479"/>
      <c r="AYC743" s="479"/>
      <c r="AYD743" s="479"/>
      <c r="AYE743" s="479"/>
      <c r="AYF743" s="479"/>
      <c r="AYG743" s="479"/>
      <c r="AYH743" s="479"/>
      <c r="AYI743" s="479"/>
      <c r="AYJ743" s="479"/>
      <c r="AYK743" s="479"/>
      <c r="AYL743" s="479"/>
      <c r="AYM743" s="479"/>
      <c r="AYN743" s="479"/>
      <c r="AYO743" s="479"/>
      <c r="AYP743" s="479"/>
      <c r="AYQ743" s="479"/>
      <c r="AYR743" s="479"/>
      <c r="AYS743" s="479"/>
      <c r="AYT743" s="479"/>
      <c r="AYU743" s="479"/>
      <c r="AYV743" s="479"/>
      <c r="AYW743" s="479"/>
      <c r="AYX743" s="479"/>
      <c r="AYY743" s="479"/>
      <c r="AYZ743" s="479"/>
      <c r="AZA743" s="479"/>
      <c r="AZB743" s="479"/>
      <c r="AZC743" s="479"/>
      <c r="AZD743" s="479"/>
      <c r="AZE743" s="479"/>
      <c r="AZF743" s="479"/>
      <c r="AZG743" s="479"/>
      <c r="AZH743" s="479"/>
      <c r="AZI743" s="479"/>
      <c r="AZJ743" s="479"/>
      <c r="AZK743" s="479"/>
      <c r="AZL743" s="479"/>
      <c r="AZM743" s="479"/>
      <c r="AZN743" s="479"/>
      <c r="AZO743" s="479"/>
      <c r="AZP743" s="479"/>
      <c r="AZQ743" s="479"/>
      <c r="AZR743" s="479"/>
      <c r="AZS743" s="479"/>
      <c r="AZT743" s="479"/>
      <c r="AZU743" s="479"/>
      <c r="AZV743" s="479"/>
      <c r="AZW743" s="479"/>
      <c r="AZX743" s="479"/>
      <c r="AZY743" s="479"/>
      <c r="AZZ743" s="479"/>
      <c r="BAA743" s="479"/>
      <c r="BAB743" s="479"/>
      <c r="BAC743" s="479"/>
      <c r="BAD743" s="479"/>
      <c r="BAE743" s="479"/>
      <c r="BAF743" s="479"/>
      <c r="BAG743" s="479"/>
      <c r="BAH743" s="479"/>
      <c r="BAI743" s="479"/>
      <c r="BAJ743" s="479"/>
      <c r="BAK743" s="479"/>
      <c r="BAL743" s="479"/>
      <c r="BAM743" s="479"/>
      <c r="BAN743" s="479"/>
      <c r="BAO743" s="479"/>
      <c r="BAP743" s="479"/>
      <c r="BAQ743" s="479"/>
      <c r="BAR743" s="479"/>
      <c r="BAS743" s="479"/>
      <c r="BAT743" s="479"/>
      <c r="BAU743" s="479"/>
      <c r="BAV743" s="479"/>
      <c r="BAW743" s="479"/>
      <c r="BAX743" s="479"/>
      <c r="BAY743" s="479"/>
      <c r="BAZ743" s="479"/>
      <c r="BBA743" s="479"/>
      <c r="BBB743" s="479"/>
      <c r="BBC743" s="479"/>
      <c r="BBD743" s="479"/>
      <c r="BBE743" s="479"/>
      <c r="BBF743" s="479"/>
      <c r="BBG743" s="479"/>
      <c r="BBH743" s="479"/>
      <c r="BBI743" s="479"/>
      <c r="BBJ743" s="479"/>
      <c r="BBK743" s="479"/>
      <c r="BBL743" s="479"/>
      <c r="BBM743" s="479"/>
      <c r="BBN743" s="479"/>
      <c r="BBO743" s="479"/>
      <c r="BBP743" s="479"/>
      <c r="BBQ743" s="479"/>
      <c r="BBR743" s="479"/>
      <c r="BBS743" s="479"/>
      <c r="BBT743" s="479"/>
      <c r="BBU743" s="479"/>
      <c r="BBV743" s="479"/>
      <c r="BBW743" s="479"/>
      <c r="BBX743" s="479"/>
      <c r="BBY743" s="479"/>
      <c r="BBZ743" s="479"/>
      <c r="BCA743" s="479"/>
      <c r="BCB743" s="479"/>
      <c r="BCC743" s="479"/>
      <c r="BCD743" s="479"/>
      <c r="BCE743" s="479"/>
      <c r="BCF743" s="479"/>
      <c r="BCG743" s="479"/>
      <c r="BCH743" s="479"/>
      <c r="BCI743" s="479"/>
      <c r="BCJ743" s="479"/>
      <c r="BCK743" s="479"/>
      <c r="BCL743" s="479"/>
      <c r="BCM743" s="479"/>
      <c r="BCN743" s="479"/>
      <c r="BCO743" s="479"/>
      <c r="BCP743" s="479"/>
      <c r="BCQ743" s="479"/>
      <c r="BCR743" s="479"/>
      <c r="BCS743" s="479"/>
      <c r="BCT743" s="479"/>
      <c r="BCU743" s="479"/>
      <c r="BCV743" s="479"/>
      <c r="BCW743" s="479"/>
      <c r="BCX743" s="479"/>
      <c r="BCY743" s="479"/>
      <c r="BCZ743" s="479"/>
      <c r="BDA743" s="479"/>
      <c r="BDB743" s="479"/>
      <c r="BDC743" s="479"/>
      <c r="BDD743" s="479"/>
      <c r="BDE743" s="479"/>
      <c r="BDF743" s="479"/>
      <c r="BDG743" s="479"/>
      <c r="BDH743" s="479"/>
      <c r="BDI743" s="479"/>
      <c r="BDJ743" s="479"/>
      <c r="BDK743" s="479"/>
      <c r="BDL743" s="479"/>
      <c r="BDM743" s="479"/>
      <c r="BDN743" s="479"/>
      <c r="BDO743" s="479"/>
      <c r="BDP743" s="479"/>
      <c r="BDQ743" s="479"/>
      <c r="BDR743" s="479"/>
      <c r="BDS743" s="479"/>
      <c r="BDT743" s="479"/>
      <c r="BDU743" s="479"/>
      <c r="BDV743" s="479"/>
      <c r="BDW743" s="479"/>
      <c r="BDX743" s="479"/>
      <c r="BDY743" s="479"/>
      <c r="BDZ743" s="479"/>
      <c r="BEA743" s="479"/>
      <c r="BEB743" s="479"/>
      <c r="BEC743" s="479"/>
      <c r="BED743" s="479"/>
      <c r="BEE743" s="479"/>
      <c r="BEF743" s="479"/>
      <c r="BEG743" s="479"/>
      <c r="BEH743" s="479"/>
      <c r="BEI743" s="479"/>
      <c r="BEJ743" s="479"/>
      <c r="BEK743" s="479"/>
      <c r="BEL743" s="479"/>
      <c r="BEM743" s="479"/>
      <c r="BEN743" s="479"/>
      <c r="BEO743" s="479"/>
      <c r="BEP743" s="479"/>
      <c r="BEQ743" s="479"/>
      <c r="BER743" s="479"/>
      <c r="BES743" s="479"/>
      <c r="BET743" s="479"/>
      <c r="BEU743" s="479"/>
      <c r="BEV743" s="479"/>
      <c r="BEW743" s="479"/>
      <c r="BEX743" s="479"/>
      <c r="BEY743" s="479"/>
      <c r="BEZ743" s="479"/>
      <c r="BFA743" s="479"/>
      <c r="BFB743" s="479"/>
      <c r="BFC743" s="479"/>
      <c r="BFD743" s="479"/>
      <c r="BFE743" s="479"/>
      <c r="BFF743" s="479"/>
      <c r="BFG743" s="479"/>
      <c r="BFH743" s="479"/>
      <c r="BFI743" s="479"/>
      <c r="BFJ743" s="479"/>
      <c r="BFK743" s="479"/>
      <c r="BFL743" s="479"/>
      <c r="BFM743" s="479"/>
      <c r="BFN743" s="479"/>
      <c r="BFO743" s="479"/>
      <c r="BFP743" s="479"/>
      <c r="BFQ743" s="479"/>
      <c r="BFR743" s="479"/>
      <c r="BFS743" s="479"/>
      <c r="BFT743" s="479"/>
      <c r="BFU743" s="479"/>
      <c r="BFV743" s="479"/>
      <c r="BFW743" s="479"/>
      <c r="BFX743" s="479"/>
      <c r="BFY743" s="479"/>
      <c r="BFZ743" s="479"/>
      <c r="BGA743" s="479"/>
      <c r="BGB743" s="479"/>
      <c r="BGC743" s="479"/>
      <c r="BGD743" s="479"/>
      <c r="BGE743" s="479"/>
      <c r="BGF743" s="479"/>
      <c r="BGG743" s="479"/>
      <c r="BGH743" s="479"/>
      <c r="BGI743" s="479"/>
      <c r="BGJ743" s="479"/>
      <c r="BGK743" s="479"/>
      <c r="BGL743" s="479"/>
      <c r="BGM743" s="479"/>
      <c r="BGN743" s="479"/>
      <c r="BGO743" s="479"/>
      <c r="BGP743" s="479"/>
      <c r="BGQ743" s="479"/>
      <c r="BGR743" s="479"/>
      <c r="BGS743" s="479"/>
      <c r="BGT743" s="479"/>
      <c r="BGU743" s="479"/>
      <c r="BGV743" s="479"/>
      <c r="BGW743" s="479"/>
      <c r="BGX743" s="479"/>
      <c r="BGY743" s="479"/>
      <c r="BGZ743" s="479"/>
      <c r="BHA743" s="479"/>
      <c r="BHB743" s="479"/>
      <c r="BHC743" s="479"/>
      <c r="BHD743" s="479"/>
      <c r="BHE743" s="479"/>
      <c r="BHF743" s="479"/>
      <c r="BHG743" s="479"/>
      <c r="BHH743" s="479"/>
      <c r="BHI743" s="479"/>
      <c r="BHJ743" s="479"/>
      <c r="BHK743" s="479"/>
      <c r="BHL743" s="479"/>
      <c r="BHM743" s="479"/>
      <c r="BHN743" s="479"/>
      <c r="BHO743" s="479"/>
      <c r="BHP743" s="479"/>
      <c r="BHQ743" s="479"/>
      <c r="BHR743" s="479"/>
      <c r="BHS743" s="479"/>
      <c r="BHT743" s="479"/>
      <c r="BHU743" s="479"/>
      <c r="BHV743" s="479"/>
      <c r="BHW743" s="479"/>
      <c r="BHX743" s="479"/>
      <c r="BHY743" s="479"/>
      <c r="BHZ743" s="479"/>
      <c r="BIA743" s="479"/>
      <c r="BIB743" s="479"/>
      <c r="BIC743" s="479"/>
      <c r="BID743" s="479"/>
      <c r="BIE743" s="479"/>
      <c r="BIF743" s="479"/>
      <c r="BIG743" s="479"/>
      <c r="BIH743" s="479"/>
      <c r="BII743" s="479"/>
      <c r="BIJ743" s="479"/>
      <c r="BIK743" s="479"/>
      <c r="BIL743" s="479"/>
      <c r="BIM743" s="479"/>
      <c r="BIN743" s="479"/>
      <c r="BIO743" s="479"/>
      <c r="BIP743" s="479"/>
      <c r="BIQ743" s="479"/>
      <c r="BIR743" s="479"/>
      <c r="BIS743" s="479"/>
      <c r="BIT743" s="479"/>
      <c r="BIU743" s="479"/>
      <c r="BIV743" s="479"/>
      <c r="BIW743" s="479"/>
      <c r="BIX743" s="479"/>
      <c r="BIY743" s="479"/>
      <c r="BIZ743" s="479"/>
      <c r="BJA743" s="479"/>
      <c r="BJB743" s="479"/>
      <c r="BJC743" s="479"/>
      <c r="BJD743" s="479"/>
      <c r="BJE743" s="479"/>
      <c r="BJF743" s="479"/>
      <c r="BJG743" s="479"/>
      <c r="BJH743" s="479"/>
      <c r="BJI743" s="479"/>
      <c r="BJJ743" s="479"/>
      <c r="BJK743" s="479"/>
      <c r="BJL743" s="479"/>
      <c r="BJM743" s="479"/>
      <c r="BJN743" s="479"/>
      <c r="BJO743" s="479"/>
      <c r="BJP743" s="479"/>
      <c r="BJQ743" s="479"/>
      <c r="BJR743" s="479"/>
      <c r="BJS743" s="479"/>
      <c r="BJT743" s="479"/>
      <c r="BJU743" s="479"/>
      <c r="BJV743" s="479"/>
      <c r="BJW743" s="479"/>
      <c r="BJX743" s="479"/>
      <c r="BJY743" s="479"/>
      <c r="BJZ743" s="479"/>
      <c r="BKA743" s="479"/>
      <c r="BKB743" s="479"/>
      <c r="BKC743" s="479"/>
      <c r="BKD743" s="479"/>
      <c r="BKE743" s="479"/>
      <c r="BKF743" s="479"/>
      <c r="BKG743" s="479"/>
      <c r="BKH743" s="479"/>
      <c r="BKI743" s="479"/>
      <c r="BKJ743" s="479"/>
      <c r="BKK743" s="479"/>
      <c r="BKL743" s="479"/>
      <c r="BKM743" s="479"/>
      <c r="BKN743" s="479"/>
      <c r="BKO743" s="479"/>
      <c r="BKP743" s="479"/>
      <c r="BKQ743" s="479"/>
      <c r="BKR743" s="479"/>
      <c r="BKS743" s="479"/>
      <c r="BKT743" s="479"/>
      <c r="BKU743" s="479"/>
      <c r="BKV743" s="479"/>
      <c r="BKW743" s="479"/>
      <c r="BKX743" s="479"/>
      <c r="BKY743" s="479"/>
      <c r="BKZ743" s="479"/>
      <c r="BLA743" s="479"/>
      <c r="BLB743" s="479"/>
      <c r="BLC743" s="479"/>
      <c r="BLD743" s="479"/>
      <c r="BLE743" s="479"/>
      <c r="BLF743" s="479"/>
      <c r="BLG743" s="479"/>
      <c r="BLH743" s="479"/>
      <c r="BLI743" s="479"/>
      <c r="BLJ743" s="479"/>
      <c r="BLK743" s="479"/>
      <c r="BLL743" s="479"/>
      <c r="BLM743" s="479"/>
      <c r="BLN743" s="479"/>
      <c r="BLO743" s="479"/>
      <c r="BLP743" s="479"/>
      <c r="BLQ743" s="479"/>
      <c r="BLR743" s="479"/>
      <c r="BLS743" s="479"/>
      <c r="BLT743" s="479"/>
      <c r="BLU743" s="479"/>
      <c r="BLV743" s="479"/>
      <c r="BLW743" s="479"/>
      <c r="BLX743" s="479"/>
      <c r="BLY743" s="479"/>
      <c r="BLZ743" s="479"/>
      <c r="BMA743" s="479"/>
      <c r="BMB743" s="479"/>
      <c r="BMC743" s="479"/>
      <c r="BMD743" s="479"/>
      <c r="BME743" s="479"/>
      <c r="BMF743" s="479"/>
      <c r="BMG743" s="479"/>
      <c r="BMH743" s="479"/>
      <c r="BMI743" s="479"/>
      <c r="BMJ743" s="479"/>
      <c r="BMK743" s="479"/>
      <c r="BML743" s="479"/>
      <c r="BMM743" s="479"/>
      <c r="BMN743" s="479"/>
      <c r="BMO743" s="479"/>
      <c r="BMP743" s="479"/>
      <c r="BMQ743" s="479"/>
      <c r="BMR743" s="479"/>
      <c r="BMS743" s="479"/>
      <c r="BMT743" s="479"/>
      <c r="BMU743" s="479"/>
      <c r="BMV743" s="479"/>
      <c r="BMW743" s="479"/>
      <c r="BMX743" s="479"/>
      <c r="BMY743" s="479"/>
      <c r="BMZ743" s="479"/>
      <c r="BNA743" s="479"/>
      <c r="BNB743" s="479"/>
      <c r="BNC743" s="479"/>
      <c r="BND743" s="479"/>
      <c r="BNE743" s="479"/>
      <c r="BNF743" s="479"/>
      <c r="BNG743" s="479"/>
      <c r="BNH743" s="479"/>
      <c r="BNI743" s="479"/>
      <c r="BNJ743" s="479"/>
      <c r="BNK743" s="479"/>
      <c r="BNL743" s="479"/>
      <c r="BNM743" s="479"/>
      <c r="BNN743" s="479"/>
      <c r="BNO743" s="479"/>
      <c r="BNP743" s="479"/>
      <c r="BNQ743" s="479"/>
      <c r="BNR743" s="479"/>
      <c r="BNS743" s="479"/>
      <c r="BNT743" s="479"/>
      <c r="BNU743" s="479"/>
      <c r="BNV743" s="479"/>
      <c r="BNW743" s="479"/>
      <c r="BNX743" s="479"/>
      <c r="BNY743" s="479"/>
      <c r="BNZ743" s="479"/>
      <c r="BOA743" s="479"/>
      <c r="BOB743" s="479"/>
      <c r="BOC743" s="479"/>
      <c r="BOD743" s="479"/>
      <c r="BOE743" s="479"/>
      <c r="BOF743" s="479"/>
      <c r="BOG743" s="479"/>
      <c r="BOH743" s="479"/>
      <c r="BOI743" s="479"/>
      <c r="BOJ743" s="479"/>
      <c r="BOK743" s="479"/>
      <c r="BOL743" s="479"/>
      <c r="BOM743" s="479"/>
      <c r="BON743" s="479"/>
      <c r="BOO743" s="479"/>
      <c r="BOP743" s="479"/>
      <c r="BOQ743" s="479"/>
      <c r="BOR743" s="479"/>
      <c r="BOS743" s="479"/>
      <c r="BOT743" s="479"/>
      <c r="BOU743" s="479"/>
      <c r="BOV743" s="479"/>
      <c r="BOW743" s="479"/>
      <c r="BOX743" s="479"/>
      <c r="BOY743" s="479"/>
      <c r="BOZ743" s="479"/>
      <c r="BPA743" s="479"/>
      <c r="BPB743" s="479"/>
      <c r="BPC743" s="479"/>
      <c r="BPD743" s="479"/>
      <c r="BPE743" s="479"/>
      <c r="BPF743" s="479"/>
      <c r="BPG743" s="479"/>
      <c r="BPH743" s="479"/>
      <c r="BPI743" s="479"/>
      <c r="BPJ743" s="479"/>
      <c r="BPK743" s="479"/>
      <c r="BPL743" s="479"/>
      <c r="BPM743" s="479"/>
      <c r="BPN743" s="479"/>
      <c r="BPO743" s="479"/>
      <c r="BPP743" s="479"/>
      <c r="BPQ743" s="479"/>
      <c r="BPR743" s="479"/>
      <c r="BPS743" s="479"/>
      <c r="BPT743" s="479"/>
      <c r="BPU743" s="479"/>
      <c r="BPV743" s="479"/>
      <c r="BPW743" s="479"/>
      <c r="BPX743" s="479"/>
      <c r="BPY743" s="479"/>
      <c r="BPZ743" s="479"/>
      <c r="BQA743" s="479"/>
      <c r="BQB743" s="479"/>
      <c r="BQC743" s="479"/>
      <c r="BQD743" s="479"/>
      <c r="BQE743" s="479"/>
      <c r="BQF743" s="479"/>
      <c r="BQG743" s="479"/>
      <c r="BQH743" s="479"/>
      <c r="BQI743" s="479"/>
      <c r="BQJ743" s="479"/>
      <c r="BQK743" s="479"/>
      <c r="BQL743" s="479"/>
      <c r="BQM743" s="479"/>
      <c r="BQN743" s="479"/>
      <c r="BQO743" s="479"/>
      <c r="BQP743" s="479"/>
      <c r="BQQ743" s="479"/>
      <c r="BQR743" s="479"/>
      <c r="BQS743" s="479"/>
      <c r="BQT743" s="479"/>
      <c r="BQU743" s="479"/>
      <c r="BQV743" s="479"/>
      <c r="BQW743" s="479"/>
      <c r="BQX743" s="479"/>
      <c r="BQY743" s="479"/>
      <c r="BQZ743" s="479"/>
      <c r="BRA743" s="479"/>
      <c r="BRB743" s="479"/>
      <c r="BRC743" s="479"/>
      <c r="BRD743" s="479"/>
      <c r="BRE743" s="479"/>
      <c r="BRF743" s="479"/>
      <c r="BRG743" s="479"/>
      <c r="BRH743" s="479"/>
      <c r="BRI743" s="479"/>
      <c r="BRJ743" s="479"/>
      <c r="BRK743" s="479"/>
      <c r="BRL743" s="479"/>
      <c r="BRM743" s="479"/>
      <c r="BRN743" s="479"/>
      <c r="BRO743" s="479"/>
      <c r="BRP743" s="479"/>
      <c r="BRQ743" s="479"/>
      <c r="BRR743" s="479"/>
      <c r="BRS743" s="479"/>
      <c r="BRT743" s="479"/>
      <c r="BRU743" s="479"/>
      <c r="BRV743" s="479"/>
      <c r="BRW743" s="479"/>
      <c r="BRX743" s="479"/>
      <c r="BRY743" s="479"/>
      <c r="BRZ743" s="479"/>
      <c r="BSA743" s="479"/>
      <c r="BSB743" s="479"/>
      <c r="BSC743" s="479"/>
      <c r="BSD743" s="479"/>
      <c r="BSE743" s="479"/>
      <c r="BSF743" s="479"/>
      <c r="BSG743" s="479"/>
      <c r="BSH743" s="479"/>
      <c r="BSI743" s="479"/>
      <c r="BSJ743" s="479"/>
      <c r="BSK743" s="479"/>
      <c r="BSL743" s="479"/>
      <c r="BSM743" s="479"/>
      <c r="BSN743" s="479"/>
      <c r="BSO743" s="479"/>
      <c r="BSP743" s="479"/>
      <c r="BSQ743" s="479"/>
      <c r="BSR743" s="479"/>
      <c r="BSS743" s="479"/>
      <c r="BST743" s="479"/>
      <c r="BSU743" s="479"/>
      <c r="BSV743" s="479"/>
      <c r="BSW743" s="479"/>
      <c r="BSX743" s="479"/>
      <c r="BSY743" s="479"/>
      <c r="BSZ743" s="479"/>
      <c r="BTA743" s="479"/>
      <c r="BTB743" s="479"/>
      <c r="BTC743" s="479"/>
      <c r="BTD743" s="479"/>
      <c r="BTE743" s="479"/>
      <c r="BTF743" s="479"/>
      <c r="BTG743" s="479"/>
      <c r="BTH743" s="479"/>
      <c r="BTI743" s="479"/>
      <c r="BTJ743" s="479"/>
      <c r="BTK743" s="479"/>
      <c r="BTL743" s="479"/>
      <c r="BTM743" s="479"/>
      <c r="BTN743" s="479"/>
      <c r="BTO743" s="479"/>
      <c r="BTP743" s="479"/>
      <c r="BTQ743" s="479"/>
      <c r="BTR743" s="479"/>
      <c r="BTS743" s="479"/>
      <c r="BTT743" s="479"/>
      <c r="BTU743" s="479"/>
      <c r="BTV743" s="479"/>
      <c r="BTW743" s="479"/>
      <c r="BTX743" s="479"/>
      <c r="BTY743" s="479"/>
      <c r="BTZ743" s="479"/>
      <c r="BUA743" s="479"/>
      <c r="BUB743" s="479"/>
      <c r="BUC743" s="479"/>
      <c r="BUD743" s="479"/>
      <c r="BUE743" s="479"/>
      <c r="BUF743" s="479"/>
      <c r="BUG743" s="479"/>
      <c r="BUH743" s="479"/>
      <c r="BUI743" s="479"/>
      <c r="BUJ743" s="479"/>
      <c r="BUK743" s="479"/>
      <c r="BUL743" s="479"/>
      <c r="BUM743" s="479"/>
      <c r="BUN743" s="479"/>
      <c r="BUO743" s="479"/>
      <c r="BUP743" s="479"/>
      <c r="BUQ743" s="479"/>
      <c r="BUR743" s="479"/>
      <c r="BUS743" s="479"/>
      <c r="BUT743" s="479"/>
      <c r="BUU743" s="479"/>
      <c r="BUV743" s="479"/>
      <c r="BUW743" s="479"/>
      <c r="BUX743" s="479"/>
      <c r="BUY743" s="479"/>
      <c r="BUZ743" s="479"/>
      <c r="BVA743" s="479"/>
      <c r="BVB743" s="479"/>
      <c r="BVC743" s="479"/>
      <c r="BVD743" s="479"/>
      <c r="BVE743" s="479"/>
      <c r="BVF743" s="479"/>
      <c r="BVG743" s="479"/>
      <c r="BVH743" s="479"/>
      <c r="BVI743" s="479"/>
      <c r="BVJ743" s="479"/>
      <c r="BVK743" s="479"/>
      <c r="BVL743" s="479"/>
      <c r="BVM743" s="479"/>
      <c r="BVN743" s="479"/>
      <c r="BVO743" s="479"/>
      <c r="BVP743" s="479"/>
      <c r="BVQ743" s="479"/>
      <c r="BVR743" s="479"/>
      <c r="BVS743" s="479"/>
      <c r="BVT743" s="479"/>
      <c r="BVU743" s="479"/>
      <c r="BVV743" s="479"/>
      <c r="BVW743" s="479"/>
      <c r="BVX743" s="479"/>
      <c r="BVY743" s="479"/>
      <c r="BVZ743" s="479"/>
      <c r="BWA743" s="479"/>
      <c r="BWB743" s="479"/>
      <c r="BWC743" s="479"/>
      <c r="BWD743" s="479"/>
      <c r="BWE743" s="479"/>
      <c r="BWF743" s="479"/>
      <c r="BWG743" s="479"/>
      <c r="BWH743" s="479"/>
      <c r="BWI743" s="479"/>
      <c r="BWJ743" s="479"/>
      <c r="BWK743" s="479"/>
      <c r="BWL743" s="479"/>
      <c r="BWM743" s="479"/>
      <c r="BWN743" s="479"/>
      <c r="BWO743" s="479"/>
      <c r="BWP743" s="479"/>
      <c r="BWQ743" s="479"/>
      <c r="BWR743" s="479"/>
      <c r="BWS743" s="479"/>
      <c r="BWT743" s="479"/>
      <c r="BWU743" s="479"/>
      <c r="BWV743" s="479"/>
      <c r="BWW743" s="479"/>
      <c r="BWX743" s="479"/>
      <c r="BWY743" s="479"/>
      <c r="BWZ743" s="479"/>
      <c r="BXA743" s="479"/>
      <c r="BXB743" s="479"/>
      <c r="BXC743" s="479"/>
      <c r="BXD743" s="479"/>
      <c r="BXE743" s="479"/>
      <c r="BXF743" s="479"/>
      <c r="BXG743" s="479"/>
      <c r="BXH743" s="479"/>
      <c r="BXI743" s="479"/>
      <c r="BXJ743" s="479"/>
      <c r="BXK743" s="479"/>
      <c r="BXL743" s="479"/>
      <c r="BXM743" s="479"/>
      <c r="BXN743" s="479"/>
      <c r="BXO743" s="479"/>
      <c r="BXP743" s="479"/>
      <c r="BXQ743" s="479"/>
      <c r="BXR743" s="479"/>
      <c r="BXS743" s="479"/>
      <c r="BXT743" s="479"/>
      <c r="BXU743" s="479"/>
      <c r="BXV743" s="479"/>
      <c r="BXW743" s="479"/>
      <c r="BXX743" s="479"/>
      <c r="BXY743" s="479"/>
      <c r="BXZ743" s="479"/>
      <c r="BYA743" s="479"/>
      <c r="BYB743" s="479"/>
      <c r="BYC743" s="479"/>
      <c r="BYD743" s="479"/>
      <c r="BYE743" s="479"/>
      <c r="BYF743" s="479"/>
      <c r="BYG743" s="479"/>
      <c r="BYH743" s="479"/>
      <c r="BYI743" s="479"/>
      <c r="BYJ743" s="479"/>
      <c r="BYK743" s="479"/>
      <c r="BYL743" s="479"/>
      <c r="BYM743" s="479"/>
      <c r="BYN743" s="479"/>
      <c r="BYO743" s="479"/>
      <c r="BYP743" s="479"/>
      <c r="BYQ743" s="479"/>
      <c r="BYR743" s="479"/>
      <c r="BYS743" s="479"/>
      <c r="BYT743" s="479"/>
      <c r="BYU743" s="479"/>
      <c r="BYV743" s="479"/>
      <c r="BYW743" s="479"/>
      <c r="BYX743" s="479"/>
      <c r="BYY743" s="479"/>
      <c r="BYZ743" s="479"/>
      <c r="BZA743" s="479"/>
      <c r="BZB743" s="479"/>
      <c r="BZC743" s="479"/>
      <c r="BZD743" s="479"/>
      <c r="BZE743" s="479"/>
      <c r="BZF743" s="479"/>
      <c r="BZG743" s="479"/>
      <c r="BZH743" s="479"/>
      <c r="BZI743" s="479"/>
      <c r="BZJ743" s="479"/>
      <c r="BZK743" s="479"/>
      <c r="BZL743" s="479"/>
      <c r="BZM743" s="479"/>
      <c r="BZN743" s="479"/>
      <c r="BZO743" s="479"/>
      <c r="BZP743" s="479"/>
      <c r="BZQ743" s="479"/>
      <c r="BZR743" s="479"/>
      <c r="BZS743" s="479"/>
      <c r="BZT743" s="479"/>
      <c r="BZU743" s="479"/>
      <c r="BZV743" s="479"/>
      <c r="BZW743" s="479"/>
      <c r="BZX743" s="479"/>
      <c r="BZY743" s="479"/>
      <c r="BZZ743" s="479"/>
      <c r="CAA743" s="479"/>
      <c r="CAB743" s="479"/>
      <c r="CAC743" s="479"/>
      <c r="CAD743" s="479"/>
      <c r="CAE743" s="479"/>
      <c r="CAF743" s="479"/>
      <c r="CAG743" s="479"/>
      <c r="CAH743" s="479"/>
      <c r="CAI743" s="479"/>
      <c r="CAJ743" s="479"/>
      <c r="CAK743" s="479"/>
      <c r="CAL743" s="479"/>
      <c r="CAM743" s="479"/>
      <c r="CAN743" s="479"/>
      <c r="CAO743" s="479"/>
      <c r="CAP743" s="479"/>
      <c r="CAQ743" s="479"/>
      <c r="CAR743" s="479"/>
      <c r="CAS743" s="479"/>
      <c r="CAT743" s="479"/>
      <c r="CAU743" s="479"/>
      <c r="CAV743" s="479"/>
      <c r="CAW743" s="479"/>
      <c r="CAX743" s="479"/>
      <c r="CAY743" s="479"/>
      <c r="CAZ743" s="479"/>
      <c r="CBA743" s="479"/>
      <c r="CBB743" s="479"/>
      <c r="CBC743" s="479"/>
      <c r="CBD743" s="479"/>
      <c r="CBE743" s="479"/>
      <c r="CBF743" s="479"/>
      <c r="CBG743" s="479"/>
      <c r="CBH743" s="479"/>
      <c r="CBI743" s="479"/>
      <c r="CBJ743" s="479"/>
      <c r="CBK743" s="479"/>
      <c r="CBL743" s="479"/>
      <c r="CBM743" s="479"/>
      <c r="CBN743" s="479"/>
      <c r="CBO743" s="479"/>
      <c r="CBP743" s="479"/>
      <c r="CBQ743" s="479"/>
      <c r="CBR743" s="479"/>
      <c r="CBS743" s="479"/>
      <c r="CBT743" s="479"/>
      <c r="CBU743" s="479"/>
      <c r="CBV743" s="479"/>
      <c r="CBW743" s="479"/>
      <c r="CBX743" s="479"/>
      <c r="CBY743" s="479"/>
      <c r="CBZ743" s="479"/>
      <c r="CCA743" s="479"/>
      <c r="CCB743" s="479"/>
      <c r="CCC743" s="479"/>
      <c r="CCD743" s="479"/>
      <c r="CCE743" s="479"/>
      <c r="CCF743" s="479"/>
      <c r="CCG743" s="479"/>
      <c r="CCH743" s="479"/>
      <c r="CCI743" s="479"/>
      <c r="CCJ743" s="479"/>
      <c r="CCK743" s="479"/>
      <c r="CCL743" s="479"/>
      <c r="CCM743" s="479"/>
      <c r="CCN743" s="479"/>
      <c r="CCO743" s="479"/>
      <c r="CCP743" s="479"/>
      <c r="CCQ743" s="479"/>
      <c r="CCR743" s="479"/>
      <c r="CCS743" s="479"/>
      <c r="CCT743" s="479"/>
      <c r="CCU743" s="479"/>
      <c r="CCV743" s="479"/>
      <c r="CCW743" s="479"/>
      <c r="CCX743" s="479"/>
      <c r="CCY743" s="479"/>
      <c r="CCZ743" s="479"/>
      <c r="CDA743" s="479"/>
      <c r="CDB743" s="479"/>
      <c r="CDC743" s="479"/>
      <c r="CDD743" s="479"/>
      <c r="CDE743" s="479"/>
      <c r="CDF743" s="479"/>
      <c r="CDG743" s="479"/>
      <c r="CDH743" s="479"/>
      <c r="CDI743" s="479"/>
      <c r="CDJ743" s="479"/>
      <c r="CDK743" s="479"/>
      <c r="CDL743" s="479"/>
      <c r="CDM743" s="479"/>
      <c r="CDN743" s="479"/>
      <c r="CDO743" s="479"/>
      <c r="CDP743" s="479"/>
      <c r="CDQ743" s="479"/>
      <c r="CDR743" s="479"/>
      <c r="CDS743" s="479"/>
      <c r="CDT743" s="479"/>
      <c r="CDU743" s="479"/>
      <c r="CDV743" s="479"/>
      <c r="CDW743" s="479"/>
      <c r="CDX743" s="479"/>
      <c r="CDY743" s="479"/>
      <c r="CDZ743" s="479"/>
      <c r="CEA743" s="479"/>
      <c r="CEB743" s="479"/>
      <c r="CEC743" s="479"/>
      <c r="CED743" s="479"/>
      <c r="CEE743" s="479"/>
      <c r="CEF743" s="479"/>
      <c r="CEG743" s="479"/>
      <c r="CEH743" s="479"/>
      <c r="CEI743" s="479"/>
      <c r="CEJ743" s="479"/>
      <c r="CEK743" s="479"/>
      <c r="CEL743" s="479"/>
      <c r="CEM743" s="479"/>
      <c r="CEN743" s="479"/>
      <c r="CEO743" s="479"/>
      <c r="CEP743" s="479"/>
      <c r="CEQ743" s="479"/>
      <c r="CER743" s="479"/>
      <c r="CES743" s="479"/>
      <c r="CET743" s="479"/>
      <c r="CEU743" s="479"/>
      <c r="CEV743" s="479"/>
      <c r="CEW743" s="479"/>
      <c r="CEX743" s="479"/>
      <c r="CEY743" s="479"/>
      <c r="CEZ743" s="479"/>
      <c r="CFA743" s="479"/>
      <c r="CFB743" s="479"/>
      <c r="CFC743" s="479"/>
      <c r="CFD743" s="479"/>
      <c r="CFE743" s="479"/>
      <c r="CFF743" s="479"/>
      <c r="CFG743" s="479"/>
      <c r="CFH743" s="479"/>
      <c r="CFI743" s="479"/>
      <c r="CFJ743" s="479"/>
      <c r="CFK743" s="479"/>
      <c r="CFL743" s="479"/>
      <c r="CFM743" s="479"/>
      <c r="CFN743" s="479"/>
      <c r="CFO743" s="479"/>
      <c r="CFP743" s="479"/>
      <c r="CFQ743" s="479"/>
      <c r="CFR743" s="479"/>
      <c r="CFS743" s="479"/>
      <c r="CFT743" s="479"/>
      <c r="CFU743" s="479"/>
      <c r="CFV743" s="479"/>
      <c r="CFW743" s="479"/>
      <c r="CFX743" s="479"/>
      <c r="CFY743" s="479"/>
      <c r="CFZ743" s="479"/>
      <c r="CGA743" s="479"/>
      <c r="CGB743" s="479"/>
      <c r="CGC743" s="479"/>
      <c r="CGD743" s="479"/>
      <c r="CGE743" s="479"/>
      <c r="CGF743" s="479"/>
      <c r="CGG743" s="479"/>
      <c r="CGH743" s="479"/>
      <c r="CGI743" s="479"/>
      <c r="CGJ743" s="479"/>
      <c r="CGK743" s="479"/>
      <c r="CGL743" s="479"/>
      <c r="CGM743" s="479"/>
      <c r="CGN743" s="479"/>
      <c r="CGO743" s="479"/>
      <c r="CGP743" s="479"/>
      <c r="CGQ743" s="479"/>
      <c r="CGR743" s="479"/>
      <c r="CGS743" s="479"/>
      <c r="CGT743" s="479"/>
      <c r="CGU743" s="479"/>
      <c r="CGV743" s="479"/>
      <c r="CGW743" s="479"/>
      <c r="CGX743" s="479"/>
      <c r="CGY743" s="479"/>
      <c r="CGZ743" s="479"/>
      <c r="CHA743" s="479"/>
      <c r="CHB743" s="479"/>
      <c r="CHC743" s="479"/>
      <c r="CHD743" s="479"/>
      <c r="CHE743" s="479"/>
      <c r="CHF743" s="479"/>
      <c r="CHG743" s="479"/>
      <c r="CHH743" s="479"/>
      <c r="CHI743" s="479"/>
      <c r="CHJ743" s="479"/>
      <c r="CHK743" s="479"/>
      <c r="CHL743" s="479"/>
      <c r="CHM743" s="479"/>
      <c r="CHN743" s="479"/>
      <c r="CHO743" s="479"/>
      <c r="CHP743" s="479"/>
      <c r="CHQ743" s="479"/>
      <c r="CHR743" s="479"/>
      <c r="CHS743" s="479"/>
      <c r="CHT743" s="479"/>
      <c r="CHU743" s="479"/>
      <c r="CHV743" s="479"/>
      <c r="CHW743" s="479"/>
      <c r="CHX743" s="479"/>
      <c r="CHY743" s="479"/>
      <c r="CHZ743" s="479"/>
      <c r="CIA743" s="479"/>
      <c r="CIB743" s="479"/>
      <c r="CIC743" s="479"/>
      <c r="CID743" s="479"/>
      <c r="CIE743" s="479"/>
      <c r="CIF743" s="479"/>
      <c r="CIG743" s="479"/>
      <c r="CIH743" s="479"/>
      <c r="CII743" s="479"/>
      <c r="CIJ743" s="479"/>
      <c r="CIK743" s="479"/>
      <c r="CIL743" s="479"/>
      <c r="CIM743" s="479"/>
      <c r="CIN743" s="479"/>
      <c r="CIO743" s="479"/>
      <c r="CIP743" s="479"/>
      <c r="CIQ743" s="479"/>
      <c r="CIR743" s="479"/>
      <c r="CIS743" s="479"/>
      <c r="CIT743" s="479"/>
      <c r="CIU743" s="479"/>
      <c r="CIV743" s="479"/>
      <c r="CIW743" s="479"/>
      <c r="CIX743" s="479"/>
      <c r="CIY743" s="479"/>
      <c r="CIZ743" s="479"/>
      <c r="CJA743" s="479"/>
      <c r="CJB743" s="479"/>
      <c r="CJC743" s="479"/>
      <c r="CJD743" s="479"/>
      <c r="CJE743" s="479"/>
      <c r="CJF743" s="479"/>
      <c r="CJG743" s="479"/>
      <c r="CJH743" s="479"/>
      <c r="CJI743" s="479"/>
      <c r="CJJ743" s="479"/>
      <c r="CJK743" s="479"/>
      <c r="CJL743" s="479"/>
      <c r="CJM743" s="479"/>
      <c r="CJN743" s="479"/>
      <c r="CJO743" s="479"/>
      <c r="CJP743" s="479"/>
      <c r="CJQ743" s="479"/>
      <c r="CJR743" s="479"/>
      <c r="CJS743" s="479"/>
      <c r="CJT743" s="479"/>
      <c r="CJU743" s="479"/>
      <c r="CJV743" s="479"/>
      <c r="CJW743" s="479"/>
      <c r="CJX743" s="479"/>
      <c r="CJY743" s="479"/>
      <c r="CJZ743" s="479"/>
      <c r="CKA743" s="479"/>
      <c r="CKB743" s="479"/>
      <c r="CKC743" s="479"/>
      <c r="CKD743" s="479"/>
      <c r="CKE743" s="479"/>
      <c r="CKF743" s="479"/>
      <c r="CKG743" s="479"/>
      <c r="CKH743" s="479"/>
      <c r="CKI743" s="479"/>
      <c r="CKJ743" s="479"/>
      <c r="CKK743" s="479"/>
      <c r="CKL743" s="479"/>
      <c r="CKM743" s="479"/>
      <c r="CKN743" s="479"/>
      <c r="CKO743" s="479"/>
      <c r="CKP743" s="479"/>
      <c r="CKQ743" s="479"/>
      <c r="CKR743" s="479"/>
      <c r="CKS743" s="479"/>
      <c r="CKT743" s="479"/>
      <c r="CKU743" s="479"/>
      <c r="CKV743" s="479"/>
      <c r="CKW743" s="479"/>
      <c r="CKX743" s="479"/>
      <c r="CKY743" s="479"/>
      <c r="CKZ743" s="479"/>
      <c r="CLA743" s="479"/>
      <c r="CLB743" s="479"/>
      <c r="CLC743" s="479"/>
      <c r="CLD743" s="479"/>
      <c r="CLE743" s="479"/>
      <c r="CLF743" s="479"/>
      <c r="CLG743" s="479"/>
      <c r="CLH743" s="479"/>
      <c r="CLI743" s="479"/>
      <c r="CLJ743" s="479"/>
      <c r="CLK743" s="479"/>
      <c r="CLL743" s="479"/>
      <c r="CLM743" s="479"/>
      <c r="CLN743" s="479"/>
      <c r="CLO743" s="479"/>
      <c r="CLP743" s="479"/>
      <c r="CLQ743" s="479"/>
      <c r="CLR743" s="479"/>
      <c r="CLS743" s="479"/>
      <c r="CLT743" s="479"/>
      <c r="CLU743" s="479"/>
      <c r="CLV743" s="479"/>
      <c r="CLW743" s="479"/>
      <c r="CLX743" s="479"/>
      <c r="CLY743" s="479"/>
      <c r="CLZ743" s="479"/>
      <c r="CMA743" s="479"/>
      <c r="CMB743" s="479"/>
      <c r="CMC743" s="479"/>
      <c r="CMD743" s="479"/>
      <c r="CME743" s="479"/>
      <c r="CMF743" s="479"/>
      <c r="CMG743" s="479"/>
      <c r="CMH743" s="479"/>
      <c r="CMI743" s="479"/>
      <c r="CMJ743" s="479"/>
      <c r="CMK743" s="479"/>
      <c r="CML743" s="479"/>
      <c r="CMM743" s="479"/>
      <c r="CMN743" s="479"/>
      <c r="CMO743" s="479"/>
      <c r="CMP743" s="479"/>
      <c r="CMQ743" s="479"/>
      <c r="CMR743" s="479"/>
      <c r="CMS743" s="479"/>
      <c r="CMT743" s="479"/>
      <c r="CMU743" s="479"/>
      <c r="CMV743" s="479"/>
      <c r="CMW743" s="479"/>
      <c r="CMX743" s="479"/>
      <c r="CMY743" s="479"/>
      <c r="CMZ743" s="479"/>
      <c r="CNA743" s="479"/>
      <c r="CNB743" s="479"/>
      <c r="CNC743" s="479"/>
      <c r="CND743" s="479"/>
      <c r="CNE743" s="479"/>
      <c r="CNF743" s="479"/>
      <c r="CNG743" s="479"/>
      <c r="CNH743" s="479"/>
      <c r="CNI743" s="479"/>
      <c r="CNJ743" s="479"/>
      <c r="CNK743" s="479"/>
      <c r="CNL743" s="479"/>
      <c r="CNM743" s="479"/>
      <c r="CNN743" s="479"/>
      <c r="CNO743" s="479"/>
      <c r="CNP743" s="479"/>
      <c r="CNQ743" s="479"/>
      <c r="CNR743" s="479"/>
      <c r="CNS743" s="479"/>
      <c r="CNT743" s="479"/>
      <c r="CNU743" s="479"/>
      <c r="CNV743" s="479"/>
      <c r="CNW743" s="479"/>
      <c r="CNX743" s="479"/>
      <c r="CNY743" s="479"/>
      <c r="CNZ743" s="479"/>
      <c r="COA743" s="479"/>
      <c r="COB743" s="479"/>
      <c r="COC743" s="479"/>
      <c r="COD743" s="479"/>
      <c r="COE743" s="479"/>
      <c r="COF743" s="479"/>
      <c r="COG743" s="479"/>
      <c r="COH743" s="479"/>
      <c r="COI743" s="479"/>
      <c r="COJ743" s="479"/>
      <c r="COK743" s="479"/>
      <c r="COL743" s="479"/>
      <c r="COM743" s="479"/>
      <c r="CON743" s="479"/>
      <c r="COO743" s="479"/>
      <c r="COP743" s="479"/>
      <c r="COQ743" s="479"/>
      <c r="COR743" s="479"/>
      <c r="COS743" s="479"/>
      <c r="COT743" s="479"/>
      <c r="COU743" s="479"/>
      <c r="COV743" s="479"/>
      <c r="COW743" s="479"/>
      <c r="COX743" s="479"/>
      <c r="COY743" s="479"/>
      <c r="COZ743" s="479"/>
      <c r="CPA743" s="479"/>
      <c r="CPB743" s="479"/>
      <c r="CPC743" s="479"/>
      <c r="CPD743" s="479"/>
      <c r="CPE743" s="479"/>
      <c r="CPF743" s="479"/>
      <c r="CPG743" s="479"/>
      <c r="CPH743" s="479"/>
      <c r="CPI743" s="479"/>
      <c r="CPJ743" s="479"/>
      <c r="CPK743" s="479"/>
      <c r="CPL743" s="479"/>
      <c r="CPM743" s="479"/>
      <c r="CPN743" s="479"/>
      <c r="CPO743" s="479"/>
      <c r="CPP743" s="479"/>
      <c r="CPQ743" s="479"/>
      <c r="CPR743" s="479"/>
      <c r="CPS743" s="479"/>
      <c r="CPT743" s="479"/>
      <c r="CPU743" s="479"/>
      <c r="CPV743" s="479"/>
      <c r="CPW743" s="479"/>
      <c r="CPX743" s="479"/>
      <c r="CPY743" s="479"/>
      <c r="CPZ743" s="479"/>
      <c r="CQA743" s="479"/>
      <c r="CQB743" s="479"/>
      <c r="CQC743" s="479"/>
      <c r="CQD743" s="479"/>
      <c r="CQE743" s="479"/>
      <c r="CQF743" s="479"/>
      <c r="CQG743" s="479"/>
      <c r="CQH743" s="479"/>
      <c r="CQI743" s="479"/>
      <c r="CQJ743" s="479"/>
      <c r="CQK743" s="479"/>
      <c r="CQL743" s="479"/>
      <c r="CQM743" s="479"/>
      <c r="CQN743" s="479"/>
      <c r="CQO743" s="479"/>
      <c r="CQP743" s="479"/>
      <c r="CQQ743" s="479"/>
      <c r="CQR743" s="479"/>
      <c r="CQS743" s="479"/>
      <c r="CQT743" s="479"/>
      <c r="CQU743" s="479"/>
      <c r="CQV743" s="479"/>
      <c r="CQW743" s="479"/>
      <c r="CQX743" s="479"/>
      <c r="CQY743" s="479"/>
      <c r="CQZ743" s="479"/>
      <c r="CRA743" s="479"/>
      <c r="CRB743" s="479"/>
      <c r="CRC743" s="479"/>
      <c r="CRD743" s="479"/>
      <c r="CRE743" s="479"/>
      <c r="CRF743" s="479"/>
      <c r="CRG743" s="479"/>
      <c r="CRH743" s="479"/>
      <c r="CRI743" s="479"/>
      <c r="CRJ743" s="479"/>
      <c r="CRK743" s="479"/>
      <c r="CRL743" s="479"/>
      <c r="CRM743" s="479"/>
      <c r="CRN743" s="479"/>
      <c r="CRO743" s="479"/>
      <c r="CRP743" s="479"/>
      <c r="CRQ743" s="479"/>
      <c r="CRR743" s="479"/>
      <c r="CRS743" s="479"/>
      <c r="CRT743" s="479"/>
      <c r="CRU743" s="479"/>
      <c r="CRV743" s="479"/>
      <c r="CRW743" s="479"/>
      <c r="CRX743" s="479"/>
      <c r="CRY743" s="479"/>
      <c r="CRZ743" s="479"/>
      <c r="CSA743" s="479"/>
      <c r="CSB743" s="479"/>
      <c r="CSC743" s="479"/>
      <c r="CSD743" s="479"/>
      <c r="CSE743" s="479"/>
      <c r="CSF743" s="479"/>
      <c r="CSG743" s="479"/>
      <c r="CSH743" s="479"/>
      <c r="CSI743" s="479"/>
      <c r="CSJ743" s="479"/>
      <c r="CSK743" s="479"/>
      <c r="CSL743" s="479"/>
      <c r="CSM743" s="479"/>
      <c r="CSN743" s="479"/>
      <c r="CSO743" s="479"/>
      <c r="CSP743" s="479"/>
      <c r="CSQ743" s="479"/>
      <c r="CSR743" s="479"/>
      <c r="CSS743" s="479"/>
      <c r="CST743" s="479"/>
      <c r="CSU743" s="479"/>
      <c r="CSV743" s="479"/>
      <c r="CSW743" s="479"/>
      <c r="CSX743" s="479"/>
      <c r="CSY743" s="479"/>
      <c r="CSZ743" s="479"/>
      <c r="CTA743" s="479"/>
      <c r="CTB743" s="479"/>
      <c r="CTC743" s="479"/>
      <c r="CTD743" s="479"/>
      <c r="CTE743" s="479"/>
      <c r="CTF743" s="479"/>
      <c r="CTG743" s="479"/>
      <c r="CTH743" s="479"/>
      <c r="CTI743" s="479"/>
      <c r="CTJ743" s="479"/>
      <c r="CTK743" s="479"/>
      <c r="CTL743" s="479"/>
      <c r="CTM743" s="479"/>
      <c r="CTN743" s="479"/>
      <c r="CTO743" s="479"/>
      <c r="CTP743" s="479"/>
      <c r="CTQ743" s="479"/>
      <c r="CTR743" s="479"/>
      <c r="CTS743" s="479"/>
      <c r="CTT743" s="479"/>
      <c r="CTU743" s="479"/>
      <c r="CTV743" s="479"/>
      <c r="CTW743" s="479"/>
      <c r="CTX743" s="479"/>
      <c r="CTY743" s="479"/>
      <c r="CTZ743" s="479"/>
      <c r="CUA743" s="479"/>
      <c r="CUB743" s="479"/>
      <c r="CUC743" s="479"/>
      <c r="CUD743" s="479"/>
      <c r="CUE743" s="479"/>
      <c r="CUF743" s="479"/>
      <c r="CUG743" s="479"/>
      <c r="CUH743" s="479"/>
      <c r="CUI743" s="479"/>
      <c r="CUJ743" s="479"/>
      <c r="CUK743" s="479"/>
      <c r="CUL743" s="479"/>
      <c r="CUM743" s="479"/>
      <c r="CUN743" s="479"/>
      <c r="CUO743" s="479"/>
      <c r="CUP743" s="479"/>
      <c r="CUQ743" s="479"/>
      <c r="CUR743" s="479"/>
      <c r="CUS743" s="479"/>
      <c r="CUT743" s="479"/>
      <c r="CUU743" s="479"/>
      <c r="CUV743" s="479"/>
      <c r="CUW743" s="479"/>
      <c r="CUX743" s="479"/>
      <c r="CUY743" s="479"/>
      <c r="CUZ743" s="479"/>
      <c r="CVA743" s="479"/>
      <c r="CVB743" s="479"/>
      <c r="CVC743" s="479"/>
      <c r="CVD743" s="479"/>
      <c r="CVE743" s="479"/>
      <c r="CVF743" s="479"/>
      <c r="CVG743" s="479"/>
      <c r="CVH743" s="479"/>
      <c r="CVI743" s="479"/>
      <c r="CVJ743" s="479"/>
      <c r="CVK743" s="479"/>
      <c r="CVL743" s="479"/>
      <c r="CVM743" s="479"/>
      <c r="CVN743" s="479"/>
      <c r="CVO743" s="479"/>
      <c r="CVP743" s="479"/>
      <c r="CVQ743" s="479"/>
      <c r="CVR743" s="479"/>
      <c r="CVS743" s="479"/>
      <c r="CVT743" s="479"/>
      <c r="CVU743" s="479"/>
      <c r="CVV743" s="479"/>
      <c r="CVW743" s="479"/>
      <c r="CVX743" s="479"/>
      <c r="CVY743" s="479"/>
      <c r="CVZ743" s="479"/>
      <c r="CWA743" s="479"/>
      <c r="CWB743" s="479"/>
      <c r="CWC743" s="479"/>
      <c r="CWD743" s="479"/>
      <c r="CWE743" s="479"/>
      <c r="CWF743" s="479"/>
      <c r="CWG743" s="479"/>
      <c r="CWH743" s="479"/>
      <c r="CWI743" s="479"/>
      <c r="CWJ743" s="479"/>
      <c r="CWK743" s="479"/>
      <c r="CWL743" s="479"/>
      <c r="CWM743" s="479"/>
      <c r="CWN743" s="479"/>
      <c r="CWO743" s="479"/>
      <c r="CWP743" s="479"/>
      <c r="CWQ743" s="479"/>
      <c r="CWR743" s="479"/>
      <c r="CWS743" s="479"/>
      <c r="CWT743" s="479"/>
      <c r="CWU743" s="479"/>
      <c r="CWV743" s="479"/>
      <c r="CWW743" s="479"/>
      <c r="CWX743" s="479"/>
      <c r="CWY743" s="479"/>
      <c r="CWZ743" s="479"/>
      <c r="CXA743" s="479"/>
      <c r="CXB743" s="479"/>
      <c r="CXC743" s="479"/>
      <c r="CXD743" s="479"/>
      <c r="CXE743" s="479"/>
      <c r="CXF743" s="479"/>
      <c r="CXG743" s="479"/>
      <c r="CXH743" s="479"/>
      <c r="CXI743" s="479"/>
      <c r="CXJ743" s="479"/>
      <c r="CXK743" s="479"/>
      <c r="CXL743" s="479"/>
      <c r="CXM743" s="479"/>
      <c r="CXN743" s="479"/>
      <c r="CXO743" s="479"/>
      <c r="CXP743" s="479"/>
      <c r="CXQ743" s="479"/>
      <c r="CXR743" s="479"/>
      <c r="CXS743" s="479"/>
      <c r="CXT743" s="479"/>
      <c r="CXU743" s="479"/>
      <c r="CXV743" s="479"/>
      <c r="CXW743" s="479"/>
      <c r="CXX743" s="479"/>
      <c r="CXY743" s="479"/>
      <c r="CXZ743" s="479"/>
      <c r="CYA743" s="479"/>
      <c r="CYB743" s="479"/>
      <c r="CYC743" s="479"/>
      <c r="CYD743" s="479"/>
      <c r="CYE743" s="479"/>
      <c r="CYF743" s="479"/>
      <c r="CYG743" s="479"/>
      <c r="CYH743" s="479"/>
      <c r="CYI743" s="479"/>
      <c r="CYJ743" s="479"/>
      <c r="CYK743" s="479"/>
      <c r="CYL743" s="479"/>
      <c r="CYM743" s="479"/>
      <c r="CYN743" s="479"/>
      <c r="CYO743" s="479"/>
      <c r="CYP743" s="479"/>
      <c r="CYQ743" s="479"/>
      <c r="CYR743" s="479"/>
      <c r="CYS743" s="479"/>
      <c r="CYT743" s="479"/>
      <c r="CYU743" s="479"/>
      <c r="CYV743" s="479"/>
      <c r="CYW743" s="479"/>
      <c r="CYX743" s="479"/>
      <c r="CYY743" s="479"/>
      <c r="CYZ743" s="479"/>
      <c r="CZA743" s="479"/>
      <c r="CZB743" s="479"/>
      <c r="CZC743" s="479"/>
      <c r="CZD743" s="479"/>
      <c r="CZE743" s="479"/>
      <c r="CZF743" s="479"/>
      <c r="CZG743" s="479"/>
      <c r="CZH743" s="479"/>
      <c r="CZI743" s="479"/>
      <c r="CZJ743" s="479"/>
      <c r="CZK743" s="479"/>
      <c r="CZL743" s="479"/>
      <c r="CZM743" s="479"/>
      <c r="CZN743" s="479"/>
      <c r="CZO743" s="479"/>
      <c r="CZP743" s="479"/>
      <c r="CZQ743" s="479"/>
      <c r="CZR743" s="479"/>
      <c r="CZS743" s="479"/>
      <c r="CZT743" s="479"/>
      <c r="CZU743" s="479"/>
      <c r="CZV743" s="479"/>
      <c r="CZW743" s="479"/>
      <c r="CZX743" s="479"/>
      <c r="CZY743" s="479"/>
      <c r="CZZ743" s="479"/>
      <c r="DAA743" s="479"/>
      <c r="DAB743" s="479"/>
      <c r="DAC743" s="479"/>
      <c r="DAD743" s="479"/>
      <c r="DAE743" s="479"/>
      <c r="DAF743" s="479"/>
      <c r="DAG743" s="479"/>
      <c r="DAH743" s="479"/>
      <c r="DAI743" s="479"/>
      <c r="DAJ743" s="479"/>
      <c r="DAK743" s="479"/>
      <c r="DAL743" s="479"/>
      <c r="DAM743" s="479"/>
      <c r="DAN743" s="479"/>
      <c r="DAO743" s="479"/>
      <c r="DAP743" s="479"/>
      <c r="DAQ743" s="479"/>
      <c r="DAR743" s="479"/>
      <c r="DAS743" s="479"/>
      <c r="DAT743" s="479"/>
      <c r="DAU743" s="479"/>
      <c r="DAV743" s="479"/>
      <c r="DAW743" s="479"/>
      <c r="DAX743" s="479"/>
      <c r="DAY743" s="479"/>
      <c r="DAZ743" s="479"/>
      <c r="DBA743" s="479"/>
      <c r="DBB743" s="479"/>
      <c r="DBC743" s="479"/>
      <c r="DBD743" s="479"/>
      <c r="DBE743" s="479"/>
      <c r="DBF743" s="479"/>
      <c r="DBG743" s="479"/>
      <c r="DBH743" s="479"/>
      <c r="DBI743" s="479"/>
      <c r="DBJ743" s="479"/>
      <c r="DBK743" s="479"/>
      <c r="DBL743" s="479"/>
      <c r="DBM743" s="479"/>
      <c r="DBN743" s="479"/>
      <c r="DBO743" s="479"/>
      <c r="DBP743" s="479"/>
      <c r="DBQ743" s="479"/>
      <c r="DBR743" s="479"/>
      <c r="DBS743" s="479"/>
      <c r="DBT743" s="479"/>
      <c r="DBU743" s="479"/>
      <c r="DBV743" s="479"/>
      <c r="DBW743" s="479"/>
      <c r="DBX743" s="479"/>
      <c r="DBY743" s="479"/>
      <c r="DBZ743" s="479"/>
      <c r="DCA743" s="479"/>
      <c r="DCB743" s="479"/>
      <c r="DCC743" s="479"/>
      <c r="DCD743" s="479"/>
      <c r="DCE743" s="479"/>
      <c r="DCF743" s="479"/>
      <c r="DCG743" s="479"/>
      <c r="DCH743" s="479"/>
      <c r="DCI743" s="479"/>
      <c r="DCJ743" s="479"/>
      <c r="DCK743" s="479"/>
      <c r="DCL743" s="479"/>
      <c r="DCM743" s="479"/>
      <c r="DCN743" s="479"/>
      <c r="DCO743" s="479"/>
      <c r="DCP743" s="479"/>
      <c r="DCQ743" s="479"/>
      <c r="DCR743" s="479"/>
      <c r="DCS743" s="479"/>
      <c r="DCT743" s="479"/>
      <c r="DCU743" s="479"/>
      <c r="DCV743" s="479"/>
      <c r="DCW743" s="479"/>
      <c r="DCX743" s="479"/>
      <c r="DCY743" s="479"/>
      <c r="DCZ743" s="479"/>
      <c r="DDA743" s="479"/>
      <c r="DDB743" s="479"/>
      <c r="DDC743" s="479"/>
      <c r="DDD743" s="479"/>
      <c r="DDE743" s="479"/>
      <c r="DDF743" s="479"/>
      <c r="DDG743" s="479"/>
      <c r="DDH743" s="479"/>
      <c r="DDI743" s="479"/>
      <c r="DDJ743" s="479"/>
      <c r="DDK743" s="479"/>
      <c r="DDL743" s="479"/>
      <c r="DDM743" s="479"/>
      <c r="DDN743" s="479"/>
      <c r="DDO743" s="479"/>
      <c r="DDP743" s="479"/>
      <c r="DDQ743" s="479"/>
      <c r="DDR743" s="479"/>
      <c r="DDS743" s="479"/>
      <c r="DDT743" s="479"/>
      <c r="DDU743" s="479"/>
      <c r="DDV743" s="479"/>
      <c r="DDW743" s="479"/>
      <c r="DDX743" s="479"/>
      <c r="DDY743" s="479"/>
      <c r="DDZ743" s="479"/>
      <c r="DEA743" s="479"/>
      <c r="DEB743" s="479"/>
      <c r="DEC743" s="479"/>
      <c r="DED743" s="479"/>
      <c r="DEE743" s="479"/>
      <c r="DEF743" s="479"/>
      <c r="DEG743" s="479"/>
      <c r="DEH743" s="479"/>
      <c r="DEI743" s="479"/>
      <c r="DEJ743" s="479"/>
      <c r="DEK743" s="479"/>
      <c r="DEL743" s="479"/>
      <c r="DEM743" s="479"/>
      <c r="DEN743" s="479"/>
      <c r="DEO743" s="479"/>
      <c r="DEP743" s="479"/>
      <c r="DEQ743" s="479"/>
      <c r="DER743" s="479"/>
      <c r="DES743" s="479"/>
      <c r="DET743" s="479"/>
      <c r="DEU743" s="479"/>
      <c r="DEV743" s="479"/>
      <c r="DEW743" s="479"/>
      <c r="DEX743" s="479"/>
      <c r="DEY743" s="479"/>
      <c r="DEZ743" s="479"/>
      <c r="DFA743" s="479"/>
      <c r="DFB743" s="479"/>
      <c r="DFC743" s="479"/>
      <c r="DFD743" s="479"/>
      <c r="DFE743" s="479"/>
      <c r="DFF743" s="479"/>
      <c r="DFG743" s="479"/>
      <c r="DFH743" s="479"/>
      <c r="DFI743" s="479"/>
      <c r="DFJ743" s="479"/>
      <c r="DFK743" s="479"/>
      <c r="DFL743" s="479"/>
      <c r="DFM743" s="479"/>
      <c r="DFN743" s="479"/>
      <c r="DFO743" s="479"/>
      <c r="DFP743" s="479"/>
      <c r="DFQ743" s="479"/>
      <c r="DFR743" s="479"/>
      <c r="DFS743" s="479"/>
      <c r="DFT743" s="479"/>
      <c r="DFU743" s="479"/>
      <c r="DFV743" s="479"/>
      <c r="DFW743" s="479"/>
      <c r="DFX743" s="479"/>
      <c r="DFY743" s="479"/>
      <c r="DFZ743" s="479"/>
      <c r="DGA743" s="479"/>
      <c r="DGB743" s="479"/>
      <c r="DGC743" s="479"/>
      <c r="DGD743" s="479"/>
      <c r="DGE743" s="479"/>
      <c r="DGF743" s="479"/>
      <c r="DGG743" s="479"/>
      <c r="DGH743" s="479"/>
      <c r="DGI743" s="479"/>
      <c r="DGJ743" s="479"/>
      <c r="DGK743" s="479"/>
      <c r="DGL743" s="479"/>
      <c r="DGM743" s="479"/>
      <c r="DGN743" s="479"/>
      <c r="DGO743" s="479"/>
      <c r="DGP743" s="479"/>
      <c r="DGQ743" s="479"/>
      <c r="DGR743" s="479"/>
      <c r="DGS743" s="479"/>
      <c r="DGT743" s="479"/>
      <c r="DGU743" s="479"/>
      <c r="DGV743" s="479"/>
      <c r="DGW743" s="479"/>
      <c r="DGX743" s="479"/>
      <c r="DGY743" s="479"/>
      <c r="DGZ743" s="479"/>
      <c r="DHA743" s="479"/>
      <c r="DHB743" s="479"/>
      <c r="DHC743" s="479"/>
      <c r="DHD743" s="479"/>
      <c r="DHE743" s="479"/>
      <c r="DHF743" s="479"/>
      <c r="DHG743" s="479"/>
      <c r="DHH743" s="479"/>
      <c r="DHI743" s="479"/>
      <c r="DHJ743" s="479"/>
      <c r="DHK743" s="479"/>
      <c r="DHL743" s="479"/>
      <c r="DHM743" s="479"/>
      <c r="DHN743" s="479"/>
      <c r="DHO743" s="479"/>
      <c r="DHP743" s="479"/>
      <c r="DHQ743" s="479"/>
      <c r="DHR743" s="479"/>
      <c r="DHS743" s="479"/>
      <c r="DHT743" s="479"/>
      <c r="DHU743" s="479"/>
      <c r="DHV743" s="479"/>
      <c r="DHW743" s="479"/>
      <c r="DHX743" s="479"/>
      <c r="DHY743" s="479"/>
      <c r="DHZ743" s="479"/>
      <c r="DIA743" s="479"/>
      <c r="DIB743" s="479"/>
      <c r="DIC743" s="479"/>
      <c r="DID743" s="479"/>
      <c r="DIE743" s="479"/>
      <c r="DIF743" s="479"/>
      <c r="DIG743" s="479"/>
      <c r="DIH743" s="479"/>
      <c r="DII743" s="479"/>
      <c r="DIJ743" s="479"/>
      <c r="DIK743" s="479"/>
      <c r="DIL743" s="479"/>
      <c r="DIM743" s="479"/>
      <c r="DIN743" s="479"/>
      <c r="DIO743" s="479"/>
      <c r="DIP743" s="479"/>
      <c r="DIQ743" s="479"/>
      <c r="DIR743" s="479"/>
      <c r="DIS743" s="479"/>
      <c r="DIT743" s="479"/>
      <c r="DIU743" s="479"/>
      <c r="DIV743" s="479"/>
      <c r="DIW743" s="479"/>
      <c r="DIX743" s="479"/>
      <c r="DIY743" s="479"/>
      <c r="DIZ743" s="479"/>
      <c r="DJA743" s="479"/>
      <c r="DJB743" s="479"/>
      <c r="DJC743" s="479"/>
      <c r="DJD743" s="479"/>
      <c r="DJE743" s="479"/>
      <c r="DJF743" s="479"/>
      <c r="DJG743" s="479"/>
      <c r="DJH743" s="479"/>
      <c r="DJI743" s="479"/>
      <c r="DJJ743" s="479"/>
      <c r="DJK743" s="479"/>
      <c r="DJL743" s="479"/>
      <c r="DJM743" s="479"/>
      <c r="DJN743" s="479"/>
      <c r="DJO743" s="479"/>
      <c r="DJP743" s="479"/>
      <c r="DJQ743" s="479"/>
      <c r="DJR743" s="479"/>
      <c r="DJS743" s="479"/>
      <c r="DJT743" s="479"/>
      <c r="DJU743" s="479"/>
      <c r="DJV743" s="479"/>
      <c r="DJW743" s="479"/>
      <c r="DJX743" s="479"/>
      <c r="DJY743" s="479"/>
      <c r="DJZ743" s="479"/>
      <c r="DKA743" s="479"/>
      <c r="DKB743" s="479"/>
      <c r="DKC743" s="479"/>
      <c r="DKD743" s="479"/>
      <c r="DKE743" s="479"/>
      <c r="DKF743" s="479"/>
      <c r="DKG743" s="479"/>
      <c r="DKH743" s="479"/>
      <c r="DKI743" s="479"/>
      <c r="DKJ743" s="479"/>
      <c r="DKK743" s="479"/>
      <c r="DKL743" s="479"/>
      <c r="DKM743" s="479"/>
      <c r="DKN743" s="479"/>
      <c r="DKO743" s="479"/>
      <c r="DKP743" s="479"/>
      <c r="DKQ743" s="479"/>
      <c r="DKR743" s="479"/>
      <c r="DKS743" s="479"/>
      <c r="DKT743" s="479"/>
      <c r="DKU743" s="479"/>
      <c r="DKV743" s="479"/>
      <c r="DKW743" s="479"/>
      <c r="DKX743" s="479"/>
      <c r="DKY743" s="479"/>
      <c r="DKZ743" s="479"/>
      <c r="DLA743" s="479"/>
      <c r="DLB743" s="479"/>
      <c r="DLC743" s="479"/>
      <c r="DLD743" s="479"/>
      <c r="DLE743" s="479"/>
      <c r="DLF743" s="479"/>
      <c r="DLG743" s="479"/>
      <c r="DLH743" s="479"/>
      <c r="DLI743" s="479"/>
      <c r="DLJ743" s="479"/>
      <c r="DLK743" s="479"/>
      <c r="DLL743" s="479"/>
      <c r="DLM743" s="479"/>
      <c r="DLN743" s="479"/>
      <c r="DLO743" s="479"/>
      <c r="DLP743" s="479"/>
      <c r="DLQ743" s="479"/>
      <c r="DLR743" s="479"/>
      <c r="DLS743" s="479"/>
      <c r="DLT743" s="479"/>
      <c r="DLU743" s="479"/>
      <c r="DLV743" s="479"/>
      <c r="DLW743" s="479"/>
      <c r="DLX743" s="479"/>
      <c r="DLY743" s="479"/>
      <c r="DLZ743" s="479"/>
      <c r="DMA743" s="479"/>
      <c r="DMB743" s="479"/>
      <c r="DMC743" s="479"/>
      <c r="DMD743" s="479"/>
      <c r="DME743" s="479"/>
      <c r="DMF743" s="479"/>
      <c r="DMG743" s="479"/>
      <c r="DMH743" s="479"/>
      <c r="DMI743" s="479"/>
      <c r="DMJ743" s="479"/>
      <c r="DMK743" s="479"/>
      <c r="DML743" s="479"/>
      <c r="DMM743" s="479"/>
      <c r="DMN743" s="479"/>
      <c r="DMO743" s="479"/>
      <c r="DMP743" s="479"/>
      <c r="DMQ743" s="479"/>
      <c r="DMR743" s="479"/>
      <c r="DMS743" s="479"/>
      <c r="DMT743" s="479"/>
      <c r="DMU743" s="479"/>
      <c r="DMV743" s="479"/>
      <c r="DMW743" s="479"/>
      <c r="DMX743" s="479"/>
      <c r="DMY743" s="479"/>
      <c r="DMZ743" s="479"/>
      <c r="DNA743" s="479"/>
      <c r="DNB743" s="479"/>
      <c r="DNC743" s="479"/>
      <c r="DND743" s="479"/>
      <c r="DNE743" s="479"/>
      <c r="DNF743" s="479"/>
      <c r="DNG743" s="479"/>
      <c r="DNH743" s="479"/>
      <c r="DNI743" s="479"/>
      <c r="DNJ743" s="479"/>
      <c r="DNK743" s="479"/>
      <c r="DNL743" s="479"/>
      <c r="DNM743" s="479"/>
      <c r="DNN743" s="479"/>
      <c r="DNO743" s="479"/>
      <c r="DNP743" s="479"/>
      <c r="DNQ743" s="479"/>
      <c r="DNR743" s="479"/>
      <c r="DNS743" s="479"/>
      <c r="DNT743" s="479"/>
      <c r="DNU743" s="479"/>
      <c r="DNV743" s="479"/>
      <c r="DNW743" s="479"/>
      <c r="DNX743" s="479"/>
      <c r="DNY743" s="479"/>
      <c r="DNZ743" s="479"/>
      <c r="DOA743" s="479"/>
      <c r="DOB743" s="479"/>
      <c r="DOC743" s="479"/>
      <c r="DOD743" s="479"/>
      <c r="DOE743" s="479"/>
      <c r="DOF743" s="479"/>
      <c r="DOG743" s="479"/>
      <c r="DOH743" s="479"/>
      <c r="DOI743" s="479"/>
      <c r="DOJ743" s="479"/>
      <c r="DOK743" s="479"/>
      <c r="DOL743" s="479"/>
      <c r="DOM743" s="479"/>
      <c r="DON743" s="479"/>
      <c r="DOO743" s="479"/>
      <c r="DOP743" s="479"/>
      <c r="DOQ743" s="479"/>
      <c r="DOR743" s="479"/>
      <c r="DOS743" s="479"/>
      <c r="DOT743" s="479"/>
      <c r="DOU743" s="479"/>
      <c r="DOV743" s="479"/>
      <c r="DOW743" s="479"/>
      <c r="DOX743" s="479"/>
      <c r="DOY743" s="479"/>
      <c r="DOZ743" s="479"/>
      <c r="DPA743" s="479"/>
      <c r="DPB743" s="479"/>
      <c r="DPC743" s="479"/>
      <c r="DPD743" s="479"/>
      <c r="DPE743" s="479"/>
      <c r="DPF743" s="479"/>
      <c r="DPG743" s="479"/>
      <c r="DPH743" s="479"/>
      <c r="DPI743" s="479"/>
      <c r="DPJ743" s="479"/>
      <c r="DPK743" s="479"/>
      <c r="DPL743" s="479"/>
      <c r="DPM743" s="479"/>
      <c r="DPN743" s="479"/>
      <c r="DPO743" s="479"/>
      <c r="DPP743" s="479"/>
      <c r="DPQ743" s="479"/>
      <c r="DPR743" s="479"/>
      <c r="DPS743" s="479"/>
      <c r="DPT743" s="479"/>
      <c r="DPU743" s="479"/>
      <c r="DPV743" s="479"/>
      <c r="DPW743" s="479"/>
      <c r="DPX743" s="479"/>
      <c r="DPY743" s="479"/>
      <c r="DPZ743" s="479"/>
      <c r="DQA743" s="479"/>
      <c r="DQB743" s="479"/>
      <c r="DQC743" s="479"/>
      <c r="DQD743" s="479"/>
      <c r="DQE743" s="479"/>
      <c r="DQF743" s="479"/>
      <c r="DQG743" s="479"/>
      <c r="DQH743" s="479"/>
      <c r="DQI743" s="479"/>
      <c r="DQJ743" s="479"/>
      <c r="DQK743" s="479"/>
      <c r="DQL743" s="479"/>
      <c r="DQM743" s="479"/>
      <c r="DQN743" s="479"/>
      <c r="DQO743" s="479"/>
      <c r="DQP743" s="479"/>
      <c r="DQQ743" s="479"/>
      <c r="DQR743" s="479"/>
      <c r="DQS743" s="479"/>
      <c r="DQT743" s="479"/>
      <c r="DQU743" s="479"/>
      <c r="DQV743" s="479"/>
      <c r="DQW743" s="479"/>
      <c r="DQX743" s="479"/>
      <c r="DQY743" s="479"/>
      <c r="DQZ743" s="479"/>
      <c r="DRA743" s="479"/>
      <c r="DRB743" s="479"/>
      <c r="DRC743" s="479"/>
      <c r="DRD743" s="479"/>
      <c r="DRE743" s="479"/>
      <c r="DRF743" s="479"/>
      <c r="DRG743" s="479"/>
      <c r="DRH743" s="479"/>
      <c r="DRI743" s="479"/>
      <c r="DRJ743" s="479"/>
      <c r="DRK743" s="479"/>
      <c r="DRL743" s="479"/>
      <c r="DRM743" s="479"/>
      <c r="DRN743" s="479"/>
      <c r="DRO743" s="479"/>
      <c r="DRP743" s="479"/>
      <c r="DRQ743" s="479"/>
      <c r="DRR743" s="479"/>
      <c r="DRS743" s="479"/>
      <c r="DRT743" s="479"/>
      <c r="DRU743" s="479"/>
      <c r="DRV743" s="479"/>
      <c r="DRW743" s="479"/>
      <c r="DRX743" s="479"/>
      <c r="DRY743" s="479"/>
      <c r="DRZ743" s="479"/>
      <c r="DSA743" s="479"/>
      <c r="DSB743" s="479"/>
      <c r="DSC743" s="479"/>
      <c r="DSD743" s="479"/>
      <c r="DSE743" s="479"/>
      <c r="DSF743" s="479"/>
      <c r="DSG743" s="479"/>
      <c r="DSH743" s="479"/>
      <c r="DSI743" s="479"/>
      <c r="DSJ743" s="479"/>
      <c r="DSK743" s="479"/>
      <c r="DSL743" s="479"/>
      <c r="DSM743" s="479"/>
      <c r="DSN743" s="479"/>
      <c r="DSO743" s="479"/>
      <c r="DSP743" s="479"/>
      <c r="DSQ743" s="479"/>
      <c r="DSR743" s="479"/>
      <c r="DSS743" s="479"/>
      <c r="DST743" s="479"/>
      <c r="DSU743" s="479"/>
      <c r="DSV743" s="479"/>
      <c r="DSW743" s="479"/>
      <c r="DSX743" s="479"/>
      <c r="DSY743" s="479"/>
      <c r="DSZ743" s="479"/>
      <c r="DTA743" s="479"/>
      <c r="DTB743" s="479"/>
      <c r="DTC743" s="479"/>
      <c r="DTD743" s="479"/>
      <c r="DTE743" s="479"/>
      <c r="DTF743" s="479"/>
      <c r="DTG743" s="479"/>
      <c r="DTH743" s="479"/>
      <c r="DTI743" s="479"/>
      <c r="DTJ743" s="479"/>
      <c r="DTK743" s="479"/>
      <c r="DTL743" s="479"/>
      <c r="DTM743" s="479"/>
      <c r="DTN743" s="479"/>
      <c r="DTO743" s="479"/>
      <c r="DTP743" s="479"/>
      <c r="DTQ743" s="479"/>
      <c r="DTR743" s="479"/>
      <c r="DTS743" s="479"/>
      <c r="DTT743" s="479"/>
      <c r="DTU743" s="479"/>
      <c r="DTV743" s="479"/>
      <c r="DTW743" s="479"/>
      <c r="DTX743" s="479"/>
      <c r="DTY743" s="479"/>
      <c r="DTZ743" s="479"/>
      <c r="DUA743" s="479"/>
      <c r="DUB743" s="479"/>
      <c r="DUC743" s="479"/>
      <c r="DUD743" s="479"/>
      <c r="DUE743" s="479"/>
      <c r="DUF743" s="479"/>
      <c r="DUG743" s="479"/>
      <c r="DUH743" s="479"/>
      <c r="DUI743" s="479"/>
      <c r="DUJ743" s="479"/>
      <c r="DUK743" s="479"/>
      <c r="DUL743" s="479"/>
      <c r="DUM743" s="479"/>
      <c r="DUN743" s="479"/>
      <c r="DUO743" s="479"/>
      <c r="DUP743" s="479"/>
      <c r="DUQ743" s="479"/>
      <c r="DUR743" s="479"/>
      <c r="DUS743" s="479"/>
      <c r="DUT743" s="479"/>
      <c r="DUU743" s="479"/>
      <c r="DUV743" s="479"/>
      <c r="DUW743" s="479"/>
      <c r="DUX743" s="479"/>
      <c r="DUY743" s="479"/>
      <c r="DUZ743" s="479"/>
      <c r="DVA743" s="479"/>
      <c r="DVB743" s="479"/>
      <c r="DVC743" s="479"/>
      <c r="DVD743" s="479"/>
      <c r="DVE743" s="479"/>
      <c r="DVF743" s="479"/>
      <c r="DVG743" s="479"/>
      <c r="DVH743" s="479"/>
      <c r="DVI743" s="479"/>
      <c r="DVJ743" s="479"/>
      <c r="DVK743" s="479"/>
      <c r="DVL743" s="479"/>
      <c r="DVM743" s="479"/>
      <c r="DVN743" s="479"/>
      <c r="DVO743" s="479"/>
      <c r="DVP743" s="479"/>
      <c r="DVQ743" s="479"/>
      <c r="DVR743" s="479"/>
      <c r="DVS743" s="479"/>
      <c r="DVT743" s="479"/>
      <c r="DVU743" s="479"/>
      <c r="DVV743" s="479"/>
      <c r="DVW743" s="479"/>
      <c r="DVX743" s="479"/>
      <c r="DVY743" s="479"/>
      <c r="DVZ743" s="479"/>
      <c r="DWA743" s="479"/>
      <c r="DWB743" s="479"/>
      <c r="DWC743" s="479"/>
      <c r="DWD743" s="479"/>
      <c r="DWE743" s="479"/>
      <c r="DWF743" s="479"/>
      <c r="DWG743" s="479"/>
      <c r="DWH743" s="479"/>
      <c r="DWI743" s="479"/>
      <c r="DWJ743" s="479"/>
      <c r="DWK743" s="479"/>
      <c r="DWL743" s="479"/>
      <c r="DWM743" s="479"/>
      <c r="DWN743" s="479"/>
      <c r="DWO743" s="479"/>
      <c r="DWP743" s="479"/>
      <c r="DWQ743" s="479"/>
      <c r="DWR743" s="479"/>
      <c r="DWS743" s="479"/>
      <c r="DWT743" s="479"/>
      <c r="DWU743" s="479"/>
      <c r="DWV743" s="479"/>
      <c r="DWW743" s="479"/>
      <c r="DWX743" s="479"/>
      <c r="DWY743" s="479"/>
      <c r="DWZ743" s="479"/>
      <c r="DXA743" s="479"/>
      <c r="DXB743" s="479"/>
      <c r="DXC743" s="479"/>
      <c r="DXD743" s="479"/>
      <c r="DXE743" s="479"/>
      <c r="DXF743" s="479"/>
      <c r="DXG743" s="479"/>
      <c r="DXH743" s="479"/>
      <c r="DXI743" s="479"/>
      <c r="DXJ743" s="479"/>
      <c r="DXK743" s="479"/>
      <c r="DXL743" s="479"/>
      <c r="DXM743" s="479"/>
      <c r="DXN743" s="479"/>
      <c r="DXO743" s="479"/>
      <c r="DXP743" s="479"/>
      <c r="DXQ743" s="479"/>
      <c r="DXR743" s="479"/>
      <c r="DXS743" s="479"/>
      <c r="DXT743" s="479"/>
      <c r="DXU743" s="479"/>
      <c r="DXV743" s="479"/>
      <c r="DXW743" s="479"/>
      <c r="DXX743" s="479"/>
      <c r="DXY743" s="479"/>
      <c r="DXZ743" s="479"/>
      <c r="DYA743" s="479"/>
      <c r="DYB743" s="479"/>
      <c r="DYC743" s="479"/>
      <c r="DYD743" s="479"/>
      <c r="DYE743" s="479"/>
      <c r="DYF743" s="479"/>
      <c r="DYG743" s="479"/>
      <c r="DYH743" s="479"/>
      <c r="DYI743" s="479"/>
      <c r="DYJ743" s="479"/>
      <c r="DYK743" s="479"/>
      <c r="DYL743" s="479"/>
      <c r="DYM743" s="479"/>
      <c r="DYN743" s="479"/>
      <c r="DYO743" s="479"/>
      <c r="DYP743" s="479"/>
      <c r="DYQ743" s="479"/>
      <c r="DYR743" s="479"/>
      <c r="DYS743" s="479"/>
      <c r="DYT743" s="479"/>
      <c r="DYU743" s="479"/>
      <c r="DYV743" s="479"/>
      <c r="DYW743" s="479"/>
      <c r="DYX743" s="479"/>
      <c r="DYY743" s="479"/>
      <c r="DYZ743" s="479"/>
      <c r="DZA743" s="479"/>
      <c r="DZB743" s="479"/>
      <c r="DZC743" s="479"/>
      <c r="DZD743" s="479"/>
      <c r="DZE743" s="479"/>
      <c r="DZF743" s="479"/>
      <c r="DZG743" s="479"/>
      <c r="DZH743" s="479"/>
      <c r="DZI743" s="479"/>
      <c r="DZJ743" s="479"/>
      <c r="DZK743" s="479"/>
      <c r="DZL743" s="479"/>
      <c r="DZM743" s="479"/>
      <c r="DZN743" s="479"/>
      <c r="DZO743" s="479"/>
      <c r="DZP743" s="479"/>
      <c r="DZQ743" s="479"/>
      <c r="DZR743" s="479"/>
      <c r="DZS743" s="479"/>
      <c r="DZT743" s="479"/>
      <c r="DZU743" s="479"/>
      <c r="DZV743" s="479"/>
      <c r="DZW743" s="479"/>
      <c r="DZX743" s="479"/>
      <c r="DZY743" s="479"/>
      <c r="DZZ743" s="479"/>
      <c r="EAA743" s="479"/>
      <c r="EAB743" s="479"/>
      <c r="EAC743" s="479"/>
      <c r="EAD743" s="479"/>
      <c r="EAE743" s="479"/>
      <c r="EAF743" s="479"/>
      <c r="EAG743" s="479"/>
      <c r="EAH743" s="479"/>
      <c r="EAI743" s="479"/>
      <c r="EAJ743" s="479"/>
      <c r="EAK743" s="479"/>
      <c r="EAL743" s="479"/>
      <c r="EAM743" s="479"/>
      <c r="EAN743" s="479"/>
      <c r="EAO743" s="479"/>
      <c r="EAP743" s="479"/>
      <c r="EAQ743" s="479"/>
      <c r="EAR743" s="479"/>
      <c r="EAS743" s="479"/>
      <c r="EAT743" s="479"/>
      <c r="EAU743" s="479"/>
      <c r="EAV743" s="479"/>
      <c r="EAW743" s="479"/>
      <c r="EAX743" s="479"/>
      <c r="EAY743" s="479"/>
      <c r="EAZ743" s="479"/>
      <c r="EBA743" s="479"/>
      <c r="EBB743" s="479"/>
      <c r="EBC743" s="479"/>
      <c r="EBD743" s="479"/>
      <c r="EBE743" s="479"/>
      <c r="EBF743" s="479"/>
      <c r="EBG743" s="479"/>
      <c r="EBH743" s="479"/>
      <c r="EBI743" s="479"/>
      <c r="EBJ743" s="479"/>
      <c r="EBK743" s="479"/>
      <c r="EBL743" s="479"/>
      <c r="EBM743" s="479"/>
      <c r="EBN743" s="479"/>
      <c r="EBO743" s="479"/>
      <c r="EBP743" s="479"/>
      <c r="EBQ743" s="479"/>
      <c r="EBR743" s="479"/>
      <c r="EBS743" s="479"/>
      <c r="EBT743" s="479"/>
      <c r="EBU743" s="479"/>
      <c r="EBV743" s="479"/>
      <c r="EBW743" s="479"/>
      <c r="EBX743" s="479"/>
      <c r="EBY743" s="479"/>
      <c r="EBZ743" s="479"/>
      <c r="ECA743" s="479"/>
      <c r="ECB743" s="479"/>
      <c r="ECC743" s="479"/>
      <c r="ECD743" s="479"/>
      <c r="ECE743" s="479"/>
      <c r="ECF743" s="479"/>
      <c r="ECG743" s="479"/>
      <c r="ECH743" s="479"/>
      <c r="ECI743" s="479"/>
      <c r="ECJ743" s="479"/>
      <c r="ECK743" s="479"/>
      <c r="ECL743" s="479"/>
      <c r="ECM743" s="479"/>
      <c r="ECN743" s="479"/>
      <c r="ECO743" s="479"/>
      <c r="ECP743" s="479"/>
      <c r="ECQ743" s="479"/>
      <c r="ECR743" s="479"/>
      <c r="ECS743" s="479"/>
      <c r="ECT743" s="479"/>
      <c r="ECU743" s="479"/>
      <c r="ECV743" s="479"/>
      <c r="ECW743" s="479"/>
      <c r="ECX743" s="479"/>
      <c r="ECY743" s="479"/>
      <c r="ECZ743" s="479"/>
      <c r="EDA743" s="479"/>
      <c r="EDB743" s="479"/>
      <c r="EDC743" s="479"/>
      <c r="EDD743" s="479"/>
      <c r="EDE743" s="479"/>
      <c r="EDF743" s="479"/>
      <c r="EDG743" s="479"/>
      <c r="EDH743" s="479"/>
      <c r="EDI743" s="479"/>
      <c r="EDJ743" s="479"/>
      <c r="EDK743" s="479"/>
      <c r="EDL743" s="479"/>
      <c r="EDM743" s="479"/>
      <c r="EDN743" s="479"/>
      <c r="EDO743" s="479"/>
      <c r="EDP743" s="479"/>
      <c r="EDQ743" s="479"/>
      <c r="EDR743" s="479"/>
      <c r="EDS743" s="479"/>
      <c r="EDT743" s="479"/>
      <c r="EDU743" s="479"/>
      <c r="EDV743" s="479"/>
      <c r="EDW743" s="479"/>
      <c r="EDX743" s="479"/>
      <c r="EDY743" s="479"/>
      <c r="EDZ743" s="479"/>
      <c r="EEA743" s="479"/>
      <c r="EEB743" s="479"/>
      <c r="EEC743" s="479"/>
      <c r="EED743" s="479"/>
      <c r="EEE743" s="479"/>
      <c r="EEF743" s="479"/>
      <c r="EEG743" s="479"/>
      <c r="EEH743" s="479"/>
      <c r="EEI743" s="479"/>
      <c r="EEJ743" s="479"/>
      <c r="EEK743" s="479"/>
      <c r="EEL743" s="479"/>
      <c r="EEM743" s="479"/>
      <c r="EEN743" s="479"/>
      <c r="EEO743" s="479"/>
      <c r="EEP743" s="479"/>
      <c r="EEQ743" s="479"/>
      <c r="EER743" s="479"/>
      <c r="EES743" s="479"/>
      <c r="EET743" s="479"/>
      <c r="EEU743" s="479"/>
      <c r="EEV743" s="479"/>
      <c r="EEW743" s="479"/>
      <c r="EEX743" s="479"/>
      <c r="EEY743" s="479"/>
      <c r="EEZ743" s="479"/>
      <c r="EFA743" s="479"/>
      <c r="EFB743" s="479"/>
      <c r="EFC743" s="479"/>
      <c r="EFD743" s="479"/>
      <c r="EFE743" s="479"/>
      <c r="EFF743" s="479"/>
      <c r="EFG743" s="479"/>
      <c r="EFH743" s="479"/>
      <c r="EFI743" s="479"/>
      <c r="EFJ743" s="479"/>
      <c r="EFK743" s="479"/>
      <c r="EFL743" s="479"/>
      <c r="EFM743" s="479"/>
      <c r="EFN743" s="479"/>
      <c r="EFO743" s="479"/>
      <c r="EFP743" s="479"/>
      <c r="EFQ743" s="479"/>
      <c r="EFR743" s="479"/>
      <c r="EFS743" s="479"/>
      <c r="EFT743" s="479"/>
      <c r="EFU743" s="479"/>
      <c r="EFV743" s="479"/>
      <c r="EFW743" s="479"/>
      <c r="EFX743" s="479"/>
      <c r="EFY743" s="479"/>
      <c r="EFZ743" s="479"/>
      <c r="EGA743" s="479"/>
      <c r="EGB743" s="479"/>
      <c r="EGC743" s="479"/>
      <c r="EGD743" s="479"/>
      <c r="EGE743" s="479"/>
      <c r="EGF743" s="479"/>
      <c r="EGG743" s="479"/>
      <c r="EGH743" s="479"/>
      <c r="EGI743" s="479"/>
      <c r="EGJ743" s="479"/>
      <c r="EGK743" s="479"/>
      <c r="EGL743" s="479"/>
      <c r="EGM743" s="479"/>
      <c r="EGN743" s="479"/>
      <c r="EGO743" s="479"/>
      <c r="EGP743" s="479"/>
      <c r="EGQ743" s="479"/>
      <c r="EGR743" s="479"/>
      <c r="EGS743" s="479"/>
      <c r="EGT743" s="479"/>
      <c r="EGU743" s="479"/>
      <c r="EGV743" s="479"/>
      <c r="EGW743" s="479"/>
      <c r="EGX743" s="479"/>
      <c r="EGY743" s="479"/>
      <c r="EGZ743" s="479"/>
      <c r="EHA743" s="479"/>
      <c r="EHB743" s="479"/>
      <c r="EHC743" s="479"/>
      <c r="EHD743" s="479"/>
      <c r="EHE743" s="479"/>
      <c r="EHF743" s="479"/>
      <c r="EHG743" s="479"/>
      <c r="EHH743" s="479"/>
      <c r="EHI743" s="479"/>
      <c r="EHJ743" s="479"/>
      <c r="EHK743" s="479"/>
      <c r="EHL743" s="479"/>
      <c r="EHM743" s="479"/>
      <c r="EHN743" s="479"/>
      <c r="EHO743" s="479"/>
      <c r="EHP743" s="479"/>
      <c r="EHQ743" s="479"/>
      <c r="EHR743" s="479"/>
      <c r="EHS743" s="479"/>
      <c r="EHT743" s="479"/>
      <c r="EHU743" s="479"/>
      <c r="EHV743" s="479"/>
      <c r="EHW743" s="479"/>
      <c r="EHX743" s="479"/>
      <c r="EHY743" s="479"/>
      <c r="EHZ743" s="479"/>
      <c r="EIA743" s="479"/>
      <c r="EIB743" s="479"/>
      <c r="EIC743" s="479"/>
      <c r="EID743" s="479"/>
      <c r="EIE743" s="479"/>
      <c r="EIF743" s="479"/>
      <c r="EIG743" s="479"/>
      <c r="EIH743" s="479"/>
      <c r="EII743" s="479"/>
      <c r="EIJ743" s="479"/>
      <c r="EIK743" s="479"/>
      <c r="EIL743" s="479"/>
      <c r="EIM743" s="479"/>
      <c r="EIN743" s="479"/>
      <c r="EIO743" s="479"/>
      <c r="EIP743" s="479"/>
      <c r="EIQ743" s="479"/>
      <c r="EIR743" s="479"/>
      <c r="EIS743" s="479"/>
      <c r="EIT743" s="479"/>
      <c r="EIU743" s="479"/>
      <c r="EIV743" s="479"/>
      <c r="EIW743" s="479"/>
      <c r="EIX743" s="479"/>
      <c r="EIY743" s="479"/>
      <c r="EIZ743" s="479"/>
      <c r="EJA743" s="479"/>
      <c r="EJB743" s="479"/>
      <c r="EJC743" s="479"/>
      <c r="EJD743" s="479"/>
      <c r="EJE743" s="479"/>
      <c r="EJF743" s="479"/>
      <c r="EJG743" s="479"/>
      <c r="EJH743" s="479"/>
      <c r="EJI743" s="479"/>
      <c r="EJJ743" s="479"/>
      <c r="EJK743" s="479"/>
      <c r="EJL743" s="479"/>
      <c r="EJM743" s="479"/>
      <c r="EJN743" s="479"/>
      <c r="EJO743" s="479"/>
      <c r="EJP743" s="479"/>
      <c r="EJQ743" s="479"/>
      <c r="EJR743" s="479"/>
      <c r="EJS743" s="479"/>
      <c r="EJT743" s="479"/>
      <c r="EJU743" s="479"/>
      <c r="EJV743" s="479"/>
      <c r="EJW743" s="479"/>
      <c r="EJX743" s="479"/>
      <c r="EJY743" s="479"/>
      <c r="EJZ743" s="479"/>
      <c r="EKA743" s="479"/>
      <c r="EKB743" s="479"/>
      <c r="EKC743" s="479"/>
      <c r="EKD743" s="479"/>
      <c r="EKE743" s="479"/>
      <c r="EKF743" s="479"/>
      <c r="EKG743" s="479"/>
      <c r="EKH743" s="479"/>
      <c r="EKI743" s="479"/>
      <c r="EKJ743" s="479"/>
      <c r="EKK743" s="479"/>
      <c r="EKL743" s="479"/>
      <c r="EKM743" s="479"/>
      <c r="EKN743" s="479"/>
      <c r="EKO743" s="479"/>
      <c r="EKP743" s="479"/>
      <c r="EKQ743" s="479"/>
      <c r="EKR743" s="479"/>
      <c r="EKS743" s="479"/>
      <c r="EKT743" s="479"/>
      <c r="EKU743" s="479"/>
      <c r="EKV743" s="479"/>
      <c r="EKW743" s="479"/>
      <c r="EKX743" s="479"/>
      <c r="EKY743" s="479"/>
      <c r="EKZ743" s="479"/>
      <c r="ELA743" s="479"/>
      <c r="ELB743" s="479"/>
      <c r="ELC743" s="479"/>
      <c r="ELD743" s="479"/>
      <c r="ELE743" s="479"/>
      <c r="ELF743" s="479"/>
      <c r="ELG743" s="479"/>
      <c r="ELH743" s="479"/>
      <c r="ELI743" s="479"/>
      <c r="ELJ743" s="479"/>
      <c r="ELK743" s="479"/>
      <c r="ELL743" s="479"/>
      <c r="ELM743" s="479"/>
      <c r="ELN743" s="479"/>
      <c r="ELO743" s="479"/>
      <c r="ELP743" s="479"/>
      <c r="ELQ743" s="479"/>
      <c r="ELR743" s="479"/>
      <c r="ELS743" s="479"/>
      <c r="ELT743" s="479"/>
      <c r="ELU743" s="479"/>
      <c r="ELV743" s="479"/>
      <c r="ELW743" s="479"/>
      <c r="ELX743" s="479"/>
      <c r="ELY743" s="479"/>
      <c r="ELZ743" s="479"/>
      <c r="EMA743" s="479"/>
      <c r="EMB743" s="479"/>
      <c r="EMC743" s="479"/>
      <c r="EMD743" s="479"/>
      <c r="EME743" s="479"/>
      <c r="EMF743" s="479"/>
      <c r="EMG743" s="479"/>
      <c r="EMH743" s="479"/>
      <c r="EMI743" s="479"/>
      <c r="EMJ743" s="479"/>
      <c r="EMK743" s="479"/>
      <c r="EML743" s="479"/>
      <c r="EMM743" s="479"/>
      <c r="EMN743" s="479"/>
      <c r="EMO743" s="479"/>
      <c r="EMP743" s="479"/>
      <c r="EMQ743" s="479"/>
      <c r="EMR743" s="479"/>
      <c r="EMS743" s="479"/>
      <c r="EMT743" s="479"/>
      <c r="EMU743" s="479"/>
      <c r="EMV743" s="479"/>
      <c r="EMW743" s="479"/>
      <c r="EMX743" s="479"/>
      <c r="EMY743" s="479"/>
      <c r="EMZ743" s="479"/>
      <c r="ENA743" s="479"/>
      <c r="ENB743" s="479"/>
      <c r="ENC743" s="479"/>
      <c r="END743" s="479"/>
      <c r="ENE743" s="479"/>
      <c r="ENF743" s="479"/>
      <c r="ENG743" s="479"/>
      <c r="ENH743" s="479"/>
      <c r="ENI743" s="479"/>
      <c r="ENJ743" s="479"/>
      <c r="ENK743" s="479"/>
      <c r="ENL743" s="479"/>
      <c r="ENM743" s="479"/>
      <c r="ENN743" s="479"/>
      <c r="ENO743" s="479"/>
      <c r="ENP743" s="479"/>
      <c r="ENQ743" s="479"/>
      <c r="ENR743" s="479"/>
      <c r="ENS743" s="479"/>
      <c r="ENT743" s="479"/>
      <c r="ENU743" s="479"/>
      <c r="ENV743" s="479"/>
      <c r="ENW743" s="479"/>
      <c r="ENX743" s="479"/>
      <c r="ENY743" s="479"/>
      <c r="ENZ743" s="479"/>
      <c r="EOA743" s="479"/>
      <c r="EOB743" s="479"/>
      <c r="EOC743" s="479"/>
      <c r="EOD743" s="479"/>
      <c r="EOE743" s="479"/>
      <c r="EOF743" s="479"/>
      <c r="EOG743" s="479"/>
      <c r="EOH743" s="479"/>
      <c r="EOI743" s="479"/>
      <c r="EOJ743" s="479"/>
      <c r="EOK743" s="479"/>
      <c r="EOL743" s="479"/>
      <c r="EOM743" s="479"/>
      <c r="EON743" s="479"/>
      <c r="EOO743" s="479"/>
      <c r="EOP743" s="479"/>
      <c r="EOQ743" s="479"/>
      <c r="EOR743" s="479"/>
      <c r="EOS743" s="479"/>
      <c r="EOT743" s="479"/>
      <c r="EOU743" s="479"/>
      <c r="EOV743" s="479"/>
      <c r="EOW743" s="479"/>
      <c r="EOX743" s="479"/>
      <c r="EOY743" s="479"/>
      <c r="EOZ743" s="479"/>
      <c r="EPA743" s="479"/>
      <c r="EPB743" s="479"/>
      <c r="EPC743" s="479"/>
      <c r="EPD743" s="479"/>
      <c r="EPE743" s="479"/>
      <c r="EPF743" s="479"/>
      <c r="EPG743" s="479"/>
      <c r="EPH743" s="479"/>
      <c r="EPI743" s="479"/>
      <c r="EPJ743" s="479"/>
      <c r="EPK743" s="479"/>
      <c r="EPL743" s="479"/>
      <c r="EPM743" s="479"/>
      <c r="EPN743" s="479"/>
      <c r="EPO743" s="479"/>
      <c r="EPP743" s="479"/>
      <c r="EPQ743" s="479"/>
      <c r="EPR743" s="479"/>
      <c r="EPS743" s="479"/>
      <c r="EPT743" s="479"/>
      <c r="EPU743" s="479"/>
      <c r="EPV743" s="479"/>
      <c r="EPW743" s="479"/>
      <c r="EPX743" s="479"/>
      <c r="EPY743" s="479"/>
      <c r="EPZ743" s="479"/>
      <c r="EQA743" s="479"/>
      <c r="EQB743" s="479"/>
      <c r="EQC743" s="479"/>
      <c r="EQD743" s="479"/>
      <c r="EQE743" s="479"/>
      <c r="EQF743" s="479"/>
      <c r="EQG743" s="479"/>
      <c r="EQH743" s="479"/>
      <c r="EQI743" s="479"/>
      <c r="EQJ743" s="479"/>
      <c r="EQK743" s="479"/>
      <c r="EQL743" s="479"/>
      <c r="EQM743" s="479"/>
      <c r="EQN743" s="479"/>
      <c r="EQO743" s="479"/>
      <c r="EQP743" s="479"/>
      <c r="EQQ743" s="479"/>
      <c r="EQR743" s="479"/>
      <c r="EQS743" s="479"/>
      <c r="EQT743" s="479"/>
      <c r="EQU743" s="479"/>
      <c r="EQV743" s="479"/>
      <c r="EQW743" s="479"/>
      <c r="EQX743" s="479"/>
      <c r="EQY743" s="479"/>
      <c r="EQZ743" s="479"/>
      <c r="ERA743" s="479"/>
      <c r="ERB743" s="479"/>
      <c r="ERC743" s="479"/>
      <c r="ERD743" s="479"/>
      <c r="ERE743" s="479"/>
      <c r="ERF743" s="479"/>
      <c r="ERG743" s="479"/>
      <c r="ERH743" s="479"/>
      <c r="ERI743" s="479"/>
      <c r="ERJ743" s="479"/>
      <c r="ERK743" s="479"/>
      <c r="ERL743" s="479"/>
      <c r="ERM743" s="479"/>
      <c r="ERN743" s="479"/>
      <c r="ERO743" s="479"/>
      <c r="ERP743" s="479"/>
      <c r="ERQ743" s="479"/>
      <c r="ERR743" s="479"/>
      <c r="ERS743" s="479"/>
      <c r="ERT743" s="479"/>
      <c r="ERU743" s="479"/>
      <c r="ERV743" s="479"/>
      <c r="ERW743" s="479"/>
      <c r="ERX743" s="479"/>
      <c r="ERY743" s="479"/>
      <c r="ERZ743" s="479"/>
      <c r="ESA743" s="479"/>
      <c r="ESB743" s="479"/>
      <c r="ESC743" s="479"/>
      <c r="ESD743" s="479"/>
      <c r="ESE743" s="479"/>
      <c r="ESF743" s="479"/>
      <c r="ESG743" s="479"/>
      <c r="ESH743" s="479"/>
      <c r="ESI743" s="479"/>
      <c r="ESJ743" s="479"/>
      <c r="ESK743" s="479"/>
      <c r="ESL743" s="479"/>
      <c r="ESM743" s="479"/>
      <c r="ESN743" s="479"/>
      <c r="ESO743" s="479"/>
      <c r="ESP743" s="479"/>
      <c r="ESQ743" s="479"/>
      <c r="ESR743" s="479"/>
      <c r="ESS743" s="479"/>
      <c r="EST743" s="479"/>
      <c r="ESU743" s="479"/>
      <c r="ESV743" s="479"/>
      <c r="ESW743" s="479"/>
      <c r="ESX743" s="479"/>
      <c r="ESY743" s="479"/>
      <c r="ESZ743" s="479"/>
      <c r="ETA743" s="479"/>
      <c r="ETB743" s="479"/>
      <c r="ETC743" s="479"/>
      <c r="ETD743" s="479"/>
      <c r="ETE743" s="479"/>
      <c r="ETF743" s="479"/>
      <c r="ETG743" s="479"/>
      <c r="ETH743" s="479"/>
      <c r="ETI743" s="479"/>
      <c r="ETJ743" s="479"/>
      <c r="ETK743" s="479"/>
      <c r="ETL743" s="479"/>
      <c r="ETM743" s="479"/>
      <c r="ETN743" s="479"/>
      <c r="ETO743" s="479"/>
      <c r="ETP743" s="479"/>
      <c r="ETQ743" s="479"/>
      <c r="ETR743" s="479"/>
      <c r="ETS743" s="479"/>
      <c r="ETT743" s="479"/>
      <c r="ETU743" s="479"/>
      <c r="ETV743" s="479"/>
      <c r="ETW743" s="479"/>
      <c r="ETX743" s="479"/>
      <c r="ETY743" s="479"/>
      <c r="ETZ743" s="479"/>
      <c r="EUA743" s="479"/>
      <c r="EUB743" s="479"/>
      <c r="EUC743" s="479"/>
      <c r="EUD743" s="479"/>
      <c r="EUE743" s="479"/>
      <c r="EUF743" s="479"/>
      <c r="EUG743" s="479"/>
      <c r="EUH743" s="479"/>
      <c r="EUI743" s="479"/>
      <c r="EUJ743" s="479"/>
      <c r="EUK743" s="479"/>
      <c r="EUL743" s="479"/>
      <c r="EUM743" s="479"/>
      <c r="EUN743" s="479"/>
      <c r="EUO743" s="479"/>
      <c r="EUP743" s="479"/>
      <c r="EUQ743" s="479"/>
      <c r="EUR743" s="479"/>
      <c r="EUS743" s="479"/>
      <c r="EUT743" s="479"/>
      <c r="EUU743" s="479"/>
      <c r="EUV743" s="479"/>
      <c r="EUW743" s="479"/>
      <c r="EUX743" s="479"/>
      <c r="EUY743" s="479"/>
      <c r="EUZ743" s="479"/>
      <c r="EVA743" s="479"/>
      <c r="EVB743" s="479"/>
      <c r="EVC743" s="479"/>
      <c r="EVD743" s="479"/>
      <c r="EVE743" s="479"/>
      <c r="EVF743" s="479"/>
      <c r="EVG743" s="479"/>
      <c r="EVH743" s="479"/>
      <c r="EVI743" s="479"/>
      <c r="EVJ743" s="479"/>
      <c r="EVK743" s="479"/>
      <c r="EVL743" s="479"/>
      <c r="EVM743" s="479"/>
      <c r="EVN743" s="479"/>
      <c r="EVO743" s="479"/>
      <c r="EVP743" s="479"/>
      <c r="EVQ743" s="479"/>
      <c r="EVR743" s="479"/>
      <c r="EVS743" s="479"/>
      <c r="EVT743" s="479"/>
      <c r="EVU743" s="479"/>
      <c r="EVV743" s="479"/>
      <c r="EVW743" s="479"/>
      <c r="EVX743" s="479"/>
      <c r="EVY743" s="479"/>
      <c r="EVZ743" s="479"/>
      <c r="EWA743" s="479"/>
      <c r="EWB743" s="479"/>
      <c r="EWC743" s="479"/>
      <c r="EWD743" s="479"/>
      <c r="EWE743" s="479"/>
      <c r="EWF743" s="479"/>
      <c r="EWG743" s="479"/>
      <c r="EWH743" s="479"/>
      <c r="EWI743" s="479"/>
      <c r="EWJ743" s="479"/>
      <c r="EWK743" s="479"/>
      <c r="EWL743" s="479"/>
      <c r="EWM743" s="479"/>
      <c r="EWN743" s="479"/>
      <c r="EWO743" s="479"/>
      <c r="EWP743" s="479"/>
      <c r="EWQ743" s="479"/>
      <c r="EWR743" s="479"/>
      <c r="EWS743" s="479"/>
      <c r="EWT743" s="479"/>
      <c r="EWU743" s="479"/>
      <c r="EWV743" s="479"/>
      <c r="EWW743" s="479"/>
      <c r="EWX743" s="479"/>
      <c r="EWY743" s="479"/>
      <c r="EWZ743" s="479"/>
      <c r="EXA743" s="479"/>
      <c r="EXB743" s="479"/>
      <c r="EXC743" s="479"/>
      <c r="EXD743" s="479"/>
      <c r="EXE743" s="479"/>
      <c r="EXF743" s="479"/>
      <c r="EXG743" s="479"/>
      <c r="EXH743" s="479"/>
      <c r="EXI743" s="479"/>
      <c r="EXJ743" s="479"/>
      <c r="EXK743" s="479"/>
      <c r="EXL743" s="479"/>
      <c r="EXM743" s="479"/>
      <c r="EXN743" s="479"/>
      <c r="EXO743" s="479"/>
      <c r="EXP743" s="479"/>
      <c r="EXQ743" s="479"/>
      <c r="EXR743" s="479"/>
      <c r="EXS743" s="479"/>
      <c r="EXT743" s="479"/>
      <c r="EXU743" s="479"/>
      <c r="EXV743" s="479"/>
      <c r="EXW743" s="479"/>
      <c r="EXX743" s="479"/>
      <c r="EXY743" s="479"/>
      <c r="EXZ743" s="479"/>
      <c r="EYA743" s="479"/>
      <c r="EYB743" s="479"/>
      <c r="EYC743" s="479"/>
      <c r="EYD743" s="479"/>
      <c r="EYE743" s="479"/>
      <c r="EYF743" s="479"/>
      <c r="EYG743" s="479"/>
      <c r="EYH743" s="479"/>
      <c r="EYI743" s="479"/>
      <c r="EYJ743" s="479"/>
      <c r="EYK743" s="479"/>
      <c r="EYL743" s="479"/>
      <c r="EYM743" s="479"/>
      <c r="EYN743" s="479"/>
      <c r="EYO743" s="479"/>
      <c r="EYP743" s="479"/>
      <c r="EYQ743" s="479"/>
      <c r="EYR743" s="479"/>
      <c r="EYS743" s="479"/>
      <c r="EYT743" s="479"/>
      <c r="EYU743" s="479"/>
      <c r="EYV743" s="479"/>
      <c r="EYW743" s="479"/>
      <c r="EYX743" s="479"/>
      <c r="EYY743" s="479"/>
      <c r="EYZ743" s="479"/>
      <c r="EZA743" s="479"/>
      <c r="EZB743" s="479"/>
      <c r="EZC743" s="479"/>
      <c r="EZD743" s="479"/>
      <c r="EZE743" s="479"/>
      <c r="EZF743" s="479"/>
      <c r="EZG743" s="479"/>
      <c r="EZH743" s="479"/>
      <c r="EZI743" s="479"/>
      <c r="EZJ743" s="479"/>
      <c r="EZK743" s="479"/>
      <c r="EZL743" s="479"/>
      <c r="EZM743" s="479"/>
      <c r="EZN743" s="479"/>
      <c r="EZO743" s="479"/>
      <c r="EZP743" s="479"/>
      <c r="EZQ743" s="479"/>
      <c r="EZR743" s="479"/>
      <c r="EZS743" s="479"/>
      <c r="EZT743" s="479"/>
      <c r="EZU743" s="479"/>
      <c r="EZV743" s="479"/>
      <c r="EZW743" s="479"/>
      <c r="EZX743" s="479"/>
      <c r="EZY743" s="479"/>
      <c r="EZZ743" s="479"/>
      <c r="FAA743" s="479"/>
      <c r="FAB743" s="479"/>
      <c r="FAC743" s="479"/>
      <c r="FAD743" s="479"/>
      <c r="FAE743" s="479"/>
      <c r="FAF743" s="479"/>
      <c r="FAG743" s="479"/>
      <c r="FAH743" s="479"/>
      <c r="FAI743" s="479"/>
      <c r="FAJ743" s="479"/>
      <c r="FAK743" s="479"/>
      <c r="FAL743" s="479"/>
      <c r="FAM743" s="479"/>
      <c r="FAN743" s="479"/>
      <c r="FAO743" s="479"/>
      <c r="FAP743" s="479"/>
      <c r="FAQ743" s="479"/>
      <c r="FAR743" s="479"/>
      <c r="FAS743" s="479"/>
      <c r="FAT743" s="479"/>
      <c r="FAU743" s="479"/>
      <c r="FAV743" s="479"/>
      <c r="FAW743" s="479"/>
      <c r="FAX743" s="479"/>
      <c r="FAY743" s="479"/>
      <c r="FAZ743" s="479"/>
      <c r="FBA743" s="479"/>
      <c r="FBB743" s="479"/>
      <c r="FBC743" s="479"/>
      <c r="FBD743" s="479"/>
      <c r="FBE743" s="479"/>
      <c r="FBF743" s="479"/>
      <c r="FBG743" s="479"/>
      <c r="FBH743" s="479"/>
      <c r="FBI743" s="479"/>
      <c r="FBJ743" s="479"/>
      <c r="FBK743" s="479"/>
      <c r="FBL743" s="479"/>
      <c r="FBM743" s="479"/>
      <c r="FBN743" s="479"/>
      <c r="FBO743" s="479"/>
      <c r="FBP743" s="479"/>
      <c r="FBQ743" s="479"/>
      <c r="FBR743" s="479"/>
      <c r="FBS743" s="479"/>
      <c r="FBT743" s="479"/>
      <c r="FBU743" s="479"/>
      <c r="FBV743" s="479"/>
      <c r="FBW743" s="479"/>
      <c r="FBX743" s="479"/>
      <c r="FBY743" s="479"/>
      <c r="FBZ743" s="479"/>
      <c r="FCA743" s="479"/>
      <c r="FCB743" s="479"/>
      <c r="FCC743" s="479"/>
      <c r="FCD743" s="479"/>
      <c r="FCE743" s="479"/>
      <c r="FCF743" s="479"/>
      <c r="FCG743" s="479"/>
      <c r="FCH743" s="479"/>
      <c r="FCI743" s="479"/>
      <c r="FCJ743" s="479"/>
      <c r="FCK743" s="479"/>
      <c r="FCL743" s="479"/>
      <c r="FCM743" s="479"/>
      <c r="FCN743" s="479"/>
      <c r="FCO743" s="479"/>
      <c r="FCP743" s="479"/>
      <c r="FCQ743" s="479"/>
      <c r="FCR743" s="479"/>
      <c r="FCS743" s="479"/>
      <c r="FCT743" s="479"/>
      <c r="FCU743" s="479"/>
      <c r="FCV743" s="479"/>
      <c r="FCW743" s="479"/>
      <c r="FCX743" s="479"/>
      <c r="FCY743" s="479"/>
      <c r="FCZ743" s="479"/>
      <c r="FDA743" s="479"/>
      <c r="FDB743" s="479"/>
      <c r="FDC743" s="479"/>
      <c r="FDD743" s="479"/>
      <c r="FDE743" s="479"/>
      <c r="FDF743" s="479"/>
      <c r="FDG743" s="479"/>
      <c r="FDH743" s="479"/>
      <c r="FDI743" s="479"/>
      <c r="FDJ743" s="479"/>
      <c r="FDK743" s="479"/>
      <c r="FDL743" s="479"/>
      <c r="FDM743" s="479"/>
      <c r="FDN743" s="479"/>
      <c r="FDO743" s="479"/>
      <c r="FDP743" s="479"/>
      <c r="FDQ743" s="479"/>
      <c r="FDR743" s="479"/>
      <c r="FDS743" s="479"/>
      <c r="FDT743" s="479"/>
      <c r="FDU743" s="479"/>
      <c r="FDV743" s="479"/>
      <c r="FDW743" s="479"/>
      <c r="FDX743" s="479"/>
      <c r="FDY743" s="479"/>
      <c r="FDZ743" s="479"/>
      <c r="FEA743" s="479"/>
      <c r="FEB743" s="479"/>
      <c r="FEC743" s="479"/>
      <c r="FED743" s="479"/>
      <c r="FEE743" s="479"/>
      <c r="FEF743" s="479"/>
      <c r="FEG743" s="479"/>
      <c r="FEH743" s="479"/>
      <c r="FEI743" s="479"/>
      <c r="FEJ743" s="479"/>
      <c r="FEK743" s="479"/>
      <c r="FEL743" s="479"/>
      <c r="FEM743" s="479"/>
      <c r="FEN743" s="479"/>
      <c r="FEO743" s="479"/>
      <c r="FEP743" s="479"/>
      <c r="FEQ743" s="479"/>
      <c r="FER743" s="479"/>
      <c r="FES743" s="479"/>
      <c r="FET743" s="479"/>
      <c r="FEU743" s="479"/>
      <c r="FEV743" s="479"/>
      <c r="FEW743" s="479"/>
      <c r="FEX743" s="479"/>
      <c r="FEY743" s="479"/>
      <c r="FEZ743" s="479"/>
      <c r="FFA743" s="479"/>
      <c r="FFB743" s="479"/>
      <c r="FFC743" s="479"/>
      <c r="FFD743" s="479"/>
      <c r="FFE743" s="479"/>
      <c r="FFF743" s="479"/>
      <c r="FFG743" s="479"/>
      <c r="FFH743" s="479"/>
      <c r="FFI743" s="479"/>
      <c r="FFJ743" s="479"/>
      <c r="FFK743" s="479"/>
      <c r="FFL743" s="479"/>
      <c r="FFM743" s="479"/>
      <c r="FFN743" s="479"/>
      <c r="FFO743" s="479"/>
      <c r="FFP743" s="479"/>
      <c r="FFQ743" s="479"/>
      <c r="FFR743" s="479"/>
      <c r="FFS743" s="479"/>
      <c r="FFT743" s="479"/>
      <c r="FFU743" s="479"/>
      <c r="FFV743" s="479"/>
      <c r="FFW743" s="479"/>
      <c r="FFX743" s="479"/>
      <c r="FFY743" s="479"/>
      <c r="FFZ743" s="479"/>
      <c r="FGA743" s="479"/>
      <c r="FGB743" s="479"/>
      <c r="FGC743" s="479"/>
      <c r="FGD743" s="479"/>
      <c r="FGE743" s="479"/>
      <c r="FGF743" s="479"/>
      <c r="FGG743" s="479"/>
      <c r="FGH743" s="479"/>
      <c r="FGI743" s="479"/>
      <c r="FGJ743" s="479"/>
      <c r="FGK743" s="479"/>
      <c r="FGL743" s="479"/>
      <c r="FGM743" s="479"/>
      <c r="FGN743" s="479"/>
      <c r="FGO743" s="479"/>
      <c r="FGP743" s="479"/>
      <c r="FGQ743" s="479"/>
      <c r="FGR743" s="479"/>
      <c r="FGS743" s="479"/>
      <c r="FGT743" s="479"/>
      <c r="FGU743" s="479"/>
      <c r="FGV743" s="479"/>
      <c r="FGW743" s="479"/>
      <c r="FGX743" s="479"/>
      <c r="FGY743" s="479"/>
      <c r="FGZ743" s="479"/>
      <c r="FHA743" s="479"/>
      <c r="FHB743" s="479"/>
      <c r="FHC743" s="479"/>
      <c r="FHD743" s="479"/>
      <c r="FHE743" s="479"/>
      <c r="FHF743" s="479"/>
      <c r="FHG743" s="479"/>
      <c r="FHH743" s="479"/>
      <c r="FHI743" s="479"/>
      <c r="FHJ743" s="479"/>
      <c r="FHK743" s="479"/>
      <c r="FHL743" s="479"/>
      <c r="FHM743" s="479"/>
      <c r="FHN743" s="479"/>
      <c r="FHO743" s="479"/>
      <c r="FHP743" s="479"/>
      <c r="FHQ743" s="479"/>
      <c r="FHR743" s="479"/>
      <c r="FHS743" s="479"/>
      <c r="FHT743" s="479"/>
      <c r="FHU743" s="479"/>
      <c r="FHV743" s="479"/>
      <c r="FHW743" s="479"/>
      <c r="FHX743" s="479"/>
      <c r="FHY743" s="479"/>
      <c r="FHZ743" s="479"/>
      <c r="FIA743" s="479"/>
      <c r="FIB743" s="479"/>
      <c r="FIC743" s="479"/>
      <c r="FID743" s="479"/>
      <c r="FIE743" s="479"/>
      <c r="FIF743" s="479"/>
      <c r="FIG743" s="479"/>
      <c r="FIH743" s="479"/>
      <c r="FII743" s="479"/>
      <c r="FIJ743" s="479"/>
      <c r="FIK743" s="479"/>
      <c r="FIL743" s="479"/>
      <c r="FIM743" s="479"/>
      <c r="FIN743" s="479"/>
      <c r="FIO743" s="479"/>
      <c r="FIP743" s="479"/>
      <c r="FIQ743" s="479"/>
      <c r="FIR743" s="479"/>
      <c r="FIS743" s="479"/>
      <c r="FIT743" s="479"/>
      <c r="FIU743" s="479"/>
      <c r="FIV743" s="479"/>
      <c r="FIW743" s="479"/>
      <c r="FIX743" s="479"/>
      <c r="FIY743" s="479"/>
      <c r="FIZ743" s="479"/>
      <c r="FJA743" s="479"/>
      <c r="FJB743" s="479"/>
      <c r="FJC743" s="479"/>
      <c r="FJD743" s="479"/>
      <c r="FJE743" s="479"/>
      <c r="FJF743" s="479"/>
      <c r="FJG743" s="479"/>
      <c r="FJH743" s="479"/>
      <c r="FJI743" s="479"/>
      <c r="FJJ743" s="479"/>
      <c r="FJK743" s="479"/>
      <c r="FJL743" s="479"/>
      <c r="FJM743" s="479"/>
      <c r="FJN743" s="479"/>
      <c r="FJO743" s="479"/>
      <c r="FJP743" s="479"/>
      <c r="FJQ743" s="479"/>
      <c r="FJR743" s="479"/>
      <c r="FJS743" s="479"/>
      <c r="FJT743" s="479"/>
      <c r="FJU743" s="479"/>
      <c r="FJV743" s="479"/>
      <c r="FJW743" s="479"/>
      <c r="FJX743" s="479"/>
      <c r="FJY743" s="479"/>
      <c r="FJZ743" s="479"/>
      <c r="FKA743" s="479"/>
      <c r="FKB743" s="479"/>
      <c r="FKC743" s="479"/>
      <c r="FKD743" s="479"/>
      <c r="FKE743" s="479"/>
      <c r="FKF743" s="479"/>
      <c r="FKG743" s="479"/>
      <c r="FKH743" s="479"/>
      <c r="FKI743" s="479"/>
      <c r="FKJ743" s="479"/>
      <c r="FKK743" s="479"/>
      <c r="FKL743" s="479"/>
      <c r="FKM743" s="479"/>
      <c r="FKN743" s="479"/>
      <c r="FKO743" s="479"/>
      <c r="FKP743" s="479"/>
      <c r="FKQ743" s="479"/>
      <c r="FKR743" s="479"/>
      <c r="FKS743" s="479"/>
      <c r="FKT743" s="479"/>
      <c r="FKU743" s="479"/>
      <c r="FKV743" s="479"/>
      <c r="FKW743" s="479"/>
      <c r="FKX743" s="479"/>
      <c r="FKY743" s="479"/>
      <c r="FKZ743" s="479"/>
      <c r="FLA743" s="479"/>
      <c r="FLB743" s="479"/>
      <c r="FLC743" s="479"/>
      <c r="FLD743" s="479"/>
      <c r="FLE743" s="479"/>
      <c r="FLF743" s="479"/>
      <c r="FLG743" s="479"/>
      <c r="FLH743" s="479"/>
      <c r="FLI743" s="479"/>
      <c r="FLJ743" s="479"/>
      <c r="FLK743" s="479"/>
      <c r="FLL743" s="479"/>
      <c r="FLM743" s="479"/>
      <c r="FLN743" s="479"/>
      <c r="FLO743" s="479"/>
      <c r="FLP743" s="479"/>
      <c r="FLQ743" s="479"/>
      <c r="FLR743" s="479"/>
      <c r="FLS743" s="479"/>
      <c r="FLT743" s="479"/>
      <c r="FLU743" s="479"/>
      <c r="FLV743" s="479"/>
      <c r="FLW743" s="479"/>
      <c r="FLX743" s="479"/>
      <c r="FLY743" s="479"/>
      <c r="FLZ743" s="479"/>
      <c r="FMA743" s="479"/>
      <c r="FMB743" s="479"/>
      <c r="FMC743" s="479"/>
      <c r="FMD743" s="479"/>
      <c r="FME743" s="479"/>
      <c r="FMF743" s="479"/>
      <c r="FMG743" s="479"/>
      <c r="FMH743" s="479"/>
      <c r="FMI743" s="479"/>
      <c r="FMJ743" s="479"/>
      <c r="FMK743" s="479"/>
      <c r="FML743" s="479"/>
      <c r="FMM743" s="479"/>
      <c r="FMN743" s="479"/>
      <c r="FMO743" s="479"/>
      <c r="FMP743" s="479"/>
      <c r="FMQ743" s="479"/>
      <c r="FMR743" s="479"/>
      <c r="FMS743" s="479"/>
      <c r="FMT743" s="479"/>
      <c r="FMU743" s="479"/>
      <c r="FMV743" s="479"/>
      <c r="FMW743" s="479"/>
      <c r="FMX743" s="479"/>
      <c r="FMY743" s="479"/>
      <c r="FMZ743" s="479"/>
      <c r="FNA743" s="479"/>
      <c r="FNB743" s="479"/>
      <c r="FNC743" s="479"/>
      <c r="FND743" s="479"/>
      <c r="FNE743" s="479"/>
      <c r="FNF743" s="479"/>
      <c r="FNG743" s="479"/>
      <c r="FNH743" s="479"/>
      <c r="FNI743" s="479"/>
      <c r="FNJ743" s="479"/>
      <c r="FNK743" s="479"/>
      <c r="FNL743" s="479"/>
      <c r="FNM743" s="479"/>
      <c r="FNN743" s="479"/>
      <c r="FNO743" s="479"/>
      <c r="FNP743" s="479"/>
      <c r="FNQ743" s="479"/>
      <c r="FNR743" s="479"/>
      <c r="FNS743" s="479"/>
      <c r="FNT743" s="479"/>
      <c r="FNU743" s="479"/>
      <c r="FNV743" s="479"/>
      <c r="FNW743" s="479"/>
      <c r="FNX743" s="479"/>
      <c r="FNY743" s="479"/>
      <c r="FNZ743" s="479"/>
      <c r="FOA743" s="479"/>
      <c r="FOB743" s="479"/>
      <c r="FOC743" s="479"/>
      <c r="FOD743" s="479"/>
      <c r="FOE743" s="479"/>
      <c r="FOF743" s="479"/>
      <c r="FOG743" s="479"/>
      <c r="FOH743" s="479"/>
      <c r="FOI743" s="479"/>
      <c r="FOJ743" s="479"/>
      <c r="FOK743" s="479"/>
      <c r="FOL743" s="479"/>
      <c r="FOM743" s="479"/>
      <c r="FON743" s="479"/>
      <c r="FOO743" s="479"/>
      <c r="FOP743" s="479"/>
      <c r="FOQ743" s="479"/>
      <c r="FOR743" s="479"/>
      <c r="FOS743" s="479"/>
      <c r="FOT743" s="479"/>
      <c r="FOU743" s="479"/>
      <c r="FOV743" s="479"/>
      <c r="FOW743" s="479"/>
      <c r="FOX743" s="479"/>
      <c r="FOY743" s="479"/>
      <c r="FOZ743" s="479"/>
      <c r="FPA743" s="479"/>
      <c r="FPB743" s="479"/>
      <c r="FPC743" s="479"/>
      <c r="FPD743" s="479"/>
      <c r="FPE743" s="479"/>
      <c r="FPF743" s="479"/>
      <c r="FPG743" s="479"/>
      <c r="FPH743" s="479"/>
      <c r="FPI743" s="479"/>
      <c r="FPJ743" s="479"/>
      <c r="FPK743" s="479"/>
      <c r="FPL743" s="479"/>
      <c r="FPM743" s="479"/>
      <c r="FPN743" s="479"/>
      <c r="FPO743" s="479"/>
      <c r="FPP743" s="479"/>
      <c r="FPQ743" s="479"/>
      <c r="FPR743" s="479"/>
      <c r="FPS743" s="479"/>
      <c r="FPT743" s="479"/>
      <c r="FPU743" s="479"/>
      <c r="FPV743" s="479"/>
      <c r="FPW743" s="479"/>
      <c r="FPX743" s="479"/>
      <c r="FPY743" s="479"/>
      <c r="FPZ743" s="479"/>
      <c r="FQA743" s="479"/>
      <c r="FQB743" s="479"/>
      <c r="FQC743" s="479"/>
      <c r="FQD743" s="479"/>
      <c r="FQE743" s="479"/>
      <c r="FQF743" s="479"/>
      <c r="FQG743" s="479"/>
      <c r="FQH743" s="479"/>
      <c r="FQI743" s="479"/>
      <c r="FQJ743" s="479"/>
      <c r="FQK743" s="479"/>
      <c r="FQL743" s="479"/>
      <c r="FQM743" s="479"/>
      <c r="FQN743" s="479"/>
      <c r="FQO743" s="479"/>
      <c r="FQP743" s="479"/>
      <c r="FQQ743" s="479"/>
      <c r="FQR743" s="479"/>
      <c r="FQS743" s="479"/>
      <c r="FQT743" s="479"/>
      <c r="FQU743" s="479"/>
      <c r="FQV743" s="479"/>
      <c r="FQW743" s="479"/>
      <c r="FQX743" s="479"/>
      <c r="FQY743" s="479"/>
      <c r="FQZ743" s="479"/>
      <c r="FRA743" s="479"/>
      <c r="FRB743" s="479"/>
      <c r="FRC743" s="479"/>
      <c r="FRD743" s="479"/>
      <c r="FRE743" s="479"/>
      <c r="FRF743" s="479"/>
      <c r="FRG743" s="479"/>
      <c r="FRH743" s="479"/>
      <c r="FRI743" s="479"/>
      <c r="FRJ743" s="479"/>
      <c r="FRK743" s="479"/>
      <c r="FRL743" s="479"/>
      <c r="FRM743" s="479"/>
      <c r="FRN743" s="479"/>
      <c r="FRO743" s="479"/>
      <c r="FRP743" s="479"/>
      <c r="FRQ743" s="479"/>
      <c r="FRR743" s="479"/>
      <c r="FRS743" s="479"/>
      <c r="FRT743" s="479"/>
      <c r="FRU743" s="479"/>
      <c r="FRV743" s="479"/>
      <c r="FRW743" s="479"/>
      <c r="FRX743" s="479"/>
      <c r="FRY743" s="479"/>
      <c r="FRZ743" s="479"/>
      <c r="FSA743" s="479"/>
      <c r="FSB743" s="479"/>
      <c r="FSC743" s="479"/>
      <c r="FSD743" s="479"/>
      <c r="FSE743" s="479"/>
      <c r="FSF743" s="479"/>
      <c r="FSG743" s="479"/>
      <c r="FSH743" s="479"/>
      <c r="FSI743" s="479"/>
      <c r="FSJ743" s="479"/>
      <c r="FSK743" s="479"/>
      <c r="FSL743" s="479"/>
      <c r="FSM743" s="479"/>
      <c r="FSN743" s="479"/>
      <c r="FSO743" s="479"/>
      <c r="FSP743" s="479"/>
      <c r="FSQ743" s="479"/>
      <c r="FSR743" s="479"/>
      <c r="FSS743" s="479"/>
      <c r="FST743" s="479"/>
      <c r="FSU743" s="479"/>
      <c r="FSV743" s="479"/>
      <c r="FSW743" s="479"/>
      <c r="FSX743" s="479"/>
      <c r="FSY743" s="479"/>
      <c r="FSZ743" s="479"/>
      <c r="FTA743" s="479"/>
      <c r="FTB743" s="479"/>
      <c r="FTC743" s="479"/>
      <c r="FTD743" s="479"/>
      <c r="FTE743" s="479"/>
      <c r="FTF743" s="479"/>
      <c r="FTG743" s="479"/>
      <c r="FTH743" s="479"/>
      <c r="FTI743" s="479"/>
      <c r="FTJ743" s="479"/>
      <c r="FTK743" s="479"/>
      <c r="FTL743" s="479"/>
      <c r="FTM743" s="479"/>
      <c r="FTN743" s="479"/>
      <c r="FTO743" s="479"/>
      <c r="FTP743" s="479"/>
      <c r="FTQ743" s="479"/>
      <c r="FTR743" s="479"/>
      <c r="FTS743" s="479"/>
      <c r="FTT743" s="479"/>
      <c r="FTU743" s="479"/>
      <c r="FTV743" s="479"/>
      <c r="FTW743" s="479"/>
      <c r="FTX743" s="479"/>
      <c r="FTY743" s="479"/>
      <c r="FTZ743" s="479"/>
      <c r="FUA743" s="479"/>
      <c r="FUB743" s="479"/>
      <c r="FUC743" s="479"/>
      <c r="FUD743" s="479"/>
      <c r="FUE743" s="479"/>
      <c r="FUF743" s="479"/>
      <c r="FUG743" s="479"/>
      <c r="FUH743" s="479"/>
      <c r="FUI743" s="479"/>
      <c r="FUJ743" s="479"/>
      <c r="FUK743" s="479"/>
      <c r="FUL743" s="479"/>
      <c r="FUM743" s="479"/>
      <c r="FUN743" s="479"/>
      <c r="FUO743" s="479"/>
      <c r="FUP743" s="479"/>
      <c r="FUQ743" s="479"/>
      <c r="FUR743" s="479"/>
      <c r="FUS743" s="479"/>
      <c r="FUT743" s="479"/>
      <c r="FUU743" s="479"/>
      <c r="FUV743" s="479"/>
      <c r="FUW743" s="479"/>
      <c r="FUX743" s="479"/>
      <c r="FUY743" s="479"/>
      <c r="FUZ743" s="479"/>
      <c r="FVA743" s="479"/>
      <c r="FVB743" s="479"/>
      <c r="FVC743" s="479"/>
      <c r="FVD743" s="479"/>
      <c r="FVE743" s="479"/>
      <c r="FVF743" s="479"/>
      <c r="FVG743" s="479"/>
      <c r="FVH743" s="479"/>
      <c r="FVI743" s="479"/>
      <c r="FVJ743" s="479"/>
      <c r="FVK743" s="479"/>
      <c r="FVL743" s="479"/>
      <c r="FVM743" s="479"/>
      <c r="FVN743" s="479"/>
      <c r="FVO743" s="479"/>
      <c r="FVP743" s="479"/>
      <c r="FVQ743" s="479"/>
      <c r="FVR743" s="479"/>
      <c r="FVS743" s="479"/>
      <c r="FVT743" s="479"/>
      <c r="FVU743" s="479"/>
      <c r="FVV743" s="479"/>
      <c r="FVW743" s="479"/>
      <c r="FVX743" s="479"/>
      <c r="FVY743" s="479"/>
      <c r="FVZ743" s="479"/>
      <c r="FWA743" s="479"/>
      <c r="FWB743" s="479"/>
      <c r="FWC743" s="479"/>
      <c r="FWD743" s="479"/>
      <c r="FWE743" s="479"/>
      <c r="FWF743" s="479"/>
      <c r="FWG743" s="479"/>
      <c r="FWH743" s="479"/>
      <c r="FWI743" s="479"/>
      <c r="FWJ743" s="479"/>
      <c r="FWK743" s="479"/>
      <c r="FWL743" s="479"/>
      <c r="FWM743" s="479"/>
      <c r="FWN743" s="479"/>
      <c r="FWO743" s="479"/>
      <c r="FWP743" s="479"/>
      <c r="FWQ743" s="479"/>
      <c r="FWR743" s="479"/>
      <c r="FWS743" s="479"/>
      <c r="FWT743" s="479"/>
      <c r="FWU743" s="479"/>
      <c r="FWV743" s="479"/>
      <c r="FWW743" s="479"/>
      <c r="FWX743" s="479"/>
      <c r="FWY743" s="479"/>
      <c r="FWZ743" s="479"/>
      <c r="FXA743" s="479"/>
      <c r="FXB743" s="479"/>
      <c r="FXC743" s="479"/>
      <c r="FXD743" s="479"/>
      <c r="FXE743" s="479"/>
      <c r="FXF743" s="479"/>
      <c r="FXG743" s="479"/>
      <c r="FXH743" s="479"/>
      <c r="FXI743" s="479"/>
      <c r="FXJ743" s="479"/>
      <c r="FXK743" s="479"/>
      <c r="FXL743" s="479"/>
      <c r="FXM743" s="479"/>
      <c r="FXN743" s="479"/>
      <c r="FXO743" s="479"/>
      <c r="FXP743" s="479"/>
      <c r="FXQ743" s="479"/>
      <c r="FXR743" s="479"/>
      <c r="FXS743" s="479"/>
      <c r="FXT743" s="479"/>
      <c r="FXU743" s="479"/>
      <c r="FXV743" s="479"/>
      <c r="FXW743" s="479"/>
      <c r="FXX743" s="479"/>
      <c r="FXY743" s="479"/>
      <c r="FXZ743" s="479"/>
      <c r="FYA743" s="479"/>
      <c r="FYB743" s="479"/>
      <c r="FYC743" s="479"/>
      <c r="FYD743" s="479"/>
      <c r="FYE743" s="479"/>
      <c r="FYF743" s="479"/>
      <c r="FYG743" s="479"/>
      <c r="FYH743" s="479"/>
      <c r="FYI743" s="479"/>
      <c r="FYJ743" s="479"/>
      <c r="FYK743" s="479"/>
      <c r="FYL743" s="479"/>
      <c r="FYM743" s="479"/>
      <c r="FYN743" s="479"/>
      <c r="FYO743" s="479"/>
      <c r="FYP743" s="479"/>
      <c r="FYQ743" s="479"/>
      <c r="FYR743" s="479"/>
      <c r="FYS743" s="479"/>
      <c r="FYT743" s="479"/>
      <c r="FYU743" s="479"/>
      <c r="FYV743" s="479"/>
      <c r="FYW743" s="479"/>
      <c r="FYX743" s="479"/>
      <c r="FYY743" s="479"/>
      <c r="FYZ743" s="479"/>
      <c r="FZA743" s="479"/>
      <c r="FZB743" s="479"/>
      <c r="FZC743" s="479"/>
      <c r="FZD743" s="479"/>
      <c r="FZE743" s="479"/>
      <c r="FZF743" s="479"/>
      <c r="FZG743" s="479"/>
      <c r="FZH743" s="479"/>
      <c r="FZI743" s="479"/>
      <c r="FZJ743" s="479"/>
      <c r="FZK743" s="479"/>
      <c r="FZL743" s="479"/>
      <c r="FZM743" s="479"/>
      <c r="FZN743" s="479"/>
      <c r="FZO743" s="479"/>
      <c r="FZP743" s="479"/>
      <c r="FZQ743" s="479"/>
      <c r="FZR743" s="479"/>
      <c r="FZS743" s="479"/>
      <c r="FZT743" s="479"/>
      <c r="FZU743" s="479"/>
      <c r="FZV743" s="479"/>
      <c r="FZW743" s="479"/>
      <c r="FZX743" s="479"/>
      <c r="FZY743" s="479"/>
      <c r="FZZ743" s="479"/>
      <c r="GAA743" s="479"/>
      <c r="GAB743" s="479"/>
      <c r="GAC743" s="479"/>
      <c r="GAD743" s="479"/>
      <c r="GAE743" s="479"/>
      <c r="GAF743" s="479"/>
      <c r="GAG743" s="479"/>
      <c r="GAH743" s="479"/>
      <c r="GAI743" s="479"/>
      <c r="GAJ743" s="479"/>
      <c r="GAK743" s="479"/>
      <c r="GAL743" s="479"/>
      <c r="GAM743" s="479"/>
      <c r="GAN743" s="479"/>
      <c r="GAO743" s="479"/>
      <c r="GAP743" s="479"/>
      <c r="GAQ743" s="479"/>
      <c r="GAR743" s="479"/>
      <c r="GAS743" s="479"/>
      <c r="GAT743" s="479"/>
      <c r="GAU743" s="479"/>
      <c r="GAV743" s="479"/>
      <c r="GAW743" s="479"/>
      <c r="GAX743" s="479"/>
      <c r="GAY743" s="479"/>
      <c r="GAZ743" s="479"/>
      <c r="GBA743" s="479"/>
      <c r="GBB743" s="479"/>
      <c r="GBC743" s="479"/>
      <c r="GBD743" s="479"/>
      <c r="GBE743" s="479"/>
      <c r="GBF743" s="479"/>
      <c r="GBG743" s="479"/>
      <c r="GBH743" s="479"/>
      <c r="GBI743" s="479"/>
      <c r="GBJ743" s="479"/>
      <c r="GBK743" s="479"/>
      <c r="GBL743" s="479"/>
      <c r="GBM743" s="479"/>
      <c r="GBN743" s="479"/>
      <c r="GBO743" s="479"/>
      <c r="GBP743" s="479"/>
      <c r="GBQ743" s="479"/>
      <c r="GBR743" s="479"/>
      <c r="GBS743" s="479"/>
      <c r="GBT743" s="479"/>
      <c r="GBU743" s="479"/>
      <c r="GBV743" s="479"/>
      <c r="GBW743" s="479"/>
      <c r="GBX743" s="479"/>
      <c r="GBY743" s="479"/>
      <c r="GBZ743" s="479"/>
      <c r="GCA743" s="479"/>
      <c r="GCB743" s="479"/>
      <c r="GCC743" s="479"/>
      <c r="GCD743" s="479"/>
      <c r="GCE743" s="479"/>
      <c r="GCF743" s="479"/>
      <c r="GCG743" s="479"/>
      <c r="GCH743" s="479"/>
      <c r="GCI743" s="479"/>
      <c r="GCJ743" s="479"/>
      <c r="GCK743" s="479"/>
      <c r="GCL743" s="479"/>
      <c r="GCM743" s="479"/>
      <c r="GCN743" s="479"/>
      <c r="GCO743" s="479"/>
      <c r="GCP743" s="479"/>
      <c r="GCQ743" s="479"/>
      <c r="GCR743" s="479"/>
      <c r="GCS743" s="479"/>
      <c r="GCT743" s="479"/>
      <c r="GCU743" s="479"/>
      <c r="GCV743" s="479"/>
      <c r="GCW743" s="479"/>
      <c r="GCX743" s="479"/>
      <c r="GCY743" s="479"/>
      <c r="GCZ743" s="479"/>
      <c r="GDA743" s="479"/>
      <c r="GDB743" s="479"/>
      <c r="GDC743" s="479"/>
      <c r="GDD743" s="479"/>
      <c r="GDE743" s="479"/>
      <c r="GDF743" s="479"/>
      <c r="GDG743" s="479"/>
      <c r="GDH743" s="479"/>
      <c r="GDI743" s="479"/>
      <c r="GDJ743" s="479"/>
      <c r="GDK743" s="479"/>
      <c r="GDL743" s="479"/>
      <c r="GDM743" s="479"/>
      <c r="GDN743" s="479"/>
      <c r="GDO743" s="479"/>
      <c r="GDP743" s="479"/>
      <c r="GDQ743" s="479"/>
      <c r="GDR743" s="479"/>
      <c r="GDS743" s="479"/>
      <c r="GDT743" s="479"/>
      <c r="GDU743" s="479"/>
      <c r="GDV743" s="479"/>
      <c r="GDW743" s="479"/>
      <c r="GDX743" s="479"/>
      <c r="GDY743" s="479"/>
      <c r="GDZ743" s="479"/>
      <c r="GEA743" s="479"/>
      <c r="GEB743" s="479"/>
      <c r="GEC743" s="479"/>
      <c r="GED743" s="479"/>
      <c r="GEE743" s="479"/>
      <c r="GEF743" s="479"/>
      <c r="GEG743" s="479"/>
      <c r="GEH743" s="479"/>
      <c r="GEI743" s="479"/>
      <c r="GEJ743" s="479"/>
      <c r="GEK743" s="479"/>
      <c r="GEL743" s="479"/>
      <c r="GEM743" s="479"/>
      <c r="GEN743" s="479"/>
      <c r="GEO743" s="479"/>
      <c r="GEP743" s="479"/>
      <c r="GEQ743" s="479"/>
      <c r="GER743" s="479"/>
      <c r="GES743" s="479"/>
      <c r="GET743" s="479"/>
      <c r="GEU743" s="479"/>
      <c r="GEV743" s="479"/>
      <c r="GEW743" s="479"/>
      <c r="GEX743" s="479"/>
      <c r="GEY743" s="479"/>
      <c r="GEZ743" s="479"/>
      <c r="GFA743" s="479"/>
      <c r="GFB743" s="479"/>
      <c r="GFC743" s="479"/>
      <c r="GFD743" s="479"/>
      <c r="GFE743" s="479"/>
      <c r="GFF743" s="479"/>
      <c r="GFG743" s="479"/>
      <c r="GFH743" s="479"/>
      <c r="GFI743" s="479"/>
      <c r="GFJ743" s="479"/>
      <c r="GFK743" s="479"/>
      <c r="GFL743" s="479"/>
      <c r="GFM743" s="479"/>
      <c r="GFN743" s="479"/>
      <c r="GFO743" s="479"/>
      <c r="GFP743" s="479"/>
      <c r="GFQ743" s="479"/>
      <c r="GFR743" s="479"/>
      <c r="GFS743" s="479"/>
      <c r="GFT743" s="479"/>
      <c r="GFU743" s="479"/>
      <c r="GFV743" s="479"/>
      <c r="GFW743" s="479"/>
      <c r="GFX743" s="479"/>
      <c r="GFY743" s="479"/>
      <c r="GFZ743" s="479"/>
      <c r="GGA743" s="479"/>
      <c r="GGB743" s="479"/>
      <c r="GGC743" s="479"/>
      <c r="GGD743" s="479"/>
      <c r="GGE743" s="479"/>
      <c r="GGF743" s="479"/>
      <c r="GGG743" s="479"/>
      <c r="GGH743" s="479"/>
      <c r="GGI743" s="479"/>
      <c r="GGJ743" s="479"/>
      <c r="GGK743" s="479"/>
      <c r="GGL743" s="479"/>
      <c r="GGM743" s="479"/>
      <c r="GGN743" s="479"/>
      <c r="GGO743" s="479"/>
      <c r="GGP743" s="479"/>
      <c r="GGQ743" s="479"/>
      <c r="GGR743" s="479"/>
      <c r="GGS743" s="479"/>
      <c r="GGT743" s="479"/>
      <c r="GGU743" s="479"/>
      <c r="GGV743" s="479"/>
      <c r="GGW743" s="479"/>
      <c r="GGX743" s="479"/>
      <c r="GGY743" s="479"/>
      <c r="GGZ743" s="479"/>
      <c r="GHA743" s="479"/>
      <c r="GHB743" s="479"/>
      <c r="GHC743" s="479"/>
      <c r="GHD743" s="479"/>
      <c r="GHE743" s="479"/>
      <c r="GHF743" s="479"/>
      <c r="GHG743" s="479"/>
      <c r="GHH743" s="479"/>
      <c r="GHI743" s="479"/>
      <c r="GHJ743" s="479"/>
      <c r="GHK743" s="479"/>
      <c r="GHL743" s="479"/>
      <c r="GHM743" s="479"/>
      <c r="GHN743" s="479"/>
      <c r="GHO743" s="479"/>
      <c r="GHP743" s="479"/>
      <c r="GHQ743" s="479"/>
      <c r="GHR743" s="479"/>
      <c r="GHS743" s="479"/>
      <c r="GHT743" s="479"/>
      <c r="GHU743" s="479"/>
      <c r="GHV743" s="479"/>
      <c r="GHW743" s="479"/>
      <c r="GHX743" s="479"/>
      <c r="GHY743" s="479"/>
      <c r="GHZ743" s="479"/>
      <c r="GIA743" s="479"/>
      <c r="GIB743" s="479"/>
      <c r="GIC743" s="479"/>
      <c r="GID743" s="479"/>
      <c r="GIE743" s="479"/>
      <c r="GIF743" s="479"/>
      <c r="GIG743" s="479"/>
      <c r="GIH743" s="479"/>
      <c r="GII743" s="479"/>
      <c r="GIJ743" s="479"/>
      <c r="GIK743" s="479"/>
      <c r="GIL743" s="479"/>
      <c r="GIM743" s="479"/>
      <c r="GIN743" s="479"/>
      <c r="GIO743" s="479"/>
      <c r="GIP743" s="479"/>
      <c r="GIQ743" s="479"/>
      <c r="GIR743" s="479"/>
      <c r="GIS743" s="479"/>
      <c r="GIT743" s="479"/>
      <c r="GIU743" s="479"/>
      <c r="GIV743" s="479"/>
      <c r="GIW743" s="479"/>
      <c r="GIX743" s="479"/>
      <c r="GIY743" s="479"/>
      <c r="GIZ743" s="479"/>
      <c r="GJA743" s="479"/>
      <c r="GJB743" s="479"/>
      <c r="GJC743" s="479"/>
      <c r="GJD743" s="479"/>
      <c r="GJE743" s="479"/>
      <c r="GJF743" s="479"/>
      <c r="GJG743" s="479"/>
      <c r="GJH743" s="479"/>
      <c r="GJI743" s="479"/>
      <c r="GJJ743" s="479"/>
      <c r="GJK743" s="479"/>
      <c r="GJL743" s="479"/>
      <c r="GJM743" s="479"/>
      <c r="GJN743" s="479"/>
      <c r="GJO743" s="479"/>
      <c r="GJP743" s="479"/>
      <c r="GJQ743" s="479"/>
      <c r="GJR743" s="479"/>
      <c r="GJS743" s="479"/>
      <c r="GJT743" s="479"/>
      <c r="GJU743" s="479"/>
      <c r="GJV743" s="479"/>
      <c r="GJW743" s="479"/>
      <c r="GJX743" s="479"/>
      <c r="GJY743" s="479"/>
      <c r="GJZ743" s="479"/>
      <c r="GKA743" s="479"/>
      <c r="GKB743" s="479"/>
      <c r="GKC743" s="479"/>
      <c r="GKD743" s="479"/>
      <c r="GKE743" s="479"/>
      <c r="GKF743" s="479"/>
      <c r="GKG743" s="479"/>
      <c r="GKH743" s="479"/>
      <c r="GKI743" s="479"/>
      <c r="GKJ743" s="479"/>
      <c r="GKK743" s="479"/>
      <c r="GKL743" s="479"/>
      <c r="GKM743" s="479"/>
      <c r="GKN743" s="479"/>
      <c r="GKO743" s="479"/>
      <c r="GKP743" s="479"/>
      <c r="GKQ743" s="479"/>
      <c r="GKR743" s="479"/>
      <c r="GKS743" s="479"/>
      <c r="GKT743" s="479"/>
      <c r="GKU743" s="479"/>
      <c r="GKV743" s="479"/>
      <c r="GKW743" s="479"/>
      <c r="GKX743" s="479"/>
      <c r="GKY743" s="479"/>
      <c r="GKZ743" s="479"/>
      <c r="GLA743" s="479"/>
      <c r="GLB743" s="479"/>
      <c r="GLC743" s="479"/>
      <c r="GLD743" s="479"/>
      <c r="GLE743" s="479"/>
      <c r="GLF743" s="479"/>
      <c r="GLG743" s="479"/>
      <c r="GLH743" s="479"/>
      <c r="GLI743" s="479"/>
      <c r="GLJ743" s="479"/>
      <c r="GLK743" s="479"/>
      <c r="GLL743" s="479"/>
      <c r="GLM743" s="479"/>
      <c r="GLN743" s="479"/>
      <c r="GLO743" s="479"/>
      <c r="GLP743" s="479"/>
      <c r="GLQ743" s="479"/>
      <c r="GLR743" s="479"/>
      <c r="GLS743" s="479"/>
      <c r="GLT743" s="479"/>
      <c r="GLU743" s="479"/>
      <c r="GLV743" s="479"/>
      <c r="GLW743" s="479"/>
      <c r="GLX743" s="479"/>
      <c r="GLY743" s="479"/>
      <c r="GLZ743" s="479"/>
      <c r="GMA743" s="479"/>
      <c r="GMB743" s="479"/>
      <c r="GMC743" s="479"/>
      <c r="GMD743" s="479"/>
      <c r="GME743" s="479"/>
      <c r="GMF743" s="479"/>
      <c r="GMG743" s="479"/>
      <c r="GMH743" s="479"/>
      <c r="GMI743" s="479"/>
      <c r="GMJ743" s="479"/>
      <c r="GMK743" s="479"/>
      <c r="GML743" s="479"/>
      <c r="GMM743" s="479"/>
      <c r="GMN743" s="479"/>
      <c r="GMO743" s="479"/>
      <c r="GMP743" s="479"/>
      <c r="GMQ743" s="479"/>
      <c r="GMR743" s="479"/>
      <c r="GMS743" s="479"/>
      <c r="GMT743" s="479"/>
      <c r="GMU743" s="479"/>
      <c r="GMV743" s="479"/>
      <c r="GMW743" s="479"/>
      <c r="GMX743" s="479"/>
      <c r="GMY743" s="479"/>
      <c r="GMZ743" s="479"/>
      <c r="GNA743" s="479"/>
      <c r="GNB743" s="479"/>
      <c r="GNC743" s="479"/>
      <c r="GND743" s="479"/>
      <c r="GNE743" s="479"/>
      <c r="GNF743" s="479"/>
      <c r="GNG743" s="479"/>
      <c r="GNH743" s="479"/>
      <c r="GNI743" s="479"/>
      <c r="GNJ743" s="479"/>
      <c r="GNK743" s="479"/>
      <c r="GNL743" s="479"/>
      <c r="GNM743" s="479"/>
      <c r="GNN743" s="479"/>
      <c r="GNO743" s="479"/>
      <c r="GNP743" s="479"/>
      <c r="GNQ743" s="479"/>
      <c r="GNR743" s="479"/>
      <c r="GNS743" s="479"/>
      <c r="GNT743" s="479"/>
      <c r="GNU743" s="479"/>
      <c r="GNV743" s="479"/>
      <c r="GNW743" s="479"/>
      <c r="GNX743" s="479"/>
      <c r="GNY743" s="479"/>
      <c r="GNZ743" s="479"/>
      <c r="GOA743" s="479"/>
      <c r="GOB743" s="479"/>
      <c r="GOC743" s="479"/>
      <c r="GOD743" s="479"/>
      <c r="GOE743" s="479"/>
      <c r="GOF743" s="479"/>
      <c r="GOG743" s="479"/>
      <c r="GOH743" s="479"/>
      <c r="GOI743" s="479"/>
      <c r="GOJ743" s="479"/>
      <c r="GOK743" s="479"/>
      <c r="GOL743" s="479"/>
      <c r="GOM743" s="479"/>
      <c r="GON743" s="479"/>
      <c r="GOO743" s="479"/>
      <c r="GOP743" s="479"/>
      <c r="GOQ743" s="479"/>
      <c r="GOR743" s="479"/>
      <c r="GOS743" s="479"/>
      <c r="GOT743" s="479"/>
      <c r="GOU743" s="479"/>
      <c r="GOV743" s="479"/>
      <c r="GOW743" s="479"/>
      <c r="GOX743" s="479"/>
      <c r="GOY743" s="479"/>
      <c r="GOZ743" s="479"/>
      <c r="GPA743" s="479"/>
      <c r="GPB743" s="479"/>
      <c r="GPC743" s="479"/>
      <c r="GPD743" s="479"/>
      <c r="GPE743" s="479"/>
      <c r="GPF743" s="479"/>
      <c r="GPG743" s="479"/>
      <c r="GPH743" s="479"/>
      <c r="GPI743" s="479"/>
      <c r="GPJ743" s="479"/>
      <c r="GPK743" s="479"/>
      <c r="GPL743" s="479"/>
      <c r="GPM743" s="479"/>
      <c r="GPN743" s="479"/>
      <c r="GPO743" s="479"/>
      <c r="GPP743" s="479"/>
      <c r="GPQ743" s="479"/>
      <c r="GPR743" s="479"/>
      <c r="GPS743" s="479"/>
      <c r="GPT743" s="479"/>
      <c r="GPU743" s="479"/>
      <c r="GPV743" s="479"/>
      <c r="GPW743" s="479"/>
      <c r="GPX743" s="479"/>
      <c r="GPY743" s="479"/>
      <c r="GPZ743" s="479"/>
      <c r="GQA743" s="479"/>
      <c r="GQB743" s="479"/>
      <c r="GQC743" s="479"/>
      <c r="GQD743" s="479"/>
      <c r="GQE743" s="479"/>
      <c r="GQF743" s="479"/>
      <c r="GQG743" s="479"/>
      <c r="GQH743" s="479"/>
      <c r="GQI743" s="479"/>
      <c r="GQJ743" s="479"/>
      <c r="GQK743" s="479"/>
      <c r="GQL743" s="479"/>
      <c r="GQM743" s="479"/>
      <c r="GQN743" s="479"/>
      <c r="GQO743" s="479"/>
      <c r="GQP743" s="479"/>
      <c r="GQQ743" s="479"/>
      <c r="GQR743" s="479"/>
      <c r="GQS743" s="479"/>
      <c r="GQT743" s="479"/>
      <c r="GQU743" s="479"/>
      <c r="GQV743" s="479"/>
      <c r="GQW743" s="479"/>
      <c r="GQX743" s="479"/>
      <c r="GQY743" s="479"/>
      <c r="GQZ743" s="479"/>
      <c r="GRA743" s="479"/>
      <c r="GRB743" s="479"/>
      <c r="GRC743" s="479"/>
      <c r="GRD743" s="479"/>
      <c r="GRE743" s="479"/>
      <c r="GRF743" s="479"/>
      <c r="GRG743" s="479"/>
      <c r="GRH743" s="479"/>
      <c r="GRI743" s="479"/>
      <c r="GRJ743" s="479"/>
      <c r="GRK743" s="479"/>
      <c r="GRL743" s="479"/>
      <c r="GRM743" s="479"/>
      <c r="GRN743" s="479"/>
      <c r="GRO743" s="479"/>
      <c r="GRP743" s="479"/>
      <c r="GRQ743" s="479"/>
      <c r="GRR743" s="479"/>
      <c r="GRS743" s="479"/>
      <c r="GRT743" s="479"/>
      <c r="GRU743" s="479"/>
      <c r="GRV743" s="479"/>
      <c r="GRW743" s="479"/>
      <c r="GRX743" s="479"/>
      <c r="GRY743" s="479"/>
      <c r="GRZ743" s="479"/>
      <c r="GSA743" s="479"/>
      <c r="GSB743" s="479"/>
      <c r="GSC743" s="479"/>
      <c r="GSD743" s="479"/>
      <c r="GSE743" s="479"/>
      <c r="GSF743" s="479"/>
      <c r="GSG743" s="479"/>
      <c r="GSH743" s="479"/>
      <c r="GSI743" s="479"/>
      <c r="GSJ743" s="479"/>
      <c r="GSK743" s="479"/>
      <c r="GSL743" s="479"/>
      <c r="GSM743" s="479"/>
      <c r="GSN743" s="479"/>
      <c r="GSO743" s="479"/>
      <c r="GSP743" s="479"/>
      <c r="GSQ743" s="479"/>
      <c r="GSR743" s="479"/>
      <c r="GSS743" s="479"/>
      <c r="GST743" s="479"/>
      <c r="GSU743" s="479"/>
      <c r="GSV743" s="479"/>
      <c r="GSW743" s="479"/>
      <c r="GSX743" s="479"/>
      <c r="GSY743" s="479"/>
      <c r="GSZ743" s="479"/>
      <c r="GTA743" s="479"/>
      <c r="GTB743" s="479"/>
      <c r="GTC743" s="479"/>
      <c r="GTD743" s="479"/>
      <c r="GTE743" s="479"/>
      <c r="GTF743" s="479"/>
      <c r="GTG743" s="479"/>
      <c r="GTH743" s="479"/>
      <c r="GTI743" s="479"/>
      <c r="GTJ743" s="479"/>
      <c r="GTK743" s="479"/>
      <c r="GTL743" s="479"/>
      <c r="GTM743" s="479"/>
      <c r="GTN743" s="479"/>
      <c r="GTO743" s="479"/>
      <c r="GTP743" s="479"/>
      <c r="GTQ743" s="479"/>
      <c r="GTR743" s="479"/>
      <c r="GTS743" s="479"/>
      <c r="GTT743" s="479"/>
      <c r="GTU743" s="479"/>
      <c r="GTV743" s="479"/>
      <c r="GTW743" s="479"/>
      <c r="GTX743" s="479"/>
      <c r="GTY743" s="479"/>
      <c r="GTZ743" s="479"/>
      <c r="GUA743" s="479"/>
      <c r="GUB743" s="479"/>
      <c r="GUC743" s="479"/>
      <c r="GUD743" s="479"/>
      <c r="GUE743" s="479"/>
      <c r="GUF743" s="479"/>
      <c r="GUG743" s="479"/>
      <c r="GUH743" s="479"/>
      <c r="GUI743" s="479"/>
      <c r="GUJ743" s="479"/>
      <c r="GUK743" s="479"/>
      <c r="GUL743" s="479"/>
      <c r="GUM743" s="479"/>
      <c r="GUN743" s="479"/>
      <c r="GUO743" s="479"/>
      <c r="GUP743" s="479"/>
      <c r="GUQ743" s="479"/>
      <c r="GUR743" s="479"/>
      <c r="GUS743" s="479"/>
      <c r="GUT743" s="479"/>
      <c r="GUU743" s="479"/>
      <c r="GUV743" s="479"/>
      <c r="GUW743" s="479"/>
      <c r="GUX743" s="479"/>
      <c r="GUY743" s="479"/>
      <c r="GUZ743" s="479"/>
      <c r="GVA743" s="479"/>
      <c r="GVB743" s="479"/>
      <c r="GVC743" s="479"/>
      <c r="GVD743" s="479"/>
      <c r="GVE743" s="479"/>
      <c r="GVF743" s="479"/>
      <c r="GVG743" s="479"/>
      <c r="GVH743" s="479"/>
      <c r="GVI743" s="479"/>
      <c r="GVJ743" s="479"/>
      <c r="GVK743" s="479"/>
      <c r="GVL743" s="479"/>
      <c r="GVM743" s="479"/>
      <c r="GVN743" s="479"/>
      <c r="GVO743" s="479"/>
      <c r="GVP743" s="479"/>
      <c r="GVQ743" s="479"/>
      <c r="GVR743" s="479"/>
      <c r="GVS743" s="479"/>
      <c r="GVT743" s="479"/>
      <c r="GVU743" s="479"/>
      <c r="GVV743" s="479"/>
      <c r="GVW743" s="479"/>
      <c r="GVX743" s="479"/>
      <c r="GVY743" s="479"/>
      <c r="GVZ743" s="479"/>
      <c r="GWA743" s="479"/>
      <c r="GWB743" s="479"/>
      <c r="GWC743" s="479"/>
      <c r="GWD743" s="479"/>
      <c r="GWE743" s="479"/>
      <c r="GWF743" s="479"/>
      <c r="GWG743" s="479"/>
      <c r="GWH743" s="479"/>
      <c r="GWI743" s="479"/>
      <c r="GWJ743" s="479"/>
      <c r="GWK743" s="479"/>
      <c r="GWL743" s="479"/>
      <c r="GWM743" s="479"/>
      <c r="GWN743" s="479"/>
      <c r="GWO743" s="479"/>
      <c r="GWP743" s="479"/>
      <c r="GWQ743" s="479"/>
      <c r="GWR743" s="479"/>
      <c r="GWS743" s="479"/>
      <c r="GWT743" s="479"/>
      <c r="GWU743" s="479"/>
      <c r="GWV743" s="479"/>
      <c r="GWW743" s="479"/>
      <c r="GWX743" s="479"/>
      <c r="GWY743" s="479"/>
      <c r="GWZ743" s="479"/>
      <c r="GXA743" s="479"/>
      <c r="GXB743" s="479"/>
      <c r="GXC743" s="479"/>
      <c r="GXD743" s="479"/>
      <c r="GXE743" s="479"/>
      <c r="GXF743" s="479"/>
      <c r="GXG743" s="479"/>
      <c r="GXH743" s="479"/>
      <c r="GXI743" s="479"/>
      <c r="GXJ743" s="479"/>
      <c r="GXK743" s="479"/>
      <c r="GXL743" s="479"/>
      <c r="GXM743" s="479"/>
      <c r="GXN743" s="479"/>
      <c r="GXO743" s="479"/>
      <c r="GXP743" s="479"/>
      <c r="GXQ743" s="479"/>
      <c r="GXR743" s="479"/>
      <c r="GXS743" s="479"/>
      <c r="GXT743" s="479"/>
      <c r="GXU743" s="479"/>
      <c r="GXV743" s="479"/>
      <c r="GXW743" s="479"/>
      <c r="GXX743" s="479"/>
      <c r="GXY743" s="479"/>
      <c r="GXZ743" s="479"/>
      <c r="GYA743" s="479"/>
      <c r="GYB743" s="479"/>
      <c r="GYC743" s="479"/>
      <c r="GYD743" s="479"/>
      <c r="GYE743" s="479"/>
      <c r="GYF743" s="479"/>
      <c r="GYG743" s="479"/>
      <c r="GYH743" s="479"/>
      <c r="GYI743" s="479"/>
      <c r="GYJ743" s="479"/>
      <c r="GYK743" s="479"/>
      <c r="GYL743" s="479"/>
      <c r="GYM743" s="479"/>
      <c r="GYN743" s="479"/>
      <c r="GYO743" s="479"/>
      <c r="GYP743" s="479"/>
      <c r="GYQ743" s="479"/>
      <c r="GYR743" s="479"/>
      <c r="GYS743" s="479"/>
      <c r="GYT743" s="479"/>
      <c r="GYU743" s="479"/>
      <c r="GYV743" s="479"/>
      <c r="GYW743" s="479"/>
      <c r="GYX743" s="479"/>
      <c r="GYY743" s="479"/>
      <c r="GYZ743" s="479"/>
      <c r="GZA743" s="479"/>
      <c r="GZB743" s="479"/>
      <c r="GZC743" s="479"/>
      <c r="GZD743" s="479"/>
      <c r="GZE743" s="479"/>
      <c r="GZF743" s="479"/>
      <c r="GZG743" s="479"/>
      <c r="GZH743" s="479"/>
      <c r="GZI743" s="479"/>
      <c r="GZJ743" s="479"/>
      <c r="GZK743" s="479"/>
      <c r="GZL743" s="479"/>
      <c r="GZM743" s="479"/>
      <c r="GZN743" s="479"/>
      <c r="GZO743" s="479"/>
      <c r="GZP743" s="479"/>
      <c r="GZQ743" s="479"/>
      <c r="GZR743" s="479"/>
      <c r="GZS743" s="479"/>
      <c r="GZT743" s="479"/>
      <c r="GZU743" s="479"/>
      <c r="GZV743" s="479"/>
      <c r="GZW743" s="479"/>
      <c r="GZX743" s="479"/>
      <c r="GZY743" s="479"/>
      <c r="GZZ743" s="479"/>
      <c r="HAA743" s="479"/>
      <c r="HAB743" s="479"/>
      <c r="HAC743" s="479"/>
      <c r="HAD743" s="479"/>
      <c r="HAE743" s="479"/>
      <c r="HAF743" s="479"/>
      <c r="HAG743" s="479"/>
      <c r="HAH743" s="479"/>
      <c r="HAI743" s="479"/>
      <c r="HAJ743" s="479"/>
      <c r="HAK743" s="479"/>
      <c r="HAL743" s="479"/>
      <c r="HAM743" s="479"/>
      <c r="HAN743" s="479"/>
      <c r="HAO743" s="479"/>
      <c r="HAP743" s="479"/>
      <c r="HAQ743" s="479"/>
      <c r="HAR743" s="479"/>
      <c r="HAS743" s="479"/>
      <c r="HAT743" s="479"/>
      <c r="HAU743" s="479"/>
      <c r="HAV743" s="479"/>
      <c r="HAW743" s="479"/>
      <c r="HAX743" s="479"/>
      <c r="HAY743" s="479"/>
      <c r="HAZ743" s="479"/>
      <c r="HBA743" s="479"/>
      <c r="HBB743" s="479"/>
      <c r="HBC743" s="479"/>
      <c r="HBD743" s="479"/>
      <c r="HBE743" s="479"/>
      <c r="HBF743" s="479"/>
      <c r="HBG743" s="479"/>
      <c r="HBH743" s="479"/>
      <c r="HBI743" s="479"/>
      <c r="HBJ743" s="479"/>
      <c r="HBK743" s="479"/>
      <c r="HBL743" s="479"/>
      <c r="HBM743" s="479"/>
      <c r="HBN743" s="479"/>
      <c r="HBO743" s="479"/>
      <c r="HBP743" s="479"/>
      <c r="HBQ743" s="479"/>
      <c r="HBR743" s="479"/>
      <c r="HBS743" s="479"/>
      <c r="HBT743" s="479"/>
      <c r="HBU743" s="479"/>
      <c r="HBV743" s="479"/>
      <c r="HBW743" s="479"/>
      <c r="HBX743" s="479"/>
      <c r="HBY743" s="479"/>
      <c r="HBZ743" s="479"/>
      <c r="HCA743" s="479"/>
      <c r="HCB743" s="479"/>
      <c r="HCC743" s="479"/>
      <c r="HCD743" s="479"/>
      <c r="HCE743" s="479"/>
      <c r="HCF743" s="479"/>
      <c r="HCG743" s="479"/>
      <c r="HCH743" s="479"/>
      <c r="HCI743" s="479"/>
      <c r="HCJ743" s="479"/>
      <c r="HCK743" s="479"/>
      <c r="HCL743" s="479"/>
      <c r="HCM743" s="479"/>
      <c r="HCN743" s="479"/>
      <c r="HCO743" s="479"/>
      <c r="HCP743" s="479"/>
      <c r="HCQ743" s="479"/>
      <c r="HCR743" s="479"/>
      <c r="HCS743" s="479"/>
      <c r="HCT743" s="479"/>
      <c r="HCU743" s="479"/>
      <c r="HCV743" s="479"/>
      <c r="HCW743" s="479"/>
      <c r="HCX743" s="479"/>
      <c r="HCY743" s="479"/>
      <c r="HCZ743" s="479"/>
      <c r="HDA743" s="479"/>
      <c r="HDB743" s="479"/>
      <c r="HDC743" s="479"/>
      <c r="HDD743" s="479"/>
      <c r="HDE743" s="479"/>
      <c r="HDF743" s="479"/>
      <c r="HDG743" s="479"/>
      <c r="HDH743" s="479"/>
      <c r="HDI743" s="479"/>
      <c r="HDJ743" s="479"/>
      <c r="HDK743" s="479"/>
      <c r="HDL743" s="479"/>
      <c r="HDM743" s="479"/>
      <c r="HDN743" s="479"/>
      <c r="HDO743" s="479"/>
      <c r="HDP743" s="479"/>
      <c r="HDQ743" s="479"/>
      <c r="HDR743" s="479"/>
      <c r="HDS743" s="479"/>
      <c r="HDT743" s="479"/>
      <c r="HDU743" s="479"/>
      <c r="HDV743" s="479"/>
      <c r="HDW743" s="479"/>
      <c r="HDX743" s="479"/>
      <c r="HDY743" s="479"/>
      <c r="HDZ743" s="479"/>
      <c r="HEA743" s="479"/>
      <c r="HEB743" s="479"/>
      <c r="HEC743" s="479"/>
      <c r="HED743" s="479"/>
      <c r="HEE743" s="479"/>
      <c r="HEF743" s="479"/>
      <c r="HEG743" s="479"/>
      <c r="HEH743" s="479"/>
      <c r="HEI743" s="479"/>
      <c r="HEJ743" s="479"/>
      <c r="HEK743" s="479"/>
      <c r="HEL743" s="479"/>
      <c r="HEM743" s="479"/>
      <c r="HEN743" s="479"/>
      <c r="HEO743" s="479"/>
      <c r="HEP743" s="479"/>
      <c r="HEQ743" s="479"/>
      <c r="HER743" s="479"/>
      <c r="HES743" s="479"/>
      <c r="HET743" s="479"/>
      <c r="HEU743" s="479"/>
      <c r="HEV743" s="479"/>
      <c r="HEW743" s="479"/>
      <c r="HEX743" s="479"/>
      <c r="HEY743" s="479"/>
      <c r="HEZ743" s="479"/>
      <c r="HFA743" s="479"/>
      <c r="HFB743" s="479"/>
      <c r="HFC743" s="479"/>
      <c r="HFD743" s="479"/>
      <c r="HFE743" s="479"/>
      <c r="HFF743" s="479"/>
      <c r="HFG743" s="479"/>
      <c r="HFH743" s="479"/>
      <c r="HFI743" s="479"/>
      <c r="HFJ743" s="479"/>
      <c r="HFK743" s="479"/>
      <c r="HFL743" s="479"/>
      <c r="HFM743" s="479"/>
      <c r="HFN743" s="479"/>
      <c r="HFO743" s="479"/>
      <c r="HFP743" s="479"/>
      <c r="HFQ743" s="479"/>
      <c r="HFR743" s="479"/>
      <c r="HFS743" s="479"/>
      <c r="HFT743" s="479"/>
      <c r="HFU743" s="479"/>
      <c r="HFV743" s="479"/>
      <c r="HFW743" s="479"/>
      <c r="HFX743" s="479"/>
      <c r="HFY743" s="479"/>
      <c r="HFZ743" s="479"/>
      <c r="HGA743" s="479"/>
      <c r="HGB743" s="479"/>
      <c r="HGC743" s="479"/>
      <c r="HGD743" s="479"/>
      <c r="HGE743" s="479"/>
      <c r="HGF743" s="479"/>
      <c r="HGG743" s="479"/>
      <c r="HGH743" s="479"/>
      <c r="HGI743" s="479"/>
      <c r="HGJ743" s="479"/>
      <c r="HGK743" s="479"/>
      <c r="HGL743" s="479"/>
      <c r="HGM743" s="479"/>
      <c r="HGN743" s="479"/>
      <c r="HGO743" s="479"/>
      <c r="HGP743" s="479"/>
      <c r="HGQ743" s="479"/>
      <c r="HGR743" s="479"/>
      <c r="HGS743" s="479"/>
      <c r="HGT743" s="479"/>
      <c r="HGU743" s="479"/>
      <c r="HGV743" s="479"/>
      <c r="HGW743" s="479"/>
      <c r="HGX743" s="479"/>
      <c r="HGY743" s="479"/>
      <c r="HGZ743" s="479"/>
      <c r="HHA743" s="479"/>
      <c r="HHB743" s="479"/>
      <c r="HHC743" s="479"/>
      <c r="HHD743" s="479"/>
      <c r="HHE743" s="479"/>
      <c r="HHF743" s="479"/>
      <c r="HHG743" s="479"/>
      <c r="HHH743" s="479"/>
      <c r="HHI743" s="479"/>
      <c r="HHJ743" s="479"/>
      <c r="HHK743" s="479"/>
      <c r="HHL743" s="479"/>
      <c r="HHM743" s="479"/>
      <c r="HHN743" s="479"/>
      <c r="HHO743" s="479"/>
      <c r="HHP743" s="479"/>
      <c r="HHQ743" s="479"/>
      <c r="HHR743" s="479"/>
      <c r="HHS743" s="479"/>
      <c r="HHT743" s="479"/>
      <c r="HHU743" s="479"/>
      <c r="HHV743" s="479"/>
      <c r="HHW743" s="479"/>
      <c r="HHX743" s="479"/>
      <c r="HHY743" s="479"/>
      <c r="HHZ743" s="479"/>
      <c r="HIA743" s="479"/>
      <c r="HIB743" s="479"/>
      <c r="HIC743" s="479"/>
      <c r="HID743" s="479"/>
      <c r="HIE743" s="479"/>
      <c r="HIF743" s="479"/>
      <c r="HIG743" s="479"/>
      <c r="HIH743" s="479"/>
      <c r="HII743" s="479"/>
      <c r="HIJ743" s="479"/>
      <c r="HIK743" s="479"/>
      <c r="HIL743" s="479"/>
      <c r="HIM743" s="479"/>
      <c r="HIN743" s="479"/>
      <c r="HIO743" s="479"/>
      <c r="HIP743" s="479"/>
      <c r="HIQ743" s="479"/>
      <c r="HIR743" s="479"/>
      <c r="HIS743" s="479"/>
      <c r="HIT743" s="479"/>
      <c r="HIU743" s="479"/>
      <c r="HIV743" s="479"/>
      <c r="HIW743" s="479"/>
      <c r="HIX743" s="479"/>
      <c r="HIY743" s="479"/>
      <c r="HIZ743" s="479"/>
      <c r="HJA743" s="479"/>
      <c r="HJB743" s="479"/>
      <c r="HJC743" s="479"/>
      <c r="HJD743" s="479"/>
      <c r="HJE743" s="479"/>
      <c r="HJF743" s="479"/>
      <c r="HJG743" s="479"/>
      <c r="HJH743" s="479"/>
      <c r="HJI743" s="479"/>
      <c r="HJJ743" s="479"/>
      <c r="HJK743" s="479"/>
      <c r="HJL743" s="479"/>
      <c r="HJM743" s="479"/>
      <c r="HJN743" s="479"/>
      <c r="HJO743" s="479"/>
      <c r="HJP743" s="479"/>
      <c r="HJQ743" s="479"/>
      <c r="HJR743" s="479"/>
      <c r="HJS743" s="479"/>
      <c r="HJT743" s="479"/>
      <c r="HJU743" s="479"/>
      <c r="HJV743" s="479"/>
      <c r="HJW743" s="479"/>
      <c r="HJX743" s="479"/>
      <c r="HJY743" s="479"/>
      <c r="HJZ743" s="479"/>
      <c r="HKA743" s="479"/>
      <c r="HKB743" s="479"/>
      <c r="HKC743" s="479"/>
      <c r="HKD743" s="479"/>
      <c r="HKE743" s="479"/>
      <c r="HKF743" s="479"/>
      <c r="HKG743" s="479"/>
      <c r="HKH743" s="479"/>
      <c r="HKI743" s="479"/>
      <c r="HKJ743" s="479"/>
      <c r="HKK743" s="479"/>
      <c r="HKL743" s="479"/>
      <c r="HKM743" s="479"/>
      <c r="HKN743" s="479"/>
      <c r="HKO743" s="479"/>
      <c r="HKP743" s="479"/>
      <c r="HKQ743" s="479"/>
      <c r="HKR743" s="479"/>
      <c r="HKS743" s="479"/>
      <c r="HKT743" s="479"/>
      <c r="HKU743" s="479"/>
      <c r="HKV743" s="479"/>
      <c r="HKW743" s="479"/>
      <c r="HKX743" s="479"/>
      <c r="HKY743" s="479"/>
      <c r="HKZ743" s="479"/>
      <c r="HLA743" s="479"/>
      <c r="HLB743" s="479"/>
      <c r="HLC743" s="479"/>
      <c r="HLD743" s="479"/>
      <c r="HLE743" s="479"/>
      <c r="HLF743" s="479"/>
      <c r="HLG743" s="479"/>
      <c r="HLH743" s="479"/>
      <c r="HLI743" s="479"/>
      <c r="HLJ743" s="479"/>
      <c r="HLK743" s="479"/>
      <c r="HLL743" s="479"/>
      <c r="HLM743" s="479"/>
      <c r="HLN743" s="479"/>
      <c r="HLO743" s="479"/>
      <c r="HLP743" s="479"/>
      <c r="HLQ743" s="479"/>
      <c r="HLR743" s="479"/>
      <c r="HLS743" s="479"/>
      <c r="HLT743" s="479"/>
      <c r="HLU743" s="479"/>
      <c r="HLV743" s="479"/>
      <c r="HLW743" s="479"/>
      <c r="HLX743" s="479"/>
      <c r="HLY743" s="479"/>
      <c r="HLZ743" s="479"/>
      <c r="HMA743" s="479"/>
      <c r="HMB743" s="479"/>
      <c r="HMC743" s="479"/>
      <c r="HMD743" s="479"/>
      <c r="HME743" s="479"/>
      <c r="HMF743" s="479"/>
      <c r="HMG743" s="479"/>
      <c r="HMH743" s="479"/>
      <c r="HMI743" s="479"/>
      <c r="HMJ743" s="479"/>
      <c r="HMK743" s="479"/>
      <c r="HML743" s="479"/>
      <c r="HMM743" s="479"/>
      <c r="HMN743" s="479"/>
      <c r="HMO743" s="479"/>
      <c r="HMP743" s="479"/>
      <c r="HMQ743" s="479"/>
      <c r="HMR743" s="479"/>
      <c r="HMS743" s="479"/>
      <c r="HMT743" s="479"/>
      <c r="HMU743" s="479"/>
      <c r="HMV743" s="479"/>
      <c r="HMW743" s="479"/>
      <c r="HMX743" s="479"/>
      <c r="HMY743" s="479"/>
      <c r="HMZ743" s="479"/>
      <c r="HNA743" s="479"/>
      <c r="HNB743" s="479"/>
      <c r="HNC743" s="479"/>
      <c r="HND743" s="479"/>
      <c r="HNE743" s="479"/>
      <c r="HNF743" s="479"/>
      <c r="HNG743" s="479"/>
      <c r="HNH743" s="479"/>
      <c r="HNI743" s="479"/>
      <c r="HNJ743" s="479"/>
      <c r="HNK743" s="479"/>
      <c r="HNL743" s="479"/>
      <c r="HNM743" s="479"/>
      <c r="HNN743" s="479"/>
      <c r="HNO743" s="479"/>
      <c r="HNP743" s="479"/>
      <c r="HNQ743" s="479"/>
      <c r="HNR743" s="479"/>
      <c r="HNS743" s="479"/>
      <c r="HNT743" s="479"/>
      <c r="HNU743" s="479"/>
      <c r="HNV743" s="479"/>
      <c r="HNW743" s="479"/>
      <c r="HNX743" s="479"/>
      <c r="HNY743" s="479"/>
      <c r="HNZ743" s="479"/>
      <c r="HOA743" s="479"/>
      <c r="HOB743" s="479"/>
      <c r="HOC743" s="479"/>
      <c r="HOD743" s="479"/>
      <c r="HOE743" s="479"/>
      <c r="HOF743" s="479"/>
      <c r="HOG743" s="479"/>
      <c r="HOH743" s="479"/>
      <c r="HOI743" s="479"/>
      <c r="HOJ743" s="479"/>
      <c r="HOK743" s="479"/>
      <c r="HOL743" s="479"/>
      <c r="HOM743" s="479"/>
      <c r="HON743" s="479"/>
      <c r="HOO743" s="479"/>
      <c r="HOP743" s="479"/>
      <c r="HOQ743" s="479"/>
      <c r="HOR743" s="479"/>
      <c r="HOS743" s="479"/>
      <c r="HOT743" s="479"/>
      <c r="HOU743" s="479"/>
      <c r="HOV743" s="479"/>
      <c r="HOW743" s="479"/>
      <c r="HOX743" s="479"/>
      <c r="HOY743" s="479"/>
      <c r="HOZ743" s="479"/>
      <c r="HPA743" s="479"/>
      <c r="HPB743" s="479"/>
      <c r="HPC743" s="479"/>
      <c r="HPD743" s="479"/>
      <c r="HPE743" s="479"/>
      <c r="HPF743" s="479"/>
      <c r="HPG743" s="479"/>
      <c r="HPH743" s="479"/>
      <c r="HPI743" s="479"/>
      <c r="HPJ743" s="479"/>
      <c r="HPK743" s="479"/>
      <c r="HPL743" s="479"/>
      <c r="HPM743" s="479"/>
      <c r="HPN743" s="479"/>
      <c r="HPO743" s="479"/>
      <c r="HPP743" s="479"/>
      <c r="HPQ743" s="479"/>
      <c r="HPR743" s="479"/>
      <c r="HPS743" s="479"/>
      <c r="HPT743" s="479"/>
      <c r="HPU743" s="479"/>
      <c r="HPV743" s="479"/>
      <c r="HPW743" s="479"/>
      <c r="HPX743" s="479"/>
      <c r="HPY743" s="479"/>
      <c r="HPZ743" s="479"/>
      <c r="HQA743" s="479"/>
      <c r="HQB743" s="479"/>
      <c r="HQC743" s="479"/>
      <c r="HQD743" s="479"/>
      <c r="HQE743" s="479"/>
      <c r="HQF743" s="479"/>
      <c r="HQG743" s="479"/>
      <c r="HQH743" s="479"/>
      <c r="HQI743" s="479"/>
      <c r="HQJ743" s="479"/>
      <c r="HQK743" s="479"/>
      <c r="HQL743" s="479"/>
      <c r="HQM743" s="479"/>
      <c r="HQN743" s="479"/>
      <c r="HQO743" s="479"/>
      <c r="HQP743" s="479"/>
      <c r="HQQ743" s="479"/>
      <c r="HQR743" s="479"/>
      <c r="HQS743" s="479"/>
      <c r="HQT743" s="479"/>
      <c r="HQU743" s="479"/>
      <c r="HQV743" s="479"/>
      <c r="HQW743" s="479"/>
      <c r="HQX743" s="479"/>
      <c r="HQY743" s="479"/>
      <c r="HQZ743" s="479"/>
      <c r="HRA743" s="479"/>
      <c r="HRB743" s="479"/>
      <c r="HRC743" s="479"/>
      <c r="HRD743" s="479"/>
      <c r="HRE743" s="479"/>
      <c r="HRF743" s="479"/>
      <c r="HRG743" s="479"/>
      <c r="HRH743" s="479"/>
      <c r="HRI743" s="479"/>
      <c r="HRJ743" s="479"/>
      <c r="HRK743" s="479"/>
      <c r="HRL743" s="479"/>
      <c r="HRM743" s="479"/>
      <c r="HRN743" s="479"/>
      <c r="HRO743" s="479"/>
      <c r="HRP743" s="479"/>
      <c r="HRQ743" s="479"/>
      <c r="HRR743" s="479"/>
      <c r="HRS743" s="479"/>
      <c r="HRT743" s="479"/>
      <c r="HRU743" s="479"/>
      <c r="HRV743" s="479"/>
      <c r="HRW743" s="479"/>
      <c r="HRX743" s="479"/>
      <c r="HRY743" s="479"/>
      <c r="HRZ743" s="479"/>
      <c r="HSA743" s="479"/>
      <c r="HSB743" s="479"/>
      <c r="HSC743" s="479"/>
      <c r="HSD743" s="479"/>
      <c r="HSE743" s="479"/>
      <c r="HSF743" s="479"/>
      <c r="HSG743" s="479"/>
      <c r="HSH743" s="479"/>
      <c r="HSI743" s="479"/>
      <c r="HSJ743" s="479"/>
      <c r="HSK743" s="479"/>
      <c r="HSL743" s="479"/>
      <c r="HSM743" s="479"/>
      <c r="HSN743" s="479"/>
      <c r="HSO743" s="479"/>
      <c r="HSP743" s="479"/>
      <c r="HSQ743" s="479"/>
      <c r="HSR743" s="479"/>
      <c r="HSS743" s="479"/>
      <c r="HST743" s="479"/>
      <c r="HSU743" s="479"/>
      <c r="HSV743" s="479"/>
      <c r="HSW743" s="479"/>
      <c r="HSX743" s="479"/>
      <c r="HSY743" s="479"/>
      <c r="HSZ743" s="479"/>
      <c r="HTA743" s="479"/>
      <c r="HTB743" s="479"/>
      <c r="HTC743" s="479"/>
      <c r="HTD743" s="479"/>
      <c r="HTE743" s="479"/>
      <c r="HTF743" s="479"/>
      <c r="HTG743" s="479"/>
      <c r="HTH743" s="479"/>
      <c r="HTI743" s="479"/>
      <c r="HTJ743" s="479"/>
      <c r="HTK743" s="479"/>
      <c r="HTL743" s="479"/>
      <c r="HTM743" s="479"/>
      <c r="HTN743" s="479"/>
      <c r="HTO743" s="479"/>
      <c r="HTP743" s="479"/>
      <c r="HTQ743" s="479"/>
      <c r="HTR743" s="479"/>
      <c r="HTS743" s="479"/>
      <c r="HTT743" s="479"/>
      <c r="HTU743" s="479"/>
      <c r="HTV743" s="479"/>
      <c r="HTW743" s="479"/>
      <c r="HTX743" s="479"/>
      <c r="HTY743" s="479"/>
      <c r="HTZ743" s="479"/>
      <c r="HUA743" s="479"/>
      <c r="HUB743" s="479"/>
      <c r="HUC743" s="479"/>
      <c r="HUD743" s="479"/>
      <c r="HUE743" s="479"/>
      <c r="HUF743" s="479"/>
      <c r="HUG743" s="479"/>
      <c r="HUH743" s="479"/>
      <c r="HUI743" s="479"/>
      <c r="HUJ743" s="479"/>
      <c r="HUK743" s="479"/>
      <c r="HUL743" s="479"/>
      <c r="HUM743" s="479"/>
      <c r="HUN743" s="479"/>
      <c r="HUO743" s="479"/>
      <c r="HUP743" s="479"/>
      <c r="HUQ743" s="479"/>
      <c r="HUR743" s="479"/>
      <c r="HUS743" s="479"/>
      <c r="HUT743" s="479"/>
      <c r="HUU743" s="479"/>
      <c r="HUV743" s="479"/>
      <c r="HUW743" s="479"/>
      <c r="HUX743" s="479"/>
      <c r="HUY743" s="479"/>
      <c r="HUZ743" s="479"/>
      <c r="HVA743" s="479"/>
      <c r="HVB743" s="479"/>
      <c r="HVC743" s="479"/>
      <c r="HVD743" s="479"/>
      <c r="HVE743" s="479"/>
      <c r="HVF743" s="479"/>
      <c r="HVG743" s="479"/>
      <c r="HVH743" s="479"/>
      <c r="HVI743" s="479"/>
      <c r="HVJ743" s="479"/>
      <c r="HVK743" s="479"/>
      <c r="HVL743" s="479"/>
      <c r="HVM743" s="479"/>
      <c r="HVN743" s="479"/>
      <c r="HVO743" s="479"/>
      <c r="HVP743" s="479"/>
      <c r="HVQ743" s="479"/>
      <c r="HVR743" s="479"/>
      <c r="HVS743" s="479"/>
      <c r="HVT743" s="479"/>
      <c r="HVU743" s="479"/>
      <c r="HVV743" s="479"/>
      <c r="HVW743" s="479"/>
      <c r="HVX743" s="479"/>
      <c r="HVY743" s="479"/>
      <c r="HVZ743" s="479"/>
      <c r="HWA743" s="479"/>
      <c r="HWB743" s="479"/>
      <c r="HWC743" s="479"/>
      <c r="HWD743" s="479"/>
      <c r="HWE743" s="479"/>
      <c r="HWF743" s="479"/>
      <c r="HWG743" s="479"/>
      <c r="HWH743" s="479"/>
      <c r="HWI743" s="479"/>
      <c r="HWJ743" s="479"/>
      <c r="HWK743" s="479"/>
      <c r="HWL743" s="479"/>
      <c r="HWM743" s="479"/>
      <c r="HWN743" s="479"/>
      <c r="HWO743" s="479"/>
      <c r="HWP743" s="479"/>
      <c r="HWQ743" s="479"/>
      <c r="HWR743" s="479"/>
      <c r="HWS743" s="479"/>
      <c r="HWT743" s="479"/>
      <c r="HWU743" s="479"/>
      <c r="HWV743" s="479"/>
      <c r="HWW743" s="479"/>
      <c r="HWX743" s="479"/>
      <c r="HWY743" s="479"/>
      <c r="HWZ743" s="479"/>
      <c r="HXA743" s="479"/>
      <c r="HXB743" s="479"/>
      <c r="HXC743" s="479"/>
      <c r="HXD743" s="479"/>
      <c r="HXE743" s="479"/>
      <c r="HXF743" s="479"/>
      <c r="HXG743" s="479"/>
      <c r="HXH743" s="479"/>
      <c r="HXI743" s="479"/>
      <c r="HXJ743" s="479"/>
      <c r="HXK743" s="479"/>
      <c r="HXL743" s="479"/>
      <c r="HXM743" s="479"/>
      <c r="HXN743" s="479"/>
      <c r="HXO743" s="479"/>
      <c r="HXP743" s="479"/>
      <c r="HXQ743" s="479"/>
      <c r="HXR743" s="479"/>
      <c r="HXS743" s="479"/>
      <c r="HXT743" s="479"/>
      <c r="HXU743" s="479"/>
      <c r="HXV743" s="479"/>
      <c r="HXW743" s="479"/>
      <c r="HXX743" s="479"/>
      <c r="HXY743" s="479"/>
      <c r="HXZ743" s="479"/>
      <c r="HYA743" s="479"/>
      <c r="HYB743" s="479"/>
      <c r="HYC743" s="479"/>
      <c r="HYD743" s="479"/>
      <c r="HYE743" s="479"/>
      <c r="HYF743" s="479"/>
      <c r="HYG743" s="479"/>
      <c r="HYH743" s="479"/>
      <c r="HYI743" s="479"/>
      <c r="HYJ743" s="479"/>
      <c r="HYK743" s="479"/>
      <c r="HYL743" s="479"/>
      <c r="HYM743" s="479"/>
      <c r="HYN743" s="479"/>
      <c r="HYO743" s="479"/>
      <c r="HYP743" s="479"/>
      <c r="HYQ743" s="479"/>
      <c r="HYR743" s="479"/>
      <c r="HYS743" s="479"/>
      <c r="HYT743" s="479"/>
      <c r="HYU743" s="479"/>
      <c r="HYV743" s="479"/>
      <c r="HYW743" s="479"/>
      <c r="HYX743" s="479"/>
      <c r="HYY743" s="479"/>
      <c r="HYZ743" s="479"/>
      <c r="HZA743" s="479"/>
      <c r="HZB743" s="479"/>
      <c r="HZC743" s="479"/>
      <c r="HZD743" s="479"/>
      <c r="HZE743" s="479"/>
      <c r="HZF743" s="479"/>
      <c r="HZG743" s="479"/>
      <c r="HZH743" s="479"/>
      <c r="HZI743" s="479"/>
      <c r="HZJ743" s="479"/>
      <c r="HZK743" s="479"/>
      <c r="HZL743" s="479"/>
      <c r="HZM743" s="479"/>
      <c r="HZN743" s="479"/>
      <c r="HZO743" s="479"/>
      <c r="HZP743" s="479"/>
      <c r="HZQ743" s="479"/>
      <c r="HZR743" s="479"/>
      <c r="HZS743" s="479"/>
      <c r="HZT743" s="479"/>
      <c r="HZU743" s="479"/>
      <c r="HZV743" s="479"/>
      <c r="HZW743" s="479"/>
      <c r="HZX743" s="479"/>
      <c r="HZY743" s="479"/>
      <c r="HZZ743" s="479"/>
      <c r="IAA743" s="479"/>
      <c r="IAB743" s="479"/>
      <c r="IAC743" s="479"/>
      <c r="IAD743" s="479"/>
      <c r="IAE743" s="479"/>
      <c r="IAF743" s="479"/>
      <c r="IAG743" s="479"/>
      <c r="IAH743" s="479"/>
      <c r="IAI743" s="479"/>
      <c r="IAJ743" s="479"/>
      <c r="IAK743" s="479"/>
      <c r="IAL743" s="479"/>
      <c r="IAM743" s="479"/>
      <c r="IAN743" s="479"/>
      <c r="IAO743" s="479"/>
      <c r="IAP743" s="479"/>
      <c r="IAQ743" s="479"/>
      <c r="IAR743" s="479"/>
      <c r="IAS743" s="479"/>
      <c r="IAT743" s="479"/>
      <c r="IAU743" s="479"/>
      <c r="IAV743" s="479"/>
      <c r="IAW743" s="479"/>
      <c r="IAX743" s="479"/>
      <c r="IAY743" s="479"/>
      <c r="IAZ743" s="479"/>
      <c r="IBA743" s="479"/>
      <c r="IBB743" s="479"/>
      <c r="IBC743" s="479"/>
      <c r="IBD743" s="479"/>
      <c r="IBE743" s="479"/>
      <c r="IBF743" s="479"/>
      <c r="IBG743" s="479"/>
      <c r="IBH743" s="479"/>
      <c r="IBI743" s="479"/>
      <c r="IBJ743" s="479"/>
      <c r="IBK743" s="479"/>
      <c r="IBL743" s="479"/>
      <c r="IBM743" s="479"/>
      <c r="IBN743" s="479"/>
      <c r="IBO743" s="479"/>
      <c r="IBP743" s="479"/>
      <c r="IBQ743" s="479"/>
      <c r="IBR743" s="479"/>
      <c r="IBS743" s="479"/>
      <c r="IBT743" s="479"/>
      <c r="IBU743" s="479"/>
      <c r="IBV743" s="479"/>
      <c r="IBW743" s="479"/>
      <c r="IBX743" s="479"/>
      <c r="IBY743" s="479"/>
      <c r="IBZ743" s="479"/>
      <c r="ICA743" s="479"/>
      <c r="ICB743" s="479"/>
      <c r="ICC743" s="479"/>
      <c r="ICD743" s="479"/>
      <c r="ICE743" s="479"/>
      <c r="ICF743" s="479"/>
      <c r="ICG743" s="479"/>
      <c r="ICH743" s="479"/>
      <c r="ICI743" s="479"/>
      <c r="ICJ743" s="479"/>
      <c r="ICK743" s="479"/>
      <c r="ICL743" s="479"/>
      <c r="ICM743" s="479"/>
      <c r="ICN743" s="479"/>
      <c r="ICO743" s="479"/>
      <c r="ICP743" s="479"/>
      <c r="ICQ743" s="479"/>
      <c r="ICR743" s="479"/>
      <c r="ICS743" s="479"/>
      <c r="ICT743" s="479"/>
      <c r="ICU743" s="479"/>
      <c r="ICV743" s="479"/>
      <c r="ICW743" s="479"/>
      <c r="ICX743" s="479"/>
      <c r="ICY743" s="479"/>
      <c r="ICZ743" s="479"/>
      <c r="IDA743" s="479"/>
      <c r="IDB743" s="479"/>
      <c r="IDC743" s="479"/>
      <c r="IDD743" s="479"/>
      <c r="IDE743" s="479"/>
      <c r="IDF743" s="479"/>
      <c r="IDG743" s="479"/>
      <c r="IDH743" s="479"/>
      <c r="IDI743" s="479"/>
      <c r="IDJ743" s="479"/>
      <c r="IDK743" s="479"/>
      <c r="IDL743" s="479"/>
      <c r="IDM743" s="479"/>
      <c r="IDN743" s="479"/>
      <c r="IDO743" s="479"/>
      <c r="IDP743" s="479"/>
      <c r="IDQ743" s="479"/>
      <c r="IDR743" s="479"/>
      <c r="IDS743" s="479"/>
      <c r="IDT743" s="479"/>
      <c r="IDU743" s="479"/>
      <c r="IDV743" s="479"/>
      <c r="IDW743" s="479"/>
      <c r="IDX743" s="479"/>
      <c r="IDY743" s="479"/>
      <c r="IDZ743" s="479"/>
      <c r="IEA743" s="479"/>
      <c r="IEB743" s="479"/>
      <c r="IEC743" s="479"/>
      <c r="IED743" s="479"/>
      <c r="IEE743" s="479"/>
      <c r="IEF743" s="479"/>
      <c r="IEG743" s="479"/>
      <c r="IEH743" s="479"/>
      <c r="IEI743" s="479"/>
      <c r="IEJ743" s="479"/>
      <c r="IEK743" s="479"/>
      <c r="IEL743" s="479"/>
      <c r="IEM743" s="479"/>
      <c r="IEN743" s="479"/>
      <c r="IEO743" s="479"/>
      <c r="IEP743" s="479"/>
      <c r="IEQ743" s="479"/>
      <c r="IER743" s="479"/>
      <c r="IES743" s="479"/>
      <c r="IET743" s="479"/>
      <c r="IEU743" s="479"/>
      <c r="IEV743" s="479"/>
      <c r="IEW743" s="479"/>
      <c r="IEX743" s="479"/>
      <c r="IEY743" s="479"/>
      <c r="IEZ743" s="479"/>
      <c r="IFA743" s="479"/>
      <c r="IFB743" s="479"/>
      <c r="IFC743" s="479"/>
      <c r="IFD743" s="479"/>
      <c r="IFE743" s="479"/>
      <c r="IFF743" s="479"/>
      <c r="IFG743" s="479"/>
      <c r="IFH743" s="479"/>
      <c r="IFI743" s="479"/>
      <c r="IFJ743" s="479"/>
      <c r="IFK743" s="479"/>
      <c r="IFL743" s="479"/>
      <c r="IFM743" s="479"/>
      <c r="IFN743" s="479"/>
      <c r="IFO743" s="479"/>
      <c r="IFP743" s="479"/>
      <c r="IFQ743" s="479"/>
      <c r="IFR743" s="479"/>
      <c r="IFS743" s="479"/>
      <c r="IFT743" s="479"/>
      <c r="IFU743" s="479"/>
      <c r="IFV743" s="479"/>
      <c r="IFW743" s="479"/>
      <c r="IFX743" s="479"/>
      <c r="IFY743" s="479"/>
      <c r="IFZ743" s="479"/>
      <c r="IGA743" s="479"/>
      <c r="IGB743" s="479"/>
      <c r="IGC743" s="479"/>
      <c r="IGD743" s="479"/>
      <c r="IGE743" s="479"/>
      <c r="IGF743" s="479"/>
      <c r="IGG743" s="479"/>
      <c r="IGH743" s="479"/>
      <c r="IGI743" s="479"/>
      <c r="IGJ743" s="479"/>
      <c r="IGK743" s="479"/>
      <c r="IGL743" s="479"/>
      <c r="IGM743" s="479"/>
      <c r="IGN743" s="479"/>
      <c r="IGO743" s="479"/>
      <c r="IGP743" s="479"/>
      <c r="IGQ743" s="479"/>
      <c r="IGR743" s="479"/>
      <c r="IGS743" s="479"/>
      <c r="IGT743" s="479"/>
      <c r="IGU743" s="479"/>
      <c r="IGV743" s="479"/>
      <c r="IGW743" s="479"/>
      <c r="IGX743" s="479"/>
      <c r="IGY743" s="479"/>
      <c r="IGZ743" s="479"/>
      <c r="IHA743" s="479"/>
      <c r="IHB743" s="479"/>
      <c r="IHC743" s="479"/>
      <c r="IHD743" s="479"/>
      <c r="IHE743" s="479"/>
      <c r="IHF743" s="479"/>
      <c r="IHG743" s="479"/>
      <c r="IHH743" s="479"/>
      <c r="IHI743" s="479"/>
      <c r="IHJ743" s="479"/>
      <c r="IHK743" s="479"/>
      <c r="IHL743" s="479"/>
      <c r="IHM743" s="479"/>
      <c r="IHN743" s="479"/>
      <c r="IHO743" s="479"/>
      <c r="IHP743" s="479"/>
      <c r="IHQ743" s="479"/>
      <c r="IHR743" s="479"/>
      <c r="IHS743" s="479"/>
      <c r="IHT743" s="479"/>
      <c r="IHU743" s="479"/>
      <c r="IHV743" s="479"/>
      <c r="IHW743" s="479"/>
      <c r="IHX743" s="479"/>
      <c r="IHY743" s="479"/>
      <c r="IHZ743" s="479"/>
      <c r="IIA743" s="479"/>
      <c r="IIB743" s="479"/>
      <c r="IIC743" s="479"/>
      <c r="IID743" s="479"/>
      <c r="IIE743" s="479"/>
      <c r="IIF743" s="479"/>
      <c r="IIG743" s="479"/>
      <c r="IIH743" s="479"/>
      <c r="III743" s="479"/>
      <c r="IIJ743" s="479"/>
      <c r="IIK743" s="479"/>
      <c r="IIL743" s="479"/>
      <c r="IIM743" s="479"/>
      <c r="IIN743" s="479"/>
      <c r="IIO743" s="479"/>
      <c r="IIP743" s="479"/>
      <c r="IIQ743" s="479"/>
      <c r="IIR743" s="479"/>
      <c r="IIS743" s="479"/>
      <c r="IIT743" s="479"/>
      <c r="IIU743" s="479"/>
      <c r="IIV743" s="479"/>
      <c r="IIW743" s="479"/>
      <c r="IIX743" s="479"/>
      <c r="IIY743" s="479"/>
      <c r="IIZ743" s="479"/>
      <c r="IJA743" s="479"/>
      <c r="IJB743" s="479"/>
      <c r="IJC743" s="479"/>
      <c r="IJD743" s="479"/>
      <c r="IJE743" s="479"/>
      <c r="IJF743" s="479"/>
      <c r="IJG743" s="479"/>
      <c r="IJH743" s="479"/>
      <c r="IJI743" s="479"/>
      <c r="IJJ743" s="479"/>
      <c r="IJK743" s="479"/>
      <c r="IJL743" s="479"/>
      <c r="IJM743" s="479"/>
      <c r="IJN743" s="479"/>
      <c r="IJO743" s="479"/>
      <c r="IJP743" s="479"/>
      <c r="IJQ743" s="479"/>
      <c r="IJR743" s="479"/>
      <c r="IJS743" s="479"/>
      <c r="IJT743" s="479"/>
      <c r="IJU743" s="479"/>
      <c r="IJV743" s="479"/>
      <c r="IJW743" s="479"/>
      <c r="IJX743" s="479"/>
      <c r="IJY743" s="479"/>
      <c r="IJZ743" s="479"/>
      <c r="IKA743" s="479"/>
      <c r="IKB743" s="479"/>
      <c r="IKC743" s="479"/>
      <c r="IKD743" s="479"/>
      <c r="IKE743" s="479"/>
      <c r="IKF743" s="479"/>
      <c r="IKG743" s="479"/>
      <c r="IKH743" s="479"/>
      <c r="IKI743" s="479"/>
      <c r="IKJ743" s="479"/>
      <c r="IKK743" s="479"/>
      <c r="IKL743" s="479"/>
      <c r="IKM743" s="479"/>
      <c r="IKN743" s="479"/>
      <c r="IKO743" s="479"/>
      <c r="IKP743" s="479"/>
      <c r="IKQ743" s="479"/>
      <c r="IKR743" s="479"/>
      <c r="IKS743" s="479"/>
      <c r="IKT743" s="479"/>
      <c r="IKU743" s="479"/>
      <c r="IKV743" s="479"/>
      <c r="IKW743" s="479"/>
      <c r="IKX743" s="479"/>
      <c r="IKY743" s="479"/>
      <c r="IKZ743" s="479"/>
      <c r="ILA743" s="479"/>
      <c r="ILB743" s="479"/>
      <c r="ILC743" s="479"/>
      <c r="ILD743" s="479"/>
      <c r="ILE743" s="479"/>
      <c r="ILF743" s="479"/>
      <c r="ILG743" s="479"/>
      <c r="ILH743" s="479"/>
      <c r="ILI743" s="479"/>
      <c r="ILJ743" s="479"/>
      <c r="ILK743" s="479"/>
      <c r="ILL743" s="479"/>
      <c r="ILM743" s="479"/>
      <c r="ILN743" s="479"/>
      <c r="ILO743" s="479"/>
      <c r="ILP743" s="479"/>
      <c r="ILQ743" s="479"/>
      <c r="ILR743" s="479"/>
      <c r="ILS743" s="479"/>
      <c r="ILT743" s="479"/>
      <c r="ILU743" s="479"/>
      <c r="ILV743" s="479"/>
      <c r="ILW743" s="479"/>
      <c r="ILX743" s="479"/>
      <c r="ILY743" s="479"/>
      <c r="ILZ743" s="479"/>
      <c r="IMA743" s="479"/>
      <c r="IMB743" s="479"/>
      <c r="IMC743" s="479"/>
      <c r="IMD743" s="479"/>
      <c r="IME743" s="479"/>
      <c r="IMF743" s="479"/>
      <c r="IMG743" s="479"/>
      <c r="IMH743" s="479"/>
      <c r="IMI743" s="479"/>
      <c r="IMJ743" s="479"/>
      <c r="IMK743" s="479"/>
      <c r="IML743" s="479"/>
      <c r="IMM743" s="479"/>
      <c r="IMN743" s="479"/>
      <c r="IMO743" s="479"/>
      <c r="IMP743" s="479"/>
      <c r="IMQ743" s="479"/>
      <c r="IMR743" s="479"/>
      <c r="IMS743" s="479"/>
      <c r="IMT743" s="479"/>
      <c r="IMU743" s="479"/>
      <c r="IMV743" s="479"/>
      <c r="IMW743" s="479"/>
      <c r="IMX743" s="479"/>
      <c r="IMY743" s="479"/>
      <c r="IMZ743" s="479"/>
      <c r="INA743" s="479"/>
      <c r="INB743" s="479"/>
      <c r="INC743" s="479"/>
      <c r="IND743" s="479"/>
      <c r="INE743" s="479"/>
      <c r="INF743" s="479"/>
      <c r="ING743" s="479"/>
      <c r="INH743" s="479"/>
      <c r="INI743" s="479"/>
      <c r="INJ743" s="479"/>
      <c r="INK743" s="479"/>
      <c r="INL743" s="479"/>
      <c r="INM743" s="479"/>
      <c r="INN743" s="479"/>
      <c r="INO743" s="479"/>
      <c r="INP743" s="479"/>
      <c r="INQ743" s="479"/>
      <c r="INR743" s="479"/>
      <c r="INS743" s="479"/>
      <c r="INT743" s="479"/>
      <c r="INU743" s="479"/>
      <c r="INV743" s="479"/>
      <c r="INW743" s="479"/>
      <c r="INX743" s="479"/>
      <c r="INY743" s="479"/>
      <c r="INZ743" s="479"/>
      <c r="IOA743" s="479"/>
      <c r="IOB743" s="479"/>
      <c r="IOC743" s="479"/>
      <c r="IOD743" s="479"/>
      <c r="IOE743" s="479"/>
      <c r="IOF743" s="479"/>
      <c r="IOG743" s="479"/>
      <c r="IOH743" s="479"/>
      <c r="IOI743" s="479"/>
      <c r="IOJ743" s="479"/>
      <c r="IOK743" s="479"/>
      <c r="IOL743" s="479"/>
      <c r="IOM743" s="479"/>
      <c r="ION743" s="479"/>
      <c r="IOO743" s="479"/>
      <c r="IOP743" s="479"/>
      <c r="IOQ743" s="479"/>
      <c r="IOR743" s="479"/>
      <c r="IOS743" s="479"/>
      <c r="IOT743" s="479"/>
      <c r="IOU743" s="479"/>
      <c r="IOV743" s="479"/>
      <c r="IOW743" s="479"/>
      <c r="IOX743" s="479"/>
      <c r="IOY743" s="479"/>
      <c r="IOZ743" s="479"/>
      <c r="IPA743" s="479"/>
      <c r="IPB743" s="479"/>
      <c r="IPC743" s="479"/>
      <c r="IPD743" s="479"/>
      <c r="IPE743" s="479"/>
      <c r="IPF743" s="479"/>
      <c r="IPG743" s="479"/>
      <c r="IPH743" s="479"/>
      <c r="IPI743" s="479"/>
      <c r="IPJ743" s="479"/>
      <c r="IPK743" s="479"/>
      <c r="IPL743" s="479"/>
      <c r="IPM743" s="479"/>
      <c r="IPN743" s="479"/>
      <c r="IPO743" s="479"/>
      <c r="IPP743" s="479"/>
      <c r="IPQ743" s="479"/>
      <c r="IPR743" s="479"/>
      <c r="IPS743" s="479"/>
      <c r="IPT743" s="479"/>
      <c r="IPU743" s="479"/>
      <c r="IPV743" s="479"/>
      <c r="IPW743" s="479"/>
      <c r="IPX743" s="479"/>
      <c r="IPY743" s="479"/>
      <c r="IPZ743" s="479"/>
      <c r="IQA743" s="479"/>
      <c r="IQB743" s="479"/>
      <c r="IQC743" s="479"/>
      <c r="IQD743" s="479"/>
      <c r="IQE743" s="479"/>
      <c r="IQF743" s="479"/>
      <c r="IQG743" s="479"/>
      <c r="IQH743" s="479"/>
      <c r="IQI743" s="479"/>
      <c r="IQJ743" s="479"/>
      <c r="IQK743" s="479"/>
      <c r="IQL743" s="479"/>
      <c r="IQM743" s="479"/>
      <c r="IQN743" s="479"/>
      <c r="IQO743" s="479"/>
      <c r="IQP743" s="479"/>
      <c r="IQQ743" s="479"/>
      <c r="IQR743" s="479"/>
      <c r="IQS743" s="479"/>
      <c r="IQT743" s="479"/>
      <c r="IQU743" s="479"/>
      <c r="IQV743" s="479"/>
      <c r="IQW743" s="479"/>
      <c r="IQX743" s="479"/>
      <c r="IQY743" s="479"/>
      <c r="IQZ743" s="479"/>
      <c r="IRA743" s="479"/>
      <c r="IRB743" s="479"/>
      <c r="IRC743" s="479"/>
      <c r="IRD743" s="479"/>
      <c r="IRE743" s="479"/>
      <c r="IRF743" s="479"/>
      <c r="IRG743" s="479"/>
      <c r="IRH743" s="479"/>
      <c r="IRI743" s="479"/>
      <c r="IRJ743" s="479"/>
      <c r="IRK743" s="479"/>
      <c r="IRL743" s="479"/>
      <c r="IRM743" s="479"/>
      <c r="IRN743" s="479"/>
      <c r="IRO743" s="479"/>
      <c r="IRP743" s="479"/>
      <c r="IRQ743" s="479"/>
      <c r="IRR743" s="479"/>
      <c r="IRS743" s="479"/>
      <c r="IRT743" s="479"/>
      <c r="IRU743" s="479"/>
      <c r="IRV743" s="479"/>
      <c r="IRW743" s="479"/>
      <c r="IRX743" s="479"/>
      <c r="IRY743" s="479"/>
      <c r="IRZ743" s="479"/>
      <c r="ISA743" s="479"/>
      <c r="ISB743" s="479"/>
      <c r="ISC743" s="479"/>
      <c r="ISD743" s="479"/>
      <c r="ISE743" s="479"/>
      <c r="ISF743" s="479"/>
      <c r="ISG743" s="479"/>
      <c r="ISH743" s="479"/>
      <c r="ISI743" s="479"/>
      <c r="ISJ743" s="479"/>
      <c r="ISK743" s="479"/>
      <c r="ISL743" s="479"/>
      <c r="ISM743" s="479"/>
      <c r="ISN743" s="479"/>
      <c r="ISO743" s="479"/>
      <c r="ISP743" s="479"/>
      <c r="ISQ743" s="479"/>
      <c r="ISR743" s="479"/>
      <c r="ISS743" s="479"/>
      <c r="IST743" s="479"/>
      <c r="ISU743" s="479"/>
      <c r="ISV743" s="479"/>
      <c r="ISW743" s="479"/>
      <c r="ISX743" s="479"/>
      <c r="ISY743" s="479"/>
      <c r="ISZ743" s="479"/>
      <c r="ITA743" s="479"/>
      <c r="ITB743" s="479"/>
      <c r="ITC743" s="479"/>
      <c r="ITD743" s="479"/>
      <c r="ITE743" s="479"/>
      <c r="ITF743" s="479"/>
      <c r="ITG743" s="479"/>
      <c r="ITH743" s="479"/>
      <c r="ITI743" s="479"/>
      <c r="ITJ743" s="479"/>
      <c r="ITK743" s="479"/>
      <c r="ITL743" s="479"/>
      <c r="ITM743" s="479"/>
      <c r="ITN743" s="479"/>
      <c r="ITO743" s="479"/>
      <c r="ITP743" s="479"/>
      <c r="ITQ743" s="479"/>
      <c r="ITR743" s="479"/>
      <c r="ITS743" s="479"/>
      <c r="ITT743" s="479"/>
      <c r="ITU743" s="479"/>
      <c r="ITV743" s="479"/>
      <c r="ITW743" s="479"/>
      <c r="ITX743" s="479"/>
      <c r="ITY743" s="479"/>
      <c r="ITZ743" s="479"/>
      <c r="IUA743" s="479"/>
      <c r="IUB743" s="479"/>
      <c r="IUC743" s="479"/>
      <c r="IUD743" s="479"/>
      <c r="IUE743" s="479"/>
      <c r="IUF743" s="479"/>
      <c r="IUG743" s="479"/>
      <c r="IUH743" s="479"/>
      <c r="IUI743" s="479"/>
      <c r="IUJ743" s="479"/>
      <c r="IUK743" s="479"/>
      <c r="IUL743" s="479"/>
      <c r="IUM743" s="479"/>
      <c r="IUN743" s="479"/>
      <c r="IUO743" s="479"/>
      <c r="IUP743" s="479"/>
      <c r="IUQ743" s="479"/>
      <c r="IUR743" s="479"/>
      <c r="IUS743" s="479"/>
      <c r="IUT743" s="479"/>
      <c r="IUU743" s="479"/>
      <c r="IUV743" s="479"/>
      <c r="IUW743" s="479"/>
      <c r="IUX743" s="479"/>
      <c r="IUY743" s="479"/>
      <c r="IUZ743" s="479"/>
      <c r="IVA743" s="479"/>
      <c r="IVB743" s="479"/>
      <c r="IVC743" s="479"/>
      <c r="IVD743" s="479"/>
      <c r="IVE743" s="479"/>
      <c r="IVF743" s="479"/>
      <c r="IVG743" s="479"/>
      <c r="IVH743" s="479"/>
      <c r="IVI743" s="479"/>
      <c r="IVJ743" s="479"/>
      <c r="IVK743" s="479"/>
      <c r="IVL743" s="479"/>
      <c r="IVM743" s="479"/>
      <c r="IVN743" s="479"/>
      <c r="IVO743" s="479"/>
      <c r="IVP743" s="479"/>
      <c r="IVQ743" s="479"/>
      <c r="IVR743" s="479"/>
      <c r="IVS743" s="479"/>
      <c r="IVT743" s="479"/>
      <c r="IVU743" s="479"/>
      <c r="IVV743" s="479"/>
      <c r="IVW743" s="479"/>
      <c r="IVX743" s="479"/>
      <c r="IVY743" s="479"/>
      <c r="IVZ743" s="479"/>
      <c r="IWA743" s="479"/>
      <c r="IWB743" s="479"/>
      <c r="IWC743" s="479"/>
      <c r="IWD743" s="479"/>
      <c r="IWE743" s="479"/>
      <c r="IWF743" s="479"/>
      <c r="IWG743" s="479"/>
      <c r="IWH743" s="479"/>
      <c r="IWI743" s="479"/>
      <c r="IWJ743" s="479"/>
      <c r="IWK743" s="479"/>
      <c r="IWL743" s="479"/>
      <c r="IWM743" s="479"/>
      <c r="IWN743" s="479"/>
      <c r="IWO743" s="479"/>
      <c r="IWP743" s="479"/>
      <c r="IWQ743" s="479"/>
      <c r="IWR743" s="479"/>
      <c r="IWS743" s="479"/>
      <c r="IWT743" s="479"/>
      <c r="IWU743" s="479"/>
      <c r="IWV743" s="479"/>
      <c r="IWW743" s="479"/>
      <c r="IWX743" s="479"/>
      <c r="IWY743" s="479"/>
      <c r="IWZ743" s="479"/>
      <c r="IXA743" s="479"/>
      <c r="IXB743" s="479"/>
      <c r="IXC743" s="479"/>
      <c r="IXD743" s="479"/>
      <c r="IXE743" s="479"/>
      <c r="IXF743" s="479"/>
      <c r="IXG743" s="479"/>
      <c r="IXH743" s="479"/>
      <c r="IXI743" s="479"/>
      <c r="IXJ743" s="479"/>
      <c r="IXK743" s="479"/>
      <c r="IXL743" s="479"/>
      <c r="IXM743" s="479"/>
      <c r="IXN743" s="479"/>
      <c r="IXO743" s="479"/>
      <c r="IXP743" s="479"/>
      <c r="IXQ743" s="479"/>
      <c r="IXR743" s="479"/>
      <c r="IXS743" s="479"/>
      <c r="IXT743" s="479"/>
      <c r="IXU743" s="479"/>
      <c r="IXV743" s="479"/>
      <c r="IXW743" s="479"/>
      <c r="IXX743" s="479"/>
      <c r="IXY743" s="479"/>
      <c r="IXZ743" s="479"/>
      <c r="IYA743" s="479"/>
      <c r="IYB743" s="479"/>
      <c r="IYC743" s="479"/>
      <c r="IYD743" s="479"/>
      <c r="IYE743" s="479"/>
      <c r="IYF743" s="479"/>
      <c r="IYG743" s="479"/>
      <c r="IYH743" s="479"/>
      <c r="IYI743" s="479"/>
      <c r="IYJ743" s="479"/>
      <c r="IYK743" s="479"/>
      <c r="IYL743" s="479"/>
      <c r="IYM743" s="479"/>
      <c r="IYN743" s="479"/>
      <c r="IYO743" s="479"/>
      <c r="IYP743" s="479"/>
      <c r="IYQ743" s="479"/>
      <c r="IYR743" s="479"/>
      <c r="IYS743" s="479"/>
      <c r="IYT743" s="479"/>
      <c r="IYU743" s="479"/>
      <c r="IYV743" s="479"/>
      <c r="IYW743" s="479"/>
      <c r="IYX743" s="479"/>
      <c r="IYY743" s="479"/>
      <c r="IYZ743" s="479"/>
      <c r="IZA743" s="479"/>
      <c r="IZB743" s="479"/>
      <c r="IZC743" s="479"/>
      <c r="IZD743" s="479"/>
      <c r="IZE743" s="479"/>
      <c r="IZF743" s="479"/>
      <c r="IZG743" s="479"/>
      <c r="IZH743" s="479"/>
      <c r="IZI743" s="479"/>
      <c r="IZJ743" s="479"/>
      <c r="IZK743" s="479"/>
      <c r="IZL743" s="479"/>
      <c r="IZM743" s="479"/>
      <c r="IZN743" s="479"/>
      <c r="IZO743" s="479"/>
      <c r="IZP743" s="479"/>
      <c r="IZQ743" s="479"/>
      <c r="IZR743" s="479"/>
      <c r="IZS743" s="479"/>
      <c r="IZT743" s="479"/>
      <c r="IZU743" s="479"/>
      <c r="IZV743" s="479"/>
      <c r="IZW743" s="479"/>
      <c r="IZX743" s="479"/>
      <c r="IZY743" s="479"/>
      <c r="IZZ743" s="479"/>
      <c r="JAA743" s="479"/>
      <c r="JAB743" s="479"/>
      <c r="JAC743" s="479"/>
      <c r="JAD743" s="479"/>
      <c r="JAE743" s="479"/>
      <c r="JAF743" s="479"/>
      <c r="JAG743" s="479"/>
      <c r="JAH743" s="479"/>
      <c r="JAI743" s="479"/>
      <c r="JAJ743" s="479"/>
      <c r="JAK743" s="479"/>
      <c r="JAL743" s="479"/>
      <c r="JAM743" s="479"/>
      <c r="JAN743" s="479"/>
      <c r="JAO743" s="479"/>
      <c r="JAP743" s="479"/>
      <c r="JAQ743" s="479"/>
      <c r="JAR743" s="479"/>
      <c r="JAS743" s="479"/>
      <c r="JAT743" s="479"/>
      <c r="JAU743" s="479"/>
      <c r="JAV743" s="479"/>
      <c r="JAW743" s="479"/>
      <c r="JAX743" s="479"/>
      <c r="JAY743" s="479"/>
      <c r="JAZ743" s="479"/>
      <c r="JBA743" s="479"/>
      <c r="JBB743" s="479"/>
      <c r="JBC743" s="479"/>
      <c r="JBD743" s="479"/>
      <c r="JBE743" s="479"/>
      <c r="JBF743" s="479"/>
      <c r="JBG743" s="479"/>
      <c r="JBH743" s="479"/>
      <c r="JBI743" s="479"/>
      <c r="JBJ743" s="479"/>
      <c r="JBK743" s="479"/>
      <c r="JBL743" s="479"/>
      <c r="JBM743" s="479"/>
      <c r="JBN743" s="479"/>
      <c r="JBO743" s="479"/>
      <c r="JBP743" s="479"/>
      <c r="JBQ743" s="479"/>
      <c r="JBR743" s="479"/>
      <c r="JBS743" s="479"/>
      <c r="JBT743" s="479"/>
      <c r="JBU743" s="479"/>
      <c r="JBV743" s="479"/>
      <c r="JBW743" s="479"/>
      <c r="JBX743" s="479"/>
      <c r="JBY743" s="479"/>
      <c r="JBZ743" s="479"/>
      <c r="JCA743" s="479"/>
      <c r="JCB743" s="479"/>
      <c r="JCC743" s="479"/>
      <c r="JCD743" s="479"/>
      <c r="JCE743" s="479"/>
      <c r="JCF743" s="479"/>
      <c r="JCG743" s="479"/>
      <c r="JCH743" s="479"/>
      <c r="JCI743" s="479"/>
      <c r="JCJ743" s="479"/>
      <c r="JCK743" s="479"/>
      <c r="JCL743" s="479"/>
      <c r="JCM743" s="479"/>
      <c r="JCN743" s="479"/>
      <c r="JCO743" s="479"/>
      <c r="JCP743" s="479"/>
      <c r="JCQ743" s="479"/>
      <c r="JCR743" s="479"/>
      <c r="JCS743" s="479"/>
      <c r="JCT743" s="479"/>
      <c r="JCU743" s="479"/>
      <c r="JCV743" s="479"/>
      <c r="JCW743" s="479"/>
      <c r="JCX743" s="479"/>
      <c r="JCY743" s="479"/>
      <c r="JCZ743" s="479"/>
      <c r="JDA743" s="479"/>
      <c r="JDB743" s="479"/>
      <c r="JDC743" s="479"/>
      <c r="JDD743" s="479"/>
      <c r="JDE743" s="479"/>
      <c r="JDF743" s="479"/>
      <c r="JDG743" s="479"/>
      <c r="JDH743" s="479"/>
      <c r="JDI743" s="479"/>
      <c r="JDJ743" s="479"/>
      <c r="JDK743" s="479"/>
      <c r="JDL743" s="479"/>
      <c r="JDM743" s="479"/>
      <c r="JDN743" s="479"/>
      <c r="JDO743" s="479"/>
      <c r="JDP743" s="479"/>
      <c r="JDQ743" s="479"/>
      <c r="JDR743" s="479"/>
      <c r="JDS743" s="479"/>
      <c r="JDT743" s="479"/>
      <c r="JDU743" s="479"/>
      <c r="JDV743" s="479"/>
      <c r="JDW743" s="479"/>
      <c r="JDX743" s="479"/>
      <c r="JDY743" s="479"/>
      <c r="JDZ743" s="479"/>
      <c r="JEA743" s="479"/>
      <c r="JEB743" s="479"/>
      <c r="JEC743" s="479"/>
      <c r="JED743" s="479"/>
      <c r="JEE743" s="479"/>
      <c r="JEF743" s="479"/>
      <c r="JEG743" s="479"/>
      <c r="JEH743" s="479"/>
      <c r="JEI743" s="479"/>
      <c r="JEJ743" s="479"/>
      <c r="JEK743" s="479"/>
      <c r="JEL743" s="479"/>
      <c r="JEM743" s="479"/>
      <c r="JEN743" s="479"/>
      <c r="JEO743" s="479"/>
      <c r="JEP743" s="479"/>
      <c r="JEQ743" s="479"/>
      <c r="JER743" s="479"/>
      <c r="JES743" s="479"/>
      <c r="JET743" s="479"/>
      <c r="JEU743" s="479"/>
      <c r="JEV743" s="479"/>
      <c r="JEW743" s="479"/>
      <c r="JEX743" s="479"/>
      <c r="JEY743" s="479"/>
      <c r="JEZ743" s="479"/>
      <c r="JFA743" s="479"/>
      <c r="JFB743" s="479"/>
      <c r="JFC743" s="479"/>
      <c r="JFD743" s="479"/>
      <c r="JFE743" s="479"/>
      <c r="JFF743" s="479"/>
      <c r="JFG743" s="479"/>
      <c r="JFH743" s="479"/>
      <c r="JFI743" s="479"/>
      <c r="JFJ743" s="479"/>
      <c r="JFK743" s="479"/>
      <c r="JFL743" s="479"/>
      <c r="JFM743" s="479"/>
      <c r="JFN743" s="479"/>
      <c r="JFO743" s="479"/>
      <c r="JFP743" s="479"/>
      <c r="JFQ743" s="479"/>
      <c r="JFR743" s="479"/>
      <c r="JFS743" s="479"/>
      <c r="JFT743" s="479"/>
      <c r="JFU743" s="479"/>
      <c r="JFV743" s="479"/>
      <c r="JFW743" s="479"/>
      <c r="JFX743" s="479"/>
      <c r="JFY743" s="479"/>
      <c r="JFZ743" s="479"/>
      <c r="JGA743" s="479"/>
      <c r="JGB743" s="479"/>
      <c r="JGC743" s="479"/>
      <c r="JGD743" s="479"/>
      <c r="JGE743" s="479"/>
      <c r="JGF743" s="479"/>
      <c r="JGG743" s="479"/>
      <c r="JGH743" s="479"/>
      <c r="JGI743" s="479"/>
      <c r="JGJ743" s="479"/>
      <c r="JGK743" s="479"/>
      <c r="JGL743" s="479"/>
      <c r="JGM743" s="479"/>
      <c r="JGN743" s="479"/>
      <c r="JGO743" s="479"/>
      <c r="JGP743" s="479"/>
      <c r="JGQ743" s="479"/>
      <c r="JGR743" s="479"/>
      <c r="JGS743" s="479"/>
      <c r="JGT743" s="479"/>
      <c r="JGU743" s="479"/>
      <c r="JGV743" s="479"/>
      <c r="JGW743" s="479"/>
      <c r="JGX743" s="479"/>
      <c r="JGY743" s="479"/>
      <c r="JGZ743" s="479"/>
      <c r="JHA743" s="479"/>
      <c r="JHB743" s="479"/>
      <c r="JHC743" s="479"/>
      <c r="JHD743" s="479"/>
      <c r="JHE743" s="479"/>
      <c r="JHF743" s="479"/>
      <c r="JHG743" s="479"/>
      <c r="JHH743" s="479"/>
      <c r="JHI743" s="479"/>
      <c r="JHJ743" s="479"/>
      <c r="JHK743" s="479"/>
      <c r="JHL743" s="479"/>
      <c r="JHM743" s="479"/>
      <c r="JHN743" s="479"/>
      <c r="JHO743" s="479"/>
      <c r="JHP743" s="479"/>
      <c r="JHQ743" s="479"/>
      <c r="JHR743" s="479"/>
      <c r="JHS743" s="479"/>
      <c r="JHT743" s="479"/>
      <c r="JHU743" s="479"/>
      <c r="JHV743" s="479"/>
      <c r="JHW743" s="479"/>
      <c r="JHX743" s="479"/>
      <c r="JHY743" s="479"/>
      <c r="JHZ743" s="479"/>
      <c r="JIA743" s="479"/>
      <c r="JIB743" s="479"/>
      <c r="JIC743" s="479"/>
      <c r="JID743" s="479"/>
      <c r="JIE743" s="479"/>
      <c r="JIF743" s="479"/>
      <c r="JIG743" s="479"/>
      <c r="JIH743" s="479"/>
      <c r="JII743" s="479"/>
      <c r="JIJ743" s="479"/>
      <c r="JIK743" s="479"/>
      <c r="JIL743" s="479"/>
      <c r="JIM743" s="479"/>
      <c r="JIN743" s="479"/>
      <c r="JIO743" s="479"/>
      <c r="JIP743" s="479"/>
      <c r="JIQ743" s="479"/>
      <c r="JIR743" s="479"/>
      <c r="JIS743" s="479"/>
      <c r="JIT743" s="479"/>
      <c r="JIU743" s="479"/>
      <c r="JIV743" s="479"/>
      <c r="JIW743" s="479"/>
      <c r="JIX743" s="479"/>
      <c r="JIY743" s="479"/>
      <c r="JIZ743" s="479"/>
      <c r="JJA743" s="479"/>
      <c r="JJB743" s="479"/>
      <c r="JJC743" s="479"/>
      <c r="JJD743" s="479"/>
      <c r="JJE743" s="479"/>
      <c r="JJF743" s="479"/>
      <c r="JJG743" s="479"/>
      <c r="JJH743" s="479"/>
      <c r="JJI743" s="479"/>
      <c r="JJJ743" s="479"/>
      <c r="JJK743" s="479"/>
      <c r="JJL743" s="479"/>
      <c r="JJM743" s="479"/>
      <c r="JJN743" s="479"/>
      <c r="JJO743" s="479"/>
      <c r="JJP743" s="479"/>
      <c r="JJQ743" s="479"/>
      <c r="JJR743" s="479"/>
      <c r="JJS743" s="479"/>
      <c r="JJT743" s="479"/>
      <c r="JJU743" s="479"/>
      <c r="JJV743" s="479"/>
      <c r="JJW743" s="479"/>
      <c r="JJX743" s="479"/>
      <c r="JJY743" s="479"/>
      <c r="JJZ743" s="479"/>
      <c r="JKA743" s="479"/>
      <c r="JKB743" s="479"/>
      <c r="JKC743" s="479"/>
      <c r="JKD743" s="479"/>
      <c r="JKE743" s="479"/>
      <c r="JKF743" s="479"/>
      <c r="JKG743" s="479"/>
      <c r="JKH743" s="479"/>
      <c r="JKI743" s="479"/>
      <c r="JKJ743" s="479"/>
      <c r="JKK743" s="479"/>
      <c r="JKL743" s="479"/>
      <c r="JKM743" s="479"/>
      <c r="JKN743" s="479"/>
      <c r="JKO743" s="479"/>
      <c r="JKP743" s="479"/>
      <c r="JKQ743" s="479"/>
      <c r="JKR743" s="479"/>
      <c r="JKS743" s="479"/>
      <c r="JKT743" s="479"/>
      <c r="JKU743" s="479"/>
      <c r="JKV743" s="479"/>
      <c r="JKW743" s="479"/>
      <c r="JKX743" s="479"/>
      <c r="JKY743" s="479"/>
      <c r="JKZ743" s="479"/>
      <c r="JLA743" s="479"/>
      <c r="JLB743" s="479"/>
      <c r="JLC743" s="479"/>
      <c r="JLD743" s="479"/>
      <c r="JLE743" s="479"/>
      <c r="JLF743" s="479"/>
      <c r="JLG743" s="479"/>
      <c r="JLH743" s="479"/>
      <c r="JLI743" s="479"/>
      <c r="JLJ743" s="479"/>
      <c r="JLK743" s="479"/>
      <c r="JLL743" s="479"/>
      <c r="JLM743" s="479"/>
      <c r="JLN743" s="479"/>
      <c r="JLO743" s="479"/>
      <c r="JLP743" s="479"/>
      <c r="JLQ743" s="479"/>
      <c r="JLR743" s="479"/>
      <c r="JLS743" s="479"/>
      <c r="JLT743" s="479"/>
      <c r="JLU743" s="479"/>
      <c r="JLV743" s="479"/>
      <c r="JLW743" s="479"/>
      <c r="JLX743" s="479"/>
      <c r="JLY743" s="479"/>
      <c r="JLZ743" s="479"/>
      <c r="JMA743" s="479"/>
      <c r="JMB743" s="479"/>
      <c r="JMC743" s="479"/>
      <c r="JMD743" s="479"/>
      <c r="JME743" s="479"/>
      <c r="JMF743" s="479"/>
      <c r="JMG743" s="479"/>
      <c r="JMH743" s="479"/>
      <c r="JMI743" s="479"/>
      <c r="JMJ743" s="479"/>
      <c r="JMK743" s="479"/>
      <c r="JML743" s="479"/>
      <c r="JMM743" s="479"/>
      <c r="JMN743" s="479"/>
      <c r="JMO743" s="479"/>
      <c r="JMP743" s="479"/>
      <c r="JMQ743" s="479"/>
      <c r="JMR743" s="479"/>
      <c r="JMS743" s="479"/>
      <c r="JMT743" s="479"/>
      <c r="JMU743" s="479"/>
      <c r="JMV743" s="479"/>
      <c r="JMW743" s="479"/>
      <c r="JMX743" s="479"/>
      <c r="JMY743" s="479"/>
      <c r="JMZ743" s="479"/>
      <c r="JNA743" s="479"/>
      <c r="JNB743" s="479"/>
      <c r="JNC743" s="479"/>
      <c r="JND743" s="479"/>
      <c r="JNE743" s="479"/>
      <c r="JNF743" s="479"/>
      <c r="JNG743" s="479"/>
      <c r="JNH743" s="479"/>
      <c r="JNI743" s="479"/>
      <c r="JNJ743" s="479"/>
      <c r="JNK743" s="479"/>
      <c r="JNL743" s="479"/>
      <c r="JNM743" s="479"/>
      <c r="JNN743" s="479"/>
      <c r="JNO743" s="479"/>
      <c r="JNP743" s="479"/>
      <c r="JNQ743" s="479"/>
      <c r="JNR743" s="479"/>
      <c r="JNS743" s="479"/>
      <c r="JNT743" s="479"/>
      <c r="JNU743" s="479"/>
      <c r="JNV743" s="479"/>
      <c r="JNW743" s="479"/>
      <c r="JNX743" s="479"/>
      <c r="JNY743" s="479"/>
      <c r="JNZ743" s="479"/>
      <c r="JOA743" s="479"/>
      <c r="JOB743" s="479"/>
      <c r="JOC743" s="479"/>
      <c r="JOD743" s="479"/>
      <c r="JOE743" s="479"/>
      <c r="JOF743" s="479"/>
      <c r="JOG743" s="479"/>
      <c r="JOH743" s="479"/>
      <c r="JOI743" s="479"/>
      <c r="JOJ743" s="479"/>
      <c r="JOK743" s="479"/>
      <c r="JOL743" s="479"/>
      <c r="JOM743" s="479"/>
      <c r="JON743" s="479"/>
      <c r="JOO743" s="479"/>
      <c r="JOP743" s="479"/>
      <c r="JOQ743" s="479"/>
      <c r="JOR743" s="479"/>
      <c r="JOS743" s="479"/>
      <c r="JOT743" s="479"/>
      <c r="JOU743" s="479"/>
      <c r="JOV743" s="479"/>
      <c r="JOW743" s="479"/>
      <c r="JOX743" s="479"/>
      <c r="JOY743" s="479"/>
      <c r="JOZ743" s="479"/>
      <c r="JPA743" s="479"/>
      <c r="JPB743" s="479"/>
      <c r="JPC743" s="479"/>
      <c r="JPD743" s="479"/>
      <c r="JPE743" s="479"/>
      <c r="JPF743" s="479"/>
      <c r="JPG743" s="479"/>
      <c r="JPH743" s="479"/>
      <c r="JPI743" s="479"/>
      <c r="JPJ743" s="479"/>
      <c r="JPK743" s="479"/>
      <c r="JPL743" s="479"/>
      <c r="JPM743" s="479"/>
      <c r="JPN743" s="479"/>
      <c r="JPO743" s="479"/>
      <c r="JPP743" s="479"/>
      <c r="JPQ743" s="479"/>
      <c r="JPR743" s="479"/>
      <c r="JPS743" s="479"/>
      <c r="JPT743" s="479"/>
      <c r="JPU743" s="479"/>
      <c r="JPV743" s="479"/>
      <c r="JPW743" s="479"/>
      <c r="JPX743" s="479"/>
      <c r="JPY743" s="479"/>
      <c r="JPZ743" s="479"/>
      <c r="JQA743" s="479"/>
      <c r="JQB743" s="479"/>
      <c r="JQC743" s="479"/>
      <c r="JQD743" s="479"/>
      <c r="JQE743" s="479"/>
      <c r="JQF743" s="479"/>
      <c r="JQG743" s="479"/>
      <c r="JQH743" s="479"/>
      <c r="JQI743" s="479"/>
      <c r="JQJ743" s="479"/>
      <c r="JQK743" s="479"/>
      <c r="JQL743" s="479"/>
      <c r="JQM743" s="479"/>
      <c r="JQN743" s="479"/>
      <c r="JQO743" s="479"/>
      <c r="JQP743" s="479"/>
      <c r="JQQ743" s="479"/>
      <c r="JQR743" s="479"/>
      <c r="JQS743" s="479"/>
      <c r="JQT743" s="479"/>
      <c r="JQU743" s="479"/>
      <c r="JQV743" s="479"/>
      <c r="JQW743" s="479"/>
      <c r="JQX743" s="479"/>
      <c r="JQY743" s="479"/>
      <c r="JQZ743" s="479"/>
      <c r="JRA743" s="479"/>
      <c r="JRB743" s="479"/>
      <c r="JRC743" s="479"/>
      <c r="JRD743" s="479"/>
      <c r="JRE743" s="479"/>
      <c r="JRF743" s="479"/>
      <c r="JRG743" s="479"/>
      <c r="JRH743" s="479"/>
      <c r="JRI743" s="479"/>
      <c r="JRJ743" s="479"/>
      <c r="JRK743" s="479"/>
      <c r="JRL743" s="479"/>
      <c r="JRM743" s="479"/>
      <c r="JRN743" s="479"/>
      <c r="JRO743" s="479"/>
      <c r="JRP743" s="479"/>
      <c r="JRQ743" s="479"/>
      <c r="JRR743" s="479"/>
      <c r="JRS743" s="479"/>
      <c r="JRT743" s="479"/>
      <c r="JRU743" s="479"/>
      <c r="JRV743" s="479"/>
      <c r="JRW743" s="479"/>
      <c r="JRX743" s="479"/>
      <c r="JRY743" s="479"/>
      <c r="JRZ743" s="479"/>
      <c r="JSA743" s="479"/>
      <c r="JSB743" s="479"/>
      <c r="JSC743" s="479"/>
      <c r="JSD743" s="479"/>
      <c r="JSE743" s="479"/>
      <c r="JSF743" s="479"/>
      <c r="JSG743" s="479"/>
      <c r="JSH743" s="479"/>
      <c r="JSI743" s="479"/>
      <c r="JSJ743" s="479"/>
      <c r="JSK743" s="479"/>
      <c r="JSL743" s="479"/>
      <c r="JSM743" s="479"/>
      <c r="JSN743" s="479"/>
      <c r="JSO743" s="479"/>
      <c r="JSP743" s="479"/>
      <c r="JSQ743" s="479"/>
      <c r="JSR743" s="479"/>
      <c r="JSS743" s="479"/>
      <c r="JST743" s="479"/>
      <c r="JSU743" s="479"/>
      <c r="JSV743" s="479"/>
      <c r="JSW743" s="479"/>
      <c r="JSX743" s="479"/>
      <c r="JSY743" s="479"/>
      <c r="JSZ743" s="479"/>
      <c r="JTA743" s="479"/>
      <c r="JTB743" s="479"/>
      <c r="JTC743" s="479"/>
      <c r="JTD743" s="479"/>
      <c r="JTE743" s="479"/>
      <c r="JTF743" s="479"/>
      <c r="JTG743" s="479"/>
      <c r="JTH743" s="479"/>
      <c r="JTI743" s="479"/>
      <c r="JTJ743" s="479"/>
      <c r="JTK743" s="479"/>
      <c r="JTL743" s="479"/>
      <c r="JTM743" s="479"/>
      <c r="JTN743" s="479"/>
      <c r="JTO743" s="479"/>
      <c r="JTP743" s="479"/>
      <c r="JTQ743" s="479"/>
      <c r="JTR743" s="479"/>
      <c r="JTS743" s="479"/>
      <c r="JTT743" s="479"/>
      <c r="JTU743" s="479"/>
      <c r="JTV743" s="479"/>
      <c r="JTW743" s="479"/>
      <c r="JTX743" s="479"/>
      <c r="JTY743" s="479"/>
      <c r="JTZ743" s="479"/>
      <c r="JUA743" s="479"/>
      <c r="JUB743" s="479"/>
      <c r="JUC743" s="479"/>
      <c r="JUD743" s="479"/>
      <c r="JUE743" s="479"/>
      <c r="JUF743" s="479"/>
      <c r="JUG743" s="479"/>
      <c r="JUH743" s="479"/>
      <c r="JUI743" s="479"/>
      <c r="JUJ743" s="479"/>
      <c r="JUK743" s="479"/>
      <c r="JUL743" s="479"/>
      <c r="JUM743" s="479"/>
      <c r="JUN743" s="479"/>
      <c r="JUO743" s="479"/>
      <c r="JUP743" s="479"/>
      <c r="JUQ743" s="479"/>
      <c r="JUR743" s="479"/>
      <c r="JUS743" s="479"/>
      <c r="JUT743" s="479"/>
      <c r="JUU743" s="479"/>
      <c r="JUV743" s="479"/>
      <c r="JUW743" s="479"/>
      <c r="JUX743" s="479"/>
      <c r="JUY743" s="479"/>
      <c r="JUZ743" s="479"/>
      <c r="JVA743" s="479"/>
      <c r="JVB743" s="479"/>
      <c r="JVC743" s="479"/>
      <c r="JVD743" s="479"/>
      <c r="JVE743" s="479"/>
      <c r="JVF743" s="479"/>
      <c r="JVG743" s="479"/>
      <c r="JVH743" s="479"/>
      <c r="JVI743" s="479"/>
      <c r="JVJ743" s="479"/>
      <c r="JVK743" s="479"/>
      <c r="JVL743" s="479"/>
      <c r="JVM743" s="479"/>
      <c r="JVN743" s="479"/>
      <c r="JVO743" s="479"/>
      <c r="JVP743" s="479"/>
      <c r="JVQ743" s="479"/>
      <c r="JVR743" s="479"/>
      <c r="JVS743" s="479"/>
      <c r="JVT743" s="479"/>
      <c r="JVU743" s="479"/>
      <c r="JVV743" s="479"/>
      <c r="JVW743" s="479"/>
      <c r="JVX743" s="479"/>
      <c r="JVY743" s="479"/>
      <c r="JVZ743" s="479"/>
      <c r="JWA743" s="479"/>
      <c r="JWB743" s="479"/>
      <c r="JWC743" s="479"/>
      <c r="JWD743" s="479"/>
      <c r="JWE743" s="479"/>
      <c r="JWF743" s="479"/>
      <c r="JWG743" s="479"/>
      <c r="JWH743" s="479"/>
      <c r="JWI743" s="479"/>
      <c r="JWJ743" s="479"/>
      <c r="JWK743" s="479"/>
      <c r="JWL743" s="479"/>
      <c r="JWM743" s="479"/>
      <c r="JWN743" s="479"/>
      <c r="JWO743" s="479"/>
      <c r="JWP743" s="479"/>
      <c r="JWQ743" s="479"/>
      <c r="JWR743" s="479"/>
      <c r="JWS743" s="479"/>
      <c r="JWT743" s="479"/>
      <c r="JWU743" s="479"/>
      <c r="JWV743" s="479"/>
      <c r="JWW743" s="479"/>
      <c r="JWX743" s="479"/>
      <c r="JWY743" s="479"/>
      <c r="JWZ743" s="479"/>
      <c r="JXA743" s="479"/>
      <c r="JXB743" s="479"/>
      <c r="JXC743" s="479"/>
      <c r="JXD743" s="479"/>
      <c r="JXE743" s="479"/>
      <c r="JXF743" s="479"/>
      <c r="JXG743" s="479"/>
      <c r="JXH743" s="479"/>
      <c r="JXI743" s="479"/>
      <c r="JXJ743" s="479"/>
      <c r="JXK743" s="479"/>
      <c r="JXL743" s="479"/>
      <c r="JXM743" s="479"/>
      <c r="JXN743" s="479"/>
      <c r="JXO743" s="479"/>
      <c r="JXP743" s="479"/>
      <c r="JXQ743" s="479"/>
      <c r="JXR743" s="479"/>
      <c r="JXS743" s="479"/>
      <c r="JXT743" s="479"/>
      <c r="JXU743" s="479"/>
      <c r="JXV743" s="479"/>
      <c r="JXW743" s="479"/>
      <c r="JXX743" s="479"/>
      <c r="JXY743" s="479"/>
      <c r="JXZ743" s="479"/>
      <c r="JYA743" s="479"/>
      <c r="JYB743" s="479"/>
      <c r="JYC743" s="479"/>
      <c r="JYD743" s="479"/>
      <c r="JYE743" s="479"/>
      <c r="JYF743" s="479"/>
      <c r="JYG743" s="479"/>
      <c r="JYH743" s="479"/>
      <c r="JYI743" s="479"/>
      <c r="JYJ743" s="479"/>
      <c r="JYK743" s="479"/>
      <c r="JYL743" s="479"/>
      <c r="JYM743" s="479"/>
      <c r="JYN743" s="479"/>
      <c r="JYO743" s="479"/>
      <c r="JYP743" s="479"/>
      <c r="JYQ743" s="479"/>
      <c r="JYR743" s="479"/>
      <c r="JYS743" s="479"/>
      <c r="JYT743" s="479"/>
      <c r="JYU743" s="479"/>
      <c r="JYV743" s="479"/>
      <c r="JYW743" s="479"/>
      <c r="JYX743" s="479"/>
      <c r="JYY743" s="479"/>
      <c r="JYZ743" s="479"/>
      <c r="JZA743" s="479"/>
      <c r="JZB743" s="479"/>
      <c r="JZC743" s="479"/>
      <c r="JZD743" s="479"/>
      <c r="JZE743" s="479"/>
      <c r="JZF743" s="479"/>
      <c r="JZG743" s="479"/>
      <c r="JZH743" s="479"/>
      <c r="JZI743" s="479"/>
      <c r="JZJ743" s="479"/>
      <c r="JZK743" s="479"/>
      <c r="JZL743" s="479"/>
      <c r="JZM743" s="479"/>
      <c r="JZN743" s="479"/>
      <c r="JZO743" s="479"/>
      <c r="JZP743" s="479"/>
      <c r="JZQ743" s="479"/>
      <c r="JZR743" s="479"/>
      <c r="JZS743" s="479"/>
      <c r="JZT743" s="479"/>
      <c r="JZU743" s="479"/>
      <c r="JZV743" s="479"/>
      <c r="JZW743" s="479"/>
      <c r="JZX743" s="479"/>
      <c r="JZY743" s="479"/>
      <c r="JZZ743" s="479"/>
      <c r="KAA743" s="479"/>
      <c r="KAB743" s="479"/>
      <c r="KAC743" s="479"/>
      <c r="KAD743" s="479"/>
      <c r="KAE743" s="479"/>
      <c r="KAF743" s="479"/>
      <c r="KAG743" s="479"/>
      <c r="KAH743" s="479"/>
      <c r="KAI743" s="479"/>
      <c r="KAJ743" s="479"/>
      <c r="KAK743" s="479"/>
      <c r="KAL743" s="479"/>
      <c r="KAM743" s="479"/>
      <c r="KAN743" s="479"/>
      <c r="KAO743" s="479"/>
      <c r="KAP743" s="479"/>
      <c r="KAQ743" s="479"/>
      <c r="KAR743" s="479"/>
      <c r="KAS743" s="479"/>
      <c r="KAT743" s="479"/>
      <c r="KAU743" s="479"/>
      <c r="KAV743" s="479"/>
      <c r="KAW743" s="479"/>
      <c r="KAX743" s="479"/>
      <c r="KAY743" s="479"/>
      <c r="KAZ743" s="479"/>
      <c r="KBA743" s="479"/>
      <c r="KBB743" s="479"/>
      <c r="KBC743" s="479"/>
      <c r="KBD743" s="479"/>
      <c r="KBE743" s="479"/>
      <c r="KBF743" s="479"/>
      <c r="KBG743" s="479"/>
      <c r="KBH743" s="479"/>
      <c r="KBI743" s="479"/>
      <c r="KBJ743" s="479"/>
      <c r="KBK743" s="479"/>
      <c r="KBL743" s="479"/>
      <c r="KBM743" s="479"/>
      <c r="KBN743" s="479"/>
      <c r="KBO743" s="479"/>
      <c r="KBP743" s="479"/>
      <c r="KBQ743" s="479"/>
      <c r="KBR743" s="479"/>
      <c r="KBS743" s="479"/>
      <c r="KBT743" s="479"/>
      <c r="KBU743" s="479"/>
      <c r="KBV743" s="479"/>
      <c r="KBW743" s="479"/>
      <c r="KBX743" s="479"/>
      <c r="KBY743" s="479"/>
      <c r="KBZ743" s="479"/>
      <c r="KCA743" s="479"/>
      <c r="KCB743" s="479"/>
      <c r="KCC743" s="479"/>
      <c r="KCD743" s="479"/>
      <c r="KCE743" s="479"/>
      <c r="KCF743" s="479"/>
      <c r="KCG743" s="479"/>
      <c r="KCH743" s="479"/>
      <c r="KCI743" s="479"/>
      <c r="KCJ743" s="479"/>
      <c r="KCK743" s="479"/>
      <c r="KCL743" s="479"/>
      <c r="KCM743" s="479"/>
      <c r="KCN743" s="479"/>
      <c r="KCO743" s="479"/>
      <c r="KCP743" s="479"/>
      <c r="KCQ743" s="479"/>
      <c r="KCR743" s="479"/>
      <c r="KCS743" s="479"/>
      <c r="KCT743" s="479"/>
      <c r="KCU743" s="479"/>
      <c r="KCV743" s="479"/>
      <c r="KCW743" s="479"/>
      <c r="KCX743" s="479"/>
      <c r="KCY743" s="479"/>
      <c r="KCZ743" s="479"/>
      <c r="KDA743" s="479"/>
      <c r="KDB743" s="479"/>
      <c r="KDC743" s="479"/>
      <c r="KDD743" s="479"/>
      <c r="KDE743" s="479"/>
      <c r="KDF743" s="479"/>
      <c r="KDG743" s="479"/>
      <c r="KDH743" s="479"/>
      <c r="KDI743" s="479"/>
      <c r="KDJ743" s="479"/>
      <c r="KDK743" s="479"/>
      <c r="KDL743" s="479"/>
      <c r="KDM743" s="479"/>
      <c r="KDN743" s="479"/>
      <c r="KDO743" s="479"/>
      <c r="KDP743" s="479"/>
      <c r="KDQ743" s="479"/>
      <c r="KDR743" s="479"/>
      <c r="KDS743" s="479"/>
      <c r="KDT743" s="479"/>
      <c r="KDU743" s="479"/>
      <c r="KDV743" s="479"/>
      <c r="KDW743" s="479"/>
      <c r="KDX743" s="479"/>
      <c r="KDY743" s="479"/>
      <c r="KDZ743" s="479"/>
      <c r="KEA743" s="479"/>
      <c r="KEB743" s="479"/>
      <c r="KEC743" s="479"/>
      <c r="KED743" s="479"/>
      <c r="KEE743" s="479"/>
      <c r="KEF743" s="479"/>
      <c r="KEG743" s="479"/>
      <c r="KEH743" s="479"/>
      <c r="KEI743" s="479"/>
      <c r="KEJ743" s="479"/>
      <c r="KEK743" s="479"/>
      <c r="KEL743" s="479"/>
      <c r="KEM743" s="479"/>
      <c r="KEN743" s="479"/>
      <c r="KEO743" s="479"/>
      <c r="KEP743" s="479"/>
      <c r="KEQ743" s="479"/>
      <c r="KER743" s="479"/>
      <c r="KES743" s="479"/>
      <c r="KET743" s="479"/>
      <c r="KEU743" s="479"/>
      <c r="KEV743" s="479"/>
      <c r="KEW743" s="479"/>
      <c r="KEX743" s="479"/>
      <c r="KEY743" s="479"/>
      <c r="KEZ743" s="479"/>
      <c r="KFA743" s="479"/>
      <c r="KFB743" s="479"/>
      <c r="KFC743" s="479"/>
      <c r="KFD743" s="479"/>
      <c r="KFE743" s="479"/>
      <c r="KFF743" s="479"/>
      <c r="KFG743" s="479"/>
      <c r="KFH743" s="479"/>
      <c r="KFI743" s="479"/>
      <c r="KFJ743" s="479"/>
      <c r="KFK743" s="479"/>
      <c r="KFL743" s="479"/>
      <c r="KFM743" s="479"/>
      <c r="KFN743" s="479"/>
      <c r="KFO743" s="479"/>
      <c r="KFP743" s="479"/>
      <c r="KFQ743" s="479"/>
      <c r="KFR743" s="479"/>
      <c r="KFS743" s="479"/>
      <c r="KFT743" s="479"/>
      <c r="KFU743" s="479"/>
      <c r="KFV743" s="479"/>
      <c r="KFW743" s="479"/>
      <c r="KFX743" s="479"/>
      <c r="KFY743" s="479"/>
      <c r="KFZ743" s="479"/>
      <c r="KGA743" s="479"/>
      <c r="KGB743" s="479"/>
      <c r="KGC743" s="479"/>
      <c r="KGD743" s="479"/>
      <c r="KGE743" s="479"/>
      <c r="KGF743" s="479"/>
      <c r="KGG743" s="479"/>
      <c r="KGH743" s="479"/>
      <c r="KGI743" s="479"/>
      <c r="KGJ743" s="479"/>
      <c r="KGK743" s="479"/>
      <c r="KGL743" s="479"/>
      <c r="KGM743" s="479"/>
      <c r="KGN743" s="479"/>
      <c r="KGO743" s="479"/>
      <c r="KGP743" s="479"/>
      <c r="KGQ743" s="479"/>
      <c r="KGR743" s="479"/>
      <c r="KGS743" s="479"/>
      <c r="KGT743" s="479"/>
      <c r="KGU743" s="479"/>
      <c r="KGV743" s="479"/>
      <c r="KGW743" s="479"/>
      <c r="KGX743" s="479"/>
      <c r="KGY743" s="479"/>
      <c r="KGZ743" s="479"/>
      <c r="KHA743" s="479"/>
      <c r="KHB743" s="479"/>
      <c r="KHC743" s="479"/>
      <c r="KHD743" s="479"/>
      <c r="KHE743" s="479"/>
      <c r="KHF743" s="479"/>
      <c r="KHG743" s="479"/>
      <c r="KHH743" s="479"/>
      <c r="KHI743" s="479"/>
      <c r="KHJ743" s="479"/>
      <c r="KHK743" s="479"/>
      <c r="KHL743" s="479"/>
      <c r="KHM743" s="479"/>
      <c r="KHN743" s="479"/>
      <c r="KHO743" s="479"/>
      <c r="KHP743" s="479"/>
      <c r="KHQ743" s="479"/>
      <c r="KHR743" s="479"/>
      <c r="KHS743" s="479"/>
      <c r="KHT743" s="479"/>
      <c r="KHU743" s="479"/>
      <c r="KHV743" s="479"/>
      <c r="KHW743" s="479"/>
      <c r="KHX743" s="479"/>
      <c r="KHY743" s="479"/>
      <c r="KHZ743" s="479"/>
      <c r="KIA743" s="479"/>
      <c r="KIB743" s="479"/>
      <c r="KIC743" s="479"/>
      <c r="KID743" s="479"/>
      <c r="KIE743" s="479"/>
      <c r="KIF743" s="479"/>
      <c r="KIG743" s="479"/>
      <c r="KIH743" s="479"/>
      <c r="KII743" s="479"/>
      <c r="KIJ743" s="479"/>
      <c r="KIK743" s="479"/>
      <c r="KIL743" s="479"/>
      <c r="KIM743" s="479"/>
      <c r="KIN743" s="479"/>
      <c r="KIO743" s="479"/>
      <c r="KIP743" s="479"/>
      <c r="KIQ743" s="479"/>
      <c r="KIR743" s="479"/>
      <c r="KIS743" s="479"/>
      <c r="KIT743" s="479"/>
      <c r="KIU743" s="479"/>
      <c r="KIV743" s="479"/>
      <c r="KIW743" s="479"/>
      <c r="KIX743" s="479"/>
      <c r="KIY743" s="479"/>
      <c r="KIZ743" s="479"/>
      <c r="KJA743" s="479"/>
      <c r="KJB743" s="479"/>
      <c r="KJC743" s="479"/>
      <c r="KJD743" s="479"/>
      <c r="KJE743" s="479"/>
      <c r="KJF743" s="479"/>
      <c r="KJG743" s="479"/>
      <c r="KJH743" s="479"/>
      <c r="KJI743" s="479"/>
      <c r="KJJ743" s="479"/>
      <c r="KJK743" s="479"/>
      <c r="KJL743" s="479"/>
      <c r="KJM743" s="479"/>
      <c r="KJN743" s="479"/>
      <c r="KJO743" s="479"/>
      <c r="KJP743" s="479"/>
      <c r="KJQ743" s="479"/>
      <c r="KJR743" s="479"/>
      <c r="KJS743" s="479"/>
      <c r="KJT743" s="479"/>
      <c r="KJU743" s="479"/>
      <c r="KJV743" s="479"/>
      <c r="KJW743" s="479"/>
      <c r="KJX743" s="479"/>
      <c r="KJY743" s="479"/>
      <c r="KJZ743" s="479"/>
      <c r="KKA743" s="479"/>
      <c r="KKB743" s="479"/>
      <c r="KKC743" s="479"/>
      <c r="KKD743" s="479"/>
      <c r="KKE743" s="479"/>
      <c r="KKF743" s="479"/>
      <c r="KKG743" s="479"/>
      <c r="KKH743" s="479"/>
      <c r="KKI743" s="479"/>
      <c r="KKJ743" s="479"/>
      <c r="KKK743" s="479"/>
      <c r="KKL743" s="479"/>
      <c r="KKM743" s="479"/>
      <c r="KKN743" s="479"/>
      <c r="KKO743" s="479"/>
      <c r="KKP743" s="479"/>
      <c r="KKQ743" s="479"/>
      <c r="KKR743" s="479"/>
      <c r="KKS743" s="479"/>
      <c r="KKT743" s="479"/>
      <c r="KKU743" s="479"/>
      <c r="KKV743" s="479"/>
      <c r="KKW743" s="479"/>
      <c r="KKX743" s="479"/>
      <c r="KKY743" s="479"/>
      <c r="KKZ743" s="479"/>
      <c r="KLA743" s="479"/>
      <c r="KLB743" s="479"/>
      <c r="KLC743" s="479"/>
      <c r="KLD743" s="479"/>
      <c r="KLE743" s="479"/>
      <c r="KLF743" s="479"/>
      <c r="KLG743" s="479"/>
      <c r="KLH743" s="479"/>
      <c r="KLI743" s="479"/>
      <c r="KLJ743" s="479"/>
      <c r="KLK743" s="479"/>
      <c r="KLL743" s="479"/>
      <c r="KLM743" s="479"/>
      <c r="KLN743" s="479"/>
      <c r="KLO743" s="479"/>
      <c r="KLP743" s="479"/>
      <c r="KLQ743" s="479"/>
      <c r="KLR743" s="479"/>
      <c r="KLS743" s="479"/>
      <c r="KLT743" s="479"/>
      <c r="KLU743" s="479"/>
      <c r="KLV743" s="479"/>
      <c r="KLW743" s="479"/>
      <c r="KLX743" s="479"/>
      <c r="KLY743" s="479"/>
      <c r="KLZ743" s="479"/>
      <c r="KMA743" s="479"/>
      <c r="KMB743" s="479"/>
      <c r="KMC743" s="479"/>
      <c r="KMD743" s="479"/>
      <c r="KME743" s="479"/>
      <c r="KMF743" s="479"/>
      <c r="KMG743" s="479"/>
      <c r="KMH743" s="479"/>
      <c r="KMI743" s="479"/>
      <c r="KMJ743" s="479"/>
      <c r="KMK743" s="479"/>
      <c r="KML743" s="479"/>
      <c r="KMM743" s="479"/>
      <c r="KMN743" s="479"/>
      <c r="KMO743" s="479"/>
      <c r="KMP743" s="479"/>
      <c r="KMQ743" s="479"/>
      <c r="KMR743" s="479"/>
      <c r="KMS743" s="479"/>
      <c r="KMT743" s="479"/>
      <c r="KMU743" s="479"/>
      <c r="KMV743" s="479"/>
      <c r="KMW743" s="479"/>
      <c r="KMX743" s="479"/>
      <c r="KMY743" s="479"/>
      <c r="KMZ743" s="479"/>
      <c r="KNA743" s="479"/>
      <c r="KNB743" s="479"/>
      <c r="KNC743" s="479"/>
      <c r="KND743" s="479"/>
      <c r="KNE743" s="479"/>
      <c r="KNF743" s="479"/>
      <c r="KNG743" s="479"/>
      <c r="KNH743" s="479"/>
      <c r="KNI743" s="479"/>
      <c r="KNJ743" s="479"/>
      <c r="KNK743" s="479"/>
      <c r="KNL743" s="479"/>
      <c r="KNM743" s="479"/>
      <c r="KNN743" s="479"/>
      <c r="KNO743" s="479"/>
      <c r="KNP743" s="479"/>
      <c r="KNQ743" s="479"/>
      <c r="KNR743" s="479"/>
      <c r="KNS743" s="479"/>
      <c r="KNT743" s="479"/>
      <c r="KNU743" s="479"/>
      <c r="KNV743" s="479"/>
      <c r="KNW743" s="479"/>
      <c r="KNX743" s="479"/>
      <c r="KNY743" s="479"/>
      <c r="KNZ743" s="479"/>
      <c r="KOA743" s="479"/>
      <c r="KOB743" s="479"/>
      <c r="KOC743" s="479"/>
      <c r="KOD743" s="479"/>
      <c r="KOE743" s="479"/>
      <c r="KOF743" s="479"/>
      <c r="KOG743" s="479"/>
      <c r="KOH743" s="479"/>
      <c r="KOI743" s="479"/>
      <c r="KOJ743" s="479"/>
      <c r="KOK743" s="479"/>
      <c r="KOL743" s="479"/>
      <c r="KOM743" s="479"/>
      <c r="KON743" s="479"/>
      <c r="KOO743" s="479"/>
      <c r="KOP743" s="479"/>
      <c r="KOQ743" s="479"/>
      <c r="KOR743" s="479"/>
      <c r="KOS743" s="479"/>
      <c r="KOT743" s="479"/>
      <c r="KOU743" s="479"/>
      <c r="KOV743" s="479"/>
      <c r="KOW743" s="479"/>
      <c r="KOX743" s="479"/>
      <c r="KOY743" s="479"/>
      <c r="KOZ743" s="479"/>
      <c r="KPA743" s="479"/>
      <c r="KPB743" s="479"/>
      <c r="KPC743" s="479"/>
      <c r="KPD743" s="479"/>
      <c r="KPE743" s="479"/>
      <c r="KPF743" s="479"/>
      <c r="KPG743" s="479"/>
      <c r="KPH743" s="479"/>
      <c r="KPI743" s="479"/>
      <c r="KPJ743" s="479"/>
      <c r="KPK743" s="479"/>
      <c r="KPL743" s="479"/>
      <c r="KPM743" s="479"/>
      <c r="KPN743" s="479"/>
      <c r="KPO743" s="479"/>
      <c r="KPP743" s="479"/>
      <c r="KPQ743" s="479"/>
      <c r="KPR743" s="479"/>
      <c r="KPS743" s="479"/>
      <c r="KPT743" s="479"/>
      <c r="KPU743" s="479"/>
      <c r="KPV743" s="479"/>
      <c r="KPW743" s="479"/>
      <c r="KPX743" s="479"/>
      <c r="KPY743" s="479"/>
      <c r="KPZ743" s="479"/>
      <c r="KQA743" s="479"/>
      <c r="KQB743" s="479"/>
      <c r="KQC743" s="479"/>
      <c r="KQD743" s="479"/>
      <c r="KQE743" s="479"/>
      <c r="KQF743" s="479"/>
      <c r="KQG743" s="479"/>
      <c r="KQH743" s="479"/>
      <c r="KQI743" s="479"/>
      <c r="KQJ743" s="479"/>
      <c r="KQK743" s="479"/>
      <c r="KQL743" s="479"/>
      <c r="KQM743" s="479"/>
      <c r="KQN743" s="479"/>
      <c r="KQO743" s="479"/>
      <c r="KQP743" s="479"/>
      <c r="KQQ743" s="479"/>
      <c r="KQR743" s="479"/>
      <c r="KQS743" s="479"/>
      <c r="KQT743" s="479"/>
      <c r="KQU743" s="479"/>
      <c r="KQV743" s="479"/>
      <c r="KQW743" s="479"/>
      <c r="KQX743" s="479"/>
      <c r="KQY743" s="479"/>
      <c r="KQZ743" s="479"/>
      <c r="KRA743" s="479"/>
      <c r="KRB743" s="479"/>
      <c r="KRC743" s="479"/>
      <c r="KRD743" s="479"/>
      <c r="KRE743" s="479"/>
      <c r="KRF743" s="479"/>
      <c r="KRG743" s="479"/>
      <c r="KRH743" s="479"/>
      <c r="KRI743" s="479"/>
      <c r="KRJ743" s="479"/>
      <c r="KRK743" s="479"/>
      <c r="KRL743" s="479"/>
      <c r="KRM743" s="479"/>
      <c r="KRN743" s="479"/>
      <c r="KRO743" s="479"/>
      <c r="KRP743" s="479"/>
      <c r="KRQ743" s="479"/>
      <c r="KRR743" s="479"/>
      <c r="KRS743" s="479"/>
      <c r="KRT743" s="479"/>
      <c r="KRU743" s="479"/>
      <c r="KRV743" s="479"/>
      <c r="KRW743" s="479"/>
      <c r="KRX743" s="479"/>
      <c r="KRY743" s="479"/>
      <c r="KRZ743" s="479"/>
      <c r="KSA743" s="479"/>
      <c r="KSB743" s="479"/>
      <c r="KSC743" s="479"/>
      <c r="KSD743" s="479"/>
      <c r="KSE743" s="479"/>
      <c r="KSF743" s="479"/>
      <c r="KSG743" s="479"/>
      <c r="KSH743" s="479"/>
      <c r="KSI743" s="479"/>
      <c r="KSJ743" s="479"/>
      <c r="KSK743" s="479"/>
      <c r="KSL743" s="479"/>
      <c r="KSM743" s="479"/>
      <c r="KSN743" s="479"/>
      <c r="KSO743" s="479"/>
      <c r="KSP743" s="479"/>
      <c r="KSQ743" s="479"/>
      <c r="KSR743" s="479"/>
      <c r="KSS743" s="479"/>
      <c r="KST743" s="479"/>
      <c r="KSU743" s="479"/>
      <c r="KSV743" s="479"/>
      <c r="KSW743" s="479"/>
      <c r="KSX743" s="479"/>
      <c r="KSY743" s="479"/>
      <c r="KSZ743" s="479"/>
      <c r="KTA743" s="479"/>
      <c r="KTB743" s="479"/>
      <c r="KTC743" s="479"/>
      <c r="KTD743" s="479"/>
      <c r="KTE743" s="479"/>
      <c r="KTF743" s="479"/>
      <c r="KTG743" s="479"/>
      <c r="KTH743" s="479"/>
      <c r="KTI743" s="479"/>
      <c r="KTJ743" s="479"/>
      <c r="KTK743" s="479"/>
      <c r="KTL743" s="479"/>
      <c r="KTM743" s="479"/>
      <c r="KTN743" s="479"/>
      <c r="KTO743" s="479"/>
      <c r="KTP743" s="479"/>
      <c r="KTQ743" s="479"/>
      <c r="KTR743" s="479"/>
      <c r="KTS743" s="479"/>
      <c r="KTT743" s="479"/>
      <c r="KTU743" s="479"/>
      <c r="KTV743" s="479"/>
      <c r="KTW743" s="479"/>
      <c r="KTX743" s="479"/>
      <c r="KTY743" s="479"/>
      <c r="KTZ743" s="479"/>
      <c r="KUA743" s="479"/>
      <c r="KUB743" s="479"/>
      <c r="KUC743" s="479"/>
      <c r="KUD743" s="479"/>
      <c r="KUE743" s="479"/>
      <c r="KUF743" s="479"/>
      <c r="KUG743" s="479"/>
      <c r="KUH743" s="479"/>
      <c r="KUI743" s="479"/>
      <c r="KUJ743" s="479"/>
      <c r="KUK743" s="479"/>
      <c r="KUL743" s="479"/>
      <c r="KUM743" s="479"/>
      <c r="KUN743" s="479"/>
      <c r="KUO743" s="479"/>
      <c r="KUP743" s="479"/>
      <c r="KUQ743" s="479"/>
      <c r="KUR743" s="479"/>
      <c r="KUS743" s="479"/>
      <c r="KUT743" s="479"/>
      <c r="KUU743" s="479"/>
      <c r="KUV743" s="479"/>
      <c r="KUW743" s="479"/>
      <c r="KUX743" s="479"/>
      <c r="KUY743" s="479"/>
      <c r="KUZ743" s="479"/>
      <c r="KVA743" s="479"/>
      <c r="KVB743" s="479"/>
      <c r="KVC743" s="479"/>
      <c r="KVD743" s="479"/>
      <c r="KVE743" s="479"/>
      <c r="KVF743" s="479"/>
      <c r="KVG743" s="479"/>
      <c r="KVH743" s="479"/>
      <c r="KVI743" s="479"/>
      <c r="KVJ743" s="479"/>
      <c r="KVK743" s="479"/>
      <c r="KVL743" s="479"/>
      <c r="KVM743" s="479"/>
      <c r="KVN743" s="479"/>
      <c r="KVO743" s="479"/>
      <c r="KVP743" s="479"/>
      <c r="KVQ743" s="479"/>
      <c r="KVR743" s="479"/>
      <c r="KVS743" s="479"/>
      <c r="KVT743" s="479"/>
      <c r="KVU743" s="479"/>
      <c r="KVV743" s="479"/>
      <c r="KVW743" s="479"/>
      <c r="KVX743" s="479"/>
      <c r="KVY743" s="479"/>
      <c r="KVZ743" s="479"/>
      <c r="KWA743" s="479"/>
      <c r="KWB743" s="479"/>
      <c r="KWC743" s="479"/>
      <c r="KWD743" s="479"/>
      <c r="KWE743" s="479"/>
      <c r="KWF743" s="479"/>
      <c r="KWG743" s="479"/>
      <c r="KWH743" s="479"/>
      <c r="KWI743" s="479"/>
      <c r="KWJ743" s="479"/>
      <c r="KWK743" s="479"/>
      <c r="KWL743" s="479"/>
      <c r="KWM743" s="479"/>
      <c r="KWN743" s="479"/>
      <c r="KWO743" s="479"/>
      <c r="KWP743" s="479"/>
      <c r="KWQ743" s="479"/>
      <c r="KWR743" s="479"/>
      <c r="KWS743" s="479"/>
      <c r="KWT743" s="479"/>
      <c r="KWU743" s="479"/>
      <c r="KWV743" s="479"/>
      <c r="KWW743" s="479"/>
      <c r="KWX743" s="479"/>
      <c r="KWY743" s="479"/>
      <c r="KWZ743" s="479"/>
      <c r="KXA743" s="479"/>
      <c r="KXB743" s="479"/>
      <c r="KXC743" s="479"/>
      <c r="KXD743" s="479"/>
      <c r="KXE743" s="479"/>
      <c r="KXF743" s="479"/>
      <c r="KXG743" s="479"/>
      <c r="KXH743" s="479"/>
      <c r="KXI743" s="479"/>
      <c r="KXJ743" s="479"/>
      <c r="KXK743" s="479"/>
      <c r="KXL743" s="479"/>
      <c r="KXM743" s="479"/>
      <c r="KXN743" s="479"/>
      <c r="KXO743" s="479"/>
      <c r="KXP743" s="479"/>
      <c r="KXQ743" s="479"/>
      <c r="KXR743" s="479"/>
      <c r="KXS743" s="479"/>
      <c r="KXT743" s="479"/>
      <c r="KXU743" s="479"/>
      <c r="KXV743" s="479"/>
      <c r="KXW743" s="479"/>
      <c r="KXX743" s="479"/>
      <c r="KXY743" s="479"/>
      <c r="KXZ743" s="479"/>
      <c r="KYA743" s="479"/>
      <c r="KYB743" s="479"/>
      <c r="KYC743" s="479"/>
      <c r="KYD743" s="479"/>
      <c r="KYE743" s="479"/>
      <c r="KYF743" s="479"/>
      <c r="KYG743" s="479"/>
      <c r="KYH743" s="479"/>
      <c r="KYI743" s="479"/>
      <c r="KYJ743" s="479"/>
      <c r="KYK743" s="479"/>
      <c r="KYL743" s="479"/>
      <c r="KYM743" s="479"/>
      <c r="KYN743" s="479"/>
      <c r="KYO743" s="479"/>
      <c r="KYP743" s="479"/>
      <c r="KYQ743" s="479"/>
      <c r="KYR743" s="479"/>
      <c r="KYS743" s="479"/>
      <c r="KYT743" s="479"/>
      <c r="KYU743" s="479"/>
      <c r="KYV743" s="479"/>
      <c r="KYW743" s="479"/>
      <c r="KYX743" s="479"/>
      <c r="KYY743" s="479"/>
      <c r="KYZ743" s="479"/>
      <c r="KZA743" s="479"/>
      <c r="KZB743" s="479"/>
      <c r="KZC743" s="479"/>
      <c r="KZD743" s="479"/>
      <c r="KZE743" s="479"/>
      <c r="KZF743" s="479"/>
      <c r="KZG743" s="479"/>
      <c r="KZH743" s="479"/>
      <c r="KZI743" s="479"/>
      <c r="KZJ743" s="479"/>
      <c r="KZK743" s="479"/>
      <c r="KZL743" s="479"/>
      <c r="KZM743" s="479"/>
      <c r="KZN743" s="479"/>
      <c r="KZO743" s="479"/>
      <c r="KZP743" s="479"/>
      <c r="KZQ743" s="479"/>
      <c r="KZR743" s="479"/>
      <c r="KZS743" s="479"/>
      <c r="KZT743" s="479"/>
      <c r="KZU743" s="479"/>
      <c r="KZV743" s="479"/>
      <c r="KZW743" s="479"/>
      <c r="KZX743" s="479"/>
      <c r="KZY743" s="479"/>
      <c r="KZZ743" s="479"/>
      <c r="LAA743" s="479"/>
      <c r="LAB743" s="479"/>
      <c r="LAC743" s="479"/>
      <c r="LAD743" s="479"/>
      <c r="LAE743" s="479"/>
      <c r="LAF743" s="479"/>
      <c r="LAG743" s="479"/>
      <c r="LAH743" s="479"/>
      <c r="LAI743" s="479"/>
      <c r="LAJ743" s="479"/>
      <c r="LAK743" s="479"/>
      <c r="LAL743" s="479"/>
      <c r="LAM743" s="479"/>
      <c r="LAN743" s="479"/>
      <c r="LAO743" s="479"/>
      <c r="LAP743" s="479"/>
      <c r="LAQ743" s="479"/>
      <c r="LAR743" s="479"/>
      <c r="LAS743" s="479"/>
      <c r="LAT743" s="479"/>
      <c r="LAU743" s="479"/>
      <c r="LAV743" s="479"/>
      <c r="LAW743" s="479"/>
      <c r="LAX743" s="479"/>
      <c r="LAY743" s="479"/>
      <c r="LAZ743" s="479"/>
      <c r="LBA743" s="479"/>
      <c r="LBB743" s="479"/>
      <c r="LBC743" s="479"/>
      <c r="LBD743" s="479"/>
      <c r="LBE743" s="479"/>
      <c r="LBF743" s="479"/>
      <c r="LBG743" s="479"/>
      <c r="LBH743" s="479"/>
      <c r="LBI743" s="479"/>
      <c r="LBJ743" s="479"/>
      <c r="LBK743" s="479"/>
      <c r="LBL743" s="479"/>
      <c r="LBM743" s="479"/>
      <c r="LBN743" s="479"/>
      <c r="LBO743" s="479"/>
      <c r="LBP743" s="479"/>
      <c r="LBQ743" s="479"/>
      <c r="LBR743" s="479"/>
      <c r="LBS743" s="479"/>
      <c r="LBT743" s="479"/>
      <c r="LBU743" s="479"/>
      <c r="LBV743" s="479"/>
      <c r="LBW743" s="479"/>
      <c r="LBX743" s="479"/>
      <c r="LBY743" s="479"/>
      <c r="LBZ743" s="479"/>
      <c r="LCA743" s="479"/>
      <c r="LCB743" s="479"/>
      <c r="LCC743" s="479"/>
      <c r="LCD743" s="479"/>
      <c r="LCE743" s="479"/>
      <c r="LCF743" s="479"/>
      <c r="LCG743" s="479"/>
      <c r="LCH743" s="479"/>
      <c r="LCI743" s="479"/>
      <c r="LCJ743" s="479"/>
      <c r="LCK743" s="479"/>
      <c r="LCL743" s="479"/>
      <c r="LCM743" s="479"/>
      <c r="LCN743" s="479"/>
      <c r="LCO743" s="479"/>
      <c r="LCP743" s="479"/>
      <c r="LCQ743" s="479"/>
      <c r="LCR743" s="479"/>
      <c r="LCS743" s="479"/>
      <c r="LCT743" s="479"/>
      <c r="LCU743" s="479"/>
      <c r="LCV743" s="479"/>
      <c r="LCW743" s="479"/>
      <c r="LCX743" s="479"/>
      <c r="LCY743" s="479"/>
      <c r="LCZ743" s="479"/>
      <c r="LDA743" s="479"/>
      <c r="LDB743" s="479"/>
      <c r="LDC743" s="479"/>
      <c r="LDD743" s="479"/>
      <c r="LDE743" s="479"/>
      <c r="LDF743" s="479"/>
      <c r="LDG743" s="479"/>
      <c r="LDH743" s="479"/>
      <c r="LDI743" s="479"/>
      <c r="LDJ743" s="479"/>
      <c r="LDK743" s="479"/>
      <c r="LDL743" s="479"/>
      <c r="LDM743" s="479"/>
      <c r="LDN743" s="479"/>
      <c r="LDO743" s="479"/>
      <c r="LDP743" s="479"/>
      <c r="LDQ743" s="479"/>
      <c r="LDR743" s="479"/>
      <c r="LDS743" s="479"/>
      <c r="LDT743" s="479"/>
      <c r="LDU743" s="479"/>
      <c r="LDV743" s="479"/>
      <c r="LDW743" s="479"/>
      <c r="LDX743" s="479"/>
      <c r="LDY743" s="479"/>
      <c r="LDZ743" s="479"/>
      <c r="LEA743" s="479"/>
      <c r="LEB743" s="479"/>
      <c r="LEC743" s="479"/>
      <c r="LED743" s="479"/>
      <c r="LEE743" s="479"/>
      <c r="LEF743" s="479"/>
      <c r="LEG743" s="479"/>
      <c r="LEH743" s="479"/>
      <c r="LEI743" s="479"/>
      <c r="LEJ743" s="479"/>
      <c r="LEK743" s="479"/>
      <c r="LEL743" s="479"/>
      <c r="LEM743" s="479"/>
      <c r="LEN743" s="479"/>
      <c r="LEO743" s="479"/>
      <c r="LEP743" s="479"/>
      <c r="LEQ743" s="479"/>
      <c r="LER743" s="479"/>
      <c r="LES743" s="479"/>
      <c r="LET743" s="479"/>
      <c r="LEU743" s="479"/>
      <c r="LEV743" s="479"/>
      <c r="LEW743" s="479"/>
      <c r="LEX743" s="479"/>
      <c r="LEY743" s="479"/>
      <c r="LEZ743" s="479"/>
      <c r="LFA743" s="479"/>
      <c r="LFB743" s="479"/>
      <c r="LFC743" s="479"/>
      <c r="LFD743" s="479"/>
      <c r="LFE743" s="479"/>
      <c r="LFF743" s="479"/>
      <c r="LFG743" s="479"/>
      <c r="LFH743" s="479"/>
      <c r="LFI743" s="479"/>
      <c r="LFJ743" s="479"/>
      <c r="LFK743" s="479"/>
      <c r="LFL743" s="479"/>
      <c r="LFM743" s="479"/>
      <c r="LFN743" s="479"/>
      <c r="LFO743" s="479"/>
      <c r="LFP743" s="479"/>
      <c r="LFQ743" s="479"/>
      <c r="LFR743" s="479"/>
      <c r="LFS743" s="479"/>
      <c r="LFT743" s="479"/>
      <c r="LFU743" s="479"/>
      <c r="LFV743" s="479"/>
      <c r="LFW743" s="479"/>
      <c r="LFX743" s="479"/>
      <c r="LFY743" s="479"/>
      <c r="LFZ743" s="479"/>
      <c r="LGA743" s="479"/>
      <c r="LGB743" s="479"/>
      <c r="LGC743" s="479"/>
      <c r="LGD743" s="479"/>
      <c r="LGE743" s="479"/>
      <c r="LGF743" s="479"/>
      <c r="LGG743" s="479"/>
      <c r="LGH743" s="479"/>
      <c r="LGI743" s="479"/>
      <c r="LGJ743" s="479"/>
      <c r="LGK743" s="479"/>
      <c r="LGL743" s="479"/>
      <c r="LGM743" s="479"/>
      <c r="LGN743" s="479"/>
      <c r="LGO743" s="479"/>
      <c r="LGP743" s="479"/>
      <c r="LGQ743" s="479"/>
      <c r="LGR743" s="479"/>
      <c r="LGS743" s="479"/>
      <c r="LGT743" s="479"/>
      <c r="LGU743" s="479"/>
      <c r="LGV743" s="479"/>
      <c r="LGW743" s="479"/>
      <c r="LGX743" s="479"/>
      <c r="LGY743" s="479"/>
      <c r="LGZ743" s="479"/>
      <c r="LHA743" s="479"/>
      <c r="LHB743" s="479"/>
      <c r="LHC743" s="479"/>
      <c r="LHD743" s="479"/>
      <c r="LHE743" s="479"/>
      <c r="LHF743" s="479"/>
      <c r="LHG743" s="479"/>
      <c r="LHH743" s="479"/>
      <c r="LHI743" s="479"/>
      <c r="LHJ743" s="479"/>
      <c r="LHK743" s="479"/>
      <c r="LHL743" s="479"/>
      <c r="LHM743" s="479"/>
      <c r="LHN743" s="479"/>
      <c r="LHO743" s="479"/>
      <c r="LHP743" s="479"/>
      <c r="LHQ743" s="479"/>
      <c r="LHR743" s="479"/>
      <c r="LHS743" s="479"/>
      <c r="LHT743" s="479"/>
      <c r="LHU743" s="479"/>
      <c r="LHV743" s="479"/>
      <c r="LHW743" s="479"/>
      <c r="LHX743" s="479"/>
      <c r="LHY743" s="479"/>
      <c r="LHZ743" s="479"/>
      <c r="LIA743" s="479"/>
      <c r="LIB743" s="479"/>
      <c r="LIC743" s="479"/>
      <c r="LID743" s="479"/>
      <c r="LIE743" s="479"/>
      <c r="LIF743" s="479"/>
      <c r="LIG743" s="479"/>
      <c r="LIH743" s="479"/>
      <c r="LII743" s="479"/>
      <c r="LIJ743" s="479"/>
      <c r="LIK743" s="479"/>
      <c r="LIL743" s="479"/>
      <c r="LIM743" s="479"/>
      <c r="LIN743" s="479"/>
      <c r="LIO743" s="479"/>
      <c r="LIP743" s="479"/>
      <c r="LIQ743" s="479"/>
      <c r="LIR743" s="479"/>
      <c r="LIS743" s="479"/>
      <c r="LIT743" s="479"/>
      <c r="LIU743" s="479"/>
      <c r="LIV743" s="479"/>
      <c r="LIW743" s="479"/>
      <c r="LIX743" s="479"/>
      <c r="LIY743" s="479"/>
      <c r="LIZ743" s="479"/>
      <c r="LJA743" s="479"/>
      <c r="LJB743" s="479"/>
      <c r="LJC743" s="479"/>
      <c r="LJD743" s="479"/>
      <c r="LJE743" s="479"/>
      <c r="LJF743" s="479"/>
      <c r="LJG743" s="479"/>
      <c r="LJH743" s="479"/>
      <c r="LJI743" s="479"/>
      <c r="LJJ743" s="479"/>
      <c r="LJK743" s="479"/>
      <c r="LJL743" s="479"/>
      <c r="LJM743" s="479"/>
      <c r="LJN743" s="479"/>
      <c r="LJO743" s="479"/>
      <c r="LJP743" s="479"/>
      <c r="LJQ743" s="479"/>
      <c r="LJR743" s="479"/>
      <c r="LJS743" s="479"/>
      <c r="LJT743" s="479"/>
      <c r="LJU743" s="479"/>
      <c r="LJV743" s="479"/>
      <c r="LJW743" s="479"/>
      <c r="LJX743" s="479"/>
      <c r="LJY743" s="479"/>
      <c r="LJZ743" s="479"/>
      <c r="LKA743" s="479"/>
      <c r="LKB743" s="479"/>
      <c r="LKC743" s="479"/>
      <c r="LKD743" s="479"/>
      <c r="LKE743" s="479"/>
      <c r="LKF743" s="479"/>
      <c r="LKG743" s="479"/>
      <c r="LKH743" s="479"/>
      <c r="LKI743" s="479"/>
      <c r="LKJ743" s="479"/>
      <c r="LKK743" s="479"/>
      <c r="LKL743" s="479"/>
      <c r="LKM743" s="479"/>
      <c r="LKN743" s="479"/>
      <c r="LKO743" s="479"/>
      <c r="LKP743" s="479"/>
      <c r="LKQ743" s="479"/>
      <c r="LKR743" s="479"/>
      <c r="LKS743" s="479"/>
      <c r="LKT743" s="479"/>
      <c r="LKU743" s="479"/>
      <c r="LKV743" s="479"/>
      <c r="LKW743" s="479"/>
      <c r="LKX743" s="479"/>
      <c r="LKY743" s="479"/>
      <c r="LKZ743" s="479"/>
      <c r="LLA743" s="479"/>
      <c r="LLB743" s="479"/>
      <c r="LLC743" s="479"/>
      <c r="LLD743" s="479"/>
      <c r="LLE743" s="479"/>
      <c r="LLF743" s="479"/>
      <c r="LLG743" s="479"/>
      <c r="LLH743" s="479"/>
      <c r="LLI743" s="479"/>
      <c r="LLJ743" s="479"/>
      <c r="LLK743" s="479"/>
      <c r="LLL743" s="479"/>
      <c r="LLM743" s="479"/>
      <c r="LLN743" s="479"/>
      <c r="LLO743" s="479"/>
      <c r="LLP743" s="479"/>
      <c r="LLQ743" s="479"/>
      <c r="LLR743" s="479"/>
      <c r="LLS743" s="479"/>
      <c r="LLT743" s="479"/>
      <c r="LLU743" s="479"/>
      <c r="LLV743" s="479"/>
      <c r="LLW743" s="479"/>
      <c r="LLX743" s="479"/>
      <c r="LLY743" s="479"/>
      <c r="LLZ743" s="479"/>
      <c r="LMA743" s="479"/>
      <c r="LMB743" s="479"/>
      <c r="LMC743" s="479"/>
      <c r="LMD743" s="479"/>
      <c r="LME743" s="479"/>
      <c r="LMF743" s="479"/>
      <c r="LMG743" s="479"/>
      <c r="LMH743" s="479"/>
      <c r="LMI743" s="479"/>
      <c r="LMJ743" s="479"/>
      <c r="LMK743" s="479"/>
      <c r="LML743" s="479"/>
      <c r="LMM743" s="479"/>
      <c r="LMN743" s="479"/>
      <c r="LMO743" s="479"/>
      <c r="LMP743" s="479"/>
      <c r="LMQ743" s="479"/>
      <c r="LMR743" s="479"/>
      <c r="LMS743" s="479"/>
      <c r="LMT743" s="479"/>
      <c r="LMU743" s="479"/>
      <c r="LMV743" s="479"/>
      <c r="LMW743" s="479"/>
      <c r="LMX743" s="479"/>
      <c r="LMY743" s="479"/>
      <c r="LMZ743" s="479"/>
      <c r="LNA743" s="479"/>
      <c r="LNB743" s="479"/>
      <c r="LNC743" s="479"/>
      <c r="LND743" s="479"/>
      <c r="LNE743" s="479"/>
      <c r="LNF743" s="479"/>
      <c r="LNG743" s="479"/>
      <c r="LNH743" s="479"/>
      <c r="LNI743" s="479"/>
      <c r="LNJ743" s="479"/>
      <c r="LNK743" s="479"/>
      <c r="LNL743" s="479"/>
      <c r="LNM743" s="479"/>
      <c r="LNN743" s="479"/>
      <c r="LNO743" s="479"/>
      <c r="LNP743" s="479"/>
      <c r="LNQ743" s="479"/>
      <c r="LNR743" s="479"/>
      <c r="LNS743" s="479"/>
      <c r="LNT743" s="479"/>
      <c r="LNU743" s="479"/>
      <c r="LNV743" s="479"/>
      <c r="LNW743" s="479"/>
      <c r="LNX743" s="479"/>
      <c r="LNY743" s="479"/>
      <c r="LNZ743" s="479"/>
      <c r="LOA743" s="479"/>
      <c r="LOB743" s="479"/>
      <c r="LOC743" s="479"/>
      <c r="LOD743" s="479"/>
      <c r="LOE743" s="479"/>
      <c r="LOF743" s="479"/>
      <c r="LOG743" s="479"/>
      <c r="LOH743" s="479"/>
      <c r="LOI743" s="479"/>
      <c r="LOJ743" s="479"/>
      <c r="LOK743" s="479"/>
      <c r="LOL743" s="479"/>
      <c r="LOM743" s="479"/>
      <c r="LON743" s="479"/>
      <c r="LOO743" s="479"/>
      <c r="LOP743" s="479"/>
      <c r="LOQ743" s="479"/>
      <c r="LOR743" s="479"/>
      <c r="LOS743" s="479"/>
      <c r="LOT743" s="479"/>
      <c r="LOU743" s="479"/>
      <c r="LOV743" s="479"/>
      <c r="LOW743" s="479"/>
      <c r="LOX743" s="479"/>
      <c r="LOY743" s="479"/>
      <c r="LOZ743" s="479"/>
      <c r="LPA743" s="479"/>
      <c r="LPB743" s="479"/>
      <c r="LPC743" s="479"/>
      <c r="LPD743" s="479"/>
      <c r="LPE743" s="479"/>
      <c r="LPF743" s="479"/>
      <c r="LPG743" s="479"/>
      <c r="LPH743" s="479"/>
      <c r="LPI743" s="479"/>
      <c r="LPJ743" s="479"/>
      <c r="LPK743" s="479"/>
      <c r="LPL743" s="479"/>
      <c r="LPM743" s="479"/>
      <c r="LPN743" s="479"/>
      <c r="LPO743" s="479"/>
      <c r="LPP743" s="479"/>
      <c r="LPQ743" s="479"/>
      <c r="LPR743" s="479"/>
      <c r="LPS743" s="479"/>
      <c r="LPT743" s="479"/>
      <c r="LPU743" s="479"/>
      <c r="LPV743" s="479"/>
      <c r="LPW743" s="479"/>
      <c r="LPX743" s="479"/>
      <c r="LPY743" s="479"/>
      <c r="LPZ743" s="479"/>
      <c r="LQA743" s="479"/>
      <c r="LQB743" s="479"/>
      <c r="LQC743" s="479"/>
      <c r="LQD743" s="479"/>
      <c r="LQE743" s="479"/>
      <c r="LQF743" s="479"/>
      <c r="LQG743" s="479"/>
      <c r="LQH743" s="479"/>
      <c r="LQI743" s="479"/>
      <c r="LQJ743" s="479"/>
      <c r="LQK743" s="479"/>
      <c r="LQL743" s="479"/>
      <c r="LQM743" s="479"/>
      <c r="LQN743" s="479"/>
      <c r="LQO743" s="479"/>
      <c r="LQP743" s="479"/>
      <c r="LQQ743" s="479"/>
      <c r="LQR743" s="479"/>
      <c r="LQS743" s="479"/>
      <c r="LQT743" s="479"/>
      <c r="LQU743" s="479"/>
      <c r="LQV743" s="479"/>
      <c r="LQW743" s="479"/>
      <c r="LQX743" s="479"/>
      <c r="LQY743" s="479"/>
      <c r="LQZ743" s="479"/>
      <c r="LRA743" s="479"/>
      <c r="LRB743" s="479"/>
      <c r="LRC743" s="479"/>
      <c r="LRD743" s="479"/>
      <c r="LRE743" s="479"/>
      <c r="LRF743" s="479"/>
      <c r="LRG743" s="479"/>
      <c r="LRH743" s="479"/>
      <c r="LRI743" s="479"/>
      <c r="LRJ743" s="479"/>
      <c r="LRK743" s="479"/>
      <c r="LRL743" s="479"/>
      <c r="LRM743" s="479"/>
      <c r="LRN743" s="479"/>
      <c r="LRO743" s="479"/>
      <c r="LRP743" s="479"/>
      <c r="LRQ743" s="479"/>
      <c r="LRR743" s="479"/>
      <c r="LRS743" s="479"/>
      <c r="LRT743" s="479"/>
      <c r="LRU743" s="479"/>
      <c r="LRV743" s="479"/>
      <c r="LRW743" s="479"/>
      <c r="LRX743" s="479"/>
      <c r="LRY743" s="479"/>
      <c r="LRZ743" s="479"/>
      <c r="LSA743" s="479"/>
      <c r="LSB743" s="479"/>
      <c r="LSC743" s="479"/>
      <c r="LSD743" s="479"/>
      <c r="LSE743" s="479"/>
      <c r="LSF743" s="479"/>
      <c r="LSG743" s="479"/>
      <c r="LSH743" s="479"/>
      <c r="LSI743" s="479"/>
      <c r="LSJ743" s="479"/>
      <c r="LSK743" s="479"/>
      <c r="LSL743" s="479"/>
      <c r="LSM743" s="479"/>
      <c r="LSN743" s="479"/>
      <c r="LSO743" s="479"/>
      <c r="LSP743" s="479"/>
      <c r="LSQ743" s="479"/>
      <c r="LSR743" s="479"/>
      <c r="LSS743" s="479"/>
      <c r="LST743" s="479"/>
      <c r="LSU743" s="479"/>
      <c r="LSV743" s="479"/>
      <c r="LSW743" s="479"/>
      <c r="LSX743" s="479"/>
      <c r="LSY743" s="479"/>
      <c r="LSZ743" s="479"/>
      <c r="LTA743" s="479"/>
      <c r="LTB743" s="479"/>
      <c r="LTC743" s="479"/>
      <c r="LTD743" s="479"/>
      <c r="LTE743" s="479"/>
      <c r="LTF743" s="479"/>
      <c r="LTG743" s="479"/>
      <c r="LTH743" s="479"/>
      <c r="LTI743" s="479"/>
      <c r="LTJ743" s="479"/>
      <c r="LTK743" s="479"/>
      <c r="LTL743" s="479"/>
      <c r="LTM743" s="479"/>
      <c r="LTN743" s="479"/>
      <c r="LTO743" s="479"/>
      <c r="LTP743" s="479"/>
      <c r="LTQ743" s="479"/>
      <c r="LTR743" s="479"/>
      <c r="LTS743" s="479"/>
      <c r="LTT743" s="479"/>
      <c r="LTU743" s="479"/>
      <c r="LTV743" s="479"/>
      <c r="LTW743" s="479"/>
      <c r="LTX743" s="479"/>
      <c r="LTY743" s="479"/>
      <c r="LTZ743" s="479"/>
      <c r="LUA743" s="479"/>
      <c r="LUB743" s="479"/>
      <c r="LUC743" s="479"/>
      <c r="LUD743" s="479"/>
      <c r="LUE743" s="479"/>
      <c r="LUF743" s="479"/>
      <c r="LUG743" s="479"/>
      <c r="LUH743" s="479"/>
      <c r="LUI743" s="479"/>
      <c r="LUJ743" s="479"/>
      <c r="LUK743" s="479"/>
      <c r="LUL743" s="479"/>
      <c r="LUM743" s="479"/>
      <c r="LUN743" s="479"/>
      <c r="LUO743" s="479"/>
      <c r="LUP743" s="479"/>
      <c r="LUQ743" s="479"/>
      <c r="LUR743" s="479"/>
      <c r="LUS743" s="479"/>
      <c r="LUT743" s="479"/>
      <c r="LUU743" s="479"/>
      <c r="LUV743" s="479"/>
      <c r="LUW743" s="479"/>
      <c r="LUX743" s="479"/>
      <c r="LUY743" s="479"/>
      <c r="LUZ743" s="479"/>
      <c r="LVA743" s="479"/>
      <c r="LVB743" s="479"/>
      <c r="LVC743" s="479"/>
      <c r="LVD743" s="479"/>
      <c r="LVE743" s="479"/>
      <c r="LVF743" s="479"/>
      <c r="LVG743" s="479"/>
      <c r="LVH743" s="479"/>
      <c r="LVI743" s="479"/>
      <c r="LVJ743" s="479"/>
      <c r="LVK743" s="479"/>
      <c r="LVL743" s="479"/>
      <c r="LVM743" s="479"/>
      <c r="LVN743" s="479"/>
      <c r="LVO743" s="479"/>
      <c r="LVP743" s="479"/>
      <c r="LVQ743" s="479"/>
      <c r="LVR743" s="479"/>
      <c r="LVS743" s="479"/>
      <c r="LVT743" s="479"/>
      <c r="LVU743" s="479"/>
      <c r="LVV743" s="479"/>
      <c r="LVW743" s="479"/>
      <c r="LVX743" s="479"/>
      <c r="LVY743" s="479"/>
      <c r="LVZ743" s="479"/>
      <c r="LWA743" s="479"/>
      <c r="LWB743" s="479"/>
      <c r="LWC743" s="479"/>
      <c r="LWD743" s="479"/>
      <c r="LWE743" s="479"/>
      <c r="LWF743" s="479"/>
      <c r="LWG743" s="479"/>
      <c r="LWH743" s="479"/>
      <c r="LWI743" s="479"/>
      <c r="LWJ743" s="479"/>
      <c r="LWK743" s="479"/>
      <c r="LWL743" s="479"/>
      <c r="LWM743" s="479"/>
      <c r="LWN743" s="479"/>
      <c r="LWO743" s="479"/>
      <c r="LWP743" s="479"/>
      <c r="LWQ743" s="479"/>
      <c r="LWR743" s="479"/>
      <c r="LWS743" s="479"/>
      <c r="LWT743" s="479"/>
      <c r="LWU743" s="479"/>
      <c r="LWV743" s="479"/>
      <c r="LWW743" s="479"/>
      <c r="LWX743" s="479"/>
      <c r="LWY743" s="479"/>
      <c r="LWZ743" s="479"/>
      <c r="LXA743" s="479"/>
      <c r="LXB743" s="479"/>
      <c r="LXC743" s="479"/>
      <c r="LXD743" s="479"/>
      <c r="LXE743" s="479"/>
      <c r="LXF743" s="479"/>
      <c r="LXG743" s="479"/>
      <c r="LXH743" s="479"/>
      <c r="LXI743" s="479"/>
      <c r="LXJ743" s="479"/>
      <c r="LXK743" s="479"/>
      <c r="LXL743" s="479"/>
      <c r="LXM743" s="479"/>
      <c r="LXN743" s="479"/>
      <c r="LXO743" s="479"/>
      <c r="LXP743" s="479"/>
      <c r="LXQ743" s="479"/>
      <c r="LXR743" s="479"/>
      <c r="LXS743" s="479"/>
      <c r="LXT743" s="479"/>
      <c r="LXU743" s="479"/>
      <c r="LXV743" s="479"/>
      <c r="LXW743" s="479"/>
      <c r="LXX743" s="479"/>
      <c r="LXY743" s="479"/>
      <c r="LXZ743" s="479"/>
      <c r="LYA743" s="479"/>
      <c r="LYB743" s="479"/>
      <c r="LYC743" s="479"/>
      <c r="LYD743" s="479"/>
      <c r="LYE743" s="479"/>
      <c r="LYF743" s="479"/>
      <c r="LYG743" s="479"/>
      <c r="LYH743" s="479"/>
      <c r="LYI743" s="479"/>
      <c r="LYJ743" s="479"/>
      <c r="LYK743" s="479"/>
      <c r="LYL743" s="479"/>
      <c r="LYM743" s="479"/>
      <c r="LYN743" s="479"/>
      <c r="LYO743" s="479"/>
      <c r="LYP743" s="479"/>
      <c r="LYQ743" s="479"/>
      <c r="LYR743" s="479"/>
      <c r="LYS743" s="479"/>
      <c r="LYT743" s="479"/>
      <c r="LYU743" s="479"/>
      <c r="LYV743" s="479"/>
      <c r="LYW743" s="479"/>
      <c r="LYX743" s="479"/>
      <c r="LYY743" s="479"/>
      <c r="LYZ743" s="479"/>
      <c r="LZA743" s="479"/>
      <c r="LZB743" s="479"/>
      <c r="LZC743" s="479"/>
      <c r="LZD743" s="479"/>
      <c r="LZE743" s="479"/>
      <c r="LZF743" s="479"/>
      <c r="LZG743" s="479"/>
      <c r="LZH743" s="479"/>
      <c r="LZI743" s="479"/>
      <c r="LZJ743" s="479"/>
      <c r="LZK743" s="479"/>
      <c r="LZL743" s="479"/>
      <c r="LZM743" s="479"/>
      <c r="LZN743" s="479"/>
      <c r="LZO743" s="479"/>
      <c r="LZP743" s="479"/>
      <c r="LZQ743" s="479"/>
      <c r="LZR743" s="479"/>
      <c r="LZS743" s="479"/>
      <c r="LZT743" s="479"/>
      <c r="LZU743" s="479"/>
      <c r="LZV743" s="479"/>
      <c r="LZW743" s="479"/>
      <c r="LZX743" s="479"/>
      <c r="LZY743" s="479"/>
      <c r="LZZ743" s="479"/>
      <c r="MAA743" s="479"/>
      <c r="MAB743" s="479"/>
      <c r="MAC743" s="479"/>
      <c r="MAD743" s="479"/>
      <c r="MAE743" s="479"/>
      <c r="MAF743" s="479"/>
      <c r="MAG743" s="479"/>
      <c r="MAH743" s="479"/>
      <c r="MAI743" s="479"/>
      <c r="MAJ743" s="479"/>
      <c r="MAK743" s="479"/>
      <c r="MAL743" s="479"/>
      <c r="MAM743" s="479"/>
      <c r="MAN743" s="479"/>
      <c r="MAO743" s="479"/>
      <c r="MAP743" s="479"/>
      <c r="MAQ743" s="479"/>
      <c r="MAR743" s="479"/>
      <c r="MAS743" s="479"/>
      <c r="MAT743" s="479"/>
      <c r="MAU743" s="479"/>
      <c r="MAV743" s="479"/>
      <c r="MAW743" s="479"/>
      <c r="MAX743" s="479"/>
      <c r="MAY743" s="479"/>
      <c r="MAZ743" s="479"/>
      <c r="MBA743" s="479"/>
      <c r="MBB743" s="479"/>
      <c r="MBC743" s="479"/>
      <c r="MBD743" s="479"/>
      <c r="MBE743" s="479"/>
      <c r="MBF743" s="479"/>
      <c r="MBG743" s="479"/>
      <c r="MBH743" s="479"/>
      <c r="MBI743" s="479"/>
      <c r="MBJ743" s="479"/>
      <c r="MBK743" s="479"/>
      <c r="MBL743" s="479"/>
      <c r="MBM743" s="479"/>
      <c r="MBN743" s="479"/>
      <c r="MBO743" s="479"/>
      <c r="MBP743" s="479"/>
      <c r="MBQ743" s="479"/>
      <c r="MBR743" s="479"/>
      <c r="MBS743" s="479"/>
      <c r="MBT743" s="479"/>
      <c r="MBU743" s="479"/>
      <c r="MBV743" s="479"/>
      <c r="MBW743" s="479"/>
      <c r="MBX743" s="479"/>
      <c r="MBY743" s="479"/>
      <c r="MBZ743" s="479"/>
      <c r="MCA743" s="479"/>
      <c r="MCB743" s="479"/>
      <c r="MCC743" s="479"/>
      <c r="MCD743" s="479"/>
      <c r="MCE743" s="479"/>
      <c r="MCF743" s="479"/>
      <c r="MCG743" s="479"/>
      <c r="MCH743" s="479"/>
      <c r="MCI743" s="479"/>
      <c r="MCJ743" s="479"/>
      <c r="MCK743" s="479"/>
      <c r="MCL743" s="479"/>
      <c r="MCM743" s="479"/>
      <c r="MCN743" s="479"/>
      <c r="MCO743" s="479"/>
      <c r="MCP743" s="479"/>
      <c r="MCQ743" s="479"/>
      <c r="MCR743" s="479"/>
      <c r="MCS743" s="479"/>
      <c r="MCT743" s="479"/>
      <c r="MCU743" s="479"/>
      <c r="MCV743" s="479"/>
      <c r="MCW743" s="479"/>
      <c r="MCX743" s="479"/>
      <c r="MCY743" s="479"/>
      <c r="MCZ743" s="479"/>
      <c r="MDA743" s="479"/>
      <c r="MDB743" s="479"/>
      <c r="MDC743" s="479"/>
      <c r="MDD743" s="479"/>
      <c r="MDE743" s="479"/>
      <c r="MDF743" s="479"/>
      <c r="MDG743" s="479"/>
      <c r="MDH743" s="479"/>
      <c r="MDI743" s="479"/>
      <c r="MDJ743" s="479"/>
      <c r="MDK743" s="479"/>
      <c r="MDL743" s="479"/>
      <c r="MDM743" s="479"/>
      <c r="MDN743" s="479"/>
      <c r="MDO743" s="479"/>
      <c r="MDP743" s="479"/>
      <c r="MDQ743" s="479"/>
      <c r="MDR743" s="479"/>
      <c r="MDS743" s="479"/>
      <c r="MDT743" s="479"/>
      <c r="MDU743" s="479"/>
      <c r="MDV743" s="479"/>
      <c r="MDW743" s="479"/>
      <c r="MDX743" s="479"/>
      <c r="MDY743" s="479"/>
      <c r="MDZ743" s="479"/>
      <c r="MEA743" s="479"/>
      <c r="MEB743" s="479"/>
      <c r="MEC743" s="479"/>
      <c r="MED743" s="479"/>
      <c r="MEE743" s="479"/>
      <c r="MEF743" s="479"/>
      <c r="MEG743" s="479"/>
      <c r="MEH743" s="479"/>
      <c r="MEI743" s="479"/>
      <c r="MEJ743" s="479"/>
      <c r="MEK743" s="479"/>
      <c r="MEL743" s="479"/>
      <c r="MEM743" s="479"/>
      <c r="MEN743" s="479"/>
      <c r="MEO743" s="479"/>
      <c r="MEP743" s="479"/>
      <c r="MEQ743" s="479"/>
      <c r="MER743" s="479"/>
      <c r="MES743" s="479"/>
      <c r="MET743" s="479"/>
      <c r="MEU743" s="479"/>
      <c r="MEV743" s="479"/>
      <c r="MEW743" s="479"/>
      <c r="MEX743" s="479"/>
      <c r="MEY743" s="479"/>
      <c r="MEZ743" s="479"/>
      <c r="MFA743" s="479"/>
      <c r="MFB743" s="479"/>
      <c r="MFC743" s="479"/>
      <c r="MFD743" s="479"/>
      <c r="MFE743" s="479"/>
      <c r="MFF743" s="479"/>
      <c r="MFG743" s="479"/>
      <c r="MFH743" s="479"/>
      <c r="MFI743" s="479"/>
      <c r="MFJ743" s="479"/>
      <c r="MFK743" s="479"/>
      <c r="MFL743" s="479"/>
      <c r="MFM743" s="479"/>
      <c r="MFN743" s="479"/>
      <c r="MFO743" s="479"/>
      <c r="MFP743" s="479"/>
      <c r="MFQ743" s="479"/>
      <c r="MFR743" s="479"/>
      <c r="MFS743" s="479"/>
      <c r="MFT743" s="479"/>
      <c r="MFU743" s="479"/>
      <c r="MFV743" s="479"/>
      <c r="MFW743" s="479"/>
      <c r="MFX743" s="479"/>
      <c r="MFY743" s="479"/>
      <c r="MFZ743" s="479"/>
      <c r="MGA743" s="479"/>
      <c r="MGB743" s="479"/>
      <c r="MGC743" s="479"/>
      <c r="MGD743" s="479"/>
      <c r="MGE743" s="479"/>
      <c r="MGF743" s="479"/>
      <c r="MGG743" s="479"/>
      <c r="MGH743" s="479"/>
      <c r="MGI743" s="479"/>
      <c r="MGJ743" s="479"/>
      <c r="MGK743" s="479"/>
      <c r="MGL743" s="479"/>
      <c r="MGM743" s="479"/>
      <c r="MGN743" s="479"/>
      <c r="MGO743" s="479"/>
      <c r="MGP743" s="479"/>
      <c r="MGQ743" s="479"/>
      <c r="MGR743" s="479"/>
      <c r="MGS743" s="479"/>
      <c r="MGT743" s="479"/>
      <c r="MGU743" s="479"/>
      <c r="MGV743" s="479"/>
      <c r="MGW743" s="479"/>
      <c r="MGX743" s="479"/>
      <c r="MGY743" s="479"/>
      <c r="MGZ743" s="479"/>
      <c r="MHA743" s="479"/>
      <c r="MHB743" s="479"/>
      <c r="MHC743" s="479"/>
      <c r="MHD743" s="479"/>
      <c r="MHE743" s="479"/>
      <c r="MHF743" s="479"/>
      <c r="MHG743" s="479"/>
      <c r="MHH743" s="479"/>
      <c r="MHI743" s="479"/>
      <c r="MHJ743" s="479"/>
      <c r="MHK743" s="479"/>
      <c r="MHL743" s="479"/>
      <c r="MHM743" s="479"/>
      <c r="MHN743" s="479"/>
      <c r="MHO743" s="479"/>
      <c r="MHP743" s="479"/>
      <c r="MHQ743" s="479"/>
      <c r="MHR743" s="479"/>
      <c r="MHS743" s="479"/>
      <c r="MHT743" s="479"/>
      <c r="MHU743" s="479"/>
      <c r="MHV743" s="479"/>
      <c r="MHW743" s="479"/>
      <c r="MHX743" s="479"/>
      <c r="MHY743" s="479"/>
      <c r="MHZ743" s="479"/>
      <c r="MIA743" s="479"/>
      <c r="MIB743" s="479"/>
      <c r="MIC743" s="479"/>
      <c r="MID743" s="479"/>
      <c r="MIE743" s="479"/>
      <c r="MIF743" s="479"/>
      <c r="MIG743" s="479"/>
      <c r="MIH743" s="479"/>
      <c r="MII743" s="479"/>
      <c r="MIJ743" s="479"/>
      <c r="MIK743" s="479"/>
      <c r="MIL743" s="479"/>
      <c r="MIM743" s="479"/>
      <c r="MIN743" s="479"/>
      <c r="MIO743" s="479"/>
      <c r="MIP743" s="479"/>
      <c r="MIQ743" s="479"/>
      <c r="MIR743" s="479"/>
      <c r="MIS743" s="479"/>
      <c r="MIT743" s="479"/>
      <c r="MIU743" s="479"/>
      <c r="MIV743" s="479"/>
      <c r="MIW743" s="479"/>
      <c r="MIX743" s="479"/>
      <c r="MIY743" s="479"/>
      <c r="MIZ743" s="479"/>
      <c r="MJA743" s="479"/>
      <c r="MJB743" s="479"/>
      <c r="MJC743" s="479"/>
      <c r="MJD743" s="479"/>
      <c r="MJE743" s="479"/>
      <c r="MJF743" s="479"/>
      <c r="MJG743" s="479"/>
      <c r="MJH743" s="479"/>
      <c r="MJI743" s="479"/>
      <c r="MJJ743" s="479"/>
      <c r="MJK743" s="479"/>
      <c r="MJL743" s="479"/>
      <c r="MJM743" s="479"/>
      <c r="MJN743" s="479"/>
      <c r="MJO743" s="479"/>
      <c r="MJP743" s="479"/>
      <c r="MJQ743" s="479"/>
      <c r="MJR743" s="479"/>
      <c r="MJS743" s="479"/>
      <c r="MJT743" s="479"/>
      <c r="MJU743" s="479"/>
      <c r="MJV743" s="479"/>
      <c r="MJW743" s="479"/>
      <c r="MJX743" s="479"/>
      <c r="MJY743" s="479"/>
      <c r="MJZ743" s="479"/>
      <c r="MKA743" s="479"/>
      <c r="MKB743" s="479"/>
      <c r="MKC743" s="479"/>
      <c r="MKD743" s="479"/>
      <c r="MKE743" s="479"/>
      <c r="MKF743" s="479"/>
      <c r="MKG743" s="479"/>
      <c r="MKH743" s="479"/>
      <c r="MKI743" s="479"/>
      <c r="MKJ743" s="479"/>
      <c r="MKK743" s="479"/>
      <c r="MKL743" s="479"/>
      <c r="MKM743" s="479"/>
      <c r="MKN743" s="479"/>
      <c r="MKO743" s="479"/>
      <c r="MKP743" s="479"/>
      <c r="MKQ743" s="479"/>
      <c r="MKR743" s="479"/>
      <c r="MKS743" s="479"/>
      <c r="MKT743" s="479"/>
      <c r="MKU743" s="479"/>
      <c r="MKV743" s="479"/>
      <c r="MKW743" s="479"/>
      <c r="MKX743" s="479"/>
      <c r="MKY743" s="479"/>
      <c r="MKZ743" s="479"/>
      <c r="MLA743" s="479"/>
      <c r="MLB743" s="479"/>
      <c r="MLC743" s="479"/>
      <c r="MLD743" s="479"/>
      <c r="MLE743" s="479"/>
      <c r="MLF743" s="479"/>
      <c r="MLG743" s="479"/>
      <c r="MLH743" s="479"/>
      <c r="MLI743" s="479"/>
      <c r="MLJ743" s="479"/>
      <c r="MLK743" s="479"/>
      <c r="MLL743" s="479"/>
      <c r="MLM743" s="479"/>
      <c r="MLN743" s="479"/>
      <c r="MLO743" s="479"/>
      <c r="MLP743" s="479"/>
      <c r="MLQ743" s="479"/>
      <c r="MLR743" s="479"/>
      <c r="MLS743" s="479"/>
      <c r="MLT743" s="479"/>
      <c r="MLU743" s="479"/>
      <c r="MLV743" s="479"/>
      <c r="MLW743" s="479"/>
      <c r="MLX743" s="479"/>
      <c r="MLY743" s="479"/>
      <c r="MLZ743" s="479"/>
      <c r="MMA743" s="479"/>
      <c r="MMB743" s="479"/>
      <c r="MMC743" s="479"/>
      <c r="MMD743" s="479"/>
      <c r="MME743" s="479"/>
      <c r="MMF743" s="479"/>
      <c r="MMG743" s="479"/>
      <c r="MMH743" s="479"/>
      <c r="MMI743" s="479"/>
      <c r="MMJ743" s="479"/>
      <c r="MMK743" s="479"/>
      <c r="MML743" s="479"/>
      <c r="MMM743" s="479"/>
      <c r="MMN743" s="479"/>
      <c r="MMO743" s="479"/>
      <c r="MMP743" s="479"/>
      <c r="MMQ743" s="479"/>
      <c r="MMR743" s="479"/>
      <c r="MMS743" s="479"/>
      <c r="MMT743" s="479"/>
      <c r="MMU743" s="479"/>
      <c r="MMV743" s="479"/>
      <c r="MMW743" s="479"/>
      <c r="MMX743" s="479"/>
      <c r="MMY743" s="479"/>
      <c r="MMZ743" s="479"/>
      <c r="MNA743" s="479"/>
      <c r="MNB743" s="479"/>
      <c r="MNC743" s="479"/>
      <c r="MND743" s="479"/>
      <c r="MNE743" s="479"/>
      <c r="MNF743" s="479"/>
      <c r="MNG743" s="479"/>
      <c r="MNH743" s="479"/>
      <c r="MNI743" s="479"/>
      <c r="MNJ743" s="479"/>
      <c r="MNK743" s="479"/>
      <c r="MNL743" s="479"/>
      <c r="MNM743" s="479"/>
      <c r="MNN743" s="479"/>
      <c r="MNO743" s="479"/>
      <c r="MNP743" s="479"/>
      <c r="MNQ743" s="479"/>
      <c r="MNR743" s="479"/>
      <c r="MNS743" s="479"/>
      <c r="MNT743" s="479"/>
      <c r="MNU743" s="479"/>
      <c r="MNV743" s="479"/>
      <c r="MNW743" s="479"/>
      <c r="MNX743" s="479"/>
      <c r="MNY743" s="479"/>
      <c r="MNZ743" s="479"/>
      <c r="MOA743" s="479"/>
      <c r="MOB743" s="479"/>
      <c r="MOC743" s="479"/>
      <c r="MOD743" s="479"/>
      <c r="MOE743" s="479"/>
      <c r="MOF743" s="479"/>
      <c r="MOG743" s="479"/>
      <c r="MOH743" s="479"/>
      <c r="MOI743" s="479"/>
      <c r="MOJ743" s="479"/>
      <c r="MOK743" s="479"/>
      <c r="MOL743" s="479"/>
      <c r="MOM743" s="479"/>
      <c r="MON743" s="479"/>
      <c r="MOO743" s="479"/>
      <c r="MOP743" s="479"/>
      <c r="MOQ743" s="479"/>
      <c r="MOR743" s="479"/>
      <c r="MOS743" s="479"/>
      <c r="MOT743" s="479"/>
      <c r="MOU743" s="479"/>
      <c r="MOV743" s="479"/>
      <c r="MOW743" s="479"/>
      <c r="MOX743" s="479"/>
      <c r="MOY743" s="479"/>
      <c r="MOZ743" s="479"/>
      <c r="MPA743" s="479"/>
      <c r="MPB743" s="479"/>
      <c r="MPC743" s="479"/>
      <c r="MPD743" s="479"/>
      <c r="MPE743" s="479"/>
      <c r="MPF743" s="479"/>
      <c r="MPG743" s="479"/>
      <c r="MPH743" s="479"/>
      <c r="MPI743" s="479"/>
      <c r="MPJ743" s="479"/>
      <c r="MPK743" s="479"/>
      <c r="MPL743" s="479"/>
      <c r="MPM743" s="479"/>
      <c r="MPN743" s="479"/>
      <c r="MPO743" s="479"/>
      <c r="MPP743" s="479"/>
      <c r="MPQ743" s="479"/>
      <c r="MPR743" s="479"/>
      <c r="MPS743" s="479"/>
      <c r="MPT743" s="479"/>
      <c r="MPU743" s="479"/>
      <c r="MPV743" s="479"/>
      <c r="MPW743" s="479"/>
      <c r="MPX743" s="479"/>
      <c r="MPY743" s="479"/>
      <c r="MPZ743" s="479"/>
      <c r="MQA743" s="479"/>
      <c r="MQB743" s="479"/>
      <c r="MQC743" s="479"/>
      <c r="MQD743" s="479"/>
      <c r="MQE743" s="479"/>
      <c r="MQF743" s="479"/>
      <c r="MQG743" s="479"/>
      <c r="MQH743" s="479"/>
      <c r="MQI743" s="479"/>
      <c r="MQJ743" s="479"/>
      <c r="MQK743" s="479"/>
      <c r="MQL743" s="479"/>
      <c r="MQM743" s="479"/>
      <c r="MQN743" s="479"/>
      <c r="MQO743" s="479"/>
      <c r="MQP743" s="479"/>
      <c r="MQQ743" s="479"/>
      <c r="MQR743" s="479"/>
      <c r="MQS743" s="479"/>
      <c r="MQT743" s="479"/>
      <c r="MQU743" s="479"/>
      <c r="MQV743" s="479"/>
      <c r="MQW743" s="479"/>
      <c r="MQX743" s="479"/>
      <c r="MQY743" s="479"/>
      <c r="MQZ743" s="479"/>
      <c r="MRA743" s="479"/>
      <c r="MRB743" s="479"/>
      <c r="MRC743" s="479"/>
      <c r="MRD743" s="479"/>
      <c r="MRE743" s="479"/>
      <c r="MRF743" s="479"/>
      <c r="MRG743" s="479"/>
      <c r="MRH743" s="479"/>
      <c r="MRI743" s="479"/>
      <c r="MRJ743" s="479"/>
      <c r="MRK743" s="479"/>
      <c r="MRL743" s="479"/>
      <c r="MRM743" s="479"/>
      <c r="MRN743" s="479"/>
      <c r="MRO743" s="479"/>
      <c r="MRP743" s="479"/>
      <c r="MRQ743" s="479"/>
      <c r="MRR743" s="479"/>
      <c r="MRS743" s="479"/>
      <c r="MRT743" s="479"/>
      <c r="MRU743" s="479"/>
      <c r="MRV743" s="479"/>
      <c r="MRW743" s="479"/>
      <c r="MRX743" s="479"/>
      <c r="MRY743" s="479"/>
      <c r="MRZ743" s="479"/>
      <c r="MSA743" s="479"/>
      <c r="MSB743" s="479"/>
      <c r="MSC743" s="479"/>
      <c r="MSD743" s="479"/>
      <c r="MSE743" s="479"/>
      <c r="MSF743" s="479"/>
      <c r="MSG743" s="479"/>
      <c r="MSH743" s="479"/>
      <c r="MSI743" s="479"/>
      <c r="MSJ743" s="479"/>
      <c r="MSK743" s="479"/>
      <c r="MSL743" s="479"/>
      <c r="MSM743" s="479"/>
      <c r="MSN743" s="479"/>
      <c r="MSO743" s="479"/>
      <c r="MSP743" s="479"/>
      <c r="MSQ743" s="479"/>
      <c r="MSR743" s="479"/>
      <c r="MSS743" s="479"/>
      <c r="MST743" s="479"/>
      <c r="MSU743" s="479"/>
      <c r="MSV743" s="479"/>
      <c r="MSW743" s="479"/>
      <c r="MSX743" s="479"/>
      <c r="MSY743" s="479"/>
      <c r="MSZ743" s="479"/>
      <c r="MTA743" s="479"/>
      <c r="MTB743" s="479"/>
      <c r="MTC743" s="479"/>
      <c r="MTD743" s="479"/>
      <c r="MTE743" s="479"/>
      <c r="MTF743" s="479"/>
      <c r="MTG743" s="479"/>
      <c r="MTH743" s="479"/>
      <c r="MTI743" s="479"/>
      <c r="MTJ743" s="479"/>
      <c r="MTK743" s="479"/>
      <c r="MTL743" s="479"/>
      <c r="MTM743" s="479"/>
      <c r="MTN743" s="479"/>
      <c r="MTO743" s="479"/>
      <c r="MTP743" s="479"/>
      <c r="MTQ743" s="479"/>
      <c r="MTR743" s="479"/>
      <c r="MTS743" s="479"/>
      <c r="MTT743" s="479"/>
      <c r="MTU743" s="479"/>
      <c r="MTV743" s="479"/>
      <c r="MTW743" s="479"/>
      <c r="MTX743" s="479"/>
      <c r="MTY743" s="479"/>
      <c r="MTZ743" s="479"/>
      <c r="MUA743" s="479"/>
      <c r="MUB743" s="479"/>
      <c r="MUC743" s="479"/>
      <c r="MUD743" s="479"/>
      <c r="MUE743" s="479"/>
      <c r="MUF743" s="479"/>
      <c r="MUG743" s="479"/>
      <c r="MUH743" s="479"/>
      <c r="MUI743" s="479"/>
      <c r="MUJ743" s="479"/>
      <c r="MUK743" s="479"/>
      <c r="MUL743" s="479"/>
      <c r="MUM743" s="479"/>
      <c r="MUN743" s="479"/>
      <c r="MUO743" s="479"/>
      <c r="MUP743" s="479"/>
      <c r="MUQ743" s="479"/>
      <c r="MUR743" s="479"/>
      <c r="MUS743" s="479"/>
      <c r="MUT743" s="479"/>
      <c r="MUU743" s="479"/>
      <c r="MUV743" s="479"/>
      <c r="MUW743" s="479"/>
      <c r="MUX743" s="479"/>
      <c r="MUY743" s="479"/>
      <c r="MUZ743" s="479"/>
      <c r="MVA743" s="479"/>
      <c r="MVB743" s="479"/>
      <c r="MVC743" s="479"/>
      <c r="MVD743" s="479"/>
      <c r="MVE743" s="479"/>
      <c r="MVF743" s="479"/>
      <c r="MVG743" s="479"/>
      <c r="MVH743" s="479"/>
      <c r="MVI743" s="479"/>
      <c r="MVJ743" s="479"/>
      <c r="MVK743" s="479"/>
      <c r="MVL743" s="479"/>
      <c r="MVM743" s="479"/>
      <c r="MVN743" s="479"/>
      <c r="MVO743" s="479"/>
      <c r="MVP743" s="479"/>
      <c r="MVQ743" s="479"/>
      <c r="MVR743" s="479"/>
      <c r="MVS743" s="479"/>
      <c r="MVT743" s="479"/>
      <c r="MVU743" s="479"/>
      <c r="MVV743" s="479"/>
      <c r="MVW743" s="479"/>
      <c r="MVX743" s="479"/>
      <c r="MVY743" s="479"/>
      <c r="MVZ743" s="479"/>
      <c r="MWA743" s="479"/>
      <c r="MWB743" s="479"/>
      <c r="MWC743" s="479"/>
      <c r="MWD743" s="479"/>
      <c r="MWE743" s="479"/>
      <c r="MWF743" s="479"/>
      <c r="MWG743" s="479"/>
      <c r="MWH743" s="479"/>
      <c r="MWI743" s="479"/>
      <c r="MWJ743" s="479"/>
      <c r="MWK743" s="479"/>
      <c r="MWL743" s="479"/>
      <c r="MWM743" s="479"/>
      <c r="MWN743" s="479"/>
      <c r="MWO743" s="479"/>
      <c r="MWP743" s="479"/>
      <c r="MWQ743" s="479"/>
      <c r="MWR743" s="479"/>
      <c r="MWS743" s="479"/>
      <c r="MWT743" s="479"/>
      <c r="MWU743" s="479"/>
      <c r="MWV743" s="479"/>
      <c r="MWW743" s="479"/>
      <c r="MWX743" s="479"/>
      <c r="MWY743" s="479"/>
      <c r="MWZ743" s="479"/>
      <c r="MXA743" s="479"/>
      <c r="MXB743" s="479"/>
      <c r="MXC743" s="479"/>
      <c r="MXD743" s="479"/>
      <c r="MXE743" s="479"/>
      <c r="MXF743" s="479"/>
      <c r="MXG743" s="479"/>
      <c r="MXH743" s="479"/>
      <c r="MXI743" s="479"/>
      <c r="MXJ743" s="479"/>
      <c r="MXK743" s="479"/>
      <c r="MXL743" s="479"/>
      <c r="MXM743" s="479"/>
      <c r="MXN743" s="479"/>
      <c r="MXO743" s="479"/>
      <c r="MXP743" s="479"/>
      <c r="MXQ743" s="479"/>
      <c r="MXR743" s="479"/>
      <c r="MXS743" s="479"/>
      <c r="MXT743" s="479"/>
      <c r="MXU743" s="479"/>
      <c r="MXV743" s="479"/>
      <c r="MXW743" s="479"/>
      <c r="MXX743" s="479"/>
      <c r="MXY743" s="479"/>
      <c r="MXZ743" s="479"/>
      <c r="MYA743" s="479"/>
      <c r="MYB743" s="479"/>
      <c r="MYC743" s="479"/>
      <c r="MYD743" s="479"/>
      <c r="MYE743" s="479"/>
      <c r="MYF743" s="479"/>
      <c r="MYG743" s="479"/>
      <c r="MYH743" s="479"/>
      <c r="MYI743" s="479"/>
      <c r="MYJ743" s="479"/>
      <c r="MYK743" s="479"/>
      <c r="MYL743" s="479"/>
      <c r="MYM743" s="479"/>
      <c r="MYN743" s="479"/>
      <c r="MYO743" s="479"/>
      <c r="MYP743" s="479"/>
      <c r="MYQ743" s="479"/>
      <c r="MYR743" s="479"/>
      <c r="MYS743" s="479"/>
      <c r="MYT743" s="479"/>
      <c r="MYU743" s="479"/>
      <c r="MYV743" s="479"/>
      <c r="MYW743" s="479"/>
      <c r="MYX743" s="479"/>
      <c r="MYY743" s="479"/>
      <c r="MYZ743" s="479"/>
      <c r="MZA743" s="479"/>
      <c r="MZB743" s="479"/>
      <c r="MZC743" s="479"/>
      <c r="MZD743" s="479"/>
      <c r="MZE743" s="479"/>
      <c r="MZF743" s="479"/>
      <c r="MZG743" s="479"/>
      <c r="MZH743" s="479"/>
      <c r="MZI743" s="479"/>
      <c r="MZJ743" s="479"/>
      <c r="MZK743" s="479"/>
      <c r="MZL743" s="479"/>
      <c r="MZM743" s="479"/>
      <c r="MZN743" s="479"/>
      <c r="MZO743" s="479"/>
      <c r="MZP743" s="479"/>
      <c r="MZQ743" s="479"/>
      <c r="MZR743" s="479"/>
      <c r="MZS743" s="479"/>
      <c r="MZT743" s="479"/>
      <c r="MZU743" s="479"/>
      <c r="MZV743" s="479"/>
      <c r="MZW743" s="479"/>
      <c r="MZX743" s="479"/>
      <c r="MZY743" s="479"/>
      <c r="MZZ743" s="479"/>
      <c r="NAA743" s="479"/>
      <c r="NAB743" s="479"/>
      <c r="NAC743" s="479"/>
      <c r="NAD743" s="479"/>
      <c r="NAE743" s="479"/>
      <c r="NAF743" s="479"/>
      <c r="NAG743" s="479"/>
      <c r="NAH743" s="479"/>
      <c r="NAI743" s="479"/>
      <c r="NAJ743" s="479"/>
      <c r="NAK743" s="479"/>
      <c r="NAL743" s="479"/>
      <c r="NAM743" s="479"/>
      <c r="NAN743" s="479"/>
      <c r="NAO743" s="479"/>
      <c r="NAP743" s="479"/>
      <c r="NAQ743" s="479"/>
      <c r="NAR743" s="479"/>
      <c r="NAS743" s="479"/>
      <c r="NAT743" s="479"/>
      <c r="NAU743" s="479"/>
      <c r="NAV743" s="479"/>
      <c r="NAW743" s="479"/>
      <c r="NAX743" s="479"/>
      <c r="NAY743" s="479"/>
      <c r="NAZ743" s="479"/>
      <c r="NBA743" s="479"/>
      <c r="NBB743" s="479"/>
      <c r="NBC743" s="479"/>
      <c r="NBD743" s="479"/>
      <c r="NBE743" s="479"/>
      <c r="NBF743" s="479"/>
      <c r="NBG743" s="479"/>
      <c r="NBH743" s="479"/>
      <c r="NBI743" s="479"/>
      <c r="NBJ743" s="479"/>
      <c r="NBK743" s="479"/>
      <c r="NBL743" s="479"/>
      <c r="NBM743" s="479"/>
      <c r="NBN743" s="479"/>
      <c r="NBO743" s="479"/>
      <c r="NBP743" s="479"/>
      <c r="NBQ743" s="479"/>
      <c r="NBR743" s="479"/>
      <c r="NBS743" s="479"/>
      <c r="NBT743" s="479"/>
      <c r="NBU743" s="479"/>
      <c r="NBV743" s="479"/>
      <c r="NBW743" s="479"/>
      <c r="NBX743" s="479"/>
      <c r="NBY743" s="479"/>
      <c r="NBZ743" s="479"/>
      <c r="NCA743" s="479"/>
      <c r="NCB743" s="479"/>
      <c r="NCC743" s="479"/>
      <c r="NCD743" s="479"/>
      <c r="NCE743" s="479"/>
      <c r="NCF743" s="479"/>
      <c r="NCG743" s="479"/>
      <c r="NCH743" s="479"/>
      <c r="NCI743" s="479"/>
      <c r="NCJ743" s="479"/>
      <c r="NCK743" s="479"/>
      <c r="NCL743" s="479"/>
      <c r="NCM743" s="479"/>
      <c r="NCN743" s="479"/>
      <c r="NCO743" s="479"/>
      <c r="NCP743" s="479"/>
      <c r="NCQ743" s="479"/>
      <c r="NCR743" s="479"/>
      <c r="NCS743" s="479"/>
      <c r="NCT743" s="479"/>
      <c r="NCU743" s="479"/>
      <c r="NCV743" s="479"/>
      <c r="NCW743" s="479"/>
      <c r="NCX743" s="479"/>
      <c r="NCY743" s="479"/>
      <c r="NCZ743" s="479"/>
      <c r="NDA743" s="479"/>
      <c r="NDB743" s="479"/>
      <c r="NDC743" s="479"/>
      <c r="NDD743" s="479"/>
      <c r="NDE743" s="479"/>
      <c r="NDF743" s="479"/>
      <c r="NDG743" s="479"/>
      <c r="NDH743" s="479"/>
      <c r="NDI743" s="479"/>
      <c r="NDJ743" s="479"/>
      <c r="NDK743" s="479"/>
      <c r="NDL743" s="479"/>
      <c r="NDM743" s="479"/>
      <c r="NDN743" s="479"/>
      <c r="NDO743" s="479"/>
      <c r="NDP743" s="479"/>
      <c r="NDQ743" s="479"/>
      <c r="NDR743" s="479"/>
      <c r="NDS743" s="479"/>
      <c r="NDT743" s="479"/>
      <c r="NDU743" s="479"/>
      <c r="NDV743" s="479"/>
      <c r="NDW743" s="479"/>
      <c r="NDX743" s="479"/>
      <c r="NDY743" s="479"/>
      <c r="NDZ743" s="479"/>
      <c r="NEA743" s="479"/>
      <c r="NEB743" s="479"/>
      <c r="NEC743" s="479"/>
      <c r="NED743" s="479"/>
      <c r="NEE743" s="479"/>
      <c r="NEF743" s="479"/>
      <c r="NEG743" s="479"/>
      <c r="NEH743" s="479"/>
      <c r="NEI743" s="479"/>
      <c r="NEJ743" s="479"/>
      <c r="NEK743" s="479"/>
      <c r="NEL743" s="479"/>
      <c r="NEM743" s="479"/>
      <c r="NEN743" s="479"/>
      <c r="NEO743" s="479"/>
      <c r="NEP743" s="479"/>
      <c r="NEQ743" s="479"/>
      <c r="NER743" s="479"/>
      <c r="NES743" s="479"/>
      <c r="NET743" s="479"/>
      <c r="NEU743" s="479"/>
      <c r="NEV743" s="479"/>
      <c r="NEW743" s="479"/>
      <c r="NEX743" s="479"/>
      <c r="NEY743" s="479"/>
      <c r="NEZ743" s="479"/>
      <c r="NFA743" s="479"/>
      <c r="NFB743" s="479"/>
      <c r="NFC743" s="479"/>
      <c r="NFD743" s="479"/>
      <c r="NFE743" s="479"/>
      <c r="NFF743" s="479"/>
      <c r="NFG743" s="479"/>
      <c r="NFH743" s="479"/>
      <c r="NFI743" s="479"/>
      <c r="NFJ743" s="479"/>
      <c r="NFK743" s="479"/>
      <c r="NFL743" s="479"/>
      <c r="NFM743" s="479"/>
      <c r="NFN743" s="479"/>
      <c r="NFO743" s="479"/>
      <c r="NFP743" s="479"/>
      <c r="NFQ743" s="479"/>
      <c r="NFR743" s="479"/>
      <c r="NFS743" s="479"/>
      <c r="NFT743" s="479"/>
      <c r="NFU743" s="479"/>
      <c r="NFV743" s="479"/>
      <c r="NFW743" s="479"/>
      <c r="NFX743" s="479"/>
      <c r="NFY743" s="479"/>
      <c r="NFZ743" s="479"/>
      <c r="NGA743" s="479"/>
      <c r="NGB743" s="479"/>
      <c r="NGC743" s="479"/>
      <c r="NGD743" s="479"/>
      <c r="NGE743" s="479"/>
      <c r="NGF743" s="479"/>
      <c r="NGG743" s="479"/>
      <c r="NGH743" s="479"/>
      <c r="NGI743" s="479"/>
      <c r="NGJ743" s="479"/>
      <c r="NGK743" s="479"/>
      <c r="NGL743" s="479"/>
      <c r="NGM743" s="479"/>
      <c r="NGN743" s="479"/>
      <c r="NGO743" s="479"/>
      <c r="NGP743" s="479"/>
      <c r="NGQ743" s="479"/>
      <c r="NGR743" s="479"/>
      <c r="NGS743" s="479"/>
      <c r="NGT743" s="479"/>
      <c r="NGU743" s="479"/>
      <c r="NGV743" s="479"/>
      <c r="NGW743" s="479"/>
      <c r="NGX743" s="479"/>
      <c r="NGY743" s="479"/>
      <c r="NGZ743" s="479"/>
      <c r="NHA743" s="479"/>
      <c r="NHB743" s="479"/>
      <c r="NHC743" s="479"/>
      <c r="NHD743" s="479"/>
      <c r="NHE743" s="479"/>
      <c r="NHF743" s="479"/>
      <c r="NHG743" s="479"/>
      <c r="NHH743" s="479"/>
      <c r="NHI743" s="479"/>
      <c r="NHJ743" s="479"/>
      <c r="NHK743" s="479"/>
      <c r="NHL743" s="479"/>
      <c r="NHM743" s="479"/>
      <c r="NHN743" s="479"/>
      <c r="NHO743" s="479"/>
      <c r="NHP743" s="479"/>
      <c r="NHQ743" s="479"/>
      <c r="NHR743" s="479"/>
      <c r="NHS743" s="479"/>
      <c r="NHT743" s="479"/>
      <c r="NHU743" s="479"/>
      <c r="NHV743" s="479"/>
      <c r="NHW743" s="479"/>
      <c r="NHX743" s="479"/>
      <c r="NHY743" s="479"/>
      <c r="NHZ743" s="479"/>
      <c r="NIA743" s="479"/>
      <c r="NIB743" s="479"/>
      <c r="NIC743" s="479"/>
      <c r="NID743" s="479"/>
      <c r="NIE743" s="479"/>
      <c r="NIF743" s="479"/>
      <c r="NIG743" s="479"/>
      <c r="NIH743" s="479"/>
      <c r="NII743" s="479"/>
      <c r="NIJ743" s="479"/>
      <c r="NIK743" s="479"/>
      <c r="NIL743" s="479"/>
      <c r="NIM743" s="479"/>
      <c r="NIN743" s="479"/>
      <c r="NIO743" s="479"/>
      <c r="NIP743" s="479"/>
      <c r="NIQ743" s="479"/>
      <c r="NIR743" s="479"/>
      <c r="NIS743" s="479"/>
      <c r="NIT743" s="479"/>
      <c r="NIU743" s="479"/>
      <c r="NIV743" s="479"/>
      <c r="NIW743" s="479"/>
      <c r="NIX743" s="479"/>
      <c r="NIY743" s="479"/>
      <c r="NIZ743" s="479"/>
      <c r="NJA743" s="479"/>
      <c r="NJB743" s="479"/>
      <c r="NJC743" s="479"/>
      <c r="NJD743" s="479"/>
      <c r="NJE743" s="479"/>
      <c r="NJF743" s="479"/>
      <c r="NJG743" s="479"/>
      <c r="NJH743" s="479"/>
      <c r="NJI743" s="479"/>
      <c r="NJJ743" s="479"/>
      <c r="NJK743" s="479"/>
      <c r="NJL743" s="479"/>
      <c r="NJM743" s="479"/>
      <c r="NJN743" s="479"/>
      <c r="NJO743" s="479"/>
      <c r="NJP743" s="479"/>
      <c r="NJQ743" s="479"/>
      <c r="NJR743" s="479"/>
      <c r="NJS743" s="479"/>
      <c r="NJT743" s="479"/>
      <c r="NJU743" s="479"/>
      <c r="NJV743" s="479"/>
      <c r="NJW743" s="479"/>
      <c r="NJX743" s="479"/>
      <c r="NJY743" s="479"/>
      <c r="NJZ743" s="479"/>
      <c r="NKA743" s="479"/>
      <c r="NKB743" s="479"/>
      <c r="NKC743" s="479"/>
      <c r="NKD743" s="479"/>
      <c r="NKE743" s="479"/>
      <c r="NKF743" s="479"/>
      <c r="NKG743" s="479"/>
      <c r="NKH743" s="479"/>
      <c r="NKI743" s="479"/>
      <c r="NKJ743" s="479"/>
      <c r="NKK743" s="479"/>
      <c r="NKL743" s="479"/>
      <c r="NKM743" s="479"/>
      <c r="NKN743" s="479"/>
      <c r="NKO743" s="479"/>
      <c r="NKP743" s="479"/>
      <c r="NKQ743" s="479"/>
      <c r="NKR743" s="479"/>
      <c r="NKS743" s="479"/>
      <c r="NKT743" s="479"/>
      <c r="NKU743" s="479"/>
      <c r="NKV743" s="479"/>
      <c r="NKW743" s="479"/>
      <c r="NKX743" s="479"/>
      <c r="NKY743" s="479"/>
      <c r="NKZ743" s="479"/>
      <c r="NLA743" s="479"/>
      <c r="NLB743" s="479"/>
      <c r="NLC743" s="479"/>
      <c r="NLD743" s="479"/>
      <c r="NLE743" s="479"/>
      <c r="NLF743" s="479"/>
      <c r="NLG743" s="479"/>
      <c r="NLH743" s="479"/>
      <c r="NLI743" s="479"/>
      <c r="NLJ743" s="479"/>
      <c r="NLK743" s="479"/>
      <c r="NLL743" s="479"/>
      <c r="NLM743" s="479"/>
      <c r="NLN743" s="479"/>
      <c r="NLO743" s="479"/>
      <c r="NLP743" s="479"/>
      <c r="NLQ743" s="479"/>
      <c r="NLR743" s="479"/>
      <c r="NLS743" s="479"/>
      <c r="NLT743" s="479"/>
      <c r="NLU743" s="479"/>
      <c r="NLV743" s="479"/>
      <c r="NLW743" s="479"/>
      <c r="NLX743" s="479"/>
      <c r="NLY743" s="479"/>
      <c r="NLZ743" s="479"/>
      <c r="NMA743" s="479"/>
      <c r="NMB743" s="479"/>
      <c r="NMC743" s="479"/>
      <c r="NMD743" s="479"/>
      <c r="NME743" s="479"/>
      <c r="NMF743" s="479"/>
      <c r="NMG743" s="479"/>
      <c r="NMH743" s="479"/>
      <c r="NMI743" s="479"/>
      <c r="NMJ743" s="479"/>
      <c r="NMK743" s="479"/>
      <c r="NML743" s="479"/>
      <c r="NMM743" s="479"/>
      <c r="NMN743" s="479"/>
      <c r="NMO743" s="479"/>
      <c r="NMP743" s="479"/>
      <c r="NMQ743" s="479"/>
      <c r="NMR743" s="479"/>
      <c r="NMS743" s="479"/>
      <c r="NMT743" s="479"/>
      <c r="NMU743" s="479"/>
      <c r="NMV743" s="479"/>
      <c r="NMW743" s="479"/>
      <c r="NMX743" s="479"/>
      <c r="NMY743" s="479"/>
      <c r="NMZ743" s="479"/>
      <c r="NNA743" s="479"/>
      <c r="NNB743" s="479"/>
      <c r="NNC743" s="479"/>
      <c r="NND743" s="479"/>
      <c r="NNE743" s="479"/>
      <c r="NNF743" s="479"/>
      <c r="NNG743" s="479"/>
      <c r="NNH743" s="479"/>
      <c r="NNI743" s="479"/>
      <c r="NNJ743" s="479"/>
      <c r="NNK743" s="479"/>
      <c r="NNL743" s="479"/>
      <c r="NNM743" s="479"/>
      <c r="NNN743" s="479"/>
      <c r="NNO743" s="479"/>
      <c r="NNP743" s="479"/>
      <c r="NNQ743" s="479"/>
      <c r="NNR743" s="479"/>
      <c r="NNS743" s="479"/>
      <c r="NNT743" s="479"/>
      <c r="NNU743" s="479"/>
      <c r="NNV743" s="479"/>
      <c r="NNW743" s="479"/>
      <c r="NNX743" s="479"/>
      <c r="NNY743" s="479"/>
      <c r="NNZ743" s="479"/>
      <c r="NOA743" s="479"/>
      <c r="NOB743" s="479"/>
      <c r="NOC743" s="479"/>
      <c r="NOD743" s="479"/>
      <c r="NOE743" s="479"/>
      <c r="NOF743" s="479"/>
      <c r="NOG743" s="479"/>
      <c r="NOH743" s="479"/>
      <c r="NOI743" s="479"/>
      <c r="NOJ743" s="479"/>
      <c r="NOK743" s="479"/>
      <c r="NOL743" s="479"/>
      <c r="NOM743" s="479"/>
      <c r="NON743" s="479"/>
      <c r="NOO743" s="479"/>
      <c r="NOP743" s="479"/>
      <c r="NOQ743" s="479"/>
      <c r="NOR743" s="479"/>
      <c r="NOS743" s="479"/>
      <c r="NOT743" s="479"/>
      <c r="NOU743" s="479"/>
      <c r="NOV743" s="479"/>
      <c r="NOW743" s="479"/>
      <c r="NOX743" s="479"/>
      <c r="NOY743" s="479"/>
      <c r="NOZ743" s="479"/>
      <c r="NPA743" s="479"/>
      <c r="NPB743" s="479"/>
      <c r="NPC743" s="479"/>
      <c r="NPD743" s="479"/>
      <c r="NPE743" s="479"/>
      <c r="NPF743" s="479"/>
      <c r="NPG743" s="479"/>
      <c r="NPH743" s="479"/>
      <c r="NPI743" s="479"/>
      <c r="NPJ743" s="479"/>
      <c r="NPK743" s="479"/>
      <c r="NPL743" s="479"/>
      <c r="NPM743" s="479"/>
      <c r="NPN743" s="479"/>
      <c r="NPO743" s="479"/>
      <c r="NPP743" s="479"/>
      <c r="NPQ743" s="479"/>
      <c r="NPR743" s="479"/>
      <c r="NPS743" s="479"/>
      <c r="NPT743" s="479"/>
      <c r="NPU743" s="479"/>
      <c r="NPV743" s="479"/>
      <c r="NPW743" s="479"/>
      <c r="NPX743" s="479"/>
      <c r="NPY743" s="479"/>
      <c r="NPZ743" s="479"/>
      <c r="NQA743" s="479"/>
      <c r="NQB743" s="479"/>
      <c r="NQC743" s="479"/>
      <c r="NQD743" s="479"/>
      <c r="NQE743" s="479"/>
      <c r="NQF743" s="479"/>
      <c r="NQG743" s="479"/>
      <c r="NQH743" s="479"/>
      <c r="NQI743" s="479"/>
      <c r="NQJ743" s="479"/>
      <c r="NQK743" s="479"/>
      <c r="NQL743" s="479"/>
      <c r="NQM743" s="479"/>
      <c r="NQN743" s="479"/>
      <c r="NQO743" s="479"/>
      <c r="NQP743" s="479"/>
      <c r="NQQ743" s="479"/>
      <c r="NQR743" s="479"/>
      <c r="NQS743" s="479"/>
      <c r="NQT743" s="479"/>
      <c r="NQU743" s="479"/>
      <c r="NQV743" s="479"/>
      <c r="NQW743" s="479"/>
      <c r="NQX743" s="479"/>
      <c r="NQY743" s="479"/>
      <c r="NQZ743" s="479"/>
      <c r="NRA743" s="479"/>
      <c r="NRB743" s="479"/>
      <c r="NRC743" s="479"/>
      <c r="NRD743" s="479"/>
      <c r="NRE743" s="479"/>
      <c r="NRF743" s="479"/>
      <c r="NRG743" s="479"/>
      <c r="NRH743" s="479"/>
      <c r="NRI743" s="479"/>
      <c r="NRJ743" s="479"/>
      <c r="NRK743" s="479"/>
      <c r="NRL743" s="479"/>
      <c r="NRM743" s="479"/>
      <c r="NRN743" s="479"/>
      <c r="NRO743" s="479"/>
      <c r="NRP743" s="479"/>
      <c r="NRQ743" s="479"/>
      <c r="NRR743" s="479"/>
      <c r="NRS743" s="479"/>
      <c r="NRT743" s="479"/>
      <c r="NRU743" s="479"/>
      <c r="NRV743" s="479"/>
      <c r="NRW743" s="479"/>
      <c r="NRX743" s="479"/>
      <c r="NRY743" s="479"/>
      <c r="NRZ743" s="479"/>
      <c r="NSA743" s="479"/>
      <c r="NSB743" s="479"/>
      <c r="NSC743" s="479"/>
      <c r="NSD743" s="479"/>
      <c r="NSE743" s="479"/>
      <c r="NSF743" s="479"/>
      <c r="NSG743" s="479"/>
      <c r="NSH743" s="479"/>
      <c r="NSI743" s="479"/>
      <c r="NSJ743" s="479"/>
      <c r="NSK743" s="479"/>
      <c r="NSL743" s="479"/>
      <c r="NSM743" s="479"/>
      <c r="NSN743" s="479"/>
      <c r="NSO743" s="479"/>
      <c r="NSP743" s="479"/>
      <c r="NSQ743" s="479"/>
      <c r="NSR743" s="479"/>
      <c r="NSS743" s="479"/>
      <c r="NST743" s="479"/>
      <c r="NSU743" s="479"/>
      <c r="NSV743" s="479"/>
      <c r="NSW743" s="479"/>
      <c r="NSX743" s="479"/>
      <c r="NSY743" s="479"/>
      <c r="NSZ743" s="479"/>
      <c r="NTA743" s="479"/>
      <c r="NTB743" s="479"/>
      <c r="NTC743" s="479"/>
      <c r="NTD743" s="479"/>
      <c r="NTE743" s="479"/>
      <c r="NTF743" s="479"/>
      <c r="NTG743" s="479"/>
      <c r="NTH743" s="479"/>
      <c r="NTI743" s="479"/>
      <c r="NTJ743" s="479"/>
      <c r="NTK743" s="479"/>
      <c r="NTL743" s="479"/>
      <c r="NTM743" s="479"/>
      <c r="NTN743" s="479"/>
      <c r="NTO743" s="479"/>
      <c r="NTP743" s="479"/>
      <c r="NTQ743" s="479"/>
      <c r="NTR743" s="479"/>
      <c r="NTS743" s="479"/>
      <c r="NTT743" s="479"/>
      <c r="NTU743" s="479"/>
      <c r="NTV743" s="479"/>
      <c r="NTW743" s="479"/>
      <c r="NTX743" s="479"/>
      <c r="NTY743" s="479"/>
      <c r="NTZ743" s="479"/>
      <c r="NUA743" s="479"/>
      <c r="NUB743" s="479"/>
      <c r="NUC743" s="479"/>
      <c r="NUD743" s="479"/>
      <c r="NUE743" s="479"/>
      <c r="NUF743" s="479"/>
      <c r="NUG743" s="479"/>
      <c r="NUH743" s="479"/>
      <c r="NUI743" s="479"/>
      <c r="NUJ743" s="479"/>
      <c r="NUK743" s="479"/>
      <c r="NUL743" s="479"/>
      <c r="NUM743" s="479"/>
      <c r="NUN743" s="479"/>
      <c r="NUO743" s="479"/>
      <c r="NUP743" s="479"/>
      <c r="NUQ743" s="479"/>
      <c r="NUR743" s="479"/>
      <c r="NUS743" s="479"/>
      <c r="NUT743" s="479"/>
      <c r="NUU743" s="479"/>
      <c r="NUV743" s="479"/>
      <c r="NUW743" s="479"/>
      <c r="NUX743" s="479"/>
      <c r="NUY743" s="479"/>
      <c r="NUZ743" s="479"/>
      <c r="NVA743" s="479"/>
      <c r="NVB743" s="479"/>
      <c r="NVC743" s="479"/>
      <c r="NVD743" s="479"/>
      <c r="NVE743" s="479"/>
      <c r="NVF743" s="479"/>
      <c r="NVG743" s="479"/>
      <c r="NVH743" s="479"/>
      <c r="NVI743" s="479"/>
      <c r="NVJ743" s="479"/>
      <c r="NVK743" s="479"/>
      <c r="NVL743" s="479"/>
      <c r="NVM743" s="479"/>
      <c r="NVN743" s="479"/>
      <c r="NVO743" s="479"/>
      <c r="NVP743" s="479"/>
      <c r="NVQ743" s="479"/>
      <c r="NVR743" s="479"/>
      <c r="NVS743" s="479"/>
      <c r="NVT743" s="479"/>
      <c r="NVU743" s="479"/>
      <c r="NVV743" s="479"/>
      <c r="NVW743" s="479"/>
      <c r="NVX743" s="479"/>
      <c r="NVY743" s="479"/>
      <c r="NVZ743" s="479"/>
      <c r="NWA743" s="479"/>
      <c r="NWB743" s="479"/>
      <c r="NWC743" s="479"/>
      <c r="NWD743" s="479"/>
      <c r="NWE743" s="479"/>
      <c r="NWF743" s="479"/>
      <c r="NWG743" s="479"/>
      <c r="NWH743" s="479"/>
      <c r="NWI743" s="479"/>
      <c r="NWJ743" s="479"/>
      <c r="NWK743" s="479"/>
      <c r="NWL743" s="479"/>
      <c r="NWM743" s="479"/>
      <c r="NWN743" s="479"/>
      <c r="NWO743" s="479"/>
      <c r="NWP743" s="479"/>
      <c r="NWQ743" s="479"/>
      <c r="NWR743" s="479"/>
      <c r="NWS743" s="479"/>
      <c r="NWT743" s="479"/>
      <c r="NWU743" s="479"/>
      <c r="NWV743" s="479"/>
      <c r="NWW743" s="479"/>
      <c r="NWX743" s="479"/>
      <c r="NWY743" s="479"/>
      <c r="NWZ743" s="479"/>
      <c r="NXA743" s="479"/>
      <c r="NXB743" s="479"/>
      <c r="NXC743" s="479"/>
      <c r="NXD743" s="479"/>
      <c r="NXE743" s="479"/>
      <c r="NXF743" s="479"/>
      <c r="NXG743" s="479"/>
      <c r="NXH743" s="479"/>
      <c r="NXI743" s="479"/>
      <c r="NXJ743" s="479"/>
      <c r="NXK743" s="479"/>
      <c r="NXL743" s="479"/>
      <c r="NXM743" s="479"/>
      <c r="NXN743" s="479"/>
      <c r="NXO743" s="479"/>
      <c r="NXP743" s="479"/>
      <c r="NXQ743" s="479"/>
      <c r="NXR743" s="479"/>
      <c r="NXS743" s="479"/>
      <c r="NXT743" s="479"/>
      <c r="NXU743" s="479"/>
      <c r="NXV743" s="479"/>
      <c r="NXW743" s="479"/>
      <c r="NXX743" s="479"/>
      <c r="NXY743" s="479"/>
      <c r="NXZ743" s="479"/>
      <c r="NYA743" s="479"/>
      <c r="NYB743" s="479"/>
      <c r="NYC743" s="479"/>
      <c r="NYD743" s="479"/>
      <c r="NYE743" s="479"/>
      <c r="NYF743" s="479"/>
      <c r="NYG743" s="479"/>
      <c r="NYH743" s="479"/>
      <c r="NYI743" s="479"/>
      <c r="NYJ743" s="479"/>
      <c r="NYK743" s="479"/>
      <c r="NYL743" s="479"/>
      <c r="NYM743" s="479"/>
      <c r="NYN743" s="479"/>
      <c r="NYO743" s="479"/>
      <c r="NYP743" s="479"/>
      <c r="NYQ743" s="479"/>
      <c r="NYR743" s="479"/>
      <c r="NYS743" s="479"/>
      <c r="NYT743" s="479"/>
      <c r="NYU743" s="479"/>
      <c r="NYV743" s="479"/>
      <c r="NYW743" s="479"/>
      <c r="NYX743" s="479"/>
      <c r="NYY743" s="479"/>
      <c r="NYZ743" s="479"/>
      <c r="NZA743" s="479"/>
      <c r="NZB743" s="479"/>
      <c r="NZC743" s="479"/>
      <c r="NZD743" s="479"/>
      <c r="NZE743" s="479"/>
      <c r="NZF743" s="479"/>
      <c r="NZG743" s="479"/>
      <c r="NZH743" s="479"/>
      <c r="NZI743" s="479"/>
      <c r="NZJ743" s="479"/>
      <c r="NZK743" s="479"/>
      <c r="NZL743" s="479"/>
      <c r="NZM743" s="479"/>
      <c r="NZN743" s="479"/>
      <c r="NZO743" s="479"/>
      <c r="NZP743" s="479"/>
      <c r="NZQ743" s="479"/>
      <c r="NZR743" s="479"/>
      <c r="NZS743" s="479"/>
      <c r="NZT743" s="479"/>
      <c r="NZU743" s="479"/>
      <c r="NZV743" s="479"/>
      <c r="NZW743" s="479"/>
      <c r="NZX743" s="479"/>
      <c r="NZY743" s="479"/>
      <c r="NZZ743" s="479"/>
      <c r="OAA743" s="479"/>
      <c r="OAB743" s="479"/>
      <c r="OAC743" s="479"/>
      <c r="OAD743" s="479"/>
      <c r="OAE743" s="479"/>
      <c r="OAF743" s="479"/>
      <c r="OAG743" s="479"/>
      <c r="OAH743" s="479"/>
      <c r="OAI743" s="479"/>
      <c r="OAJ743" s="479"/>
      <c r="OAK743" s="479"/>
      <c r="OAL743" s="479"/>
      <c r="OAM743" s="479"/>
      <c r="OAN743" s="479"/>
      <c r="OAO743" s="479"/>
      <c r="OAP743" s="479"/>
      <c r="OAQ743" s="479"/>
      <c r="OAR743" s="479"/>
      <c r="OAS743" s="479"/>
      <c r="OAT743" s="479"/>
      <c r="OAU743" s="479"/>
      <c r="OAV743" s="479"/>
      <c r="OAW743" s="479"/>
      <c r="OAX743" s="479"/>
      <c r="OAY743" s="479"/>
      <c r="OAZ743" s="479"/>
      <c r="OBA743" s="479"/>
      <c r="OBB743" s="479"/>
      <c r="OBC743" s="479"/>
      <c r="OBD743" s="479"/>
      <c r="OBE743" s="479"/>
      <c r="OBF743" s="479"/>
      <c r="OBG743" s="479"/>
      <c r="OBH743" s="479"/>
      <c r="OBI743" s="479"/>
      <c r="OBJ743" s="479"/>
      <c r="OBK743" s="479"/>
      <c r="OBL743" s="479"/>
      <c r="OBM743" s="479"/>
      <c r="OBN743" s="479"/>
      <c r="OBO743" s="479"/>
      <c r="OBP743" s="479"/>
      <c r="OBQ743" s="479"/>
      <c r="OBR743" s="479"/>
      <c r="OBS743" s="479"/>
      <c r="OBT743" s="479"/>
      <c r="OBU743" s="479"/>
      <c r="OBV743" s="479"/>
      <c r="OBW743" s="479"/>
      <c r="OBX743" s="479"/>
      <c r="OBY743" s="479"/>
      <c r="OBZ743" s="479"/>
      <c r="OCA743" s="479"/>
      <c r="OCB743" s="479"/>
      <c r="OCC743" s="479"/>
      <c r="OCD743" s="479"/>
      <c r="OCE743" s="479"/>
      <c r="OCF743" s="479"/>
      <c r="OCG743" s="479"/>
      <c r="OCH743" s="479"/>
      <c r="OCI743" s="479"/>
      <c r="OCJ743" s="479"/>
      <c r="OCK743" s="479"/>
      <c r="OCL743" s="479"/>
      <c r="OCM743" s="479"/>
      <c r="OCN743" s="479"/>
      <c r="OCO743" s="479"/>
      <c r="OCP743" s="479"/>
      <c r="OCQ743" s="479"/>
      <c r="OCR743" s="479"/>
      <c r="OCS743" s="479"/>
      <c r="OCT743" s="479"/>
      <c r="OCU743" s="479"/>
      <c r="OCV743" s="479"/>
      <c r="OCW743" s="479"/>
      <c r="OCX743" s="479"/>
      <c r="OCY743" s="479"/>
      <c r="OCZ743" s="479"/>
      <c r="ODA743" s="479"/>
      <c r="ODB743" s="479"/>
      <c r="ODC743" s="479"/>
      <c r="ODD743" s="479"/>
      <c r="ODE743" s="479"/>
      <c r="ODF743" s="479"/>
      <c r="ODG743" s="479"/>
      <c r="ODH743" s="479"/>
      <c r="ODI743" s="479"/>
      <c r="ODJ743" s="479"/>
      <c r="ODK743" s="479"/>
      <c r="ODL743" s="479"/>
      <c r="ODM743" s="479"/>
      <c r="ODN743" s="479"/>
      <c r="ODO743" s="479"/>
      <c r="ODP743" s="479"/>
      <c r="ODQ743" s="479"/>
      <c r="ODR743" s="479"/>
      <c r="ODS743" s="479"/>
      <c r="ODT743" s="479"/>
      <c r="ODU743" s="479"/>
      <c r="ODV743" s="479"/>
      <c r="ODW743" s="479"/>
      <c r="ODX743" s="479"/>
      <c r="ODY743" s="479"/>
      <c r="ODZ743" s="479"/>
      <c r="OEA743" s="479"/>
      <c r="OEB743" s="479"/>
      <c r="OEC743" s="479"/>
      <c r="OED743" s="479"/>
      <c r="OEE743" s="479"/>
      <c r="OEF743" s="479"/>
      <c r="OEG743" s="479"/>
      <c r="OEH743" s="479"/>
      <c r="OEI743" s="479"/>
      <c r="OEJ743" s="479"/>
      <c r="OEK743" s="479"/>
      <c r="OEL743" s="479"/>
      <c r="OEM743" s="479"/>
      <c r="OEN743" s="479"/>
      <c r="OEO743" s="479"/>
      <c r="OEP743" s="479"/>
      <c r="OEQ743" s="479"/>
      <c r="OER743" s="479"/>
      <c r="OES743" s="479"/>
      <c r="OET743" s="479"/>
      <c r="OEU743" s="479"/>
      <c r="OEV743" s="479"/>
      <c r="OEW743" s="479"/>
      <c r="OEX743" s="479"/>
      <c r="OEY743" s="479"/>
      <c r="OEZ743" s="479"/>
      <c r="OFA743" s="479"/>
      <c r="OFB743" s="479"/>
      <c r="OFC743" s="479"/>
      <c r="OFD743" s="479"/>
      <c r="OFE743" s="479"/>
      <c r="OFF743" s="479"/>
      <c r="OFG743" s="479"/>
      <c r="OFH743" s="479"/>
      <c r="OFI743" s="479"/>
      <c r="OFJ743" s="479"/>
      <c r="OFK743" s="479"/>
      <c r="OFL743" s="479"/>
      <c r="OFM743" s="479"/>
      <c r="OFN743" s="479"/>
      <c r="OFO743" s="479"/>
      <c r="OFP743" s="479"/>
      <c r="OFQ743" s="479"/>
      <c r="OFR743" s="479"/>
      <c r="OFS743" s="479"/>
      <c r="OFT743" s="479"/>
      <c r="OFU743" s="479"/>
      <c r="OFV743" s="479"/>
      <c r="OFW743" s="479"/>
      <c r="OFX743" s="479"/>
      <c r="OFY743" s="479"/>
      <c r="OFZ743" s="479"/>
      <c r="OGA743" s="479"/>
      <c r="OGB743" s="479"/>
      <c r="OGC743" s="479"/>
      <c r="OGD743" s="479"/>
      <c r="OGE743" s="479"/>
      <c r="OGF743" s="479"/>
      <c r="OGG743" s="479"/>
      <c r="OGH743" s="479"/>
      <c r="OGI743" s="479"/>
      <c r="OGJ743" s="479"/>
      <c r="OGK743" s="479"/>
      <c r="OGL743" s="479"/>
      <c r="OGM743" s="479"/>
      <c r="OGN743" s="479"/>
      <c r="OGO743" s="479"/>
      <c r="OGP743" s="479"/>
      <c r="OGQ743" s="479"/>
      <c r="OGR743" s="479"/>
      <c r="OGS743" s="479"/>
      <c r="OGT743" s="479"/>
      <c r="OGU743" s="479"/>
      <c r="OGV743" s="479"/>
      <c r="OGW743" s="479"/>
      <c r="OGX743" s="479"/>
      <c r="OGY743" s="479"/>
      <c r="OGZ743" s="479"/>
      <c r="OHA743" s="479"/>
      <c r="OHB743" s="479"/>
      <c r="OHC743" s="479"/>
      <c r="OHD743" s="479"/>
      <c r="OHE743" s="479"/>
      <c r="OHF743" s="479"/>
      <c r="OHG743" s="479"/>
      <c r="OHH743" s="479"/>
      <c r="OHI743" s="479"/>
      <c r="OHJ743" s="479"/>
      <c r="OHK743" s="479"/>
      <c r="OHL743" s="479"/>
      <c r="OHM743" s="479"/>
      <c r="OHN743" s="479"/>
      <c r="OHO743" s="479"/>
      <c r="OHP743" s="479"/>
      <c r="OHQ743" s="479"/>
      <c r="OHR743" s="479"/>
      <c r="OHS743" s="479"/>
      <c r="OHT743" s="479"/>
      <c r="OHU743" s="479"/>
      <c r="OHV743" s="479"/>
      <c r="OHW743" s="479"/>
      <c r="OHX743" s="479"/>
      <c r="OHY743" s="479"/>
      <c r="OHZ743" s="479"/>
      <c r="OIA743" s="479"/>
      <c r="OIB743" s="479"/>
      <c r="OIC743" s="479"/>
      <c r="OID743" s="479"/>
      <c r="OIE743" s="479"/>
      <c r="OIF743" s="479"/>
      <c r="OIG743" s="479"/>
      <c r="OIH743" s="479"/>
      <c r="OII743" s="479"/>
      <c r="OIJ743" s="479"/>
      <c r="OIK743" s="479"/>
      <c r="OIL743" s="479"/>
      <c r="OIM743" s="479"/>
      <c r="OIN743" s="479"/>
      <c r="OIO743" s="479"/>
      <c r="OIP743" s="479"/>
      <c r="OIQ743" s="479"/>
      <c r="OIR743" s="479"/>
      <c r="OIS743" s="479"/>
      <c r="OIT743" s="479"/>
      <c r="OIU743" s="479"/>
      <c r="OIV743" s="479"/>
      <c r="OIW743" s="479"/>
      <c r="OIX743" s="479"/>
      <c r="OIY743" s="479"/>
      <c r="OIZ743" s="479"/>
      <c r="OJA743" s="479"/>
      <c r="OJB743" s="479"/>
      <c r="OJC743" s="479"/>
      <c r="OJD743" s="479"/>
      <c r="OJE743" s="479"/>
      <c r="OJF743" s="479"/>
      <c r="OJG743" s="479"/>
      <c r="OJH743" s="479"/>
      <c r="OJI743" s="479"/>
      <c r="OJJ743" s="479"/>
      <c r="OJK743" s="479"/>
      <c r="OJL743" s="479"/>
      <c r="OJM743" s="479"/>
      <c r="OJN743" s="479"/>
      <c r="OJO743" s="479"/>
      <c r="OJP743" s="479"/>
      <c r="OJQ743" s="479"/>
      <c r="OJR743" s="479"/>
      <c r="OJS743" s="479"/>
      <c r="OJT743" s="479"/>
      <c r="OJU743" s="479"/>
      <c r="OJV743" s="479"/>
      <c r="OJW743" s="479"/>
      <c r="OJX743" s="479"/>
      <c r="OJY743" s="479"/>
      <c r="OJZ743" s="479"/>
      <c r="OKA743" s="479"/>
      <c r="OKB743" s="479"/>
      <c r="OKC743" s="479"/>
      <c r="OKD743" s="479"/>
      <c r="OKE743" s="479"/>
      <c r="OKF743" s="479"/>
      <c r="OKG743" s="479"/>
      <c r="OKH743" s="479"/>
      <c r="OKI743" s="479"/>
      <c r="OKJ743" s="479"/>
      <c r="OKK743" s="479"/>
      <c r="OKL743" s="479"/>
      <c r="OKM743" s="479"/>
      <c r="OKN743" s="479"/>
      <c r="OKO743" s="479"/>
      <c r="OKP743" s="479"/>
      <c r="OKQ743" s="479"/>
      <c r="OKR743" s="479"/>
      <c r="OKS743" s="479"/>
      <c r="OKT743" s="479"/>
      <c r="OKU743" s="479"/>
      <c r="OKV743" s="479"/>
      <c r="OKW743" s="479"/>
      <c r="OKX743" s="479"/>
      <c r="OKY743" s="479"/>
      <c r="OKZ743" s="479"/>
      <c r="OLA743" s="479"/>
      <c r="OLB743" s="479"/>
      <c r="OLC743" s="479"/>
      <c r="OLD743" s="479"/>
      <c r="OLE743" s="479"/>
      <c r="OLF743" s="479"/>
      <c r="OLG743" s="479"/>
      <c r="OLH743" s="479"/>
      <c r="OLI743" s="479"/>
      <c r="OLJ743" s="479"/>
      <c r="OLK743" s="479"/>
      <c r="OLL743" s="479"/>
      <c r="OLM743" s="479"/>
      <c r="OLN743" s="479"/>
      <c r="OLO743" s="479"/>
      <c r="OLP743" s="479"/>
      <c r="OLQ743" s="479"/>
      <c r="OLR743" s="479"/>
      <c r="OLS743" s="479"/>
      <c r="OLT743" s="479"/>
      <c r="OLU743" s="479"/>
      <c r="OLV743" s="479"/>
      <c r="OLW743" s="479"/>
      <c r="OLX743" s="479"/>
      <c r="OLY743" s="479"/>
      <c r="OLZ743" s="479"/>
      <c r="OMA743" s="479"/>
      <c r="OMB743" s="479"/>
      <c r="OMC743" s="479"/>
      <c r="OMD743" s="479"/>
      <c r="OME743" s="479"/>
      <c r="OMF743" s="479"/>
      <c r="OMG743" s="479"/>
      <c r="OMH743" s="479"/>
      <c r="OMI743" s="479"/>
      <c r="OMJ743" s="479"/>
      <c r="OMK743" s="479"/>
      <c r="OML743" s="479"/>
      <c r="OMM743" s="479"/>
      <c r="OMN743" s="479"/>
      <c r="OMO743" s="479"/>
      <c r="OMP743" s="479"/>
      <c r="OMQ743" s="479"/>
      <c r="OMR743" s="479"/>
      <c r="OMS743" s="479"/>
      <c r="OMT743" s="479"/>
      <c r="OMU743" s="479"/>
      <c r="OMV743" s="479"/>
      <c r="OMW743" s="479"/>
      <c r="OMX743" s="479"/>
      <c r="OMY743" s="479"/>
      <c r="OMZ743" s="479"/>
      <c r="ONA743" s="479"/>
      <c r="ONB743" s="479"/>
      <c r="ONC743" s="479"/>
      <c r="OND743" s="479"/>
      <c r="ONE743" s="479"/>
      <c r="ONF743" s="479"/>
      <c r="ONG743" s="479"/>
      <c r="ONH743" s="479"/>
      <c r="ONI743" s="479"/>
      <c r="ONJ743" s="479"/>
      <c r="ONK743" s="479"/>
      <c r="ONL743" s="479"/>
      <c r="ONM743" s="479"/>
      <c r="ONN743" s="479"/>
      <c r="ONO743" s="479"/>
      <c r="ONP743" s="479"/>
      <c r="ONQ743" s="479"/>
      <c r="ONR743" s="479"/>
      <c r="ONS743" s="479"/>
      <c r="ONT743" s="479"/>
      <c r="ONU743" s="479"/>
      <c r="ONV743" s="479"/>
      <c r="ONW743" s="479"/>
      <c r="ONX743" s="479"/>
      <c r="ONY743" s="479"/>
      <c r="ONZ743" s="479"/>
      <c r="OOA743" s="479"/>
      <c r="OOB743" s="479"/>
      <c r="OOC743" s="479"/>
      <c r="OOD743" s="479"/>
      <c r="OOE743" s="479"/>
      <c r="OOF743" s="479"/>
      <c r="OOG743" s="479"/>
      <c r="OOH743" s="479"/>
      <c r="OOI743" s="479"/>
      <c r="OOJ743" s="479"/>
      <c r="OOK743" s="479"/>
      <c r="OOL743" s="479"/>
      <c r="OOM743" s="479"/>
      <c r="OON743" s="479"/>
      <c r="OOO743" s="479"/>
      <c r="OOP743" s="479"/>
      <c r="OOQ743" s="479"/>
      <c r="OOR743" s="479"/>
      <c r="OOS743" s="479"/>
      <c r="OOT743" s="479"/>
      <c r="OOU743" s="479"/>
      <c r="OOV743" s="479"/>
      <c r="OOW743" s="479"/>
      <c r="OOX743" s="479"/>
      <c r="OOY743" s="479"/>
      <c r="OOZ743" s="479"/>
      <c r="OPA743" s="479"/>
      <c r="OPB743" s="479"/>
      <c r="OPC743" s="479"/>
      <c r="OPD743" s="479"/>
      <c r="OPE743" s="479"/>
      <c r="OPF743" s="479"/>
      <c r="OPG743" s="479"/>
      <c r="OPH743" s="479"/>
      <c r="OPI743" s="479"/>
      <c r="OPJ743" s="479"/>
      <c r="OPK743" s="479"/>
      <c r="OPL743" s="479"/>
      <c r="OPM743" s="479"/>
      <c r="OPN743" s="479"/>
      <c r="OPO743" s="479"/>
      <c r="OPP743" s="479"/>
      <c r="OPQ743" s="479"/>
      <c r="OPR743" s="479"/>
      <c r="OPS743" s="479"/>
      <c r="OPT743" s="479"/>
      <c r="OPU743" s="479"/>
      <c r="OPV743" s="479"/>
      <c r="OPW743" s="479"/>
      <c r="OPX743" s="479"/>
      <c r="OPY743" s="479"/>
      <c r="OPZ743" s="479"/>
      <c r="OQA743" s="479"/>
      <c r="OQB743" s="479"/>
      <c r="OQC743" s="479"/>
      <c r="OQD743" s="479"/>
      <c r="OQE743" s="479"/>
      <c r="OQF743" s="479"/>
      <c r="OQG743" s="479"/>
      <c r="OQH743" s="479"/>
      <c r="OQI743" s="479"/>
      <c r="OQJ743" s="479"/>
      <c r="OQK743" s="479"/>
      <c r="OQL743" s="479"/>
      <c r="OQM743" s="479"/>
      <c r="OQN743" s="479"/>
      <c r="OQO743" s="479"/>
      <c r="OQP743" s="479"/>
      <c r="OQQ743" s="479"/>
      <c r="OQR743" s="479"/>
      <c r="OQS743" s="479"/>
      <c r="OQT743" s="479"/>
      <c r="OQU743" s="479"/>
      <c r="OQV743" s="479"/>
      <c r="OQW743" s="479"/>
      <c r="OQX743" s="479"/>
      <c r="OQY743" s="479"/>
      <c r="OQZ743" s="479"/>
      <c r="ORA743" s="479"/>
      <c r="ORB743" s="479"/>
      <c r="ORC743" s="479"/>
      <c r="ORD743" s="479"/>
      <c r="ORE743" s="479"/>
      <c r="ORF743" s="479"/>
      <c r="ORG743" s="479"/>
      <c r="ORH743" s="479"/>
      <c r="ORI743" s="479"/>
      <c r="ORJ743" s="479"/>
      <c r="ORK743" s="479"/>
      <c r="ORL743" s="479"/>
      <c r="ORM743" s="479"/>
      <c r="ORN743" s="479"/>
      <c r="ORO743" s="479"/>
      <c r="ORP743" s="479"/>
      <c r="ORQ743" s="479"/>
      <c r="ORR743" s="479"/>
      <c r="ORS743" s="479"/>
      <c r="ORT743" s="479"/>
      <c r="ORU743" s="479"/>
      <c r="ORV743" s="479"/>
      <c r="ORW743" s="479"/>
      <c r="ORX743" s="479"/>
      <c r="ORY743" s="479"/>
      <c r="ORZ743" s="479"/>
      <c r="OSA743" s="479"/>
      <c r="OSB743" s="479"/>
      <c r="OSC743" s="479"/>
      <c r="OSD743" s="479"/>
      <c r="OSE743" s="479"/>
      <c r="OSF743" s="479"/>
      <c r="OSG743" s="479"/>
      <c r="OSH743" s="479"/>
      <c r="OSI743" s="479"/>
      <c r="OSJ743" s="479"/>
      <c r="OSK743" s="479"/>
      <c r="OSL743" s="479"/>
      <c r="OSM743" s="479"/>
      <c r="OSN743" s="479"/>
      <c r="OSO743" s="479"/>
      <c r="OSP743" s="479"/>
      <c r="OSQ743" s="479"/>
      <c r="OSR743" s="479"/>
      <c r="OSS743" s="479"/>
      <c r="OST743" s="479"/>
      <c r="OSU743" s="479"/>
      <c r="OSV743" s="479"/>
      <c r="OSW743" s="479"/>
      <c r="OSX743" s="479"/>
      <c r="OSY743" s="479"/>
      <c r="OSZ743" s="479"/>
      <c r="OTA743" s="479"/>
      <c r="OTB743" s="479"/>
      <c r="OTC743" s="479"/>
      <c r="OTD743" s="479"/>
      <c r="OTE743" s="479"/>
      <c r="OTF743" s="479"/>
      <c r="OTG743" s="479"/>
      <c r="OTH743" s="479"/>
      <c r="OTI743" s="479"/>
      <c r="OTJ743" s="479"/>
      <c r="OTK743" s="479"/>
      <c r="OTL743" s="479"/>
      <c r="OTM743" s="479"/>
      <c r="OTN743" s="479"/>
      <c r="OTO743" s="479"/>
      <c r="OTP743" s="479"/>
      <c r="OTQ743" s="479"/>
      <c r="OTR743" s="479"/>
      <c r="OTS743" s="479"/>
      <c r="OTT743" s="479"/>
      <c r="OTU743" s="479"/>
      <c r="OTV743" s="479"/>
      <c r="OTW743" s="479"/>
      <c r="OTX743" s="479"/>
      <c r="OTY743" s="479"/>
      <c r="OTZ743" s="479"/>
      <c r="OUA743" s="479"/>
      <c r="OUB743" s="479"/>
      <c r="OUC743" s="479"/>
      <c r="OUD743" s="479"/>
      <c r="OUE743" s="479"/>
      <c r="OUF743" s="479"/>
      <c r="OUG743" s="479"/>
      <c r="OUH743" s="479"/>
      <c r="OUI743" s="479"/>
      <c r="OUJ743" s="479"/>
      <c r="OUK743" s="479"/>
      <c r="OUL743" s="479"/>
      <c r="OUM743" s="479"/>
      <c r="OUN743" s="479"/>
      <c r="OUO743" s="479"/>
      <c r="OUP743" s="479"/>
      <c r="OUQ743" s="479"/>
      <c r="OUR743" s="479"/>
      <c r="OUS743" s="479"/>
      <c r="OUT743" s="479"/>
      <c r="OUU743" s="479"/>
      <c r="OUV743" s="479"/>
      <c r="OUW743" s="479"/>
      <c r="OUX743" s="479"/>
      <c r="OUY743" s="479"/>
      <c r="OUZ743" s="479"/>
      <c r="OVA743" s="479"/>
      <c r="OVB743" s="479"/>
      <c r="OVC743" s="479"/>
      <c r="OVD743" s="479"/>
      <c r="OVE743" s="479"/>
      <c r="OVF743" s="479"/>
      <c r="OVG743" s="479"/>
      <c r="OVH743" s="479"/>
      <c r="OVI743" s="479"/>
      <c r="OVJ743" s="479"/>
      <c r="OVK743" s="479"/>
      <c r="OVL743" s="479"/>
      <c r="OVM743" s="479"/>
      <c r="OVN743" s="479"/>
      <c r="OVO743" s="479"/>
      <c r="OVP743" s="479"/>
      <c r="OVQ743" s="479"/>
      <c r="OVR743" s="479"/>
      <c r="OVS743" s="479"/>
      <c r="OVT743" s="479"/>
      <c r="OVU743" s="479"/>
      <c r="OVV743" s="479"/>
      <c r="OVW743" s="479"/>
      <c r="OVX743" s="479"/>
      <c r="OVY743" s="479"/>
      <c r="OVZ743" s="479"/>
      <c r="OWA743" s="479"/>
      <c r="OWB743" s="479"/>
      <c r="OWC743" s="479"/>
      <c r="OWD743" s="479"/>
      <c r="OWE743" s="479"/>
      <c r="OWF743" s="479"/>
      <c r="OWG743" s="479"/>
      <c r="OWH743" s="479"/>
      <c r="OWI743" s="479"/>
      <c r="OWJ743" s="479"/>
      <c r="OWK743" s="479"/>
      <c r="OWL743" s="479"/>
      <c r="OWM743" s="479"/>
      <c r="OWN743" s="479"/>
      <c r="OWO743" s="479"/>
      <c r="OWP743" s="479"/>
      <c r="OWQ743" s="479"/>
      <c r="OWR743" s="479"/>
      <c r="OWS743" s="479"/>
      <c r="OWT743" s="479"/>
      <c r="OWU743" s="479"/>
      <c r="OWV743" s="479"/>
      <c r="OWW743" s="479"/>
      <c r="OWX743" s="479"/>
      <c r="OWY743" s="479"/>
      <c r="OWZ743" s="479"/>
      <c r="OXA743" s="479"/>
      <c r="OXB743" s="479"/>
      <c r="OXC743" s="479"/>
      <c r="OXD743" s="479"/>
      <c r="OXE743" s="479"/>
      <c r="OXF743" s="479"/>
      <c r="OXG743" s="479"/>
      <c r="OXH743" s="479"/>
      <c r="OXI743" s="479"/>
      <c r="OXJ743" s="479"/>
      <c r="OXK743" s="479"/>
      <c r="OXL743" s="479"/>
      <c r="OXM743" s="479"/>
      <c r="OXN743" s="479"/>
      <c r="OXO743" s="479"/>
      <c r="OXP743" s="479"/>
      <c r="OXQ743" s="479"/>
      <c r="OXR743" s="479"/>
      <c r="OXS743" s="479"/>
      <c r="OXT743" s="479"/>
      <c r="OXU743" s="479"/>
      <c r="OXV743" s="479"/>
      <c r="OXW743" s="479"/>
      <c r="OXX743" s="479"/>
      <c r="OXY743" s="479"/>
      <c r="OXZ743" s="479"/>
      <c r="OYA743" s="479"/>
      <c r="OYB743" s="479"/>
      <c r="OYC743" s="479"/>
      <c r="OYD743" s="479"/>
      <c r="OYE743" s="479"/>
      <c r="OYF743" s="479"/>
      <c r="OYG743" s="479"/>
      <c r="OYH743" s="479"/>
      <c r="OYI743" s="479"/>
      <c r="OYJ743" s="479"/>
      <c r="OYK743" s="479"/>
      <c r="OYL743" s="479"/>
      <c r="OYM743" s="479"/>
      <c r="OYN743" s="479"/>
      <c r="OYO743" s="479"/>
      <c r="OYP743" s="479"/>
      <c r="OYQ743" s="479"/>
      <c r="OYR743" s="479"/>
      <c r="OYS743" s="479"/>
      <c r="OYT743" s="479"/>
      <c r="OYU743" s="479"/>
      <c r="OYV743" s="479"/>
      <c r="OYW743" s="479"/>
      <c r="OYX743" s="479"/>
      <c r="OYY743" s="479"/>
      <c r="OYZ743" s="479"/>
      <c r="OZA743" s="479"/>
      <c r="OZB743" s="479"/>
      <c r="OZC743" s="479"/>
      <c r="OZD743" s="479"/>
      <c r="OZE743" s="479"/>
      <c r="OZF743" s="479"/>
      <c r="OZG743" s="479"/>
      <c r="OZH743" s="479"/>
      <c r="OZI743" s="479"/>
      <c r="OZJ743" s="479"/>
      <c r="OZK743" s="479"/>
      <c r="OZL743" s="479"/>
      <c r="OZM743" s="479"/>
      <c r="OZN743" s="479"/>
      <c r="OZO743" s="479"/>
      <c r="OZP743" s="479"/>
      <c r="OZQ743" s="479"/>
      <c r="OZR743" s="479"/>
      <c r="OZS743" s="479"/>
      <c r="OZT743" s="479"/>
      <c r="OZU743" s="479"/>
      <c r="OZV743" s="479"/>
      <c r="OZW743" s="479"/>
      <c r="OZX743" s="479"/>
      <c r="OZY743" s="479"/>
      <c r="OZZ743" s="479"/>
      <c r="PAA743" s="479"/>
      <c r="PAB743" s="479"/>
      <c r="PAC743" s="479"/>
      <c r="PAD743" s="479"/>
      <c r="PAE743" s="479"/>
      <c r="PAF743" s="479"/>
      <c r="PAG743" s="479"/>
      <c r="PAH743" s="479"/>
      <c r="PAI743" s="479"/>
      <c r="PAJ743" s="479"/>
      <c r="PAK743" s="479"/>
      <c r="PAL743" s="479"/>
      <c r="PAM743" s="479"/>
      <c r="PAN743" s="479"/>
      <c r="PAO743" s="479"/>
      <c r="PAP743" s="479"/>
      <c r="PAQ743" s="479"/>
      <c r="PAR743" s="479"/>
      <c r="PAS743" s="479"/>
      <c r="PAT743" s="479"/>
      <c r="PAU743" s="479"/>
      <c r="PAV743" s="479"/>
      <c r="PAW743" s="479"/>
      <c r="PAX743" s="479"/>
      <c r="PAY743" s="479"/>
      <c r="PAZ743" s="479"/>
      <c r="PBA743" s="479"/>
      <c r="PBB743" s="479"/>
      <c r="PBC743" s="479"/>
      <c r="PBD743" s="479"/>
      <c r="PBE743" s="479"/>
      <c r="PBF743" s="479"/>
      <c r="PBG743" s="479"/>
      <c r="PBH743" s="479"/>
      <c r="PBI743" s="479"/>
      <c r="PBJ743" s="479"/>
      <c r="PBK743" s="479"/>
      <c r="PBL743" s="479"/>
      <c r="PBM743" s="479"/>
      <c r="PBN743" s="479"/>
      <c r="PBO743" s="479"/>
      <c r="PBP743" s="479"/>
      <c r="PBQ743" s="479"/>
      <c r="PBR743" s="479"/>
      <c r="PBS743" s="479"/>
      <c r="PBT743" s="479"/>
      <c r="PBU743" s="479"/>
      <c r="PBV743" s="479"/>
      <c r="PBW743" s="479"/>
      <c r="PBX743" s="479"/>
      <c r="PBY743" s="479"/>
      <c r="PBZ743" s="479"/>
      <c r="PCA743" s="479"/>
      <c r="PCB743" s="479"/>
      <c r="PCC743" s="479"/>
      <c r="PCD743" s="479"/>
      <c r="PCE743" s="479"/>
      <c r="PCF743" s="479"/>
      <c r="PCG743" s="479"/>
      <c r="PCH743" s="479"/>
      <c r="PCI743" s="479"/>
      <c r="PCJ743" s="479"/>
      <c r="PCK743" s="479"/>
      <c r="PCL743" s="479"/>
      <c r="PCM743" s="479"/>
      <c r="PCN743" s="479"/>
      <c r="PCO743" s="479"/>
      <c r="PCP743" s="479"/>
      <c r="PCQ743" s="479"/>
      <c r="PCR743" s="479"/>
      <c r="PCS743" s="479"/>
      <c r="PCT743" s="479"/>
      <c r="PCU743" s="479"/>
      <c r="PCV743" s="479"/>
      <c r="PCW743" s="479"/>
      <c r="PCX743" s="479"/>
      <c r="PCY743" s="479"/>
      <c r="PCZ743" s="479"/>
      <c r="PDA743" s="479"/>
      <c r="PDB743" s="479"/>
      <c r="PDC743" s="479"/>
      <c r="PDD743" s="479"/>
      <c r="PDE743" s="479"/>
      <c r="PDF743" s="479"/>
      <c r="PDG743" s="479"/>
      <c r="PDH743" s="479"/>
      <c r="PDI743" s="479"/>
      <c r="PDJ743" s="479"/>
      <c r="PDK743" s="479"/>
      <c r="PDL743" s="479"/>
      <c r="PDM743" s="479"/>
      <c r="PDN743" s="479"/>
      <c r="PDO743" s="479"/>
      <c r="PDP743" s="479"/>
      <c r="PDQ743" s="479"/>
      <c r="PDR743" s="479"/>
      <c r="PDS743" s="479"/>
      <c r="PDT743" s="479"/>
      <c r="PDU743" s="479"/>
      <c r="PDV743" s="479"/>
      <c r="PDW743" s="479"/>
      <c r="PDX743" s="479"/>
      <c r="PDY743" s="479"/>
      <c r="PDZ743" s="479"/>
      <c r="PEA743" s="479"/>
      <c r="PEB743" s="479"/>
      <c r="PEC743" s="479"/>
      <c r="PED743" s="479"/>
      <c r="PEE743" s="479"/>
      <c r="PEF743" s="479"/>
      <c r="PEG743" s="479"/>
      <c r="PEH743" s="479"/>
      <c r="PEI743" s="479"/>
      <c r="PEJ743" s="479"/>
      <c r="PEK743" s="479"/>
      <c r="PEL743" s="479"/>
      <c r="PEM743" s="479"/>
      <c r="PEN743" s="479"/>
      <c r="PEO743" s="479"/>
      <c r="PEP743" s="479"/>
      <c r="PEQ743" s="479"/>
      <c r="PER743" s="479"/>
      <c r="PES743" s="479"/>
      <c r="PET743" s="479"/>
      <c r="PEU743" s="479"/>
      <c r="PEV743" s="479"/>
      <c r="PEW743" s="479"/>
      <c r="PEX743" s="479"/>
      <c r="PEY743" s="479"/>
      <c r="PEZ743" s="479"/>
      <c r="PFA743" s="479"/>
      <c r="PFB743" s="479"/>
      <c r="PFC743" s="479"/>
      <c r="PFD743" s="479"/>
      <c r="PFE743" s="479"/>
      <c r="PFF743" s="479"/>
      <c r="PFG743" s="479"/>
      <c r="PFH743" s="479"/>
      <c r="PFI743" s="479"/>
      <c r="PFJ743" s="479"/>
      <c r="PFK743" s="479"/>
      <c r="PFL743" s="479"/>
      <c r="PFM743" s="479"/>
      <c r="PFN743" s="479"/>
      <c r="PFO743" s="479"/>
      <c r="PFP743" s="479"/>
      <c r="PFQ743" s="479"/>
      <c r="PFR743" s="479"/>
      <c r="PFS743" s="479"/>
      <c r="PFT743" s="479"/>
      <c r="PFU743" s="479"/>
      <c r="PFV743" s="479"/>
      <c r="PFW743" s="479"/>
      <c r="PFX743" s="479"/>
      <c r="PFY743" s="479"/>
      <c r="PFZ743" s="479"/>
      <c r="PGA743" s="479"/>
      <c r="PGB743" s="479"/>
      <c r="PGC743" s="479"/>
      <c r="PGD743" s="479"/>
      <c r="PGE743" s="479"/>
      <c r="PGF743" s="479"/>
      <c r="PGG743" s="479"/>
      <c r="PGH743" s="479"/>
      <c r="PGI743" s="479"/>
      <c r="PGJ743" s="479"/>
      <c r="PGK743" s="479"/>
      <c r="PGL743" s="479"/>
      <c r="PGM743" s="479"/>
      <c r="PGN743" s="479"/>
      <c r="PGO743" s="479"/>
      <c r="PGP743" s="479"/>
      <c r="PGQ743" s="479"/>
      <c r="PGR743" s="479"/>
      <c r="PGS743" s="479"/>
      <c r="PGT743" s="479"/>
      <c r="PGU743" s="479"/>
      <c r="PGV743" s="479"/>
      <c r="PGW743" s="479"/>
      <c r="PGX743" s="479"/>
      <c r="PGY743" s="479"/>
      <c r="PGZ743" s="479"/>
      <c r="PHA743" s="479"/>
      <c r="PHB743" s="479"/>
      <c r="PHC743" s="479"/>
      <c r="PHD743" s="479"/>
      <c r="PHE743" s="479"/>
      <c r="PHF743" s="479"/>
      <c r="PHG743" s="479"/>
      <c r="PHH743" s="479"/>
      <c r="PHI743" s="479"/>
      <c r="PHJ743" s="479"/>
      <c r="PHK743" s="479"/>
      <c r="PHL743" s="479"/>
      <c r="PHM743" s="479"/>
      <c r="PHN743" s="479"/>
      <c r="PHO743" s="479"/>
      <c r="PHP743" s="479"/>
      <c r="PHQ743" s="479"/>
      <c r="PHR743" s="479"/>
      <c r="PHS743" s="479"/>
      <c r="PHT743" s="479"/>
      <c r="PHU743" s="479"/>
      <c r="PHV743" s="479"/>
      <c r="PHW743" s="479"/>
      <c r="PHX743" s="479"/>
      <c r="PHY743" s="479"/>
      <c r="PHZ743" s="479"/>
      <c r="PIA743" s="479"/>
      <c r="PIB743" s="479"/>
      <c r="PIC743" s="479"/>
      <c r="PID743" s="479"/>
      <c r="PIE743" s="479"/>
      <c r="PIF743" s="479"/>
      <c r="PIG743" s="479"/>
      <c r="PIH743" s="479"/>
      <c r="PII743" s="479"/>
      <c r="PIJ743" s="479"/>
      <c r="PIK743" s="479"/>
      <c r="PIL743" s="479"/>
      <c r="PIM743" s="479"/>
      <c r="PIN743" s="479"/>
      <c r="PIO743" s="479"/>
      <c r="PIP743" s="479"/>
      <c r="PIQ743" s="479"/>
      <c r="PIR743" s="479"/>
      <c r="PIS743" s="479"/>
      <c r="PIT743" s="479"/>
      <c r="PIU743" s="479"/>
      <c r="PIV743" s="479"/>
      <c r="PIW743" s="479"/>
      <c r="PIX743" s="479"/>
      <c r="PIY743" s="479"/>
      <c r="PIZ743" s="479"/>
      <c r="PJA743" s="479"/>
      <c r="PJB743" s="479"/>
      <c r="PJC743" s="479"/>
      <c r="PJD743" s="479"/>
      <c r="PJE743" s="479"/>
      <c r="PJF743" s="479"/>
      <c r="PJG743" s="479"/>
      <c r="PJH743" s="479"/>
      <c r="PJI743" s="479"/>
      <c r="PJJ743" s="479"/>
      <c r="PJK743" s="479"/>
      <c r="PJL743" s="479"/>
      <c r="PJM743" s="479"/>
      <c r="PJN743" s="479"/>
      <c r="PJO743" s="479"/>
      <c r="PJP743" s="479"/>
      <c r="PJQ743" s="479"/>
      <c r="PJR743" s="479"/>
      <c r="PJS743" s="479"/>
      <c r="PJT743" s="479"/>
      <c r="PJU743" s="479"/>
      <c r="PJV743" s="479"/>
      <c r="PJW743" s="479"/>
      <c r="PJX743" s="479"/>
      <c r="PJY743" s="479"/>
      <c r="PJZ743" s="479"/>
      <c r="PKA743" s="479"/>
      <c r="PKB743" s="479"/>
      <c r="PKC743" s="479"/>
      <c r="PKD743" s="479"/>
      <c r="PKE743" s="479"/>
      <c r="PKF743" s="479"/>
      <c r="PKG743" s="479"/>
      <c r="PKH743" s="479"/>
      <c r="PKI743" s="479"/>
      <c r="PKJ743" s="479"/>
      <c r="PKK743" s="479"/>
      <c r="PKL743" s="479"/>
      <c r="PKM743" s="479"/>
      <c r="PKN743" s="479"/>
      <c r="PKO743" s="479"/>
      <c r="PKP743" s="479"/>
      <c r="PKQ743" s="479"/>
      <c r="PKR743" s="479"/>
      <c r="PKS743" s="479"/>
      <c r="PKT743" s="479"/>
      <c r="PKU743" s="479"/>
      <c r="PKV743" s="479"/>
      <c r="PKW743" s="479"/>
      <c r="PKX743" s="479"/>
      <c r="PKY743" s="479"/>
      <c r="PKZ743" s="479"/>
      <c r="PLA743" s="479"/>
      <c r="PLB743" s="479"/>
      <c r="PLC743" s="479"/>
      <c r="PLD743" s="479"/>
      <c r="PLE743" s="479"/>
      <c r="PLF743" s="479"/>
      <c r="PLG743" s="479"/>
      <c r="PLH743" s="479"/>
      <c r="PLI743" s="479"/>
      <c r="PLJ743" s="479"/>
      <c r="PLK743" s="479"/>
      <c r="PLL743" s="479"/>
      <c r="PLM743" s="479"/>
      <c r="PLN743" s="479"/>
      <c r="PLO743" s="479"/>
      <c r="PLP743" s="479"/>
      <c r="PLQ743" s="479"/>
      <c r="PLR743" s="479"/>
      <c r="PLS743" s="479"/>
      <c r="PLT743" s="479"/>
      <c r="PLU743" s="479"/>
      <c r="PLV743" s="479"/>
      <c r="PLW743" s="479"/>
      <c r="PLX743" s="479"/>
      <c r="PLY743" s="479"/>
      <c r="PLZ743" s="479"/>
      <c r="PMA743" s="479"/>
      <c r="PMB743" s="479"/>
      <c r="PMC743" s="479"/>
      <c r="PMD743" s="479"/>
      <c r="PME743" s="479"/>
      <c r="PMF743" s="479"/>
      <c r="PMG743" s="479"/>
      <c r="PMH743" s="479"/>
      <c r="PMI743" s="479"/>
      <c r="PMJ743" s="479"/>
      <c r="PMK743" s="479"/>
      <c r="PML743" s="479"/>
      <c r="PMM743" s="479"/>
      <c r="PMN743" s="479"/>
      <c r="PMO743" s="479"/>
      <c r="PMP743" s="479"/>
      <c r="PMQ743" s="479"/>
      <c r="PMR743" s="479"/>
      <c r="PMS743" s="479"/>
      <c r="PMT743" s="479"/>
      <c r="PMU743" s="479"/>
      <c r="PMV743" s="479"/>
      <c r="PMW743" s="479"/>
      <c r="PMX743" s="479"/>
      <c r="PMY743" s="479"/>
      <c r="PMZ743" s="479"/>
      <c r="PNA743" s="479"/>
      <c r="PNB743" s="479"/>
      <c r="PNC743" s="479"/>
      <c r="PND743" s="479"/>
      <c r="PNE743" s="479"/>
      <c r="PNF743" s="479"/>
      <c r="PNG743" s="479"/>
      <c r="PNH743" s="479"/>
      <c r="PNI743" s="479"/>
      <c r="PNJ743" s="479"/>
      <c r="PNK743" s="479"/>
      <c r="PNL743" s="479"/>
      <c r="PNM743" s="479"/>
      <c r="PNN743" s="479"/>
      <c r="PNO743" s="479"/>
      <c r="PNP743" s="479"/>
      <c r="PNQ743" s="479"/>
      <c r="PNR743" s="479"/>
      <c r="PNS743" s="479"/>
      <c r="PNT743" s="479"/>
      <c r="PNU743" s="479"/>
      <c r="PNV743" s="479"/>
      <c r="PNW743" s="479"/>
      <c r="PNX743" s="479"/>
      <c r="PNY743" s="479"/>
      <c r="PNZ743" s="479"/>
      <c r="POA743" s="479"/>
      <c r="POB743" s="479"/>
      <c r="POC743" s="479"/>
      <c r="POD743" s="479"/>
      <c r="POE743" s="479"/>
      <c r="POF743" s="479"/>
      <c r="POG743" s="479"/>
      <c r="POH743" s="479"/>
      <c r="POI743" s="479"/>
      <c r="POJ743" s="479"/>
      <c r="POK743" s="479"/>
      <c r="POL743" s="479"/>
      <c r="POM743" s="479"/>
      <c r="PON743" s="479"/>
      <c r="POO743" s="479"/>
      <c r="POP743" s="479"/>
      <c r="POQ743" s="479"/>
      <c r="POR743" s="479"/>
      <c r="POS743" s="479"/>
      <c r="POT743" s="479"/>
      <c r="POU743" s="479"/>
      <c r="POV743" s="479"/>
      <c r="POW743" s="479"/>
      <c r="POX743" s="479"/>
      <c r="POY743" s="479"/>
      <c r="POZ743" s="479"/>
      <c r="PPA743" s="479"/>
      <c r="PPB743" s="479"/>
      <c r="PPC743" s="479"/>
      <c r="PPD743" s="479"/>
      <c r="PPE743" s="479"/>
      <c r="PPF743" s="479"/>
      <c r="PPG743" s="479"/>
      <c r="PPH743" s="479"/>
      <c r="PPI743" s="479"/>
      <c r="PPJ743" s="479"/>
      <c r="PPK743" s="479"/>
      <c r="PPL743" s="479"/>
      <c r="PPM743" s="479"/>
      <c r="PPN743" s="479"/>
      <c r="PPO743" s="479"/>
      <c r="PPP743" s="479"/>
      <c r="PPQ743" s="479"/>
      <c r="PPR743" s="479"/>
      <c r="PPS743" s="479"/>
      <c r="PPT743" s="479"/>
      <c r="PPU743" s="479"/>
      <c r="PPV743" s="479"/>
      <c r="PPW743" s="479"/>
      <c r="PPX743" s="479"/>
      <c r="PPY743" s="479"/>
      <c r="PPZ743" s="479"/>
      <c r="PQA743" s="479"/>
      <c r="PQB743" s="479"/>
      <c r="PQC743" s="479"/>
      <c r="PQD743" s="479"/>
      <c r="PQE743" s="479"/>
      <c r="PQF743" s="479"/>
      <c r="PQG743" s="479"/>
      <c r="PQH743" s="479"/>
      <c r="PQI743" s="479"/>
      <c r="PQJ743" s="479"/>
      <c r="PQK743" s="479"/>
      <c r="PQL743" s="479"/>
      <c r="PQM743" s="479"/>
      <c r="PQN743" s="479"/>
      <c r="PQO743" s="479"/>
      <c r="PQP743" s="479"/>
      <c r="PQQ743" s="479"/>
      <c r="PQR743" s="479"/>
      <c r="PQS743" s="479"/>
      <c r="PQT743" s="479"/>
      <c r="PQU743" s="479"/>
      <c r="PQV743" s="479"/>
      <c r="PQW743" s="479"/>
      <c r="PQX743" s="479"/>
      <c r="PQY743" s="479"/>
      <c r="PQZ743" s="479"/>
      <c r="PRA743" s="479"/>
      <c r="PRB743" s="479"/>
      <c r="PRC743" s="479"/>
      <c r="PRD743" s="479"/>
      <c r="PRE743" s="479"/>
      <c r="PRF743" s="479"/>
      <c r="PRG743" s="479"/>
      <c r="PRH743" s="479"/>
      <c r="PRI743" s="479"/>
      <c r="PRJ743" s="479"/>
      <c r="PRK743" s="479"/>
      <c r="PRL743" s="479"/>
      <c r="PRM743" s="479"/>
      <c r="PRN743" s="479"/>
      <c r="PRO743" s="479"/>
      <c r="PRP743" s="479"/>
      <c r="PRQ743" s="479"/>
      <c r="PRR743" s="479"/>
      <c r="PRS743" s="479"/>
      <c r="PRT743" s="479"/>
      <c r="PRU743" s="479"/>
      <c r="PRV743" s="479"/>
      <c r="PRW743" s="479"/>
      <c r="PRX743" s="479"/>
      <c r="PRY743" s="479"/>
      <c r="PRZ743" s="479"/>
      <c r="PSA743" s="479"/>
      <c r="PSB743" s="479"/>
      <c r="PSC743" s="479"/>
      <c r="PSD743" s="479"/>
      <c r="PSE743" s="479"/>
      <c r="PSF743" s="479"/>
      <c r="PSG743" s="479"/>
      <c r="PSH743" s="479"/>
      <c r="PSI743" s="479"/>
      <c r="PSJ743" s="479"/>
      <c r="PSK743" s="479"/>
      <c r="PSL743" s="479"/>
      <c r="PSM743" s="479"/>
      <c r="PSN743" s="479"/>
      <c r="PSO743" s="479"/>
      <c r="PSP743" s="479"/>
      <c r="PSQ743" s="479"/>
      <c r="PSR743" s="479"/>
      <c r="PSS743" s="479"/>
      <c r="PST743" s="479"/>
      <c r="PSU743" s="479"/>
      <c r="PSV743" s="479"/>
      <c r="PSW743" s="479"/>
      <c r="PSX743" s="479"/>
      <c r="PSY743" s="479"/>
      <c r="PSZ743" s="479"/>
      <c r="PTA743" s="479"/>
      <c r="PTB743" s="479"/>
      <c r="PTC743" s="479"/>
      <c r="PTD743" s="479"/>
      <c r="PTE743" s="479"/>
      <c r="PTF743" s="479"/>
      <c r="PTG743" s="479"/>
      <c r="PTH743" s="479"/>
      <c r="PTI743" s="479"/>
      <c r="PTJ743" s="479"/>
      <c r="PTK743" s="479"/>
      <c r="PTL743" s="479"/>
      <c r="PTM743" s="479"/>
      <c r="PTN743" s="479"/>
      <c r="PTO743" s="479"/>
      <c r="PTP743" s="479"/>
      <c r="PTQ743" s="479"/>
      <c r="PTR743" s="479"/>
      <c r="PTS743" s="479"/>
      <c r="PTT743" s="479"/>
      <c r="PTU743" s="479"/>
      <c r="PTV743" s="479"/>
      <c r="PTW743" s="479"/>
      <c r="PTX743" s="479"/>
      <c r="PTY743" s="479"/>
      <c r="PTZ743" s="479"/>
      <c r="PUA743" s="479"/>
      <c r="PUB743" s="479"/>
      <c r="PUC743" s="479"/>
      <c r="PUD743" s="479"/>
      <c r="PUE743" s="479"/>
      <c r="PUF743" s="479"/>
      <c r="PUG743" s="479"/>
      <c r="PUH743" s="479"/>
      <c r="PUI743" s="479"/>
      <c r="PUJ743" s="479"/>
      <c r="PUK743" s="479"/>
      <c r="PUL743" s="479"/>
      <c r="PUM743" s="479"/>
      <c r="PUN743" s="479"/>
      <c r="PUO743" s="479"/>
      <c r="PUP743" s="479"/>
      <c r="PUQ743" s="479"/>
      <c r="PUR743" s="479"/>
      <c r="PUS743" s="479"/>
      <c r="PUT743" s="479"/>
      <c r="PUU743" s="479"/>
      <c r="PUV743" s="479"/>
      <c r="PUW743" s="479"/>
      <c r="PUX743" s="479"/>
      <c r="PUY743" s="479"/>
      <c r="PUZ743" s="479"/>
      <c r="PVA743" s="479"/>
      <c r="PVB743" s="479"/>
      <c r="PVC743" s="479"/>
      <c r="PVD743" s="479"/>
      <c r="PVE743" s="479"/>
      <c r="PVF743" s="479"/>
      <c r="PVG743" s="479"/>
      <c r="PVH743" s="479"/>
      <c r="PVI743" s="479"/>
      <c r="PVJ743" s="479"/>
      <c r="PVK743" s="479"/>
      <c r="PVL743" s="479"/>
      <c r="PVM743" s="479"/>
      <c r="PVN743" s="479"/>
      <c r="PVO743" s="479"/>
      <c r="PVP743" s="479"/>
      <c r="PVQ743" s="479"/>
      <c r="PVR743" s="479"/>
      <c r="PVS743" s="479"/>
      <c r="PVT743" s="479"/>
      <c r="PVU743" s="479"/>
      <c r="PVV743" s="479"/>
      <c r="PVW743" s="479"/>
      <c r="PVX743" s="479"/>
      <c r="PVY743" s="479"/>
      <c r="PVZ743" s="479"/>
      <c r="PWA743" s="479"/>
      <c r="PWB743" s="479"/>
      <c r="PWC743" s="479"/>
      <c r="PWD743" s="479"/>
      <c r="PWE743" s="479"/>
      <c r="PWF743" s="479"/>
      <c r="PWG743" s="479"/>
      <c r="PWH743" s="479"/>
      <c r="PWI743" s="479"/>
      <c r="PWJ743" s="479"/>
      <c r="PWK743" s="479"/>
      <c r="PWL743" s="479"/>
      <c r="PWM743" s="479"/>
      <c r="PWN743" s="479"/>
      <c r="PWO743" s="479"/>
      <c r="PWP743" s="479"/>
      <c r="PWQ743" s="479"/>
      <c r="PWR743" s="479"/>
      <c r="PWS743" s="479"/>
      <c r="PWT743" s="479"/>
      <c r="PWU743" s="479"/>
      <c r="PWV743" s="479"/>
      <c r="PWW743" s="479"/>
      <c r="PWX743" s="479"/>
      <c r="PWY743" s="479"/>
      <c r="PWZ743" s="479"/>
      <c r="PXA743" s="479"/>
      <c r="PXB743" s="479"/>
      <c r="PXC743" s="479"/>
      <c r="PXD743" s="479"/>
      <c r="PXE743" s="479"/>
      <c r="PXF743" s="479"/>
      <c r="PXG743" s="479"/>
      <c r="PXH743" s="479"/>
      <c r="PXI743" s="479"/>
      <c r="PXJ743" s="479"/>
      <c r="PXK743" s="479"/>
      <c r="PXL743" s="479"/>
      <c r="PXM743" s="479"/>
      <c r="PXN743" s="479"/>
      <c r="PXO743" s="479"/>
      <c r="PXP743" s="479"/>
      <c r="PXQ743" s="479"/>
      <c r="PXR743" s="479"/>
      <c r="PXS743" s="479"/>
      <c r="PXT743" s="479"/>
      <c r="PXU743" s="479"/>
      <c r="PXV743" s="479"/>
      <c r="PXW743" s="479"/>
      <c r="PXX743" s="479"/>
      <c r="PXY743" s="479"/>
      <c r="PXZ743" s="479"/>
      <c r="PYA743" s="479"/>
      <c r="PYB743" s="479"/>
      <c r="PYC743" s="479"/>
      <c r="PYD743" s="479"/>
      <c r="PYE743" s="479"/>
      <c r="PYF743" s="479"/>
      <c r="PYG743" s="479"/>
      <c r="PYH743" s="479"/>
      <c r="PYI743" s="479"/>
      <c r="PYJ743" s="479"/>
      <c r="PYK743" s="479"/>
      <c r="PYL743" s="479"/>
      <c r="PYM743" s="479"/>
      <c r="PYN743" s="479"/>
      <c r="PYO743" s="479"/>
      <c r="PYP743" s="479"/>
      <c r="PYQ743" s="479"/>
      <c r="PYR743" s="479"/>
      <c r="PYS743" s="479"/>
      <c r="PYT743" s="479"/>
      <c r="PYU743" s="479"/>
      <c r="PYV743" s="479"/>
      <c r="PYW743" s="479"/>
      <c r="PYX743" s="479"/>
      <c r="PYY743" s="479"/>
      <c r="PYZ743" s="479"/>
      <c r="PZA743" s="479"/>
      <c r="PZB743" s="479"/>
      <c r="PZC743" s="479"/>
      <c r="PZD743" s="479"/>
      <c r="PZE743" s="479"/>
      <c r="PZF743" s="479"/>
      <c r="PZG743" s="479"/>
      <c r="PZH743" s="479"/>
      <c r="PZI743" s="479"/>
      <c r="PZJ743" s="479"/>
      <c r="PZK743" s="479"/>
      <c r="PZL743" s="479"/>
      <c r="PZM743" s="479"/>
      <c r="PZN743" s="479"/>
      <c r="PZO743" s="479"/>
      <c r="PZP743" s="479"/>
      <c r="PZQ743" s="479"/>
      <c r="PZR743" s="479"/>
      <c r="PZS743" s="479"/>
      <c r="PZT743" s="479"/>
      <c r="PZU743" s="479"/>
      <c r="PZV743" s="479"/>
      <c r="PZW743" s="479"/>
      <c r="PZX743" s="479"/>
      <c r="PZY743" s="479"/>
      <c r="PZZ743" s="479"/>
      <c r="QAA743" s="479"/>
      <c r="QAB743" s="479"/>
      <c r="QAC743" s="479"/>
      <c r="QAD743" s="479"/>
      <c r="QAE743" s="479"/>
      <c r="QAF743" s="479"/>
      <c r="QAG743" s="479"/>
      <c r="QAH743" s="479"/>
      <c r="QAI743" s="479"/>
      <c r="QAJ743" s="479"/>
      <c r="QAK743" s="479"/>
      <c r="QAL743" s="479"/>
      <c r="QAM743" s="479"/>
      <c r="QAN743" s="479"/>
      <c r="QAO743" s="479"/>
      <c r="QAP743" s="479"/>
      <c r="QAQ743" s="479"/>
      <c r="QAR743" s="479"/>
      <c r="QAS743" s="479"/>
      <c r="QAT743" s="479"/>
      <c r="QAU743" s="479"/>
      <c r="QAV743" s="479"/>
      <c r="QAW743" s="479"/>
      <c r="QAX743" s="479"/>
      <c r="QAY743" s="479"/>
      <c r="QAZ743" s="479"/>
      <c r="QBA743" s="479"/>
      <c r="QBB743" s="479"/>
      <c r="QBC743" s="479"/>
      <c r="QBD743" s="479"/>
      <c r="QBE743" s="479"/>
      <c r="QBF743" s="479"/>
      <c r="QBG743" s="479"/>
      <c r="QBH743" s="479"/>
      <c r="QBI743" s="479"/>
      <c r="QBJ743" s="479"/>
      <c r="QBK743" s="479"/>
      <c r="QBL743" s="479"/>
      <c r="QBM743" s="479"/>
      <c r="QBN743" s="479"/>
      <c r="QBO743" s="479"/>
      <c r="QBP743" s="479"/>
      <c r="QBQ743" s="479"/>
      <c r="QBR743" s="479"/>
      <c r="QBS743" s="479"/>
      <c r="QBT743" s="479"/>
      <c r="QBU743" s="479"/>
      <c r="QBV743" s="479"/>
      <c r="QBW743" s="479"/>
      <c r="QBX743" s="479"/>
      <c r="QBY743" s="479"/>
      <c r="QBZ743" s="479"/>
      <c r="QCA743" s="479"/>
      <c r="QCB743" s="479"/>
      <c r="QCC743" s="479"/>
      <c r="QCD743" s="479"/>
      <c r="QCE743" s="479"/>
      <c r="QCF743" s="479"/>
      <c r="QCG743" s="479"/>
      <c r="QCH743" s="479"/>
      <c r="QCI743" s="479"/>
      <c r="QCJ743" s="479"/>
      <c r="QCK743" s="479"/>
      <c r="QCL743" s="479"/>
      <c r="QCM743" s="479"/>
      <c r="QCN743" s="479"/>
      <c r="QCO743" s="479"/>
      <c r="QCP743" s="479"/>
      <c r="QCQ743" s="479"/>
      <c r="QCR743" s="479"/>
      <c r="QCS743" s="479"/>
      <c r="QCT743" s="479"/>
      <c r="QCU743" s="479"/>
      <c r="QCV743" s="479"/>
      <c r="QCW743" s="479"/>
      <c r="QCX743" s="479"/>
      <c r="QCY743" s="479"/>
      <c r="QCZ743" s="479"/>
      <c r="QDA743" s="479"/>
      <c r="QDB743" s="479"/>
      <c r="QDC743" s="479"/>
      <c r="QDD743" s="479"/>
      <c r="QDE743" s="479"/>
      <c r="QDF743" s="479"/>
      <c r="QDG743" s="479"/>
      <c r="QDH743" s="479"/>
      <c r="QDI743" s="479"/>
      <c r="QDJ743" s="479"/>
      <c r="QDK743" s="479"/>
      <c r="QDL743" s="479"/>
      <c r="QDM743" s="479"/>
      <c r="QDN743" s="479"/>
      <c r="QDO743" s="479"/>
      <c r="QDP743" s="479"/>
      <c r="QDQ743" s="479"/>
      <c r="QDR743" s="479"/>
      <c r="QDS743" s="479"/>
      <c r="QDT743" s="479"/>
      <c r="QDU743" s="479"/>
      <c r="QDV743" s="479"/>
      <c r="QDW743" s="479"/>
      <c r="QDX743" s="479"/>
      <c r="QDY743" s="479"/>
      <c r="QDZ743" s="479"/>
      <c r="QEA743" s="479"/>
      <c r="QEB743" s="479"/>
      <c r="QEC743" s="479"/>
      <c r="QED743" s="479"/>
      <c r="QEE743" s="479"/>
      <c r="QEF743" s="479"/>
      <c r="QEG743" s="479"/>
      <c r="QEH743" s="479"/>
      <c r="QEI743" s="479"/>
      <c r="QEJ743" s="479"/>
      <c r="QEK743" s="479"/>
      <c r="QEL743" s="479"/>
      <c r="QEM743" s="479"/>
      <c r="QEN743" s="479"/>
      <c r="QEO743" s="479"/>
      <c r="QEP743" s="479"/>
      <c r="QEQ743" s="479"/>
      <c r="QER743" s="479"/>
      <c r="QES743" s="479"/>
      <c r="QET743" s="479"/>
      <c r="QEU743" s="479"/>
      <c r="QEV743" s="479"/>
      <c r="QEW743" s="479"/>
      <c r="QEX743" s="479"/>
      <c r="QEY743" s="479"/>
      <c r="QEZ743" s="479"/>
      <c r="QFA743" s="479"/>
      <c r="QFB743" s="479"/>
      <c r="QFC743" s="479"/>
      <c r="QFD743" s="479"/>
      <c r="QFE743" s="479"/>
      <c r="QFF743" s="479"/>
      <c r="QFG743" s="479"/>
      <c r="QFH743" s="479"/>
      <c r="QFI743" s="479"/>
      <c r="QFJ743" s="479"/>
      <c r="QFK743" s="479"/>
      <c r="QFL743" s="479"/>
      <c r="QFM743" s="479"/>
      <c r="QFN743" s="479"/>
      <c r="QFO743" s="479"/>
      <c r="QFP743" s="479"/>
      <c r="QFQ743" s="479"/>
      <c r="QFR743" s="479"/>
      <c r="QFS743" s="479"/>
      <c r="QFT743" s="479"/>
      <c r="QFU743" s="479"/>
      <c r="QFV743" s="479"/>
      <c r="QFW743" s="479"/>
      <c r="QFX743" s="479"/>
      <c r="QFY743" s="479"/>
      <c r="QFZ743" s="479"/>
      <c r="QGA743" s="479"/>
      <c r="QGB743" s="479"/>
      <c r="QGC743" s="479"/>
      <c r="QGD743" s="479"/>
      <c r="QGE743" s="479"/>
      <c r="QGF743" s="479"/>
      <c r="QGG743" s="479"/>
      <c r="QGH743" s="479"/>
      <c r="QGI743" s="479"/>
      <c r="QGJ743" s="479"/>
      <c r="QGK743" s="479"/>
      <c r="QGL743" s="479"/>
      <c r="QGM743" s="479"/>
      <c r="QGN743" s="479"/>
      <c r="QGO743" s="479"/>
      <c r="QGP743" s="479"/>
      <c r="QGQ743" s="479"/>
      <c r="QGR743" s="479"/>
      <c r="QGS743" s="479"/>
      <c r="QGT743" s="479"/>
      <c r="QGU743" s="479"/>
      <c r="QGV743" s="479"/>
      <c r="QGW743" s="479"/>
      <c r="QGX743" s="479"/>
      <c r="QGY743" s="479"/>
      <c r="QGZ743" s="479"/>
      <c r="QHA743" s="479"/>
      <c r="QHB743" s="479"/>
      <c r="QHC743" s="479"/>
      <c r="QHD743" s="479"/>
      <c r="QHE743" s="479"/>
      <c r="QHF743" s="479"/>
      <c r="QHG743" s="479"/>
      <c r="QHH743" s="479"/>
      <c r="QHI743" s="479"/>
      <c r="QHJ743" s="479"/>
      <c r="QHK743" s="479"/>
      <c r="QHL743" s="479"/>
      <c r="QHM743" s="479"/>
      <c r="QHN743" s="479"/>
      <c r="QHO743" s="479"/>
      <c r="QHP743" s="479"/>
      <c r="QHQ743" s="479"/>
      <c r="QHR743" s="479"/>
      <c r="QHS743" s="479"/>
      <c r="QHT743" s="479"/>
      <c r="QHU743" s="479"/>
      <c r="QHV743" s="479"/>
      <c r="QHW743" s="479"/>
      <c r="QHX743" s="479"/>
      <c r="QHY743" s="479"/>
      <c r="QHZ743" s="479"/>
      <c r="QIA743" s="479"/>
      <c r="QIB743" s="479"/>
      <c r="QIC743" s="479"/>
      <c r="QID743" s="479"/>
      <c r="QIE743" s="479"/>
      <c r="QIF743" s="479"/>
      <c r="QIG743" s="479"/>
      <c r="QIH743" s="479"/>
      <c r="QII743" s="479"/>
      <c r="QIJ743" s="479"/>
      <c r="QIK743" s="479"/>
      <c r="QIL743" s="479"/>
      <c r="QIM743" s="479"/>
      <c r="QIN743" s="479"/>
      <c r="QIO743" s="479"/>
      <c r="QIP743" s="479"/>
      <c r="QIQ743" s="479"/>
      <c r="QIR743" s="479"/>
      <c r="QIS743" s="479"/>
      <c r="QIT743" s="479"/>
      <c r="QIU743" s="479"/>
      <c r="QIV743" s="479"/>
      <c r="QIW743" s="479"/>
      <c r="QIX743" s="479"/>
      <c r="QIY743" s="479"/>
      <c r="QIZ743" s="479"/>
      <c r="QJA743" s="479"/>
      <c r="QJB743" s="479"/>
      <c r="QJC743" s="479"/>
      <c r="QJD743" s="479"/>
      <c r="QJE743" s="479"/>
      <c r="QJF743" s="479"/>
      <c r="QJG743" s="479"/>
      <c r="QJH743" s="479"/>
      <c r="QJI743" s="479"/>
      <c r="QJJ743" s="479"/>
      <c r="QJK743" s="479"/>
      <c r="QJL743" s="479"/>
      <c r="QJM743" s="479"/>
      <c r="QJN743" s="479"/>
      <c r="QJO743" s="479"/>
      <c r="QJP743" s="479"/>
      <c r="QJQ743" s="479"/>
      <c r="QJR743" s="479"/>
      <c r="QJS743" s="479"/>
      <c r="QJT743" s="479"/>
      <c r="QJU743" s="479"/>
      <c r="QJV743" s="479"/>
      <c r="QJW743" s="479"/>
      <c r="QJX743" s="479"/>
      <c r="QJY743" s="479"/>
      <c r="QJZ743" s="479"/>
      <c r="QKA743" s="479"/>
      <c r="QKB743" s="479"/>
      <c r="QKC743" s="479"/>
      <c r="QKD743" s="479"/>
      <c r="QKE743" s="479"/>
      <c r="QKF743" s="479"/>
      <c r="QKG743" s="479"/>
      <c r="QKH743" s="479"/>
      <c r="QKI743" s="479"/>
      <c r="QKJ743" s="479"/>
      <c r="QKK743" s="479"/>
      <c r="QKL743" s="479"/>
      <c r="QKM743" s="479"/>
      <c r="QKN743" s="479"/>
      <c r="QKO743" s="479"/>
      <c r="QKP743" s="479"/>
      <c r="QKQ743" s="479"/>
      <c r="QKR743" s="479"/>
      <c r="QKS743" s="479"/>
      <c r="QKT743" s="479"/>
      <c r="QKU743" s="479"/>
      <c r="QKV743" s="479"/>
      <c r="QKW743" s="479"/>
      <c r="QKX743" s="479"/>
      <c r="QKY743" s="479"/>
      <c r="QKZ743" s="479"/>
      <c r="QLA743" s="479"/>
      <c r="QLB743" s="479"/>
      <c r="QLC743" s="479"/>
      <c r="QLD743" s="479"/>
      <c r="QLE743" s="479"/>
      <c r="QLF743" s="479"/>
      <c r="QLG743" s="479"/>
      <c r="QLH743" s="479"/>
      <c r="QLI743" s="479"/>
      <c r="QLJ743" s="479"/>
      <c r="QLK743" s="479"/>
      <c r="QLL743" s="479"/>
      <c r="QLM743" s="479"/>
      <c r="QLN743" s="479"/>
      <c r="QLO743" s="479"/>
      <c r="QLP743" s="479"/>
      <c r="QLQ743" s="479"/>
      <c r="QLR743" s="479"/>
      <c r="QLS743" s="479"/>
      <c r="QLT743" s="479"/>
      <c r="QLU743" s="479"/>
      <c r="QLV743" s="479"/>
      <c r="QLW743" s="479"/>
      <c r="QLX743" s="479"/>
      <c r="QLY743" s="479"/>
      <c r="QLZ743" s="479"/>
      <c r="QMA743" s="479"/>
      <c r="QMB743" s="479"/>
      <c r="QMC743" s="479"/>
      <c r="QMD743" s="479"/>
      <c r="QME743" s="479"/>
      <c r="QMF743" s="479"/>
      <c r="QMG743" s="479"/>
      <c r="QMH743" s="479"/>
      <c r="QMI743" s="479"/>
      <c r="QMJ743" s="479"/>
      <c r="QMK743" s="479"/>
      <c r="QML743" s="479"/>
      <c r="QMM743" s="479"/>
      <c r="QMN743" s="479"/>
      <c r="QMO743" s="479"/>
      <c r="QMP743" s="479"/>
      <c r="QMQ743" s="479"/>
      <c r="QMR743" s="479"/>
      <c r="QMS743" s="479"/>
      <c r="QMT743" s="479"/>
      <c r="QMU743" s="479"/>
      <c r="QMV743" s="479"/>
      <c r="QMW743" s="479"/>
      <c r="QMX743" s="479"/>
      <c r="QMY743" s="479"/>
      <c r="QMZ743" s="479"/>
      <c r="QNA743" s="479"/>
      <c r="QNB743" s="479"/>
      <c r="QNC743" s="479"/>
      <c r="QND743" s="479"/>
      <c r="QNE743" s="479"/>
      <c r="QNF743" s="479"/>
      <c r="QNG743" s="479"/>
      <c r="QNH743" s="479"/>
      <c r="QNI743" s="479"/>
      <c r="QNJ743" s="479"/>
      <c r="QNK743" s="479"/>
      <c r="QNL743" s="479"/>
      <c r="QNM743" s="479"/>
      <c r="QNN743" s="479"/>
      <c r="QNO743" s="479"/>
      <c r="QNP743" s="479"/>
      <c r="QNQ743" s="479"/>
      <c r="QNR743" s="479"/>
      <c r="QNS743" s="479"/>
      <c r="QNT743" s="479"/>
      <c r="QNU743" s="479"/>
      <c r="QNV743" s="479"/>
      <c r="QNW743" s="479"/>
      <c r="QNX743" s="479"/>
      <c r="QNY743" s="479"/>
      <c r="QNZ743" s="479"/>
      <c r="QOA743" s="479"/>
      <c r="QOB743" s="479"/>
      <c r="QOC743" s="479"/>
      <c r="QOD743" s="479"/>
      <c r="QOE743" s="479"/>
      <c r="QOF743" s="479"/>
      <c r="QOG743" s="479"/>
      <c r="QOH743" s="479"/>
      <c r="QOI743" s="479"/>
      <c r="QOJ743" s="479"/>
      <c r="QOK743" s="479"/>
      <c r="QOL743" s="479"/>
      <c r="QOM743" s="479"/>
      <c r="QON743" s="479"/>
      <c r="QOO743" s="479"/>
      <c r="QOP743" s="479"/>
      <c r="QOQ743" s="479"/>
      <c r="QOR743" s="479"/>
      <c r="QOS743" s="479"/>
      <c r="QOT743" s="479"/>
      <c r="QOU743" s="479"/>
      <c r="QOV743" s="479"/>
      <c r="QOW743" s="479"/>
      <c r="QOX743" s="479"/>
      <c r="QOY743" s="479"/>
      <c r="QOZ743" s="479"/>
      <c r="QPA743" s="479"/>
      <c r="QPB743" s="479"/>
      <c r="QPC743" s="479"/>
      <c r="QPD743" s="479"/>
      <c r="QPE743" s="479"/>
      <c r="QPF743" s="479"/>
      <c r="QPG743" s="479"/>
      <c r="QPH743" s="479"/>
      <c r="QPI743" s="479"/>
      <c r="QPJ743" s="479"/>
      <c r="QPK743" s="479"/>
      <c r="QPL743" s="479"/>
      <c r="QPM743" s="479"/>
      <c r="QPN743" s="479"/>
      <c r="QPO743" s="479"/>
      <c r="QPP743" s="479"/>
      <c r="QPQ743" s="479"/>
      <c r="QPR743" s="479"/>
      <c r="QPS743" s="479"/>
      <c r="QPT743" s="479"/>
      <c r="QPU743" s="479"/>
      <c r="QPV743" s="479"/>
      <c r="QPW743" s="479"/>
      <c r="QPX743" s="479"/>
      <c r="QPY743" s="479"/>
      <c r="QPZ743" s="479"/>
      <c r="QQA743" s="479"/>
      <c r="QQB743" s="479"/>
      <c r="QQC743" s="479"/>
      <c r="QQD743" s="479"/>
      <c r="QQE743" s="479"/>
      <c r="QQF743" s="479"/>
      <c r="QQG743" s="479"/>
      <c r="QQH743" s="479"/>
      <c r="QQI743" s="479"/>
      <c r="QQJ743" s="479"/>
      <c r="QQK743" s="479"/>
      <c r="QQL743" s="479"/>
      <c r="QQM743" s="479"/>
      <c r="QQN743" s="479"/>
      <c r="QQO743" s="479"/>
      <c r="QQP743" s="479"/>
      <c r="QQQ743" s="479"/>
      <c r="QQR743" s="479"/>
      <c r="QQS743" s="479"/>
      <c r="QQT743" s="479"/>
      <c r="QQU743" s="479"/>
      <c r="QQV743" s="479"/>
      <c r="QQW743" s="479"/>
      <c r="QQX743" s="479"/>
      <c r="QQY743" s="479"/>
      <c r="QQZ743" s="479"/>
      <c r="QRA743" s="479"/>
      <c r="QRB743" s="479"/>
      <c r="QRC743" s="479"/>
      <c r="QRD743" s="479"/>
      <c r="QRE743" s="479"/>
      <c r="QRF743" s="479"/>
      <c r="QRG743" s="479"/>
      <c r="QRH743" s="479"/>
      <c r="QRI743" s="479"/>
      <c r="QRJ743" s="479"/>
      <c r="QRK743" s="479"/>
      <c r="QRL743" s="479"/>
      <c r="QRM743" s="479"/>
      <c r="QRN743" s="479"/>
      <c r="QRO743" s="479"/>
      <c r="QRP743" s="479"/>
      <c r="QRQ743" s="479"/>
      <c r="QRR743" s="479"/>
      <c r="QRS743" s="479"/>
      <c r="QRT743" s="479"/>
      <c r="QRU743" s="479"/>
      <c r="QRV743" s="479"/>
      <c r="QRW743" s="479"/>
      <c r="QRX743" s="479"/>
      <c r="QRY743" s="479"/>
      <c r="QRZ743" s="479"/>
      <c r="QSA743" s="479"/>
      <c r="QSB743" s="479"/>
      <c r="QSC743" s="479"/>
      <c r="QSD743" s="479"/>
      <c r="QSE743" s="479"/>
      <c r="QSF743" s="479"/>
      <c r="QSG743" s="479"/>
      <c r="QSH743" s="479"/>
      <c r="QSI743" s="479"/>
      <c r="QSJ743" s="479"/>
      <c r="QSK743" s="479"/>
      <c r="QSL743" s="479"/>
      <c r="QSM743" s="479"/>
      <c r="QSN743" s="479"/>
      <c r="QSO743" s="479"/>
      <c r="QSP743" s="479"/>
      <c r="QSQ743" s="479"/>
      <c r="QSR743" s="479"/>
      <c r="QSS743" s="479"/>
      <c r="QST743" s="479"/>
      <c r="QSU743" s="479"/>
      <c r="QSV743" s="479"/>
      <c r="QSW743" s="479"/>
      <c r="QSX743" s="479"/>
      <c r="QSY743" s="479"/>
      <c r="QSZ743" s="479"/>
      <c r="QTA743" s="479"/>
      <c r="QTB743" s="479"/>
      <c r="QTC743" s="479"/>
      <c r="QTD743" s="479"/>
      <c r="QTE743" s="479"/>
      <c r="QTF743" s="479"/>
      <c r="QTG743" s="479"/>
      <c r="QTH743" s="479"/>
      <c r="QTI743" s="479"/>
      <c r="QTJ743" s="479"/>
      <c r="QTK743" s="479"/>
      <c r="QTL743" s="479"/>
      <c r="QTM743" s="479"/>
      <c r="QTN743" s="479"/>
      <c r="QTO743" s="479"/>
      <c r="QTP743" s="479"/>
      <c r="QTQ743" s="479"/>
      <c r="QTR743" s="479"/>
      <c r="QTS743" s="479"/>
      <c r="QTT743" s="479"/>
      <c r="QTU743" s="479"/>
      <c r="QTV743" s="479"/>
      <c r="QTW743" s="479"/>
      <c r="QTX743" s="479"/>
      <c r="QTY743" s="479"/>
      <c r="QTZ743" s="479"/>
      <c r="QUA743" s="479"/>
      <c r="QUB743" s="479"/>
      <c r="QUC743" s="479"/>
      <c r="QUD743" s="479"/>
      <c r="QUE743" s="479"/>
      <c r="QUF743" s="479"/>
      <c r="QUG743" s="479"/>
      <c r="QUH743" s="479"/>
      <c r="QUI743" s="479"/>
      <c r="QUJ743" s="479"/>
      <c r="QUK743" s="479"/>
      <c r="QUL743" s="479"/>
      <c r="QUM743" s="479"/>
      <c r="QUN743" s="479"/>
      <c r="QUO743" s="479"/>
      <c r="QUP743" s="479"/>
      <c r="QUQ743" s="479"/>
      <c r="QUR743" s="479"/>
      <c r="QUS743" s="479"/>
      <c r="QUT743" s="479"/>
      <c r="QUU743" s="479"/>
      <c r="QUV743" s="479"/>
      <c r="QUW743" s="479"/>
      <c r="QUX743" s="479"/>
      <c r="QUY743" s="479"/>
      <c r="QUZ743" s="479"/>
      <c r="QVA743" s="479"/>
      <c r="QVB743" s="479"/>
      <c r="QVC743" s="479"/>
      <c r="QVD743" s="479"/>
      <c r="QVE743" s="479"/>
      <c r="QVF743" s="479"/>
      <c r="QVG743" s="479"/>
      <c r="QVH743" s="479"/>
      <c r="QVI743" s="479"/>
      <c r="QVJ743" s="479"/>
      <c r="QVK743" s="479"/>
      <c r="QVL743" s="479"/>
      <c r="QVM743" s="479"/>
      <c r="QVN743" s="479"/>
      <c r="QVO743" s="479"/>
      <c r="QVP743" s="479"/>
      <c r="QVQ743" s="479"/>
      <c r="QVR743" s="479"/>
      <c r="QVS743" s="479"/>
      <c r="QVT743" s="479"/>
      <c r="QVU743" s="479"/>
      <c r="QVV743" s="479"/>
      <c r="QVW743" s="479"/>
      <c r="QVX743" s="479"/>
      <c r="QVY743" s="479"/>
      <c r="QVZ743" s="479"/>
      <c r="QWA743" s="479"/>
      <c r="QWB743" s="479"/>
      <c r="QWC743" s="479"/>
      <c r="QWD743" s="479"/>
      <c r="QWE743" s="479"/>
      <c r="QWF743" s="479"/>
      <c r="QWG743" s="479"/>
      <c r="QWH743" s="479"/>
      <c r="QWI743" s="479"/>
      <c r="QWJ743" s="479"/>
      <c r="QWK743" s="479"/>
      <c r="QWL743" s="479"/>
      <c r="QWM743" s="479"/>
      <c r="QWN743" s="479"/>
      <c r="QWO743" s="479"/>
      <c r="QWP743" s="479"/>
      <c r="QWQ743" s="479"/>
      <c r="QWR743" s="479"/>
      <c r="QWS743" s="479"/>
      <c r="QWT743" s="479"/>
      <c r="QWU743" s="479"/>
      <c r="QWV743" s="479"/>
      <c r="QWW743" s="479"/>
      <c r="QWX743" s="479"/>
      <c r="QWY743" s="479"/>
      <c r="QWZ743" s="479"/>
      <c r="QXA743" s="479"/>
      <c r="QXB743" s="479"/>
      <c r="QXC743" s="479"/>
      <c r="QXD743" s="479"/>
      <c r="QXE743" s="479"/>
      <c r="QXF743" s="479"/>
      <c r="QXG743" s="479"/>
      <c r="QXH743" s="479"/>
      <c r="QXI743" s="479"/>
      <c r="QXJ743" s="479"/>
      <c r="QXK743" s="479"/>
      <c r="QXL743" s="479"/>
      <c r="QXM743" s="479"/>
      <c r="QXN743" s="479"/>
      <c r="QXO743" s="479"/>
      <c r="QXP743" s="479"/>
      <c r="QXQ743" s="479"/>
      <c r="QXR743" s="479"/>
      <c r="QXS743" s="479"/>
      <c r="QXT743" s="479"/>
      <c r="QXU743" s="479"/>
      <c r="QXV743" s="479"/>
      <c r="QXW743" s="479"/>
      <c r="QXX743" s="479"/>
      <c r="QXY743" s="479"/>
      <c r="QXZ743" s="479"/>
      <c r="QYA743" s="479"/>
      <c r="QYB743" s="479"/>
      <c r="QYC743" s="479"/>
      <c r="QYD743" s="479"/>
      <c r="QYE743" s="479"/>
      <c r="QYF743" s="479"/>
      <c r="QYG743" s="479"/>
      <c r="QYH743" s="479"/>
      <c r="QYI743" s="479"/>
      <c r="QYJ743" s="479"/>
      <c r="QYK743" s="479"/>
      <c r="QYL743" s="479"/>
      <c r="QYM743" s="479"/>
      <c r="QYN743" s="479"/>
      <c r="QYO743" s="479"/>
      <c r="QYP743" s="479"/>
      <c r="QYQ743" s="479"/>
      <c r="QYR743" s="479"/>
      <c r="QYS743" s="479"/>
      <c r="QYT743" s="479"/>
      <c r="QYU743" s="479"/>
      <c r="QYV743" s="479"/>
      <c r="QYW743" s="479"/>
      <c r="QYX743" s="479"/>
      <c r="QYY743" s="479"/>
      <c r="QYZ743" s="479"/>
      <c r="QZA743" s="479"/>
      <c r="QZB743" s="479"/>
      <c r="QZC743" s="479"/>
      <c r="QZD743" s="479"/>
      <c r="QZE743" s="479"/>
      <c r="QZF743" s="479"/>
      <c r="QZG743" s="479"/>
      <c r="QZH743" s="479"/>
      <c r="QZI743" s="479"/>
      <c r="QZJ743" s="479"/>
      <c r="QZK743" s="479"/>
      <c r="QZL743" s="479"/>
      <c r="QZM743" s="479"/>
      <c r="QZN743" s="479"/>
      <c r="QZO743" s="479"/>
      <c r="QZP743" s="479"/>
      <c r="QZQ743" s="479"/>
      <c r="QZR743" s="479"/>
      <c r="QZS743" s="479"/>
      <c r="QZT743" s="479"/>
      <c r="QZU743" s="479"/>
      <c r="QZV743" s="479"/>
      <c r="QZW743" s="479"/>
      <c r="QZX743" s="479"/>
      <c r="QZY743" s="479"/>
      <c r="QZZ743" s="479"/>
      <c r="RAA743" s="479"/>
      <c r="RAB743" s="479"/>
      <c r="RAC743" s="479"/>
      <c r="RAD743" s="479"/>
      <c r="RAE743" s="479"/>
      <c r="RAF743" s="479"/>
      <c r="RAG743" s="479"/>
      <c r="RAH743" s="479"/>
      <c r="RAI743" s="479"/>
      <c r="RAJ743" s="479"/>
      <c r="RAK743" s="479"/>
      <c r="RAL743" s="479"/>
      <c r="RAM743" s="479"/>
      <c r="RAN743" s="479"/>
      <c r="RAO743" s="479"/>
      <c r="RAP743" s="479"/>
      <c r="RAQ743" s="479"/>
      <c r="RAR743" s="479"/>
      <c r="RAS743" s="479"/>
      <c r="RAT743" s="479"/>
      <c r="RAU743" s="479"/>
      <c r="RAV743" s="479"/>
      <c r="RAW743" s="479"/>
      <c r="RAX743" s="479"/>
      <c r="RAY743" s="479"/>
      <c r="RAZ743" s="479"/>
      <c r="RBA743" s="479"/>
      <c r="RBB743" s="479"/>
      <c r="RBC743" s="479"/>
      <c r="RBD743" s="479"/>
      <c r="RBE743" s="479"/>
      <c r="RBF743" s="479"/>
      <c r="RBG743" s="479"/>
      <c r="RBH743" s="479"/>
      <c r="RBI743" s="479"/>
      <c r="RBJ743" s="479"/>
      <c r="RBK743" s="479"/>
      <c r="RBL743" s="479"/>
      <c r="RBM743" s="479"/>
      <c r="RBN743" s="479"/>
      <c r="RBO743" s="479"/>
      <c r="RBP743" s="479"/>
      <c r="RBQ743" s="479"/>
      <c r="RBR743" s="479"/>
      <c r="RBS743" s="479"/>
      <c r="RBT743" s="479"/>
      <c r="RBU743" s="479"/>
      <c r="RBV743" s="479"/>
      <c r="RBW743" s="479"/>
      <c r="RBX743" s="479"/>
      <c r="RBY743" s="479"/>
      <c r="RBZ743" s="479"/>
      <c r="RCA743" s="479"/>
      <c r="RCB743" s="479"/>
      <c r="RCC743" s="479"/>
      <c r="RCD743" s="479"/>
      <c r="RCE743" s="479"/>
      <c r="RCF743" s="479"/>
      <c r="RCG743" s="479"/>
      <c r="RCH743" s="479"/>
      <c r="RCI743" s="479"/>
      <c r="RCJ743" s="479"/>
      <c r="RCK743" s="479"/>
      <c r="RCL743" s="479"/>
      <c r="RCM743" s="479"/>
      <c r="RCN743" s="479"/>
      <c r="RCO743" s="479"/>
      <c r="RCP743" s="479"/>
      <c r="RCQ743" s="479"/>
      <c r="RCR743" s="479"/>
      <c r="RCS743" s="479"/>
      <c r="RCT743" s="479"/>
      <c r="RCU743" s="479"/>
      <c r="RCV743" s="479"/>
      <c r="RCW743" s="479"/>
      <c r="RCX743" s="479"/>
      <c r="RCY743" s="479"/>
      <c r="RCZ743" s="479"/>
      <c r="RDA743" s="479"/>
      <c r="RDB743" s="479"/>
      <c r="RDC743" s="479"/>
      <c r="RDD743" s="479"/>
      <c r="RDE743" s="479"/>
      <c r="RDF743" s="479"/>
      <c r="RDG743" s="479"/>
      <c r="RDH743" s="479"/>
      <c r="RDI743" s="479"/>
      <c r="RDJ743" s="479"/>
      <c r="RDK743" s="479"/>
      <c r="RDL743" s="479"/>
      <c r="RDM743" s="479"/>
      <c r="RDN743" s="479"/>
      <c r="RDO743" s="479"/>
      <c r="RDP743" s="479"/>
      <c r="RDQ743" s="479"/>
      <c r="RDR743" s="479"/>
      <c r="RDS743" s="479"/>
      <c r="RDT743" s="479"/>
      <c r="RDU743" s="479"/>
      <c r="RDV743" s="479"/>
      <c r="RDW743" s="479"/>
      <c r="RDX743" s="479"/>
      <c r="RDY743" s="479"/>
      <c r="RDZ743" s="479"/>
      <c r="REA743" s="479"/>
      <c r="REB743" s="479"/>
      <c r="REC743" s="479"/>
      <c r="RED743" s="479"/>
      <c r="REE743" s="479"/>
      <c r="REF743" s="479"/>
      <c r="REG743" s="479"/>
      <c r="REH743" s="479"/>
      <c r="REI743" s="479"/>
      <c r="REJ743" s="479"/>
      <c r="REK743" s="479"/>
      <c r="REL743" s="479"/>
      <c r="REM743" s="479"/>
      <c r="REN743" s="479"/>
      <c r="REO743" s="479"/>
      <c r="REP743" s="479"/>
      <c r="REQ743" s="479"/>
      <c r="RER743" s="479"/>
      <c r="RES743" s="479"/>
      <c r="RET743" s="479"/>
      <c r="REU743" s="479"/>
      <c r="REV743" s="479"/>
      <c r="REW743" s="479"/>
      <c r="REX743" s="479"/>
      <c r="REY743" s="479"/>
      <c r="REZ743" s="479"/>
      <c r="RFA743" s="479"/>
      <c r="RFB743" s="479"/>
      <c r="RFC743" s="479"/>
      <c r="RFD743" s="479"/>
      <c r="RFE743" s="479"/>
      <c r="RFF743" s="479"/>
      <c r="RFG743" s="479"/>
      <c r="RFH743" s="479"/>
      <c r="RFI743" s="479"/>
      <c r="RFJ743" s="479"/>
      <c r="RFK743" s="479"/>
      <c r="RFL743" s="479"/>
      <c r="RFM743" s="479"/>
      <c r="RFN743" s="479"/>
      <c r="RFO743" s="479"/>
      <c r="RFP743" s="479"/>
      <c r="RFQ743" s="479"/>
      <c r="RFR743" s="479"/>
      <c r="RFS743" s="479"/>
      <c r="RFT743" s="479"/>
      <c r="RFU743" s="479"/>
      <c r="RFV743" s="479"/>
      <c r="RFW743" s="479"/>
      <c r="RFX743" s="479"/>
      <c r="RFY743" s="479"/>
      <c r="RFZ743" s="479"/>
      <c r="RGA743" s="479"/>
      <c r="RGB743" s="479"/>
      <c r="RGC743" s="479"/>
      <c r="RGD743" s="479"/>
      <c r="RGE743" s="479"/>
      <c r="RGF743" s="479"/>
      <c r="RGG743" s="479"/>
      <c r="RGH743" s="479"/>
      <c r="RGI743" s="479"/>
      <c r="RGJ743" s="479"/>
      <c r="RGK743" s="479"/>
      <c r="RGL743" s="479"/>
      <c r="RGM743" s="479"/>
      <c r="RGN743" s="479"/>
      <c r="RGO743" s="479"/>
      <c r="RGP743" s="479"/>
      <c r="RGQ743" s="479"/>
      <c r="RGR743" s="479"/>
      <c r="RGS743" s="479"/>
      <c r="RGT743" s="479"/>
      <c r="RGU743" s="479"/>
      <c r="RGV743" s="479"/>
      <c r="RGW743" s="479"/>
      <c r="RGX743" s="479"/>
      <c r="RGY743" s="479"/>
      <c r="RGZ743" s="479"/>
      <c r="RHA743" s="479"/>
      <c r="RHB743" s="479"/>
      <c r="RHC743" s="479"/>
      <c r="RHD743" s="479"/>
      <c r="RHE743" s="479"/>
      <c r="RHF743" s="479"/>
      <c r="RHG743" s="479"/>
      <c r="RHH743" s="479"/>
      <c r="RHI743" s="479"/>
      <c r="RHJ743" s="479"/>
      <c r="RHK743" s="479"/>
      <c r="RHL743" s="479"/>
      <c r="RHM743" s="479"/>
      <c r="RHN743" s="479"/>
      <c r="RHO743" s="479"/>
      <c r="RHP743" s="479"/>
      <c r="RHQ743" s="479"/>
      <c r="RHR743" s="479"/>
      <c r="RHS743" s="479"/>
      <c r="RHT743" s="479"/>
      <c r="RHU743" s="479"/>
      <c r="RHV743" s="479"/>
      <c r="RHW743" s="479"/>
      <c r="RHX743" s="479"/>
      <c r="RHY743" s="479"/>
      <c r="RHZ743" s="479"/>
      <c r="RIA743" s="479"/>
      <c r="RIB743" s="479"/>
      <c r="RIC743" s="479"/>
      <c r="RID743" s="479"/>
      <c r="RIE743" s="479"/>
      <c r="RIF743" s="479"/>
      <c r="RIG743" s="479"/>
      <c r="RIH743" s="479"/>
      <c r="RII743" s="479"/>
      <c r="RIJ743" s="479"/>
      <c r="RIK743" s="479"/>
      <c r="RIL743" s="479"/>
      <c r="RIM743" s="479"/>
      <c r="RIN743" s="479"/>
      <c r="RIO743" s="479"/>
      <c r="RIP743" s="479"/>
      <c r="RIQ743" s="479"/>
      <c r="RIR743" s="479"/>
      <c r="RIS743" s="479"/>
      <c r="RIT743" s="479"/>
      <c r="RIU743" s="479"/>
      <c r="RIV743" s="479"/>
      <c r="RIW743" s="479"/>
      <c r="RIX743" s="479"/>
      <c r="RIY743" s="479"/>
      <c r="RIZ743" s="479"/>
      <c r="RJA743" s="479"/>
      <c r="RJB743" s="479"/>
      <c r="RJC743" s="479"/>
      <c r="RJD743" s="479"/>
      <c r="RJE743" s="479"/>
      <c r="RJF743" s="479"/>
      <c r="RJG743" s="479"/>
      <c r="RJH743" s="479"/>
      <c r="RJI743" s="479"/>
      <c r="RJJ743" s="479"/>
      <c r="RJK743" s="479"/>
      <c r="RJL743" s="479"/>
      <c r="RJM743" s="479"/>
      <c r="RJN743" s="479"/>
      <c r="RJO743" s="479"/>
      <c r="RJP743" s="479"/>
      <c r="RJQ743" s="479"/>
      <c r="RJR743" s="479"/>
      <c r="RJS743" s="479"/>
      <c r="RJT743" s="479"/>
      <c r="RJU743" s="479"/>
      <c r="RJV743" s="479"/>
      <c r="RJW743" s="479"/>
      <c r="RJX743" s="479"/>
      <c r="RJY743" s="479"/>
      <c r="RJZ743" s="479"/>
      <c r="RKA743" s="479"/>
      <c r="RKB743" s="479"/>
      <c r="RKC743" s="479"/>
      <c r="RKD743" s="479"/>
      <c r="RKE743" s="479"/>
      <c r="RKF743" s="479"/>
      <c r="RKG743" s="479"/>
      <c r="RKH743" s="479"/>
      <c r="RKI743" s="479"/>
      <c r="RKJ743" s="479"/>
      <c r="RKK743" s="479"/>
      <c r="RKL743" s="479"/>
      <c r="RKM743" s="479"/>
      <c r="RKN743" s="479"/>
      <c r="RKO743" s="479"/>
      <c r="RKP743" s="479"/>
      <c r="RKQ743" s="479"/>
      <c r="RKR743" s="479"/>
      <c r="RKS743" s="479"/>
      <c r="RKT743" s="479"/>
      <c r="RKU743" s="479"/>
      <c r="RKV743" s="479"/>
      <c r="RKW743" s="479"/>
      <c r="RKX743" s="479"/>
      <c r="RKY743" s="479"/>
      <c r="RKZ743" s="479"/>
      <c r="RLA743" s="479"/>
      <c r="RLB743" s="479"/>
      <c r="RLC743" s="479"/>
      <c r="RLD743" s="479"/>
      <c r="RLE743" s="479"/>
      <c r="RLF743" s="479"/>
      <c r="RLG743" s="479"/>
      <c r="RLH743" s="479"/>
      <c r="RLI743" s="479"/>
      <c r="RLJ743" s="479"/>
      <c r="RLK743" s="479"/>
      <c r="RLL743" s="479"/>
      <c r="RLM743" s="479"/>
      <c r="RLN743" s="479"/>
      <c r="RLO743" s="479"/>
      <c r="RLP743" s="479"/>
      <c r="RLQ743" s="479"/>
      <c r="RLR743" s="479"/>
      <c r="RLS743" s="479"/>
      <c r="RLT743" s="479"/>
      <c r="RLU743" s="479"/>
      <c r="RLV743" s="479"/>
      <c r="RLW743" s="479"/>
      <c r="RLX743" s="479"/>
      <c r="RLY743" s="479"/>
      <c r="RLZ743" s="479"/>
      <c r="RMA743" s="479"/>
      <c r="RMB743" s="479"/>
      <c r="RMC743" s="479"/>
      <c r="RMD743" s="479"/>
      <c r="RME743" s="479"/>
      <c r="RMF743" s="479"/>
      <c r="RMG743" s="479"/>
      <c r="RMH743" s="479"/>
      <c r="RMI743" s="479"/>
      <c r="RMJ743" s="479"/>
      <c r="RMK743" s="479"/>
      <c r="RML743" s="479"/>
      <c r="RMM743" s="479"/>
      <c r="RMN743" s="479"/>
      <c r="RMO743" s="479"/>
      <c r="RMP743" s="479"/>
      <c r="RMQ743" s="479"/>
      <c r="RMR743" s="479"/>
      <c r="RMS743" s="479"/>
      <c r="RMT743" s="479"/>
      <c r="RMU743" s="479"/>
      <c r="RMV743" s="479"/>
      <c r="RMW743" s="479"/>
      <c r="RMX743" s="479"/>
      <c r="RMY743" s="479"/>
      <c r="RMZ743" s="479"/>
      <c r="RNA743" s="479"/>
      <c r="RNB743" s="479"/>
      <c r="RNC743" s="479"/>
      <c r="RND743" s="479"/>
      <c r="RNE743" s="479"/>
      <c r="RNF743" s="479"/>
      <c r="RNG743" s="479"/>
      <c r="RNH743" s="479"/>
      <c r="RNI743" s="479"/>
      <c r="RNJ743" s="479"/>
      <c r="RNK743" s="479"/>
      <c r="RNL743" s="479"/>
      <c r="RNM743" s="479"/>
      <c r="RNN743" s="479"/>
      <c r="RNO743" s="479"/>
      <c r="RNP743" s="479"/>
      <c r="RNQ743" s="479"/>
      <c r="RNR743" s="479"/>
      <c r="RNS743" s="479"/>
      <c r="RNT743" s="479"/>
      <c r="RNU743" s="479"/>
      <c r="RNV743" s="479"/>
      <c r="RNW743" s="479"/>
      <c r="RNX743" s="479"/>
      <c r="RNY743" s="479"/>
      <c r="RNZ743" s="479"/>
      <c r="ROA743" s="479"/>
      <c r="ROB743" s="479"/>
      <c r="ROC743" s="479"/>
      <c r="ROD743" s="479"/>
      <c r="ROE743" s="479"/>
      <c r="ROF743" s="479"/>
      <c r="ROG743" s="479"/>
      <c r="ROH743" s="479"/>
      <c r="ROI743" s="479"/>
      <c r="ROJ743" s="479"/>
      <c r="ROK743" s="479"/>
      <c r="ROL743" s="479"/>
      <c r="ROM743" s="479"/>
      <c r="RON743" s="479"/>
      <c r="ROO743" s="479"/>
      <c r="ROP743" s="479"/>
      <c r="ROQ743" s="479"/>
      <c r="ROR743" s="479"/>
      <c r="ROS743" s="479"/>
      <c r="ROT743" s="479"/>
      <c r="ROU743" s="479"/>
      <c r="ROV743" s="479"/>
      <c r="ROW743" s="479"/>
      <c r="ROX743" s="479"/>
      <c r="ROY743" s="479"/>
      <c r="ROZ743" s="479"/>
      <c r="RPA743" s="479"/>
      <c r="RPB743" s="479"/>
      <c r="RPC743" s="479"/>
      <c r="RPD743" s="479"/>
      <c r="RPE743" s="479"/>
      <c r="RPF743" s="479"/>
      <c r="RPG743" s="479"/>
      <c r="RPH743" s="479"/>
      <c r="RPI743" s="479"/>
      <c r="RPJ743" s="479"/>
      <c r="RPK743" s="479"/>
      <c r="RPL743" s="479"/>
      <c r="RPM743" s="479"/>
      <c r="RPN743" s="479"/>
      <c r="RPO743" s="479"/>
      <c r="RPP743" s="479"/>
      <c r="RPQ743" s="479"/>
      <c r="RPR743" s="479"/>
      <c r="RPS743" s="479"/>
      <c r="RPT743" s="479"/>
      <c r="RPU743" s="479"/>
      <c r="RPV743" s="479"/>
      <c r="RPW743" s="479"/>
      <c r="RPX743" s="479"/>
      <c r="RPY743" s="479"/>
      <c r="RPZ743" s="479"/>
      <c r="RQA743" s="479"/>
      <c r="RQB743" s="479"/>
      <c r="RQC743" s="479"/>
      <c r="RQD743" s="479"/>
      <c r="RQE743" s="479"/>
      <c r="RQF743" s="479"/>
      <c r="RQG743" s="479"/>
      <c r="RQH743" s="479"/>
      <c r="RQI743" s="479"/>
      <c r="RQJ743" s="479"/>
      <c r="RQK743" s="479"/>
      <c r="RQL743" s="479"/>
      <c r="RQM743" s="479"/>
      <c r="RQN743" s="479"/>
      <c r="RQO743" s="479"/>
      <c r="RQP743" s="479"/>
      <c r="RQQ743" s="479"/>
      <c r="RQR743" s="479"/>
      <c r="RQS743" s="479"/>
      <c r="RQT743" s="479"/>
      <c r="RQU743" s="479"/>
      <c r="RQV743" s="479"/>
      <c r="RQW743" s="479"/>
      <c r="RQX743" s="479"/>
      <c r="RQY743" s="479"/>
      <c r="RQZ743" s="479"/>
      <c r="RRA743" s="479"/>
      <c r="RRB743" s="479"/>
      <c r="RRC743" s="479"/>
      <c r="RRD743" s="479"/>
      <c r="RRE743" s="479"/>
      <c r="RRF743" s="479"/>
      <c r="RRG743" s="479"/>
      <c r="RRH743" s="479"/>
      <c r="RRI743" s="479"/>
      <c r="RRJ743" s="479"/>
      <c r="RRK743" s="479"/>
      <c r="RRL743" s="479"/>
      <c r="RRM743" s="479"/>
      <c r="RRN743" s="479"/>
      <c r="RRO743" s="479"/>
      <c r="RRP743" s="479"/>
      <c r="RRQ743" s="479"/>
      <c r="RRR743" s="479"/>
      <c r="RRS743" s="479"/>
      <c r="RRT743" s="479"/>
      <c r="RRU743" s="479"/>
      <c r="RRV743" s="479"/>
      <c r="RRW743" s="479"/>
      <c r="RRX743" s="479"/>
      <c r="RRY743" s="479"/>
      <c r="RRZ743" s="479"/>
      <c r="RSA743" s="479"/>
      <c r="RSB743" s="479"/>
      <c r="RSC743" s="479"/>
      <c r="RSD743" s="479"/>
      <c r="RSE743" s="479"/>
      <c r="RSF743" s="479"/>
      <c r="RSG743" s="479"/>
      <c r="RSH743" s="479"/>
      <c r="RSI743" s="479"/>
      <c r="RSJ743" s="479"/>
      <c r="RSK743" s="479"/>
      <c r="RSL743" s="479"/>
      <c r="RSM743" s="479"/>
      <c r="RSN743" s="479"/>
      <c r="RSO743" s="479"/>
      <c r="RSP743" s="479"/>
      <c r="RSQ743" s="479"/>
      <c r="RSR743" s="479"/>
      <c r="RSS743" s="479"/>
      <c r="RST743" s="479"/>
      <c r="RSU743" s="479"/>
      <c r="RSV743" s="479"/>
      <c r="RSW743" s="479"/>
      <c r="RSX743" s="479"/>
      <c r="RSY743" s="479"/>
      <c r="RSZ743" s="479"/>
      <c r="RTA743" s="479"/>
      <c r="RTB743" s="479"/>
      <c r="RTC743" s="479"/>
      <c r="RTD743" s="479"/>
      <c r="RTE743" s="479"/>
      <c r="RTF743" s="479"/>
      <c r="RTG743" s="479"/>
      <c r="RTH743" s="479"/>
      <c r="RTI743" s="479"/>
      <c r="RTJ743" s="479"/>
      <c r="RTK743" s="479"/>
      <c r="RTL743" s="479"/>
      <c r="RTM743" s="479"/>
      <c r="RTN743" s="479"/>
      <c r="RTO743" s="479"/>
      <c r="RTP743" s="479"/>
      <c r="RTQ743" s="479"/>
      <c r="RTR743" s="479"/>
      <c r="RTS743" s="479"/>
      <c r="RTT743" s="479"/>
      <c r="RTU743" s="479"/>
      <c r="RTV743" s="479"/>
      <c r="RTW743" s="479"/>
      <c r="RTX743" s="479"/>
      <c r="RTY743" s="479"/>
      <c r="RTZ743" s="479"/>
      <c r="RUA743" s="479"/>
      <c r="RUB743" s="479"/>
      <c r="RUC743" s="479"/>
      <c r="RUD743" s="479"/>
      <c r="RUE743" s="479"/>
      <c r="RUF743" s="479"/>
      <c r="RUG743" s="479"/>
      <c r="RUH743" s="479"/>
      <c r="RUI743" s="479"/>
      <c r="RUJ743" s="479"/>
      <c r="RUK743" s="479"/>
      <c r="RUL743" s="479"/>
      <c r="RUM743" s="479"/>
      <c r="RUN743" s="479"/>
      <c r="RUO743" s="479"/>
      <c r="RUP743" s="479"/>
      <c r="RUQ743" s="479"/>
      <c r="RUR743" s="479"/>
      <c r="RUS743" s="479"/>
      <c r="RUT743" s="479"/>
      <c r="RUU743" s="479"/>
      <c r="RUV743" s="479"/>
      <c r="RUW743" s="479"/>
      <c r="RUX743" s="479"/>
      <c r="RUY743" s="479"/>
      <c r="RUZ743" s="479"/>
      <c r="RVA743" s="479"/>
      <c r="RVB743" s="479"/>
      <c r="RVC743" s="479"/>
      <c r="RVD743" s="479"/>
      <c r="RVE743" s="479"/>
      <c r="RVF743" s="479"/>
      <c r="RVG743" s="479"/>
      <c r="RVH743" s="479"/>
      <c r="RVI743" s="479"/>
      <c r="RVJ743" s="479"/>
      <c r="RVK743" s="479"/>
      <c r="RVL743" s="479"/>
      <c r="RVM743" s="479"/>
      <c r="RVN743" s="479"/>
      <c r="RVO743" s="479"/>
      <c r="RVP743" s="479"/>
      <c r="RVQ743" s="479"/>
      <c r="RVR743" s="479"/>
      <c r="RVS743" s="479"/>
      <c r="RVT743" s="479"/>
      <c r="RVU743" s="479"/>
      <c r="RVV743" s="479"/>
      <c r="RVW743" s="479"/>
      <c r="RVX743" s="479"/>
      <c r="RVY743" s="479"/>
      <c r="RVZ743" s="479"/>
      <c r="RWA743" s="479"/>
      <c r="RWB743" s="479"/>
      <c r="RWC743" s="479"/>
      <c r="RWD743" s="479"/>
      <c r="RWE743" s="479"/>
      <c r="RWF743" s="479"/>
      <c r="RWG743" s="479"/>
      <c r="RWH743" s="479"/>
      <c r="RWI743" s="479"/>
      <c r="RWJ743" s="479"/>
      <c r="RWK743" s="479"/>
      <c r="RWL743" s="479"/>
      <c r="RWM743" s="479"/>
      <c r="RWN743" s="479"/>
      <c r="RWO743" s="479"/>
      <c r="RWP743" s="479"/>
      <c r="RWQ743" s="479"/>
      <c r="RWR743" s="479"/>
      <c r="RWS743" s="479"/>
      <c r="RWT743" s="479"/>
      <c r="RWU743" s="479"/>
      <c r="RWV743" s="479"/>
      <c r="RWW743" s="479"/>
      <c r="RWX743" s="479"/>
      <c r="RWY743" s="479"/>
      <c r="RWZ743" s="479"/>
      <c r="RXA743" s="479"/>
      <c r="RXB743" s="479"/>
      <c r="RXC743" s="479"/>
      <c r="RXD743" s="479"/>
      <c r="RXE743" s="479"/>
      <c r="RXF743" s="479"/>
      <c r="RXG743" s="479"/>
      <c r="RXH743" s="479"/>
      <c r="RXI743" s="479"/>
      <c r="RXJ743" s="479"/>
      <c r="RXK743" s="479"/>
      <c r="RXL743" s="479"/>
      <c r="RXM743" s="479"/>
      <c r="RXN743" s="479"/>
      <c r="RXO743" s="479"/>
      <c r="RXP743" s="479"/>
      <c r="RXQ743" s="479"/>
      <c r="RXR743" s="479"/>
      <c r="RXS743" s="479"/>
      <c r="RXT743" s="479"/>
      <c r="RXU743" s="479"/>
      <c r="RXV743" s="479"/>
      <c r="RXW743" s="479"/>
      <c r="RXX743" s="479"/>
      <c r="RXY743" s="479"/>
      <c r="RXZ743" s="479"/>
      <c r="RYA743" s="479"/>
      <c r="RYB743" s="479"/>
      <c r="RYC743" s="479"/>
      <c r="RYD743" s="479"/>
      <c r="RYE743" s="479"/>
      <c r="RYF743" s="479"/>
      <c r="RYG743" s="479"/>
      <c r="RYH743" s="479"/>
      <c r="RYI743" s="479"/>
      <c r="RYJ743" s="479"/>
      <c r="RYK743" s="479"/>
      <c r="RYL743" s="479"/>
      <c r="RYM743" s="479"/>
      <c r="RYN743" s="479"/>
      <c r="RYO743" s="479"/>
      <c r="RYP743" s="479"/>
      <c r="RYQ743" s="479"/>
      <c r="RYR743" s="479"/>
      <c r="RYS743" s="479"/>
      <c r="RYT743" s="479"/>
      <c r="RYU743" s="479"/>
      <c r="RYV743" s="479"/>
      <c r="RYW743" s="479"/>
      <c r="RYX743" s="479"/>
      <c r="RYY743" s="479"/>
      <c r="RYZ743" s="479"/>
      <c r="RZA743" s="479"/>
      <c r="RZB743" s="479"/>
      <c r="RZC743" s="479"/>
      <c r="RZD743" s="479"/>
      <c r="RZE743" s="479"/>
      <c r="RZF743" s="479"/>
      <c r="RZG743" s="479"/>
      <c r="RZH743" s="479"/>
      <c r="RZI743" s="479"/>
      <c r="RZJ743" s="479"/>
      <c r="RZK743" s="479"/>
      <c r="RZL743" s="479"/>
      <c r="RZM743" s="479"/>
      <c r="RZN743" s="479"/>
      <c r="RZO743" s="479"/>
      <c r="RZP743" s="479"/>
      <c r="RZQ743" s="479"/>
      <c r="RZR743" s="479"/>
      <c r="RZS743" s="479"/>
      <c r="RZT743" s="479"/>
      <c r="RZU743" s="479"/>
      <c r="RZV743" s="479"/>
      <c r="RZW743" s="479"/>
      <c r="RZX743" s="479"/>
      <c r="RZY743" s="479"/>
      <c r="RZZ743" s="479"/>
      <c r="SAA743" s="479"/>
      <c r="SAB743" s="479"/>
      <c r="SAC743" s="479"/>
      <c r="SAD743" s="479"/>
      <c r="SAE743" s="479"/>
      <c r="SAF743" s="479"/>
      <c r="SAG743" s="479"/>
      <c r="SAH743" s="479"/>
      <c r="SAI743" s="479"/>
      <c r="SAJ743" s="479"/>
      <c r="SAK743" s="479"/>
      <c r="SAL743" s="479"/>
      <c r="SAM743" s="479"/>
      <c r="SAN743" s="479"/>
      <c r="SAO743" s="479"/>
      <c r="SAP743" s="479"/>
      <c r="SAQ743" s="479"/>
      <c r="SAR743" s="479"/>
      <c r="SAS743" s="479"/>
      <c r="SAT743" s="479"/>
      <c r="SAU743" s="479"/>
      <c r="SAV743" s="479"/>
      <c r="SAW743" s="479"/>
      <c r="SAX743" s="479"/>
      <c r="SAY743" s="479"/>
      <c r="SAZ743" s="479"/>
      <c r="SBA743" s="479"/>
      <c r="SBB743" s="479"/>
      <c r="SBC743" s="479"/>
      <c r="SBD743" s="479"/>
      <c r="SBE743" s="479"/>
      <c r="SBF743" s="479"/>
      <c r="SBG743" s="479"/>
      <c r="SBH743" s="479"/>
      <c r="SBI743" s="479"/>
      <c r="SBJ743" s="479"/>
      <c r="SBK743" s="479"/>
      <c r="SBL743" s="479"/>
      <c r="SBM743" s="479"/>
      <c r="SBN743" s="479"/>
      <c r="SBO743" s="479"/>
      <c r="SBP743" s="479"/>
      <c r="SBQ743" s="479"/>
      <c r="SBR743" s="479"/>
      <c r="SBS743" s="479"/>
      <c r="SBT743" s="479"/>
      <c r="SBU743" s="479"/>
      <c r="SBV743" s="479"/>
      <c r="SBW743" s="479"/>
      <c r="SBX743" s="479"/>
      <c r="SBY743" s="479"/>
      <c r="SBZ743" s="479"/>
      <c r="SCA743" s="479"/>
      <c r="SCB743" s="479"/>
      <c r="SCC743" s="479"/>
      <c r="SCD743" s="479"/>
      <c r="SCE743" s="479"/>
      <c r="SCF743" s="479"/>
      <c r="SCG743" s="479"/>
      <c r="SCH743" s="479"/>
      <c r="SCI743" s="479"/>
      <c r="SCJ743" s="479"/>
      <c r="SCK743" s="479"/>
      <c r="SCL743" s="479"/>
      <c r="SCM743" s="479"/>
      <c r="SCN743" s="479"/>
      <c r="SCO743" s="479"/>
      <c r="SCP743" s="479"/>
      <c r="SCQ743" s="479"/>
      <c r="SCR743" s="479"/>
      <c r="SCS743" s="479"/>
      <c r="SCT743" s="479"/>
      <c r="SCU743" s="479"/>
      <c r="SCV743" s="479"/>
      <c r="SCW743" s="479"/>
      <c r="SCX743" s="479"/>
      <c r="SCY743" s="479"/>
      <c r="SCZ743" s="479"/>
      <c r="SDA743" s="479"/>
      <c r="SDB743" s="479"/>
      <c r="SDC743" s="479"/>
      <c r="SDD743" s="479"/>
      <c r="SDE743" s="479"/>
      <c r="SDF743" s="479"/>
      <c r="SDG743" s="479"/>
      <c r="SDH743" s="479"/>
      <c r="SDI743" s="479"/>
      <c r="SDJ743" s="479"/>
      <c r="SDK743" s="479"/>
      <c r="SDL743" s="479"/>
      <c r="SDM743" s="479"/>
      <c r="SDN743" s="479"/>
      <c r="SDO743" s="479"/>
      <c r="SDP743" s="479"/>
      <c r="SDQ743" s="479"/>
      <c r="SDR743" s="479"/>
      <c r="SDS743" s="479"/>
      <c r="SDT743" s="479"/>
      <c r="SDU743" s="479"/>
      <c r="SDV743" s="479"/>
      <c r="SDW743" s="479"/>
      <c r="SDX743" s="479"/>
      <c r="SDY743" s="479"/>
      <c r="SDZ743" s="479"/>
      <c r="SEA743" s="479"/>
      <c r="SEB743" s="479"/>
      <c r="SEC743" s="479"/>
      <c r="SED743" s="479"/>
      <c r="SEE743" s="479"/>
      <c r="SEF743" s="479"/>
      <c r="SEG743" s="479"/>
      <c r="SEH743" s="479"/>
      <c r="SEI743" s="479"/>
      <c r="SEJ743" s="479"/>
      <c r="SEK743" s="479"/>
      <c r="SEL743" s="479"/>
      <c r="SEM743" s="479"/>
      <c r="SEN743" s="479"/>
      <c r="SEO743" s="479"/>
      <c r="SEP743" s="479"/>
      <c r="SEQ743" s="479"/>
      <c r="SER743" s="479"/>
      <c r="SES743" s="479"/>
      <c r="SET743" s="479"/>
      <c r="SEU743" s="479"/>
      <c r="SEV743" s="479"/>
      <c r="SEW743" s="479"/>
      <c r="SEX743" s="479"/>
      <c r="SEY743" s="479"/>
      <c r="SEZ743" s="479"/>
      <c r="SFA743" s="479"/>
      <c r="SFB743" s="479"/>
      <c r="SFC743" s="479"/>
      <c r="SFD743" s="479"/>
      <c r="SFE743" s="479"/>
      <c r="SFF743" s="479"/>
      <c r="SFG743" s="479"/>
      <c r="SFH743" s="479"/>
      <c r="SFI743" s="479"/>
      <c r="SFJ743" s="479"/>
      <c r="SFK743" s="479"/>
      <c r="SFL743" s="479"/>
      <c r="SFM743" s="479"/>
      <c r="SFN743" s="479"/>
      <c r="SFO743" s="479"/>
      <c r="SFP743" s="479"/>
      <c r="SFQ743" s="479"/>
      <c r="SFR743" s="479"/>
      <c r="SFS743" s="479"/>
      <c r="SFT743" s="479"/>
      <c r="SFU743" s="479"/>
      <c r="SFV743" s="479"/>
      <c r="SFW743" s="479"/>
      <c r="SFX743" s="479"/>
      <c r="SFY743" s="479"/>
      <c r="SFZ743" s="479"/>
      <c r="SGA743" s="479"/>
      <c r="SGB743" s="479"/>
      <c r="SGC743" s="479"/>
      <c r="SGD743" s="479"/>
      <c r="SGE743" s="479"/>
      <c r="SGF743" s="479"/>
      <c r="SGG743" s="479"/>
      <c r="SGH743" s="479"/>
      <c r="SGI743" s="479"/>
      <c r="SGJ743" s="479"/>
      <c r="SGK743" s="479"/>
      <c r="SGL743" s="479"/>
      <c r="SGM743" s="479"/>
      <c r="SGN743" s="479"/>
      <c r="SGO743" s="479"/>
      <c r="SGP743" s="479"/>
      <c r="SGQ743" s="479"/>
      <c r="SGR743" s="479"/>
      <c r="SGS743" s="479"/>
      <c r="SGT743" s="479"/>
      <c r="SGU743" s="479"/>
      <c r="SGV743" s="479"/>
      <c r="SGW743" s="479"/>
      <c r="SGX743" s="479"/>
      <c r="SGY743" s="479"/>
      <c r="SGZ743" s="479"/>
      <c r="SHA743" s="479"/>
      <c r="SHB743" s="479"/>
      <c r="SHC743" s="479"/>
      <c r="SHD743" s="479"/>
      <c r="SHE743" s="479"/>
      <c r="SHF743" s="479"/>
      <c r="SHG743" s="479"/>
      <c r="SHH743" s="479"/>
      <c r="SHI743" s="479"/>
      <c r="SHJ743" s="479"/>
      <c r="SHK743" s="479"/>
      <c r="SHL743" s="479"/>
      <c r="SHM743" s="479"/>
      <c r="SHN743" s="479"/>
      <c r="SHO743" s="479"/>
      <c r="SHP743" s="479"/>
      <c r="SHQ743" s="479"/>
      <c r="SHR743" s="479"/>
      <c r="SHS743" s="479"/>
      <c r="SHT743" s="479"/>
      <c r="SHU743" s="479"/>
      <c r="SHV743" s="479"/>
      <c r="SHW743" s="479"/>
      <c r="SHX743" s="479"/>
      <c r="SHY743" s="479"/>
      <c r="SHZ743" s="479"/>
      <c r="SIA743" s="479"/>
      <c r="SIB743" s="479"/>
      <c r="SIC743" s="479"/>
      <c r="SID743" s="479"/>
      <c r="SIE743" s="479"/>
      <c r="SIF743" s="479"/>
      <c r="SIG743" s="479"/>
      <c r="SIH743" s="479"/>
      <c r="SII743" s="479"/>
      <c r="SIJ743" s="479"/>
      <c r="SIK743" s="479"/>
      <c r="SIL743" s="479"/>
      <c r="SIM743" s="479"/>
      <c r="SIN743" s="479"/>
      <c r="SIO743" s="479"/>
      <c r="SIP743" s="479"/>
      <c r="SIQ743" s="479"/>
      <c r="SIR743" s="479"/>
      <c r="SIS743" s="479"/>
      <c r="SIT743" s="479"/>
      <c r="SIU743" s="479"/>
      <c r="SIV743" s="479"/>
      <c r="SIW743" s="479"/>
      <c r="SIX743" s="479"/>
      <c r="SIY743" s="479"/>
      <c r="SIZ743" s="479"/>
      <c r="SJA743" s="479"/>
      <c r="SJB743" s="479"/>
      <c r="SJC743" s="479"/>
      <c r="SJD743" s="479"/>
      <c r="SJE743" s="479"/>
      <c r="SJF743" s="479"/>
      <c r="SJG743" s="479"/>
      <c r="SJH743" s="479"/>
      <c r="SJI743" s="479"/>
      <c r="SJJ743" s="479"/>
      <c r="SJK743" s="479"/>
      <c r="SJL743" s="479"/>
      <c r="SJM743" s="479"/>
      <c r="SJN743" s="479"/>
      <c r="SJO743" s="479"/>
      <c r="SJP743" s="479"/>
      <c r="SJQ743" s="479"/>
      <c r="SJR743" s="479"/>
      <c r="SJS743" s="479"/>
      <c r="SJT743" s="479"/>
      <c r="SJU743" s="479"/>
      <c r="SJV743" s="479"/>
      <c r="SJW743" s="479"/>
      <c r="SJX743" s="479"/>
      <c r="SJY743" s="479"/>
      <c r="SJZ743" s="479"/>
      <c r="SKA743" s="479"/>
      <c r="SKB743" s="479"/>
      <c r="SKC743" s="479"/>
      <c r="SKD743" s="479"/>
      <c r="SKE743" s="479"/>
      <c r="SKF743" s="479"/>
      <c r="SKG743" s="479"/>
      <c r="SKH743" s="479"/>
      <c r="SKI743" s="479"/>
      <c r="SKJ743" s="479"/>
      <c r="SKK743" s="479"/>
      <c r="SKL743" s="479"/>
      <c r="SKM743" s="479"/>
      <c r="SKN743" s="479"/>
      <c r="SKO743" s="479"/>
      <c r="SKP743" s="479"/>
      <c r="SKQ743" s="479"/>
      <c r="SKR743" s="479"/>
      <c r="SKS743" s="479"/>
      <c r="SKT743" s="479"/>
      <c r="SKU743" s="479"/>
      <c r="SKV743" s="479"/>
      <c r="SKW743" s="479"/>
      <c r="SKX743" s="479"/>
      <c r="SKY743" s="479"/>
      <c r="SKZ743" s="479"/>
      <c r="SLA743" s="479"/>
      <c r="SLB743" s="479"/>
      <c r="SLC743" s="479"/>
      <c r="SLD743" s="479"/>
      <c r="SLE743" s="479"/>
      <c r="SLF743" s="479"/>
      <c r="SLG743" s="479"/>
      <c r="SLH743" s="479"/>
      <c r="SLI743" s="479"/>
      <c r="SLJ743" s="479"/>
      <c r="SLK743" s="479"/>
      <c r="SLL743" s="479"/>
      <c r="SLM743" s="479"/>
      <c r="SLN743" s="479"/>
      <c r="SLO743" s="479"/>
      <c r="SLP743" s="479"/>
      <c r="SLQ743" s="479"/>
      <c r="SLR743" s="479"/>
      <c r="SLS743" s="479"/>
      <c r="SLT743" s="479"/>
      <c r="SLU743" s="479"/>
      <c r="SLV743" s="479"/>
      <c r="SLW743" s="479"/>
      <c r="SLX743" s="479"/>
      <c r="SLY743" s="479"/>
      <c r="SLZ743" s="479"/>
      <c r="SMA743" s="479"/>
      <c r="SMB743" s="479"/>
      <c r="SMC743" s="479"/>
      <c r="SMD743" s="479"/>
      <c r="SME743" s="479"/>
      <c r="SMF743" s="479"/>
      <c r="SMG743" s="479"/>
      <c r="SMH743" s="479"/>
      <c r="SMI743" s="479"/>
      <c r="SMJ743" s="479"/>
      <c r="SMK743" s="479"/>
      <c r="SML743" s="479"/>
      <c r="SMM743" s="479"/>
      <c r="SMN743" s="479"/>
      <c r="SMO743" s="479"/>
      <c r="SMP743" s="479"/>
      <c r="SMQ743" s="479"/>
      <c r="SMR743" s="479"/>
      <c r="SMS743" s="479"/>
      <c r="SMT743" s="479"/>
      <c r="SMU743" s="479"/>
      <c r="SMV743" s="479"/>
      <c r="SMW743" s="479"/>
      <c r="SMX743" s="479"/>
      <c r="SMY743" s="479"/>
      <c r="SMZ743" s="479"/>
      <c r="SNA743" s="479"/>
      <c r="SNB743" s="479"/>
      <c r="SNC743" s="479"/>
      <c r="SND743" s="479"/>
      <c r="SNE743" s="479"/>
      <c r="SNF743" s="479"/>
      <c r="SNG743" s="479"/>
      <c r="SNH743" s="479"/>
      <c r="SNI743" s="479"/>
      <c r="SNJ743" s="479"/>
      <c r="SNK743" s="479"/>
      <c r="SNL743" s="479"/>
      <c r="SNM743" s="479"/>
      <c r="SNN743" s="479"/>
      <c r="SNO743" s="479"/>
      <c r="SNP743" s="479"/>
      <c r="SNQ743" s="479"/>
      <c r="SNR743" s="479"/>
      <c r="SNS743" s="479"/>
      <c r="SNT743" s="479"/>
      <c r="SNU743" s="479"/>
      <c r="SNV743" s="479"/>
      <c r="SNW743" s="479"/>
      <c r="SNX743" s="479"/>
      <c r="SNY743" s="479"/>
      <c r="SNZ743" s="479"/>
      <c r="SOA743" s="479"/>
      <c r="SOB743" s="479"/>
      <c r="SOC743" s="479"/>
      <c r="SOD743" s="479"/>
      <c r="SOE743" s="479"/>
      <c r="SOF743" s="479"/>
      <c r="SOG743" s="479"/>
      <c r="SOH743" s="479"/>
      <c r="SOI743" s="479"/>
      <c r="SOJ743" s="479"/>
      <c r="SOK743" s="479"/>
      <c r="SOL743" s="479"/>
      <c r="SOM743" s="479"/>
      <c r="SON743" s="479"/>
      <c r="SOO743" s="479"/>
      <c r="SOP743" s="479"/>
      <c r="SOQ743" s="479"/>
      <c r="SOR743" s="479"/>
      <c r="SOS743" s="479"/>
      <c r="SOT743" s="479"/>
      <c r="SOU743" s="479"/>
      <c r="SOV743" s="479"/>
      <c r="SOW743" s="479"/>
      <c r="SOX743" s="479"/>
      <c r="SOY743" s="479"/>
      <c r="SOZ743" s="479"/>
      <c r="SPA743" s="479"/>
      <c r="SPB743" s="479"/>
      <c r="SPC743" s="479"/>
      <c r="SPD743" s="479"/>
      <c r="SPE743" s="479"/>
      <c r="SPF743" s="479"/>
      <c r="SPG743" s="479"/>
      <c r="SPH743" s="479"/>
      <c r="SPI743" s="479"/>
      <c r="SPJ743" s="479"/>
      <c r="SPK743" s="479"/>
      <c r="SPL743" s="479"/>
      <c r="SPM743" s="479"/>
      <c r="SPN743" s="479"/>
      <c r="SPO743" s="479"/>
      <c r="SPP743" s="479"/>
      <c r="SPQ743" s="479"/>
      <c r="SPR743" s="479"/>
      <c r="SPS743" s="479"/>
      <c r="SPT743" s="479"/>
      <c r="SPU743" s="479"/>
      <c r="SPV743" s="479"/>
      <c r="SPW743" s="479"/>
      <c r="SPX743" s="479"/>
      <c r="SPY743" s="479"/>
      <c r="SPZ743" s="479"/>
      <c r="SQA743" s="479"/>
      <c r="SQB743" s="479"/>
      <c r="SQC743" s="479"/>
      <c r="SQD743" s="479"/>
      <c r="SQE743" s="479"/>
      <c r="SQF743" s="479"/>
      <c r="SQG743" s="479"/>
      <c r="SQH743" s="479"/>
      <c r="SQI743" s="479"/>
      <c r="SQJ743" s="479"/>
      <c r="SQK743" s="479"/>
      <c r="SQL743" s="479"/>
      <c r="SQM743" s="479"/>
      <c r="SQN743" s="479"/>
      <c r="SQO743" s="479"/>
      <c r="SQP743" s="479"/>
      <c r="SQQ743" s="479"/>
      <c r="SQR743" s="479"/>
      <c r="SQS743" s="479"/>
      <c r="SQT743" s="479"/>
      <c r="SQU743" s="479"/>
      <c r="SQV743" s="479"/>
      <c r="SQW743" s="479"/>
      <c r="SQX743" s="479"/>
      <c r="SQY743" s="479"/>
      <c r="SQZ743" s="479"/>
      <c r="SRA743" s="479"/>
      <c r="SRB743" s="479"/>
      <c r="SRC743" s="479"/>
      <c r="SRD743" s="479"/>
      <c r="SRE743" s="479"/>
      <c r="SRF743" s="479"/>
      <c r="SRG743" s="479"/>
      <c r="SRH743" s="479"/>
      <c r="SRI743" s="479"/>
      <c r="SRJ743" s="479"/>
      <c r="SRK743" s="479"/>
      <c r="SRL743" s="479"/>
      <c r="SRM743" s="479"/>
      <c r="SRN743" s="479"/>
      <c r="SRO743" s="479"/>
      <c r="SRP743" s="479"/>
      <c r="SRQ743" s="479"/>
      <c r="SRR743" s="479"/>
      <c r="SRS743" s="479"/>
      <c r="SRT743" s="479"/>
      <c r="SRU743" s="479"/>
      <c r="SRV743" s="479"/>
      <c r="SRW743" s="479"/>
      <c r="SRX743" s="479"/>
      <c r="SRY743" s="479"/>
      <c r="SRZ743" s="479"/>
      <c r="SSA743" s="479"/>
      <c r="SSB743" s="479"/>
      <c r="SSC743" s="479"/>
      <c r="SSD743" s="479"/>
      <c r="SSE743" s="479"/>
      <c r="SSF743" s="479"/>
      <c r="SSG743" s="479"/>
      <c r="SSH743" s="479"/>
      <c r="SSI743" s="479"/>
      <c r="SSJ743" s="479"/>
      <c r="SSK743" s="479"/>
      <c r="SSL743" s="479"/>
      <c r="SSM743" s="479"/>
      <c r="SSN743" s="479"/>
      <c r="SSO743" s="479"/>
      <c r="SSP743" s="479"/>
      <c r="SSQ743" s="479"/>
      <c r="SSR743" s="479"/>
      <c r="SSS743" s="479"/>
      <c r="SST743" s="479"/>
      <c r="SSU743" s="479"/>
      <c r="SSV743" s="479"/>
      <c r="SSW743" s="479"/>
      <c r="SSX743" s="479"/>
      <c r="SSY743" s="479"/>
      <c r="SSZ743" s="479"/>
      <c r="STA743" s="479"/>
      <c r="STB743" s="479"/>
      <c r="STC743" s="479"/>
      <c r="STD743" s="479"/>
      <c r="STE743" s="479"/>
      <c r="STF743" s="479"/>
      <c r="STG743" s="479"/>
      <c r="STH743" s="479"/>
      <c r="STI743" s="479"/>
      <c r="STJ743" s="479"/>
      <c r="STK743" s="479"/>
      <c r="STL743" s="479"/>
      <c r="STM743" s="479"/>
      <c r="STN743" s="479"/>
      <c r="STO743" s="479"/>
      <c r="STP743" s="479"/>
      <c r="STQ743" s="479"/>
      <c r="STR743" s="479"/>
      <c r="STS743" s="479"/>
      <c r="STT743" s="479"/>
      <c r="STU743" s="479"/>
      <c r="STV743" s="479"/>
      <c r="STW743" s="479"/>
      <c r="STX743" s="479"/>
      <c r="STY743" s="479"/>
      <c r="STZ743" s="479"/>
      <c r="SUA743" s="479"/>
      <c r="SUB743" s="479"/>
      <c r="SUC743" s="479"/>
      <c r="SUD743" s="479"/>
      <c r="SUE743" s="479"/>
      <c r="SUF743" s="479"/>
      <c r="SUG743" s="479"/>
      <c r="SUH743" s="479"/>
      <c r="SUI743" s="479"/>
      <c r="SUJ743" s="479"/>
      <c r="SUK743" s="479"/>
      <c r="SUL743" s="479"/>
      <c r="SUM743" s="479"/>
      <c r="SUN743" s="479"/>
      <c r="SUO743" s="479"/>
      <c r="SUP743" s="479"/>
      <c r="SUQ743" s="479"/>
      <c r="SUR743" s="479"/>
      <c r="SUS743" s="479"/>
      <c r="SUT743" s="479"/>
      <c r="SUU743" s="479"/>
      <c r="SUV743" s="479"/>
      <c r="SUW743" s="479"/>
      <c r="SUX743" s="479"/>
      <c r="SUY743" s="479"/>
      <c r="SUZ743" s="479"/>
      <c r="SVA743" s="479"/>
      <c r="SVB743" s="479"/>
      <c r="SVC743" s="479"/>
      <c r="SVD743" s="479"/>
      <c r="SVE743" s="479"/>
      <c r="SVF743" s="479"/>
      <c r="SVG743" s="479"/>
      <c r="SVH743" s="479"/>
      <c r="SVI743" s="479"/>
      <c r="SVJ743" s="479"/>
      <c r="SVK743" s="479"/>
      <c r="SVL743" s="479"/>
      <c r="SVM743" s="479"/>
      <c r="SVN743" s="479"/>
      <c r="SVO743" s="479"/>
      <c r="SVP743" s="479"/>
      <c r="SVQ743" s="479"/>
      <c r="SVR743" s="479"/>
      <c r="SVS743" s="479"/>
      <c r="SVT743" s="479"/>
      <c r="SVU743" s="479"/>
      <c r="SVV743" s="479"/>
      <c r="SVW743" s="479"/>
      <c r="SVX743" s="479"/>
      <c r="SVY743" s="479"/>
      <c r="SVZ743" s="479"/>
      <c r="SWA743" s="479"/>
      <c r="SWB743" s="479"/>
      <c r="SWC743" s="479"/>
      <c r="SWD743" s="479"/>
      <c r="SWE743" s="479"/>
      <c r="SWF743" s="479"/>
      <c r="SWG743" s="479"/>
      <c r="SWH743" s="479"/>
      <c r="SWI743" s="479"/>
      <c r="SWJ743" s="479"/>
      <c r="SWK743" s="479"/>
      <c r="SWL743" s="479"/>
      <c r="SWM743" s="479"/>
      <c r="SWN743" s="479"/>
      <c r="SWO743" s="479"/>
      <c r="SWP743" s="479"/>
      <c r="SWQ743" s="479"/>
      <c r="SWR743" s="479"/>
      <c r="SWS743" s="479"/>
      <c r="SWT743" s="479"/>
      <c r="SWU743" s="479"/>
      <c r="SWV743" s="479"/>
      <c r="SWW743" s="479"/>
      <c r="SWX743" s="479"/>
      <c r="SWY743" s="479"/>
      <c r="SWZ743" s="479"/>
      <c r="SXA743" s="479"/>
      <c r="SXB743" s="479"/>
      <c r="SXC743" s="479"/>
      <c r="SXD743" s="479"/>
      <c r="SXE743" s="479"/>
      <c r="SXF743" s="479"/>
      <c r="SXG743" s="479"/>
      <c r="SXH743" s="479"/>
      <c r="SXI743" s="479"/>
      <c r="SXJ743" s="479"/>
      <c r="SXK743" s="479"/>
      <c r="SXL743" s="479"/>
      <c r="SXM743" s="479"/>
      <c r="SXN743" s="479"/>
      <c r="SXO743" s="479"/>
      <c r="SXP743" s="479"/>
      <c r="SXQ743" s="479"/>
      <c r="SXR743" s="479"/>
      <c r="SXS743" s="479"/>
      <c r="SXT743" s="479"/>
      <c r="SXU743" s="479"/>
      <c r="SXV743" s="479"/>
      <c r="SXW743" s="479"/>
      <c r="SXX743" s="479"/>
      <c r="SXY743" s="479"/>
      <c r="SXZ743" s="479"/>
      <c r="SYA743" s="479"/>
      <c r="SYB743" s="479"/>
      <c r="SYC743" s="479"/>
      <c r="SYD743" s="479"/>
      <c r="SYE743" s="479"/>
      <c r="SYF743" s="479"/>
      <c r="SYG743" s="479"/>
      <c r="SYH743" s="479"/>
      <c r="SYI743" s="479"/>
      <c r="SYJ743" s="479"/>
      <c r="SYK743" s="479"/>
      <c r="SYL743" s="479"/>
      <c r="SYM743" s="479"/>
      <c r="SYN743" s="479"/>
      <c r="SYO743" s="479"/>
      <c r="SYP743" s="479"/>
      <c r="SYQ743" s="479"/>
      <c r="SYR743" s="479"/>
      <c r="SYS743" s="479"/>
      <c r="SYT743" s="479"/>
      <c r="SYU743" s="479"/>
      <c r="SYV743" s="479"/>
      <c r="SYW743" s="479"/>
      <c r="SYX743" s="479"/>
      <c r="SYY743" s="479"/>
      <c r="SYZ743" s="479"/>
      <c r="SZA743" s="479"/>
      <c r="SZB743" s="479"/>
      <c r="SZC743" s="479"/>
      <c r="SZD743" s="479"/>
      <c r="SZE743" s="479"/>
      <c r="SZF743" s="479"/>
      <c r="SZG743" s="479"/>
      <c r="SZH743" s="479"/>
      <c r="SZI743" s="479"/>
      <c r="SZJ743" s="479"/>
      <c r="SZK743" s="479"/>
      <c r="SZL743" s="479"/>
      <c r="SZM743" s="479"/>
      <c r="SZN743" s="479"/>
      <c r="SZO743" s="479"/>
      <c r="SZP743" s="479"/>
      <c r="SZQ743" s="479"/>
      <c r="SZR743" s="479"/>
      <c r="SZS743" s="479"/>
      <c r="SZT743" s="479"/>
      <c r="SZU743" s="479"/>
      <c r="SZV743" s="479"/>
      <c r="SZW743" s="479"/>
      <c r="SZX743" s="479"/>
      <c r="SZY743" s="479"/>
      <c r="SZZ743" s="479"/>
      <c r="TAA743" s="479"/>
      <c r="TAB743" s="479"/>
      <c r="TAC743" s="479"/>
      <c r="TAD743" s="479"/>
      <c r="TAE743" s="479"/>
      <c r="TAF743" s="479"/>
      <c r="TAG743" s="479"/>
      <c r="TAH743" s="479"/>
      <c r="TAI743" s="479"/>
      <c r="TAJ743" s="479"/>
      <c r="TAK743" s="479"/>
      <c r="TAL743" s="479"/>
      <c r="TAM743" s="479"/>
      <c r="TAN743" s="479"/>
      <c r="TAO743" s="479"/>
      <c r="TAP743" s="479"/>
      <c r="TAQ743" s="479"/>
      <c r="TAR743" s="479"/>
      <c r="TAS743" s="479"/>
      <c r="TAT743" s="479"/>
      <c r="TAU743" s="479"/>
      <c r="TAV743" s="479"/>
      <c r="TAW743" s="479"/>
      <c r="TAX743" s="479"/>
      <c r="TAY743" s="479"/>
      <c r="TAZ743" s="479"/>
      <c r="TBA743" s="479"/>
      <c r="TBB743" s="479"/>
      <c r="TBC743" s="479"/>
      <c r="TBD743" s="479"/>
      <c r="TBE743" s="479"/>
      <c r="TBF743" s="479"/>
      <c r="TBG743" s="479"/>
      <c r="TBH743" s="479"/>
      <c r="TBI743" s="479"/>
      <c r="TBJ743" s="479"/>
      <c r="TBK743" s="479"/>
      <c r="TBL743" s="479"/>
      <c r="TBM743" s="479"/>
      <c r="TBN743" s="479"/>
      <c r="TBO743" s="479"/>
      <c r="TBP743" s="479"/>
      <c r="TBQ743" s="479"/>
      <c r="TBR743" s="479"/>
      <c r="TBS743" s="479"/>
      <c r="TBT743" s="479"/>
      <c r="TBU743" s="479"/>
      <c r="TBV743" s="479"/>
      <c r="TBW743" s="479"/>
      <c r="TBX743" s="479"/>
      <c r="TBY743" s="479"/>
      <c r="TBZ743" s="479"/>
      <c r="TCA743" s="479"/>
      <c r="TCB743" s="479"/>
      <c r="TCC743" s="479"/>
      <c r="TCD743" s="479"/>
      <c r="TCE743" s="479"/>
      <c r="TCF743" s="479"/>
      <c r="TCG743" s="479"/>
      <c r="TCH743" s="479"/>
      <c r="TCI743" s="479"/>
      <c r="TCJ743" s="479"/>
      <c r="TCK743" s="479"/>
      <c r="TCL743" s="479"/>
      <c r="TCM743" s="479"/>
      <c r="TCN743" s="479"/>
      <c r="TCO743" s="479"/>
      <c r="TCP743" s="479"/>
      <c r="TCQ743" s="479"/>
      <c r="TCR743" s="479"/>
      <c r="TCS743" s="479"/>
      <c r="TCT743" s="479"/>
      <c r="TCU743" s="479"/>
      <c r="TCV743" s="479"/>
      <c r="TCW743" s="479"/>
      <c r="TCX743" s="479"/>
      <c r="TCY743" s="479"/>
      <c r="TCZ743" s="479"/>
      <c r="TDA743" s="479"/>
      <c r="TDB743" s="479"/>
      <c r="TDC743" s="479"/>
      <c r="TDD743" s="479"/>
      <c r="TDE743" s="479"/>
      <c r="TDF743" s="479"/>
      <c r="TDG743" s="479"/>
      <c r="TDH743" s="479"/>
      <c r="TDI743" s="479"/>
      <c r="TDJ743" s="479"/>
      <c r="TDK743" s="479"/>
      <c r="TDL743" s="479"/>
      <c r="TDM743" s="479"/>
      <c r="TDN743" s="479"/>
      <c r="TDO743" s="479"/>
      <c r="TDP743" s="479"/>
      <c r="TDQ743" s="479"/>
      <c r="TDR743" s="479"/>
      <c r="TDS743" s="479"/>
      <c r="TDT743" s="479"/>
      <c r="TDU743" s="479"/>
      <c r="TDV743" s="479"/>
      <c r="TDW743" s="479"/>
      <c r="TDX743" s="479"/>
      <c r="TDY743" s="479"/>
      <c r="TDZ743" s="479"/>
      <c r="TEA743" s="479"/>
      <c r="TEB743" s="479"/>
      <c r="TEC743" s="479"/>
      <c r="TED743" s="479"/>
      <c r="TEE743" s="479"/>
      <c r="TEF743" s="479"/>
      <c r="TEG743" s="479"/>
      <c r="TEH743" s="479"/>
      <c r="TEI743" s="479"/>
      <c r="TEJ743" s="479"/>
      <c r="TEK743" s="479"/>
      <c r="TEL743" s="479"/>
      <c r="TEM743" s="479"/>
      <c r="TEN743" s="479"/>
      <c r="TEO743" s="479"/>
      <c r="TEP743" s="479"/>
      <c r="TEQ743" s="479"/>
      <c r="TER743" s="479"/>
      <c r="TES743" s="479"/>
      <c r="TET743" s="479"/>
      <c r="TEU743" s="479"/>
      <c r="TEV743" s="479"/>
      <c r="TEW743" s="479"/>
      <c r="TEX743" s="479"/>
      <c r="TEY743" s="479"/>
      <c r="TEZ743" s="479"/>
      <c r="TFA743" s="479"/>
      <c r="TFB743" s="479"/>
      <c r="TFC743" s="479"/>
      <c r="TFD743" s="479"/>
      <c r="TFE743" s="479"/>
      <c r="TFF743" s="479"/>
      <c r="TFG743" s="479"/>
      <c r="TFH743" s="479"/>
      <c r="TFI743" s="479"/>
      <c r="TFJ743" s="479"/>
      <c r="TFK743" s="479"/>
      <c r="TFL743" s="479"/>
      <c r="TFM743" s="479"/>
      <c r="TFN743" s="479"/>
      <c r="TFO743" s="479"/>
      <c r="TFP743" s="479"/>
      <c r="TFQ743" s="479"/>
      <c r="TFR743" s="479"/>
      <c r="TFS743" s="479"/>
      <c r="TFT743" s="479"/>
      <c r="TFU743" s="479"/>
      <c r="TFV743" s="479"/>
      <c r="TFW743" s="479"/>
      <c r="TFX743" s="479"/>
      <c r="TFY743" s="479"/>
      <c r="TFZ743" s="479"/>
      <c r="TGA743" s="479"/>
      <c r="TGB743" s="479"/>
      <c r="TGC743" s="479"/>
      <c r="TGD743" s="479"/>
      <c r="TGE743" s="479"/>
      <c r="TGF743" s="479"/>
      <c r="TGG743" s="479"/>
      <c r="TGH743" s="479"/>
      <c r="TGI743" s="479"/>
      <c r="TGJ743" s="479"/>
      <c r="TGK743" s="479"/>
      <c r="TGL743" s="479"/>
      <c r="TGM743" s="479"/>
      <c r="TGN743" s="479"/>
      <c r="TGO743" s="479"/>
      <c r="TGP743" s="479"/>
      <c r="TGQ743" s="479"/>
      <c r="TGR743" s="479"/>
      <c r="TGS743" s="479"/>
      <c r="TGT743" s="479"/>
      <c r="TGU743" s="479"/>
      <c r="TGV743" s="479"/>
      <c r="TGW743" s="479"/>
      <c r="TGX743" s="479"/>
      <c r="TGY743" s="479"/>
      <c r="TGZ743" s="479"/>
      <c r="THA743" s="479"/>
      <c r="THB743" s="479"/>
      <c r="THC743" s="479"/>
      <c r="THD743" s="479"/>
      <c r="THE743" s="479"/>
      <c r="THF743" s="479"/>
      <c r="THG743" s="479"/>
      <c r="THH743" s="479"/>
      <c r="THI743" s="479"/>
      <c r="THJ743" s="479"/>
      <c r="THK743" s="479"/>
      <c r="THL743" s="479"/>
      <c r="THM743" s="479"/>
      <c r="THN743" s="479"/>
      <c r="THO743" s="479"/>
      <c r="THP743" s="479"/>
      <c r="THQ743" s="479"/>
      <c r="THR743" s="479"/>
      <c r="THS743" s="479"/>
      <c r="THT743" s="479"/>
      <c r="THU743" s="479"/>
      <c r="THV743" s="479"/>
      <c r="THW743" s="479"/>
      <c r="THX743" s="479"/>
      <c r="THY743" s="479"/>
      <c r="THZ743" s="479"/>
      <c r="TIA743" s="479"/>
      <c r="TIB743" s="479"/>
      <c r="TIC743" s="479"/>
      <c r="TID743" s="479"/>
      <c r="TIE743" s="479"/>
      <c r="TIF743" s="479"/>
      <c r="TIG743" s="479"/>
      <c r="TIH743" s="479"/>
      <c r="TII743" s="479"/>
      <c r="TIJ743" s="479"/>
      <c r="TIK743" s="479"/>
      <c r="TIL743" s="479"/>
      <c r="TIM743" s="479"/>
      <c r="TIN743" s="479"/>
      <c r="TIO743" s="479"/>
      <c r="TIP743" s="479"/>
      <c r="TIQ743" s="479"/>
      <c r="TIR743" s="479"/>
      <c r="TIS743" s="479"/>
      <c r="TIT743" s="479"/>
      <c r="TIU743" s="479"/>
      <c r="TIV743" s="479"/>
      <c r="TIW743" s="479"/>
      <c r="TIX743" s="479"/>
      <c r="TIY743" s="479"/>
      <c r="TIZ743" s="479"/>
      <c r="TJA743" s="479"/>
      <c r="TJB743" s="479"/>
      <c r="TJC743" s="479"/>
      <c r="TJD743" s="479"/>
      <c r="TJE743" s="479"/>
      <c r="TJF743" s="479"/>
      <c r="TJG743" s="479"/>
      <c r="TJH743" s="479"/>
      <c r="TJI743" s="479"/>
      <c r="TJJ743" s="479"/>
      <c r="TJK743" s="479"/>
      <c r="TJL743" s="479"/>
      <c r="TJM743" s="479"/>
      <c r="TJN743" s="479"/>
      <c r="TJO743" s="479"/>
      <c r="TJP743" s="479"/>
      <c r="TJQ743" s="479"/>
      <c r="TJR743" s="479"/>
      <c r="TJS743" s="479"/>
      <c r="TJT743" s="479"/>
      <c r="TJU743" s="479"/>
      <c r="TJV743" s="479"/>
      <c r="TJW743" s="479"/>
      <c r="TJX743" s="479"/>
      <c r="TJY743" s="479"/>
      <c r="TJZ743" s="479"/>
      <c r="TKA743" s="479"/>
      <c r="TKB743" s="479"/>
      <c r="TKC743" s="479"/>
      <c r="TKD743" s="479"/>
      <c r="TKE743" s="479"/>
      <c r="TKF743" s="479"/>
      <c r="TKG743" s="479"/>
      <c r="TKH743" s="479"/>
      <c r="TKI743" s="479"/>
      <c r="TKJ743" s="479"/>
      <c r="TKK743" s="479"/>
      <c r="TKL743" s="479"/>
      <c r="TKM743" s="479"/>
      <c r="TKN743" s="479"/>
      <c r="TKO743" s="479"/>
      <c r="TKP743" s="479"/>
      <c r="TKQ743" s="479"/>
      <c r="TKR743" s="479"/>
      <c r="TKS743" s="479"/>
      <c r="TKT743" s="479"/>
      <c r="TKU743" s="479"/>
      <c r="TKV743" s="479"/>
      <c r="TKW743" s="479"/>
      <c r="TKX743" s="479"/>
      <c r="TKY743" s="479"/>
      <c r="TKZ743" s="479"/>
      <c r="TLA743" s="479"/>
      <c r="TLB743" s="479"/>
      <c r="TLC743" s="479"/>
      <c r="TLD743" s="479"/>
      <c r="TLE743" s="479"/>
      <c r="TLF743" s="479"/>
      <c r="TLG743" s="479"/>
      <c r="TLH743" s="479"/>
      <c r="TLI743" s="479"/>
      <c r="TLJ743" s="479"/>
      <c r="TLK743" s="479"/>
      <c r="TLL743" s="479"/>
      <c r="TLM743" s="479"/>
      <c r="TLN743" s="479"/>
      <c r="TLO743" s="479"/>
      <c r="TLP743" s="479"/>
      <c r="TLQ743" s="479"/>
      <c r="TLR743" s="479"/>
      <c r="TLS743" s="479"/>
      <c r="TLT743" s="479"/>
      <c r="TLU743" s="479"/>
      <c r="TLV743" s="479"/>
      <c r="TLW743" s="479"/>
      <c r="TLX743" s="479"/>
      <c r="TLY743" s="479"/>
      <c r="TLZ743" s="479"/>
      <c r="TMA743" s="479"/>
      <c r="TMB743" s="479"/>
      <c r="TMC743" s="479"/>
      <c r="TMD743" s="479"/>
      <c r="TME743" s="479"/>
      <c r="TMF743" s="479"/>
      <c r="TMG743" s="479"/>
      <c r="TMH743" s="479"/>
      <c r="TMI743" s="479"/>
      <c r="TMJ743" s="479"/>
      <c r="TMK743" s="479"/>
      <c r="TML743" s="479"/>
      <c r="TMM743" s="479"/>
      <c r="TMN743" s="479"/>
      <c r="TMO743" s="479"/>
      <c r="TMP743" s="479"/>
      <c r="TMQ743" s="479"/>
      <c r="TMR743" s="479"/>
      <c r="TMS743" s="479"/>
      <c r="TMT743" s="479"/>
      <c r="TMU743" s="479"/>
      <c r="TMV743" s="479"/>
      <c r="TMW743" s="479"/>
      <c r="TMX743" s="479"/>
      <c r="TMY743" s="479"/>
      <c r="TMZ743" s="479"/>
      <c r="TNA743" s="479"/>
      <c r="TNB743" s="479"/>
      <c r="TNC743" s="479"/>
      <c r="TND743" s="479"/>
      <c r="TNE743" s="479"/>
      <c r="TNF743" s="479"/>
      <c r="TNG743" s="479"/>
      <c r="TNH743" s="479"/>
      <c r="TNI743" s="479"/>
      <c r="TNJ743" s="479"/>
      <c r="TNK743" s="479"/>
      <c r="TNL743" s="479"/>
      <c r="TNM743" s="479"/>
      <c r="TNN743" s="479"/>
      <c r="TNO743" s="479"/>
      <c r="TNP743" s="479"/>
      <c r="TNQ743" s="479"/>
      <c r="TNR743" s="479"/>
      <c r="TNS743" s="479"/>
      <c r="TNT743" s="479"/>
      <c r="TNU743" s="479"/>
      <c r="TNV743" s="479"/>
      <c r="TNW743" s="479"/>
      <c r="TNX743" s="479"/>
      <c r="TNY743" s="479"/>
      <c r="TNZ743" s="479"/>
      <c r="TOA743" s="479"/>
      <c r="TOB743" s="479"/>
      <c r="TOC743" s="479"/>
      <c r="TOD743" s="479"/>
      <c r="TOE743" s="479"/>
      <c r="TOF743" s="479"/>
      <c r="TOG743" s="479"/>
      <c r="TOH743" s="479"/>
      <c r="TOI743" s="479"/>
      <c r="TOJ743" s="479"/>
      <c r="TOK743" s="479"/>
      <c r="TOL743" s="479"/>
      <c r="TOM743" s="479"/>
      <c r="TON743" s="479"/>
      <c r="TOO743" s="479"/>
      <c r="TOP743" s="479"/>
      <c r="TOQ743" s="479"/>
      <c r="TOR743" s="479"/>
      <c r="TOS743" s="479"/>
      <c r="TOT743" s="479"/>
      <c r="TOU743" s="479"/>
      <c r="TOV743" s="479"/>
      <c r="TOW743" s="479"/>
      <c r="TOX743" s="479"/>
      <c r="TOY743" s="479"/>
      <c r="TOZ743" s="479"/>
      <c r="TPA743" s="479"/>
      <c r="TPB743" s="479"/>
      <c r="TPC743" s="479"/>
      <c r="TPD743" s="479"/>
      <c r="TPE743" s="479"/>
      <c r="TPF743" s="479"/>
      <c r="TPG743" s="479"/>
      <c r="TPH743" s="479"/>
      <c r="TPI743" s="479"/>
      <c r="TPJ743" s="479"/>
      <c r="TPK743" s="479"/>
      <c r="TPL743" s="479"/>
      <c r="TPM743" s="479"/>
      <c r="TPN743" s="479"/>
      <c r="TPO743" s="479"/>
      <c r="TPP743" s="479"/>
      <c r="TPQ743" s="479"/>
      <c r="TPR743" s="479"/>
      <c r="TPS743" s="479"/>
      <c r="TPT743" s="479"/>
      <c r="TPU743" s="479"/>
      <c r="TPV743" s="479"/>
      <c r="TPW743" s="479"/>
      <c r="TPX743" s="479"/>
      <c r="TPY743" s="479"/>
      <c r="TPZ743" s="479"/>
      <c r="TQA743" s="479"/>
      <c r="TQB743" s="479"/>
      <c r="TQC743" s="479"/>
      <c r="TQD743" s="479"/>
      <c r="TQE743" s="479"/>
      <c r="TQF743" s="479"/>
      <c r="TQG743" s="479"/>
      <c r="TQH743" s="479"/>
      <c r="TQI743" s="479"/>
      <c r="TQJ743" s="479"/>
      <c r="TQK743" s="479"/>
      <c r="TQL743" s="479"/>
      <c r="TQM743" s="479"/>
      <c r="TQN743" s="479"/>
      <c r="TQO743" s="479"/>
      <c r="TQP743" s="479"/>
      <c r="TQQ743" s="479"/>
      <c r="TQR743" s="479"/>
      <c r="TQS743" s="479"/>
      <c r="TQT743" s="479"/>
      <c r="TQU743" s="479"/>
      <c r="TQV743" s="479"/>
      <c r="TQW743" s="479"/>
      <c r="TQX743" s="479"/>
      <c r="TQY743" s="479"/>
      <c r="TQZ743" s="479"/>
      <c r="TRA743" s="479"/>
      <c r="TRB743" s="479"/>
      <c r="TRC743" s="479"/>
      <c r="TRD743" s="479"/>
      <c r="TRE743" s="479"/>
      <c r="TRF743" s="479"/>
      <c r="TRG743" s="479"/>
      <c r="TRH743" s="479"/>
      <c r="TRI743" s="479"/>
      <c r="TRJ743" s="479"/>
      <c r="TRK743" s="479"/>
      <c r="TRL743" s="479"/>
      <c r="TRM743" s="479"/>
      <c r="TRN743" s="479"/>
      <c r="TRO743" s="479"/>
      <c r="TRP743" s="479"/>
      <c r="TRQ743" s="479"/>
      <c r="TRR743" s="479"/>
      <c r="TRS743" s="479"/>
      <c r="TRT743" s="479"/>
      <c r="TRU743" s="479"/>
      <c r="TRV743" s="479"/>
      <c r="TRW743" s="479"/>
      <c r="TRX743" s="479"/>
      <c r="TRY743" s="479"/>
      <c r="TRZ743" s="479"/>
      <c r="TSA743" s="479"/>
      <c r="TSB743" s="479"/>
      <c r="TSC743" s="479"/>
      <c r="TSD743" s="479"/>
      <c r="TSE743" s="479"/>
      <c r="TSF743" s="479"/>
      <c r="TSG743" s="479"/>
      <c r="TSH743" s="479"/>
      <c r="TSI743" s="479"/>
      <c r="TSJ743" s="479"/>
      <c r="TSK743" s="479"/>
      <c r="TSL743" s="479"/>
      <c r="TSM743" s="479"/>
      <c r="TSN743" s="479"/>
      <c r="TSO743" s="479"/>
      <c r="TSP743" s="479"/>
      <c r="TSQ743" s="479"/>
      <c r="TSR743" s="479"/>
      <c r="TSS743" s="479"/>
      <c r="TST743" s="479"/>
      <c r="TSU743" s="479"/>
      <c r="TSV743" s="479"/>
      <c r="TSW743" s="479"/>
      <c r="TSX743" s="479"/>
      <c r="TSY743" s="479"/>
      <c r="TSZ743" s="479"/>
      <c r="TTA743" s="479"/>
      <c r="TTB743" s="479"/>
      <c r="TTC743" s="479"/>
      <c r="TTD743" s="479"/>
      <c r="TTE743" s="479"/>
      <c r="TTF743" s="479"/>
      <c r="TTG743" s="479"/>
      <c r="TTH743" s="479"/>
      <c r="TTI743" s="479"/>
      <c r="TTJ743" s="479"/>
      <c r="TTK743" s="479"/>
      <c r="TTL743" s="479"/>
      <c r="TTM743" s="479"/>
      <c r="TTN743" s="479"/>
      <c r="TTO743" s="479"/>
      <c r="TTP743" s="479"/>
      <c r="TTQ743" s="479"/>
      <c r="TTR743" s="479"/>
      <c r="TTS743" s="479"/>
      <c r="TTT743" s="479"/>
      <c r="TTU743" s="479"/>
      <c r="TTV743" s="479"/>
      <c r="TTW743" s="479"/>
      <c r="TTX743" s="479"/>
      <c r="TTY743" s="479"/>
      <c r="TTZ743" s="479"/>
      <c r="TUA743" s="479"/>
      <c r="TUB743" s="479"/>
      <c r="TUC743" s="479"/>
      <c r="TUD743" s="479"/>
      <c r="TUE743" s="479"/>
      <c r="TUF743" s="479"/>
      <c r="TUG743" s="479"/>
      <c r="TUH743" s="479"/>
      <c r="TUI743" s="479"/>
      <c r="TUJ743" s="479"/>
      <c r="TUK743" s="479"/>
      <c r="TUL743" s="479"/>
      <c r="TUM743" s="479"/>
      <c r="TUN743" s="479"/>
      <c r="TUO743" s="479"/>
      <c r="TUP743" s="479"/>
      <c r="TUQ743" s="479"/>
      <c r="TUR743" s="479"/>
      <c r="TUS743" s="479"/>
      <c r="TUT743" s="479"/>
      <c r="TUU743" s="479"/>
      <c r="TUV743" s="479"/>
      <c r="TUW743" s="479"/>
      <c r="TUX743" s="479"/>
      <c r="TUY743" s="479"/>
      <c r="TUZ743" s="479"/>
      <c r="TVA743" s="479"/>
      <c r="TVB743" s="479"/>
      <c r="TVC743" s="479"/>
      <c r="TVD743" s="479"/>
      <c r="TVE743" s="479"/>
      <c r="TVF743" s="479"/>
      <c r="TVG743" s="479"/>
      <c r="TVH743" s="479"/>
      <c r="TVI743" s="479"/>
      <c r="TVJ743" s="479"/>
      <c r="TVK743" s="479"/>
      <c r="TVL743" s="479"/>
      <c r="TVM743" s="479"/>
      <c r="TVN743" s="479"/>
      <c r="TVO743" s="479"/>
      <c r="TVP743" s="479"/>
      <c r="TVQ743" s="479"/>
      <c r="TVR743" s="479"/>
      <c r="TVS743" s="479"/>
      <c r="TVT743" s="479"/>
      <c r="TVU743" s="479"/>
      <c r="TVV743" s="479"/>
      <c r="TVW743" s="479"/>
      <c r="TVX743" s="479"/>
      <c r="TVY743" s="479"/>
      <c r="TVZ743" s="479"/>
      <c r="TWA743" s="479"/>
      <c r="TWB743" s="479"/>
      <c r="TWC743" s="479"/>
      <c r="TWD743" s="479"/>
      <c r="TWE743" s="479"/>
      <c r="TWF743" s="479"/>
      <c r="TWG743" s="479"/>
      <c r="TWH743" s="479"/>
      <c r="TWI743" s="479"/>
      <c r="TWJ743" s="479"/>
      <c r="TWK743" s="479"/>
      <c r="TWL743" s="479"/>
      <c r="TWM743" s="479"/>
      <c r="TWN743" s="479"/>
      <c r="TWO743" s="479"/>
      <c r="TWP743" s="479"/>
      <c r="TWQ743" s="479"/>
      <c r="TWR743" s="479"/>
      <c r="TWS743" s="479"/>
      <c r="TWT743" s="479"/>
      <c r="TWU743" s="479"/>
      <c r="TWV743" s="479"/>
      <c r="TWW743" s="479"/>
      <c r="TWX743" s="479"/>
      <c r="TWY743" s="479"/>
      <c r="TWZ743" s="479"/>
      <c r="TXA743" s="479"/>
      <c r="TXB743" s="479"/>
      <c r="TXC743" s="479"/>
      <c r="TXD743" s="479"/>
      <c r="TXE743" s="479"/>
      <c r="TXF743" s="479"/>
      <c r="TXG743" s="479"/>
      <c r="TXH743" s="479"/>
      <c r="TXI743" s="479"/>
      <c r="TXJ743" s="479"/>
      <c r="TXK743" s="479"/>
      <c r="TXL743" s="479"/>
      <c r="TXM743" s="479"/>
      <c r="TXN743" s="479"/>
      <c r="TXO743" s="479"/>
      <c r="TXP743" s="479"/>
      <c r="TXQ743" s="479"/>
      <c r="TXR743" s="479"/>
      <c r="TXS743" s="479"/>
      <c r="TXT743" s="479"/>
      <c r="TXU743" s="479"/>
      <c r="TXV743" s="479"/>
      <c r="TXW743" s="479"/>
      <c r="TXX743" s="479"/>
      <c r="TXY743" s="479"/>
      <c r="TXZ743" s="479"/>
      <c r="TYA743" s="479"/>
      <c r="TYB743" s="479"/>
      <c r="TYC743" s="479"/>
      <c r="TYD743" s="479"/>
      <c r="TYE743" s="479"/>
      <c r="TYF743" s="479"/>
      <c r="TYG743" s="479"/>
      <c r="TYH743" s="479"/>
      <c r="TYI743" s="479"/>
      <c r="TYJ743" s="479"/>
      <c r="TYK743" s="479"/>
      <c r="TYL743" s="479"/>
      <c r="TYM743" s="479"/>
      <c r="TYN743" s="479"/>
      <c r="TYO743" s="479"/>
      <c r="TYP743" s="479"/>
      <c r="TYQ743" s="479"/>
      <c r="TYR743" s="479"/>
      <c r="TYS743" s="479"/>
      <c r="TYT743" s="479"/>
      <c r="TYU743" s="479"/>
      <c r="TYV743" s="479"/>
      <c r="TYW743" s="479"/>
      <c r="TYX743" s="479"/>
      <c r="TYY743" s="479"/>
      <c r="TYZ743" s="479"/>
      <c r="TZA743" s="479"/>
      <c r="TZB743" s="479"/>
      <c r="TZC743" s="479"/>
      <c r="TZD743" s="479"/>
      <c r="TZE743" s="479"/>
      <c r="TZF743" s="479"/>
      <c r="TZG743" s="479"/>
      <c r="TZH743" s="479"/>
      <c r="TZI743" s="479"/>
      <c r="TZJ743" s="479"/>
      <c r="TZK743" s="479"/>
      <c r="TZL743" s="479"/>
      <c r="TZM743" s="479"/>
      <c r="TZN743" s="479"/>
      <c r="TZO743" s="479"/>
      <c r="TZP743" s="479"/>
      <c r="TZQ743" s="479"/>
      <c r="TZR743" s="479"/>
      <c r="TZS743" s="479"/>
      <c r="TZT743" s="479"/>
      <c r="TZU743" s="479"/>
      <c r="TZV743" s="479"/>
      <c r="TZW743" s="479"/>
      <c r="TZX743" s="479"/>
      <c r="TZY743" s="479"/>
      <c r="TZZ743" s="479"/>
      <c r="UAA743" s="479"/>
      <c r="UAB743" s="479"/>
      <c r="UAC743" s="479"/>
      <c r="UAD743" s="479"/>
      <c r="UAE743" s="479"/>
      <c r="UAF743" s="479"/>
      <c r="UAG743" s="479"/>
      <c r="UAH743" s="479"/>
      <c r="UAI743" s="479"/>
      <c r="UAJ743" s="479"/>
      <c r="UAK743" s="479"/>
      <c r="UAL743" s="479"/>
      <c r="UAM743" s="479"/>
      <c r="UAN743" s="479"/>
      <c r="UAO743" s="479"/>
      <c r="UAP743" s="479"/>
      <c r="UAQ743" s="479"/>
      <c r="UAR743" s="479"/>
      <c r="UAS743" s="479"/>
      <c r="UAT743" s="479"/>
      <c r="UAU743" s="479"/>
      <c r="UAV743" s="479"/>
      <c r="UAW743" s="479"/>
      <c r="UAX743" s="479"/>
      <c r="UAY743" s="479"/>
      <c r="UAZ743" s="479"/>
      <c r="UBA743" s="479"/>
      <c r="UBB743" s="479"/>
      <c r="UBC743" s="479"/>
      <c r="UBD743" s="479"/>
      <c r="UBE743" s="479"/>
      <c r="UBF743" s="479"/>
      <c r="UBG743" s="479"/>
      <c r="UBH743" s="479"/>
      <c r="UBI743" s="479"/>
      <c r="UBJ743" s="479"/>
      <c r="UBK743" s="479"/>
      <c r="UBL743" s="479"/>
      <c r="UBM743" s="479"/>
      <c r="UBN743" s="479"/>
      <c r="UBO743" s="479"/>
      <c r="UBP743" s="479"/>
      <c r="UBQ743" s="479"/>
      <c r="UBR743" s="479"/>
      <c r="UBS743" s="479"/>
      <c r="UBT743" s="479"/>
      <c r="UBU743" s="479"/>
      <c r="UBV743" s="479"/>
      <c r="UBW743" s="479"/>
      <c r="UBX743" s="479"/>
      <c r="UBY743" s="479"/>
      <c r="UBZ743" s="479"/>
      <c r="UCA743" s="479"/>
      <c r="UCB743" s="479"/>
      <c r="UCC743" s="479"/>
      <c r="UCD743" s="479"/>
      <c r="UCE743" s="479"/>
      <c r="UCF743" s="479"/>
      <c r="UCG743" s="479"/>
      <c r="UCH743" s="479"/>
      <c r="UCI743" s="479"/>
      <c r="UCJ743" s="479"/>
      <c r="UCK743" s="479"/>
      <c r="UCL743" s="479"/>
      <c r="UCM743" s="479"/>
      <c r="UCN743" s="479"/>
      <c r="UCO743" s="479"/>
      <c r="UCP743" s="479"/>
      <c r="UCQ743" s="479"/>
      <c r="UCR743" s="479"/>
      <c r="UCS743" s="479"/>
      <c r="UCT743" s="479"/>
      <c r="UCU743" s="479"/>
      <c r="UCV743" s="479"/>
      <c r="UCW743" s="479"/>
      <c r="UCX743" s="479"/>
      <c r="UCY743" s="479"/>
      <c r="UCZ743" s="479"/>
      <c r="UDA743" s="479"/>
      <c r="UDB743" s="479"/>
      <c r="UDC743" s="479"/>
      <c r="UDD743" s="479"/>
      <c r="UDE743" s="479"/>
      <c r="UDF743" s="479"/>
      <c r="UDG743" s="479"/>
      <c r="UDH743" s="479"/>
      <c r="UDI743" s="479"/>
      <c r="UDJ743" s="479"/>
      <c r="UDK743" s="479"/>
      <c r="UDL743" s="479"/>
      <c r="UDM743" s="479"/>
      <c r="UDN743" s="479"/>
      <c r="UDO743" s="479"/>
      <c r="UDP743" s="479"/>
      <c r="UDQ743" s="479"/>
      <c r="UDR743" s="479"/>
      <c r="UDS743" s="479"/>
      <c r="UDT743" s="479"/>
      <c r="UDU743" s="479"/>
      <c r="UDV743" s="479"/>
      <c r="UDW743" s="479"/>
      <c r="UDX743" s="479"/>
      <c r="UDY743" s="479"/>
      <c r="UDZ743" s="479"/>
      <c r="UEA743" s="479"/>
      <c r="UEB743" s="479"/>
      <c r="UEC743" s="479"/>
      <c r="UED743" s="479"/>
      <c r="UEE743" s="479"/>
      <c r="UEF743" s="479"/>
      <c r="UEG743" s="479"/>
      <c r="UEH743" s="479"/>
      <c r="UEI743" s="479"/>
      <c r="UEJ743" s="479"/>
      <c r="UEK743" s="479"/>
      <c r="UEL743" s="479"/>
      <c r="UEM743" s="479"/>
      <c r="UEN743" s="479"/>
      <c r="UEO743" s="479"/>
      <c r="UEP743" s="479"/>
      <c r="UEQ743" s="479"/>
      <c r="UER743" s="479"/>
      <c r="UES743" s="479"/>
      <c r="UET743" s="479"/>
      <c r="UEU743" s="479"/>
      <c r="UEV743" s="479"/>
      <c r="UEW743" s="479"/>
      <c r="UEX743" s="479"/>
      <c r="UEY743" s="479"/>
      <c r="UEZ743" s="479"/>
      <c r="UFA743" s="479"/>
      <c r="UFB743" s="479"/>
      <c r="UFC743" s="479"/>
      <c r="UFD743" s="479"/>
      <c r="UFE743" s="479"/>
      <c r="UFF743" s="479"/>
      <c r="UFG743" s="479"/>
      <c r="UFH743" s="479"/>
      <c r="UFI743" s="479"/>
      <c r="UFJ743" s="479"/>
      <c r="UFK743" s="479"/>
      <c r="UFL743" s="479"/>
      <c r="UFM743" s="479"/>
      <c r="UFN743" s="479"/>
      <c r="UFO743" s="479"/>
      <c r="UFP743" s="479"/>
      <c r="UFQ743" s="479"/>
      <c r="UFR743" s="479"/>
      <c r="UFS743" s="479"/>
      <c r="UFT743" s="479"/>
      <c r="UFU743" s="479"/>
      <c r="UFV743" s="479"/>
      <c r="UFW743" s="479"/>
      <c r="UFX743" s="479"/>
      <c r="UFY743" s="479"/>
      <c r="UFZ743" s="479"/>
      <c r="UGA743" s="479"/>
      <c r="UGB743" s="479"/>
      <c r="UGC743" s="479"/>
      <c r="UGD743" s="479"/>
      <c r="UGE743" s="479"/>
      <c r="UGF743" s="479"/>
      <c r="UGG743" s="479"/>
      <c r="UGH743" s="479"/>
      <c r="UGI743" s="479"/>
      <c r="UGJ743" s="479"/>
      <c r="UGK743" s="479"/>
      <c r="UGL743" s="479"/>
      <c r="UGM743" s="479"/>
      <c r="UGN743" s="479"/>
      <c r="UGO743" s="479"/>
      <c r="UGP743" s="479"/>
      <c r="UGQ743" s="479"/>
      <c r="UGR743" s="479"/>
      <c r="UGS743" s="479"/>
      <c r="UGT743" s="479"/>
      <c r="UGU743" s="479"/>
      <c r="UGV743" s="479"/>
      <c r="UGW743" s="479"/>
      <c r="UGX743" s="479"/>
      <c r="UGY743" s="479"/>
      <c r="UGZ743" s="479"/>
      <c r="UHA743" s="479"/>
      <c r="UHB743" s="479"/>
      <c r="UHC743" s="479"/>
      <c r="UHD743" s="479"/>
      <c r="UHE743" s="479"/>
      <c r="UHF743" s="479"/>
      <c r="UHG743" s="479"/>
      <c r="UHH743" s="479"/>
      <c r="UHI743" s="479"/>
      <c r="UHJ743" s="479"/>
      <c r="UHK743" s="479"/>
      <c r="UHL743" s="479"/>
      <c r="UHM743" s="479"/>
      <c r="UHN743" s="479"/>
      <c r="UHO743" s="479"/>
      <c r="UHP743" s="479"/>
      <c r="UHQ743" s="479"/>
      <c r="UHR743" s="479"/>
      <c r="UHS743" s="479"/>
      <c r="UHT743" s="479"/>
      <c r="UHU743" s="479"/>
      <c r="UHV743" s="479"/>
      <c r="UHW743" s="479"/>
      <c r="UHX743" s="479"/>
      <c r="UHY743" s="479"/>
      <c r="UHZ743" s="479"/>
      <c r="UIA743" s="479"/>
      <c r="UIB743" s="479"/>
      <c r="UIC743" s="479"/>
      <c r="UID743" s="479"/>
      <c r="UIE743" s="479"/>
      <c r="UIF743" s="479"/>
      <c r="UIG743" s="479"/>
      <c r="UIH743" s="479"/>
      <c r="UII743" s="479"/>
      <c r="UIJ743" s="479"/>
      <c r="UIK743" s="479"/>
      <c r="UIL743" s="479"/>
      <c r="UIM743" s="479"/>
      <c r="UIN743" s="479"/>
      <c r="UIO743" s="479"/>
      <c r="UIP743" s="479"/>
      <c r="UIQ743" s="479"/>
      <c r="UIR743" s="479"/>
      <c r="UIS743" s="479"/>
      <c r="UIT743" s="479"/>
      <c r="UIU743" s="479"/>
      <c r="UIV743" s="479"/>
      <c r="UIW743" s="479"/>
      <c r="UIX743" s="479"/>
      <c r="UIY743" s="479"/>
      <c r="UIZ743" s="479"/>
      <c r="UJA743" s="479"/>
      <c r="UJB743" s="479"/>
      <c r="UJC743" s="479"/>
      <c r="UJD743" s="479"/>
      <c r="UJE743" s="479"/>
      <c r="UJF743" s="479"/>
      <c r="UJG743" s="479"/>
      <c r="UJH743" s="479"/>
      <c r="UJI743" s="479"/>
      <c r="UJJ743" s="479"/>
      <c r="UJK743" s="479"/>
      <c r="UJL743" s="479"/>
      <c r="UJM743" s="479"/>
      <c r="UJN743" s="479"/>
      <c r="UJO743" s="479"/>
      <c r="UJP743" s="479"/>
      <c r="UJQ743" s="479"/>
      <c r="UJR743" s="479"/>
      <c r="UJS743" s="479"/>
      <c r="UJT743" s="479"/>
      <c r="UJU743" s="479"/>
      <c r="UJV743" s="479"/>
      <c r="UJW743" s="479"/>
      <c r="UJX743" s="479"/>
      <c r="UJY743" s="479"/>
      <c r="UJZ743" s="479"/>
      <c r="UKA743" s="479"/>
      <c r="UKB743" s="479"/>
      <c r="UKC743" s="479"/>
      <c r="UKD743" s="479"/>
      <c r="UKE743" s="479"/>
      <c r="UKF743" s="479"/>
      <c r="UKG743" s="479"/>
      <c r="UKH743" s="479"/>
      <c r="UKI743" s="479"/>
      <c r="UKJ743" s="479"/>
      <c r="UKK743" s="479"/>
      <c r="UKL743" s="479"/>
      <c r="UKM743" s="479"/>
      <c r="UKN743" s="479"/>
      <c r="UKO743" s="479"/>
      <c r="UKP743" s="479"/>
      <c r="UKQ743" s="479"/>
      <c r="UKR743" s="479"/>
      <c r="UKS743" s="479"/>
      <c r="UKT743" s="479"/>
      <c r="UKU743" s="479"/>
      <c r="UKV743" s="479"/>
      <c r="UKW743" s="479"/>
      <c r="UKX743" s="479"/>
      <c r="UKY743" s="479"/>
      <c r="UKZ743" s="479"/>
      <c r="ULA743" s="479"/>
      <c r="ULB743" s="479"/>
      <c r="ULC743" s="479"/>
      <c r="ULD743" s="479"/>
      <c r="ULE743" s="479"/>
      <c r="ULF743" s="479"/>
      <c r="ULG743" s="479"/>
      <c r="ULH743" s="479"/>
      <c r="ULI743" s="479"/>
      <c r="ULJ743" s="479"/>
      <c r="ULK743" s="479"/>
      <c r="ULL743" s="479"/>
      <c r="ULM743" s="479"/>
      <c r="ULN743" s="479"/>
      <c r="ULO743" s="479"/>
      <c r="ULP743" s="479"/>
      <c r="ULQ743" s="479"/>
      <c r="ULR743" s="479"/>
      <c r="ULS743" s="479"/>
      <c r="ULT743" s="479"/>
      <c r="ULU743" s="479"/>
      <c r="ULV743" s="479"/>
      <c r="ULW743" s="479"/>
      <c r="ULX743" s="479"/>
      <c r="ULY743" s="479"/>
      <c r="ULZ743" s="479"/>
      <c r="UMA743" s="479"/>
      <c r="UMB743" s="479"/>
      <c r="UMC743" s="479"/>
      <c r="UMD743" s="479"/>
      <c r="UME743" s="479"/>
      <c r="UMF743" s="479"/>
      <c r="UMG743" s="479"/>
      <c r="UMH743" s="479"/>
      <c r="UMI743" s="479"/>
      <c r="UMJ743" s="479"/>
      <c r="UMK743" s="479"/>
      <c r="UML743" s="479"/>
      <c r="UMM743" s="479"/>
      <c r="UMN743" s="479"/>
      <c r="UMO743" s="479"/>
      <c r="UMP743" s="479"/>
      <c r="UMQ743" s="479"/>
      <c r="UMR743" s="479"/>
      <c r="UMS743" s="479"/>
      <c r="UMT743" s="479"/>
      <c r="UMU743" s="479"/>
      <c r="UMV743" s="479"/>
      <c r="UMW743" s="479"/>
      <c r="UMX743" s="479"/>
      <c r="UMY743" s="479"/>
      <c r="UMZ743" s="479"/>
      <c r="UNA743" s="479"/>
      <c r="UNB743" s="479"/>
      <c r="UNC743" s="479"/>
      <c r="UND743" s="479"/>
      <c r="UNE743" s="479"/>
      <c r="UNF743" s="479"/>
      <c r="UNG743" s="479"/>
      <c r="UNH743" s="479"/>
      <c r="UNI743" s="479"/>
      <c r="UNJ743" s="479"/>
      <c r="UNK743" s="479"/>
      <c r="UNL743" s="479"/>
      <c r="UNM743" s="479"/>
      <c r="UNN743" s="479"/>
      <c r="UNO743" s="479"/>
      <c r="UNP743" s="479"/>
      <c r="UNQ743" s="479"/>
      <c r="UNR743" s="479"/>
      <c r="UNS743" s="479"/>
      <c r="UNT743" s="479"/>
      <c r="UNU743" s="479"/>
      <c r="UNV743" s="479"/>
      <c r="UNW743" s="479"/>
      <c r="UNX743" s="479"/>
      <c r="UNY743" s="479"/>
      <c r="UNZ743" s="479"/>
      <c r="UOA743" s="479"/>
      <c r="UOB743" s="479"/>
      <c r="UOC743" s="479"/>
      <c r="UOD743" s="479"/>
      <c r="UOE743" s="479"/>
      <c r="UOF743" s="479"/>
      <c r="UOG743" s="479"/>
      <c r="UOH743" s="479"/>
      <c r="UOI743" s="479"/>
      <c r="UOJ743" s="479"/>
      <c r="UOK743" s="479"/>
      <c r="UOL743" s="479"/>
      <c r="UOM743" s="479"/>
      <c r="UON743" s="479"/>
      <c r="UOO743" s="479"/>
      <c r="UOP743" s="479"/>
      <c r="UOQ743" s="479"/>
      <c r="UOR743" s="479"/>
      <c r="UOS743" s="479"/>
      <c r="UOT743" s="479"/>
      <c r="UOU743" s="479"/>
      <c r="UOV743" s="479"/>
      <c r="UOW743" s="479"/>
      <c r="UOX743" s="479"/>
      <c r="UOY743" s="479"/>
      <c r="UOZ743" s="479"/>
      <c r="UPA743" s="479"/>
      <c r="UPB743" s="479"/>
      <c r="UPC743" s="479"/>
      <c r="UPD743" s="479"/>
      <c r="UPE743" s="479"/>
      <c r="UPF743" s="479"/>
      <c r="UPG743" s="479"/>
      <c r="UPH743" s="479"/>
      <c r="UPI743" s="479"/>
      <c r="UPJ743" s="479"/>
      <c r="UPK743" s="479"/>
      <c r="UPL743" s="479"/>
      <c r="UPM743" s="479"/>
      <c r="UPN743" s="479"/>
      <c r="UPO743" s="479"/>
      <c r="UPP743" s="479"/>
      <c r="UPQ743" s="479"/>
      <c r="UPR743" s="479"/>
      <c r="UPS743" s="479"/>
      <c r="UPT743" s="479"/>
      <c r="UPU743" s="479"/>
      <c r="UPV743" s="479"/>
      <c r="UPW743" s="479"/>
      <c r="UPX743" s="479"/>
      <c r="UPY743" s="479"/>
      <c r="UPZ743" s="479"/>
      <c r="UQA743" s="479"/>
      <c r="UQB743" s="479"/>
      <c r="UQC743" s="479"/>
      <c r="UQD743" s="479"/>
      <c r="UQE743" s="479"/>
      <c r="UQF743" s="479"/>
      <c r="UQG743" s="479"/>
      <c r="UQH743" s="479"/>
      <c r="UQI743" s="479"/>
      <c r="UQJ743" s="479"/>
      <c r="UQK743" s="479"/>
      <c r="UQL743" s="479"/>
      <c r="UQM743" s="479"/>
      <c r="UQN743" s="479"/>
      <c r="UQO743" s="479"/>
      <c r="UQP743" s="479"/>
      <c r="UQQ743" s="479"/>
      <c r="UQR743" s="479"/>
      <c r="UQS743" s="479"/>
      <c r="UQT743" s="479"/>
      <c r="UQU743" s="479"/>
      <c r="UQV743" s="479"/>
      <c r="UQW743" s="479"/>
      <c r="UQX743" s="479"/>
      <c r="UQY743" s="479"/>
      <c r="UQZ743" s="479"/>
      <c r="URA743" s="479"/>
      <c r="URB743" s="479"/>
      <c r="URC743" s="479"/>
      <c r="URD743" s="479"/>
      <c r="URE743" s="479"/>
      <c r="URF743" s="479"/>
      <c r="URG743" s="479"/>
      <c r="URH743" s="479"/>
      <c r="URI743" s="479"/>
      <c r="URJ743" s="479"/>
      <c r="URK743" s="479"/>
      <c r="URL743" s="479"/>
      <c r="URM743" s="479"/>
      <c r="URN743" s="479"/>
      <c r="URO743" s="479"/>
      <c r="URP743" s="479"/>
      <c r="URQ743" s="479"/>
      <c r="URR743" s="479"/>
      <c r="URS743" s="479"/>
      <c r="URT743" s="479"/>
      <c r="URU743" s="479"/>
      <c r="URV743" s="479"/>
      <c r="URW743" s="479"/>
      <c r="URX743" s="479"/>
      <c r="URY743" s="479"/>
      <c r="URZ743" s="479"/>
      <c r="USA743" s="479"/>
      <c r="USB743" s="479"/>
      <c r="USC743" s="479"/>
      <c r="USD743" s="479"/>
      <c r="USE743" s="479"/>
      <c r="USF743" s="479"/>
      <c r="USG743" s="479"/>
      <c r="USH743" s="479"/>
      <c r="USI743" s="479"/>
      <c r="USJ743" s="479"/>
      <c r="USK743" s="479"/>
      <c r="USL743" s="479"/>
      <c r="USM743" s="479"/>
      <c r="USN743" s="479"/>
      <c r="USO743" s="479"/>
      <c r="USP743" s="479"/>
      <c r="USQ743" s="479"/>
      <c r="USR743" s="479"/>
      <c r="USS743" s="479"/>
      <c r="UST743" s="479"/>
      <c r="USU743" s="479"/>
      <c r="USV743" s="479"/>
      <c r="USW743" s="479"/>
      <c r="USX743" s="479"/>
      <c r="USY743" s="479"/>
      <c r="USZ743" s="479"/>
      <c r="UTA743" s="479"/>
      <c r="UTB743" s="479"/>
      <c r="UTC743" s="479"/>
      <c r="UTD743" s="479"/>
      <c r="UTE743" s="479"/>
      <c r="UTF743" s="479"/>
      <c r="UTG743" s="479"/>
      <c r="UTH743" s="479"/>
      <c r="UTI743" s="479"/>
      <c r="UTJ743" s="479"/>
      <c r="UTK743" s="479"/>
      <c r="UTL743" s="479"/>
      <c r="UTM743" s="479"/>
      <c r="UTN743" s="479"/>
      <c r="UTO743" s="479"/>
      <c r="UTP743" s="479"/>
      <c r="UTQ743" s="479"/>
      <c r="UTR743" s="479"/>
      <c r="UTS743" s="479"/>
      <c r="UTT743" s="479"/>
      <c r="UTU743" s="479"/>
      <c r="UTV743" s="479"/>
      <c r="UTW743" s="479"/>
      <c r="UTX743" s="479"/>
      <c r="UTY743" s="479"/>
      <c r="UTZ743" s="479"/>
      <c r="UUA743" s="479"/>
      <c r="UUB743" s="479"/>
      <c r="UUC743" s="479"/>
      <c r="UUD743" s="479"/>
      <c r="UUE743" s="479"/>
      <c r="UUF743" s="479"/>
      <c r="UUG743" s="479"/>
      <c r="UUH743" s="479"/>
      <c r="UUI743" s="479"/>
      <c r="UUJ743" s="479"/>
      <c r="UUK743" s="479"/>
      <c r="UUL743" s="479"/>
      <c r="UUM743" s="479"/>
      <c r="UUN743" s="479"/>
      <c r="UUO743" s="479"/>
      <c r="UUP743" s="479"/>
      <c r="UUQ743" s="479"/>
      <c r="UUR743" s="479"/>
      <c r="UUS743" s="479"/>
      <c r="UUT743" s="479"/>
      <c r="UUU743" s="479"/>
      <c r="UUV743" s="479"/>
      <c r="UUW743" s="479"/>
      <c r="UUX743" s="479"/>
      <c r="UUY743" s="479"/>
      <c r="UUZ743" s="479"/>
      <c r="UVA743" s="479"/>
      <c r="UVB743" s="479"/>
      <c r="UVC743" s="479"/>
      <c r="UVD743" s="479"/>
      <c r="UVE743" s="479"/>
      <c r="UVF743" s="479"/>
      <c r="UVG743" s="479"/>
      <c r="UVH743" s="479"/>
      <c r="UVI743" s="479"/>
      <c r="UVJ743" s="479"/>
      <c r="UVK743" s="479"/>
      <c r="UVL743" s="479"/>
      <c r="UVM743" s="479"/>
      <c r="UVN743" s="479"/>
      <c r="UVO743" s="479"/>
      <c r="UVP743" s="479"/>
      <c r="UVQ743" s="479"/>
      <c r="UVR743" s="479"/>
      <c r="UVS743" s="479"/>
      <c r="UVT743" s="479"/>
      <c r="UVU743" s="479"/>
      <c r="UVV743" s="479"/>
      <c r="UVW743" s="479"/>
      <c r="UVX743" s="479"/>
      <c r="UVY743" s="479"/>
      <c r="UVZ743" s="479"/>
      <c r="UWA743" s="479"/>
      <c r="UWB743" s="479"/>
      <c r="UWC743" s="479"/>
      <c r="UWD743" s="479"/>
      <c r="UWE743" s="479"/>
      <c r="UWF743" s="479"/>
      <c r="UWG743" s="479"/>
      <c r="UWH743" s="479"/>
      <c r="UWI743" s="479"/>
      <c r="UWJ743" s="479"/>
      <c r="UWK743" s="479"/>
      <c r="UWL743" s="479"/>
      <c r="UWM743" s="479"/>
      <c r="UWN743" s="479"/>
      <c r="UWO743" s="479"/>
      <c r="UWP743" s="479"/>
      <c r="UWQ743" s="479"/>
      <c r="UWR743" s="479"/>
      <c r="UWS743" s="479"/>
      <c r="UWT743" s="479"/>
      <c r="UWU743" s="479"/>
      <c r="UWV743" s="479"/>
      <c r="UWW743" s="479"/>
      <c r="UWX743" s="479"/>
      <c r="UWY743" s="479"/>
      <c r="UWZ743" s="479"/>
      <c r="UXA743" s="479"/>
      <c r="UXB743" s="479"/>
      <c r="UXC743" s="479"/>
      <c r="UXD743" s="479"/>
      <c r="UXE743" s="479"/>
      <c r="UXF743" s="479"/>
      <c r="UXG743" s="479"/>
      <c r="UXH743" s="479"/>
      <c r="UXI743" s="479"/>
      <c r="UXJ743" s="479"/>
      <c r="UXK743" s="479"/>
      <c r="UXL743" s="479"/>
      <c r="UXM743" s="479"/>
      <c r="UXN743" s="479"/>
      <c r="UXO743" s="479"/>
      <c r="UXP743" s="479"/>
      <c r="UXQ743" s="479"/>
      <c r="UXR743" s="479"/>
      <c r="UXS743" s="479"/>
      <c r="UXT743" s="479"/>
      <c r="UXU743" s="479"/>
      <c r="UXV743" s="479"/>
      <c r="UXW743" s="479"/>
      <c r="UXX743" s="479"/>
      <c r="UXY743" s="479"/>
      <c r="UXZ743" s="479"/>
      <c r="UYA743" s="479"/>
      <c r="UYB743" s="479"/>
      <c r="UYC743" s="479"/>
      <c r="UYD743" s="479"/>
      <c r="UYE743" s="479"/>
      <c r="UYF743" s="479"/>
      <c r="UYG743" s="479"/>
      <c r="UYH743" s="479"/>
      <c r="UYI743" s="479"/>
      <c r="UYJ743" s="479"/>
      <c r="UYK743" s="479"/>
      <c r="UYL743" s="479"/>
      <c r="UYM743" s="479"/>
      <c r="UYN743" s="479"/>
      <c r="UYO743" s="479"/>
      <c r="UYP743" s="479"/>
      <c r="UYQ743" s="479"/>
      <c r="UYR743" s="479"/>
      <c r="UYS743" s="479"/>
      <c r="UYT743" s="479"/>
      <c r="UYU743" s="479"/>
      <c r="UYV743" s="479"/>
      <c r="UYW743" s="479"/>
      <c r="UYX743" s="479"/>
      <c r="UYY743" s="479"/>
      <c r="UYZ743" s="479"/>
      <c r="UZA743" s="479"/>
      <c r="UZB743" s="479"/>
      <c r="UZC743" s="479"/>
      <c r="UZD743" s="479"/>
      <c r="UZE743" s="479"/>
      <c r="UZF743" s="479"/>
      <c r="UZG743" s="479"/>
      <c r="UZH743" s="479"/>
      <c r="UZI743" s="479"/>
      <c r="UZJ743" s="479"/>
      <c r="UZK743" s="479"/>
      <c r="UZL743" s="479"/>
      <c r="UZM743" s="479"/>
      <c r="UZN743" s="479"/>
      <c r="UZO743" s="479"/>
      <c r="UZP743" s="479"/>
      <c r="UZQ743" s="479"/>
      <c r="UZR743" s="479"/>
      <c r="UZS743" s="479"/>
      <c r="UZT743" s="479"/>
      <c r="UZU743" s="479"/>
      <c r="UZV743" s="479"/>
      <c r="UZW743" s="479"/>
      <c r="UZX743" s="479"/>
      <c r="UZY743" s="479"/>
      <c r="UZZ743" s="479"/>
      <c r="VAA743" s="479"/>
      <c r="VAB743" s="479"/>
      <c r="VAC743" s="479"/>
      <c r="VAD743" s="479"/>
      <c r="VAE743" s="479"/>
      <c r="VAF743" s="479"/>
      <c r="VAG743" s="479"/>
      <c r="VAH743" s="479"/>
      <c r="VAI743" s="479"/>
      <c r="VAJ743" s="479"/>
      <c r="VAK743" s="479"/>
      <c r="VAL743" s="479"/>
      <c r="VAM743" s="479"/>
      <c r="VAN743" s="479"/>
      <c r="VAO743" s="479"/>
      <c r="VAP743" s="479"/>
      <c r="VAQ743" s="479"/>
      <c r="VAR743" s="479"/>
      <c r="VAS743" s="479"/>
      <c r="VAT743" s="479"/>
      <c r="VAU743" s="479"/>
      <c r="VAV743" s="479"/>
      <c r="VAW743" s="479"/>
      <c r="VAX743" s="479"/>
      <c r="VAY743" s="479"/>
      <c r="VAZ743" s="479"/>
      <c r="VBA743" s="479"/>
      <c r="VBB743" s="479"/>
      <c r="VBC743" s="479"/>
      <c r="VBD743" s="479"/>
      <c r="VBE743" s="479"/>
      <c r="VBF743" s="479"/>
      <c r="VBG743" s="479"/>
      <c r="VBH743" s="479"/>
      <c r="VBI743" s="479"/>
      <c r="VBJ743" s="479"/>
      <c r="VBK743" s="479"/>
      <c r="VBL743" s="479"/>
      <c r="VBM743" s="479"/>
      <c r="VBN743" s="479"/>
      <c r="VBO743" s="479"/>
      <c r="VBP743" s="479"/>
      <c r="VBQ743" s="479"/>
      <c r="VBR743" s="479"/>
      <c r="VBS743" s="479"/>
      <c r="VBT743" s="479"/>
      <c r="VBU743" s="479"/>
      <c r="VBV743" s="479"/>
      <c r="VBW743" s="479"/>
      <c r="VBX743" s="479"/>
      <c r="VBY743" s="479"/>
      <c r="VBZ743" s="479"/>
      <c r="VCA743" s="479"/>
      <c r="VCB743" s="479"/>
      <c r="VCC743" s="479"/>
      <c r="VCD743" s="479"/>
      <c r="VCE743" s="479"/>
      <c r="VCF743" s="479"/>
      <c r="VCG743" s="479"/>
      <c r="VCH743" s="479"/>
      <c r="VCI743" s="479"/>
      <c r="VCJ743" s="479"/>
      <c r="VCK743" s="479"/>
      <c r="VCL743" s="479"/>
      <c r="VCM743" s="479"/>
      <c r="VCN743" s="479"/>
      <c r="VCO743" s="479"/>
      <c r="VCP743" s="479"/>
      <c r="VCQ743" s="479"/>
      <c r="VCR743" s="479"/>
      <c r="VCS743" s="479"/>
      <c r="VCT743" s="479"/>
      <c r="VCU743" s="479"/>
      <c r="VCV743" s="479"/>
      <c r="VCW743" s="479"/>
      <c r="VCX743" s="479"/>
      <c r="VCY743" s="479"/>
      <c r="VCZ743" s="479"/>
      <c r="VDA743" s="479"/>
      <c r="VDB743" s="479"/>
      <c r="VDC743" s="479"/>
      <c r="VDD743" s="479"/>
      <c r="VDE743" s="479"/>
      <c r="VDF743" s="479"/>
      <c r="VDG743" s="479"/>
      <c r="VDH743" s="479"/>
      <c r="VDI743" s="479"/>
      <c r="VDJ743" s="479"/>
      <c r="VDK743" s="479"/>
      <c r="VDL743" s="479"/>
      <c r="VDM743" s="479"/>
      <c r="VDN743" s="479"/>
      <c r="VDO743" s="479"/>
      <c r="VDP743" s="479"/>
      <c r="VDQ743" s="479"/>
      <c r="VDR743" s="479"/>
      <c r="VDS743" s="479"/>
      <c r="VDT743" s="479"/>
      <c r="VDU743" s="479"/>
      <c r="VDV743" s="479"/>
      <c r="VDW743" s="479"/>
      <c r="VDX743" s="479"/>
      <c r="VDY743" s="479"/>
      <c r="VDZ743" s="479"/>
      <c r="VEA743" s="479"/>
      <c r="VEB743" s="479"/>
      <c r="VEC743" s="479"/>
      <c r="VED743" s="479"/>
      <c r="VEE743" s="479"/>
      <c r="VEF743" s="479"/>
      <c r="VEG743" s="479"/>
      <c r="VEH743" s="479"/>
      <c r="VEI743" s="479"/>
      <c r="VEJ743" s="479"/>
      <c r="VEK743" s="479"/>
      <c r="VEL743" s="479"/>
      <c r="VEM743" s="479"/>
      <c r="VEN743" s="479"/>
      <c r="VEO743" s="479"/>
      <c r="VEP743" s="479"/>
      <c r="VEQ743" s="479"/>
      <c r="VER743" s="479"/>
      <c r="VES743" s="479"/>
      <c r="VET743" s="479"/>
      <c r="VEU743" s="479"/>
      <c r="VEV743" s="479"/>
      <c r="VEW743" s="479"/>
      <c r="VEX743" s="479"/>
      <c r="VEY743" s="479"/>
      <c r="VEZ743" s="479"/>
      <c r="VFA743" s="479"/>
      <c r="VFB743" s="479"/>
      <c r="VFC743" s="479"/>
      <c r="VFD743" s="479"/>
      <c r="VFE743" s="479"/>
      <c r="VFF743" s="479"/>
      <c r="VFG743" s="479"/>
      <c r="VFH743" s="479"/>
      <c r="VFI743" s="479"/>
      <c r="VFJ743" s="479"/>
      <c r="VFK743" s="479"/>
      <c r="VFL743" s="479"/>
      <c r="VFM743" s="479"/>
      <c r="VFN743" s="479"/>
      <c r="VFO743" s="479"/>
      <c r="VFP743" s="479"/>
      <c r="VFQ743" s="479"/>
      <c r="VFR743" s="479"/>
      <c r="VFS743" s="479"/>
      <c r="VFT743" s="479"/>
      <c r="VFU743" s="479"/>
      <c r="VFV743" s="479"/>
      <c r="VFW743" s="479"/>
      <c r="VFX743" s="479"/>
      <c r="VFY743" s="479"/>
      <c r="VFZ743" s="479"/>
      <c r="VGA743" s="479"/>
      <c r="VGB743" s="479"/>
      <c r="VGC743" s="479"/>
      <c r="VGD743" s="479"/>
      <c r="VGE743" s="479"/>
      <c r="VGF743" s="479"/>
      <c r="VGG743" s="479"/>
      <c r="VGH743" s="479"/>
      <c r="VGI743" s="479"/>
      <c r="VGJ743" s="479"/>
      <c r="VGK743" s="479"/>
      <c r="VGL743" s="479"/>
      <c r="VGM743" s="479"/>
      <c r="VGN743" s="479"/>
      <c r="VGO743" s="479"/>
      <c r="VGP743" s="479"/>
      <c r="VGQ743" s="479"/>
      <c r="VGR743" s="479"/>
      <c r="VGS743" s="479"/>
      <c r="VGT743" s="479"/>
      <c r="VGU743" s="479"/>
      <c r="VGV743" s="479"/>
      <c r="VGW743" s="479"/>
      <c r="VGX743" s="479"/>
      <c r="VGY743" s="479"/>
      <c r="VGZ743" s="479"/>
      <c r="VHA743" s="479"/>
      <c r="VHB743" s="479"/>
      <c r="VHC743" s="479"/>
      <c r="VHD743" s="479"/>
      <c r="VHE743" s="479"/>
      <c r="VHF743" s="479"/>
      <c r="VHG743" s="479"/>
      <c r="VHH743" s="479"/>
      <c r="VHI743" s="479"/>
      <c r="VHJ743" s="479"/>
      <c r="VHK743" s="479"/>
      <c r="VHL743" s="479"/>
      <c r="VHM743" s="479"/>
      <c r="VHN743" s="479"/>
      <c r="VHO743" s="479"/>
      <c r="VHP743" s="479"/>
      <c r="VHQ743" s="479"/>
      <c r="VHR743" s="479"/>
      <c r="VHS743" s="479"/>
      <c r="VHT743" s="479"/>
      <c r="VHU743" s="479"/>
      <c r="VHV743" s="479"/>
      <c r="VHW743" s="479"/>
      <c r="VHX743" s="479"/>
      <c r="VHY743" s="479"/>
      <c r="VHZ743" s="479"/>
      <c r="VIA743" s="479"/>
      <c r="VIB743" s="479"/>
      <c r="VIC743" s="479"/>
      <c r="VID743" s="479"/>
      <c r="VIE743" s="479"/>
      <c r="VIF743" s="479"/>
      <c r="VIG743" s="479"/>
      <c r="VIH743" s="479"/>
      <c r="VII743" s="479"/>
      <c r="VIJ743" s="479"/>
      <c r="VIK743" s="479"/>
      <c r="VIL743" s="479"/>
      <c r="VIM743" s="479"/>
      <c r="VIN743" s="479"/>
      <c r="VIO743" s="479"/>
      <c r="VIP743" s="479"/>
      <c r="VIQ743" s="479"/>
      <c r="VIR743" s="479"/>
      <c r="VIS743" s="479"/>
      <c r="VIT743" s="479"/>
      <c r="VIU743" s="479"/>
      <c r="VIV743" s="479"/>
      <c r="VIW743" s="479"/>
      <c r="VIX743" s="479"/>
      <c r="VIY743" s="479"/>
      <c r="VIZ743" s="479"/>
      <c r="VJA743" s="479"/>
      <c r="VJB743" s="479"/>
      <c r="VJC743" s="479"/>
      <c r="VJD743" s="479"/>
      <c r="VJE743" s="479"/>
      <c r="VJF743" s="479"/>
      <c r="VJG743" s="479"/>
      <c r="VJH743" s="479"/>
      <c r="VJI743" s="479"/>
      <c r="VJJ743" s="479"/>
      <c r="VJK743" s="479"/>
      <c r="VJL743" s="479"/>
      <c r="VJM743" s="479"/>
      <c r="VJN743" s="479"/>
      <c r="VJO743" s="479"/>
      <c r="VJP743" s="479"/>
      <c r="VJQ743" s="479"/>
      <c r="VJR743" s="479"/>
      <c r="VJS743" s="479"/>
      <c r="VJT743" s="479"/>
      <c r="VJU743" s="479"/>
      <c r="VJV743" s="479"/>
      <c r="VJW743" s="479"/>
      <c r="VJX743" s="479"/>
      <c r="VJY743" s="479"/>
      <c r="VJZ743" s="479"/>
      <c r="VKA743" s="479"/>
      <c r="VKB743" s="479"/>
      <c r="VKC743" s="479"/>
      <c r="VKD743" s="479"/>
      <c r="VKE743" s="479"/>
      <c r="VKF743" s="479"/>
      <c r="VKG743" s="479"/>
      <c r="VKH743" s="479"/>
      <c r="VKI743" s="479"/>
      <c r="VKJ743" s="479"/>
      <c r="VKK743" s="479"/>
      <c r="VKL743" s="479"/>
      <c r="VKM743" s="479"/>
      <c r="VKN743" s="479"/>
      <c r="VKO743" s="479"/>
      <c r="VKP743" s="479"/>
      <c r="VKQ743" s="479"/>
      <c r="VKR743" s="479"/>
      <c r="VKS743" s="479"/>
      <c r="VKT743" s="479"/>
      <c r="VKU743" s="479"/>
      <c r="VKV743" s="479"/>
      <c r="VKW743" s="479"/>
      <c r="VKX743" s="479"/>
      <c r="VKY743" s="479"/>
      <c r="VKZ743" s="479"/>
      <c r="VLA743" s="479"/>
      <c r="VLB743" s="479"/>
      <c r="VLC743" s="479"/>
      <c r="VLD743" s="479"/>
      <c r="VLE743" s="479"/>
      <c r="VLF743" s="479"/>
      <c r="VLG743" s="479"/>
      <c r="VLH743" s="479"/>
      <c r="VLI743" s="479"/>
      <c r="VLJ743" s="479"/>
      <c r="VLK743" s="479"/>
      <c r="VLL743" s="479"/>
      <c r="VLM743" s="479"/>
      <c r="VLN743" s="479"/>
      <c r="VLO743" s="479"/>
      <c r="VLP743" s="479"/>
      <c r="VLQ743" s="479"/>
      <c r="VLR743" s="479"/>
      <c r="VLS743" s="479"/>
      <c r="VLT743" s="479"/>
      <c r="VLU743" s="479"/>
      <c r="VLV743" s="479"/>
      <c r="VLW743" s="479"/>
      <c r="VLX743" s="479"/>
      <c r="VLY743" s="479"/>
      <c r="VLZ743" s="479"/>
      <c r="VMA743" s="479"/>
      <c r="VMB743" s="479"/>
      <c r="VMC743" s="479"/>
      <c r="VMD743" s="479"/>
      <c r="VME743" s="479"/>
      <c r="VMF743" s="479"/>
      <c r="VMG743" s="479"/>
      <c r="VMH743" s="479"/>
      <c r="VMI743" s="479"/>
      <c r="VMJ743" s="479"/>
      <c r="VMK743" s="479"/>
      <c r="VML743" s="479"/>
      <c r="VMM743" s="479"/>
      <c r="VMN743" s="479"/>
      <c r="VMO743" s="479"/>
      <c r="VMP743" s="479"/>
      <c r="VMQ743" s="479"/>
      <c r="VMR743" s="479"/>
      <c r="VMS743" s="479"/>
      <c r="VMT743" s="479"/>
      <c r="VMU743" s="479"/>
      <c r="VMV743" s="479"/>
      <c r="VMW743" s="479"/>
      <c r="VMX743" s="479"/>
      <c r="VMY743" s="479"/>
      <c r="VMZ743" s="479"/>
      <c r="VNA743" s="479"/>
      <c r="VNB743" s="479"/>
      <c r="VNC743" s="479"/>
      <c r="VND743" s="479"/>
      <c r="VNE743" s="479"/>
      <c r="VNF743" s="479"/>
      <c r="VNG743" s="479"/>
      <c r="VNH743" s="479"/>
      <c r="VNI743" s="479"/>
      <c r="VNJ743" s="479"/>
      <c r="VNK743" s="479"/>
      <c r="VNL743" s="479"/>
      <c r="VNM743" s="479"/>
      <c r="VNN743" s="479"/>
      <c r="VNO743" s="479"/>
      <c r="VNP743" s="479"/>
      <c r="VNQ743" s="479"/>
      <c r="VNR743" s="479"/>
      <c r="VNS743" s="479"/>
      <c r="VNT743" s="479"/>
      <c r="VNU743" s="479"/>
      <c r="VNV743" s="479"/>
      <c r="VNW743" s="479"/>
      <c r="VNX743" s="479"/>
      <c r="VNY743" s="479"/>
      <c r="VNZ743" s="479"/>
      <c r="VOA743" s="479"/>
      <c r="VOB743" s="479"/>
      <c r="VOC743" s="479"/>
      <c r="VOD743" s="479"/>
      <c r="VOE743" s="479"/>
      <c r="VOF743" s="479"/>
      <c r="VOG743" s="479"/>
      <c r="VOH743" s="479"/>
      <c r="VOI743" s="479"/>
      <c r="VOJ743" s="479"/>
      <c r="VOK743" s="479"/>
      <c r="VOL743" s="479"/>
      <c r="VOM743" s="479"/>
      <c r="VON743" s="479"/>
      <c r="VOO743" s="479"/>
      <c r="VOP743" s="479"/>
      <c r="VOQ743" s="479"/>
      <c r="VOR743" s="479"/>
      <c r="VOS743" s="479"/>
      <c r="VOT743" s="479"/>
      <c r="VOU743" s="479"/>
      <c r="VOV743" s="479"/>
      <c r="VOW743" s="479"/>
      <c r="VOX743" s="479"/>
      <c r="VOY743" s="479"/>
      <c r="VOZ743" s="479"/>
      <c r="VPA743" s="479"/>
      <c r="VPB743" s="479"/>
      <c r="VPC743" s="479"/>
      <c r="VPD743" s="479"/>
      <c r="VPE743" s="479"/>
      <c r="VPF743" s="479"/>
      <c r="VPG743" s="479"/>
      <c r="VPH743" s="479"/>
      <c r="VPI743" s="479"/>
      <c r="VPJ743" s="479"/>
      <c r="VPK743" s="479"/>
      <c r="VPL743" s="479"/>
      <c r="VPM743" s="479"/>
      <c r="VPN743" s="479"/>
      <c r="VPO743" s="479"/>
      <c r="VPP743" s="479"/>
      <c r="VPQ743" s="479"/>
      <c r="VPR743" s="479"/>
      <c r="VPS743" s="479"/>
      <c r="VPT743" s="479"/>
      <c r="VPU743" s="479"/>
      <c r="VPV743" s="479"/>
      <c r="VPW743" s="479"/>
      <c r="VPX743" s="479"/>
      <c r="VPY743" s="479"/>
      <c r="VPZ743" s="479"/>
      <c r="VQA743" s="479"/>
      <c r="VQB743" s="479"/>
      <c r="VQC743" s="479"/>
      <c r="VQD743" s="479"/>
      <c r="VQE743" s="479"/>
      <c r="VQF743" s="479"/>
      <c r="VQG743" s="479"/>
      <c r="VQH743" s="479"/>
      <c r="VQI743" s="479"/>
      <c r="VQJ743" s="479"/>
      <c r="VQK743" s="479"/>
      <c r="VQL743" s="479"/>
      <c r="VQM743" s="479"/>
      <c r="VQN743" s="479"/>
      <c r="VQO743" s="479"/>
      <c r="VQP743" s="479"/>
      <c r="VQQ743" s="479"/>
      <c r="VQR743" s="479"/>
      <c r="VQS743" s="479"/>
      <c r="VQT743" s="479"/>
      <c r="VQU743" s="479"/>
      <c r="VQV743" s="479"/>
      <c r="VQW743" s="479"/>
      <c r="VQX743" s="479"/>
      <c r="VQY743" s="479"/>
      <c r="VQZ743" s="479"/>
      <c r="VRA743" s="479"/>
      <c r="VRB743" s="479"/>
      <c r="VRC743" s="479"/>
      <c r="VRD743" s="479"/>
      <c r="VRE743" s="479"/>
      <c r="VRF743" s="479"/>
      <c r="VRG743" s="479"/>
      <c r="VRH743" s="479"/>
      <c r="VRI743" s="479"/>
      <c r="VRJ743" s="479"/>
      <c r="VRK743" s="479"/>
      <c r="VRL743" s="479"/>
      <c r="VRM743" s="479"/>
      <c r="VRN743" s="479"/>
      <c r="VRO743" s="479"/>
      <c r="VRP743" s="479"/>
      <c r="VRQ743" s="479"/>
      <c r="VRR743" s="479"/>
      <c r="VRS743" s="479"/>
      <c r="VRT743" s="479"/>
      <c r="VRU743" s="479"/>
      <c r="VRV743" s="479"/>
      <c r="VRW743" s="479"/>
      <c r="VRX743" s="479"/>
      <c r="VRY743" s="479"/>
      <c r="VRZ743" s="479"/>
      <c r="VSA743" s="479"/>
      <c r="VSB743" s="479"/>
      <c r="VSC743" s="479"/>
      <c r="VSD743" s="479"/>
      <c r="VSE743" s="479"/>
      <c r="VSF743" s="479"/>
      <c r="VSG743" s="479"/>
      <c r="VSH743" s="479"/>
      <c r="VSI743" s="479"/>
      <c r="VSJ743" s="479"/>
      <c r="VSK743" s="479"/>
      <c r="VSL743" s="479"/>
      <c r="VSM743" s="479"/>
      <c r="VSN743" s="479"/>
      <c r="VSO743" s="479"/>
      <c r="VSP743" s="479"/>
      <c r="VSQ743" s="479"/>
      <c r="VSR743" s="479"/>
      <c r="VSS743" s="479"/>
      <c r="VST743" s="479"/>
      <c r="VSU743" s="479"/>
      <c r="VSV743" s="479"/>
      <c r="VSW743" s="479"/>
      <c r="VSX743" s="479"/>
      <c r="VSY743" s="479"/>
      <c r="VSZ743" s="479"/>
      <c r="VTA743" s="479"/>
      <c r="VTB743" s="479"/>
      <c r="VTC743" s="479"/>
      <c r="VTD743" s="479"/>
      <c r="VTE743" s="479"/>
      <c r="VTF743" s="479"/>
      <c r="VTG743" s="479"/>
      <c r="VTH743" s="479"/>
      <c r="VTI743" s="479"/>
      <c r="VTJ743" s="479"/>
      <c r="VTK743" s="479"/>
      <c r="VTL743" s="479"/>
      <c r="VTM743" s="479"/>
      <c r="VTN743" s="479"/>
      <c r="VTO743" s="479"/>
      <c r="VTP743" s="479"/>
      <c r="VTQ743" s="479"/>
      <c r="VTR743" s="479"/>
      <c r="VTS743" s="479"/>
      <c r="VTT743" s="479"/>
      <c r="VTU743" s="479"/>
      <c r="VTV743" s="479"/>
      <c r="VTW743" s="479"/>
      <c r="VTX743" s="479"/>
      <c r="VTY743" s="479"/>
      <c r="VTZ743" s="479"/>
      <c r="VUA743" s="479"/>
      <c r="VUB743" s="479"/>
      <c r="VUC743" s="479"/>
      <c r="VUD743" s="479"/>
      <c r="VUE743" s="479"/>
      <c r="VUF743" s="479"/>
      <c r="VUG743" s="479"/>
      <c r="VUH743" s="479"/>
      <c r="VUI743" s="479"/>
      <c r="VUJ743" s="479"/>
      <c r="VUK743" s="479"/>
      <c r="VUL743" s="479"/>
      <c r="VUM743" s="479"/>
      <c r="VUN743" s="479"/>
      <c r="VUO743" s="479"/>
      <c r="VUP743" s="479"/>
      <c r="VUQ743" s="479"/>
      <c r="VUR743" s="479"/>
      <c r="VUS743" s="479"/>
      <c r="VUT743" s="479"/>
      <c r="VUU743" s="479"/>
      <c r="VUV743" s="479"/>
      <c r="VUW743" s="479"/>
      <c r="VUX743" s="479"/>
      <c r="VUY743" s="479"/>
      <c r="VUZ743" s="479"/>
      <c r="VVA743" s="479"/>
      <c r="VVB743" s="479"/>
      <c r="VVC743" s="479"/>
      <c r="VVD743" s="479"/>
      <c r="VVE743" s="479"/>
      <c r="VVF743" s="479"/>
      <c r="VVG743" s="479"/>
      <c r="VVH743" s="479"/>
      <c r="VVI743" s="479"/>
      <c r="VVJ743" s="479"/>
      <c r="VVK743" s="479"/>
      <c r="VVL743" s="479"/>
      <c r="VVM743" s="479"/>
      <c r="VVN743" s="479"/>
      <c r="VVO743" s="479"/>
      <c r="VVP743" s="479"/>
      <c r="VVQ743" s="479"/>
      <c r="VVR743" s="479"/>
      <c r="VVS743" s="479"/>
      <c r="VVT743" s="479"/>
      <c r="VVU743" s="479"/>
      <c r="VVV743" s="479"/>
      <c r="VVW743" s="479"/>
      <c r="VVX743" s="479"/>
      <c r="VVY743" s="479"/>
      <c r="VVZ743" s="479"/>
      <c r="VWA743" s="479"/>
      <c r="VWB743" s="479"/>
      <c r="VWC743" s="479"/>
      <c r="VWD743" s="479"/>
      <c r="VWE743" s="479"/>
      <c r="VWF743" s="479"/>
      <c r="VWG743" s="479"/>
      <c r="VWH743" s="479"/>
      <c r="VWI743" s="479"/>
      <c r="VWJ743" s="479"/>
      <c r="VWK743" s="479"/>
      <c r="VWL743" s="479"/>
      <c r="VWM743" s="479"/>
      <c r="VWN743" s="479"/>
      <c r="VWO743" s="479"/>
      <c r="VWP743" s="479"/>
      <c r="VWQ743" s="479"/>
      <c r="VWR743" s="479"/>
      <c r="VWS743" s="479"/>
      <c r="VWT743" s="479"/>
      <c r="VWU743" s="479"/>
      <c r="VWV743" s="479"/>
      <c r="VWW743" s="479"/>
      <c r="VWX743" s="479"/>
      <c r="VWY743" s="479"/>
      <c r="VWZ743" s="479"/>
      <c r="VXA743" s="479"/>
      <c r="VXB743" s="479"/>
      <c r="VXC743" s="479"/>
      <c r="VXD743" s="479"/>
      <c r="VXE743" s="479"/>
      <c r="VXF743" s="479"/>
      <c r="VXG743" s="479"/>
      <c r="VXH743" s="479"/>
      <c r="VXI743" s="479"/>
      <c r="VXJ743" s="479"/>
      <c r="VXK743" s="479"/>
      <c r="VXL743" s="479"/>
      <c r="VXM743" s="479"/>
      <c r="VXN743" s="479"/>
      <c r="VXO743" s="479"/>
      <c r="VXP743" s="479"/>
      <c r="VXQ743" s="479"/>
      <c r="VXR743" s="479"/>
      <c r="VXS743" s="479"/>
      <c r="VXT743" s="479"/>
      <c r="VXU743" s="479"/>
      <c r="VXV743" s="479"/>
      <c r="VXW743" s="479"/>
      <c r="VXX743" s="479"/>
      <c r="VXY743" s="479"/>
      <c r="VXZ743" s="479"/>
      <c r="VYA743" s="479"/>
      <c r="VYB743" s="479"/>
      <c r="VYC743" s="479"/>
      <c r="VYD743" s="479"/>
      <c r="VYE743" s="479"/>
      <c r="VYF743" s="479"/>
      <c r="VYG743" s="479"/>
      <c r="VYH743" s="479"/>
      <c r="VYI743" s="479"/>
      <c r="VYJ743" s="479"/>
      <c r="VYK743" s="479"/>
      <c r="VYL743" s="479"/>
      <c r="VYM743" s="479"/>
      <c r="VYN743" s="479"/>
      <c r="VYO743" s="479"/>
      <c r="VYP743" s="479"/>
      <c r="VYQ743" s="479"/>
      <c r="VYR743" s="479"/>
      <c r="VYS743" s="479"/>
      <c r="VYT743" s="479"/>
      <c r="VYU743" s="479"/>
      <c r="VYV743" s="479"/>
      <c r="VYW743" s="479"/>
      <c r="VYX743" s="479"/>
      <c r="VYY743" s="479"/>
      <c r="VYZ743" s="479"/>
      <c r="VZA743" s="479"/>
      <c r="VZB743" s="479"/>
      <c r="VZC743" s="479"/>
      <c r="VZD743" s="479"/>
      <c r="VZE743" s="479"/>
      <c r="VZF743" s="479"/>
      <c r="VZG743" s="479"/>
      <c r="VZH743" s="479"/>
      <c r="VZI743" s="479"/>
      <c r="VZJ743" s="479"/>
      <c r="VZK743" s="479"/>
      <c r="VZL743" s="479"/>
      <c r="VZM743" s="479"/>
      <c r="VZN743" s="479"/>
      <c r="VZO743" s="479"/>
      <c r="VZP743" s="479"/>
      <c r="VZQ743" s="479"/>
      <c r="VZR743" s="479"/>
      <c r="VZS743" s="479"/>
      <c r="VZT743" s="479"/>
      <c r="VZU743" s="479"/>
      <c r="VZV743" s="479"/>
      <c r="VZW743" s="479"/>
      <c r="VZX743" s="479"/>
      <c r="VZY743" s="479"/>
      <c r="VZZ743" s="479"/>
      <c r="WAA743" s="479"/>
      <c r="WAB743" s="479"/>
      <c r="WAC743" s="479"/>
      <c r="WAD743" s="479"/>
      <c r="WAE743" s="479"/>
      <c r="WAF743" s="479"/>
      <c r="WAG743" s="479"/>
      <c r="WAH743" s="479"/>
      <c r="WAI743" s="479"/>
      <c r="WAJ743" s="479"/>
      <c r="WAK743" s="479"/>
      <c r="WAL743" s="479"/>
      <c r="WAM743" s="479"/>
      <c r="WAN743" s="479"/>
      <c r="WAO743" s="479"/>
      <c r="WAP743" s="479"/>
      <c r="WAQ743" s="479"/>
      <c r="WAR743" s="479"/>
      <c r="WAS743" s="479"/>
      <c r="WAT743" s="479"/>
      <c r="WAU743" s="479"/>
      <c r="WAV743" s="479"/>
      <c r="WAW743" s="479"/>
      <c r="WAX743" s="479"/>
      <c r="WAY743" s="479"/>
      <c r="WAZ743" s="479"/>
      <c r="WBA743" s="479"/>
      <c r="WBB743" s="479"/>
      <c r="WBC743" s="479"/>
      <c r="WBD743" s="479"/>
      <c r="WBE743" s="479"/>
      <c r="WBF743" s="479"/>
      <c r="WBG743" s="479"/>
      <c r="WBH743" s="479"/>
      <c r="WBI743" s="479"/>
      <c r="WBJ743" s="479"/>
      <c r="WBK743" s="479"/>
      <c r="WBL743" s="479"/>
      <c r="WBM743" s="479"/>
      <c r="WBN743" s="479"/>
      <c r="WBO743" s="479"/>
      <c r="WBP743" s="479"/>
      <c r="WBQ743" s="479"/>
      <c r="WBR743" s="479"/>
      <c r="WBS743" s="479"/>
      <c r="WBT743" s="479"/>
      <c r="WBU743" s="479"/>
      <c r="WBV743" s="479"/>
      <c r="WBW743" s="479"/>
      <c r="WBX743" s="479"/>
      <c r="WBY743" s="479"/>
      <c r="WBZ743" s="479"/>
      <c r="WCA743" s="479"/>
      <c r="WCB743" s="479"/>
      <c r="WCC743" s="479"/>
      <c r="WCD743" s="479"/>
      <c r="WCE743" s="479"/>
      <c r="WCF743" s="479"/>
      <c r="WCG743" s="479"/>
      <c r="WCH743" s="479"/>
      <c r="WCI743" s="479"/>
      <c r="WCJ743" s="479"/>
      <c r="WCK743" s="479"/>
      <c r="WCL743" s="479"/>
      <c r="WCM743" s="479"/>
      <c r="WCN743" s="479"/>
      <c r="WCO743" s="479"/>
      <c r="WCP743" s="479"/>
      <c r="WCQ743" s="479"/>
      <c r="WCR743" s="479"/>
      <c r="WCS743" s="479"/>
      <c r="WCT743" s="479"/>
      <c r="WCU743" s="479"/>
      <c r="WCV743" s="479"/>
      <c r="WCW743" s="479"/>
      <c r="WCX743" s="479"/>
      <c r="WCY743" s="479"/>
      <c r="WCZ743" s="479"/>
      <c r="WDA743" s="479"/>
      <c r="WDB743" s="479"/>
      <c r="WDC743" s="479"/>
      <c r="WDD743" s="479"/>
      <c r="WDE743" s="479"/>
      <c r="WDF743" s="479"/>
      <c r="WDG743" s="479"/>
      <c r="WDH743" s="479"/>
      <c r="WDI743" s="479"/>
      <c r="WDJ743" s="479"/>
      <c r="WDK743" s="479"/>
      <c r="WDL743" s="479"/>
      <c r="WDM743" s="479"/>
      <c r="WDN743" s="479"/>
      <c r="WDO743" s="479"/>
      <c r="WDP743" s="479"/>
      <c r="WDQ743" s="479"/>
      <c r="WDR743" s="479"/>
      <c r="WDS743" s="479"/>
      <c r="WDT743" s="479"/>
      <c r="WDU743" s="479"/>
      <c r="WDV743" s="479"/>
      <c r="WDW743" s="479"/>
      <c r="WDX743" s="479"/>
      <c r="WDY743" s="479"/>
      <c r="WDZ743" s="479"/>
      <c r="WEA743" s="479"/>
      <c r="WEB743" s="479"/>
      <c r="WEC743" s="479"/>
      <c r="WED743" s="479"/>
      <c r="WEE743" s="479"/>
      <c r="WEF743" s="479"/>
      <c r="WEG743" s="479"/>
      <c r="WEH743" s="479"/>
      <c r="WEI743" s="479"/>
      <c r="WEJ743" s="479"/>
      <c r="WEK743" s="479"/>
      <c r="WEL743" s="479"/>
      <c r="WEM743" s="479"/>
      <c r="WEN743" s="479"/>
      <c r="WEO743" s="479"/>
      <c r="WEP743" s="479"/>
      <c r="WEQ743" s="479"/>
      <c r="WER743" s="479"/>
      <c r="WES743" s="479"/>
      <c r="WET743" s="479"/>
      <c r="WEU743" s="479"/>
      <c r="WEV743" s="479"/>
      <c r="WEW743" s="479"/>
      <c r="WEX743" s="479"/>
      <c r="WEY743" s="479"/>
      <c r="WEZ743" s="479"/>
      <c r="WFA743" s="479"/>
      <c r="WFB743" s="479"/>
      <c r="WFC743" s="479"/>
      <c r="WFD743" s="479"/>
      <c r="WFE743" s="479"/>
      <c r="WFF743" s="479"/>
      <c r="WFG743" s="479"/>
      <c r="WFH743" s="479"/>
      <c r="WFI743" s="479"/>
      <c r="WFJ743" s="479"/>
      <c r="WFK743" s="479"/>
      <c r="WFL743" s="479"/>
      <c r="WFM743" s="479"/>
      <c r="WFN743" s="479"/>
      <c r="WFO743" s="479"/>
      <c r="WFP743" s="479"/>
      <c r="WFQ743" s="479"/>
      <c r="WFR743" s="479"/>
      <c r="WFS743" s="479"/>
      <c r="WFT743" s="479"/>
      <c r="WFU743" s="479"/>
      <c r="WFV743" s="479"/>
      <c r="WFW743" s="479"/>
      <c r="WFX743" s="479"/>
      <c r="WFY743" s="479"/>
      <c r="WFZ743" s="479"/>
      <c r="WGA743" s="479"/>
      <c r="WGB743" s="479"/>
      <c r="WGC743" s="479"/>
      <c r="WGD743" s="479"/>
      <c r="WGE743" s="479"/>
      <c r="WGF743" s="479"/>
      <c r="WGG743" s="479"/>
      <c r="WGH743" s="479"/>
      <c r="WGI743" s="479"/>
      <c r="WGJ743" s="479"/>
      <c r="WGK743" s="479"/>
      <c r="WGL743" s="479"/>
      <c r="WGM743" s="479"/>
      <c r="WGN743" s="479"/>
      <c r="WGO743" s="479"/>
      <c r="WGP743" s="479"/>
      <c r="WGQ743" s="479"/>
      <c r="WGR743" s="479"/>
      <c r="WGS743" s="479"/>
      <c r="WGT743" s="479"/>
      <c r="WGU743" s="479"/>
      <c r="WGV743" s="479"/>
      <c r="WGW743" s="479"/>
      <c r="WGX743" s="479"/>
      <c r="WGY743" s="479"/>
      <c r="WGZ743" s="479"/>
      <c r="WHA743" s="479"/>
      <c r="WHB743" s="479"/>
      <c r="WHC743" s="479"/>
      <c r="WHD743" s="479"/>
      <c r="WHE743" s="479"/>
      <c r="WHF743" s="479"/>
      <c r="WHG743" s="479"/>
      <c r="WHH743" s="479"/>
      <c r="WHI743" s="479"/>
      <c r="WHJ743" s="479"/>
      <c r="WHK743" s="479"/>
      <c r="WHL743" s="479"/>
      <c r="WHM743" s="479"/>
      <c r="WHN743" s="479"/>
      <c r="WHO743" s="479"/>
      <c r="WHP743" s="479"/>
      <c r="WHQ743" s="479"/>
      <c r="WHR743" s="479"/>
      <c r="WHS743" s="479"/>
      <c r="WHT743" s="479"/>
      <c r="WHU743" s="479"/>
      <c r="WHV743" s="479"/>
      <c r="WHW743" s="479"/>
      <c r="WHX743" s="479"/>
      <c r="WHY743" s="479"/>
      <c r="WHZ743" s="479"/>
      <c r="WIA743" s="479"/>
      <c r="WIB743" s="479"/>
      <c r="WIC743" s="479"/>
      <c r="WID743" s="479"/>
      <c r="WIE743" s="479"/>
      <c r="WIF743" s="479"/>
      <c r="WIG743" s="479"/>
      <c r="WIH743" s="479"/>
      <c r="WII743" s="479"/>
      <c r="WIJ743" s="479"/>
      <c r="WIK743" s="479"/>
      <c r="WIL743" s="479"/>
      <c r="WIM743" s="479"/>
      <c r="WIN743" s="479"/>
      <c r="WIO743" s="479"/>
      <c r="WIP743" s="479"/>
      <c r="WIQ743" s="479"/>
      <c r="WIR743" s="479"/>
      <c r="WIS743" s="479"/>
      <c r="WIT743" s="479"/>
      <c r="WIU743" s="479"/>
      <c r="WIV743" s="479"/>
      <c r="WIW743" s="479"/>
      <c r="WIX743" s="479"/>
      <c r="WIY743" s="479"/>
      <c r="WIZ743" s="479"/>
      <c r="WJA743" s="479"/>
      <c r="WJB743" s="479"/>
      <c r="WJC743" s="479"/>
      <c r="WJD743" s="479"/>
      <c r="WJE743" s="479"/>
      <c r="WJF743" s="479"/>
      <c r="WJG743" s="479"/>
      <c r="WJH743" s="479"/>
      <c r="WJI743" s="479"/>
      <c r="WJJ743" s="479"/>
      <c r="WJK743" s="479"/>
      <c r="WJL743" s="479"/>
      <c r="WJM743" s="479"/>
      <c r="WJN743" s="479"/>
      <c r="WJO743" s="479"/>
      <c r="WJP743" s="479"/>
      <c r="WJQ743" s="479"/>
      <c r="WJR743" s="479"/>
      <c r="WJS743" s="479"/>
      <c r="WJT743" s="479"/>
      <c r="WJU743" s="479"/>
      <c r="WJV743" s="479"/>
      <c r="WJW743" s="479"/>
      <c r="WJX743" s="479"/>
      <c r="WJY743" s="479"/>
      <c r="WJZ743" s="479"/>
      <c r="WKA743" s="479"/>
      <c r="WKB743" s="479"/>
      <c r="WKC743" s="479"/>
      <c r="WKD743" s="479"/>
      <c r="WKE743" s="479"/>
      <c r="WKF743" s="479"/>
      <c r="WKG743" s="479"/>
      <c r="WKH743" s="479"/>
      <c r="WKI743" s="479"/>
      <c r="WKJ743" s="479"/>
      <c r="WKK743" s="479"/>
      <c r="WKL743" s="479"/>
      <c r="WKM743" s="479"/>
      <c r="WKN743" s="479"/>
      <c r="WKO743" s="479"/>
      <c r="WKP743" s="479"/>
      <c r="WKQ743" s="479"/>
      <c r="WKR743" s="479"/>
      <c r="WKS743" s="479"/>
      <c r="WKT743" s="479"/>
      <c r="WKU743" s="479"/>
      <c r="WKV743" s="479"/>
      <c r="WKW743" s="479"/>
      <c r="WKX743" s="479"/>
      <c r="WKY743" s="479"/>
      <c r="WKZ743" s="479"/>
      <c r="WLA743" s="479"/>
      <c r="WLB743" s="479"/>
      <c r="WLC743" s="479"/>
      <c r="WLD743" s="479"/>
      <c r="WLE743" s="479"/>
      <c r="WLF743" s="479"/>
      <c r="WLG743" s="479"/>
      <c r="WLH743" s="479"/>
      <c r="WLI743" s="479"/>
      <c r="WLJ743" s="479"/>
      <c r="WLK743" s="479"/>
      <c r="WLL743" s="479"/>
      <c r="WLM743" s="479"/>
      <c r="WLN743" s="479"/>
      <c r="WLO743" s="479"/>
      <c r="WLP743" s="479"/>
      <c r="WLQ743" s="479"/>
      <c r="WLR743" s="479"/>
      <c r="WLS743" s="479"/>
      <c r="WLT743" s="479"/>
      <c r="WLU743" s="479"/>
      <c r="WLV743" s="479"/>
      <c r="WLW743" s="479"/>
      <c r="WLX743" s="479"/>
      <c r="WLY743" s="479"/>
      <c r="WLZ743" s="479"/>
      <c r="WMA743" s="479"/>
      <c r="WMB743" s="479"/>
      <c r="WMC743" s="479"/>
      <c r="WMD743" s="479"/>
      <c r="WME743" s="479"/>
      <c r="WMF743" s="479"/>
      <c r="WMG743" s="479"/>
      <c r="WMH743" s="479"/>
      <c r="WMI743" s="479"/>
      <c r="WMJ743" s="479"/>
      <c r="WMK743" s="479"/>
      <c r="WML743" s="479"/>
      <c r="WMM743" s="479"/>
      <c r="WMN743" s="479"/>
      <c r="WMO743" s="479"/>
      <c r="WMP743" s="479"/>
      <c r="WMQ743" s="479"/>
      <c r="WMR743" s="479"/>
      <c r="WMS743" s="479"/>
      <c r="WMT743" s="479"/>
      <c r="WMU743" s="479"/>
      <c r="WMV743" s="479"/>
      <c r="WMW743" s="479"/>
      <c r="WMX743" s="479"/>
      <c r="WMY743" s="479"/>
      <c r="WMZ743" s="479"/>
      <c r="WNA743" s="479"/>
      <c r="WNB743" s="479"/>
      <c r="WNC743" s="479"/>
      <c r="WND743" s="479"/>
      <c r="WNE743" s="479"/>
      <c r="WNF743" s="479"/>
      <c r="WNG743" s="479"/>
      <c r="WNH743" s="479"/>
      <c r="WNI743" s="479"/>
      <c r="WNJ743" s="479"/>
      <c r="WNK743" s="479"/>
      <c r="WNL743" s="479"/>
      <c r="WNM743" s="479"/>
      <c r="WNN743" s="479"/>
      <c r="WNO743" s="479"/>
      <c r="WNP743" s="479"/>
      <c r="WNQ743" s="479"/>
      <c r="WNR743" s="479"/>
      <c r="WNS743" s="479"/>
      <c r="WNT743" s="479"/>
      <c r="WNU743" s="479"/>
      <c r="WNV743" s="479"/>
      <c r="WNW743" s="479"/>
      <c r="WNX743" s="479"/>
      <c r="WNY743" s="479"/>
      <c r="WNZ743" s="479"/>
      <c r="WOA743" s="479"/>
      <c r="WOB743" s="479"/>
      <c r="WOC743" s="479"/>
      <c r="WOD743" s="479"/>
      <c r="WOE743" s="479"/>
      <c r="WOF743" s="479"/>
      <c r="WOG743" s="479"/>
      <c r="WOH743" s="479"/>
      <c r="WOI743" s="479"/>
      <c r="WOJ743" s="479"/>
      <c r="WOK743" s="479"/>
      <c r="WOL743" s="479"/>
      <c r="WOM743" s="479"/>
      <c r="WON743" s="479"/>
      <c r="WOO743" s="479"/>
      <c r="WOP743" s="479"/>
      <c r="WOQ743" s="479"/>
      <c r="WOR743" s="479"/>
      <c r="WOS743" s="479"/>
      <c r="WOT743" s="479"/>
      <c r="WOU743" s="479"/>
      <c r="WOV743" s="479"/>
      <c r="WOW743" s="479"/>
      <c r="WOX743" s="479"/>
      <c r="WOY743" s="479"/>
      <c r="WOZ743" s="479"/>
      <c r="WPA743" s="479"/>
      <c r="WPB743" s="479"/>
      <c r="WPC743" s="479"/>
      <c r="WPD743" s="479"/>
      <c r="WPE743" s="479"/>
      <c r="WPF743" s="479"/>
      <c r="WPG743" s="479"/>
      <c r="WPH743" s="479"/>
      <c r="WPI743" s="479"/>
      <c r="WPJ743" s="479"/>
      <c r="WPK743" s="479"/>
      <c r="WPL743" s="479"/>
      <c r="WPM743" s="479"/>
      <c r="WPN743" s="479"/>
      <c r="WPO743" s="479"/>
      <c r="WPP743" s="479"/>
      <c r="WPQ743" s="479"/>
      <c r="WPR743" s="479"/>
      <c r="WPS743" s="479"/>
      <c r="WPT743" s="479"/>
      <c r="WPU743" s="479"/>
      <c r="WPV743" s="479"/>
      <c r="WPW743" s="479"/>
      <c r="WPX743" s="479"/>
      <c r="WPY743" s="479"/>
      <c r="WPZ743" s="479"/>
      <c r="WQA743" s="479"/>
      <c r="WQB743" s="479"/>
      <c r="WQC743" s="479"/>
      <c r="WQD743" s="479"/>
      <c r="WQE743" s="479"/>
      <c r="WQF743" s="479"/>
      <c r="WQG743" s="479"/>
      <c r="WQH743" s="479"/>
      <c r="WQI743" s="479"/>
      <c r="WQJ743" s="479"/>
      <c r="WQK743" s="479"/>
      <c r="WQL743" s="479"/>
      <c r="WQM743" s="479"/>
      <c r="WQN743" s="479"/>
      <c r="WQO743" s="479"/>
      <c r="WQP743" s="479"/>
      <c r="WQQ743" s="479"/>
      <c r="WQR743" s="479"/>
      <c r="WQS743" s="479"/>
      <c r="WQT743" s="479"/>
      <c r="WQU743" s="479"/>
      <c r="WQV743" s="479"/>
      <c r="WQW743" s="479"/>
      <c r="WQX743" s="479"/>
      <c r="WQY743" s="479"/>
      <c r="WQZ743" s="479"/>
      <c r="WRA743" s="479"/>
      <c r="WRB743" s="479"/>
      <c r="WRC743" s="479"/>
      <c r="WRD743" s="479"/>
      <c r="WRE743" s="479"/>
      <c r="WRF743" s="479"/>
      <c r="WRG743" s="479"/>
      <c r="WRH743" s="479"/>
      <c r="WRI743" s="479"/>
      <c r="WRJ743" s="479"/>
      <c r="WRK743" s="479"/>
      <c r="WRL743" s="479"/>
      <c r="WRM743" s="479"/>
      <c r="WRN743" s="479"/>
      <c r="WRO743" s="479"/>
      <c r="WRP743" s="479"/>
      <c r="WRQ743" s="479"/>
      <c r="WRR743" s="479"/>
      <c r="WRS743" s="479"/>
      <c r="WRT743" s="479"/>
      <c r="WRU743" s="479"/>
      <c r="WRV743" s="479"/>
      <c r="WRW743" s="479"/>
      <c r="WRX743" s="479"/>
      <c r="WRY743" s="479"/>
      <c r="WRZ743" s="479"/>
      <c r="WSA743" s="479"/>
      <c r="WSB743" s="479"/>
      <c r="WSC743" s="479"/>
      <c r="WSD743" s="479"/>
      <c r="WSE743" s="479"/>
      <c r="WSF743" s="479"/>
      <c r="WSG743" s="479"/>
      <c r="WSH743" s="479"/>
      <c r="WSI743" s="479"/>
      <c r="WSJ743" s="479"/>
      <c r="WSK743" s="479"/>
      <c r="WSL743" s="479"/>
      <c r="WSM743" s="479"/>
      <c r="WSN743" s="479"/>
      <c r="WSO743" s="479"/>
      <c r="WSP743" s="479"/>
      <c r="WSQ743" s="479"/>
      <c r="WSR743" s="479"/>
      <c r="WSS743" s="479"/>
      <c r="WST743" s="479"/>
      <c r="WSU743" s="479"/>
      <c r="WSV743" s="479"/>
      <c r="WSW743" s="479"/>
      <c r="WSX743" s="479"/>
      <c r="WSY743" s="479"/>
      <c r="WSZ743" s="479"/>
      <c r="WTA743" s="479"/>
      <c r="WTB743" s="479"/>
      <c r="WTC743" s="479"/>
      <c r="WTD743" s="479"/>
      <c r="WTE743" s="479"/>
      <c r="WTF743" s="479"/>
      <c r="WTG743" s="479"/>
      <c r="WTH743" s="479"/>
      <c r="WTI743" s="479"/>
      <c r="WTJ743" s="479"/>
      <c r="WTK743" s="479"/>
      <c r="WTL743" s="479"/>
      <c r="WTM743" s="479"/>
      <c r="WTN743" s="479"/>
      <c r="WTO743" s="479"/>
      <c r="WTP743" s="479"/>
      <c r="WTQ743" s="479"/>
      <c r="WTR743" s="479"/>
      <c r="WTS743" s="479"/>
      <c r="WTT743" s="479"/>
      <c r="WTU743" s="479"/>
      <c r="WTV743" s="479"/>
      <c r="WTW743" s="479"/>
      <c r="WTX743" s="479"/>
      <c r="WTY743" s="479"/>
      <c r="WTZ743" s="479"/>
      <c r="WUA743" s="479"/>
      <c r="WUB743" s="479"/>
      <c r="WUC743" s="479"/>
      <c r="WUD743" s="479"/>
      <c r="WUE743" s="479"/>
      <c r="WUF743" s="479"/>
      <c r="WUG743" s="479"/>
      <c r="WUH743" s="479"/>
      <c r="WUI743" s="479"/>
      <c r="WUJ743" s="479"/>
      <c r="WUK743" s="479"/>
      <c r="WUL743" s="479"/>
      <c r="WUM743" s="479"/>
      <c r="WUN743" s="479"/>
      <c r="WUO743" s="479"/>
      <c r="WUP743" s="479"/>
      <c r="WUQ743" s="479"/>
      <c r="WUR743" s="479"/>
      <c r="WUS743" s="479"/>
      <c r="WUT743" s="479"/>
      <c r="WUU743" s="479"/>
      <c r="WUV743" s="479"/>
      <c r="WUW743" s="479"/>
      <c r="WUX743" s="479"/>
      <c r="WUY743" s="479"/>
      <c r="WUZ743" s="479"/>
      <c r="WVA743" s="479"/>
      <c r="WVB743" s="479"/>
      <c r="WVC743" s="479"/>
      <c r="WVD743" s="479"/>
      <c r="WVE743" s="479"/>
      <c r="WVF743" s="479"/>
      <c r="WVG743" s="479"/>
      <c r="WVH743" s="479"/>
      <c r="WVI743" s="479"/>
      <c r="WVJ743" s="479"/>
      <c r="WVK743" s="479"/>
      <c r="WVL743" s="479"/>
      <c r="WVM743" s="479"/>
      <c r="WVN743" s="479"/>
      <c r="WVO743" s="479"/>
      <c r="WVP743" s="479"/>
      <c r="WVQ743" s="479"/>
      <c r="WVR743" s="479"/>
      <c r="WVS743" s="479"/>
      <c r="WVT743" s="479"/>
      <c r="WVU743" s="479"/>
      <c r="WVV743" s="479"/>
      <c r="WVW743" s="479"/>
      <c r="WVX743" s="479"/>
      <c r="WVY743" s="479"/>
      <c r="WVZ743" s="479"/>
      <c r="WWA743" s="479"/>
      <c r="WWB743" s="479"/>
      <c r="WWC743" s="479"/>
      <c r="WWD743" s="479"/>
      <c r="WWE743" s="479"/>
      <c r="WWF743" s="479"/>
      <c r="WWG743" s="479"/>
      <c r="WWH743" s="479"/>
      <c r="WWI743" s="479"/>
      <c r="WWJ743" s="479"/>
      <c r="WWK743" s="479"/>
      <c r="WWL743" s="479"/>
      <c r="WWM743" s="479"/>
      <c r="WWN743" s="479"/>
      <c r="WWO743" s="479"/>
      <c r="WWP743" s="479"/>
      <c r="WWQ743" s="479"/>
      <c r="WWR743" s="479"/>
      <c r="WWS743" s="479"/>
      <c r="WWT743" s="479"/>
      <c r="WWU743" s="479"/>
      <c r="WWV743" s="479"/>
      <c r="WWW743" s="479"/>
      <c r="WWX743" s="479"/>
      <c r="WWY743" s="479"/>
      <c r="WWZ743" s="479"/>
      <c r="WXA743" s="479"/>
      <c r="WXB743" s="479"/>
      <c r="WXC743" s="479"/>
      <c r="WXD743" s="479"/>
      <c r="WXE743" s="479"/>
      <c r="WXF743" s="479"/>
      <c r="WXG743" s="479"/>
      <c r="WXH743" s="479"/>
      <c r="WXI743" s="479"/>
      <c r="WXJ743" s="479"/>
      <c r="WXK743" s="479"/>
      <c r="WXL743" s="479"/>
      <c r="WXM743" s="479"/>
      <c r="WXN743" s="479"/>
      <c r="WXO743" s="479"/>
      <c r="WXP743" s="479"/>
      <c r="WXQ743" s="479"/>
      <c r="WXR743" s="479"/>
      <c r="WXS743" s="479"/>
      <c r="WXT743" s="479"/>
      <c r="WXU743" s="479"/>
      <c r="WXV743" s="479"/>
      <c r="WXW743" s="479"/>
      <c r="WXX743" s="479"/>
      <c r="WXY743" s="479"/>
      <c r="WXZ743" s="479"/>
      <c r="WYA743" s="479"/>
      <c r="WYB743" s="479"/>
      <c r="WYC743" s="479"/>
      <c r="WYD743" s="479"/>
      <c r="WYE743" s="479"/>
      <c r="WYF743" s="479"/>
      <c r="WYG743" s="479"/>
      <c r="WYH743" s="479"/>
      <c r="WYI743" s="479"/>
      <c r="WYJ743" s="479"/>
      <c r="WYK743" s="479"/>
      <c r="WYL743" s="479"/>
      <c r="WYM743" s="479"/>
      <c r="WYN743" s="479"/>
      <c r="WYO743" s="479"/>
      <c r="WYP743" s="479"/>
      <c r="WYQ743" s="479"/>
      <c r="WYR743" s="479"/>
      <c r="WYS743" s="479"/>
      <c r="WYT743" s="479"/>
      <c r="WYU743" s="479"/>
      <c r="WYV743" s="479"/>
      <c r="WYW743" s="479"/>
      <c r="WYX743" s="479"/>
      <c r="WYY743" s="479"/>
      <c r="WYZ743" s="479"/>
      <c r="WZA743" s="479"/>
      <c r="WZB743" s="479"/>
      <c r="WZC743" s="479"/>
      <c r="WZD743" s="479"/>
      <c r="WZE743" s="479"/>
      <c r="WZF743" s="479"/>
      <c r="WZG743" s="479"/>
      <c r="WZH743" s="479"/>
      <c r="WZI743" s="479"/>
      <c r="WZJ743" s="479"/>
      <c r="WZK743" s="479"/>
      <c r="WZL743" s="479"/>
      <c r="WZM743" s="479"/>
      <c r="WZN743" s="479"/>
      <c r="WZO743" s="479"/>
      <c r="WZP743" s="479"/>
      <c r="WZQ743" s="479"/>
      <c r="WZR743" s="479"/>
      <c r="WZS743" s="479"/>
      <c r="WZT743" s="479"/>
      <c r="WZU743" s="479"/>
      <c r="WZV743" s="479"/>
      <c r="WZW743" s="479"/>
      <c r="WZX743" s="479"/>
      <c r="WZY743" s="479"/>
      <c r="WZZ743" s="479"/>
      <c r="XAA743" s="479"/>
      <c r="XAB743" s="479"/>
      <c r="XAC743" s="479"/>
      <c r="XAD743" s="479"/>
      <c r="XAE743" s="479"/>
      <c r="XAF743" s="479"/>
      <c r="XAG743" s="479"/>
      <c r="XAH743" s="479"/>
      <c r="XAI743" s="479"/>
      <c r="XAJ743" s="479"/>
      <c r="XAK743" s="479"/>
      <c r="XAL743" s="479"/>
      <c r="XAM743" s="479"/>
      <c r="XAN743" s="479"/>
      <c r="XAO743" s="479"/>
      <c r="XAP743" s="479"/>
      <c r="XAQ743" s="479"/>
      <c r="XAR743" s="479"/>
      <c r="XAS743" s="479"/>
      <c r="XAT743" s="479"/>
      <c r="XAU743" s="479"/>
      <c r="XAV743" s="479"/>
      <c r="XAW743" s="479"/>
      <c r="XAX743" s="479"/>
      <c r="XAY743" s="479"/>
      <c r="XAZ743" s="479"/>
      <c r="XBA743" s="479"/>
      <c r="XBB743" s="479"/>
      <c r="XBC743" s="479"/>
      <c r="XBD743" s="479"/>
      <c r="XBE743" s="479"/>
      <c r="XBF743" s="479"/>
      <c r="XBG743" s="479"/>
      <c r="XBH743" s="479"/>
      <c r="XBI743" s="479"/>
      <c r="XBJ743" s="479"/>
      <c r="XBK743" s="479"/>
      <c r="XBL743" s="479"/>
      <c r="XBM743" s="479"/>
      <c r="XBN743" s="479"/>
      <c r="XBO743" s="479"/>
      <c r="XBP743" s="479"/>
      <c r="XBQ743" s="479"/>
      <c r="XBR743" s="479"/>
      <c r="XBS743" s="479"/>
      <c r="XBT743" s="479"/>
      <c r="XBU743" s="479"/>
      <c r="XBV743" s="479"/>
      <c r="XBW743" s="479"/>
      <c r="XBX743" s="479"/>
      <c r="XBY743" s="479"/>
      <c r="XBZ743" s="479"/>
      <c r="XCA743" s="479"/>
      <c r="XCB743" s="479"/>
      <c r="XCC743" s="479"/>
      <c r="XCD743" s="479"/>
      <c r="XCE743" s="479"/>
      <c r="XCF743" s="479"/>
      <c r="XCG743" s="479"/>
      <c r="XCH743" s="479"/>
      <c r="XCI743" s="479"/>
      <c r="XCJ743" s="479"/>
      <c r="XCK743" s="479"/>
      <c r="XCL743" s="479"/>
      <c r="XCM743" s="479"/>
      <c r="XCN743" s="479"/>
      <c r="XCO743" s="479"/>
      <c r="XCP743" s="479"/>
      <c r="XCQ743" s="479"/>
      <c r="XCR743" s="479"/>
      <c r="XCS743" s="479"/>
      <c r="XCT743" s="479"/>
      <c r="XCU743" s="479"/>
      <c r="XCV743" s="479"/>
      <c r="XCW743" s="479"/>
      <c r="XCX743" s="479"/>
      <c r="XCY743" s="479"/>
      <c r="XCZ743" s="479"/>
      <c r="XDA743" s="479"/>
      <c r="XDB743" s="479"/>
      <c r="XDC743" s="479"/>
      <c r="XDD743" s="479"/>
      <c r="XDE743" s="479"/>
      <c r="XDF743" s="479"/>
      <c r="XDG743" s="479"/>
      <c r="XDH743" s="479"/>
      <c r="XDI743" s="479"/>
      <c r="XDJ743" s="479"/>
      <c r="XDK743" s="479"/>
      <c r="XDL743" s="479"/>
      <c r="XDM743" s="479"/>
      <c r="XDN743" s="479"/>
      <c r="XDO743" s="479"/>
      <c r="XDP743" s="479"/>
      <c r="XDQ743" s="479"/>
      <c r="XDR743" s="479"/>
      <c r="XDS743" s="479"/>
      <c r="XDT743" s="479"/>
      <c r="XDU743" s="479"/>
      <c r="XDV743" s="479"/>
      <c r="XDW743" s="479"/>
      <c r="XDX743" s="479"/>
      <c r="XDY743" s="479"/>
      <c r="XDZ743" s="479"/>
      <c r="XEA743" s="479"/>
      <c r="XEB743" s="479"/>
      <c r="XEC743" s="479"/>
      <c r="XED743" s="479"/>
      <c r="XEE743" s="479"/>
      <c r="XEF743" s="479"/>
      <c r="XEG743" s="479"/>
      <c r="XEH743" s="479"/>
      <c r="XEI743" s="479"/>
      <c r="XEJ743" s="479"/>
      <c r="XEK743" s="479"/>
      <c r="XEL743" s="479"/>
      <c r="XEM743" s="479"/>
      <c r="XEN743" s="479"/>
      <c r="XEO743" s="479"/>
      <c r="XEP743" s="479"/>
      <c r="XEQ743" s="479"/>
      <c r="XER743" s="479"/>
      <c r="XES743" s="479"/>
      <c r="XET743" s="479"/>
      <c r="XEU743" s="479"/>
      <c r="XEV743" s="479"/>
      <c r="XEW743" s="479"/>
      <c r="XEX743" s="479"/>
      <c r="XEY743" s="479"/>
      <c r="XEZ743" s="479"/>
      <c r="XFA743" s="479"/>
      <c r="XFB743" s="479"/>
      <c r="XFC743" s="479"/>
      <c r="XFD743" s="479"/>
    </row>
    <row r="744" spans="1:16384" ht="12.75" customHeight="1">
      <c r="A744" s="306"/>
      <c r="B744" s="68"/>
      <c r="C744" s="69" t="s">
        <v>1295</v>
      </c>
      <c r="D744" s="68"/>
      <c r="E744" s="68"/>
      <c r="F744" s="68"/>
      <c r="G744" s="684"/>
      <c r="H744" s="684"/>
      <c r="I744" s="684"/>
      <c r="J744" s="684"/>
      <c r="K744" s="684"/>
      <c r="L744" s="68"/>
      <c r="M744" s="68"/>
      <c r="N744" s="68"/>
      <c r="O744" s="68"/>
      <c r="P744" s="68"/>
      <c r="Q744" s="684"/>
      <c r="R744" s="684"/>
      <c r="S744" s="684"/>
      <c r="T744" s="684"/>
      <c r="U744" s="684"/>
      <c r="V744" s="29"/>
      <c r="W744" s="29"/>
      <c r="X744" s="29"/>
      <c r="Y744" s="29"/>
      <c r="Z744" s="29"/>
      <c r="AA744" s="29"/>
      <c r="AB744" s="29"/>
      <c r="AC744" s="29"/>
      <c r="AD744" s="29"/>
      <c r="AE744" s="29"/>
      <c r="AF744" s="29"/>
      <c r="AG744" s="29"/>
      <c r="AH744" s="29"/>
      <c r="AI744" s="29"/>
      <c r="AJ744" s="29"/>
      <c r="AK744" s="29"/>
      <c r="AL744" s="29"/>
      <c r="AM744" s="46"/>
      <c r="AN744" s="46"/>
      <c r="AO744" s="46"/>
      <c r="AP744" s="46"/>
      <c r="AQ744" s="46"/>
      <c r="AR744" s="46"/>
      <c r="AS744" s="46"/>
      <c r="AT744" s="46"/>
      <c r="AU744" s="46"/>
      <c r="AV744" s="46"/>
      <c r="AW744" s="46"/>
      <c r="AX744" s="46"/>
      <c r="AY744" s="46"/>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46"/>
      <c r="CS744" s="479"/>
      <c r="CT744" s="479"/>
      <c r="CU744" s="479"/>
      <c r="CV744" s="479"/>
      <c r="CW744" s="479"/>
      <c r="CX744" s="479"/>
      <c r="CY744" s="479"/>
      <c r="CZ744" s="479"/>
      <c r="DA744" s="479"/>
      <c r="DB744" s="479"/>
      <c r="DC744" s="479"/>
      <c r="DD744" s="479"/>
      <c r="DE744" s="479"/>
      <c r="DF744" s="479"/>
      <c r="DG744" s="479"/>
      <c r="DH744" s="479"/>
      <c r="DI744" s="479"/>
      <c r="DJ744" s="479"/>
      <c r="DK744" s="479"/>
      <c r="DL744" s="479"/>
      <c r="DM744" s="479"/>
      <c r="DN744" s="479"/>
      <c r="DO744" s="479"/>
      <c r="DP744" s="479"/>
      <c r="DQ744" s="479"/>
      <c r="DR744" s="479"/>
      <c r="DS744" s="479"/>
      <c r="DT744" s="479"/>
      <c r="DU744" s="479"/>
      <c r="DV744" s="479"/>
      <c r="DW744" s="479"/>
      <c r="DX744" s="479"/>
      <c r="DY744" s="479"/>
      <c r="DZ744" s="479"/>
      <c r="EA744" s="479"/>
      <c r="EB744" s="479"/>
      <c r="EC744" s="479"/>
      <c r="ED744" s="479"/>
      <c r="EE744" s="479"/>
      <c r="EF744" s="479"/>
      <c r="EG744" s="479"/>
      <c r="EH744" s="479"/>
      <c r="EI744" s="479"/>
      <c r="EJ744" s="479"/>
      <c r="EK744" s="479"/>
      <c r="EL744" s="479"/>
      <c r="EM744" s="479"/>
      <c r="EN744" s="479"/>
      <c r="EO744" s="479"/>
      <c r="EP744" s="479"/>
      <c r="EQ744" s="479"/>
      <c r="ER744" s="479"/>
      <c r="ES744" s="479"/>
      <c r="ET744" s="479"/>
      <c r="EU744" s="479"/>
      <c r="EV744" s="479"/>
      <c r="EW744" s="479"/>
      <c r="EX744" s="479"/>
      <c r="EY744" s="479"/>
      <c r="EZ744" s="479"/>
      <c r="FA744" s="479"/>
      <c r="FB744" s="479"/>
      <c r="FC744" s="479"/>
      <c r="FD744" s="479"/>
      <c r="FE744" s="479"/>
      <c r="FF744" s="479"/>
      <c r="FG744" s="479"/>
      <c r="FH744" s="479"/>
      <c r="FI744" s="479"/>
      <c r="FJ744" s="479"/>
      <c r="FK744" s="479"/>
      <c r="FL744" s="479"/>
      <c r="FM744" s="479"/>
      <c r="FN744" s="479"/>
      <c r="FO744" s="479"/>
      <c r="FP744" s="479"/>
      <c r="FQ744" s="479"/>
      <c r="FR744" s="479"/>
      <c r="FS744" s="479"/>
      <c r="FT744" s="479"/>
      <c r="FU744" s="479"/>
      <c r="FV744" s="479"/>
      <c r="FW744" s="479"/>
      <c r="FX744" s="479"/>
      <c r="FY744" s="479"/>
      <c r="FZ744" s="479"/>
      <c r="GA744" s="479"/>
      <c r="GB744" s="479"/>
      <c r="GC744" s="479"/>
      <c r="GD744" s="479"/>
      <c r="GE744" s="479"/>
      <c r="GF744" s="479"/>
      <c r="GG744" s="479"/>
      <c r="GH744" s="479"/>
      <c r="GI744" s="479"/>
      <c r="GJ744" s="479"/>
      <c r="GK744" s="479"/>
      <c r="GL744" s="479"/>
      <c r="GM744" s="479"/>
      <c r="GN744" s="479"/>
      <c r="GO744" s="479"/>
      <c r="GP744" s="479"/>
      <c r="GQ744" s="479"/>
      <c r="GR744" s="479"/>
      <c r="GS744" s="479"/>
      <c r="GT744" s="479"/>
      <c r="GU744" s="479"/>
      <c r="GV744" s="479"/>
      <c r="GW744" s="479"/>
      <c r="GX744" s="479"/>
      <c r="GY744" s="479"/>
      <c r="GZ744" s="479"/>
      <c r="HA744" s="479"/>
      <c r="HB744" s="479"/>
      <c r="HC744" s="479"/>
      <c r="HD744" s="479"/>
      <c r="HE744" s="479"/>
      <c r="HF744" s="479"/>
      <c r="HG744" s="479"/>
      <c r="HH744" s="479"/>
      <c r="HI744" s="479"/>
      <c r="HJ744" s="479"/>
      <c r="HK744" s="479"/>
      <c r="HL744" s="479"/>
      <c r="HM744" s="479"/>
      <c r="HN744" s="479"/>
      <c r="HO744" s="479"/>
      <c r="HP744" s="479"/>
      <c r="HQ744" s="479"/>
      <c r="HR744" s="479"/>
      <c r="HS744" s="479"/>
      <c r="HT744" s="479"/>
      <c r="HU744" s="479"/>
      <c r="HV744" s="479"/>
      <c r="HW744" s="479"/>
      <c r="HX744" s="479"/>
      <c r="HY744" s="479"/>
      <c r="HZ744" s="479"/>
      <c r="IA744" s="479"/>
      <c r="IB744" s="479"/>
      <c r="IC744" s="479"/>
      <c r="ID744" s="479"/>
      <c r="IE744" s="479"/>
      <c r="IF744" s="479"/>
      <c r="IG744" s="479"/>
      <c r="IH744" s="479"/>
      <c r="II744" s="479"/>
      <c r="IJ744" s="479"/>
      <c r="IK744" s="479"/>
      <c r="IL744" s="479"/>
      <c r="IM744" s="479"/>
      <c r="IN744" s="479"/>
      <c r="IO744" s="479"/>
      <c r="IP744" s="479"/>
      <c r="IQ744" s="479"/>
      <c r="IR744" s="479"/>
      <c r="IS744" s="479"/>
      <c r="IT744" s="479"/>
      <c r="IU744" s="479"/>
      <c r="IV744" s="479"/>
      <c r="IW744" s="479"/>
      <c r="IX744" s="479"/>
      <c r="IY744" s="479"/>
      <c r="IZ744" s="479"/>
      <c r="JA744" s="479"/>
      <c r="JB744" s="479"/>
      <c r="JC744" s="479"/>
      <c r="JD744" s="479"/>
      <c r="JE744" s="479"/>
      <c r="JF744" s="479"/>
      <c r="JG744" s="479"/>
      <c r="JH744" s="479"/>
      <c r="JI744" s="479"/>
      <c r="JJ744" s="479"/>
      <c r="JK744" s="479"/>
      <c r="JL744" s="479"/>
      <c r="JM744" s="479"/>
      <c r="JN744" s="479"/>
      <c r="JO744" s="479"/>
      <c r="JP744" s="479"/>
      <c r="JQ744" s="479"/>
      <c r="JR744" s="479"/>
      <c r="JS744" s="479"/>
      <c r="JT744" s="479"/>
      <c r="JU744" s="479"/>
      <c r="JV744" s="479"/>
      <c r="JW744" s="479"/>
      <c r="JX744" s="479"/>
      <c r="JY744" s="479"/>
      <c r="JZ744" s="479"/>
      <c r="KA744" s="479"/>
      <c r="KB744" s="479"/>
      <c r="KC744" s="479"/>
      <c r="KD744" s="479"/>
      <c r="KE744" s="479"/>
      <c r="KF744" s="479"/>
      <c r="KG744" s="479"/>
      <c r="KH744" s="479"/>
      <c r="KI744" s="479"/>
      <c r="KJ744" s="479"/>
      <c r="KK744" s="479"/>
      <c r="KL744" s="479"/>
      <c r="KM744" s="479"/>
      <c r="KN744" s="479"/>
      <c r="KO744" s="479"/>
      <c r="KP744" s="479"/>
      <c r="KQ744" s="479"/>
      <c r="KR744" s="479"/>
      <c r="KS744" s="479"/>
      <c r="KT744" s="479"/>
      <c r="KU744" s="479"/>
      <c r="KV744" s="479"/>
      <c r="KW744" s="479"/>
      <c r="KX744" s="479"/>
      <c r="KY744" s="479"/>
      <c r="KZ744" s="479"/>
      <c r="LA744" s="479"/>
      <c r="LB744" s="479"/>
      <c r="LC744" s="479"/>
      <c r="LD744" s="479"/>
      <c r="LE744" s="479"/>
      <c r="LF744" s="479"/>
      <c r="LG744" s="479"/>
      <c r="LH744" s="479"/>
      <c r="LI744" s="479"/>
      <c r="LJ744" s="479"/>
      <c r="LK744" s="479"/>
      <c r="LL744" s="479"/>
      <c r="LM744" s="479"/>
      <c r="LN744" s="479"/>
      <c r="LO744" s="479"/>
      <c r="LP744" s="479"/>
      <c r="LQ744" s="479"/>
      <c r="LR744" s="479"/>
      <c r="LS744" s="479"/>
      <c r="LT744" s="479"/>
      <c r="LU744" s="479"/>
      <c r="LV744" s="479"/>
      <c r="LW744" s="479"/>
      <c r="LX744" s="479"/>
      <c r="LY744" s="479"/>
      <c r="LZ744" s="479"/>
      <c r="MA744" s="479"/>
      <c r="MB744" s="479"/>
      <c r="MC744" s="479"/>
      <c r="MD744" s="479"/>
      <c r="ME744" s="479"/>
      <c r="MF744" s="479"/>
      <c r="MG744" s="479"/>
      <c r="MH744" s="479"/>
      <c r="MI744" s="479"/>
      <c r="MJ744" s="479"/>
      <c r="MK744" s="479"/>
      <c r="ML744" s="479"/>
      <c r="MM744" s="479"/>
      <c r="MN744" s="479"/>
      <c r="MO744" s="479"/>
      <c r="MP744" s="479"/>
      <c r="MQ744" s="479"/>
      <c r="MR744" s="479"/>
      <c r="MS744" s="479"/>
      <c r="MT744" s="479"/>
      <c r="MU744" s="479"/>
      <c r="MV744" s="479"/>
      <c r="MW744" s="479"/>
      <c r="MX744" s="479"/>
      <c r="MY744" s="479"/>
      <c r="MZ744" s="479"/>
      <c r="NA744" s="479"/>
      <c r="NB744" s="479"/>
      <c r="NC744" s="479"/>
      <c r="ND744" s="479"/>
      <c r="NE744" s="479"/>
      <c r="NF744" s="479"/>
      <c r="NG744" s="479"/>
      <c r="NH744" s="479"/>
      <c r="NI744" s="479"/>
      <c r="NJ744" s="479"/>
      <c r="NK744" s="479"/>
      <c r="NL744" s="479"/>
      <c r="NM744" s="479"/>
      <c r="NN744" s="479"/>
      <c r="NO744" s="479"/>
      <c r="NP744" s="479"/>
      <c r="NQ744" s="479"/>
      <c r="NR744" s="479"/>
      <c r="NS744" s="479"/>
      <c r="NT744" s="479"/>
      <c r="NU744" s="479"/>
      <c r="NV744" s="479"/>
      <c r="NW744" s="479"/>
      <c r="NX744" s="479"/>
      <c r="NY744" s="479"/>
      <c r="NZ744" s="479"/>
      <c r="OA744" s="479"/>
      <c r="OB744" s="479"/>
      <c r="OC744" s="479"/>
      <c r="OD744" s="479"/>
      <c r="OE744" s="479"/>
      <c r="OF744" s="479"/>
      <c r="OG744" s="479"/>
      <c r="OH744" s="479"/>
      <c r="OI744" s="479"/>
      <c r="OJ744" s="479"/>
      <c r="OK744" s="479"/>
      <c r="OL744" s="479"/>
      <c r="OM744" s="479"/>
      <c r="ON744" s="479"/>
      <c r="OO744" s="479"/>
      <c r="OP744" s="479"/>
      <c r="OQ744" s="479"/>
      <c r="OR744" s="479"/>
      <c r="OS744" s="479"/>
      <c r="OT744" s="479"/>
      <c r="OU744" s="479"/>
      <c r="OV744" s="479"/>
      <c r="OW744" s="479"/>
      <c r="OX744" s="479"/>
      <c r="OY744" s="479"/>
      <c r="OZ744" s="479"/>
      <c r="PA744" s="479"/>
      <c r="PB744" s="479"/>
      <c r="PC744" s="479"/>
      <c r="PD744" s="479"/>
      <c r="PE744" s="479"/>
      <c r="PF744" s="479"/>
      <c r="PG744" s="479"/>
      <c r="PH744" s="479"/>
      <c r="PI744" s="479"/>
      <c r="PJ744" s="479"/>
      <c r="PK744" s="479"/>
      <c r="PL744" s="479"/>
      <c r="PM744" s="479"/>
      <c r="PN744" s="479"/>
      <c r="PO744" s="479"/>
      <c r="PP744" s="479"/>
      <c r="PQ744" s="479"/>
      <c r="PR744" s="479"/>
      <c r="PS744" s="479"/>
      <c r="PT744" s="479"/>
      <c r="PU744" s="479"/>
      <c r="PV744" s="479"/>
      <c r="PW744" s="479"/>
      <c r="PX744" s="479"/>
      <c r="PY744" s="479"/>
      <c r="PZ744" s="479"/>
      <c r="QA744" s="479"/>
      <c r="QB744" s="479"/>
      <c r="QC744" s="479"/>
      <c r="QD744" s="479"/>
      <c r="QE744" s="479"/>
      <c r="QF744" s="479"/>
      <c r="QG744" s="479"/>
      <c r="QH744" s="479"/>
      <c r="QI744" s="479"/>
      <c r="QJ744" s="479"/>
      <c r="QK744" s="479"/>
      <c r="QL744" s="479"/>
      <c r="QM744" s="479"/>
      <c r="QN744" s="479"/>
      <c r="QO744" s="479"/>
      <c r="QP744" s="479"/>
      <c r="QQ744" s="479"/>
      <c r="QR744" s="479"/>
      <c r="QS744" s="479"/>
      <c r="QT744" s="479"/>
      <c r="QU744" s="479"/>
      <c r="QV744" s="479"/>
      <c r="QW744" s="479"/>
      <c r="QX744" s="479"/>
      <c r="QY744" s="479"/>
      <c r="QZ744" s="479"/>
      <c r="RA744" s="479"/>
      <c r="RB744" s="479"/>
      <c r="RC744" s="479"/>
      <c r="RD744" s="479"/>
      <c r="RE744" s="479"/>
      <c r="RF744" s="479"/>
      <c r="RG744" s="479"/>
      <c r="RH744" s="479"/>
      <c r="RI744" s="479"/>
      <c r="RJ744" s="479"/>
      <c r="RK744" s="479"/>
      <c r="RL744" s="479"/>
      <c r="RM744" s="479"/>
      <c r="RN744" s="479"/>
      <c r="RO744" s="479"/>
      <c r="RP744" s="479"/>
      <c r="RQ744" s="479"/>
      <c r="RR744" s="479"/>
      <c r="RS744" s="479"/>
      <c r="RT744" s="479"/>
      <c r="RU744" s="479"/>
      <c r="RV744" s="479"/>
      <c r="RW744" s="479"/>
      <c r="RX744" s="479"/>
      <c r="RY744" s="479"/>
      <c r="RZ744" s="479"/>
      <c r="SA744" s="479"/>
      <c r="SB744" s="479"/>
      <c r="SC744" s="479"/>
      <c r="SD744" s="479"/>
      <c r="SE744" s="479"/>
      <c r="SF744" s="479"/>
      <c r="SG744" s="479"/>
      <c r="SH744" s="479"/>
      <c r="SI744" s="479"/>
      <c r="SJ744" s="479"/>
      <c r="SK744" s="479"/>
      <c r="SL744" s="479"/>
      <c r="SM744" s="479"/>
      <c r="SN744" s="479"/>
      <c r="SO744" s="479"/>
      <c r="SP744" s="479"/>
      <c r="SQ744" s="479"/>
      <c r="SR744" s="479"/>
      <c r="SS744" s="479"/>
      <c r="ST744" s="479"/>
      <c r="SU744" s="479"/>
      <c r="SV744" s="479"/>
      <c r="SW744" s="479"/>
      <c r="SX744" s="479"/>
      <c r="SY744" s="479"/>
      <c r="SZ744" s="479"/>
      <c r="TA744" s="479"/>
      <c r="TB744" s="479"/>
      <c r="TC744" s="479"/>
      <c r="TD744" s="479"/>
      <c r="TE744" s="479"/>
      <c r="TF744" s="479"/>
      <c r="TG744" s="479"/>
      <c r="TH744" s="479"/>
      <c r="TI744" s="479"/>
      <c r="TJ744" s="479"/>
      <c r="TK744" s="479"/>
      <c r="TL744" s="479"/>
      <c r="TM744" s="479"/>
      <c r="TN744" s="479"/>
      <c r="TO744" s="479"/>
      <c r="TP744" s="479"/>
      <c r="TQ744" s="479"/>
      <c r="TR744" s="479"/>
      <c r="TS744" s="479"/>
      <c r="TT744" s="479"/>
      <c r="TU744" s="479"/>
      <c r="TV744" s="479"/>
      <c r="TW744" s="479"/>
      <c r="TX744" s="479"/>
      <c r="TY744" s="479"/>
      <c r="TZ744" s="479"/>
      <c r="UA744" s="479"/>
      <c r="UB744" s="479"/>
      <c r="UC744" s="479"/>
      <c r="UD744" s="479"/>
      <c r="UE744" s="479"/>
      <c r="UF744" s="479"/>
      <c r="UG744" s="479"/>
      <c r="UH744" s="479"/>
      <c r="UI744" s="479"/>
      <c r="UJ744" s="479"/>
      <c r="UK744" s="479"/>
      <c r="UL744" s="479"/>
      <c r="UM744" s="479"/>
      <c r="UN744" s="479"/>
      <c r="UO744" s="479"/>
      <c r="UP744" s="479"/>
      <c r="UQ744" s="479"/>
      <c r="UR744" s="479"/>
      <c r="US744" s="479"/>
      <c r="UT744" s="479"/>
      <c r="UU744" s="479"/>
      <c r="UV744" s="479"/>
      <c r="UW744" s="479"/>
      <c r="UX744" s="479"/>
      <c r="UY744" s="479"/>
      <c r="UZ744" s="479"/>
      <c r="VA744" s="479"/>
      <c r="VB744" s="479"/>
      <c r="VC744" s="479"/>
      <c r="VD744" s="479"/>
      <c r="VE744" s="479"/>
      <c r="VF744" s="479"/>
      <c r="VG744" s="479"/>
      <c r="VH744" s="479"/>
      <c r="VI744" s="479"/>
      <c r="VJ744" s="479"/>
      <c r="VK744" s="479"/>
      <c r="VL744" s="479"/>
      <c r="VM744" s="479"/>
      <c r="VN744" s="479"/>
      <c r="VO744" s="479"/>
      <c r="VP744" s="479"/>
      <c r="VQ744" s="479"/>
      <c r="VR744" s="479"/>
      <c r="VS744" s="479"/>
      <c r="VT744" s="479"/>
      <c r="VU744" s="479"/>
      <c r="VV744" s="479"/>
      <c r="VW744" s="479"/>
      <c r="VX744" s="479"/>
      <c r="VY744" s="479"/>
      <c r="VZ744" s="479"/>
      <c r="WA744" s="479"/>
      <c r="WB744" s="479"/>
      <c r="WC744" s="479"/>
      <c r="WD744" s="479"/>
      <c r="WE744" s="479"/>
      <c r="WF744" s="479"/>
      <c r="WG744" s="479"/>
      <c r="WH744" s="479"/>
      <c r="WI744" s="479"/>
      <c r="WJ744" s="479"/>
      <c r="WK744" s="479"/>
      <c r="WL744" s="479"/>
      <c r="WM744" s="479"/>
      <c r="WN744" s="479"/>
      <c r="WO744" s="479"/>
      <c r="WP744" s="479"/>
      <c r="WQ744" s="479"/>
      <c r="WR744" s="479"/>
      <c r="WS744" s="479"/>
      <c r="WT744" s="479"/>
      <c r="WU744" s="479"/>
      <c r="WV744" s="479"/>
      <c r="WW744" s="479"/>
      <c r="WX744" s="479"/>
      <c r="WY744" s="479"/>
      <c r="WZ744" s="479"/>
      <c r="XA744" s="479"/>
      <c r="XB744" s="479"/>
      <c r="XC744" s="479"/>
      <c r="XD744" s="479"/>
      <c r="XE744" s="479"/>
      <c r="XF744" s="479"/>
      <c r="XG744" s="479"/>
      <c r="XH744" s="479"/>
      <c r="XI744" s="479"/>
      <c r="XJ744" s="479"/>
      <c r="XK744" s="479"/>
      <c r="XL744" s="479"/>
      <c r="XM744" s="479"/>
      <c r="XN744" s="479"/>
      <c r="XO744" s="479"/>
      <c r="XP744" s="479"/>
      <c r="XQ744" s="479"/>
      <c r="XR744" s="479"/>
      <c r="XS744" s="479"/>
      <c r="XT744" s="479"/>
      <c r="XU744" s="479"/>
      <c r="XV744" s="479"/>
      <c r="XW744" s="479"/>
      <c r="XX744" s="479"/>
      <c r="XY744" s="479"/>
      <c r="XZ744" s="479"/>
      <c r="YA744" s="479"/>
      <c r="YB744" s="479"/>
      <c r="YC744" s="479"/>
      <c r="YD744" s="479"/>
      <c r="YE744" s="479"/>
      <c r="YF744" s="479"/>
      <c r="YG744" s="479"/>
      <c r="YH744" s="479"/>
      <c r="YI744" s="479"/>
      <c r="YJ744" s="479"/>
      <c r="YK744" s="479"/>
      <c r="YL744" s="479"/>
      <c r="YM744" s="479"/>
      <c r="YN744" s="479"/>
      <c r="YO744" s="479"/>
      <c r="YP744" s="479"/>
      <c r="YQ744" s="479"/>
      <c r="YR744" s="479"/>
      <c r="YS744" s="479"/>
      <c r="YT744" s="479"/>
      <c r="YU744" s="479"/>
      <c r="YV744" s="479"/>
      <c r="YW744" s="479"/>
      <c r="YX744" s="479"/>
      <c r="YY744" s="479"/>
      <c r="YZ744" s="479"/>
      <c r="ZA744" s="479"/>
      <c r="ZB744" s="479"/>
      <c r="ZC744" s="479"/>
      <c r="ZD744" s="479"/>
      <c r="ZE744" s="479"/>
      <c r="ZF744" s="479"/>
      <c r="ZG744" s="479"/>
      <c r="ZH744" s="479"/>
      <c r="ZI744" s="479"/>
      <c r="ZJ744" s="479"/>
      <c r="ZK744" s="479"/>
      <c r="ZL744" s="479"/>
      <c r="ZM744" s="479"/>
      <c r="ZN744" s="479"/>
      <c r="ZO744" s="479"/>
      <c r="ZP744" s="479"/>
      <c r="ZQ744" s="479"/>
      <c r="ZR744" s="479"/>
      <c r="ZS744" s="479"/>
      <c r="ZT744" s="479"/>
      <c r="ZU744" s="479"/>
      <c r="ZV744" s="479"/>
      <c r="ZW744" s="479"/>
      <c r="ZX744" s="479"/>
      <c r="ZY744" s="479"/>
      <c r="ZZ744" s="479"/>
      <c r="AAA744" s="479"/>
      <c r="AAB744" s="479"/>
      <c r="AAC744" s="479"/>
      <c r="AAD744" s="479"/>
      <c r="AAE744" s="479"/>
      <c r="AAF744" s="479"/>
      <c r="AAG744" s="479"/>
      <c r="AAH744" s="479"/>
      <c r="AAI744" s="479"/>
      <c r="AAJ744" s="479"/>
      <c r="AAK744" s="479"/>
      <c r="AAL744" s="479"/>
      <c r="AAM744" s="479"/>
      <c r="AAN744" s="479"/>
      <c r="AAO744" s="479"/>
      <c r="AAP744" s="479"/>
      <c r="AAQ744" s="479"/>
      <c r="AAR744" s="479"/>
      <c r="AAS744" s="479"/>
      <c r="AAT744" s="479"/>
      <c r="AAU744" s="479"/>
      <c r="AAV744" s="479"/>
      <c r="AAW744" s="479"/>
      <c r="AAX744" s="479"/>
      <c r="AAY744" s="479"/>
      <c r="AAZ744" s="479"/>
      <c r="ABA744" s="479"/>
      <c r="ABB744" s="479"/>
      <c r="ABC744" s="479"/>
      <c r="ABD744" s="479"/>
      <c r="ABE744" s="479"/>
      <c r="ABF744" s="479"/>
      <c r="ABG744" s="479"/>
      <c r="ABH744" s="479"/>
      <c r="ABI744" s="479"/>
      <c r="ABJ744" s="479"/>
      <c r="ABK744" s="479"/>
      <c r="ABL744" s="479"/>
      <c r="ABM744" s="479"/>
      <c r="ABN744" s="479"/>
      <c r="ABO744" s="479"/>
      <c r="ABP744" s="479"/>
      <c r="ABQ744" s="479"/>
      <c r="ABR744" s="479"/>
      <c r="ABS744" s="479"/>
      <c r="ABT744" s="479"/>
      <c r="ABU744" s="479"/>
      <c r="ABV744" s="479"/>
      <c r="ABW744" s="479"/>
      <c r="ABX744" s="479"/>
      <c r="ABY744" s="479"/>
      <c r="ABZ744" s="479"/>
      <c r="ACA744" s="479"/>
      <c r="ACB744" s="479"/>
      <c r="ACC744" s="479"/>
      <c r="ACD744" s="479"/>
      <c r="ACE744" s="479"/>
      <c r="ACF744" s="479"/>
      <c r="ACG744" s="479"/>
      <c r="ACH744" s="479"/>
      <c r="ACI744" s="479"/>
      <c r="ACJ744" s="479"/>
      <c r="ACK744" s="479"/>
      <c r="ACL744" s="479"/>
      <c r="ACM744" s="479"/>
      <c r="ACN744" s="479"/>
      <c r="ACO744" s="479"/>
      <c r="ACP744" s="479"/>
      <c r="ACQ744" s="479"/>
      <c r="ACR744" s="479"/>
      <c r="ACS744" s="479"/>
      <c r="ACT744" s="479"/>
      <c r="ACU744" s="479"/>
      <c r="ACV744" s="479"/>
      <c r="ACW744" s="479"/>
      <c r="ACX744" s="479"/>
      <c r="ACY744" s="479"/>
      <c r="ACZ744" s="479"/>
      <c r="ADA744" s="479"/>
      <c r="ADB744" s="479"/>
      <c r="ADC744" s="479"/>
      <c r="ADD744" s="479"/>
      <c r="ADE744" s="479"/>
      <c r="ADF744" s="479"/>
      <c r="ADG744" s="479"/>
      <c r="ADH744" s="479"/>
      <c r="ADI744" s="479"/>
      <c r="ADJ744" s="479"/>
      <c r="ADK744" s="479"/>
      <c r="ADL744" s="479"/>
      <c r="ADM744" s="479"/>
      <c r="ADN744" s="479"/>
      <c r="ADO744" s="479"/>
      <c r="ADP744" s="479"/>
      <c r="ADQ744" s="479"/>
      <c r="ADR744" s="479"/>
      <c r="ADS744" s="479"/>
      <c r="ADT744" s="479"/>
      <c r="ADU744" s="479"/>
      <c r="ADV744" s="479"/>
      <c r="ADW744" s="479"/>
      <c r="ADX744" s="479"/>
      <c r="ADY744" s="479"/>
      <c r="ADZ744" s="479"/>
      <c r="AEA744" s="479"/>
      <c r="AEB744" s="479"/>
      <c r="AEC744" s="479"/>
      <c r="AED744" s="479"/>
      <c r="AEE744" s="479"/>
      <c r="AEF744" s="479"/>
      <c r="AEG744" s="479"/>
      <c r="AEH744" s="479"/>
      <c r="AEI744" s="479"/>
      <c r="AEJ744" s="479"/>
      <c r="AEK744" s="479"/>
      <c r="AEL744" s="479"/>
      <c r="AEM744" s="479"/>
      <c r="AEN744" s="479"/>
      <c r="AEO744" s="479"/>
      <c r="AEP744" s="479"/>
      <c r="AEQ744" s="479"/>
      <c r="AER744" s="479"/>
      <c r="AES744" s="479"/>
      <c r="AET744" s="479"/>
      <c r="AEU744" s="479"/>
      <c r="AEV744" s="479"/>
      <c r="AEW744" s="479"/>
      <c r="AEX744" s="479"/>
      <c r="AEY744" s="479"/>
      <c r="AEZ744" s="479"/>
      <c r="AFA744" s="479"/>
      <c r="AFB744" s="479"/>
      <c r="AFC744" s="479"/>
      <c r="AFD744" s="479"/>
      <c r="AFE744" s="479"/>
      <c r="AFF744" s="479"/>
      <c r="AFG744" s="479"/>
      <c r="AFH744" s="479"/>
      <c r="AFI744" s="479"/>
      <c r="AFJ744" s="479"/>
      <c r="AFK744" s="479"/>
      <c r="AFL744" s="479"/>
      <c r="AFM744" s="479"/>
      <c r="AFN744" s="479"/>
      <c r="AFO744" s="479"/>
      <c r="AFP744" s="479"/>
      <c r="AFQ744" s="479"/>
      <c r="AFR744" s="479"/>
      <c r="AFS744" s="479"/>
      <c r="AFT744" s="479"/>
      <c r="AFU744" s="479"/>
      <c r="AFV744" s="479"/>
      <c r="AFW744" s="479"/>
      <c r="AFX744" s="479"/>
      <c r="AFY744" s="479"/>
      <c r="AFZ744" s="479"/>
      <c r="AGA744" s="479"/>
      <c r="AGB744" s="479"/>
      <c r="AGC744" s="479"/>
      <c r="AGD744" s="479"/>
      <c r="AGE744" s="479"/>
      <c r="AGF744" s="479"/>
      <c r="AGG744" s="479"/>
      <c r="AGH744" s="479"/>
      <c r="AGI744" s="479"/>
      <c r="AGJ744" s="479"/>
      <c r="AGK744" s="479"/>
      <c r="AGL744" s="479"/>
      <c r="AGM744" s="479"/>
      <c r="AGN744" s="479"/>
      <c r="AGO744" s="479"/>
      <c r="AGP744" s="479"/>
      <c r="AGQ744" s="479"/>
      <c r="AGR744" s="479"/>
      <c r="AGS744" s="479"/>
      <c r="AGT744" s="479"/>
      <c r="AGU744" s="479"/>
      <c r="AGV744" s="479"/>
      <c r="AGW744" s="479"/>
      <c r="AGX744" s="479"/>
      <c r="AGY744" s="479"/>
      <c r="AGZ744" s="479"/>
      <c r="AHA744" s="479"/>
      <c r="AHB744" s="479"/>
      <c r="AHC744" s="479"/>
      <c r="AHD744" s="479"/>
      <c r="AHE744" s="479"/>
      <c r="AHF744" s="479"/>
      <c r="AHG744" s="479"/>
      <c r="AHH744" s="479"/>
      <c r="AHI744" s="479"/>
      <c r="AHJ744" s="479"/>
      <c r="AHK744" s="479"/>
      <c r="AHL744" s="479"/>
      <c r="AHM744" s="479"/>
      <c r="AHN744" s="479"/>
      <c r="AHO744" s="479"/>
      <c r="AHP744" s="479"/>
      <c r="AHQ744" s="479"/>
      <c r="AHR744" s="479"/>
      <c r="AHS744" s="479"/>
      <c r="AHT744" s="479"/>
      <c r="AHU744" s="479"/>
      <c r="AHV744" s="479"/>
      <c r="AHW744" s="479"/>
      <c r="AHX744" s="479"/>
      <c r="AHY744" s="479"/>
      <c r="AHZ744" s="479"/>
      <c r="AIA744" s="479"/>
      <c r="AIB744" s="479"/>
      <c r="AIC744" s="479"/>
      <c r="AID744" s="479"/>
      <c r="AIE744" s="479"/>
      <c r="AIF744" s="479"/>
      <c r="AIG744" s="479"/>
      <c r="AIH744" s="479"/>
      <c r="AII744" s="479"/>
      <c r="AIJ744" s="479"/>
      <c r="AIK744" s="479"/>
      <c r="AIL744" s="479"/>
      <c r="AIM744" s="479"/>
      <c r="AIN744" s="479"/>
      <c r="AIO744" s="479"/>
      <c r="AIP744" s="479"/>
      <c r="AIQ744" s="479"/>
      <c r="AIR744" s="479"/>
      <c r="AIS744" s="479"/>
      <c r="AIT744" s="479"/>
      <c r="AIU744" s="479"/>
      <c r="AIV744" s="479"/>
      <c r="AIW744" s="479"/>
      <c r="AIX744" s="479"/>
      <c r="AIY744" s="479"/>
      <c r="AIZ744" s="479"/>
      <c r="AJA744" s="479"/>
      <c r="AJB744" s="479"/>
      <c r="AJC744" s="479"/>
      <c r="AJD744" s="479"/>
      <c r="AJE744" s="479"/>
      <c r="AJF744" s="479"/>
      <c r="AJG744" s="479"/>
      <c r="AJH744" s="479"/>
      <c r="AJI744" s="479"/>
      <c r="AJJ744" s="479"/>
      <c r="AJK744" s="479"/>
      <c r="AJL744" s="479"/>
      <c r="AJM744" s="479"/>
      <c r="AJN744" s="479"/>
      <c r="AJO744" s="479"/>
      <c r="AJP744" s="479"/>
      <c r="AJQ744" s="479"/>
      <c r="AJR744" s="479"/>
      <c r="AJS744" s="479"/>
      <c r="AJT744" s="479"/>
      <c r="AJU744" s="479"/>
      <c r="AJV744" s="479"/>
      <c r="AJW744" s="479"/>
      <c r="AJX744" s="479"/>
      <c r="AJY744" s="479"/>
      <c r="AJZ744" s="479"/>
      <c r="AKA744" s="479"/>
      <c r="AKB744" s="479"/>
      <c r="AKC744" s="479"/>
      <c r="AKD744" s="479"/>
      <c r="AKE744" s="479"/>
      <c r="AKF744" s="479"/>
      <c r="AKG744" s="479"/>
      <c r="AKH744" s="479"/>
      <c r="AKI744" s="479"/>
      <c r="AKJ744" s="479"/>
      <c r="AKK744" s="479"/>
      <c r="AKL744" s="479"/>
      <c r="AKM744" s="479"/>
      <c r="AKN744" s="479"/>
      <c r="AKO744" s="479"/>
      <c r="AKP744" s="479"/>
      <c r="AKQ744" s="479"/>
      <c r="AKR744" s="479"/>
      <c r="AKS744" s="479"/>
      <c r="AKT744" s="479"/>
      <c r="AKU744" s="479"/>
      <c r="AKV744" s="479"/>
      <c r="AKW744" s="479"/>
      <c r="AKX744" s="479"/>
      <c r="AKY744" s="479"/>
      <c r="AKZ744" s="479"/>
      <c r="ALA744" s="479"/>
      <c r="ALB744" s="479"/>
      <c r="ALC744" s="479"/>
      <c r="ALD744" s="479"/>
      <c r="ALE744" s="479"/>
      <c r="ALF744" s="479"/>
      <c r="ALG744" s="479"/>
      <c r="ALH744" s="479"/>
      <c r="ALI744" s="479"/>
      <c r="ALJ744" s="479"/>
      <c r="ALK744" s="479"/>
      <c r="ALL744" s="479"/>
      <c r="ALM744" s="479"/>
      <c r="ALN744" s="479"/>
      <c r="ALO744" s="479"/>
      <c r="ALP744" s="479"/>
      <c r="ALQ744" s="479"/>
      <c r="ALR744" s="479"/>
      <c r="ALS744" s="479"/>
      <c r="ALT744" s="479"/>
      <c r="ALU744" s="479"/>
      <c r="ALV744" s="479"/>
      <c r="ALW744" s="479"/>
      <c r="ALX744" s="479"/>
      <c r="ALY744" s="479"/>
      <c r="ALZ744" s="479"/>
      <c r="AMA744" s="479"/>
      <c r="AMB744" s="479"/>
      <c r="AMC744" s="479"/>
      <c r="AMD744" s="479"/>
      <c r="AME744" s="479"/>
      <c r="AMF744" s="479"/>
      <c r="AMG744" s="479"/>
      <c r="AMH744" s="479"/>
      <c r="AMI744" s="479"/>
      <c r="AMJ744" s="479"/>
      <c r="AMK744" s="479"/>
      <c r="AML744" s="479"/>
      <c r="AMM744" s="479"/>
      <c r="AMN744" s="479"/>
      <c r="AMO744" s="479"/>
      <c r="AMP744" s="479"/>
      <c r="AMQ744" s="479"/>
      <c r="AMR744" s="479"/>
      <c r="AMS744" s="479"/>
      <c r="AMT744" s="479"/>
      <c r="AMU744" s="479"/>
      <c r="AMV744" s="479"/>
      <c r="AMW744" s="479"/>
      <c r="AMX744" s="479"/>
      <c r="AMY744" s="479"/>
      <c r="AMZ744" s="479"/>
      <c r="ANA744" s="479"/>
      <c r="ANB744" s="479"/>
      <c r="ANC744" s="479"/>
      <c r="AND744" s="479"/>
      <c r="ANE744" s="479"/>
      <c r="ANF744" s="479"/>
      <c r="ANG744" s="479"/>
      <c r="ANH744" s="479"/>
      <c r="ANI744" s="479"/>
      <c r="ANJ744" s="479"/>
      <c r="ANK744" s="479"/>
      <c r="ANL744" s="479"/>
      <c r="ANM744" s="479"/>
      <c r="ANN744" s="479"/>
      <c r="ANO744" s="479"/>
      <c r="ANP744" s="479"/>
      <c r="ANQ744" s="479"/>
      <c r="ANR744" s="479"/>
      <c r="ANS744" s="479"/>
      <c r="ANT744" s="479"/>
      <c r="ANU744" s="479"/>
      <c r="ANV744" s="479"/>
      <c r="ANW744" s="479"/>
      <c r="ANX744" s="479"/>
      <c r="ANY744" s="479"/>
      <c r="ANZ744" s="479"/>
      <c r="AOA744" s="479"/>
      <c r="AOB744" s="479"/>
      <c r="AOC744" s="479"/>
      <c r="AOD744" s="479"/>
      <c r="AOE744" s="479"/>
      <c r="AOF744" s="479"/>
      <c r="AOG744" s="479"/>
      <c r="AOH744" s="479"/>
      <c r="AOI744" s="479"/>
      <c r="AOJ744" s="479"/>
      <c r="AOK744" s="479"/>
      <c r="AOL744" s="479"/>
      <c r="AOM744" s="479"/>
      <c r="AON744" s="479"/>
      <c r="AOO744" s="479"/>
      <c r="AOP744" s="479"/>
      <c r="AOQ744" s="479"/>
      <c r="AOR744" s="479"/>
      <c r="AOS744" s="479"/>
      <c r="AOT744" s="479"/>
      <c r="AOU744" s="479"/>
      <c r="AOV744" s="479"/>
      <c r="AOW744" s="479"/>
      <c r="AOX744" s="479"/>
      <c r="AOY744" s="479"/>
      <c r="AOZ744" s="479"/>
      <c r="APA744" s="479"/>
      <c r="APB744" s="479"/>
      <c r="APC744" s="479"/>
      <c r="APD744" s="479"/>
      <c r="APE744" s="479"/>
      <c r="APF744" s="479"/>
      <c r="APG744" s="479"/>
      <c r="APH744" s="479"/>
      <c r="API744" s="479"/>
      <c r="APJ744" s="479"/>
      <c r="APK744" s="479"/>
      <c r="APL744" s="479"/>
      <c r="APM744" s="479"/>
      <c r="APN744" s="479"/>
      <c r="APO744" s="479"/>
      <c r="APP744" s="479"/>
      <c r="APQ744" s="479"/>
      <c r="APR744" s="479"/>
      <c r="APS744" s="479"/>
      <c r="APT744" s="479"/>
      <c r="APU744" s="479"/>
      <c r="APV744" s="479"/>
      <c r="APW744" s="479"/>
      <c r="APX744" s="479"/>
      <c r="APY744" s="479"/>
      <c r="APZ744" s="479"/>
      <c r="AQA744" s="479"/>
      <c r="AQB744" s="479"/>
      <c r="AQC744" s="479"/>
      <c r="AQD744" s="479"/>
      <c r="AQE744" s="479"/>
      <c r="AQF744" s="479"/>
      <c r="AQG744" s="479"/>
      <c r="AQH744" s="479"/>
      <c r="AQI744" s="479"/>
      <c r="AQJ744" s="479"/>
      <c r="AQK744" s="479"/>
      <c r="AQL744" s="479"/>
      <c r="AQM744" s="479"/>
      <c r="AQN744" s="479"/>
      <c r="AQO744" s="479"/>
      <c r="AQP744" s="479"/>
      <c r="AQQ744" s="479"/>
      <c r="AQR744" s="479"/>
      <c r="AQS744" s="479"/>
      <c r="AQT744" s="479"/>
      <c r="AQU744" s="479"/>
      <c r="AQV744" s="479"/>
      <c r="AQW744" s="479"/>
      <c r="AQX744" s="479"/>
      <c r="AQY744" s="479"/>
      <c r="AQZ744" s="479"/>
      <c r="ARA744" s="479"/>
      <c r="ARB744" s="479"/>
      <c r="ARC744" s="479"/>
      <c r="ARD744" s="479"/>
      <c r="ARE744" s="479"/>
      <c r="ARF744" s="479"/>
      <c r="ARG744" s="479"/>
      <c r="ARH744" s="479"/>
      <c r="ARI744" s="479"/>
      <c r="ARJ744" s="479"/>
      <c r="ARK744" s="479"/>
      <c r="ARL744" s="479"/>
      <c r="ARM744" s="479"/>
      <c r="ARN744" s="479"/>
      <c r="ARO744" s="479"/>
      <c r="ARP744" s="479"/>
      <c r="ARQ744" s="479"/>
      <c r="ARR744" s="479"/>
      <c r="ARS744" s="479"/>
      <c r="ART744" s="479"/>
      <c r="ARU744" s="479"/>
      <c r="ARV744" s="479"/>
      <c r="ARW744" s="479"/>
      <c r="ARX744" s="479"/>
      <c r="ARY744" s="479"/>
      <c r="ARZ744" s="479"/>
      <c r="ASA744" s="479"/>
      <c r="ASB744" s="479"/>
      <c r="ASC744" s="479"/>
      <c r="ASD744" s="479"/>
      <c r="ASE744" s="479"/>
      <c r="ASF744" s="479"/>
      <c r="ASG744" s="479"/>
      <c r="ASH744" s="479"/>
      <c r="ASI744" s="479"/>
      <c r="ASJ744" s="479"/>
      <c r="ASK744" s="479"/>
      <c r="ASL744" s="479"/>
      <c r="ASM744" s="479"/>
      <c r="ASN744" s="479"/>
      <c r="ASO744" s="479"/>
      <c r="ASP744" s="479"/>
      <c r="ASQ744" s="479"/>
      <c r="ASR744" s="479"/>
      <c r="ASS744" s="479"/>
      <c r="AST744" s="479"/>
      <c r="ASU744" s="479"/>
      <c r="ASV744" s="479"/>
      <c r="ASW744" s="479"/>
      <c r="ASX744" s="479"/>
      <c r="ASY744" s="479"/>
      <c r="ASZ744" s="479"/>
      <c r="ATA744" s="479"/>
      <c r="ATB744" s="479"/>
      <c r="ATC744" s="479"/>
      <c r="ATD744" s="479"/>
      <c r="ATE744" s="479"/>
      <c r="ATF744" s="479"/>
      <c r="ATG744" s="479"/>
      <c r="ATH744" s="479"/>
      <c r="ATI744" s="479"/>
      <c r="ATJ744" s="479"/>
      <c r="ATK744" s="479"/>
      <c r="ATL744" s="479"/>
      <c r="ATM744" s="479"/>
      <c r="ATN744" s="479"/>
      <c r="ATO744" s="479"/>
      <c r="ATP744" s="479"/>
      <c r="ATQ744" s="479"/>
      <c r="ATR744" s="479"/>
      <c r="ATS744" s="479"/>
      <c r="ATT744" s="479"/>
      <c r="ATU744" s="479"/>
      <c r="ATV744" s="479"/>
      <c r="ATW744" s="479"/>
      <c r="ATX744" s="479"/>
      <c r="ATY744" s="479"/>
      <c r="ATZ744" s="479"/>
      <c r="AUA744" s="479"/>
      <c r="AUB744" s="479"/>
      <c r="AUC744" s="479"/>
      <c r="AUD744" s="479"/>
      <c r="AUE744" s="479"/>
      <c r="AUF744" s="479"/>
      <c r="AUG744" s="479"/>
      <c r="AUH744" s="479"/>
      <c r="AUI744" s="479"/>
      <c r="AUJ744" s="479"/>
      <c r="AUK744" s="479"/>
      <c r="AUL744" s="479"/>
      <c r="AUM744" s="479"/>
      <c r="AUN744" s="479"/>
      <c r="AUO744" s="479"/>
      <c r="AUP744" s="479"/>
      <c r="AUQ744" s="479"/>
      <c r="AUR744" s="479"/>
      <c r="AUS744" s="479"/>
      <c r="AUT744" s="479"/>
      <c r="AUU744" s="479"/>
      <c r="AUV744" s="479"/>
      <c r="AUW744" s="479"/>
      <c r="AUX744" s="479"/>
      <c r="AUY744" s="479"/>
      <c r="AUZ744" s="479"/>
      <c r="AVA744" s="479"/>
      <c r="AVB744" s="479"/>
      <c r="AVC744" s="479"/>
      <c r="AVD744" s="479"/>
      <c r="AVE744" s="479"/>
      <c r="AVF744" s="479"/>
      <c r="AVG744" s="479"/>
      <c r="AVH744" s="479"/>
      <c r="AVI744" s="479"/>
      <c r="AVJ744" s="479"/>
      <c r="AVK744" s="479"/>
      <c r="AVL744" s="479"/>
      <c r="AVM744" s="479"/>
      <c r="AVN744" s="479"/>
      <c r="AVO744" s="479"/>
      <c r="AVP744" s="479"/>
      <c r="AVQ744" s="479"/>
      <c r="AVR744" s="479"/>
      <c r="AVS744" s="479"/>
      <c r="AVT744" s="479"/>
      <c r="AVU744" s="479"/>
      <c r="AVV744" s="479"/>
      <c r="AVW744" s="479"/>
      <c r="AVX744" s="479"/>
      <c r="AVY744" s="479"/>
      <c r="AVZ744" s="479"/>
      <c r="AWA744" s="479"/>
      <c r="AWB744" s="479"/>
      <c r="AWC744" s="479"/>
      <c r="AWD744" s="479"/>
      <c r="AWE744" s="479"/>
      <c r="AWF744" s="479"/>
      <c r="AWG744" s="479"/>
      <c r="AWH744" s="479"/>
      <c r="AWI744" s="479"/>
      <c r="AWJ744" s="479"/>
      <c r="AWK744" s="479"/>
      <c r="AWL744" s="479"/>
      <c r="AWM744" s="479"/>
      <c r="AWN744" s="479"/>
      <c r="AWO744" s="479"/>
      <c r="AWP744" s="479"/>
      <c r="AWQ744" s="479"/>
      <c r="AWR744" s="479"/>
      <c r="AWS744" s="479"/>
      <c r="AWT744" s="479"/>
      <c r="AWU744" s="479"/>
      <c r="AWV744" s="479"/>
      <c r="AWW744" s="479"/>
      <c r="AWX744" s="479"/>
      <c r="AWY744" s="479"/>
      <c r="AWZ744" s="479"/>
      <c r="AXA744" s="479"/>
      <c r="AXB744" s="479"/>
      <c r="AXC744" s="479"/>
      <c r="AXD744" s="479"/>
      <c r="AXE744" s="479"/>
      <c r="AXF744" s="479"/>
      <c r="AXG744" s="479"/>
      <c r="AXH744" s="479"/>
      <c r="AXI744" s="479"/>
      <c r="AXJ744" s="479"/>
      <c r="AXK744" s="479"/>
      <c r="AXL744" s="479"/>
      <c r="AXM744" s="479"/>
      <c r="AXN744" s="479"/>
      <c r="AXO744" s="479"/>
      <c r="AXP744" s="479"/>
      <c r="AXQ744" s="479"/>
      <c r="AXR744" s="479"/>
      <c r="AXS744" s="479"/>
      <c r="AXT744" s="479"/>
      <c r="AXU744" s="479"/>
      <c r="AXV744" s="479"/>
      <c r="AXW744" s="479"/>
      <c r="AXX744" s="479"/>
      <c r="AXY744" s="479"/>
      <c r="AXZ744" s="479"/>
      <c r="AYA744" s="479"/>
      <c r="AYB744" s="479"/>
      <c r="AYC744" s="479"/>
      <c r="AYD744" s="479"/>
      <c r="AYE744" s="479"/>
      <c r="AYF744" s="479"/>
      <c r="AYG744" s="479"/>
      <c r="AYH744" s="479"/>
      <c r="AYI744" s="479"/>
      <c r="AYJ744" s="479"/>
      <c r="AYK744" s="479"/>
      <c r="AYL744" s="479"/>
      <c r="AYM744" s="479"/>
      <c r="AYN744" s="479"/>
      <c r="AYO744" s="479"/>
      <c r="AYP744" s="479"/>
      <c r="AYQ744" s="479"/>
      <c r="AYR744" s="479"/>
      <c r="AYS744" s="479"/>
      <c r="AYT744" s="479"/>
      <c r="AYU744" s="479"/>
      <c r="AYV744" s="479"/>
      <c r="AYW744" s="479"/>
      <c r="AYX744" s="479"/>
      <c r="AYY744" s="479"/>
      <c r="AYZ744" s="479"/>
      <c r="AZA744" s="479"/>
      <c r="AZB744" s="479"/>
      <c r="AZC744" s="479"/>
      <c r="AZD744" s="479"/>
      <c r="AZE744" s="479"/>
      <c r="AZF744" s="479"/>
      <c r="AZG744" s="479"/>
      <c r="AZH744" s="479"/>
      <c r="AZI744" s="479"/>
      <c r="AZJ744" s="479"/>
      <c r="AZK744" s="479"/>
      <c r="AZL744" s="479"/>
      <c r="AZM744" s="479"/>
      <c r="AZN744" s="479"/>
      <c r="AZO744" s="479"/>
      <c r="AZP744" s="479"/>
      <c r="AZQ744" s="479"/>
      <c r="AZR744" s="479"/>
      <c r="AZS744" s="479"/>
      <c r="AZT744" s="479"/>
      <c r="AZU744" s="479"/>
      <c r="AZV744" s="479"/>
      <c r="AZW744" s="479"/>
      <c r="AZX744" s="479"/>
      <c r="AZY744" s="479"/>
      <c r="AZZ744" s="479"/>
      <c r="BAA744" s="479"/>
      <c r="BAB744" s="479"/>
      <c r="BAC744" s="479"/>
      <c r="BAD744" s="479"/>
      <c r="BAE744" s="479"/>
      <c r="BAF744" s="479"/>
      <c r="BAG744" s="479"/>
      <c r="BAH744" s="479"/>
      <c r="BAI744" s="479"/>
      <c r="BAJ744" s="479"/>
      <c r="BAK744" s="479"/>
      <c r="BAL744" s="479"/>
      <c r="BAM744" s="479"/>
      <c r="BAN744" s="479"/>
      <c r="BAO744" s="479"/>
      <c r="BAP744" s="479"/>
      <c r="BAQ744" s="479"/>
      <c r="BAR744" s="479"/>
      <c r="BAS744" s="479"/>
      <c r="BAT744" s="479"/>
      <c r="BAU744" s="479"/>
      <c r="BAV744" s="479"/>
      <c r="BAW744" s="479"/>
      <c r="BAX744" s="479"/>
      <c r="BAY744" s="479"/>
      <c r="BAZ744" s="479"/>
      <c r="BBA744" s="479"/>
      <c r="BBB744" s="479"/>
      <c r="BBC744" s="479"/>
      <c r="BBD744" s="479"/>
      <c r="BBE744" s="479"/>
      <c r="BBF744" s="479"/>
      <c r="BBG744" s="479"/>
      <c r="BBH744" s="479"/>
      <c r="BBI744" s="479"/>
      <c r="BBJ744" s="479"/>
      <c r="BBK744" s="479"/>
      <c r="BBL744" s="479"/>
      <c r="BBM744" s="479"/>
      <c r="BBN744" s="479"/>
      <c r="BBO744" s="479"/>
      <c r="BBP744" s="479"/>
      <c r="BBQ744" s="479"/>
      <c r="BBR744" s="479"/>
      <c r="BBS744" s="479"/>
      <c r="BBT744" s="479"/>
      <c r="BBU744" s="479"/>
      <c r="BBV744" s="479"/>
      <c r="BBW744" s="479"/>
      <c r="BBX744" s="479"/>
      <c r="BBY744" s="479"/>
      <c r="BBZ744" s="479"/>
      <c r="BCA744" s="479"/>
      <c r="BCB744" s="479"/>
      <c r="BCC744" s="479"/>
      <c r="BCD744" s="479"/>
      <c r="BCE744" s="479"/>
      <c r="BCF744" s="479"/>
      <c r="BCG744" s="479"/>
      <c r="BCH744" s="479"/>
      <c r="BCI744" s="479"/>
      <c r="BCJ744" s="479"/>
      <c r="BCK744" s="479"/>
      <c r="BCL744" s="479"/>
      <c r="BCM744" s="479"/>
      <c r="BCN744" s="479"/>
      <c r="BCO744" s="479"/>
      <c r="BCP744" s="479"/>
      <c r="BCQ744" s="479"/>
      <c r="BCR744" s="479"/>
      <c r="BCS744" s="479"/>
      <c r="BCT744" s="479"/>
      <c r="BCU744" s="479"/>
      <c r="BCV744" s="479"/>
      <c r="BCW744" s="479"/>
      <c r="BCX744" s="479"/>
      <c r="BCY744" s="479"/>
      <c r="BCZ744" s="479"/>
      <c r="BDA744" s="479"/>
      <c r="BDB744" s="479"/>
      <c r="BDC744" s="479"/>
      <c r="BDD744" s="479"/>
      <c r="BDE744" s="479"/>
      <c r="BDF744" s="479"/>
      <c r="BDG744" s="479"/>
      <c r="BDH744" s="479"/>
      <c r="BDI744" s="479"/>
      <c r="BDJ744" s="479"/>
      <c r="BDK744" s="479"/>
      <c r="BDL744" s="479"/>
      <c r="BDM744" s="479"/>
      <c r="BDN744" s="479"/>
      <c r="BDO744" s="479"/>
      <c r="BDP744" s="479"/>
      <c r="BDQ744" s="479"/>
      <c r="BDR744" s="479"/>
      <c r="BDS744" s="479"/>
      <c r="BDT744" s="479"/>
      <c r="BDU744" s="479"/>
      <c r="BDV744" s="479"/>
      <c r="BDW744" s="479"/>
      <c r="BDX744" s="479"/>
      <c r="BDY744" s="479"/>
      <c r="BDZ744" s="479"/>
      <c r="BEA744" s="479"/>
      <c r="BEB744" s="479"/>
      <c r="BEC744" s="479"/>
      <c r="BED744" s="479"/>
      <c r="BEE744" s="479"/>
      <c r="BEF744" s="479"/>
      <c r="BEG744" s="479"/>
      <c r="BEH744" s="479"/>
      <c r="BEI744" s="479"/>
      <c r="BEJ744" s="479"/>
      <c r="BEK744" s="479"/>
      <c r="BEL744" s="479"/>
      <c r="BEM744" s="479"/>
      <c r="BEN744" s="479"/>
      <c r="BEO744" s="479"/>
      <c r="BEP744" s="479"/>
      <c r="BEQ744" s="479"/>
      <c r="BER744" s="479"/>
      <c r="BES744" s="479"/>
      <c r="BET744" s="479"/>
      <c r="BEU744" s="479"/>
      <c r="BEV744" s="479"/>
      <c r="BEW744" s="479"/>
      <c r="BEX744" s="479"/>
      <c r="BEY744" s="479"/>
      <c r="BEZ744" s="479"/>
      <c r="BFA744" s="479"/>
      <c r="BFB744" s="479"/>
      <c r="BFC744" s="479"/>
      <c r="BFD744" s="479"/>
      <c r="BFE744" s="479"/>
      <c r="BFF744" s="479"/>
      <c r="BFG744" s="479"/>
      <c r="BFH744" s="479"/>
      <c r="BFI744" s="479"/>
      <c r="BFJ744" s="479"/>
      <c r="BFK744" s="479"/>
      <c r="BFL744" s="479"/>
      <c r="BFM744" s="479"/>
      <c r="BFN744" s="479"/>
      <c r="BFO744" s="479"/>
      <c r="BFP744" s="479"/>
      <c r="BFQ744" s="479"/>
      <c r="BFR744" s="479"/>
      <c r="BFS744" s="479"/>
      <c r="BFT744" s="479"/>
      <c r="BFU744" s="479"/>
      <c r="BFV744" s="479"/>
      <c r="BFW744" s="479"/>
      <c r="BFX744" s="479"/>
      <c r="BFY744" s="479"/>
      <c r="BFZ744" s="479"/>
      <c r="BGA744" s="479"/>
      <c r="BGB744" s="479"/>
      <c r="BGC744" s="479"/>
      <c r="BGD744" s="479"/>
      <c r="BGE744" s="479"/>
      <c r="BGF744" s="479"/>
      <c r="BGG744" s="479"/>
      <c r="BGH744" s="479"/>
      <c r="BGI744" s="479"/>
      <c r="BGJ744" s="479"/>
      <c r="BGK744" s="479"/>
      <c r="BGL744" s="479"/>
      <c r="BGM744" s="479"/>
      <c r="BGN744" s="479"/>
      <c r="BGO744" s="479"/>
      <c r="BGP744" s="479"/>
      <c r="BGQ744" s="479"/>
      <c r="BGR744" s="479"/>
      <c r="BGS744" s="479"/>
      <c r="BGT744" s="479"/>
      <c r="BGU744" s="479"/>
      <c r="BGV744" s="479"/>
      <c r="BGW744" s="479"/>
      <c r="BGX744" s="479"/>
      <c r="BGY744" s="479"/>
      <c r="BGZ744" s="479"/>
      <c r="BHA744" s="479"/>
      <c r="BHB744" s="479"/>
      <c r="BHC744" s="479"/>
      <c r="BHD744" s="479"/>
      <c r="BHE744" s="479"/>
      <c r="BHF744" s="479"/>
      <c r="BHG744" s="479"/>
      <c r="BHH744" s="479"/>
      <c r="BHI744" s="479"/>
      <c r="BHJ744" s="479"/>
      <c r="BHK744" s="479"/>
      <c r="BHL744" s="479"/>
      <c r="BHM744" s="479"/>
      <c r="BHN744" s="479"/>
      <c r="BHO744" s="479"/>
      <c r="BHP744" s="479"/>
      <c r="BHQ744" s="479"/>
      <c r="BHR744" s="479"/>
      <c r="BHS744" s="479"/>
      <c r="BHT744" s="479"/>
      <c r="BHU744" s="479"/>
      <c r="BHV744" s="479"/>
      <c r="BHW744" s="479"/>
      <c r="BHX744" s="479"/>
      <c r="BHY744" s="479"/>
      <c r="BHZ744" s="479"/>
      <c r="BIA744" s="479"/>
      <c r="BIB744" s="479"/>
      <c r="BIC744" s="479"/>
      <c r="BID744" s="479"/>
      <c r="BIE744" s="479"/>
      <c r="BIF744" s="479"/>
      <c r="BIG744" s="479"/>
      <c r="BIH744" s="479"/>
      <c r="BII744" s="479"/>
      <c r="BIJ744" s="479"/>
      <c r="BIK744" s="479"/>
      <c r="BIL744" s="479"/>
      <c r="BIM744" s="479"/>
      <c r="BIN744" s="479"/>
      <c r="BIO744" s="479"/>
      <c r="BIP744" s="479"/>
      <c r="BIQ744" s="479"/>
      <c r="BIR744" s="479"/>
      <c r="BIS744" s="479"/>
      <c r="BIT744" s="479"/>
      <c r="BIU744" s="479"/>
      <c r="BIV744" s="479"/>
      <c r="BIW744" s="479"/>
      <c r="BIX744" s="479"/>
      <c r="BIY744" s="479"/>
      <c r="BIZ744" s="479"/>
      <c r="BJA744" s="479"/>
      <c r="BJB744" s="479"/>
      <c r="BJC744" s="479"/>
      <c r="BJD744" s="479"/>
      <c r="BJE744" s="479"/>
      <c r="BJF744" s="479"/>
      <c r="BJG744" s="479"/>
      <c r="BJH744" s="479"/>
      <c r="BJI744" s="479"/>
      <c r="BJJ744" s="479"/>
      <c r="BJK744" s="479"/>
      <c r="BJL744" s="479"/>
      <c r="BJM744" s="479"/>
      <c r="BJN744" s="479"/>
      <c r="BJO744" s="479"/>
      <c r="BJP744" s="479"/>
      <c r="BJQ744" s="479"/>
      <c r="BJR744" s="479"/>
      <c r="BJS744" s="479"/>
      <c r="BJT744" s="479"/>
      <c r="BJU744" s="479"/>
      <c r="BJV744" s="479"/>
      <c r="BJW744" s="479"/>
      <c r="BJX744" s="479"/>
      <c r="BJY744" s="479"/>
      <c r="BJZ744" s="479"/>
      <c r="BKA744" s="479"/>
      <c r="BKB744" s="479"/>
      <c r="BKC744" s="479"/>
      <c r="BKD744" s="479"/>
      <c r="BKE744" s="479"/>
      <c r="BKF744" s="479"/>
      <c r="BKG744" s="479"/>
      <c r="BKH744" s="479"/>
      <c r="BKI744" s="479"/>
      <c r="BKJ744" s="479"/>
      <c r="BKK744" s="479"/>
      <c r="BKL744" s="479"/>
      <c r="BKM744" s="479"/>
      <c r="BKN744" s="479"/>
      <c r="BKO744" s="479"/>
      <c r="BKP744" s="479"/>
      <c r="BKQ744" s="479"/>
      <c r="BKR744" s="479"/>
      <c r="BKS744" s="479"/>
      <c r="BKT744" s="479"/>
      <c r="BKU744" s="479"/>
      <c r="BKV744" s="479"/>
      <c r="BKW744" s="479"/>
      <c r="BKX744" s="479"/>
      <c r="BKY744" s="479"/>
      <c r="BKZ744" s="479"/>
      <c r="BLA744" s="479"/>
      <c r="BLB744" s="479"/>
      <c r="BLC744" s="479"/>
      <c r="BLD744" s="479"/>
      <c r="BLE744" s="479"/>
      <c r="BLF744" s="479"/>
      <c r="BLG744" s="479"/>
      <c r="BLH744" s="479"/>
      <c r="BLI744" s="479"/>
      <c r="BLJ744" s="479"/>
      <c r="BLK744" s="479"/>
      <c r="BLL744" s="479"/>
      <c r="BLM744" s="479"/>
      <c r="BLN744" s="479"/>
      <c r="BLO744" s="479"/>
      <c r="BLP744" s="479"/>
      <c r="BLQ744" s="479"/>
      <c r="BLR744" s="479"/>
      <c r="BLS744" s="479"/>
      <c r="BLT744" s="479"/>
      <c r="BLU744" s="479"/>
      <c r="BLV744" s="479"/>
      <c r="BLW744" s="479"/>
      <c r="BLX744" s="479"/>
      <c r="BLY744" s="479"/>
      <c r="BLZ744" s="479"/>
      <c r="BMA744" s="479"/>
      <c r="BMB744" s="479"/>
      <c r="BMC744" s="479"/>
      <c r="BMD744" s="479"/>
      <c r="BME744" s="479"/>
      <c r="BMF744" s="479"/>
      <c r="BMG744" s="479"/>
      <c r="BMH744" s="479"/>
      <c r="BMI744" s="479"/>
      <c r="BMJ744" s="479"/>
      <c r="BMK744" s="479"/>
      <c r="BML744" s="479"/>
      <c r="BMM744" s="479"/>
      <c r="BMN744" s="479"/>
      <c r="BMO744" s="479"/>
      <c r="BMP744" s="479"/>
      <c r="BMQ744" s="479"/>
      <c r="BMR744" s="479"/>
      <c r="BMS744" s="479"/>
      <c r="BMT744" s="479"/>
      <c r="BMU744" s="479"/>
      <c r="BMV744" s="479"/>
      <c r="BMW744" s="479"/>
      <c r="BMX744" s="479"/>
      <c r="BMY744" s="479"/>
      <c r="BMZ744" s="479"/>
      <c r="BNA744" s="479"/>
      <c r="BNB744" s="479"/>
      <c r="BNC744" s="479"/>
      <c r="BND744" s="479"/>
      <c r="BNE744" s="479"/>
      <c r="BNF744" s="479"/>
      <c r="BNG744" s="479"/>
      <c r="BNH744" s="479"/>
      <c r="BNI744" s="479"/>
      <c r="BNJ744" s="479"/>
      <c r="BNK744" s="479"/>
      <c r="BNL744" s="479"/>
      <c r="BNM744" s="479"/>
      <c r="BNN744" s="479"/>
      <c r="BNO744" s="479"/>
      <c r="BNP744" s="479"/>
      <c r="BNQ744" s="479"/>
      <c r="BNR744" s="479"/>
      <c r="BNS744" s="479"/>
      <c r="BNT744" s="479"/>
      <c r="BNU744" s="479"/>
      <c r="BNV744" s="479"/>
      <c r="BNW744" s="479"/>
      <c r="BNX744" s="479"/>
      <c r="BNY744" s="479"/>
      <c r="BNZ744" s="479"/>
      <c r="BOA744" s="479"/>
      <c r="BOB744" s="479"/>
      <c r="BOC744" s="479"/>
      <c r="BOD744" s="479"/>
      <c r="BOE744" s="479"/>
      <c r="BOF744" s="479"/>
      <c r="BOG744" s="479"/>
      <c r="BOH744" s="479"/>
      <c r="BOI744" s="479"/>
      <c r="BOJ744" s="479"/>
      <c r="BOK744" s="479"/>
      <c r="BOL744" s="479"/>
      <c r="BOM744" s="479"/>
      <c r="BON744" s="479"/>
      <c r="BOO744" s="479"/>
      <c r="BOP744" s="479"/>
      <c r="BOQ744" s="479"/>
      <c r="BOR744" s="479"/>
      <c r="BOS744" s="479"/>
      <c r="BOT744" s="479"/>
      <c r="BOU744" s="479"/>
      <c r="BOV744" s="479"/>
      <c r="BOW744" s="479"/>
      <c r="BOX744" s="479"/>
      <c r="BOY744" s="479"/>
      <c r="BOZ744" s="479"/>
      <c r="BPA744" s="479"/>
      <c r="BPB744" s="479"/>
      <c r="BPC744" s="479"/>
      <c r="BPD744" s="479"/>
      <c r="BPE744" s="479"/>
      <c r="BPF744" s="479"/>
      <c r="BPG744" s="479"/>
      <c r="BPH744" s="479"/>
      <c r="BPI744" s="479"/>
      <c r="BPJ744" s="479"/>
      <c r="BPK744" s="479"/>
      <c r="BPL744" s="479"/>
      <c r="BPM744" s="479"/>
      <c r="BPN744" s="479"/>
      <c r="BPO744" s="479"/>
      <c r="BPP744" s="479"/>
      <c r="BPQ744" s="479"/>
      <c r="BPR744" s="479"/>
      <c r="BPS744" s="479"/>
      <c r="BPT744" s="479"/>
      <c r="BPU744" s="479"/>
      <c r="BPV744" s="479"/>
      <c r="BPW744" s="479"/>
      <c r="BPX744" s="479"/>
      <c r="BPY744" s="479"/>
      <c r="BPZ744" s="479"/>
      <c r="BQA744" s="479"/>
      <c r="BQB744" s="479"/>
      <c r="BQC744" s="479"/>
      <c r="BQD744" s="479"/>
      <c r="BQE744" s="479"/>
      <c r="BQF744" s="479"/>
      <c r="BQG744" s="479"/>
      <c r="BQH744" s="479"/>
      <c r="BQI744" s="479"/>
      <c r="BQJ744" s="479"/>
      <c r="BQK744" s="479"/>
      <c r="BQL744" s="479"/>
      <c r="BQM744" s="479"/>
      <c r="BQN744" s="479"/>
      <c r="BQO744" s="479"/>
      <c r="BQP744" s="479"/>
      <c r="BQQ744" s="479"/>
      <c r="BQR744" s="479"/>
      <c r="BQS744" s="479"/>
      <c r="BQT744" s="479"/>
      <c r="BQU744" s="479"/>
      <c r="BQV744" s="479"/>
      <c r="BQW744" s="479"/>
      <c r="BQX744" s="479"/>
      <c r="BQY744" s="479"/>
      <c r="BQZ744" s="479"/>
      <c r="BRA744" s="479"/>
      <c r="BRB744" s="479"/>
      <c r="BRC744" s="479"/>
      <c r="BRD744" s="479"/>
      <c r="BRE744" s="479"/>
      <c r="BRF744" s="479"/>
      <c r="BRG744" s="479"/>
      <c r="BRH744" s="479"/>
      <c r="BRI744" s="479"/>
      <c r="BRJ744" s="479"/>
      <c r="BRK744" s="479"/>
      <c r="BRL744" s="479"/>
      <c r="BRM744" s="479"/>
      <c r="BRN744" s="479"/>
      <c r="BRO744" s="479"/>
      <c r="BRP744" s="479"/>
      <c r="BRQ744" s="479"/>
      <c r="BRR744" s="479"/>
      <c r="BRS744" s="479"/>
      <c r="BRT744" s="479"/>
      <c r="BRU744" s="479"/>
      <c r="BRV744" s="479"/>
      <c r="BRW744" s="479"/>
      <c r="BRX744" s="479"/>
      <c r="BRY744" s="479"/>
      <c r="BRZ744" s="479"/>
      <c r="BSA744" s="479"/>
      <c r="BSB744" s="479"/>
      <c r="BSC744" s="479"/>
      <c r="BSD744" s="479"/>
      <c r="BSE744" s="479"/>
      <c r="BSF744" s="479"/>
      <c r="BSG744" s="479"/>
      <c r="BSH744" s="479"/>
      <c r="BSI744" s="479"/>
      <c r="BSJ744" s="479"/>
      <c r="BSK744" s="479"/>
      <c r="BSL744" s="479"/>
      <c r="BSM744" s="479"/>
      <c r="BSN744" s="479"/>
      <c r="BSO744" s="479"/>
      <c r="BSP744" s="479"/>
      <c r="BSQ744" s="479"/>
      <c r="BSR744" s="479"/>
      <c r="BSS744" s="479"/>
      <c r="BST744" s="479"/>
      <c r="BSU744" s="479"/>
      <c r="BSV744" s="479"/>
      <c r="BSW744" s="479"/>
      <c r="BSX744" s="479"/>
      <c r="BSY744" s="479"/>
      <c r="BSZ744" s="479"/>
      <c r="BTA744" s="479"/>
      <c r="BTB744" s="479"/>
      <c r="BTC744" s="479"/>
      <c r="BTD744" s="479"/>
      <c r="BTE744" s="479"/>
      <c r="BTF744" s="479"/>
      <c r="BTG744" s="479"/>
      <c r="BTH744" s="479"/>
      <c r="BTI744" s="479"/>
      <c r="BTJ744" s="479"/>
      <c r="BTK744" s="479"/>
      <c r="BTL744" s="479"/>
      <c r="BTM744" s="479"/>
      <c r="BTN744" s="479"/>
      <c r="BTO744" s="479"/>
      <c r="BTP744" s="479"/>
      <c r="BTQ744" s="479"/>
      <c r="BTR744" s="479"/>
      <c r="BTS744" s="479"/>
      <c r="BTT744" s="479"/>
      <c r="BTU744" s="479"/>
      <c r="BTV744" s="479"/>
      <c r="BTW744" s="479"/>
      <c r="BTX744" s="479"/>
      <c r="BTY744" s="479"/>
      <c r="BTZ744" s="479"/>
      <c r="BUA744" s="479"/>
      <c r="BUB744" s="479"/>
      <c r="BUC744" s="479"/>
      <c r="BUD744" s="479"/>
      <c r="BUE744" s="479"/>
      <c r="BUF744" s="479"/>
      <c r="BUG744" s="479"/>
      <c r="BUH744" s="479"/>
      <c r="BUI744" s="479"/>
      <c r="BUJ744" s="479"/>
      <c r="BUK744" s="479"/>
      <c r="BUL744" s="479"/>
      <c r="BUM744" s="479"/>
      <c r="BUN744" s="479"/>
      <c r="BUO744" s="479"/>
      <c r="BUP744" s="479"/>
      <c r="BUQ744" s="479"/>
      <c r="BUR744" s="479"/>
      <c r="BUS744" s="479"/>
      <c r="BUT744" s="479"/>
      <c r="BUU744" s="479"/>
      <c r="BUV744" s="479"/>
      <c r="BUW744" s="479"/>
      <c r="BUX744" s="479"/>
      <c r="BUY744" s="479"/>
      <c r="BUZ744" s="479"/>
      <c r="BVA744" s="479"/>
      <c r="BVB744" s="479"/>
      <c r="BVC744" s="479"/>
      <c r="BVD744" s="479"/>
      <c r="BVE744" s="479"/>
      <c r="BVF744" s="479"/>
      <c r="BVG744" s="479"/>
      <c r="BVH744" s="479"/>
      <c r="BVI744" s="479"/>
      <c r="BVJ744" s="479"/>
      <c r="BVK744" s="479"/>
      <c r="BVL744" s="479"/>
      <c r="BVM744" s="479"/>
      <c r="BVN744" s="479"/>
      <c r="BVO744" s="479"/>
      <c r="BVP744" s="479"/>
      <c r="BVQ744" s="479"/>
      <c r="BVR744" s="479"/>
      <c r="BVS744" s="479"/>
      <c r="BVT744" s="479"/>
      <c r="BVU744" s="479"/>
      <c r="BVV744" s="479"/>
      <c r="BVW744" s="479"/>
      <c r="BVX744" s="479"/>
      <c r="BVY744" s="479"/>
      <c r="BVZ744" s="479"/>
      <c r="BWA744" s="479"/>
      <c r="BWB744" s="479"/>
      <c r="BWC744" s="479"/>
      <c r="BWD744" s="479"/>
      <c r="BWE744" s="479"/>
      <c r="BWF744" s="479"/>
      <c r="BWG744" s="479"/>
      <c r="BWH744" s="479"/>
      <c r="BWI744" s="479"/>
      <c r="BWJ744" s="479"/>
      <c r="BWK744" s="479"/>
      <c r="BWL744" s="479"/>
      <c r="BWM744" s="479"/>
      <c r="BWN744" s="479"/>
      <c r="BWO744" s="479"/>
      <c r="BWP744" s="479"/>
      <c r="BWQ744" s="479"/>
      <c r="BWR744" s="479"/>
      <c r="BWS744" s="479"/>
      <c r="BWT744" s="479"/>
      <c r="BWU744" s="479"/>
      <c r="BWV744" s="479"/>
      <c r="BWW744" s="479"/>
      <c r="BWX744" s="479"/>
      <c r="BWY744" s="479"/>
      <c r="BWZ744" s="479"/>
      <c r="BXA744" s="479"/>
      <c r="BXB744" s="479"/>
      <c r="BXC744" s="479"/>
      <c r="BXD744" s="479"/>
      <c r="BXE744" s="479"/>
      <c r="BXF744" s="479"/>
      <c r="BXG744" s="479"/>
      <c r="BXH744" s="479"/>
      <c r="BXI744" s="479"/>
      <c r="BXJ744" s="479"/>
      <c r="BXK744" s="479"/>
      <c r="BXL744" s="479"/>
      <c r="BXM744" s="479"/>
      <c r="BXN744" s="479"/>
      <c r="BXO744" s="479"/>
      <c r="BXP744" s="479"/>
      <c r="BXQ744" s="479"/>
      <c r="BXR744" s="479"/>
      <c r="BXS744" s="479"/>
      <c r="BXT744" s="479"/>
      <c r="BXU744" s="479"/>
      <c r="BXV744" s="479"/>
      <c r="BXW744" s="479"/>
      <c r="BXX744" s="479"/>
      <c r="BXY744" s="479"/>
      <c r="BXZ744" s="479"/>
      <c r="BYA744" s="479"/>
      <c r="BYB744" s="479"/>
      <c r="BYC744" s="479"/>
      <c r="BYD744" s="479"/>
      <c r="BYE744" s="479"/>
      <c r="BYF744" s="479"/>
      <c r="BYG744" s="479"/>
      <c r="BYH744" s="479"/>
      <c r="BYI744" s="479"/>
      <c r="BYJ744" s="479"/>
      <c r="BYK744" s="479"/>
      <c r="BYL744" s="479"/>
      <c r="BYM744" s="479"/>
      <c r="BYN744" s="479"/>
      <c r="BYO744" s="479"/>
      <c r="BYP744" s="479"/>
      <c r="BYQ744" s="479"/>
      <c r="BYR744" s="479"/>
      <c r="BYS744" s="479"/>
      <c r="BYT744" s="479"/>
      <c r="BYU744" s="479"/>
      <c r="BYV744" s="479"/>
      <c r="BYW744" s="479"/>
      <c r="BYX744" s="479"/>
      <c r="BYY744" s="479"/>
      <c r="BYZ744" s="479"/>
      <c r="BZA744" s="479"/>
      <c r="BZB744" s="479"/>
      <c r="BZC744" s="479"/>
      <c r="BZD744" s="479"/>
      <c r="BZE744" s="479"/>
      <c r="BZF744" s="479"/>
      <c r="BZG744" s="479"/>
      <c r="BZH744" s="479"/>
      <c r="BZI744" s="479"/>
      <c r="BZJ744" s="479"/>
      <c r="BZK744" s="479"/>
      <c r="BZL744" s="479"/>
      <c r="BZM744" s="479"/>
      <c r="BZN744" s="479"/>
      <c r="BZO744" s="479"/>
      <c r="BZP744" s="479"/>
      <c r="BZQ744" s="479"/>
      <c r="BZR744" s="479"/>
      <c r="BZS744" s="479"/>
      <c r="BZT744" s="479"/>
      <c r="BZU744" s="479"/>
      <c r="BZV744" s="479"/>
      <c r="BZW744" s="479"/>
      <c r="BZX744" s="479"/>
      <c r="BZY744" s="479"/>
      <c r="BZZ744" s="479"/>
      <c r="CAA744" s="479"/>
      <c r="CAB744" s="479"/>
      <c r="CAC744" s="479"/>
      <c r="CAD744" s="479"/>
      <c r="CAE744" s="479"/>
      <c r="CAF744" s="479"/>
      <c r="CAG744" s="479"/>
      <c r="CAH744" s="479"/>
      <c r="CAI744" s="479"/>
      <c r="CAJ744" s="479"/>
      <c r="CAK744" s="479"/>
      <c r="CAL744" s="479"/>
      <c r="CAM744" s="479"/>
      <c r="CAN744" s="479"/>
      <c r="CAO744" s="479"/>
      <c r="CAP744" s="479"/>
      <c r="CAQ744" s="479"/>
      <c r="CAR744" s="479"/>
      <c r="CAS744" s="479"/>
      <c r="CAT744" s="479"/>
      <c r="CAU744" s="479"/>
      <c r="CAV744" s="479"/>
      <c r="CAW744" s="479"/>
      <c r="CAX744" s="479"/>
      <c r="CAY744" s="479"/>
      <c r="CAZ744" s="479"/>
      <c r="CBA744" s="479"/>
      <c r="CBB744" s="479"/>
      <c r="CBC744" s="479"/>
      <c r="CBD744" s="479"/>
      <c r="CBE744" s="479"/>
      <c r="CBF744" s="479"/>
      <c r="CBG744" s="479"/>
      <c r="CBH744" s="479"/>
      <c r="CBI744" s="479"/>
      <c r="CBJ744" s="479"/>
      <c r="CBK744" s="479"/>
      <c r="CBL744" s="479"/>
      <c r="CBM744" s="479"/>
      <c r="CBN744" s="479"/>
      <c r="CBO744" s="479"/>
      <c r="CBP744" s="479"/>
      <c r="CBQ744" s="479"/>
      <c r="CBR744" s="479"/>
      <c r="CBS744" s="479"/>
      <c r="CBT744" s="479"/>
      <c r="CBU744" s="479"/>
      <c r="CBV744" s="479"/>
      <c r="CBW744" s="479"/>
      <c r="CBX744" s="479"/>
      <c r="CBY744" s="479"/>
      <c r="CBZ744" s="479"/>
      <c r="CCA744" s="479"/>
      <c r="CCB744" s="479"/>
      <c r="CCC744" s="479"/>
      <c r="CCD744" s="479"/>
      <c r="CCE744" s="479"/>
      <c r="CCF744" s="479"/>
      <c r="CCG744" s="479"/>
      <c r="CCH744" s="479"/>
      <c r="CCI744" s="479"/>
      <c r="CCJ744" s="479"/>
      <c r="CCK744" s="479"/>
      <c r="CCL744" s="479"/>
      <c r="CCM744" s="479"/>
      <c r="CCN744" s="479"/>
      <c r="CCO744" s="479"/>
      <c r="CCP744" s="479"/>
      <c r="CCQ744" s="479"/>
      <c r="CCR744" s="479"/>
      <c r="CCS744" s="479"/>
      <c r="CCT744" s="479"/>
      <c r="CCU744" s="479"/>
      <c r="CCV744" s="479"/>
      <c r="CCW744" s="479"/>
      <c r="CCX744" s="479"/>
      <c r="CCY744" s="479"/>
      <c r="CCZ744" s="479"/>
      <c r="CDA744" s="479"/>
      <c r="CDB744" s="479"/>
      <c r="CDC744" s="479"/>
      <c r="CDD744" s="479"/>
      <c r="CDE744" s="479"/>
      <c r="CDF744" s="479"/>
      <c r="CDG744" s="479"/>
      <c r="CDH744" s="479"/>
      <c r="CDI744" s="479"/>
      <c r="CDJ744" s="479"/>
      <c r="CDK744" s="479"/>
      <c r="CDL744" s="479"/>
      <c r="CDM744" s="479"/>
      <c r="CDN744" s="479"/>
      <c r="CDO744" s="479"/>
      <c r="CDP744" s="479"/>
      <c r="CDQ744" s="479"/>
      <c r="CDR744" s="479"/>
      <c r="CDS744" s="479"/>
      <c r="CDT744" s="479"/>
      <c r="CDU744" s="479"/>
      <c r="CDV744" s="479"/>
      <c r="CDW744" s="479"/>
      <c r="CDX744" s="479"/>
      <c r="CDY744" s="479"/>
      <c r="CDZ744" s="479"/>
      <c r="CEA744" s="479"/>
      <c r="CEB744" s="479"/>
      <c r="CEC744" s="479"/>
      <c r="CED744" s="479"/>
      <c r="CEE744" s="479"/>
      <c r="CEF744" s="479"/>
      <c r="CEG744" s="479"/>
      <c r="CEH744" s="479"/>
      <c r="CEI744" s="479"/>
      <c r="CEJ744" s="479"/>
      <c r="CEK744" s="479"/>
      <c r="CEL744" s="479"/>
      <c r="CEM744" s="479"/>
      <c r="CEN744" s="479"/>
      <c r="CEO744" s="479"/>
      <c r="CEP744" s="479"/>
      <c r="CEQ744" s="479"/>
      <c r="CER744" s="479"/>
      <c r="CES744" s="479"/>
      <c r="CET744" s="479"/>
      <c r="CEU744" s="479"/>
      <c r="CEV744" s="479"/>
      <c r="CEW744" s="479"/>
      <c r="CEX744" s="479"/>
      <c r="CEY744" s="479"/>
      <c r="CEZ744" s="479"/>
      <c r="CFA744" s="479"/>
      <c r="CFB744" s="479"/>
      <c r="CFC744" s="479"/>
      <c r="CFD744" s="479"/>
      <c r="CFE744" s="479"/>
      <c r="CFF744" s="479"/>
      <c r="CFG744" s="479"/>
      <c r="CFH744" s="479"/>
      <c r="CFI744" s="479"/>
      <c r="CFJ744" s="479"/>
      <c r="CFK744" s="479"/>
      <c r="CFL744" s="479"/>
      <c r="CFM744" s="479"/>
      <c r="CFN744" s="479"/>
      <c r="CFO744" s="479"/>
      <c r="CFP744" s="479"/>
      <c r="CFQ744" s="479"/>
      <c r="CFR744" s="479"/>
      <c r="CFS744" s="479"/>
      <c r="CFT744" s="479"/>
      <c r="CFU744" s="479"/>
      <c r="CFV744" s="479"/>
      <c r="CFW744" s="479"/>
      <c r="CFX744" s="479"/>
      <c r="CFY744" s="479"/>
      <c r="CFZ744" s="479"/>
      <c r="CGA744" s="479"/>
      <c r="CGB744" s="479"/>
      <c r="CGC744" s="479"/>
      <c r="CGD744" s="479"/>
      <c r="CGE744" s="479"/>
      <c r="CGF744" s="479"/>
      <c r="CGG744" s="479"/>
      <c r="CGH744" s="479"/>
      <c r="CGI744" s="479"/>
      <c r="CGJ744" s="479"/>
      <c r="CGK744" s="479"/>
      <c r="CGL744" s="479"/>
      <c r="CGM744" s="479"/>
      <c r="CGN744" s="479"/>
      <c r="CGO744" s="479"/>
      <c r="CGP744" s="479"/>
      <c r="CGQ744" s="479"/>
      <c r="CGR744" s="479"/>
      <c r="CGS744" s="479"/>
      <c r="CGT744" s="479"/>
      <c r="CGU744" s="479"/>
      <c r="CGV744" s="479"/>
      <c r="CGW744" s="479"/>
      <c r="CGX744" s="479"/>
      <c r="CGY744" s="479"/>
      <c r="CGZ744" s="479"/>
      <c r="CHA744" s="479"/>
      <c r="CHB744" s="479"/>
      <c r="CHC744" s="479"/>
      <c r="CHD744" s="479"/>
      <c r="CHE744" s="479"/>
      <c r="CHF744" s="479"/>
      <c r="CHG744" s="479"/>
      <c r="CHH744" s="479"/>
      <c r="CHI744" s="479"/>
      <c r="CHJ744" s="479"/>
      <c r="CHK744" s="479"/>
      <c r="CHL744" s="479"/>
      <c r="CHM744" s="479"/>
      <c r="CHN744" s="479"/>
      <c r="CHO744" s="479"/>
      <c r="CHP744" s="479"/>
      <c r="CHQ744" s="479"/>
      <c r="CHR744" s="479"/>
      <c r="CHS744" s="479"/>
      <c r="CHT744" s="479"/>
      <c r="CHU744" s="479"/>
      <c r="CHV744" s="479"/>
      <c r="CHW744" s="479"/>
      <c r="CHX744" s="479"/>
      <c r="CHY744" s="479"/>
      <c r="CHZ744" s="479"/>
      <c r="CIA744" s="479"/>
      <c r="CIB744" s="479"/>
      <c r="CIC744" s="479"/>
      <c r="CID744" s="479"/>
      <c r="CIE744" s="479"/>
      <c r="CIF744" s="479"/>
      <c r="CIG744" s="479"/>
      <c r="CIH744" s="479"/>
      <c r="CII744" s="479"/>
      <c r="CIJ744" s="479"/>
      <c r="CIK744" s="479"/>
      <c r="CIL744" s="479"/>
      <c r="CIM744" s="479"/>
      <c r="CIN744" s="479"/>
      <c r="CIO744" s="479"/>
      <c r="CIP744" s="479"/>
      <c r="CIQ744" s="479"/>
      <c r="CIR744" s="479"/>
      <c r="CIS744" s="479"/>
      <c r="CIT744" s="479"/>
      <c r="CIU744" s="479"/>
      <c r="CIV744" s="479"/>
      <c r="CIW744" s="479"/>
      <c r="CIX744" s="479"/>
      <c r="CIY744" s="479"/>
      <c r="CIZ744" s="479"/>
      <c r="CJA744" s="479"/>
      <c r="CJB744" s="479"/>
      <c r="CJC744" s="479"/>
      <c r="CJD744" s="479"/>
      <c r="CJE744" s="479"/>
      <c r="CJF744" s="479"/>
      <c r="CJG744" s="479"/>
      <c r="CJH744" s="479"/>
      <c r="CJI744" s="479"/>
      <c r="CJJ744" s="479"/>
      <c r="CJK744" s="479"/>
      <c r="CJL744" s="479"/>
      <c r="CJM744" s="479"/>
      <c r="CJN744" s="479"/>
      <c r="CJO744" s="479"/>
      <c r="CJP744" s="479"/>
      <c r="CJQ744" s="479"/>
      <c r="CJR744" s="479"/>
      <c r="CJS744" s="479"/>
      <c r="CJT744" s="479"/>
      <c r="CJU744" s="479"/>
      <c r="CJV744" s="479"/>
      <c r="CJW744" s="479"/>
      <c r="CJX744" s="479"/>
      <c r="CJY744" s="479"/>
      <c r="CJZ744" s="479"/>
      <c r="CKA744" s="479"/>
      <c r="CKB744" s="479"/>
      <c r="CKC744" s="479"/>
      <c r="CKD744" s="479"/>
      <c r="CKE744" s="479"/>
      <c r="CKF744" s="479"/>
      <c r="CKG744" s="479"/>
      <c r="CKH744" s="479"/>
      <c r="CKI744" s="479"/>
      <c r="CKJ744" s="479"/>
      <c r="CKK744" s="479"/>
      <c r="CKL744" s="479"/>
      <c r="CKM744" s="479"/>
      <c r="CKN744" s="479"/>
      <c r="CKO744" s="479"/>
      <c r="CKP744" s="479"/>
      <c r="CKQ744" s="479"/>
      <c r="CKR744" s="479"/>
      <c r="CKS744" s="479"/>
      <c r="CKT744" s="479"/>
      <c r="CKU744" s="479"/>
      <c r="CKV744" s="479"/>
      <c r="CKW744" s="479"/>
      <c r="CKX744" s="479"/>
      <c r="CKY744" s="479"/>
      <c r="CKZ744" s="479"/>
      <c r="CLA744" s="479"/>
      <c r="CLB744" s="479"/>
      <c r="CLC744" s="479"/>
      <c r="CLD744" s="479"/>
      <c r="CLE744" s="479"/>
      <c r="CLF744" s="479"/>
      <c r="CLG744" s="479"/>
      <c r="CLH744" s="479"/>
      <c r="CLI744" s="479"/>
      <c r="CLJ744" s="479"/>
      <c r="CLK744" s="479"/>
      <c r="CLL744" s="479"/>
      <c r="CLM744" s="479"/>
      <c r="CLN744" s="479"/>
      <c r="CLO744" s="479"/>
      <c r="CLP744" s="479"/>
      <c r="CLQ744" s="479"/>
      <c r="CLR744" s="479"/>
      <c r="CLS744" s="479"/>
      <c r="CLT744" s="479"/>
      <c r="CLU744" s="479"/>
      <c r="CLV744" s="479"/>
      <c r="CLW744" s="479"/>
      <c r="CLX744" s="479"/>
      <c r="CLY744" s="479"/>
      <c r="CLZ744" s="479"/>
      <c r="CMA744" s="479"/>
      <c r="CMB744" s="479"/>
      <c r="CMC744" s="479"/>
      <c r="CMD744" s="479"/>
      <c r="CME744" s="479"/>
      <c r="CMF744" s="479"/>
      <c r="CMG744" s="479"/>
      <c r="CMH744" s="479"/>
      <c r="CMI744" s="479"/>
      <c r="CMJ744" s="479"/>
      <c r="CMK744" s="479"/>
      <c r="CML744" s="479"/>
      <c r="CMM744" s="479"/>
      <c r="CMN744" s="479"/>
      <c r="CMO744" s="479"/>
      <c r="CMP744" s="479"/>
      <c r="CMQ744" s="479"/>
      <c r="CMR744" s="479"/>
      <c r="CMS744" s="479"/>
      <c r="CMT744" s="479"/>
      <c r="CMU744" s="479"/>
      <c r="CMV744" s="479"/>
      <c r="CMW744" s="479"/>
      <c r="CMX744" s="479"/>
      <c r="CMY744" s="479"/>
      <c r="CMZ744" s="479"/>
      <c r="CNA744" s="479"/>
      <c r="CNB744" s="479"/>
      <c r="CNC744" s="479"/>
      <c r="CND744" s="479"/>
      <c r="CNE744" s="479"/>
      <c r="CNF744" s="479"/>
      <c r="CNG744" s="479"/>
      <c r="CNH744" s="479"/>
      <c r="CNI744" s="479"/>
      <c r="CNJ744" s="479"/>
      <c r="CNK744" s="479"/>
      <c r="CNL744" s="479"/>
      <c r="CNM744" s="479"/>
      <c r="CNN744" s="479"/>
      <c r="CNO744" s="479"/>
      <c r="CNP744" s="479"/>
      <c r="CNQ744" s="479"/>
      <c r="CNR744" s="479"/>
      <c r="CNS744" s="479"/>
      <c r="CNT744" s="479"/>
      <c r="CNU744" s="479"/>
      <c r="CNV744" s="479"/>
      <c r="CNW744" s="479"/>
      <c r="CNX744" s="479"/>
      <c r="CNY744" s="479"/>
      <c r="CNZ744" s="479"/>
      <c r="COA744" s="479"/>
      <c r="COB744" s="479"/>
      <c r="COC744" s="479"/>
      <c r="COD744" s="479"/>
      <c r="COE744" s="479"/>
      <c r="COF744" s="479"/>
      <c r="COG744" s="479"/>
      <c r="COH744" s="479"/>
      <c r="COI744" s="479"/>
      <c r="COJ744" s="479"/>
      <c r="COK744" s="479"/>
      <c r="COL744" s="479"/>
      <c r="COM744" s="479"/>
      <c r="CON744" s="479"/>
      <c r="COO744" s="479"/>
      <c r="COP744" s="479"/>
      <c r="COQ744" s="479"/>
      <c r="COR744" s="479"/>
      <c r="COS744" s="479"/>
      <c r="COT744" s="479"/>
      <c r="COU744" s="479"/>
      <c r="COV744" s="479"/>
      <c r="COW744" s="479"/>
      <c r="COX744" s="479"/>
      <c r="COY744" s="479"/>
      <c r="COZ744" s="479"/>
      <c r="CPA744" s="479"/>
      <c r="CPB744" s="479"/>
      <c r="CPC744" s="479"/>
      <c r="CPD744" s="479"/>
      <c r="CPE744" s="479"/>
      <c r="CPF744" s="479"/>
      <c r="CPG744" s="479"/>
      <c r="CPH744" s="479"/>
      <c r="CPI744" s="479"/>
      <c r="CPJ744" s="479"/>
      <c r="CPK744" s="479"/>
      <c r="CPL744" s="479"/>
      <c r="CPM744" s="479"/>
      <c r="CPN744" s="479"/>
      <c r="CPO744" s="479"/>
      <c r="CPP744" s="479"/>
      <c r="CPQ744" s="479"/>
      <c r="CPR744" s="479"/>
      <c r="CPS744" s="479"/>
      <c r="CPT744" s="479"/>
      <c r="CPU744" s="479"/>
      <c r="CPV744" s="479"/>
      <c r="CPW744" s="479"/>
      <c r="CPX744" s="479"/>
      <c r="CPY744" s="479"/>
      <c r="CPZ744" s="479"/>
      <c r="CQA744" s="479"/>
      <c r="CQB744" s="479"/>
      <c r="CQC744" s="479"/>
      <c r="CQD744" s="479"/>
      <c r="CQE744" s="479"/>
      <c r="CQF744" s="479"/>
      <c r="CQG744" s="479"/>
      <c r="CQH744" s="479"/>
      <c r="CQI744" s="479"/>
      <c r="CQJ744" s="479"/>
      <c r="CQK744" s="479"/>
      <c r="CQL744" s="479"/>
      <c r="CQM744" s="479"/>
      <c r="CQN744" s="479"/>
      <c r="CQO744" s="479"/>
      <c r="CQP744" s="479"/>
      <c r="CQQ744" s="479"/>
      <c r="CQR744" s="479"/>
      <c r="CQS744" s="479"/>
      <c r="CQT744" s="479"/>
      <c r="CQU744" s="479"/>
      <c r="CQV744" s="479"/>
      <c r="CQW744" s="479"/>
      <c r="CQX744" s="479"/>
      <c r="CQY744" s="479"/>
      <c r="CQZ744" s="479"/>
      <c r="CRA744" s="479"/>
      <c r="CRB744" s="479"/>
      <c r="CRC744" s="479"/>
      <c r="CRD744" s="479"/>
      <c r="CRE744" s="479"/>
      <c r="CRF744" s="479"/>
      <c r="CRG744" s="479"/>
      <c r="CRH744" s="479"/>
      <c r="CRI744" s="479"/>
      <c r="CRJ744" s="479"/>
      <c r="CRK744" s="479"/>
      <c r="CRL744" s="479"/>
      <c r="CRM744" s="479"/>
      <c r="CRN744" s="479"/>
      <c r="CRO744" s="479"/>
      <c r="CRP744" s="479"/>
      <c r="CRQ744" s="479"/>
      <c r="CRR744" s="479"/>
      <c r="CRS744" s="479"/>
      <c r="CRT744" s="479"/>
      <c r="CRU744" s="479"/>
      <c r="CRV744" s="479"/>
      <c r="CRW744" s="479"/>
      <c r="CRX744" s="479"/>
      <c r="CRY744" s="479"/>
      <c r="CRZ744" s="479"/>
      <c r="CSA744" s="479"/>
      <c r="CSB744" s="479"/>
      <c r="CSC744" s="479"/>
      <c r="CSD744" s="479"/>
      <c r="CSE744" s="479"/>
      <c r="CSF744" s="479"/>
      <c r="CSG744" s="479"/>
      <c r="CSH744" s="479"/>
      <c r="CSI744" s="479"/>
      <c r="CSJ744" s="479"/>
      <c r="CSK744" s="479"/>
      <c r="CSL744" s="479"/>
      <c r="CSM744" s="479"/>
      <c r="CSN744" s="479"/>
      <c r="CSO744" s="479"/>
      <c r="CSP744" s="479"/>
      <c r="CSQ744" s="479"/>
      <c r="CSR744" s="479"/>
      <c r="CSS744" s="479"/>
      <c r="CST744" s="479"/>
      <c r="CSU744" s="479"/>
      <c r="CSV744" s="479"/>
      <c r="CSW744" s="479"/>
      <c r="CSX744" s="479"/>
      <c r="CSY744" s="479"/>
      <c r="CSZ744" s="479"/>
      <c r="CTA744" s="479"/>
      <c r="CTB744" s="479"/>
      <c r="CTC744" s="479"/>
      <c r="CTD744" s="479"/>
      <c r="CTE744" s="479"/>
      <c r="CTF744" s="479"/>
      <c r="CTG744" s="479"/>
      <c r="CTH744" s="479"/>
      <c r="CTI744" s="479"/>
      <c r="CTJ744" s="479"/>
      <c r="CTK744" s="479"/>
      <c r="CTL744" s="479"/>
      <c r="CTM744" s="479"/>
      <c r="CTN744" s="479"/>
      <c r="CTO744" s="479"/>
      <c r="CTP744" s="479"/>
      <c r="CTQ744" s="479"/>
      <c r="CTR744" s="479"/>
      <c r="CTS744" s="479"/>
      <c r="CTT744" s="479"/>
      <c r="CTU744" s="479"/>
      <c r="CTV744" s="479"/>
      <c r="CTW744" s="479"/>
      <c r="CTX744" s="479"/>
      <c r="CTY744" s="479"/>
      <c r="CTZ744" s="479"/>
      <c r="CUA744" s="479"/>
      <c r="CUB744" s="479"/>
      <c r="CUC744" s="479"/>
      <c r="CUD744" s="479"/>
      <c r="CUE744" s="479"/>
      <c r="CUF744" s="479"/>
      <c r="CUG744" s="479"/>
      <c r="CUH744" s="479"/>
      <c r="CUI744" s="479"/>
      <c r="CUJ744" s="479"/>
      <c r="CUK744" s="479"/>
      <c r="CUL744" s="479"/>
      <c r="CUM744" s="479"/>
      <c r="CUN744" s="479"/>
      <c r="CUO744" s="479"/>
      <c r="CUP744" s="479"/>
      <c r="CUQ744" s="479"/>
      <c r="CUR744" s="479"/>
      <c r="CUS744" s="479"/>
      <c r="CUT744" s="479"/>
      <c r="CUU744" s="479"/>
      <c r="CUV744" s="479"/>
      <c r="CUW744" s="479"/>
      <c r="CUX744" s="479"/>
      <c r="CUY744" s="479"/>
      <c r="CUZ744" s="479"/>
      <c r="CVA744" s="479"/>
      <c r="CVB744" s="479"/>
      <c r="CVC744" s="479"/>
      <c r="CVD744" s="479"/>
      <c r="CVE744" s="479"/>
      <c r="CVF744" s="479"/>
      <c r="CVG744" s="479"/>
      <c r="CVH744" s="479"/>
      <c r="CVI744" s="479"/>
      <c r="CVJ744" s="479"/>
      <c r="CVK744" s="479"/>
      <c r="CVL744" s="479"/>
      <c r="CVM744" s="479"/>
      <c r="CVN744" s="479"/>
      <c r="CVO744" s="479"/>
      <c r="CVP744" s="479"/>
      <c r="CVQ744" s="479"/>
      <c r="CVR744" s="479"/>
      <c r="CVS744" s="479"/>
      <c r="CVT744" s="479"/>
      <c r="CVU744" s="479"/>
      <c r="CVV744" s="479"/>
      <c r="CVW744" s="479"/>
      <c r="CVX744" s="479"/>
      <c r="CVY744" s="479"/>
      <c r="CVZ744" s="479"/>
      <c r="CWA744" s="479"/>
      <c r="CWB744" s="479"/>
      <c r="CWC744" s="479"/>
      <c r="CWD744" s="479"/>
      <c r="CWE744" s="479"/>
      <c r="CWF744" s="479"/>
      <c r="CWG744" s="479"/>
      <c r="CWH744" s="479"/>
      <c r="CWI744" s="479"/>
      <c r="CWJ744" s="479"/>
      <c r="CWK744" s="479"/>
      <c r="CWL744" s="479"/>
      <c r="CWM744" s="479"/>
      <c r="CWN744" s="479"/>
      <c r="CWO744" s="479"/>
      <c r="CWP744" s="479"/>
      <c r="CWQ744" s="479"/>
      <c r="CWR744" s="479"/>
      <c r="CWS744" s="479"/>
      <c r="CWT744" s="479"/>
      <c r="CWU744" s="479"/>
      <c r="CWV744" s="479"/>
      <c r="CWW744" s="479"/>
      <c r="CWX744" s="479"/>
      <c r="CWY744" s="479"/>
      <c r="CWZ744" s="479"/>
      <c r="CXA744" s="479"/>
      <c r="CXB744" s="479"/>
      <c r="CXC744" s="479"/>
      <c r="CXD744" s="479"/>
      <c r="CXE744" s="479"/>
      <c r="CXF744" s="479"/>
      <c r="CXG744" s="479"/>
      <c r="CXH744" s="479"/>
      <c r="CXI744" s="479"/>
      <c r="CXJ744" s="479"/>
      <c r="CXK744" s="479"/>
      <c r="CXL744" s="479"/>
      <c r="CXM744" s="479"/>
      <c r="CXN744" s="479"/>
      <c r="CXO744" s="479"/>
      <c r="CXP744" s="479"/>
      <c r="CXQ744" s="479"/>
      <c r="CXR744" s="479"/>
      <c r="CXS744" s="479"/>
      <c r="CXT744" s="479"/>
      <c r="CXU744" s="479"/>
      <c r="CXV744" s="479"/>
      <c r="CXW744" s="479"/>
      <c r="CXX744" s="479"/>
      <c r="CXY744" s="479"/>
      <c r="CXZ744" s="479"/>
      <c r="CYA744" s="479"/>
      <c r="CYB744" s="479"/>
      <c r="CYC744" s="479"/>
      <c r="CYD744" s="479"/>
      <c r="CYE744" s="479"/>
      <c r="CYF744" s="479"/>
      <c r="CYG744" s="479"/>
      <c r="CYH744" s="479"/>
      <c r="CYI744" s="479"/>
      <c r="CYJ744" s="479"/>
      <c r="CYK744" s="479"/>
      <c r="CYL744" s="479"/>
      <c r="CYM744" s="479"/>
      <c r="CYN744" s="479"/>
      <c r="CYO744" s="479"/>
      <c r="CYP744" s="479"/>
      <c r="CYQ744" s="479"/>
      <c r="CYR744" s="479"/>
      <c r="CYS744" s="479"/>
      <c r="CYT744" s="479"/>
      <c r="CYU744" s="479"/>
      <c r="CYV744" s="479"/>
      <c r="CYW744" s="479"/>
      <c r="CYX744" s="479"/>
      <c r="CYY744" s="479"/>
      <c r="CYZ744" s="479"/>
      <c r="CZA744" s="479"/>
      <c r="CZB744" s="479"/>
      <c r="CZC744" s="479"/>
      <c r="CZD744" s="479"/>
      <c r="CZE744" s="479"/>
      <c r="CZF744" s="479"/>
      <c r="CZG744" s="479"/>
      <c r="CZH744" s="479"/>
      <c r="CZI744" s="479"/>
      <c r="CZJ744" s="479"/>
      <c r="CZK744" s="479"/>
      <c r="CZL744" s="479"/>
      <c r="CZM744" s="479"/>
      <c r="CZN744" s="479"/>
      <c r="CZO744" s="479"/>
      <c r="CZP744" s="479"/>
      <c r="CZQ744" s="479"/>
      <c r="CZR744" s="479"/>
      <c r="CZS744" s="479"/>
      <c r="CZT744" s="479"/>
      <c r="CZU744" s="479"/>
      <c r="CZV744" s="479"/>
      <c r="CZW744" s="479"/>
      <c r="CZX744" s="479"/>
      <c r="CZY744" s="479"/>
      <c r="CZZ744" s="479"/>
      <c r="DAA744" s="479"/>
      <c r="DAB744" s="479"/>
      <c r="DAC744" s="479"/>
      <c r="DAD744" s="479"/>
      <c r="DAE744" s="479"/>
      <c r="DAF744" s="479"/>
      <c r="DAG744" s="479"/>
      <c r="DAH744" s="479"/>
      <c r="DAI744" s="479"/>
      <c r="DAJ744" s="479"/>
      <c r="DAK744" s="479"/>
      <c r="DAL744" s="479"/>
      <c r="DAM744" s="479"/>
      <c r="DAN744" s="479"/>
      <c r="DAO744" s="479"/>
      <c r="DAP744" s="479"/>
      <c r="DAQ744" s="479"/>
      <c r="DAR744" s="479"/>
      <c r="DAS744" s="479"/>
      <c r="DAT744" s="479"/>
      <c r="DAU744" s="479"/>
      <c r="DAV744" s="479"/>
      <c r="DAW744" s="479"/>
      <c r="DAX744" s="479"/>
      <c r="DAY744" s="479"/>
      <c r="DAZ744" s="479"/>
      <c r="DBA744" s="479"/>
      <c r="DBB744" s="479"/>
      <c r="DBC744" s="479"/>
      <c r="DBD744" s="479"/>
      <c r="DBE744" s="479"/>
      <c r="DBF744" s="479"/>
      <c r="DBG744" s="479"/>
      <c r="DBH744" s="479"/>
      <c r="DBI744" s="479"/>
      <c r="DBJ744" s="479"/>
      <c r="DBK744" s="479"/>
      <c r="DBL744" s="479"/>
      <c r="DBM744" s="479"/>
      <c r="DBN744" s="479"/>
      <c r="DBO744" s="479"/>
      <c r="DBP744" s="479"/>
      <c r="DBQ744" s="479"/>
      <c r="DBR744" s="479"/>
      <c r="DBS744" s="479"/>
      <c r="DBT744" s="479"/>
      <c r="DBU744" s="479"/>
      <c r="DBV744" s="479"/>
      <c r="DBW744" s="479"/>
      <c r="DBX744" s="479"/>
      <c r="DBY744" s="479"/>
      <c r="DBZ744" s="479"/>
      <c r="DCA744" s="479"/>
      <c r="DCB744" s="479"/>
      <c r="DCC744" s="479"/>
      <c r="DCD744" s="479"/>
      <c r="DCE744" s="479"/>
      <c r="DCF744" s="479"/>
      <c r="DCG744" s="479"/>
      <c r="DCH744" s="479"/>
      <c r="DCI744" s="479"/>
      <c r="DCJ744" s="479"/>
      <c r="DCK744" s="479"/>
      <c r="DCL744" s="479"/>
      <c r="DCM744" s="479"/>
      <c r="DCN744" s="479"/>
      <c r="DCO744" s="479"/>
      <c r="DCP744" s="479"/>
      <c r="DCQ744" s="479"/>
      <c r="DCR744" s="479"/>
      <c r="DCS744" s="479"/>
      <c r="DCT744" s="479"/>
      <c r="DCU744" s="479"/>
      <c r="DCV744" s="479"/>
      <c r="DCW744" s="479"/>
      <c r="DCX744" s="479"/>
      <c r="DCY744" s="479"/>
      <c r="DCZ744" s="479"/>
      <c r="DDA744" s="479"/>
      <c r="DDB744" s="479"/>
      <c r="DDC744" s="479"/>
      <c r="DDD744" s="479"/>
      <c r="DDE744" s="479"/>
      <c r="DDF744" s="479"/>
      <c r="DDG744" s="479"/>
      <c r="DDH744" s="479"/>
      <c r="DDI744" s="479"/>
      <c r="DDJ744" s="479"/>
      <c r="DDK744" s="479"/>
      <c r="DDL744" s="479"/>
      <c r="DDM744" s="479"/>
      <c r="DDN744" s="479"/>
      <c r="DDO744" s="479"/>
      <c r="DDP744" s="479"/>
      <c r="DDQ744" s="479"/>
      <c r="DDR744" s="479"/>
      <c r="DDS744" s="479"/>
      <c r="DDT744" s="479"/>
      <c r="DDU744" s="479"/>
      <c r="DDV744" s="479"/>
      <c r="DDW744" s="479"/>
      <c r="DDX744" s="479"/>
      <c r="DDY744" s="479"/>
      <c r="DDZ744" s="479"/>
      <c r="DEA744" s="479"/>
      <c r="DEB744" s="479"/>
      <c r="DEC744" s="479"/>
      <c r="DED744" s="479"/>
      <c r="DEE744" s="479"/>
      <c r="DEF744" s="479"/>
      <c r="DEG744" s="479"/>
      <c r="DEH744" s="479"/>
      <c r="DEI744" s="479"/>
      <c r="DEJ744" s="479"/>
      <c r="DEK744" s="479"/>
      <c r="DEL744" s="479"/>
      <c r="DEM744" s="479"/>
      <c r="DEN744" s="479"/>
      <c r="DEO744" s="479"/>
      <c r="DEP744" s="479"/>
      <c r="DEQ744" s="479"/>
      <c r="DER744" s="479"/>
      <c r="DES744" s="479"/>
      <c r="DET744" s="479"/>
      <c r="DEU744" s="479"/>
      <c r="DEV744" s="479"/>
      <c r="DEW744" s="479"/>
      <c r="DEX744" s="479"/>
      <c r="DEY744" s="479"/>
      <c r="DEZ744" s="479"/>
      <c r="DFA744" s="479"/>
      <c r="DFB744" s="479"/>
      <c r="DFC744" s="479"/>
      <c r="DFD744" s="479"/>
      <c r="DFE744" s="479"/>
      <c r="DFF744" s="479"/>
      <c r="DFG744" s="479"/>
      <c r="DFH744" s="479"/>
      <c r="DFI744" s="479"/>
      <c r="DFJ744" s="479"/>
      <c r="DFK744" s="479"/>
      <c r="DFL744" s="479"/>
      <c r="DFM744" s="479"/>
      <c r="DFN744" s="479"/>
      <c r="DFO744" s="479"/>
      <c r="DFP744" s="479"/>
      <c r="DFQ744" s="479"/>
      <c r="DFR744" s="479"/>
      <c r="DFS744" s="479"/>
      <c r="DFT744" s="479"/>
      <c r="DFU744" s="479"/>
      <c r="DFV744" s="479"/>
      <c r="DFW744" s="479"/>
      <c r="DFX744" s="479"/>
      <c r="DFY744" s="479"/>
      <c r="DFZ744" s="479"/>
      <c r="DGA744" s="479"/>
      <c r="DGB744" s="479"/>
      <c r="DGC744" s="479"/>
      <c r="DGD744" s="479"/>
      <c r="DGE744" s="479"/>
      <c r="DGF744" s="479"/>
      <c r="DGG744" s="479"/>
      <c r="DGH744" s="479"/>
      <c r="DGI744" s="479"/>
      <c r="DGJ744" s="479"/>
      <c r="DGK744" s="479"/>
      <c r="DGL744" s="479"/>
      <c r="DGM744" s="479"/>
      <c r="DGN744" s="479"/>
      <c r="DGO744" s="479"/>
      <c r="DGP744" s="479"/>
      <c r="DGQ744" s="479"/>
      <c r="DGR744" s="479"/>
      <c r="DGS744" s="479"/>
      <c r="DGT744" s="479"/>
      <c r="DGU744" s="479"/>
      <c r="DGV744" s="479"/>
      <c r="DGW744" s="479"/>
      <c r="DGX744" s="479"/>
      <c r="DGY744" s="479"/>
      <c r="DGZ744" s="479"/>
      <c r="DHA744" s="479"/>
      <c r="DHB744" s="479"/>
      <c r="DHC744" s="479"/>
      <c r="DHD744" s="479"/>
      <c r="DHE744" s="479"/>
      <c r="DHF744" s="479"/>
      <c r="DHG744" s="479"/>
      <c r="DHH744" s="479"/>
      <c r="DHI744" s="479"/>
      <c r="DHJ744" s="479"/>
      <c r="DHK744" s="479"/>
      <c r="DHL744" s="479"/>
      <c r="DHM744" s="479"/>
      <c r="DHN744" s="479"/>
      <c r="DHO744" s="479"/>
      <c r="DHP744" s="479"/>
      <c r="DHQ744" s="479"/>
      <c r="DHR744" s="479"/>
      <c r="DHS744" s="479"/>
      <c r="DHT744" s="479"/>
      <c r="DHU744" s="479"/>
      <c r="DHV744" s="479"/>
      <c r="DHW744" s="479"/>
      <c r="DHX744" s="479"/>
      <c r="DHY744" s="479"/>
      <c r="DHZ744" s="479"/>
      <c r="DIA744" s="479"/>
      <c r="DIB744" s="479"/>
      <c r="DIC744" s="479"/>
      <c r="DID744" s="479"/>
      <c r="DIE744" s="479"/>
      <c r="DIF744" s="479"/>
      <c r="DIG744" s="479"/>
      <c r="DIH744" s="479"/>
      <c r="DII744" s="479"/>
      <c r="DIJ744" s="479"/>
      <c r="DIK744" s="479"/>
      <c r="DIL744" s="479"/>
      <c r="DIM744" s="479"/>
      <c r="DIN744" s="479"/>
      <c r="DIO744" s="479"/>
      <c r="DIP744" s="479"/>
      <c r="DIQ744" s="479"/>
      <c r="DIR744" s="479"/>
      <c r="DIS744" s="479"/>
      <c r="DIT744" s="479"/>
      <c r="DIU744" s="479"/>
      <c r="DIV744" s="479"/>
      <c r="DIW744" s="479"/>
      <c r="DIX744" s="479"/>
      <c r="DIY744" s="479"/>
      <c r="DIZ744" s="479"/>
      <c r="DJA744" s="479"/>
      <c r="DJB744" s="479"/>
      <c r="DJC744" s="479"/>
      <c r="DJD744" s="479"/>
      <c r="DJE744" s="479"/>
      <c r="DJF744" s="479"/>
      <c r="DJG744" s="479"/>
      <c r="DJH744" s="479"/>
      <c r="DJI744" s="479"/>
      <c r="DJJ744" s="479"/>
      <c r="DJK744" s="479"/>
      <c r="DJL744" s="479"/>
      <c r="DJM744" s="479"/>
      <c r="DJN744" s="479"/>
      <c r="DJO744" s="479"/>
      <c r="DJP744" s="479"/>
      <c r="DJQ744" s="479"/>
      <c r="DJR744" s="479"/>
      <c r="DJS744" s="479"/>
      <c r="DJT744" s="479"/>
      <c r="DJU744" s="479"/>
      <c r="DJV744" s="479"/>
      <c r="DJW744" s="479"/>
      <c r="DJX744" s="479"/>
      <c r="DJY744" s="479"/>
      <c r="DJZ744" s="479"/>
      <c r="DKA744" s="479"/>
      <c r="DKB744" s="479"/>
      <c r="DKC744" s="479"/>
      <c r="DKD744" s="479"/>
      <c r="DKE744" s="479"/>
      <c r="DKF744" s="479"/>
      <c r="DKG744" s="479"/>
      <c r="DKH744" s="479"/>
      <c r="DKI744" s="479"/>
      <c r="DKJ744" s="479"/>
      <c r="DKK744" s="479"/>
      <c r="DKL744" s="479"/>
      <c r="DKM744" s="479"/>
      <c r="DKN744" s="479"/>
      <c r="DKO744" s="479"/>
      <c r="DKP744" s="479"/>
      <c r="DKQ744" s="479"/>
      <c r="DKR744" s="479"/>
      <c r="DKS744" s="479"/>
      <c r="DKT744" s="479"/>
      <c r="DKU744" s="479"/>
      <c r="DKV744" s="479"/>
      <c r="DKW744" s="479"/>
      <c r="DKX744" s="479"/>
      <c r="DKY744" s="479"/>
      <c r="DKZ744" s="479"/>
      <c r="DLA744" s="479"/>
      <c r="DLB744" s="479"/>
      <c r="DLC744" s="479"/>
      <c r="DLD744" s="479"/>
      <c r="DLE744" s="479"/>
      <c r="DLF744" s="479"/>
      <c r="DLG744" s="479"/>
      <c r="DLH744" s="479"/>
      <c r="DLI744" s="479"/>
      <c r="DLJ744" s="479"/>
      <c r="DLK744" s="479"/>
      <c r="DLL744" s="479"/>
      <c r="DLM744" s="479"/>
      <c r="DLN744" s="479"/>
      <c r="DLO744" s="479"/>
      <c r="DLP744" s="479"/>
      <c r="DLQ744" s="479"/>
      <c r="DLR744" s="479"/>
      <c r="DLS744" s="479"/>
      <c r="DLT744" s="479"/>
      <c r="DLU744" s="479"/>
      <c r="DLV744" s="479"/>
      <c r="DLW744" s="479"/>
      <c r="DLX744" s="479"/>
      <c r="DLY744" s="479"/>
      <c r="DLZ744" s="479"/>
      <c r="DMA744" s="479"/>
      <c r="DMB744" s="479"/>
      <c r="DMC744" s="479"/>
      <c r="DMD744" s="479"/>
      <c r="DME744" s="479"/>
      <c r="DMF744" s="479"/>
      <c r="DMG744" s="479"/>
      <c r="DMH744" s="479"/>
      <c r="DMI744" s="479"/>
      <c r="DMJ744" s="479"/>
      <c r="DMK744" s="479"/>
      <c r="DML744" s="479"/>
      <c r="DMM744" s="479"/>
      <c r="DMN744" s="479"/>
      <c r="DMO744" s="479"/>
      <c r="DMP744" s="479"/>
      <c r="DMQ744" s="479"/>
      <c r="DMR744" s="479"/>
      <c r="DMS744" s="479"/>
      <c r="DMT744" s="479"/>
      <c r="DMU744" s="479"/>
      <c r="DMV744" s="479"/>
      <c r="DMW744" s="479"/>
      <c r="DMX744" s="479"/>
      <c r="DMY744" s="479"/>
      <c r="DMZ744" s="479"/>
      <c r="DNA744" s="479"/>
      <c r="DNB744" s="479"/>
      <c r="DNC744" s="479"/>
      <c r="DND744" s="479"/>
      <c r="DNE744" s="479"/>
      <c r="DNF744" s="479"/>
      <c r="DNG744" s="479"/>
      <c r="DNH744" s="479"/>
      <c r="DNI744" s="479"/>
      <c r="DNJ744" s="479"/>
      <c r="DNK744" s="479"/>
      <c r="DNL744" s="479"/>
      <c r="DNM744" s="479"/>
      <c r="DNN744" s="479"/>
      <c r="DNO744" s="479"/>
      <c r="DNP744" s="479"/>
      <c r="DNQ744" s="479"/>
      <c r="DNR744" s="479"/>
      <c r="DNS744" s="479"/>
      <c r="DNT744" s="479"/>
      <c r="DNU744" s="479"/>
      <c r="DNV744" s="479"/>
      <c r="DNW744" s="479"/>
      <c r="DNX744" s="479"/>
      <c r="DNY744" s="479"/>
      <c r="DNZ744" s="479"/>
      <c r="DOA744" s="479"/>
      <c r="DOB744" s="479"/>
      <c r="DOC744" s="479"/>
      <c r="DOD744" s="479"/>
      <c r="DOE744" s="479"/>
      <c r="DOF744" s="479"/>
      <c r="DOG744" s="479"/>
      <c r="DOH744" s="479"/>
      <c r="DOI744" s="479"/>
      <c r="DOJ744" s="479"/>
      <c r="DOK744" s="479"/>
      <c r="DOL744" s="479"/>
      <c r="DOM744" s="479"/>
      <c r="DON744" s="479"/>
      <c r="DOO744" s="479"/>
      <c r="DOP744" s="479"/>
      <c r="DOQ744" s="479"/>
      <c r="DOR744" s="479"/>
      <c r="DOS744" s="479"/>
      <c r="DOT744" s="479"/>
      <c r="DOU744" s="479"/>
      <c r="DOV744" s="479"/>
      <c r="DOW744" s="479"/>
      <c r="DOX744" s="479"/>
      <c r="DOY744" s="479"/>
      <c r="DOZ744" s="479"/>
      <c r="DPA744" s="479"/>
      <c r="DPB744" s="479"/>
      <c r="DPC744" s="479"/>
      <c r="DPD744" s="479"/>
      <c r="DPE744" s="479"/>
      <c r="DPF744" s="479"/>
      <c r="DPG744" s="479"/>
      <c r="DPH744" s="479"/>
      <c r="DPI744" s="479"/>
      <c r="DPJ744" s="479"/>
      <c r="DPK744" s="479"/>
      <c r="DPL744" s="479"/>
      <c r="DPM744" s="479"/>
      <c r="DPN744" s="479"/>
      <c r="DPO744" s="479"/>
      <c r="DPP744" s="479"/>
      <c r="DPQ744" s="479"/>
      <c r="DPR744" s="479"/>
      <c r="DPS744" s="479"/>
      <c r="DPT744" s="479"/>
      <c r="DPU744" s="479"/>
      <c r="DPV744" s="479"/>
      <c r="DPW744" s="479"/>
      <c r="DPX744" s="479"/>
      <c r="DPY744" s="479"/>
      <c r="DPZ744" s="479"/>
      <c r="DQA744" s="479"/>
      <c r="DQB744" s="479"/>
      <c r="DQC744" s="479"/>
      <c r="DQD744" s="479"/>
      <c r="DQE744" s="479"/>
      <c r="DQF744" s="479"/>
      <c r="DQG744" s="479"/>
      <c r="DQH744" s="479"/>
      <c r="DQI744" s="479"/>
      <c r="DQJ744" s="479"/>
      <c r="DQK744" s="479"/>
      <c r="DQL744" s="479"/>
      <c r="DQM744" s="479"/>
      <c r="DQN744" s="479"/>
      <c r="DQO744" s="479"/>
      <c r="DQP744" s="479"/>
      <c r="DQQ744" s="479"/>
      <c r="DQR744" s="479"/>
      <c r="DQS744" s="479"/>
      <c r="DQT744" s="479"/>
      <c r="DQU744" s="479"/>
      <c r="DQV744" s="479"/>
      <c r="DQW744" s="479"/>
      <c r="DQX744" s="479"/>
      <c r="DQY744" s="479"/>
      <c r="DQZ744" s="479"/>
      <c r="DRA744" s="479"/>
      <c r="DRB744" s="479"/>
      <c r="DRC744" s="479"/>
      <c r="DRD744" s="479"/>
      <c r="DRE744" s="479"/>
      <c r="DRF744" s="479"/>
      <c r="DRG744" s="479"/>
      <c r="DRH744" s="479"/>
      <c r="DRI744" s="479"/>
      <c r="DRJ744" s="479"/>
      <c r="DRK744" s="479"/>
      <c r="DRL744" s="479"/>
      <c r="DRM744" s="479"/>
      <c r="DRN744" s="479"/>
      <c r="DRO744" s="479"/>
      <c r="DRP744" s="479"/>
      <c r="DRQ744" s="479"/>
      <c r="DRR744" s="479"/>
      <c r="DRS744" s="479"/>
      <c r="DRT744" s="479"/>
      <c r="DRU744" s="479"/>
      <c r="DRV744" s="479"/>
      <c r="DRW744" s="479"/>
      <c r="DRX744" s="479"/>
      <c r="DRY744" s="479"/>
      <c r="DRZ744" s="479"/>
      <c r="DSA744" s="479"/>
      <c r="DSB744" s="479"/>
      <c r="DSC744" s="479"/>
      <c r="DSD744" s="479"/>
      <c r="DSE744" s="479"/>
      <c r="DSF744" s="479"/>
      <c r="DSG744" s="479"/>
      <c r="DSH744" s="479"/>
      <c r="DSI744" s="479"/>
      <c r="DSJ744" s="479"/>
      <c r="DSK744" s="479"/>
      <c r="DSL744" s="479"/>
      <c r="DSM744" s="479"/>
      <c r="DSN744" s="479"/>
      <c r="DSO744" s="479"/>
      <c r="DSP744" s="479"/>
      <c r="DSQ744" s="479"/>
      <c r="DSR744" s="479"/>
      <c r="DSS744" s="479"/>
      <c r="DST744" s="479"/>
      <c r="DSU744" s="479"/>
      <c r="DSV744" s="479"/>
      <c r="DSW744" s="479"/>
      <c r="DSX744" s="479"/>
      <c r="DSY744" s="479"/>
      <c r="DSZ744" s="479"/>
      <c r="DTA744" s="479"/>
      <c r="DTB744" s="479"/>
      <c r="DTC744" s="479"/>
      <c r="DTD744" s="479"/>
      <c r="DTE744" s="479"/>
      <c r="DTF744" s="479"/>
      <c r="DTG744" s="479"/>
      <c r="DTH744" s="479"/>
      <c r="DTI744" s="479"/>
      <c r="DTJ744" s="479"/>
      <c r="DTK744" s="479"/>
      <c r="DTL744" s="479"/>
      <c r="DTM744" s="479"/>
      <c r="DTN744" s="479"/>
      <c r="DTO744" s="479"/>
      <c r="DTP744" s="479"/>
      <c r="DTQ744" s="479"/>
      <c r="DTR744" s="479"/>
      <c r="DTS744" s="479"/>
      <c r="DTT744" s="479"/>
      <c r="DTU744" s="479"/>
      <c r="DTV744" s="479"/>
      <c r="DTW744" s="479"/>
      <c r="DTX744" s="479"/>
      <c r="DTY744" s="479"/>
      <c r="DTZ744" s="479"/>
      <c r="DUA744" s="479"/>
      <c r="DUB744" s="479"/>
      <c r="DUC744" s="479"/>
      <c r="DUD744" s="479"/>
      <c r="DUE744" s="479"/>
      <c r="DUF744" s="479"/>
      <c r="DUG744" s="479"/>
      <c r="DUH744" s="479"/>
      <c r="DUI744" s="479"/>
      <c r="DUJ744" s="479"/>
      <c r="DUK744" s="479"/>
      <c r="DUL744" s="479"/>
      <c r="DUM744" s="479"/>
      <c r="DUN744" s="479"/>
      <c r="DUO744" s="479"/>
      <c r="DUP744" s="479"/>
      <c r="DUQ744" s="479"/>
      <c r="DUR744" s="479"/>
      <c r="DUS744" s="479"/>
      <c r="DUT744" s="479"/>
      <c r="DUU744" s="479"/>
      <c r="DUV744" s="479"/>
      <c r="DUW744" s="479"/>
      <c r="DUX744" s="479"/>
      <c r="DUY744" s="479"/>
      <c r="DUZ744" s="479"/>
      <c r="DVA744" s="479"/>
      <c r="DVB744" s="479"/>
      <c r="DVC744" s="479"/>
      <c r="DVD744" s="479"/>
      <c r="DVE744" s="479"/>
      <c r="DVF744" s="479"/>
      <c r="DVG744" s="479"/>
      <c r="DVH744" s="479"/>
      <c r="DVI744" s="479"/>
      <c r="DVJ744" s="479"/>
      <c r="DVK744" s="479"/>
      <c r="DVL744" s="479"/>
      <c r="DVM744" s="479"/>
      <c r="DVN744" s="479"/>
      <c r="DVO744" s="479"/>
      <c r="DVP744" s="479"/>
      <c r="DVQ744" s="479"/>
      <c r="DVR744" s="479"/>
      <c r="DVS744" s="479"/>
      <c r="DVT744" s="479"/>
      <c r="DVU744" s="479"/>
      <c r="DVV744" s="479"/>
      <c r="DVW744" s="479"/>
      <c r="DVX744" s="479"/>
      <c r="DVY744" s="479"/>
      <c r="DVZ744" s="479"/>
      <c r="DWA744" s="479"/>
      <c r="DWB744" s="479"/>
      <c r="DWC744" s="479"/>
      <c r="DWD744" s="479"/>
      <c r="DWE744" s="479"/>
      <c r="DWF744" s="479"/>
      <c r="DWG744" s="479"/>
      <c r="DWH744" s="479"/>
      <c r="DWI744" s="479"/>
      <c r="DWJ744" s="479"/>
      <c r="DWK744" s="479"/>
      <c r="DWL744" s="479"/>
      <c r="DWM744" s="479"/>
      <c r="DWN744" s="479"/>
      <c r="DWO744" s="479"/>
      <c r="DWP744" s="479"/>
      <c r="DWQ744" s="479"/>
      <c r="DWR744" s="479"/>
      <c r="DWS744" s="479"/>
      <c r="DWT744" s="479"/>
      <c r="DWU744" s="479"/>
      <c r="DWV744" s="479"/>
      <c r="DWW744" s="479"/>
      <c r="DWX744" s="479"/>
      <c r="DWY744" s="479"/>
      <c r="DWZ744" s="479"/>
      <c r="DXA744" s="479"/>
      <c r="DXB744" s="479"/>
      <c r="DXC744" s="479"/>
      <c r="DXD744" s="479"/>
      <c r="DXE744" s="479"/>
      <c r="DXF744" s="479"/>
      <c r="DXG744" s="479"/>
      <c r="DXH744" s="479"/>
      <c r="DXI744" s="479"/>
      <c r="DXJ744" s="479"/>
      <c r="DXK744" s="479"/>
      <c r="DXL744" s="479"/>
      <c r="DXM744" s="479"/>
      <c r="DXN744" s="479"/>
      <c r="DXO744" s="479"/>
      <c r="DXP744" s="479"/>
      <c r="DXQ744" s="479"/>
      <c r="DXR744" s="479"/>
      <c r="DXS744" s="479"/>
      <c r="DXT744" s="479"/>
      <c r="DXU744" s="479"/>
      <c r="DXV744" s="479"/>
      <c r="DXW744" s="479"/>
      <c r="DXX744" s="479"/>
      <c r="DXY744" s="479"/>
      <c r="DXZ744" s="479"/>
      <c r="DYA744" s="479"/>
      <c r="DYB744" s="479"/>
      <c r="DYC744" s="479"/>
      <c r="DYD744" s="479"/>
      <c r="DYE744" s="479"/>
      <c r="DYF744" s="479"/>
      <c r="DYG744" s="479"/>
      <c r="DYH744" s="479"/>
      <c r="DYI744" s="479"/>
      <c r="DYJ744" s="479"/>
      <c r="DYK744" s="479"/>
      <c r="DYL744" s="479"/>
      <c r="DYM744" s="479"/>
      <c r="DYN744" s="479"/>
      <c r="DYO744" s="479"/>
      <c r="DYP744" s="479"/>
      <c r="DYQ744" s="479"/>
      <c r="DYR744" s="479"/>
      <c r="DYS744" s="479"/>
      <c r="DYT744" s="479"/>
      <c r="DYU744" s="479"/>
      <c r="DYV744" s="479"/>
      <c r="DYW744" s="479"/>
      <c r="DYX744" s="479"/>
      <c r="DYY744" s="479"/>
      <c r="DYZ744" s="479"/>
      <c r="DZA744" s="479"/>
      <c r="DZB744" s="479"/>
      <c r="DZC744" s="479"/>
      <c r="DZD744" s="479"/>
      <c r="DZE744" s="479"/>
      <c r="DZF744" s="479"/>
      <c r="DZG744" s="479"/>
      <c r="DZH744" s="479"/>
      <c r="DZI744" s="479"/>
      <c r="DZJ744" s="479"/>
      <c r="DZK744" s="479"/>
      <c r="DZL744" s="479"/>
      <c r="DZM744" s="479"/>
      <c r="DZN744" s="479"/>
      <c r="DZO744" s="479"/>
      <c r="DZP744" s="479"/>
      <c r="DZQ744" s="479"/>
      <c r="DZR744" s="479"/>
      <c r="DZS744" s="479"/>
      <c r="DZT744" s="479"/>
      <c r="DZU744" s="479"/>
      <c r="DZV744" s="479"/>
      <c r="DZW744" s="479"/>
      <c r="DZX744" s="479"/>
      <c r="DZY744" s="479"/>
      <c r="DZZ744" s="479"/>
      <c r="EAA744" s="479"/>
      <c r="EAB744" s="479"/>
      <c r="EAC744" s="479"/>
      <c r="EAD744" s="479"/>
      <c r="EAE744" s="479"/>
      <c r="EAF744" s="479"/>
      <c r="EAG744" s="479"/>
      <c r="EAH744" s="479"/>
      <c r="EAI744" s="479"/>
      <c r="EAJ744" s="479"/>
      <c r="EAK744" s="479"/>
      <c r="EAL744" s="479"/>
      <c r="EAM744" s="479"/>
      <c r="EAN744" s="479"/>
      <c r="EAO744" s="479"/>
      <c r="EAP744" s="479"/>
      <c r="EAQ744" s="479"/>
      <c r="EAR744" s="479"/>
      <c r="EAS744" s="479"/>
      <c r="EAT744" s="479"/>
      <c r="EAU744" s="479"/>
      <c r="EAV744" s="479"/>
      <c r="EAW744" s="479"/>
      <c r="EAX744" s="479"/>
      <c r="EAY744" s="479"/>
      <c r="EAZ744" s="479"/>
      <c r="EBA744" s="479"/>
      <c r="EBB744" s="479"/>
      <c r="EBC744" s="479"/>
      <c r="EBD744" s="479"/>
      <c r="EBE744" s="479"/>
      <c r="EBF744" s="479"/>
      <c r="EBG744" s="479"/>
      <c r="EBH744" s="479"/>
      <c r="EBI744" s="479"/>
      <c r="EBJ744" s="479"/>
      <c r="EBK744" s="479"/>
      <c r="EBL744" s="479"/>
      <c r="EBM744" s="479"/>
      <c r="EBN744" s="479"/>
      <c r="EBO744" s="479"/>
      <c r="EBP744" s="479"/>
      <c r="EBQ744" s="479"/>
      <c r="EBR744" s="479"/>
      <c r="EBS744" s="479"/>
      <c r="EBT744" s="479"/>
      <c r="EBU744" s="479"/>
      <c r="EBV744" s="479"/>
      <c r="EBW744" s="479"/>
      <c r="EBX744" s="479"/>
      <c r="EBY744" s="479"/>
      <c r="EBZ744" s="479"/>
      <c r="ECA744" s="479"/>
      <c r="ECB744" s="479"/>
      <c r="ECC744" s="479"/>
      <c r="ECD744" s="479"/>
      <c r="ECE744" s="479"/>
      <c r="ECF744" s="479"/>
      <c r="ECG744" s="479"/>
      <c r="ECH744" s="479"/>
      <c r="ECI744" s="479"/>
      <c r="ECJ744" s="479"/>
      <c r="ECK744" s="479"/>
      <c r="ECL744" s="479"/>
      <c r="ECM744" s="479"/>
      <c r="ECN744" s="479"/>
      <c r="ECO744" s="479"/>
      <c r="ECP744" s="479"/>
      <c r="ECQ744" s="479"/>
      <c r="ECR744" s="479"/>
      <c r="ECS744" s="479"/>
      <c r="ECT744" s="479"/>
      <c r="ECU744" s="479"/>
      <c r="ECV744" s="479"/>
      <c r="ECW744" s="479"/>
      <c r="ECX744" s="479"/>
      <c r="ECY744" s="479"/>
      <c r="ECZ744" s="479"/>
      <c r="EDA744" s="479"/>
      <c r="EDB744" s="479"/>
      <c r="EDC744" s="479"/>
      <c r="EDD744" s="479"/>
      <c r="EDE744" s="479"/>
      <c r="EDF744" s="479"/>
      <c r="EDG744" s="479"/>
      <c r="EDH744" s="479"/>
      <c r="EDI744" s="479"/>
      <c r="EDJ744" s="479"/>
      <c r="EDK744" s="479"/>
      <c r="EDL744" s="479"/>
      <c r="EDM744" s="479"/>
      <c r="EDN744" s="479"/>
      <c r="EDO744" s="479"/>
      <c r="EDP744" s="479"/>
      <c r="EDQ744" s="479"/>
      <c r="EDR744" s="479"/>
      <c r="EDS744" s="479"/>
      <c r="EDT744" s="479"/>
      <c r="EDU744" s="479"/>
      <c r="EDV744" s="479"/>
      <c r="EDW744" s="479"/>
      <c r="EDX744" s="479"/>
      <c r="EDY744" s="479"/>
      <c r="EDZ744" s="479"/>
      <c r="EEA744" s="479"/>
      <c r="EEB744" s="479"/>
      <c r="EEC744" s="479"/>
      <c r="EED744" s="479"/>
      <c r="EEE744" s="479"/>
      <c r="EEF744" s="479"/>
      <c r="EEG744" s="479"/>
      <c r="EEH744" s="479"/>
      <c r="EEI744" s="479"/>
      <c r="EEJ744" s="479"/>
      <c r="EEK744" s="479"/>
      <c r="EEL744" s="479"/>
      <c r="EEM744" s="479"/>
      <c r="EEN744" s="479"/>
      <c r="EEO744" s="479"/>
      <c r="EEP744" s="479"/>
      <c r="EEQ744" s="479"/>
      <c r="EER744" s="479"/>
      <c r="EES744" s="479"/>
      <c r="EET744" s="479"/>
      <c r="EEU744" s="479"/>
      <c r="EEV744" s="479"/>
      <c r="EEW744" s="479"/>
      <c r="EEX744" s="479"/>
      <c r="EEY744" s="479"/>
      <c r="EEZ744" s="479"/>
      <c r="EFA744" s="479"/>
      <c r="EFB744" s="479"/>
      <c r="EFC744" s="479"/>
      <c r="EFD744" s="479"/>
      <c r="EFE744" s="479"/>
      <c r="EFF744" s="479"/>
      <c r="EFG744" s="479"/>
      <c r="EFH744" s="479"/>
      <c r="EFI744" s="479"/>
      <c r="EFJ744" s="479"/>
      <c r="EFK744" s="479"/>
      <c r="EFL744" s="479"/>
      <c r="EFM744" s="479"/>
      <c r="EFN744" s="479"/>
      <c r="EFO744" s="479"/>
      <c r="EFP744" s="479"/>
      <c r="EFQ744" s="479"/>
      <c r="EFR744" s="479"/>
      <c r="EFS744" s="479"/>
      <c r="EFT744" s="479"/>
      <c r="EFU744" s="479"/>
      <c r="EFV744" s="479"/>
      <c r="EFW744" s="479"/>
      <c r="EFX744" s="479"/>
      <c r="EFY744" s="479"/>
      <c r="EFZ744" s="479"/>
      <c r="EGA744" s="479"/>
      <c r="EGB744" s="479"/>
      <c r="EGC744" s="479"/>
      <c r="EGD744" s="479"/>
      <c r="EGE744" s="479"/>
      <c r="EGF744" s="479"/>
      <c r="EGG744" s="479"/>
      <c r="EGH744" s="479"/>
      <c r="EGI744" s="479"/>
      <c r="EGJ744" s="479"/>
      <c r="EGK744" s="479"/>
      <c r="EGL744" s="479"/>
      <c r="EGM744" s="479"/>
      <c r="EGN744" s="479"/>
      <c r="EGO744" s="479"/>
      <c r="EGP744" s="479"/>
      <c r="EGQ744" s="479"/>
      <c r="EGR744" s="479"/>
      <c r="EGS744" s="479"/>
      <c r="EGT744" s="479"/>
      <c r="EGU744" s="479"/>
      <c r="EGV744" s="479"/>
      <c r="EGW744" s="479"/>
      <c r="EGX744" s="479"/>
      <c r="EGY744" s="479"/>
      <c r="EGZ744" s="479"/>
      <c r="EHA744" s="479"/>
      <c r="EHB744" s="479"/>
      <c r="EHC744" s="479"/>
      <c r="EHD744" s="479"/>
      <c r="EHE744" s="479"/>
      <c r="EHF744" s="479"/>
      <c r="EHG744" s="479"/>
      <c r="EHH744" s="479"/>
      <c r="EHI744" s="479"/>
      <c r="EHJ744" s="479"/>
      <c r="EHK744" s="479"/>
      <c r="EHL744" s="479"/>
      <c r="EHM744" s="479"/>
      <c r="EHN744" s="479"/>
      <c r="EHO744" s="479"/>
      <c r="EHP744" s="479"/>
      <c r="EHQ744" s="479"/>
      <c r="EHR744" s="479"/>
      <c r="EHS744" s="479"/>
      <c r="EHT744" s="479"/>
      <c r="EHU744" s="479"/>
      <c r="EHV744" s="479"/>
      <c r="EHW744" s="479"/>
      <c r="EHX744" s="479"/>
      <c r="EHY744" s="479"/>
      <c r="EHZ744" s="479"/>
      <c r="EIA744" s="479"/>
      <c r="EIB744" s="479"/>
      <c r="EIC744" s="479"/>
      <c r="EID744" s="479"/>
      <c r="EIE744" s="479"/>
      <c r="EIF744" s="479"/>
      <c r="EIG744" s="479"/>
      <c r="EIH744" s="479"/>
      <c r="EII744" s="479"/>
      <c r="EIJ744" s="479"/>
      <c r="EIK744" s="479"/>
      <c r="EIL744" s="479"/>
      <c r="EIM744" s="479"/>
      <c r="EIN744" s="479"/>
      <c r="EIO744" s="479"/>
      <c r="EIP744" s="479"/>
      <c r="EIQ744" s="479"/>
      <c r="EIR744" s="479"/>
      <c r="EIS744" s="479"/>
      <c r="EIT744" s="479"/>
      <c r="EIU744" s="479"/>
      <c r="EIV744" s="479"/>
      <c r="EIW744" s="479"/>
      <c r="EIX744" s="479"/>
      <c r="EIY744" s="479"/>
      <c r="EIZ744" s="479"/>
      <c r="EJA744" s="479"/>
      <c r="EJB744" s="479"/>
      <c r="EJC744" s="479"/>
      <c r="EJD744" s="479"/>
      <c r="EJE744" s="479"/>
      <c r="EJF744" s="479"/>
      <c r="EJG744" s="479"/>
      <c r="EJH744" s="479"/>
      <c r="EJI744" s="479"/>
      <c r="EJJ744" s="479"/>
      <c r="EJK744" s="479"/>
      <c r="EJL744" s="479"/>
      <c r="EJM744" s="479"/>
      <c r="EJN744" s="479"/>
      <c r="EJO744" s="479"/>
      <c r="EJP744" s="479"/>
      <c r="EJQ744" s="479"/>
      <c r="EJR744" s="479"/>
      <c r="EJS744" s="479"/>
      <c r="EJT744" s="479"/>
      <c r="EJU744" s="479"/>
      <c r="EJV744" s="479"/>
      <c r="EJW744" s="479"/>
      <c r="EJX744" s="479"/>
      <c r="EJY744" s="479"/>
      <c r="EJZ744" s="479"/>
      <c r="EKA744" s="479"/>
      <c r="EKB744" s="479"/>
      <c r="EKC744" s="479"/>
      <c r="EKD744" s="479"/>
      <c r="EKE744" s="479"/>
      <c r="EKF744" s="479"/>
      <c r="EKG744" s="479"/>
      <c r="EKH744" s="479"/>
      <c r="EKI744" s="479"/>
      <c r="EKJ744" s="479"/>
      <c r="EKK744" s="479"/>
      <c r="EKL744" s="479"/>
      <c r="EKM744" s="479"/>
      <c r="EKN744" s="479"/>
      <c r="EKO744" s="479"/>
      <c r="EKP744" s="479"/>
      <c r="EKQ744" s="479"/>
      <c r="EKR744" s="479"/>
      <c r="EKS744" s="479"/>
      <c r="EKT744" s="479"/>
      <c r="EKU744" s="479"/>
      <c r="EKV744" s="479"/>
      <c r="EKW744" s="479"/>
      <c r="EKX744" s="479"/>
      <c r="EKY744" s="479"/>
      <c r="EKZ744" s="479"/>
      <c r="ELA744" s="479"/>
      <c r="ELB744" s="479"/>
      <c r="ELC744" s="479"/>
      <c r="ELD744" s="479"/>
      <c r="ELE744" s="479"/>
      <c r="ELF744" s="479"/>
      <c r="ELG744" s="479"/>
      <c r="ELH744" s="479"/>
      <c r="ELI744" s="479"/>
      <c r="ELJ744" s="479"/>
      <c r="ELK744" s="479"/>
      <c r="ELL744" s="479"/>
      <c r="ELM744" s="479"/>
      <c r="ELN744" s="479"/>
      <c r="ELO744" s="479"/>
      <c r="ELP744" s="479"/>
      <c r="ELQ744" s="479"/>
      <c r="ELR744" s="479"/>
      <c r="ELS744" s="479"/>
      <c r="ELT744" s="479"/>
      <c r="ELU744" s="479"/>
      <c r="ELV744" s="479"/>
      <c r="ELW744" s="479"/>
      <c r="ELX744" s="479"/>
      <c r="ELY744" s="479"/>
      <c r="ELZ744" s="479"/>
      <c r="EMA744" s="479"/>
      <c r="EMB744" s="479"/>
      <c r="EMC744" s="479"/>
      <c r="EMD744" s="479"/>
      <c r="EME744" s="479"/>
      <c r="EMF744" s="479"/>
      <c r="EMG744" s="479"/>
      <c r="EMH744" s="479"/>
      <c r="EMI744" s="479"/>
      <c r="EMJ744" s="479"/>
      <c r="EMK744" s="479"/>
      <c r="EML744" s="479"/>
      <c r="EMM744" s="479"/>
      <c r="EMN744" s="479"/>
      <c r="EMO744" s="479"/>
      <c r="EMP744" s="479"/>
      <c r="EMQ744" s="479"/>
      <c r="EMR744" s="479"/>
      <c r="EMS744" s="479"/>
      <c r="EMT744" s="479"/>
      <c r="EMU744" s="479"/>
      <c r="EMV744" s="479"/>
      <c r="EMW744" s="479"/>
      <c r="EMX744" s="479"/>
      <c r="EMY744" s="479"/>
      <c r="EMZ744" s="479"/>
      <c r="ENA744" s="479"/>
      <c r="ENB744" s="479"/>
      <c r="ENC744" s="479"/>
      <c r="END744" s="479"/>
      <c r="ENE744" s="479"/>
      <c r="ENF744" s="479"/>
      <c r="ENG744" s="479"/>
      <c r="ENH744" s="479"/>
      <c r="ENI744" s="479"/>
      <c r="ENJ744" s="479"/>
      <c r="ENK744" s="479"/>
      <c r="ENL744" s="479"/>
      <c r="ENM744" s="479"/>
      <c r="ENN744" s="479"/>
      <c r="ENO744" s="479"/>
      <c r="ENP744" s="479"/>
      <c r="ENQ744" s="479"/>
      <c r="ENR744" s="479"/>
      <c r="ENS744" s="479"/>
      <c r="ENT744" s="479"/>
      <c r="ENU744" s="479"/>
      <c r="ENV744" s="479"/>
      <c r="ENW744" s="479"/>
      <c r="ENX744" s="479"/>
      <c r="ENY744" s="479"/>
      <c r="ENZ744" s="479"/>
      <c r="EOA744" s="479"/>
      <c r="EOB744" s="479"/>
      <c r="EOC744" s="479"/>
      <c r="EOD744" s="479"/>
      <c r="EOE744" s="479"/>
      <c r="EOF744" s="479"/>
      <c r="EOG744" s="479"/>
      <c r="EOH744" s="479"/>
      <c r="EOI744" s="479"/>
      <c r="EOJ744" s="479"/>
      <c r="EOK744" s="479"/>
      <c r="EOL744" s="479"/>
      <c r="EOM744" s="479"/>
      <c r="EON744" s="479"/>
      <c r="EOO744" s="479"/>
      <c r="EOP744" s="479"/>
      <c r="EOQ744" s="479"/>
      <c r="EOR744" s="479"/>
      <c r="EOS744" s="479"/>
      <c r="EOT744" s="479"/>
      <c r="EOU744" s="479"/>
      <c r="EOV744" s="479"/>
      <c r="EOW744" s="479"/>
      <c r="EOX744" s="479"/>
      <c r="EOY744" s="479"/>
      <c r="EOZ744" s="479"/>
      <c r="EPA744" s="479"/>
      <c r="EPB744" s="479"/>
      <c r="EPC744" s="479"/>
      <c r="EPD744" s="479"/>
      <c r="EPE744" s="479"/>
      <c r="EPF744" s="479"/>
      <c r="EPG744" s="479"/>
      <c r="EPH744" s="479"/>
      <c r="EPI744" s="479"/>
      <c r="EPJ744" s="479"/>
      <c r="EPK744" s="479"/>
      <c r="EPL744" s="479"/>
      <c r="EPM744" s="479"/>
      <c r="EPN744" s="479"/>
      <c r="EPO744" s="479"/>
      <c r="EPP744" s="479"/>
      <c r="EPQ744" s="479"/>
      <c r="EPR744" s="479"/>
      <c r="EPS744" s="479"/>
      <c r="EPT744" s="479"/>
      <c r="EPU744" s="479"/>
      <c r="EPV744" s="479"/>
      <c r="EPW744" s="479"/>
      <c r="EPX744" s="479"/>
      <c r="EPY744" s="479"/>
      <c r="EPZ744" s="479"/>
      <c r="EQA744" s="479"/>
      <c r="EQB744" s="479"/>
      <c r="EQC744" s="479"/>
      <c r="EQD744" s="479"/>
      <c r="EQE744" s="479"/>
      <c r="EQF744" s="479"/>
      <c r="EQG744" s="479"/>
      <c r="EQH744" s="479"/>
      <c r="EQI744" s="479"/>
      <c r="EQJ744" s="479"/>
      <c r="EQK744" s="479"/>
      <c r="EQL744" s="479"/>
      <c r="EQM744" s="479"/>
      <c r="EQN744" s="479"/>
      <c r="EQO744" s="479"/>
      <c r="EQP744" s="479"/>
      <c r="EQQ744" s="479"/>
      <c r="EQR744" s="479"/>
      <c r="EQS744" s="479"/>
      <c r="EQT744" s="479"/>
      <c r="EQU744" s="479"/>
      <c r="EQV744" s="479"/>
      <c r="EQW744" s="479"/>
      <c r="EQX744" s="479"/>
      <c r="EQY744" s="479"/>
      <c r="EQZ744" s="479"/>
      <c r="ERA744" s="479"/>
      <c r="ERB744" s="479"/>
      <c r="ERC744" s="479"/>
      <c r="ERD744" s="479"/>
      <c r="ERE744" s="479"/>
      <c r="ERF744" s="479"/>
      <c r="ERG744" s="479"/>
      <c r="ERH744" s="479"/>
      <c r="ERI744" s="479"/>
      <c r="ERJ744" s="479"/>
      <c r="ERK744" s="479"/>
      <c r="ERL744" s="479"/>
      <c r="ERM744" s="479"/>
      <c r="ERN744" s="479"/>
      <c r="ERO744" s="479"/>
      <c r="ERP744" s="479"/>
      <c r="ERQ744" s="479"/>
      <c r="ERR744" s="479"/>
      <c r="ERS744" s="479"/>
      <c r="ERT744" s="479"/>
      <c r="ERU744" s="479"/>
      <c r="ERV744" s="479"/>
      <c r="ERW744" s="479"/>
      <c r="ERX744" s="479"/>
      <c r="ERY744" s="479"/>
      <c r="ERZ744" s="479"/>
      <c r="ESA744" s="479"/>
      <c r="ESB744" s="479"/>
      <c r="ESC744" s="479"/>
      <c r="ESD744" s="479"/>
      <c r="ESE744" s="479"/>
      <c r="ESF744" s="479"/>
      <c r="ESG744" s="479"/>
      <c r="ESH744" s="479"/>
      <c r="ESI744" s="479"/>
      <c r="ESJ744" s="479"/>
      <c r="ESK744" s="479"/>
      <c r="ESL744" s="479"/>
      <c r="ESM744" s="479"/>
      <c r="ESN744" s="479"/>
      <c r="ESO744" s="479"/>
      <c r="ESP744" s="479"/>
      <c r="ESQ744" s="479"/>
      <c r="ESR744" s="479"/>
      <c r="ESS744" s="479"/>
      <c r="EST744" s="479"/>
      <c r="ESU744" s="479"/>
      <c r="ESV744" s="479"/>
      <c r="ESW744" s="479"/>
      <c r="ESX744" s="479"/>
      <c r="ESY744" s="479"/>
      <c r="ESZ744" s="479"/>
      <c r="ETA744" s="479"/>
      <c r="ETB744" s="479"/>
      <c r="ETC744" s="479"/>
      <c r="ETD744" s="479"/>
      <c r="ETE744" s="479"/>
      <c r="ETF744" s="479"/>
      <c r="ETG744" s="479"/>
      <c r="ETH744" s="479"/>
      <c r="ETI744" s="479"/>
      <c r="ETJ744" s="479"/>
      <c r="ETK744" s="479"/>
      <c r="ETL744" s="479"/>
      <c r="ETM744" s="479"/>
      <c r="ETN744" s="479"/>
      <c r="ETO744" s="479"/>
      <c r="ETP744" s="479"/>
      <c r="ETQ744" s="479"/>
      <c r="ETR744" s="479"/>
      <c r="ETS744" s="479"/>
      <c r="ETT744" s="479"/>
      <c r="ETU744" s="479"/>
      <c r="ETV744" s="479"/>
      <c r="ETW744" s="479"/>
      <c r="ETX744" s="479"/>
      <c r="ETY744" s="479"/>
      <c r="ETZ744" s="479"/>
      <c r="EUA744" s="479"/>
      <c r="EUB744" s="479"/>
      <c r="EUC744" s="479"/>
      <c r="EUD744" s="479"/>
      <c r="EUE744" s="479"/>
      <c r="EUF744" s="479"/>
      <c r="EUG744" s="479"/>
      <c r="EUH744" s="479"/>
      <c r="EUI744" s="479"/>
      <c r="EUJ744" s="479"/>
      <c r="EUK744" s="479"/>
      <c r="EUL744" s="479"/>
      <c r="EUM744" s="479"/>
      <c r="EUN744" s="479"/>
      <c r="EUO744" s="479"/>
      <c r="EUP744" s="479"/>
      <c r="EUQ744" s="479"/>
      <c r="EUR744" s="479"/>
      <c r="EUS744" s="479"/>
      <c r="EUT744" s="479"/>
      <c r="EUU744" s="479"/>
      <c r="EUV744" s="479"/>
      <c r="EUW744" s="479"/>
      <c r="EUX744" s="479"/>
      <c r="EUY744" s="479"/>
      <c r="EUZ744" s="479"/>
      <c r="EVA744" s="479"/>
      <c r="EVB744" s="479"/>
      <c r="EVC744" s="479"/>
      <c r="EVD744" s="479"/>
      <c r="EVE744" s="479"/>
      <c r="EVF744" s="479"/>
      <c r="EVG744" s="479"/>
      <c r="EVH744" s="479"/>
      <c r="EVI744" s="479"/>
      <c r="EVJ744" s="479"/>
      <c r="EVK744" s="479"/>
      <c r="EVL744" s="479"/>
      <c r="EVM744" s="479"/>
      <c r="EVN744" s="479"/>
      <c r="EVO744" s="479"/>
      <c r="EVP744" s="479"/>
      <c r="EVQ744" s="479"/>
      <c r="EVR744" s="479"/>
      <c r="EVS744" s="479"/>
      <c r="EVT744" s="479"/>
      <c r="EVU744" s="479"/>
      <c r="EVV744" s="479"/>
      <c r="EVW744" s="479"/>
      <c r="EVX744" s="479"/>
      <c r="EVY744" s="479"/>
      <c r="EVZ744" s="479"/>
      <c r="EWA744" s="479"/>
      <c r="EWB744" s="479"/>
      <c r="EWC744" s="479"/>
      <c r="EWD744" s="479"/>
      <c r="EWE744" s="479"/>
      <c r="EWF744" s="479"/>
      <c r="EWG744" s="479"/>
      <c r="EWH744" s="479"/>
      <c r="EWI744" s="479"/>
      <c r="EWJ744" s="479"/>
      <c r="EWK744" s="479"/>
      <c r="EWL744" s="479"/>
      <c r="EWM744" s="479"/>
      <c r="EWN744" s="479"/>
      <c r="EWO744" s="479"/>
      <c r="EWP744" s="479"/>
      <c r="EWQ744" s="479"/>
      <c r="EWR744" s="479"/>
      <c r="EWS744" s="479"/>
      <c r="EWT744" s="479"/>
      <c r="EWU744" s="479"/>
      <c r="EWV744" s="479"/>
      <c r="EWW744" s="479"/>
      <c r="EWX744" s="479"/>
      <c r="EWY744" s="479"/>
      <c r="EWZ744" s="479"/>
      <c r="EXA744" s="479"/>
      <c r="EXB744" s="479"/>
      <c r="EXC744" s="479"/>
      <c r="EXD744" s="479"/>
      <c r="EXE744" s="479"/>
      <c r="EXF744" s="479"/>
      <c r="EXG744" s="479"/>
      <c r="EXH744" s="479"/>
      <c r="EXI744" s="479"/>
      <c r="EXJ744" s="479"/>
      <c r="EXK744" s="479"/>
      <c r="EXL744" s="479"/>
      <c r="EXM744" s="479"/>
      <c r="EXN744" s="479"/>
      <c r="EXO744" s="479"/>
      <c r="EXP744" s="479"/>
      <c r="EXQ744" s="479"/>
      <c r="EXR744" s="479"/>
      <c r="EXS744" s="479"/>
      <c r="EXT744" s="479"/>
      <c r="EXU744" s="479"/>
      <c r="EXV744" s="479"/>
      <c r="EXW744" s="479"/>
      <c r="EXX744" s="479"/>
      <c r="EXY744" s="479"/>
      <c r="EXZ744" s="479"/>
      <c r="EYA744" s="479"/>
      <c r="EYB744" s="479"/>
      <c r="EYC744" s="479"/>
      <c r="EYD744" s="479"/>
      <c r="EYE744" s="479"/>
      <c r="EYF744" s="479"/>
      <c r="EYG744" s="479"/>
      <c r="EYH744" s="479"/>
      <c r="EYI744" s="479"/>
      <c r="EYJ744" s="479"/>
      <c r="EYK744" s="479"/>
      <c r="EYL744" s="479"/>
      <c r="EYM744" s="479"/>
      <c r="EYN744" s="479"/>
      <c r="EYO744" s="479"/>
      <c r="EYP744" s="479"/>
      <c r="EYQ744" s="479"/>
      <c r="EYR744" s="479"/>
      <c r="EYS744" s="479"/>
      <c r="EYT744" s="479"/>
      <c r="EYU744" s="479"/>
      <c r="EYV744" s="479"/>
      <c r="EYW744" s="479"/>
      <c r="EYX744" s="479"/>
      <c r="EYY744" s="479"/>
      <c r="EYZ744" s="479"/>
      <c r="EZA744" s="479"/>
      <c r="EZB744" s="479"/>
      <c r="EZC744" s="479"/>
      <c r="EZD744" s="479"/>
      <c r="EZE744" s="479"/>
      <c r="EZF744" s="479"/>
      <c r="EZG744" s="479"/>
      <c r="EZH744" s="479"/>
      <c r="EZI744" s="479"/>
      <c r="EZJ744" s="479"/>
      <c r="EZK744" s="479"/>
      <c r="EZL744" s="479"/>
      <c r="EZM744" s="479"/>
      <c r="EZN744" s="479"/>
      <c r="EZO744" s="479"/>
      <c r="EZP744" s="479"/>
      <c r="EZQ744" s="479"/>
      <c r="EZR744" s="479"/>
      <c r="EZS744" s="479"/>
      <c r="EZT744" s="479"/>
      <c r="EZU744" s="479"/>
      <c r="EZV744" s="479"/>
      <c r="EZW744" s="479"/>
      <c r="EZX744" s="479"/>
      <c r="EZY744" s="479"/>
      <c r="EZZ744" s="479"/>
      <c r="FAA744" s="479"/>
      <c r="FAB744" s="479"/>
      <c r="FAC744" s="479"/>
      <c r="FAD744" s="479"/>
      <c r="FAE744" s="479"/>
      <c r="FAF744" s="479"/>
      <c r="FAG744" s="479"/>
      <c r="FAH744" s="479"/>
      <c r="FAI744" s="479"/>
      <c r="FAJ744" s="479"/>
      <c r="FAK744" s="479"/>
      <c r="FAL744" s="479"/>
      <c r="FAM744" s="479"/>
      <c r="FAN744" s="479"/>
      <c r="FAO744" s="479"/>
      <c r="FAP744" s="479"/>
      <c r="FAQ744" s="479"/>
      <c r="FAR744" s="479"/>
      <c r="FAS744" s="479"/>
      <c r="FAT744" s="479"/>
      <c r="FAU744" s="479"/>
      <c r="FAV744" s="479"/>
      <c r="FAW744" s="479"/>
      <c r="FAX744" s="479"/>
      <c r="FAY744" s="479"/>
      <c r="FAZ744" s="479"/>
      <c r="FBA744" s="479"/>
      <c r="FBB744" s="479"/>
      <c r="FBC744" s="479"/>
      <c r="FBD744" s="479"/>
      <c r="FBE744" s="479"/>
      <c r="FBF744" s="479"/>
      <c r="FBG744" s="479"/>
      <c r="FBH744" s="479"/>
      <c r="FBI744" s="479"/>
      <c r="FBJ744" s="479"/>
      <c r="FBK744" s="479"/>
      <c r="FBL744" s="479"/>
      <c r="FBM744" s="479"/>
      <c r="FBN744" s="479"/>
      <c r="FBO744" s="479"/>
      <c r="FBP744" s="479"/>
      <c r="FBQ744" s="479"/>
      <c r="FBR744" s="479"/>
      <c r="FBS744" s="479"/>
      <c r="FBT744" s="479"/>
      <c r="FBU744" s="479"/>
      <c r="FBV744" s="479"/>
      <c r="FBW744" s="479"/>
      <c r="FBX744" s="479"/>
      <c r="FBY744" s="479"/>
      <c r="FBZ744" s="479"/>
      <c r="FCA744" s="479"/>
      <c r="FCB744" s="479"/>
      <c r="FCC744" s="479"/>
      <c r="FCD744" s="479"/>
      <c r="FCE744" s="479"/>
      <c r="FCF744" s="479"/>
      <c r="FCG744" s="479"/>
      <c r="FCH744" s="479"/>
      <c r="FCI744" s="479"/>
      <c r="FCJ744" s="479"/>
      <c r="FCK744" s="479"/>
      <c r="FCL744" s="479"/>
      <c r="FCM744" s="479"/>
      <c r="FCN744" s="479"/>
      <c r="FCO744" s="479"/>
      <c r="FCP744" s="479"/>
      <c r="FCQ744" s="479"/>
      <c r="FCR744" s="479"/>
      <c r="FCS744" s="479"/>
      <c r="FCT744" s="479"/>
      <c r="FCU744" s="479"/>
      <c r="FCV744" s="479"/>
      <c r="FCW744" s="479"/>
      <c r="FCX744" s="479"/>
      <c r="FCY744" s="479"/>
      <c r="FCZ744" s="479"/>
      <c r="FDA744" s="479"/>
      <c r="FDB744" s="479"/>
      <c r="FDC744" s="479"/>
      <c r="FDD744" s="479"/>
      <c r="FDE744" s="479"/>
      <c r="FDF744" s="479"/>
      <c r="FDG744" s="479"/>
      <c r="FDH744" s="479"/>
      <c r="FDI744" s="479"/>
      <c r="FDJ744" s="479"/>
      <c r="FDK744" s="479"/>
      <c r="FDL744" s="479"/>
      <c r="FDM744" s="479"/>
      <c r="FDN744" s="479"/>
      <c r="FDO744" s="479"/>
      <c r="FDP744" s="479"/>
      <c r="FDQ744" s="479"/>
      <c r="FDR744" s="479"/>
      <c r="FDS744" s="479"/>
      <c r="FDT744" s="479"/>
      <c r="FDU744" s="479"/>
      <c r="FDV744" s="479"/>
      <c r="FDW744" s="479"/>
      <c r="FDX744" s="479"/>
      <c r="FDY744" s="479"/>
      <c r="FDZ744" s="479"/>
      <c r="FEA744" s="479"/>
      <c r="FEB744" s="479"/>
      <c r="FEC744" s="479"/>
      <c r="FED744" s="479"/>
      <c r="FEE744" s="479"/>
      <c r="FEF744" s="479"/>
      <c r="FEG744" s="479"/>
      <c r="FEH744" s="479"/>
      <c r="FEI744" s="479"/>
      <c r="FEJ744" s="479"/>
      <c r="FEK744" s="479"/>
      <c r="FEL744" s="479"/>
      <c r="FEM744" s="479"/>
      <c r="FEN744" s="479"/>
      <c r="FEO744" s="479"/>
      <c r="FEP744" s="479"/>
      <c r="FEQ744" s="479"/>
      <c r="FER744" s="479"/>
      <c r="FES744" s="479"/>
      <c r="FET744" s="479"/>
      <c r="FEU744" s="479"/>
      <c r="FEV744" s="479"/>
      <c r="FEW744" s="479"/>
      <c r="FEX744" s="479"/>
      <c r="FEY744" s="479"/>
      <c r="FEZ744" s="479"/>
      <c r="FFA744" s="479"/>
      <c r="FFB744" s="479"/>
      <c r="FFC744" s="479"/>
      <c r="FFD744" s="479"/>
      <c r="FFE744" s="479"/>
      <c r="FFF744" s="479"/>
      <c r="FFG744" s="479"/>
      <c r="FFH744" s="479"/>
      <c r="FFI744" s="479"/>
      <c r="FFJ744" s="479"/>
      <c r="FFK744" s="479"/>
      <c r="FFL744" s="479"/>
      <c r="FFM744" s="479"/>
      <c r="FFN744" s="479"/>
      <c r="FFO744" s="479"/>
      <c r="FFP744" s="479"/>
      <c r="FFQ744" s="479"/>
      <c r="FFR744" s="479"/>
      <c r="FFS744" s="479"/>
      <c r="FFT744" s="479"/>
      <c r="FFU744" s="479"/>
      <c r="FFV744" s="479"/>
      <c r="FFW744" s="479"/>
      <c r="FFX744" s="479"/>
      <c r="FFY744" s="479"/>
      <c r="FFZ744" s="479"/>
      <c r="FGA744" s="479"/>
      <c r="FGB744" s="479"/>
      <c r="FGC744" s="479"/>
      <c r="FGD744" s="479"/>
      <c r="FGE744" s="479"/>
      <c r="FGF744" s="479"/>
      <c r="FGG744" s="479"/>
      <c r="FGH744" s="479"/>
      <c r="FGI744" s="479"/>
      <c r="FGJ744" s="479"/>
      <c r="FGK744" s="479"/>
      <c r="FGL744" s="479"/>
      <c r="FGM744" s="479"/>
      <c r="FGN744" s="479"/>
      <c r="FGO744" s="479"/>
      <c r="FGP744" s="479"/>
      <c r="FGQ744" s="479"/>
      <c r="FGR744" s="479"/>
      <c r="FGS744" s="479"/>
      <c r="FGT744" s="479"/>
      <c r="FGU744" s="479"/>
      <c r="FGV744" s="479"/>
      <c r="FGW744" s="479"/>
      <c r="FGX744" s="479"/>
      <c r="FGY744" s="479"/>
      <c r="FGZ744" s="479"/>
      <c r="FHA744" s="479"/>
      <c r="FHB744" s="479"/>
      <c r="FHC744" s="479"/>
      <c r="FHD744" s="479"/>
      <c r="FHE744" s="479"/>
      <c r="FHF744" s="479"/>
      <c r="FHG744" s="479"/>
      <c r="FHH744" s="479"/>
      <c r="FHI744" s="479"/>
      <c r="FHJ744" s="479"/>
      <c r="FHK744" s="479"/>
      <c r="FHL744" s="479"/>
      <c r="FHM744" s="479"/>
      <c r="FHN744" s="479"/>
      <c r="FHO744" s="479"/>
      <c r="FHP744" s="479"/>
      <c r="FHQ744" s="479"/>
      <c r="FHR744" s="479"/>
      <c r="FHS744" s="479"/>
      <c r="FHT744" s="479"/>
      <c r="FHU744" s="479"/>
      <c r="FHV744" s="479"/>
      <c r="FHW744" s="479"/>
      <c r="FHX744" s="479"/>
      <c r="FHY744" s="479"/>
      <c r="FHZ744" s="479"/>
      <c r="FIA744" s="479"/>
      <c r="FIB744" s="479"/>
      <c r="FIC744" s="479"/>
      <c r="FID744" s="479"/>
      <c r="FIE744" s="479"/>
      <c r="FIF744" s="479"/>
      <c r="FIG744" s="479"/>
      <c r="FIH744" s="479"/>
      <c r="FII744" s="479"/>
      <c r="FIJ744" s="479"/>
      <c r="FIK744" s="479"/>
      <c r="FIL744" s="479"/>
      <c r="FIM744" s="479"/>
      <c r="FIN744" s="479"/>
      <c r="FIO744" s="479"/>
      <c r="FIP744" s="479"/>
      <c r="FIQ744" s="479"/>
      <c r="FIR744" s="479"/>
      <c r="FIS744" s="479"/>
      <c r="FIT744" s="479"/>
      <c r="FIU744" s="479"/>
      <c r="FIV744" s="479"/>
      <c r="FIW744" s="479"/>
      <c r="FIX744" s="479"/>
      <c r="FIY744" s="479"/>
      <c r="FIZ744" s="479"/>
      <c r="FJA744" s="479"/>
      <c r="FJB744" s="479"/>
      <c r="FJC744" s="479"/>
      <c r="FJD744" s="479"/>
      <c r="FJE744" s="479"/>
      <c r="FJF744" s="479"/>
      <c r="FJG744" s="479"/>
      <c r="FJH744" s="479"/>
      <c r="FJI744" s="479"/>
      <c r="FJJ744" s="479"/>
      <c r="FJK744" s="479"/>
      <c r="FJL744" s="479"/>
      <c r="FJM744" s="479"/>
      <c r="FJN744" s="479"/>
      <c r="FJO744" s="479"/>
      <c r="FJP744" s="479"/>
      <c r="FJQ744" s="479"/>
      <c r="FJR744" s="479"/>
      <c r="FJS744" s="479"/>
      <c r="FJT744" s="479"/>
      <c r="FJU744" s="479"/>
      <c r="FJV744" s="479"/>
      <c r="FJW744" s="479"/>
      <c r="FJX744" s="479"/>
      <c r="FJY744" s="479"/>
      <c r="FJZ744" s="479"/>
      <c r="FKA744" s="479"/>
      <c r="FKB744" s="479"/>
      <c r="FKC744" s="479"/>
      <c r="FKD744" s="479"/>
      <c r="FKE744" s="479"/>
      <c r="FKF744" s="479"/>
      <c r="FKG744" s="479"/>
      <c r="FKH744" s="479"/>
      <c r="FKI744" s="479"/>
      <c r="FKJ744" s="479"/>
      <c r="FKK744" s="479"/>
      <c r="FKL744" s="479"/>
      <c r="FKM744" s="479"/>
      <c r="FKN744" s="479"/>
      <c r="FKO744" s="479"/>
      <c r="FKP744" s="479"/>
      <c r="FKQ744" s="479"/>
      <c r="FKR744" s="479"/>
      <c r="FKS744" s="479"/>
      <c r="FKT744" s="479"/>
      <c r="FKU744" s="479"/>
      <c r="FKV744" s="479"/>
      <c r="FKW744" s="479"/>
      <c r="FKX744" s="479"/>
      <c r="FKY744" s="479"/>
      <c r="FKZ744" s="479"/>
      <c r="FLA744" s="479"/>
      <c r="FLB744" s="479"/>
      <c r="FLC744" s="479"/>
      <c r="FLD744" s="479"/>
      <c r="FLE744" s="479"/>
      <c r="FLF744" s="479"/>
      <c r="FLG744" s="479"/>
      <c r="FLH744" s="479"/>
      <c r="FLI744" s="479"/>
      <c r="FLJ744" s="479"/>
      <c r="FLK744" s="479"/>
      <c r="FLL744" s="479"/>
      <c r="FLM744" s="479"/>
      <c r="FLN744" s="479"/>
      <c r="FLO744" s="479"/>
      <c r="FLP744" s="479"/>
      <c r="FLQ744" s="479"/>
      <c r="FLR744" s="479"/>
      <c r="FLS744" s="479"/>
      <c r="FLT744" s="479"/>
      <c r="FLU744" s="479"/>
      <c r="FLV744" s="479"/>
      <c r="FLW744" s="479"/>
      <c r="FLX744" s="479"/>
      <c r="FLY744" s="479"/>
      <c r="FLZ744" s="479"/>
      <c r="FMA744" s="479"/>
      <c r="FMB744" s="479"/>
      <c r="FMC744" s="479"/>
      <c r="FMD744" s="479"/>
      <c r="FME744" s="479"/>
      <c r="FMF744" s="479"/>
      <c r="FMG744" s="479"/>
      <c r="FMH744" s="479"/>
      <c r="FMI744" s="479"/>
      <c r="FMJ744" s="479"/>
      <c r="FMK744" s="479"/>
      <c r="FML744" s="479"/>
      <c r="FMM744" s="479"/>
      <c r="FMN744" s="479"/>
      <c r="FMO744" s="479"/>
      <c r="FMP744" s="479"/>
      <c r="FMQ744" s="479"/>
      <c r="FMR744" s="479"/>
      <c r="FMS744" s="479"/>
      <c r="FMT744" s="479"/>
      <c r="FMU744" s="479"/>
      <c r="FMV744" s="479"/>
      <c r="FMW744" s="479"/>
      <c r="FMX744" s="479"/>
      <c r="FMY744" s="479"/>
      <c r="FMZ744" s="479"/>
      <c r="FNA744" s="479"/>
      <c r="FNB744" s="479"/>
      <c r="FNC744" s="479"/>
      <c r="FND744" s="479"/>
      <c r="FNE744" s="479"/>
      <c r="FNF744" s="479"/>
      <c r="FNG744" s="479"/>
      <c r="FNH744" s="479"/>
      <c r="FNI744" s="479"/>
      <c r="FNJ744" s="479"/>
      <c r="FNK744" s="479"/>
      <c r="FNL744" s="479"/>
      <c r="FNM744" s="479"/>
      <c r="FNN744" s="479"/>
      <c r="FNO744" s="479"/>
      <c r="FNP744" s="479"/>
      <c r="FNQ744" s="479"/>
      <c r="FNR744" s="479"/>
      <c r="FNS744" s="479"/>
      <c r="FNT744" s="479"/>
      <c r="FNU744" s="479"/>
      <c r="FNV744" s="479"/>
      <c r="FNW744" s="479"/>
      <c r="FNX744" s="479"/>
      <c r="FNY744" s="479"/>
      <c r="FNZ744" s="479"/>
      <c r="FOA744" s="479"/>
      <c r="FOB744" s="479"/>
      <c r="FOC744" s="479"/>
      <c r="FOD744" s="479"/>
      <c r="FOE744" s="479"/>
      <c r="FOF744" s="479"/>
      <c r="FOG744" s="479"/>
      <c r="FOH744" s="479"/>
      <c r="FOI744" s="479"/>
      <c r="FOJ744" s="479"/>
      <c r="FOK744" s="479"/>
      <c r="FOL744" s="479"/>
      <c r="FOM744" s="479"/>
      <c r="FON744" s="479"/>
      <c r="FOO744" s="479"/>
      <c r="FOP744" s="479"/>
      <c r="FOQ744" s="479"/>
      <c r="FOR744" s="479"/>
      <c r="FOS744" s="479"/>
      <c r="FOT744" s="479"/>
      <c r="FOU744" s="479"/>
      <c r="FOV744" s="479"/>
      <c r="FOW744" s="479"/>
      <c r="FOX744" s="479"/>
      <c r="FOY744" s="479"/>
      <c r="FOZ744" s="479"/>
      <c r="FPA744" s="479"/>
      <c r="FPB744" s="479"/>
      <c r="FPC744" s="479"/>
      <c r="FPD744" s="479"/>
      <c r="FPE744" s="479"/>
      <c r="FPF744" s="479"/>
      <c r="FPG744" s="479"/>
      <c r="FPH744" s="479"/>
      <c r="FPI744" s="479"/>
      <c r="FPJ744" s="479"/>
      <c r="FPK744" s="479"/>
      <c r="FPL744" s="479"/>
      <c r="FPM744" s="479"/>
      <c r="FPN744" s="479"/>
      <c r="FPO744" s="479"/>
      <c r="FPP744" s="479"/>
      <c r="FPQ744" s="479"/>
      <c r="FPR744" s="479"/>
      <c r="FPS744" s="479"/>
      <c r="FPT744" s="479"/>
      <c r="FPU744" s="479"/>
      <c r="FPV744" s="479"/>
      <c r="FPW744" s="479"/>
      <c r="FPX744" s="479"/>
      <c r="FPY744" s="479"/>
      <c r="FPZ744" s="479"/>
      <c r="FQA744" s="479"/>
      <c r="FQB744" s="479"/>
      <c r="FQC744" s="479"/>
      <c r="FQD744" s="479"/>
      <c r="FQE744" s="479"/>
      <c r="FQF744" s="479"/>
      <c r="FQG744" s="479"/>
      <c r="FQH744" s="479"/>
      <c r="FQI744" s="479"/>
      <c r="FQJ744" s="479"/>
      <c r="FQK744" s="479"/>
      <c r="FQL744" s="479"/>
      <c r="FQM744" s="479"/>
      <c r="FQN744" s="479"/>
      <c r="FQO744" s="479"/>
      <c r="FQP744" s="479"/>
      <c r="FQQ744" s="479"/>
      <c r="FQR744" s="479"/>
      <c r="FQS744" s="479"/>
      <c r="FQT744" s="479"/>
      <c r="FQU744" s="479"/>
      <c r="FQV744" s="479"/>
      <c r="FQW744" s="479"/>
      <c r="FQX744" s="479"/>
      <c r="FQY744" s="479"/>
      <c r="FQZ744" s="479"/>
      <c r="FRA744" s="479"/>
      <c r="FRB744" s="479"/>
      <c r="FRC744" s="479"/>
      <c r="FRD744" s="479"/>
      <c r="FRE744" s="479"/>
      <c r="FRF744" s="479"/>
      <c r="FRG744" s="479"/>
      <c r="FRH744" s="479"/>
      <c r="FRI744" s="479"/>
      <c r="FRJ744" s="479"/>
      <c r="FRK744" s="479"/>
      <c r="FRL744" s="479"/>
      <c r="FRM744" s="479"/>
      <c r="FRN744" s="479"/>
      <c r="FRO744" s="479"/>
      <c r="FRP744" s="479"/>
      <c r="FRQ744" s="479"/>
      <c r="FRR744" s="479"/>
      <c r="FRS744" s="479"/>
      <c r="FRT744" s="479"/>
      <c r="FRU744" s="479"/>
      <c r="FRV744" s="479"/>
      <c r="FRW744" s="479"/>
      <c r="FRX744" s="479"/>
      <c r="FRY744" s="479"/>
      <c r="FRZ744" s="479"/>
      <c r="FSA744" s="479"/>
      <c r="FSB744" s="479"/>
      <c r="FSC744" s="479"/>
      <c r="FSD744" s="479"/>
      <c r="FSE744" s="479"/>
      <c r="FSF744" s="479"/>
      <c r="FSG744" s="479"/>
      <c r="FSH744" s="479"/>
      <c r="FSI744" s="479"/>
      <c r="FSJ744" s="479"/>
      <c r="FSK744" s="479"/>
      <c r="FSL744" s="479"/>
      <c r="FSM744" s="479"/>
      <c r="FSN744" s="479"/>
      <c r="FSO744" s="479"/>
      <c r="FSP744" s="479"/>
      <c r="FSQ744" s="479"/>
      <c r="FSR744" s="479"/>
      <c r="FSS744" s="479"/>
      <c r="FST744" s="479"/>
      <c r="FSU744" s="479"/>
      <c r="FSV744" s="479"/>
      <c r="FSW744" s="479"/>
      <c r="FSX744" s="479"/>
      <c r="FSY744" s="479"/>
      <c r="FSZ744" s="479"/>
      <c r="FTA744" s="479"/>
      <c r="FTB744" s="479"/>
      <c r="FTC744" s="479"/>
      <c r="FTD744" s="479"/>
      <c r="FTE744" s="479"/>
      <c r="FTF744" s="479"/>
      <c r="FTG744" s="479"/>
      <c r="FTH744" s="479"/>
      <c r="FTI744" s="479"/>
      <c r="FTJ744" s="479"/>
      <c r="FTK744" s="479"/>
      <c r="FTL744" s="479"/>
      <c r="FTM744" s="479"/>
      <c r="FTN744" s="479"/>
      <c r="FTO744" s="479"/>
      <c r="FTP744" s="479"/>
      <c r="FTQ744" s="479"/>
      <c r="FTR744" s="479"/>
      <c r="FTS744" s="479"/>
      <c r="FTT744" s="479"/>
      <c r="FTU744" s="479"/>
      <c r="FTV744" s="479"/>
      <c r="FTW744" s="479"/>
      <c r="FTX744" s="479"/>
      <c r="FTY744" s="479"/>
      <c r="FTZ744" s="479"/>
      <c r="FUA744" s="479"/>
      <c r="FUB744" s="479"/>
      <c r="FUC744" s="479"/>
      <c r="FUD744" s="479"/>
      <c r="FUE744" s="479"/>
      <c r="FUF744" s="479"/>
      <c r="FUG744" s="479"/>
      <c r="FUH744" s="479"/>
      <c r="FUI744" s="479"/>
      <c r="FUJ744" s="479"/>
      <c r="FUK744" s="479"/>
      <c r="FUL744" s="479"/>
      <c r="FUM744" s="479"/>
      <c r="FUN744" s="479"/>
      <c r="FUO744" s="479"/>
      <c r="FUP744" s="479"/>
      <c r="FUQ744" s="479"/>
      <c r="FUR744" s="479"/>
      <c r="FUS744" s="479"/>
      <c r="FUT744" s="479"/>
      <c r="FUU744" s="479"/>
      <c r="FUV744" s="479"/>
      <c r="FUW744" s="479"/>
      <c r="FUX744" s="479"/>
      <c r="FUY744" s="479"/>
      <c r="FUZ744" s="479"/>
      <c r="FVA744" s="479"/>
      <c r="FVB744" s="479"/>
      <c r="FVC744" s="479"/>
      <c r="FVD744" s="479"/>
      <c r="FVE744" s="479"/>
      <c r="FVF744" s="479"/>
      <c r="FVG744" s="479"/>
      <c r="FVH744" s="479"/>
      <c r="FVI744" s="479"/>
      <c r="FVJ744" s="479"/>
      <c r="FVK744" s="479"/>
      <c r="FVL744" s="479"/>
      <c r="FVM744" s="479"/>
      <c r="FVN744" s="479"/>
      <c r="FVO744" s="479"/>
      <c r="FVP744" s="479"/>
      <c r="FVQ744" s="479"/>
      <c r="FVR744" s="479"/>
      <c r="FVS744" s="479"/>
      <c r="FVT744" s="479"/>
      <c r="FVU744" s="479"/>
      <c r="FVV744" s="479"/>
      <c r="FVW744" s="479"/>
      <c r="FVX744" s="479"/>
      <c r="FVY744" s="479"/>
      <c r="FVZ744" s="479"/>
      <c r="FWA744" s="479"/>
      <c r="FWB744" s="479"/>
      <c r="FWC744" s="479"/>
      <c r="FWD744" s="479"/>
      <c r="FWE744" s="479"/>
      <c r="FWF744" s="479"/>
      <c r="FWG744" s="479"/>
      <c r="FWH744" s="479"/>
      <c r="FWI744" s="479"/>
      <c r="FWJ744" s="479"/>
      <c r="FWK744" s="479"/>
      <c r="FWL744" s="479"/>
      <c r="FWM744" s="479"/>
      <c r="FWN744" s="479"/>
      <c r="FWO744" s="479"/>
      <c r="FWP744" s="479"/>
      <c r="FWQ744" s="479"/>
      <c r="FWR744" s="479"/>
      <c r="FWS744" s="479"/>
      <c r="FWT744" s="479"/>
      <c r="FWU744" s="479"/>
      <c r="FWV744" s="479"/>
      <c r="FWW744" s="479"/>
      <c r="FWX744" s="479"/>
      <c r="FWY744" s="479"/>
      <c r="FWZ744" s="479"/>
      <c r="FXA744" s="479"/>
      <c r="FXB744" s="479"/>
      <c r="FXC744" s="479"/>
      <c r="FXD744" s="479"/>
      <c r="FXE744" s="479"/>
      <c r="FXF744" s="479"/>
      <c r="FXG744" s="479"/>
      <c r="FXH744" s="479"/>
      <c r="FXI744" s="479"/>
      <c r="FXJ744" s="479"/>
      <c r="FXK744" s="479"/>
      <c r="FXL744" s="479"/>
      <c r="FXM744" s="479"/>
      <c r="FXN744" s="479"/>
      <c r="FXO744" s="479"/>
      <c r="FXP744" s="479"/>
      <c r="FXQ744" s="479"/>
      <c r="FXR744" s="479"/>
      <c r="FXS744" s="479"/>
      <c r="FXT744" s="479"/>
      <c r="FXU744" s="479"/>
      <c r="FXV744" s="479"/>
      <c r="FXW744" s="479"/>
      <c r="FXX744" s="479"/>
      <c r="FXY744" s="479"/>
      <c r="FXZ744" s="479"/>
      <c r="FYA744" s="479"/>
      <c r="FYB744" s="479"/>
      <c r="FYC744" s="479"/>
      <c r="FYD744" s="479"/>
      <c r="FYE744" s="479"/>
      <c r="FYF744" s="479"/>
      <c r="FYG744" s="479"/>
      <c r="FYH744" s="479"/>
      <c r="FYI744" s="479"/>
      <c r="FYJ744" s="479"/>
      <c r="FYK744" s="479"/>
      <c r="FYL744" s="479"/>
      <c r="FYM744" s="479"/>
      <c r="FYN744" s="479"/>
      <c r="FYO744" s="479"/>
      <c r="FYP744" s="479"/>
      <c r="FYQ744" s="479"/>
      <c r="FYR744" s="479"/>
      <c r="FYS744" s="479"/>
      <c r="FYT744" s="479"/>
      <c r="FYU744" s="479"/>
      <c r="FYV744" s="479"/>
      <c r="FYW744" s="479"/>
      <c r="FYX744" s="479"/>
      <c r="FYY744" s="479"/>
      <c r="FYZ744" s="479"/>
      <c r="FZA744" s="479"/>
      <c r="FZB744" s="479"/>
      <c r="FZC744" s="479"/>
      <c r="FZD744" s="479"/>
      <c r="FZE744" s="479"/>
      <c r="FZF744" s="479"/>
      <c r="FZG744" s="479"/>
      <c r="FZH744" s="479"/>
      <c r="FZI744" s="479"/>
      <c r="FZJ744" s="479"/>
      <c r="FZK744" s="479"/>
      <c r="FZL744" s="479"/>
      <c r="FZM744" s="479"/>
      <c r="FZN744" s="479"/>
      <c r="FZO744" s="479"/>
      <c r="FZP744" s="479"/>
      <c r="FZQ744" s="479"/>
      <c r="FZR744" s="479"/>
      <c r="FZS744" s="479"/>
      <c r="FZT744" s="479"/>
      <c r="FZU744" s="479"/>
      <c r="FZV744" s="479"/>
      <c r="FZW744" s="479"/>
      <c r="FZX744" s="479"/>
      <c r="FZY744" s="479"/>
      <c r="FZZ744" s="479"/>
      <c r="GAA744" s="479"/>
      <c r="GAB744" s="479"/>
      <c r="GAC744" s="479"/>
      <c r="GAD744" s="479"/>
      <c r="GAE744" s="479"/>
      <c r="GAF744" s="479"/>
      <c r="GAG744" s="479"/>
      <c r="GAH744" s="479"/>
      <c r="GAI744" s="479"/>
      <c r="GAJ744" s="479"/>
      <c r="GAK744" s="479"/>
      <c r="GAL744" s="479"/>
      <c r="GAM744" s="479"/>
      <c r="GAN744" s="479"/>
      <c r="GAO744" s="479"/>
      <c r="GAP744" s="479"/>
      <c r="GAQ744" s="479"/>
      <c r="GAR744" s="479"/>
      <c r="GAS744" s="479"/>
      <c r="GAT744" s="479"/>
      <c r="GAU744" s="479"/>
      <c r="GAV744" s="479"/>
      <c r="GAW744" s="479"/>
      <c r="GAX744" s="479"/>
      <c r="GAY744" s="479"/>
      <c r="GAZ744" s="479"/>
      <c r="GBA744" s="479"/>
      <c r="GBB744" s="479"/>
      <c r="GBC744" s="479"/>
      <c r="GBD744" s="479"/>
      <c r="GBE744" s="479"/>
      <c r="GBF744" s="479"/>
      <c r="GBG744" s="479"/>
      <c r="GBH744" s="479"/>
      <c r="GBI744" s="479"/>
      <c r="GBJ744" s="479"/>
      <c r="GBK744" s="479"/>
      <c r="GBL744" s="479"/>
      <c r="GBM744" s="479"/>
      <c r="GBN744" s="479"/>
      <c r="GBO744" s="479"/>
      <c r="GBP744" s="479"/>
      <c r="GBQ744" s="479"/>
      <c r="GBR744" s="479"/>
      <c r="GBS744" s="479"/>
      <c r="GBT744" s="479"/>
      <c r="GBU744" s="479"/>
      <c r="GBV744" s="479"/>
      <c r="GBW744" s="479"/>
      <c r="GBX744" s="479"/>
      <c r="GBY744" s="479"/>
      <c r="GBZ744" s="479"/>
      <c r="GCA744" s="479"/>
      <c r="GCB744" s="479"/>
      <c r="GCC744" s="479"/>
      <c r="GCD744" s="479"/>
      <c r="GCE744" s="479"/>
      <c r="GCF744" s="479"/>
      <c r="GCG744" s="479"/>
      <c r="GCH744" s="479"/>
      <c r="GCI744" s="479"/>
      <c r="GCJ744" s="479"/>
      <c r="GCK744" s="479"/>
      <c r="GCL744" s="479"/>
      <c r="GCM744" s="479"/>
      <c r="GCN744" s="479"/>
      <c r="GCO744" s="479"/>
      <c r="GCP744" s="479"/>
      <c r="GCQ744" s="479"/>
      <c r="GCR744" s="479"/>
      <c r="GCS744" s="479"/>
      <c r="GCT744" s="479"/>
      <c r="GCU744" s="479"/>
      <c r="GCV744" s="479"/>
      <c r="GCW744" s="479"/>
      <c r="GCX744" s="479"/>
      <c r="GCY744" s="479"/>
      <c r="GCZ744" s="479"/>
      <c r="GDA744" s="479"/>
      <c r="GDB744" s="479"/>
      <c r="GDC744" s="479"/>
      <c r="GDD744" s="479"/>
      <c r="GDE744" s="479"/>
      <c r="GDF744" s="479"/>
      <c r="GDG744" s="479"/>
      <c r="GDH744" s="479"/>
      <c r="GDI744" s="479"/>
      <c r="GDJ744" s="479"/>
      <c r="GDK744" s="479"/>
      <c r="GDL744" s="479"/>
      <c r="GDM744" s="479"/>
      <c r="GDN744" s="479"/>
      <c r="GDO744" s="479"/>
      <c r="GDP744" s="479"/>
      <c r="GDQ744" s="479"/>
      <c r="GDR744" s="479"/>
      <c r="GDS744" s="479"/>
      <c r="GDT744" s="479"/>
      <c r="GDU744" s="479"/>
      <c r="GDV744" s="479"/>
      <c r="GDW744" s="479"/>
      <c r="GDX744" s="479"/>
      <c r="GDY744" s="479"/>
      <c r="GDZ744" s="479"/>
      <c r="GEA744" s="479"/>
      <c r="GEB744" s="479"/>
      <c r="GEC744" s="479"/>
      <c r="GED744" s="479"/>
      <c r="GEE744" s="479"/>
      <c r="GEF744" s="479"/>
      <c r="GEG744" s="479"/>
      <c r="GEH744" s="479"/>
      <c r="GEI744" s="479"/>
      <c r="GEJ744" s="479"/>
      <c r="GEK744" s="479"/>
      <c r="GEL744" s="479"/>
      <c r="GEM744" s="479"/>
      <c r="GEN744" s="479"/>
      <c r="GEO744" s="479"/>
      <c r="GEP744" s="479"/>
      <c r="GEQ744" s="479"/>
      <c r="GER744" s="479"/>
      <c r="GES744" s="479"/>
      <c r="GET744" s="479"/>
      <c r="GEU744" s="479"/>
      <c r="GEV744" s="479"/>
      <c r="GEW744" s="479"/>
      <c r="GEX744" s="479"/>
      <c r="GEY744" s="479"/>
      <c r="GEZ744" s="479"/>
      <c r="GFA744" s="479"/>
      <c r="GFB744" s="479"/>
      <c r="GFC744" s="479"/>
      <c r="GFD744" s="479"/>
      <c r="GFE744" s="479"/>
      <c r="GFF744" s="479"/>
      <c r="GFG744" s="479"/>
      <c r="GFH744" s="479"/>
      <c r="GFI744" s="479"/>
      <c r="GFJ744" s="479"/>
      <c r="GFK744" s="479"/>
      <c r="GFL744" s="479"/>
      <c r="GFM744" s="479"/>
      <c r="GFN744" s="479"/>
      <c r="GFO744" s="479"/>
      <c r="GFP744" s="479"/>
      <c r="GFQ744" s="479"/>
      <c r="GFR744" s="479"/>
      <c r="GFS744" s="479"/>
      <c r="GFT744" s="479"/>
      <c r="GFU744" s="479"/>
      <c r="GFV744" s="479"/>
      <c r="GFW744" s="479"/>
      <c r="GFX744" s="479"/>
      <c r="GFY744" s="479"/>
      <c r="GFZ744" s="479"/>
      <c r="GGA744" s="479"/>
      <c r="GGB744" s="479"/>
      <c r="GGC744" s="479"/>
      <c r="GGD744" s="479"/>
      <c r="GGE744" s="479"/>
      <c r="GGF744" s="479"/>
      <c r="GGG744" s="479"/>
      <c r="GGH744" s="479"/>
      <c r="GGI744" s="479"/>
      <c r="GGJ744" s="479"/>
      <c r="GGK744" s="479"/>
      <c r="GGL744" s="479"/>
      <c r="GGM744" s="479"/>
      <c r="GGN744" s="479"/>
      <c r="GGO744" s="479"/>
      <c r="GGP744" s="479"/>
      <c r="GGQ744" s="479"/>
      <c r="GGR744" s="479"/>
      <c r="GGS744" s="479"/>
      <c r="GGT744" s="479"/>
      <c r="GGU744" s="479"/>
      <c r="GGV744" s="479"/>
      <c r="GGW744" s="479"/>
      <c r="GGX744" s="479"/>
      <c r="GGY744" s="479"/>
      <c r="GGZ744" s="479"/>
      <c r="GHA744" s="479"/>
      <c r="GHB744" s="479"/>
      <c r="GHC744" s="479"/>
      <c r="GHD744" s="479"/>
      <c r="GHE744" s="479"/>
      <c r="GHF744" s="479"/>
      <c r="GHG744" s="479"/>
      <c r="GHH744" s="479"/>
      <c r="GHI744" s="479"/>
      <c r="GHJ744" s="479"/>
      <c r="GHK744" s="479"/>
      <c r="GHL744" s="479"/>
      <c r="GHM744" s="479"/>
      <c r="GHN744" s="479"/>
      <c r="GHO744" s="479"/>
      <c r="GHP744" s="479"/>
      <c r="GHQ744" s="479"/>
      <c r="GHR744" s="479"/>
      <c r="GHS744" s="479"/>
      <c r="GHT744" s="479"/>
      <c r="GHU744" s="479"/>
      <c r="GHV744" s="479"/>
      <c r="GHW744" s="479"/>
      <c r="GHX744" s="479"/>
      <c r="GHY744" s="479"/>
      <c r="GHZ744" s="479"/>
      <c r="GIA744" s="479"/>
      <c r="GIB744" s="479"/>
      <c r="GIC744" s="479"/>
      <c r="GID744" s="479"/>
      <c r="GIE744" s="479"/>
      <c r="GIF744" s="479"/>
      <c r="GIG744" s="479"/>
      <c r="GIH744" s="479"/>
      <c r="GII744" s="479"/>
      <c r="GIJ744" s="479"/>
      <c r="GIK744" s="479"/>
      <c r="GIL744" s="479"/>
      <c r="GIM744" s="479"/>
      <c r="GIN744" s="479"/>
      <c r="GIO744" s="479"/>
      <c r="GIP744" s="479"/>
      <c r="GIQ744" s="479"/>
      <c r="GIR744" s="479"/>
      <c r="GIS744" s="479"/>
      <c r="GIT744" s="479"/>
      <c r="GIU744" s="479"/>
      <c r="GIV744" s="479"/>
      <c r="GIW744" s="479"/>
      <c r="GIX744" s="479"/>
      <c r="GIY744" s="479"/>
      <c r="GIZ744" s="479"/>
      <c r="GJA744" s="479"/>
      <c r="GJB744" s="479"/>
      <c r="GJC744" s="479"/>
      <c r="GJD744" s="479"/>
      <c r="GJE744" s="479"/>
      <c r="GJF744" s="479"/>
      <c r="GJG744" s="479"/>
      <c r="GJH744" s="479"/>
      <c r="GJI744" s="479"/>
      <c r="GJJ744" s="479"/>
      <c r="GJK744" s="479"/>
      <c r="GJL744" s="479"/>
      <c r="GJM744" s="479"/>
      <c r="GJN744" s="479"/>
      <c r="GJO744" s="479"/>
      <c r="GJP744" s="479"/>
      <c r="GJQ744" s="479"/>
      <c r="GJR744" s="479"/>
      <c r="GJS744" s="479"/>
      <c r="GJT744" s="479"/>
      <c r="GJU744" s="479"/>
      <c r="GJV744" s="479"/>
      <c r="GJW744" s="479"/>
      <c r="GJX744" s="479"/>
      <c r="GJY744" s="479"/>
      <c r="GJZ744" s="479"/>
      <c r="GKA744" s="479"/>
      <c r="GKB744" s="479"/>
      <c r="GKC744" s="479"/>
      <c r="GKD744" s="479"/>
      <c r="GKE744" s="479"/>
      <c r="GKF744" s="479"/>
      <c r="GKG744" s="479"/>
      <c r="GKH744" s="479"/>
      <c r="GKI744" s="479"/>
      <c r="GKJ744" s="479"/>
      <c r="GKK744" s="479"/>
      <c r="GKL744" s="479"/>
      <c r="GKM744" s="479"/>
      <c r="GKN744" s="479"/>
      <c r="GKO744" s="479"/>
      <c r="GKP744" s="479"/>
      <c r="GKQ744" s="479"/>
      <c r="GKR744" s="479"/>
      <c r="GKS744" s="479"/>
      <c r="GKT744" s="479"/>
      <c r="GKU744" s="479"/>
      <c r="GKV744" s="479"/>
      <c r="GKW744" s="479"/>
      <c r="GKX744" s="479"/>
      <c r="GKY744" s="479"/>
      <c r="GKZ744" s="479"/>
      <c r="GLA744" s="479"/>
      <c r="GLB744" s="479"/>
      <c r="GLC744" s="479"/>
      <c r="GLD744" s="479"/>
      <c r="GLE744" s="479"/>
      <c r="GLF744" s="479"/>
      <c r="GLG744" s="479"/>
      <c r="GLH744" s="479"/>
      <c r="GLI744" s="479"/>
      <c r="GLJ744" s="479"/>
      <c r="GLK744" s="479"/>
      <c r="GLL744" s="479"/>
      <c r="GLM744" s="479"/>
      <c r="GLN744" s="479"/>
      <c r="GLO744" s="479"/>
      <c r="GLP744" s="479"/>
      <c r="GLQ744" s="479"/>
      <c r="GLR744" s="479"/>
      <c r="GLS744" s="479"/>
      <c r="GLT744" s="479"/>
      <c r="GLU744" s="479"/>
      <c r="GLV744" s="479"/>
      <c r="GLW744" s="479"/>
      <c r="GLX744" s="479"/>
      <c r="GLY744" s="479"/>
      <c r="GLZ744" s="479"/>
      <c r="GMA744" s="479"/>
      <c r="GMB744" s="479"/>
      <c r="GMC744" s="479"/>
      <c r="GMD744" s="479"/>
      <c r="GME744" s="479"/>
      <c r="GMF744" s="479"/>
      <c r="GMG744" s="479"/>
      <c r="GMH744" s="479"/>
      <c r="GMI744" s="479"/>
      <c r="GMJ744" s="479"/>
      <c r="GMK744" s="479"/>
      <c r="GML744" s="479"/>
      <c r="GMM744" s="479"/>
      <c r="GMN744" s="479"/>
      <c r="GMO744" s="479"/>
      <c r="GMP744" s="479"/>
      <c r="GMQ744" s="479"/>
      <c r="GMR744" s="479"/>
      <c r="GMS744" s="479"/>
      <c r="GMT744" s="479"/>
      <c r="GMU744" s="479"/>
      <c r="GMV744" s="479"/>
      <c r="GMW744" s="479"/>
      <c r="GMX744" s="479"/>
      <c r="GMY744" s="479"/>
      <c r="GMZ744" s="479"/>
      <c r="GNA744" s="479"/>
      <c r="GNB744" s="479"/>
      <c r="GNC744" s="479"/>
      <c r="GND744" s="479"/>
      <c r="GNE744" s="479"/>
      <c r="GNF744" s="479"/>
      <c r="GNG744" s="479"/>
      <c r="GNH744" s="479"/>
      <c r="GNI744" s="479"/>
      <c r="GNJ744" s="479"/>
      <c r="GNK744" s="479"/>
      <c r="GNL744" s="479"/>
      <c r="GNM744" s="479"/>
      <c r="GNN744" s="479"/>
      <c r="GNO744" s="479"/>
      <c r="GNP744" s="479"/>
      <c r="GNQ744" s="479"/>
      <c r="GNR744" s="479"/>
      <c r="GNS744" s="479"/>
      <c r="GNT744" s="479"/>
      <c r="GNU744" s="479"/>
      <c r="GNV744" s="479"/>
      <c r="GNW744" s="479"/>
      <c r="GNX744" s="479"/>
      <c r="GNY744" s="479"/>
      <c r="GNZ744" s="479"/>
      <c r="GOA744" s="479"/>
      <c r="GOB744" s="479"/>
      <c r="GOC744" s="479"/>
      <c r="GOD744" s="479"/>
      <c r="GOE744" s="479"/>
      <c r="GOF744" s="479"/>
      <c r="GOG744" s="479"/>
      <c r="GOH744" s="479"/>
      <c r="GOI744" s="479"/>
      <c r="GOJ744" s="479"/>
      <c r="GOK744" s="479"/>
      <c r="GOL744" s="479"/>
      <c r="GOM744" s="479"/>
      <c r="GON744" s="479"/>
      <c r="GOO744" s="479"/>
      <c r="GOP744" s="479"/>
      <c r="GOQ744" s="479"/>
      <c r="GOR744" s="479"/>
      <c r="GOS744" s="479"/>
      <c r="GOT744" s="479"/>
      <c r="GOU744" s="479"/>
      <c r="GOV744" s="479"/>
      <c r="GOW744" s="479"/>
      <c r="GOX744" s="479"/>
      <c r="GOY744" s="479"/>
      <c r="GOZ744" s="479"/>
      <c r="GPA744" s="479"/>
      <c r="GPB744" s="479"/>
      <c r="GPC744" s="479"/>
      <c r="GPD744" s="479"/>
      <c r="GPE744" s="479"/>
      <c r="GPF744" s="479"/>
      <c r="GPG744" s="479"/>
      <c r="GPH744" s="479"/>
      <c r="GPI744" s="479"/>
      <c r="GPJ744" s="479"/>
      <c r="GPK744" s="479"/>
      <c r="GPL744" s="479"/>
      <c r="GPM744" s="479"/>
      <c r="GPN744" s="479"/>
      <c r="GPO744" s="479"/>
      <c r="GPP744" s="479"/>
      <c r="GPQ744" s="479"/>
      <c r="GPR744" s="479"/>
      <c r="GPS744" s="479"/>
      <c r="GPT744" s="479"/>
      <c r="GPU744" s="479"/>
      <c r="GPV744" s="479"/>
      <c r="GPW744" s="479"/>
      <c r="GPX744" s="479"/>
      <c r="GPY744" s="479"/>
      <c r="GPZ744" s="479"/>
      <c r="GQA744" s="479"/>
      <c r="GQB744" s="479"/>
      <c r="GQC744" s="479"/>
      <c r="GQD744" s="479"/>
      <c r="GQE744" s="479"/>
      <c r="GQF744" s="479"/>
      <c r="GQG744" s="479"/>
      <c r="GQH744" s="479"/>
      <c r="GQI744" s="479"/>
      <c r="GQJ744" s="479"/>
      <c r="GQK744" s="479"/>
      <c r="GQL744" s="479"/>
      <c r="GQM744" s="479"/>
      <c r="GQN744" s="479"/>
      <c r="GQO744" s="479"/>
      <c r="GQP744" s="479"/>
      <c r="GQQ744" s="479"/>
      <c r="GQR744" s="479"/>
      <c r="GQS744" s="479"/>
      <c r="GQT744" s="479"/>
      <c r="GQU744" s="479"/>
      <c r="GQV744" s="479"/>
      <c r="GQW744" s="479"/>
      <c r="GQX744" s="479"/>
      <c r="GQY744" s="479"/>
      <c r="GQZ744" s="479"/>
      <c r="GRA744" s="479"/>
      <c r="GRB744" s="479"/>
      <c r="GRC744" s="479"/>
      <c r="GRD744" s="479"/>
      <c r="GRE744" s="479"/>
      <c r="GRF744" s="479"/>
      <c r="GRG744" s="479"/>
      <c r="GRH744" s="479"/>
      <c r="GRI744" s="479"/>
      <c r="GRJ744" s="479"/>
      <c r="GRK744" s="479"/>
      <c r="GRL744" s="479"/>
      <c r="GRM744" s="479"/>
      <c r="GRN744" s="479"/>
      <c r="GRO744" s="479"/>
      <c r="GRP744" s="479"/>
      <c r="GRQ744" s="479"/>
      <c r="GRR744" s="479"/>
      <c r="GRS744" s="479"/>
      <c r="GRT744" s="479"/>
      <c r="GRU744" s="479"/>
      <c r="GRV744" s="479"/>
      <c r="GRW744" s="479"/>
      <c r="GRX744" s="479"/>
      <c r="GRY744" s="479"/>
      <c r="GRZ744" s="479"/>
      <c r="GSA744" s="479"/>
      <c r="GSB744" s="479"/>
      <c r="GSC744" s="479"/>
      <c r="GSD744" s="479"/>
      <c r="GSE744" s="479"/>
      <c r="GSF744" s="479"/>
      <c r="GSG744" s="479"/>
      <c r="GSH744" s="479"/>
      <c r="GSI744" s="479"/>
      <c r="GSJ744" s="479"/>
      <c r="GSK744" s="479"/>
      <c r="GSL744" s="479"/>
      <c r="GSM744" s="479"/>
      <c r="GSN744" s="479"/>
      <c r="GSO744" s="479"/>
      <c r="GSP744" s="479"/>
      <c r="GSQ744" s="479"/>
      <c r="GSR744" s="479"/>
      <c r="GSS744" s="479"/>
      <c r="GST744" s="479"/>
      <c r="GSU744" s="479"/>
      <c r="GSV744" s="479"/>
      <c r="GSW744" s="479"/>
      <c r="GSX744" s="479"/>
      <c r="GSY744" s="479"/>
      <c r="GSZ744" s="479"/>
      <c r="GTA744" s="479"/>
      <c r="GTB744" s="479"/>
      <c r="GTC744" s="479"/>
      <c r="GTD744" s="479"/>
      <c r="GTE744" s="479"/>
      <c r="GTF744" s="479"/>
      <c r="GTG744" s="479"/>
      <c r="GTH744" s="479"/>
      <c r="GTI744" s="479"/>
      <c r="GTJ744" s="479"/>
      <c r="GTK744" s="479"/>
      <c r="GTL744" s="479"/>
      <c r="GTM744" s="479"/>
      <c r="GTN744" s="479"/>
      <c r="GTO744" s="479"/>
      <c r="GTP744" s="479"/>
      <c r="GTQ744" s="479"/>
      <c r="GTR744" s="479"/>
      <c r="GTS744" s="479"/>
      <c r="GTT744" s="479"/>
      <c r="GTU744" s="479"/>
      <c r="GTV744" s="479"/>
      <c r="GTW744" s="479"/>
      <c r="GTX744" s="479"/>
      <c r="GTY744" s="479"/>
      <c r="GTZ744" s="479"/>
      <c r="GUA744" s="479"/>
      <c r="GUB744" s="479"/>
      <c r="GUC744" s="479"/>
      <c r="GUD744" s="479"/>
      <c r="GUE744" s="479"/>
      <c r="GUF744" s="479"/>
      <c r="GUG744" s="479"/>
      <c r="GUH744" s="479"/>
      <c r="GUI744" s="479"/>
      <c r="GUJ744" s="479"/>
      <c r="GUK744" s="479"/>
      <c r="GUL744" s="479"/>
      <c r="GUM744" s="479"/>
      <c r="GUN744" s="479"/>
      <c r="GUO744" s="479"/>
      <c r="GUP744" s="479"/>
      <c r="GUQ744" s="479"/>
      <c r="GUR744" s="479"/>
      <c r="GUS744" s="479"/>
      <c r="GUT744" s="479"/>
      <c r="GUU744" s="479"/>
      <c r="GUV744" s="479"/>
      <c r="GUW744" s="479"/>
      <c r="GUX744" s="479"/>
      <c r="GUY744" s="479"/>
      <c r="GUZ744" s="479"/>
      <c r="GVA744" s="479"/>
      <c r="GVB744" s="479"/>
      <c r="GVC744" s="479"/>
      <c r="GVD744" s="479"/>
      <c r="GVE744" s="479"/>
      <c r="GVF744" s="479"/>
      <c r="GVG744" s="479"/>
      <c r="GVH744" s="479"/>
      <c r="GVI744" s="479"/>
      <c r="GVJ744" s="479"/>
      <c r="GVK744" s="479"/>
      <c r="GVL744" s="479"/>
      <c r="GVM744" s="479"/>
      <c r="GVN744" s="479"/>
      <c r="GVO744" s="479"/>
      <c r="GVP744" s="479"/>
      <c r="GVQ744" s="479"/>
      <c r="GVR744" s="479"/>
      <c r="GVS744" s="479"/>
      <c r="GVT744" s="479"/>
      <c r="GVU744" s="479"/>
      <c r="GVV744" s="479"/>
      <c r="GVW744" s="479"/>
      <c r="GVX744" s="479"/>
      <c r="GVY744" s="479"/>
      <c r="GVZ744" s="479"/>
      <c r="GWA744" s="479"/>
      <c r="GWB744" s="479"/>
      <c r="GWC744" s="479"/>
      <c r="GWD744" s="479"/>
      <c r="GWE744" s="479"/>
      <c r="GWF744" s="479"/>
      <c r="GWG744" s="479"/>
      <c r="GWH744" s="479"/>
      <c r="GWI744" s="479"/>
      <c r="GWJ744" s="479"/>
      <c r="GWK744" s="479"/>
      <c r="GWL744" s="479"/>
      <c r="GWM744" s="479"/>
      <c r="GWN744" s="479"/>
      <c r="GWO744" s="479"/>
      <c r="GWP744" s="479"/>
      <c r="GWQ744" s="479"/>
      <c r="GWR744" s="479"/>
      <c r="GWS744" s="479"/>
      <c r="GWT744" s="479"/>
      <c r="GWU744" s="479"/>
      <c r="GWV744" s="479"/>
      <c r="GWW744" s="479"/>
      <c r="GWX744" s="479"/>
      <c r="GWY744" s="479"/>
      <c r="GWZ744" s="479"/>
      <c r="GXA744" s="479"/>
      <c r="GXB744" s="479"/>
      <c r="GXC744" s="479"/>
      <c r="GXD744" s="479"/>
      <c r="GXE744" s="479"/>
      <c r="GXF744" s="479"/>
      <c r="GXG744" s="479"/>
      <c r="GXH744" s="479"/>
      <c r="GXI744" s="479"/>
      <c r="GXJ744" s="479"/>
      <c r="GXK744" s="479"/>
      <c r="GXL744" s="479"/>
      <c r="GXM744" s="479"/>
      <c r="GXN744" s="479"/>
      <c r="GXO744" s="479"/>
      <c r="GXP744" s="479"/>
      <c r="GXQ744" s="479"/>
      <c r="GXR744" s="479"/>
      <c r="GXS744" s="479"/>
      <c r="GXT744" s="479"/>
      <c r="GXU744" s="479"/>
      <c r="GXV744" s="479"/>
      <c r="GXW744" s="479"/>
      <c r="GXX744" s="479"/>
      <c r="GXY744" s="479"/>
      <c r="GXZ744" s="479"/>
      <c r="GYA744" s="479"/>
      <c r="GYB744" s="479"/>
      <c r="GYC744" s="479"/>
      <c r="GYD744" s="479"/>
      <c r="GYE744" s="479"/>
      <c r="GYF744" s="479"/>
      <c r="GYG744" s="479"/>
      <c r="GYH744" s="479"/>
      <c r="GYI744" s="479"/>
      <c r="GYJ744" s="479"/>
      <c r="GYK744" s="479"/>
      <c r="GYL744" s="479"/>
      <c r="GYM744" s="479"/>
      <c r="GYN744" s="479"/>
      <c r="GYO744" s="479"/>
      <c r="GYP744" s="479"/>
      <c r="GYQ744" s="479"/>
      <c r="GYR744" s="479"/>
      <c r="GYS744" s="479"/>
      <c r="GYT744" s="479"/>
      <c r="GYU744" s="479"/>
      <c r="GYV744" s="479"/>
      <c r="GYW744" s="479"/>
      <c r="GYX744" s="479"/>
      <c r="GYY744" s="479"/>
      <c r="GYZ744" s="479"/>
      <c r="GZA744" s="479"/>
      <c r="GZB744" s="479"/>
      <c r="GZC744" s="479"/>
      <c r="GZD744" s="479"/>
      <c r="GZE744" s="479"/>
      <c r="GZF744" s="479"/>
      <c r="GZG744" s="479"/>
      <c r="GZH744" s="479"/>
      <c r="GZI744" s="479"/>
      <c r="GZJ744" s="479"/>
      <c r="GZK744" s="479"/>
      <c r="GZL744" s="479"/>
      <c r="GZM744" s="479"/>
      <c r="GZN744" s="479"/>
      <c r="GZO744" s="479"/>
      <c r="GZP744" s="479"/>
      <c r="GZQ744" s="479"/>
      <c r="GZR744" s="479"/>
      <c r="GZS744" s="479"/>
      <c r="GZT744" s="479"/>
      <c r="GZU744" s="479"/>
      <c r="GZV744" s="479"/>
      <c r="GZW744" s="479"/>
      <c r="GZX744" s="479"/>
      <c r="GZY744" s="479"/>
      <c r="GZZ744" s="479"/>
      <c r="HAA744" s="479"/>
      <c r="HAB744" s="479"/>
      <c r="HAC744" s="479"/>
      <c r="HAD744" s="479"/>
      <c r="HAE744" s="479"/>
      <c r="HAF744" s="479"/>
      <c r="HAG744" s="479"/>
      <c r="HAH744" s="479"/>
      <c r="HAI744" s="479"/>
      <c r="HAJ744" s="479"/>
      <c r="HAK744" s="479"/>
      <c r="HAL744" s="479"/>
      <c r="HAM744" s="479"/>
      <c r="HAN744" s="479"/>
      <c r="HAO744" s="479"/>
      <c r="HAP744" s="479"/>
      <c r="HAQ744" s="479"/>
      <c r="HAR744" s="479"/>
      <c r="HAS744" s="479"/>
      <c r="HAT744" s="479"/>
      <c r="HAU744" s="479"/>
      <c r="HAV744" s="479"/>
      <c r="HAW744" s="479"/>
      <c r="HAX744" s="479"/>
      <c r="HAY744" s="479"/>
      <c r="HAZ744" s="479"/>
      <c r="HBA744" s="479"/>
      <c r="HBB744" s="479"/>
      <c r="HBC744" s="479"/>
      <c r="HBD744" s="479"/>
      <c r="HBE744" s="479"/>
      <c r="HBF744" s="479"/>
      <c r="HBG744" s="479"/>
      <c r="HBH744" s="479"/>
      <c r="HBI744" s="479"/>
      <c r="HBJ744" s="479"/>
      <c r="HBK744" s="479"/>
      <c r="HBL744" s="479"/>
      <c r="HBM744" s="479"/>
      <c r="HBN744" s="479"/>
      <c r="HBO744" s="479"/>
      <c r="HBP744" s="479"/>
      <c r="HBQ744" s="479"/>
      <c r="HBR744" s="479"/>
      <c r="HBS744" s="479"/>
      <c r="HBT744" s="479"/>
      <c r="HBU744" s="479"/>
      <c r="HBV744" s="479"/>
      <c r="HBW744" s="479"/>
      <c r="HBX744" s="479"/>
      <c r="HBY744" s="479"/>
      <c r="HBZ744" s="479"/>
      <c r="HCA744" s="479"/>
      <c r="HCB744" s="479"/>
      <c r="HCC744" s="479"/>
      <c r="HCD744" s="479"/>
      <c r="HCE744" s="479"/>
      <c r="HCF744" s="479"/>
      <c r="HCG744" s="479"/>
      <c r="HCH744" s="479"/>
      <c r="HCI744" s="479"/>
      <c r="HCJ744" s="479"/>
      <c r="HCK744" s="479"/>
      <c r="HCL744" s="479"/>
      <c r="HCM744" s="479"/>
      <c r="HCN744" s="479"/>
      <c r="HCO744" s="479"/>
      <c r="HCP744" s="479"/>
      <c r="HCQ744" s="479"/>
      <c r="HCR744" s="479"/>
      <c r="HCS744" s="479"/>
      <c r="HCT744" s="479"/>
      <c r="HCU744" s="479"/>
      <c r="HCV744" s="479"/>
      <c r="HCW744" s="479"/>
      <c r="HCX744" s="479"/>
      <c r="HCY744" s="479"/>
      <c r="HCZ744" s="479"/>
      <c r="HDA744" s="479"/>
      <c r="HDB744" s="479"/>
      <c r="HDC744" s="479"/>
      <c r="HDD744" s="479"/>
      <c r="HDE744" s="479"/>
      <c r="HDF744" s="479"/>
      <c r="HDG744" s="479"/>
      <c r="HDH744" s="479"/>
      <c r="HDI744" s="479"/>
      <c r="HDJ744" s="479"/>
      <c r="HDK744" s="479"/>
      <c r="HDL744" s="479"/>
      <c r="HDM744" s="479"/>
      <c r="HDN744" s="479"/>
      <c r="HDO744" s="479"/>
      <c r="HDP744" s="479"/>
      <c r="HDQ744" s="479"/>
      <c r="HDR744" s="479"/>
      <c r="HDS744" s="479"/>
      <c r="HDT744" s="479"/>
      <c r="HDU744" s="479"/>
      <c r="HDV744" s="479"/>
      <c r="HDW744" s="479"/>
      <c r="HDX744" s="479"/>
      <c r="HDY744" s="479"/>
      <c r="HDZ744" s="479"/>
      <c r="HEA744" s="479"/>
      <c r="HEB744" s="479"/>
      <c r="HEC744" s="479"/>
      <c r="HED744" s="479"/>
      <c r="HEE744" s="479"/>
      <c r="HEF744" s="479"/>
      <c r="HEG744" s="479"/>
      <c r="HEH744" s="479"/>
      <c r="HEI744" s="479"/>
      <c r="HEJ744" s="479"/>
      <c r="HEK744" s="479"/>
      <c r="HEL744" s="479"/>
      <c r="HEM744" s="479"/>
      <c r="HEN744" s="479"/>
      <c r="HEO744" s="479"/>
      <c r="HEP744" s="479"/>
      <c r="HEQ744" s="479"/>
      <c r="HER744" s="479"/>
      <c r="HES744" s="479"/>
      <c r="HET744" s="479"/>
      <c r="HEU744" s="479"/>
      <c r="HEV744" s="479"/>
      <c r="HEW744" s="479"/>
      <c r="HEX744" s="479"/>
      <c r="HEY744" s="479"/>
      <c r="HEZ744" s="479"/>
      <c r="HFA744" s="479"/>
      <c r="HFB744" s="479"/>
      <c r="HFC744" s="479"/>
      <c r="HFD744" s="479"/>
      <c r="HFE744" s="479"/>
      <c r="HFF744" s="479"/>
      <c r="HFG744" s="479"/>
      <c r="HFH744" s="479"/>
      <c r="HFI744" s="479"/>
      <c r="HFJ744" s="479"/>
      <c r="HFK744" s="479"/>
      <c r="HFL744" s="479"/>
      <c r="HFM744" s="479"/>
      <c r="HFN744" s="479"/>
      <c r="HFO744" s="479"/>
      <c r="HFP744" s="479"/>
      <c r="HFQ744" s="479"/>
      <c r="HFR744" s="479"/>
      <c r="HFS744" s="479"/>
      <c r="HFT744" s="479"/>
      <c r="HFU744" s="479"/>
      <c r="HFV744" s="479"/>
      <c r="HFW744" s="479"/>
      <c r="HFX744" s="479"/>
      <c r="HFY744" s="479"/>
      <c r="HFZ744" s="479"/>
      <c r="HGA744" s="479"/>
      <c r="HGB744" s="479"/>
      <c r="HGC744" s="479"/>
      <c r="HGD744" s="479"/>
      <c r="HGE744" s="479"/>
      <c r="HGF744" s="479"/>
      <c r="HGG744" s="479"/>
      <c r="HGH744" s="479"/>
      <c r="HGI744" s="479"/>
      <c r="HGJ744" s="479"/>
      <c r="HGK744" s="479"/>
      <c r="HGL744" s="479"/>
      <c r="HGM744" s="479"/>
      <c r="HGN744" s="479"/>
      <c r="HGO744" s="479"/>
      <c r="HGP744" s="479"/>
      <c r="HGQ744" s="479"/>
      <c r="HGR744" s="479"/>
      <c r="HGS744" s="479"/>
      <c r="HGT744" s="479"/>
      <c r="HGU744" s="479"/>
      <c r="HGV744" s="479"/>
      <c r="HGW744" s="479"/>
      <c r="HGX744" s="479"/>
      <c r="HGY744" s="479"/>
      <c r="HGZ744" s="479"/>
      <c r="HHA744" s="479"/>
      <c r="HHB744" s="479"/>
      <c r="HHC744" s="479"/>
      <c r="HHD744" s="479"/>
      <c r="HHE744" s="479"/>
      <c r="HHF744" s="479"/>
      <c r="HHG744" s="479"/>
      <c r="HHH744" s="479"/>
      <c r="HHI744" s="479"/>
      <c r="HHJ744" s="479"/>
      <c r="HHK744" s="479"/>
      <c r="HHL744" s="479"/>
      <c r="HHM744" s="479"/>
      <c r="HHN744" s="479"/>
      <c r="HHO744" s="479"/>
      <c r="HHP744" s="479"/>
      <c r="HHQ744" s="479"/>
      <c r="HHR744" s="479"/>
      <c r="HHS744" s="479"/>
      <c r="HHT744" s="479"/>
      <c r="HHU744" s="479"/>
      <c r="HHV744" s="479"/>
      <c r="HHW744" s="479"/>
      <c r="HHX744" s="479"/>
      <c r="HHY744" s="479"/>
      <c r="HHZ744" s="479"/>
      <c r="HIA744" s="479"/>
      <c r="HIB744" s="479"/>
      <c r="HIC744" s="479"/>
      <c r="HID744" s="479"/>
      <c r="HIE744" s="479"/>
      <c r="HIF744" s="479"/>
      <c r="HIG744" s="479"/>
      <c r="HIH744" s="479"/>
      <c r="HII744" s="479"/>
      <c r="HIJ744" s="479"/>
      <c r="HIK744" s="479"/>
      <c r="HIL744" s="479"/>
      <c r="HIM744" s="479"/>
      <c r="HIN744" s="479"/>
      <c r="HIO744" s="479"/>
      <c r="HIP744" s="479"/>
      <c r="HIQ744" s="479"/>
      <c r="HIR744" s="479"/>
      <c r="HIS744" s="479"/>
      <c r="HIT744" s="479"/>
      <c r="HIU744" s="479"/>
      <c r="HIV744" s="479"/>
      <c r="HIW744" s="479"/>
      <c r="HIX744" s="479"/>
      <c r="HIY744" s="479"/>
      <c r="HIZ744" s="479"/>
      <c r="HJA744" s="479"/>
      <c r="HJB744" s="479"/>
      <c r="HJC744" s="479"/>
      <c r="HJD744" s="479"/>
      <c r="HJE744" s="479"/>
      <c r="HJF744" s="479"/>
      <c r="HJG744" s="479"/>
      <c r="HJH744" s="479"/>
      <c r="HJI744" s="479"/>
      <c r="HJJ744" s="479"/>
      <c r="HJK744" s="479"/>
      <c r="HJL744" s="479"/>
      <c r="HJM744" s="479"/>
      <c r="HJN744" s="479"/>
      <c r="HJO744" s="479"/>
      <c r="HJP744" s="479"/>
      <c r="HJQ744" s="479"/>
      <c r="HJR744" s="479"/>
      <c r="HJS744" s="479"/>
      <c r="HJT744" s="479"/>
      <c r="HJU744" s="479"/>
      <c r="HJV744" s="479"/>
      <c r="HJW744" s="479"/>
      <c r="HJX744" s="479"/>
      <c r="HJY744" s="479"/>
      <c r="HJZ744" s="479"/>
      <c r="HKA744" s="479"/>
      <c r="HKB744" s="479"/>
      <c r="HKC744" s="479"/>
      <c r="HKD744" s="479"/>
      <c r="HKE744" s="479"/>
      <c r="HKF744" s="479"/>
      <c r="HKG744" s="479"/>
      <c r="HKH744" s="479"/>
      <c r="HKI744" s="479"/>
      <c r="HKJ744" s="479"/>
      <c r="HKK744" s="479"/>
      <c r="HKL744" s="479"/>
      <c r="HKM744" s="479"/>
      <c r="HKN744" s="479"/>
      <c r="HKO744" s="479"/>
      <c r="HKP744" s="479"/>
      <c r="HKQ744" s="479"/>
      <c r="HKR744" s="479"/>
      <c r="HKS744" s="479"/>
      <c r="HKT744" s="479"/>
      <c r="HKU744" s="479"/>
      <c r="HKV744" s="479"/>
      <c r="HKW744" s="479"/>
      <c r="HKX744" s="479"/>
      <c r="HKY744" s="479"/>
      <c r="HKZ744" s="479"/>
      <c r="HLA744" s="479"/>
      <c r="HLB744" s="479"/>
      <c r="HLC744" s="479"/>
      <c r="HLD744" s="479"/>
      <c r="HLE744" s="479"/>
      <c r="HLF744" s="479"/>
      <c r="HLG744" s="479"/>
      <c r="HLH744" s="479"/>
      <c r="HLI744" s="479"/>
      <c r="HLJ744" s="479"/>
      <c r="HLK744" s="479"/>
      <c r="HLL744" s="479"/>
      <c r="HLM744" s="479"/>
      <c r="HLN744" s="479"/>
      <c r="HLO744" s="479"/>
      <c r="HLP744" s="479"/>
      <c r="HLQ744" s="479"/>
      <c r="HLR744" s="479"/>
      <c r="HLS744" s="479"/>
      <c r="HLT744" s="479"/>
      <c r="HLU744" s="479"/>
      <c r="HLV744" s="479"/>
      <c r="HLW744" s="479"/>
      <c r="HLX744" s="479"/>
      <c r="HLY744" s="479"/>
      <c r="HLZ744" s="479"/>
      <c r="HMA744" s="479"/>
      <c r="HMB744" s="479"/>
      <c r="HMC744" s="479"/>
      <c r="HMD744" s="479"/>
      <c r="HME744" s="479"/>
      <c r="HMF744" s="479"/>
      <c r="HMG744" s="479"/>
      <c r="HMH744" s="479"/>
      <c r="HMI744" s="479"/>
      <c r="HMJ744" s="479"/>
      <c r="HMK744" s="479"/>
      <c r="HML744" s="479"/>
      <c r="HMM744" s="479"/>
      <c r="HMN744" s="479"/>
      <c r="HMO744" s="479"/>
      <c r="HMP744" s="479"/>
      <c r="HMQ744" s="479"/>
      <c r="HMR744" s="479"/>
      <c r="HMS744" s="479"/>
      <c r="HMT744" s="479"/>
      <c r="HMU744" s="479"/>
      <c r="HMV744" s="479"/>
      <c r="HMW744" s="479"/>
      <c r="HMX744" s="479"/>
      <c r="HMY744" s="479"/>
      <c r="HMZ744" s="479"/>
      <c r="HNA744" s="479"/>
      <c r="HNB744" s="479"/>
      <c r="HNC744" s="479"/>
      <c r="HND744" s="479"/>
      <c r="HNE744" s="479"/>
      <c r="HNF744" s="479"/>
      <c r="HNG744" s="479"/>
      <c r="HNH744" s="479"/>
      <c r="HNI744" s="479"/>
      <c r="HNJ744" s="479"/>
      <c r="HNK744" s="479"/>
      <c r="HNL744" s="479"/>
      <c r="HNM744" s="479"/>
      <c r="HNN744" s="479"/>
      <c r="HNO744" s="479"/>
      <c r="HNP744" s="479"/>
      <c r="HNQ744" s="479"/>
      <c r="HNR744" s="479"/>
      <c r="HNS744" s="479"/>
      <c r="HNT744" s="479"/>
      <c r="HNU744" s="479"/>
      <c r="HNV744" s="479"/>
      <c r="HNW744" s="479"/>
      <c r="HNX744" s="479"/>
      <c r="HNY744" s="479"/>
      <c r="HNZ744" s="479"/>
      <c r="HOA744" s="479"/>
      <c r="HOB744" s="479"/>
      <c r="HOC744" s="479"/>
      <c r="HOD744" s="479"/>
      <c r="HOE744" s="479"/>
      <c r="HOF744" s="479"/>
      <c r="HOG744" s="479"/>
      <c r="HOH744" s="479"/>
      <c r="HOI744" s="479"/>
      <c r="HOJ744" s="479"/>
      <c r="HOK744" s="479"/>
      <c r="HOL744" s="479"/>
      <c r="HOM744" s="479"/>
      <c r="HON744" s="479"/>
      <c r="HOO744" s="479"/>
      <c r="HOP744" s="479"/>
      <c r="HOQ744" s="479"/>
      <c r="HOR744" s="479"/>
      <c r="HOS744" s="479"/>
      <c r="HOT744" s="479"/>
      <c r="HOU744" s="479"/>
      <c r="HOV744" s="479"/>
      <c r="HOW744" s="479"/>
      <c r="HOX744" s="479"/>
      <c r="HOY744" s="479"/>
      <c r="HOZ744" s="479"/>
      <c r="HPA744" s="479"/>
      <c r="HPB744" s="479"/>
      <c r="HPC744" s="479"/>
      <c r="HPD744" s="479"/>
      <c r="HPE744" s="479"/>
      <c r="HPF744" s="479"/>
      <c r="HPG744" s="479"/>
      <c r="HPH744" s="479"/>
      <c r="HPI744" s="479"/>
      <c r="HPJ744" s="479"/>
      <c r="HPK744" s="479"/>
      <c r="HPL744" s="479"/>
      <c r="HPM744" s="479"/>
      <c r="HPN744" s="479"/>
      <c r="HPO744" s="479"/>
      <c r="HPP744" s="479"/>
      <c r="HPQ744" s="479"/>
      <c r="HPR744" s="479"/>
      <c r="HPS744" s="479"/>
      <c r="HPT744" s="479"/>
      <c r="HPU744" s="479"/>
      <c r="HPV744" s="479"/>
      <c r="HPW744" s="479"/>
      <c r="HPX744" s="479"/>
      <c r="HPY744" s="479"/>
      <c r="HPZ744" s="479"/>
      <c r="HQA744" s="479"/>
      <c r="HQB744" s="479"/>
      <c r="HQC744" s="479"/>
      <c r="HQD744" s="479"/>
      <c r="HQE744" s="479"/>
      <c r="HQF744" s="479"/>
      <c r="HQG744" s="479"/>
      <c r="HQH744" s="479"/>
      <c r="HQI744" s="479"/>
      <c r="HQJ744" s="479"/>
      <c r="HQK744" s="479"/>
      <c r="HQL744" s="479"/>
      <c r="HQM744" s="479"/>
      <c r="HQN744" s="479"/>
      <c r="HQO744" s="479"/>
      <c r="HQP744" s="479"/>
      <c r="HQQ744" s="479"/>
      <c r="HQR744" s="479"/>
      <c r="HQS744" s="479"/>
      <c r="HQT744" s="479"/>
      <c r="HQU744" s="479"/>
      <c r="HQV744" s="479"/>
      <c r="HQW744" s="479"/>
      <c r="HQX744" s="479"/>
      <c r="HQY744" s="479"/>
      <c r="HQZ744" s="479"/>
      <c r="HRA744" s="479"/>
      <c r="HRB744" s="479"/>
      <c r="HRC744" s="479"/>
      <c r="HRD744" s="479"/>
      <c r="HRE744" s="479"/>
      <c r="HRF744" s="479"/>
      <c r="HRG744" s="479"/>
      <c r="HRH744" s="479"/>
      <c r="HRI744" s="479"/>
      <c r="HRJ744" s="479"/>
      <c r="HRK744" s="479"/>
      <c r="HRL744" s="479"/>
      <c r="HRM744" s="479"/>
      <c r="HRN744" s="479"/>
      <c r="HRO744" s="479"/>
      <c r="HRP744" s="479"/>
      <c r="HRQ744" s="479"/>
      <c r="HRR744" s="479"/>
      <c r="HRS744" s="479"/>
      <c r="HRT744" s="479"/>
      <c r="HRU744" s="479"/>
      <c r="HRV744" s="479"/>
      <c r="HRW744" s="479"/>
      <c r="HRX744" s="479"/>
      <c r="HRY744" s="479"/>
      <c r="HRZ744" s="479"/>
      <c r="HSA744" s="479"/>
      <c r="HSB744" s="479"/>
      <c r="HSC744" s="479"/>
      <c r="HSD744" s="479"/>
      <c r="HSE744" s="479"/>
      <c r="HSF744" s="479"/>
      <c r="HSG744" s="479"/>
      <c r="HSH744" s="479"/>
      <c r="HSI744" s="479"/>
      <c r="HSJ744" s="479"/>
      <c r="HSK744" s="479"/>
      <c r="HSL744" s="479"/>
      <c r="HSM744" s="479"/>
      <c r="HSN744" s="479"/>
      <c r="HSO744" s="479"/>
      <c r="HSP744" s="479"/>
      <c r="HSQ744" s="479"/>
      <c r="HSR744" s="479"/>
      <c r="HSS744" s="479"/>
      <c r="HST744" s="479"/>
      <c r="HSU744" s="479"/>
      <c r="HSV744" s="479"/>
      <c r="HSW744" s="479"/>
      <c r="HSX744" s="479"/>
      <c r="HSY744" s="479"/>
      <c r="HSZ744" s="479"/>
      <c r="HTA744" s="479"/>
      <c r="HTB744" s="479"/>
      <c r="HTC744" s="479"/>
      <c r="HTD744" s="479"/>
      <c r="HTE744" s="479"/>
      <c r="HTF744" s="479"/>
      <c r="HTG744" s="479"/>
      <c r="HTH744" s="479"/>
      <c r="HTI744" s="479"/>
      <c r="HTJ744" s="479"/>
      <c r="HTK744" s="479"/>
      <c r="HTL744" s="479"/>
      <c r="HTM744" s="479"/>
      <c r="HTN744" s="479"/>
      <c r="HTO744" s="479"/>
      <c r="HTP744" s="479"/>
      <c r="HTQ744" s="479"/>
      <c r="HTR744" s="479"/>
      <c r="HTS744" s="479"/>
      <c r="HTT744" s="479"/>
      <c r="HTU744" s="479"/>
      <c r="HTV744" s="479"/>
      <c r="HTW744" s="479"/>
      <c r="HTX744" s="479"/>
      <c r="HTY744" s="479"/>
      <c r="HTZ744" s="479"/>
      <c r="HUA744" s="479"/>
      <c r="HUB744" s="479"/>
      <c r="HUC744" s="479"/>
      <c r="HUD744" s="479"/>
      <c r="HUE744" s="479"/>
      <c r="HUF744" s="479"/>
      <c r="HUG744" s="479"/>
      <c r="HUH744" s="479"/>
      <c r="HUI744" s="479"/>
      <c r="HUJ744" s="479"/>
      <c r="HUK744" s="479"/>
      <c r="HUL744" s="479"/>
      <c r="HUM744" s="479"/>
      <c r="HUN744" s="479"/>
      <c r="HUO744" s="479"/>
      <c r="HUP744" s="479"/>
      <c r="HUQ744" s="479"/>
      <c r="HUR744" s="479"/>
      <c r="HUS744" s="479"/>
      <c r="HUT744" s="479"/>
      <c r="HUU744" s="479"/>
      <c r="HUV744" s="479"/>
      <c r="HUW744" s="479"/>
      <c r="HUX744" s="479"/>
      <c r="HUY744" s="479"/>
      <c r="HUZ744" s="479"/>
      <c r="HVA744" s="479"/>
      <c r="HVB744" s="479"/>
      <c r="HVC744" s="479"/>
      <c r="HVD744" s="479"/>
      <c r="HVE744" s="479"/>
      <c r="HVF744" s="479"/>
      <c r="HVG744" s="479"/>
      <c r="HVH744" s="479"/>
      <c r="HVI744" s="479"/>
      <c r="HVJ744" s="479"/>
      <c r="HVK744" s="479"/>
      <c r="HVL744" s="479"/>
      <c r="HVM744" s="479"/>
      <c r="HVN744" s="479"/>
      <c r="HVO744" s="479"/>
      <c r="HVP744" s="479"/>
      <c r="HVQ744" s="479"/>
      <c r="HVR744" s="479"/>
      <c r="HVS744" s="479"/>
      <c r="HVT744" s="479"/>
      <c r="HVU744" s="479"/>
      <c r="HVV744" s="479"/>
      <c r="HVW744" s="479"/>
      <c r="HVX744" s="479"/>
      <c r="HVY744" s="479"/>
      <c r="HVZ744" s="479"/>
      <c r="HWA744" s="479"/>
      <c r="HWB744" s="479"/>
      <c r="HWC744" s="479"/>
      <c r="HWD744" s="479"/>
      <c r="HWE744" s="479"/>
      <c r="HWF744" s="479"/>
      <c r="HWG744" s="479"/>
      <c r="HWH744" s="479"/>
      <c r="HWI744" s="479"/>
      <c r="HWJ744" s="479"/>
      <c r="HWK744" s="479"/>
      <c r="HWL744" s="479"/>
      <c r="HWM744" s="479"/>
      <c r="HWN744" s="479"/>
      <c r="HWO744" s="479"/>
      <c r="HWP744" s="479"/>
      <c r="HWQ744" s="479"/>
      <c r="HWR744" s="479"/>
      <c r="HWS744" s="479"/>
      <c r="HWT744" s="479"/>
      <c r="HWU744" s="479"/>
      <c r="HWV744" s="479"/>
      <c r="HWW744" s="479"/>
      <c r="HWX744" s="479"/>
      <c r="HWY744" s="479"/>
      <c r="HWZ744" s="479"/>
      <c r="HXA744" s="479"/>
      <c r="HXB744" s="479"/>
      <c r="HXC744" s="479"/>
      <c r="HXD744" s="479"/>
      <c r="HXE744" s="479"/>
      <c r="HXF744" s="479"/>
      <c r="HXG744" s="479"/>
      <c r="HXH744" s="479"/>
      <c r="HXI744" s="479"/>
      <c r="HXJ744" s="479"/>
      <c r="HXK744" s="479"/>
      <c r="HXL744" s="479"/>
      <c r="HXM744" s="479"/>
      <c r="HXN744" s="479"/>
      <c r="HXO744" s="479"/>
      <c r="HXP744" s="479"/>
      <c r="HXQ744" s="479"/>
      <c r="HXR744" s="479"/>
      <c r="HXS744" s="479"/>
      <c r="HXT744" s="479"/>
      <c r="HXU744" s="479"/>
      <c r="HXV744" s="479"/>
      <c r="HXW744" s="479"/>
      <c r="HXX744" s="479"/>
      <c r="HXY744" s="479"/>
      <c r="HXZ744" s="479"/>
      <c r="HYA744" s="479"/>
      <c r="HYB744" s="479"/>
      <c r="HYC744" s="479"/>
      <c r="HYD744" s="479"/>
      <c r="HYE744" s="479"/>
      <c r="HYF744" s="479"/>
      <c r="HYG744" s="479"/>
      <c r="HYH744" s="479"/>
      <c r="HYI744" s="479"/>
      <c r="HYJ744" s="479"/>
      <c r="HYK744" s="479"/>
      <c r="HYL744" s="479"/>
      <c r="HYM744" s="479"/>
      <c r="HYN744" s="479"/>
      <c r="HYO744" s="479"/>
      <c r="HYP744" s="479"/>
      <c r="HYQ744" s="479"/>
      <c r="HYR744" s="479"/>
      <c r="HYS744" s="479"/>
      <c r="HYT744" s="479"/>
      <c r="HYU744" s="479"/>
      <c r="HYV744" s="479"/>
      <c r="HYW744" s="479"/>
      <c r="HYX744" s="479"/>
      <c r="HYY744" s="479"/>
      <c r="HYZ744" s="479"/>
      <c r="HZA744" s="479"/>
      <c r="HZB744" s="479"/>
      <c r="HZC744" s="479"/>
      <c r="HZD744" s="479"/>
      <c r="HZE744" s="479"/>
      <c r="HZF744" s="479"/>
      <c r="HZG744" s="479"/>
      <c r="HZH744" s="479"/>
      <c r="HZI744" s="479"/>
      <c r="HZJ744" s="479"/>
      <c r="HZK744" s="479"/>
      <c r="HZL744" s="479"/>
      <c r="HZM744" s="479"/>
      <c r="HZN744" s="479"/>
      <c r="HZO744" s="479"/>
      <c r="HZP744" s="479"/>
      <c r="HZQ744" s="479"/>
      <c r="HZR744" s="479"/>
      <c r="HZS744" s="479"/>
      <c r="HZT744" s="479"/>
      <c r="HZU744" s="479"/>
      <c r="HZV744" s="479"/>
      <c r="HZW744" s="479"/>
      <c r="HZX744" s="479"/>
      <c r="HZY744" s="479"/>
      <c r="HZZ744" s="479"/>
      <c r="IAA744" s="479"/>
      <c r="IAB744" s="479"/>
      <c r="IAC744" s="479"/>
      <c r="IAD744" s="479"/>
      <c r="IAE744" s="479"/>
      <c r="IAF744" s="479"/>
      <c r="IAG744" s="479"/>
      <c r="IAH744" s="479"/>
      <c r="IAI744" s="479"/>
      <c r="IAJ744" s="479"/>
      <c r="IAK744" s="479"/>
      <c r="IAL744" s="479"/>
      <c r="IAM744" s="479"/>
      <c r="IAN744" s="479"/>
      <c r="IAO744" s="479"/>
      <c r="IAP744" s="479"/>
      <c r="IAQ744" s="479"/>
      <c r="IAR744" s="479"/>
      <c r="IAS744" s="479"/>
      <c r="IAT744" s="479"/>
      <c r="IAU744" s="479"/>
      <c r="IAV744" s="479"/>
      <c r="IAW744" s="479"/>
      <c r="IAX744" s="479"/>
      <c r="IAY744" s="479"/>
      <c r="IAZ744" s="479"/>
      <c r="IBA744" s="479"/>
      <c r="IBB744" s="479"/>
      <c r="IBC744" s="479"/>
      <c r="IBD744" s="479"/>
      <c r="IBE744" s="479"/>
      <c r="IBF744" s="479"/>
      <c r="IBG744" s="479"/>
      <c r="IBH744" s="479"/>
      <c r="IBI744" s="479"/>
      <c r="IBJ744" s="479"/>
      <c r="IBK744" s="479"/>
      <c r="IBL744" s="479"/>
      <c r="IBM744" s="479"/>
      <c r="IBN744" s="479"/>
      <c r="IBO744" s="479"/>
      <c r="IBP744" s="479"/>
      <c r="IBQ744" s="479"/>
      <c r="IBR744" s="479"/>
      <c r="IBS744" s="479"/>
      <c r="IBT744" s="479"/>
      <c r="IBU744" s="479"/>
      <c r="IBV744" s="479"/>
      <c r="IBW744" s="479"/>
      <c r="IBX744" s="479"/>
      <c r="IBY744" s="479"/>
      <c r="IBZ744" s="479"/>
      <c r="ICA744" s="479"/>
      <c r="ICB744" s="479"/>
      <c r="ICC744" s="479"/>
      <c r="ICD744" s="479"/>
      <c r="ICE744" s="479"/>
      <c r="ICF744" s="479"/>
      <c r="ICG744" s="479"/>
      <c r="ICH744" s="479"/>
      <c r="ICI744" s="479"/>
      <c r="ICJ744" s="479"/>
      <c r="ICK744" s="479"/>
      <c r="ICL744" s="479"/>
      <c r="ICM744" s="479"/>
      <c r="ICN744" s="479"/>
      <c r="ICO744" s="479"/>
      <c r="ICP744" s="479"/>
      <c r="ICQ744" s="479"/>
      <c r="ICR744" s="479"/>
      <c r="ICS744" s="479"/>
      <c r="ICT744" s="479"/>
      <c r="ICU744" s="479"/>
      <c r="ICV744" s="479"/>
      <c r="ICW744" s="479"/>
      <c r="ICX744" s="479"/>
      <c r="ICY744" s="479"/>
      <c r="ICZ744" s="479"/>
      <c r="IDA744" s="479"/>
      <c r="IDB744" s="479"/>
      <c r="IDC744" s="479"/>
      <c r="IDD744" s="479"/>
      <c r="IDE744" s="479"/>
      <c r="IDF744" s="479"/>
      <c r="IDG744" s="479"/>
      <c r="IDH744" s="479"/>
      <c r="IDI744" s="479"/>
      <c r="IDJ744" s="479"/>
      <c r="IDK744" s="479"/>
      <c r="IDL744" s="479"/>
      <c r="IDM744" s="479"/>
      <c r="IDN744" s="479"/>
      <c r="IDO744" s="479"/>
      <c r="IDP744" s="479"/>
      <c r="IDQ744" s="479"/>
      <c r="IDR744" s="479"/>
      <c r="IDS744" s="479"/>
      <c r="IDT744" s="479"/>
      <c r="IDU744" s="479"/>
      <c r="IDV744" s="479"/>
      <c r="IDW744" s="479"/>
      <c r="IDX744" s="479"/>
      <c r="IDY744" s="479"/>
      <c r="IDZ744" s="479"/>
      <c r="IEA744" s="479"/>
      <c r="IEB744" s="479"/>
      <c r="IEC744" s="479"/>
      <c r="IED744" s="479"/>
      <c r="IEE744" s="479"/>
      <c r="IEF744" s="479"/>
      <c r="IEG744" s="479"/>
      <c r="IEH744" s="479"/>
      <c r="IEI744" s="479"/>
      <c r="IEJ744" s="479"/>
      <c r="IEK744" s="479"/>
      <c r="IEL744" s="479"/>
      <c r="IEM744" s="479"/>
      <c r="IEN744" s="479"/>
      <c r="IEO744" s="479"/>
      <c r="IEP744" s="479"/>
      <c r="IEQ744" s="479"/>
      <c r="IER744" s="479"/>
      <c r="IES744" s="479"/>
      <c r="IET744" s="479"/>
      <c r="IEU744" s="479"/>
      <c r="IEV744" s="479"/>
      <c r="IEW744" s="479"/>
      <c r="IEX744" s="479"/>
      <c r="IEY744" s="479"/>
      <c r="IEZ744" s="479"/>
      <c r="IFA744" s="479"/>
      <c r="IFB744" s="479"/>
      <c r="IFC744" s="479"/>
      <c r="IFD744" s="479"/>
      <c r="IFE744" s="479"/>
      <c r="IFF744" s="479"/>
      <c r="IFG744" s="479"/>
      <c r="IFH744" s="479"/>
      <c r="IFI744" s="479"/>
      <c r="IFJ744" s="479"/>
      <c r="IFK744" s="479"/>
      <c r="IFL744" s="479"/>
      <c r="IFM744" s="479"/>
      <c r="IFN744" s="479"/>
      <c r="IFO744" s="479"/>
      <c r="IFP744" s="479"/>
      <c r="IFQ744" s="479"/>
      <c r="IFR744" s="479"/>
      <c r="IFS744" s="479"/>
      <c r="IFT744" s="479"/>
      <c r="IFU744" s="479"/>
      <c r="IFV744" s="479"/>
      <c r="IFW744" s="479"/>
      <c r="IFX744" s="479"/>
      <c r="IFY744" s="479"/>
      <c r="IFZ744" s="479"/>
      <c r="IGA744" s="479"/>
      <c r="IGB744" s="479"/>
      <c r="IGC744" s="479"/>
      <c r="IGD744" s="479"/>
      <c r="IGE744" s="479"/>
      <c r="IGF744" s="479"/>
      <c r="IGG744" s="479"/>
      <c r="IGH744" s="479"/>
      <c r="IGI744" s="479"/>
      <c r="IGJ744" s="479"/>
      <c r="IGK744" s="479"/>
      <c r="IGL744" s="479"/>
      <c r="IGM744" s="479"/>
      <c r="IGN744" s="479"/>
      <c r="IGO744" s="479"/>
      <c r="IGP744" s="479"/>
      <c r="IGQ744" s="479"/>
      <c r="IGR744" s="479"/>
      <c r="IGS744" s="479"/>
      <c r="IGT744" s="479"/>
      <c r="IGU744" s="479"/>
      <c r="IGV744" s="479"/>
      <c r="IGW744" s="479"/>
      <c r="IGX744" s="479"/>
      <c r="IGY744" s="479"/>
      <c r="IGZ744" s="479"/>
      <c r="IHA744" s="479"/>
      <c r="IHB744" s="479"/>
      <c r="IHC744" s="479"/>
      <c r="IHD744" s="479"/>
      <c r="IHE744" s="479"/>
      <c r="IHF744" s="479"/>
      <c r="IHG744" s="479"/>
      <c r="IHH744" s="479"/>
      <c r="IHI744" s="479"/>
      <c r="IHJ744" s="479"/>
      <c r="IHK744" s="479"/>
      <c r="IHL744" s="479"/>
      <c r="IHM744" s="479"/>
      <c r="IHN744" s="479"/>
      <c r="IHO744" s="479"/>
      <c r="IHP744" s="479"/>
      <c r="IHQ744" s="479"/>
      <c r="IHR744" s="479"/>
      <c r="IHS744" s="479"/>
      <c r="IHT744" s="479"/>
      <c r="IHU744" s="479"/>
      <c r="IHV744" s="479"/>
      <c r="IHW744" s="479"/>
      <c r="IHX744" s="479"/>
      <c r="IHY744" s="479"/>
      <c r="IHZ744" s="479"/>
      <c r="IIA744" s="479"/>
      <c r="IIB744" s="479"/>
      <c r="IIC744" s="479"/>
      <c r="IID744" s="479"/>
      <c r="IIE744" s="479"/>
      <c r="IIF744" s="479"/>
      <c r="IIG744" s="479"/>
      <c r="IIH744" s="479"/>
      <c r="III744" s="479"/>
      <c r="IIJ744" s="479"/>
      <c r="IIK744" s="479"/>
      <c r="IIL744" s="479"/>
      <c r="IIM744" s="479"/>
      <c r="IIN744" s="479"/>
      <c r="IIO744" s="479"/>
      <c r="IIP744" s="479"/>
      <c r="IIQ744" s="479"/>
      <c r="IIR744" s="479"/>
      <c r="IIS744" s="479"/>
      <c r="IIT744" s="479"/>
      <c r="IIU744" s="479"/>
      <c r="IIV744" s="479"/>
      <c r="IIW744" s="479"/>
      <c r="IIX744" s="479"/>
      <c r="IIY744" s="479"/>
      <c r="IIZ744" s="479"/>
      <c r="IJA744" s="479"/>
      <c r="IJB744" s="479"/>
      <c r="IJC744" s="479"/>
      <c r="IJD744" s="479"/>
      <c r="IJE744" s="479"/>
      <c r="IJF744" s="479"/>
      <c r="IJG744" s="479"/>
      <c r="IJH744" s="479"/>
      <c r="IJI744" s="479"/>
      <c r="IJJ744" s="479"/>
      <c r="IJK744" s="479"/>
      <c r="IJL744" s="479"/>
      <c r="IJM744" s="479"/>
      <c r="IJN744" s="479"/>
      <c r="IJO744" s="479"/>
      <c r="IJP744" s="479"/>
      <c r="IJQ744" s="479"/>
      <c r="IJR744" s="479"/>
      <c r="IJS744" s="479"/>
      <c r="IJT744" s="479"/>
      <c r="IJU744" s="479"/>
      <c r="IJV744" s="479"/>
      <c r="IJW744" s="479"/>
      <c r="IJX744" s="479"/>
      <c r="IJY744" s="479"/>
      <c r="IJZ744" s="479"/>
      <c r="IKA744" s="479"/>
      <c r="IKB744" s="479"/>
      <c r="IKC744" s="479"/>
      <c r="IKD744" s="479"/>
      <c r="IKE744" s="479"/>
      <c r="IKF744" s="479"/>
      <c r="IKG744" s="479"/>
      <c r="IKH744" s="479"/>
      <c r="IKI744" s="479"/>
      <c r="IKJ744" s="479"/>
      <c r="IKK744" s="479"/>
      <c r="IKL744" s="479"/>
      <c r="IKM744" s="479"/>
      <c r="IKN744" s="479"/>
      <c r="IKO744" s="479"/>
      <c r="IKP744" s="479"/>
      <c r="IKQ744" s="479"/>
      <c r="IKR744" s="479"/>
      <c r="IKS744" s="479"/>
      <c r="IKT744" s="479"/>
      <c r="IKU744" s="479"/>
      <c r="IKV744" s="479"/>
      <c r="IKW744" s="479"/>
      <c r="IKX744" s="479"/>
      <c r="IKY744" s="479"/>
      <c r="IKZ744" s="479"/>
      <c r="ILA744" s="479"/>
      <c r="ILB744" s="479"/>
      <c r="ILC744" s="479"/>
      <c r="ILD744" s="479"/>
      <c r="ILE744" s="479"/>
      <c r="ILF744" s="479"/>
      <c r="ILG744" s="479"/>
      <c r="ILH744" s="479"/>
      <c r="ILI744" s="479"/>
      <c r="ILJ744" s="479"/>
      <c r="ILK744" s="479"/>
      <c r="ILL744" s="479"/>
      <c r="ILM744" s="479"/>
      <c r="ILN744" s="479"/>
      <c r="ILO744" s="479"/>
      <c r="ILP744" s="479"/>
      <c r="ILQ744" s="479"/>
      <c r="ILR744" s="479"/>
      <c r="ILS744" s="479"/>
      <c r="ILT744" s="479"/>
      <c r="ILU744" s="479"/>
      <c r="ILV744" s="479"/>
      <c r="ILW744" s="479"/>
      <c r="ILX744" s="479"/>
      <c r="ILY744" s="479"/>
      <c r="ILZ744" s="479"/>
      <c r="IMA744" s="479"/>
      <c r="IMB744" s="479"/>
      <c r="IMC744" s="479"/>
      <c r="IMD744" s="479"/>
      <c r="IME744" s="479"/>
      <c r="IMF744" s="479"/>
      <c r="IMG744" s="479"/>
      <c r="IMH744" s="479"/>
      <c r="IMI744" s="479"/>
      <c r="IMJ744" s="479"/>
      <c r="IMK744" s="479"/>
      <c r="IML744" s="479"/>
      <c r="IMM744" s="479"/>
      <c r="IMN744" s="479"/>
      <c r="IMO744" s="479"/>
      <c r="IMP744" s="479"/>
      <c r="IMQ744" s="479"/>
      <c r="IMR744" s="479"/>
      <c r="IMS744" s="479"/>
      <c r="IMT744" s="479"/>
      <c r="IMU744" s="479"/>
      <c r="IMV744" s="479"/>
      <c r="IMW744" s="479"/>
      <c r="IMX744" s="479"/>
      <c r="IMY744" s="479"/>
      <c r="IMZ744" s="479"/>
      <c r="INA744" s="479"/>
      <c r="INB744" s="479"/>
      <c r="INC744" s="479"/>
      <c r="IND744" s="479"/>
      <c r="INE744" s="479"/>
      <c r="INF744" s="479"/>
      <c r="ING744" s="479"/>
      <c r="INH744" s="479"/>
      <c r="INI744" s="479"/>
      <c r="INJ744" s="479"/>
      <c r="INK744" s="479"/>
      <c r="INL744" s="479"/>
      <c r="INM744" s="479"/>
      <c r="INN744" s="479"/>
      <c r="INO744" s="479"/>
      <c r="INP744" s="479"/>
      <c r="INQ744" s="479"/>
      <c r="INR744" s="479"/>
      <c r="INS744" s="479"/>
      <c r="INT744" s="479"/>
      <c r="INU744" s="479"/>
      <c r="INV744" s="479"/>
      <c r="INW744" s="479"/>
      <c r="INX744" s="479"/>
      <c r="INY744" s="479"/>
      <c r="INZ744" s="479"/>
      <c r="IOA744" s="479"/>
      <c r="IOB744" s="479"/>
      <c r="IOC744" s="479"/>
      <c r="IOD744" s="479"/>
      <c r="IOE744" s="479"/>
      <c r="IOF744" s="479"/>
      <c r="IOG744" s="479"/>
      <c r="IOH744" s="479"/>
      <c r="IOI744" s="479"/>
      <c r="IOJ744" s="479"/>
      <c r="IOK744" s="479"/>
      <c r="IOL744" s="479"/>
      <c r="IOM744" s="479"/>
      <c r="ION744" s="479"/>
      <c r="IOO744" s="479"/>
      <c r="IOP744" s="479"/>
      <c r="IOQ744" s="479"/>
      <c r="IOR744" s="479"/>
      <c r="IOS744" s="479"/>
      <c r="IOT744" s="479"/>
      <c r="IOU744" s="479"/>
      <c r="IOV744" s="479"/>
      <c r="IOW744" s="479"/>
      <c r="IOX744" s="479"/>
      <c r="IOY744" s="479"/>
      <c r="IOZ744" s="479"/>
      <c r="IPA744" s="479"/>
      <c r="IPB744" s="479"/>
      <c r="IPC744" s="479"/>
      <c r="IPD744" s="479"/>
      <c r="IPE744" s="479"/>
      <c r="IPF744" s="479"/>
      <c r="IPG744" s="479"/>
      <c r="IPH744" s="479"/>
      <c r="IPI744" s="479"/>
      <c r="IPJ744" s="479"/>
      <c r="IPK744" s="479"/>
      <c r="IPL744" s="479"/>
      <c r="IPM744" s="479"/>
      <c r="IPN744" s="479"/>
      <c r="IPO744" s="479"/>
      <c r="IPP744" s="479"/>
      <c r="IPQ744" s="479"/>
      <c r="IPR744" s="479"/>
      <c r="IPS744" s="479"/>
      <c r="IPT744" s="479"/>
      <c r="IPU744" s="479"/>
      <c r="IPV744" s="479"/>
      <c r="IPW744" s="479"/>
      <c r="IPX744" s="479"/>
      <c r="IPY744" s="479"/>
      <c r="IPZ744" s="479"/>
      <c r="IQA744" s="479"/>
      <c r="IQB744" s="479"/>
      <c r="IQC744" s="479"/>
      <c r="IQD744" s="479"/>
      <c r="IQE744" s="479"/>
      <c r="IQF744" s="479"/>
      <c r="IQG744" s="479"/>
      <c r="IQH744" s="479"/>
      <c r="IQI744" s="479"/>
      <c r="IQJ744" s="479"/>
      <c r="IQK744" s="479"/>
      <c r="IQL744" s="479"/>
      <c r="IQM744" s="479"/>
      <c r="IQN744" s="479"/>
      <c r="IQO744" s="479"/>
      <c r="IQP744" s="479"/>
      <c r="IQQ744" s="479"/>
      <c r="IQR744" s="479"/>
      <c r="IQS744" s="479"/>
      <c r="IQT744" s="479"/>
      <c r="IQU744" s="479"/>
      <c r="IQV744" s="479"/>
      <c r="IQW744" s="479"/>
      <c r="IQX744" s="479"/>
      <c r="IQY744" s="479"/>
      <c r="IQZ744" s="479"/>
      <c r="IRA744" s="479"/>
      <c r="IRB744" s="479"/>
      <c r="IRC744" s="479"/>
      <c r="IRD744" s="479"/>
      <c r="IRE744" s="479"/>
      <c r="IRF744" s="479"/>
      <c r="IRG744" s="479"/>
      <c r="IRH744" s="479"/>
      <c r="IRI744" s="479"/>
      <c r="IRJ744" s="479"/>
      <c r="IRK744" s="479"/>
      <c r="IRL744" s="479"/>
      <c r="IRM744" s="479"/>
      <c r="IRN744" s="479"/>
      <c r="IRO744" s="479"/>
      <c r="IRP744" s="479"/>
      <c r="IRQ744" s="479"/>
      <c r="IRR744" s="479"/>
      <c r="IRS744" s="479"/>
      <c r="IRT744" s="479"/>
      <c r="IRU744" s="479"/>
      <c r="IRV744" s="479"/>
      <c r="IRW744" s="479"/>
      <c r="IRX744" s="479"/>
      <c r="IRY744" s="479"/>
      <c r="IRZ744" s="479"/>
      <c r="ISA744" s="479"/>
      <c r="ISB744" s="479"/>
      <c r="ISC744" s="479"/>
      <c r="ISD744" s="479"/>
      <c r="ISE744" s="479"/>
      <c r="ISF744" s="479"/>
      <c r="ISG744" s="479"/>
      <c r="ISH744" s="479"/>
      <c r="ISI744" s="479"/>
      <c r="ISJ744" s="479"/>
      <c r="ISK744" s="479"/>
      <c r="ISL744" s="479"/>
      <c r="ISM744" s="479"/>
      <c r="ISN744" s="479"/>
      <c r="ISO744" s="479"/>
      <c r="ISP744" s="479"/>
      <c r="ISQ744" s="479"/>
      <c r="ISR744" s="479"/>
      <c r="ISS744" s="479"/>
      <c r="IST744" s="479"/>
      <c r="ISU744" s="479"/>
      <c r="ISV744" s="479"/>
      <c r="ISW744" s="479"/>
      <c r="ISX744" s="479"/>
      <c r="ISY744" s="479"/>
      <c r="ISZ744" s="479"/>
      <c r="ITA744" s="479"/>
      <c r="ITB744" s="479"/>
      <c r="ITC744" s="479"/>
      <c r="ITD744" s="479"/>
      <c r="ITE744" s="479"/>
      <c r="ITF744" s="479"/>
      <c r="ITG744" s="479"/>
      <c r="ITH744" s="479"/>
      <c r="ITI744" s="479"/>
      <c r="ITJ744" s="479"/>
      <c r="ITK744" s="479"/>
      <c r="ITL744" s="479"/>
      <c r="ITM744" s="479"/>
      <c r="ITN744" s="479"/>
      <c r="ITO744" s="479"/>
      <c r="ITP744" s="479"/>
      <c r="ITQ744" s="479"/>
      <c r="ITR744" s="479"/>
      <c r="ITS744" s="479"/>
      <c r="ITT744" s="479"/>
      <c r="ITU744" s="479"/>
      <c r="ITV744" s="479"/>
      <c r="ITW744" s="479"/>
      <c r="ITX744" s="479"/>
      <c r="ITY744" s="479"/>
      <c r="ITZ744" s="479"/>
      <c r="IUA744" s="479"/>
      <c r="IUB744" s="479"/>
      <c r="IUC744" s="479"/>
      <c r="IUD744" s="479"/>
      <c r="IUE744" s="479"/>
      <c r="IUF744" s="479"/>
      <c r="IUG744" s="479"/>
      <c r="IUH744" s="479"/>
      <c r="IUI744" s="479"/>
      <c r="IUJ744" s="479"/>
      <c r="IUK744" s="479"/>
      <c r="IUL744" s="479"/>
      <c r="IUM744" s="479"/>
      <c r="IUN744" s="479"/>
      <c r="IUO744" s="479"/>
      <c r="IUP744" s="479"/>
      <c r="IUQ744" s="479"/>
      <c r="IUR744" s="479"/>
      <c r="IUS744" s="479"/>
      <c r="IUT744" s="479"/>
      <c r="IUU744" s="479"/>
      <c r="IUV744" s="479"/>
      <c r="IUW744" s="479"/>
      <c r="IUX744" s="479"/>
      <c r="IUY744" s="479"/>
      <c r="IUZ744" s="479"/>
      <c r="IVA744" s="479"/>
      <c r="IVB744" s="479"/>
      <c r="IVC744" s="479"/>
      <c r="IVD744" s="479"/>
      <c r="IVE744" s="479"/>
      <c r="IVF744" s="479"/>
      <c r="IVG744" s="479"/>
      <c r="IVH744" s="479"/>
      <c r="IVI744" s="479"/>
      <c r="IVJ744" s="479"/>
      <c r="IVK744" s="479"/>
      <c r="IVL744" s="479"/>
      <c r="IVM744" s="479"/>
      <c r="IVN744" s="479"/>
      <c r="IVO744" s="479"/>
      <c r="IVP744" s="479"/>
      <c r="IVQ744" s="479"/>
      <c r="IVR744" s="479"/>
      <c r="IVS744" s="479"/>
      <c r="IVT744" s="479"/>
      <c r="IVU744" s="479"/>
      <c r="IVV744" s="479"/>
      <c r="IVW744" s="479"/>
      <c r="IVX744" s="479"/>
      <c r="IVY744" s="479"/>
      <c r="IVZ744" s="479"/>
      <c r="IWA744" s="479"/>
      <c r="IWB744" s="479"/>
      <c r="IWC744" s="479"/>
      <c r="IWD744" s="479"/>
      <c r="IWE744" s="479"/>
      <c r="IWF744" s="479"/>
      <c r="IWG744" s="479"/>
      <c r="IWH744" s="479"/>
      <c r="IWI744" s="479"/>
      <c r="IWJ744" s="479"/>
      <c r="IWK744" s="479"/>
      <c r="IWL744" s="479"/>
      <c r="IWM744" s="479"/>
      <c r="IWN744" s="479"/>
      <c r="IWO744" s="479"/>
      <c r="IWP744" s="479"/>
      <c r="IWQ744" s="479"/>
      <c r="IWR744" s="479"/>
      <c r="IWS744" s="479"/>
      <c r="IWT744" s="479"/>
      <c r="IWU744" s="479"/>
      <c r="IWV744" s="479"/>
      <c r="IWW744" s="479"/>
      <c r="IWX744" s="479"/>
      <c r="IWY744" s="479"/>
      <c r="IWZ744" s="479"/>
      <c r="IXA744" s="479"/>
      <c r="IXB744" s="479"/>
      <c r="IXC744" s="479"/>
      <c r="IXD744" s="479"/>
      <c r="IXE744" s="479"/>
      <c r="IXF744" s="479"/>
      <c r="IXG744" s="479"/>
      <c r="IXH744" s="479"/>
      <c r="IXI744" s="479"/>
      <c r="IXJ744" s="479"/>
      <c r="IXK744" s="479"/>
      <c r="IXL744" s="479"/>
      <c r="IXM744" s="479"/>
      <c r="IXN744" s="479"/>
      <c r="IXO744" s="479"/>
      <c r="IXP744" s="479"/>
      <c r="IXQ744" s="479"/>
      <c r="IXR744" s="479"/>
      <c r="IXS744" s="479"/>
      <c r="IXT744" s="479"/>
      <c r="IXU744" s="479"/>
      <c r="IXV744" s="479"/>
      <c r="IXW744" s="479"/>
      <c r="IXX744" s="479"/>
      <c r="IXY744" s="479"/>
      <c r="IXZ744" s="479"/>
      <c r="IYA744" s="479"/>
      <c r="IYB744" s="479"/>
      <c r="IYC744" s="479"/>
      <c r="IYD744" s="479"/>
      <c r="IYE744" s="479"/>
      <c r="IYF744" s="479"/>
      <c r="IYG744" s="479"/>
      <c r="IYH744" s="479"/>
      <c r="IYI744" s="479"/>
      <c r="IYJ744" s="479"/>
      <c r="IYK744" s="479"/>
      <c r="IYL744" s="479"/>
      <c r="IYM744" s="479"/>
      <c r="IYN744" s="479"/>
      <c r="IYO744" s="479"/>
      <c r="IYP744" s="479"/>
      <c r="IYQ744" s="479"/>
      <c r="IYR744" s="479"/>
      <c r="IYS744" s="479"/>
      <c r="IYT744" s="479"/>
      <c r="IYU744" s="479"/>
      <c r="IYV744" s="479"/>
      <c r="IYW744" s="479"/>
      <c r="IYX744" s="479"/>
      <c r="IYY744" s="479"/>
      <c r="IYZ744" s="479"/>
      <c r="IZA744" s="479"/>
      <c r="IZB744" s="479"/>
      <c r="IZC744" s="479"/>
      <c r="IZD744" s="479"/>
      <c r="IZE744" s="479"/>
      <c r="IZF744" s="479"/>
      <c r="IZG744" s="479"/>
      <c r="IZH744" s="479"/>
      <c r="IZI744" s="479"/>
      <c r="IZJ744" s="479"/>
      <c r="IZK744" s="479"/>
      <c r="IZL744" s="479"/>
      <c r="IZM744" s="479"/>
      <c r="IZN744" s="479"/>
      <c r="IZO744" s="479"/>
      <c r="IZP744" s="479"/>
      <c r="IZQ744" s="479"/>
      <c r="IZR744" s="479"/>
      <c r="IZS744" s="479"/>
      <c r="IZT744" s="479"/>
      <c r="IZU744" s="479"/>
      <c r="IZV744" s="479"/>
      <c r="IZW744" s="479"/>
      <c r="IZX744" s="479"/>
      <c r="IZY744" s="479"/>
      <c r="IZZ744" s="479"/>
      <c r="JAA744" s="479"/>
      <c r="JAB744" s="479"/>
      <c r="JAC744" s="479"/>
      <c r="JAD744" s="479"/>
      <c r="JAE744" s="479"/>
      <c r="JAF744" s="479"/>
      <c r="JAG744" s="479"/>
      <c r="JAH744" s="479"/>
      <c r="JAI744" s="479"/>
      <c r="JAJ744" s="479"/>
      <c r="JAK744" s="479"/>
      <c r="JAL744" s="479"/>
      <c r="JAM744" s="479"/>
      <c r="JAN744" s="479"/>
      <c r="JAO744" s="479"/>
      <c r="JAP744" s="479"/>
      <c r="JAQ744" s="479"/>
      <c r="JAR744" s="479"/>
      <c r="JAS744" s="479"/>
      <c r="JAT744" s="479"/>
      <c r="JAU744" s="479"/>
      <c r="JAV744" s="479"/>
      <c r="JAW744" s="479"/>
      <c r="JAX744" s="479"/>
      <c r="JAY744" s="479"/>
      <c r="JAZ744" s="479"/>
      <c r="JBA744" s="479"/>
      <c r="JBB744" s="479"/>
      <c r="JBC744" s="479"/>
      <c r="JBD744" s="479"/>
      <c r="JBE744" s="479"/>
      <c r="JBF744" s="479"/>
      <c r="JBG744" s="479"/>
      <c r="JBH744" s="479"/>
      <c r="JBI744" s="479"/>
      <c r="JBJ744" s="479"/>
      <c r="JBK744" s="479"/>
      <c r="JBL744" s="479"/>
      <c r="JBM744" s="479"/>
      <c r="JBN744" s="479"/>
      <c r="JBO744" s="479"/>
      <c r="JBP744" s="479"/>
      <c r="JBQ744" s="479"/>
      <c r="JBR744" s="479"/>
      <c r="JBS744" s="479"/>
      <c r="JBT744" s="479"/>
      <c r="JBU744" s="479"/>
      <c r="JBV744" s="479"/>
      <c r="JBW744" s="479"/>
      <c r="JBX744" s="479"/>
      <c r="JBY744" s="479"/>
      <c r="JBZ744" s="479"/>
      <c r="JCA744" s="479"/>
      <c r="JCB744" s="479"/>
      <c r="JCC744" s="479"/>
      <c r="JCD744" s="479"/>
      <c r="JCE744" s="479"/>
      <c r="JCF744" s="479"/>
      <c r="JCG744" s="479"/>
      <c r="JCH744" s="479"/>
      <c r="JCI744" s="479"/>
      <c r="JCJ744" s="479"/>
      <c r="JCK744" s="479"/>
      <c r="JCL744" s="479"/>
      <c r="JCM744" s="479"/>
      <c r="JCN744" s="479"/>
      <c r="JCO744" s="479"/>
      <c r="JCP744" s="479"/>
      <c r="JCQ744" s="479"/>
      <c r="JCR744" s="479"/>
      <c r="JCS744" s="479"/>
      <c r="JCT744" s="479"/>
      <c r="JCU744" s="479"/>
      <c r="JCV744" s="479"/>
      <c r="JCW744" s="479"/>
      <c r="JCX744" s="479"/>
      <c r="JCY744" s="479"/>
      <c r="JCZ744" s="479"/>
      <c r="JDA744" s="479"/>
      <c r="JDB744" s="479"/>
      <c r="JDC744" s="479"/>
      <c r="JDD744" s="479"/>
      <c r="JDE744" s="479"/>
      <c r="JDF744" s="479"/>
      <c r="JDG744" s="479"/>
      <c r="JDH744" s="479"/>
      <c r="JDI744" s="479"/>
      <c r="JDJ744" s="479"/>
      <c r="JDK744" s="479"/>
      <c r="JDL744" s="479"/>
      <c r="JDM744" s="479"/>
      <c r="JDN744" s="479"/>
      <c r="JDO744" s="479"/>
      <c r="JDP744" s="479"/>
      <c r="JDQ744" s="479"/>
      <c r="JDR744" s="479"/>
      <c r="JDS744" s="479"/>
      <c r="JDT744" s="479"/>
      <c r="JDU744" s="479"/>
      <c r="JDV744" s="479"/>
      <c r="JDW744" s="479"/>
      <c r="JDX744" s="479"/>
      <c r="JDY744" s="479"/>
      <c r="JDZ744" s="479"/>
      <c r="JEA744" s="479"/>
      <c r="JEB744" s="479"/>
      <c r="JEC744" s="479"/>
      <c r="JED744" s="479"/>
      <c r="JEE744" s="479"/>
      <c r="JEF744" s="479"/>
      <c r="JEG744" s="479"/>
      <c r="JEH744" s="479"/>
      <c r="JEI744" s="479"/>
      <c r="JEJ744" s="479"/>
      <c r="JEK744" s="479"/>
      <c r="JEL744" s="479"/>
      <c r="JEM744" s="479"/>
      <c r="JEN744" s="479"/>
      <c r="JEO744" s="479"/>
      <c r="JEP744" s="479"/>
      <c r="JEQ744" s="479"/>
      <c r="JER744" s="479"/>
      <c r="JES744" s="479"/>
      <c r="JET744" s="479"/>
      <c r="JEU744" s="479"/>
      <c r="JEV744" s="479"/>
      <c r="JEW744" s="479"/>
      <c r="JEX744" s="479"/>
      <c r="JEY744" s="479"/>
      <c r="JEZ744" s="479"/>
      <c r="JFA744" s="479"/>
      <c r="JFB744" s="479"/>
      <c r="JFC744" s="479"/>
      <c r="JFD744" s="479"/>
      <c r="JFE744" s="479"/>
      <c r="JFF744" s="479"/>
      <c r="JFG744" s="479"/>
      <c r="JFH744" s="479"/>
      <c r="JFI744" s="479"/>
      <c r="JFJ744" s="479"/>
      <c r="JFK744" s="479"/>
      <c r="JFL744" s="479"/>
      <c r="JFM744" s="479"/>
      <c r="JFN744" s="479"/>
      <c r="JFO744" s="479"/>
      <c r="JFP744" s="479"/>
      <c r="JFQ744" s="479"/>
      <c r="JFR744" s="479"/>
      <c r="JFS744" s="479"/>
      <c r="JFT744" s="479"/>
      <c r="JFU744" s="479"/>
      <c r="JFV744" s="479"/>
      <c r="JFW744" s="479"/>
      <c r="JFX744" s="479"/>
      <c r="JFY744" s="479"/>
      <c r="JFZ744" s="479"/>
      <c r="JGA744" s="479"/>
      <c r="JGB744" s="479"/>
      <c r="JGC744" s="479"/>
      <c r="JGD744" s="479"/>
      <c r="JGE744" s="479"/>
      <c r="JGF744" s="479"/>
      <c r="JGG744" s="479"/>
      <c r="JGH744" s="479"/>
      <c r="JGI744" s="479"/>
      <c r="JGJ744" s="479"/>
      <c r="JGK744" s="479"/>
      <c r="JGL744" s="479"/>
      <c r="JGM744" s="479"/>
      <c r="JGN744" s="479"/>
      <c r="JGO744" s="479"/>
      <c r="JGP744" s="479"/>
      <c r="JGQ744" s="479"/>
      <c r="JGR744" s="479"/>
      <c r="JGS744" s="479"/>
      <c r="JGT744" s="479"/>
      <c r="JGU744" s="479"/>
      <c r="JGV744" s="479"/>
      <c r="JGW744" s="479"/>
      <c r="JGX744" s="479"/>
      <c r="JGY744" s="479"/>
      <c r="JGZ744" s="479"/>
      <c r="JHA744" s="479"/>
      <c r="JHB744" s="479"/>
      <c r="JHC744" s="479"/>
      <c r="JHD744" s="479"/>
      <c r="JHE744" s="479"/>
      <c r="JHF744" s="479"/>
      <c r="JHG744" s="479"/>
      <c r="JHH744" s="479"/>
      <c r="JHI744" s="479"/>
      <c r="JHJ744" s="479"/>
      <c r="JHK744" s="479"/>
      <c r="JHL744" s="479"/>
      <c r="JHM744" s="479"/>
      <c r="JHN744" s="479"/>
      <c r="JHO744" s="479"/>
      <c r="JHP744" s="479"/>
      <c r="JHQ744" s="479"/>
      <c r="JHR744" s="479"/>
      <c r="JHS744" s="479"/>
      <c r="JHT744" s="479"/>
      <c r="JHU744" s="479"/>
      <c r="JHV744" s="479"/>
      <c r="JHW744" s="479"/>
      <c r="JHX744" s="479"/>
      <c r="JHY744" s="479"/>
      <c r="JHZ744" s="479"/>
      <c r="JIA744" s="479"/>
      <c r="JIB744" s="479"/>
      <c r="JIC744" s="479"/>
      <c r="JID744" s="479"/>
      <c r="JIE744" s="479"/>
      <c r="JIF744" s="479"/>
      <c r="JIG744" s="479"/>
      <c r="JIH744" s="479"/>
      <c r="JII744" s="479"/>
      <c r="JIJ744" s="479"/>
      <c r="JIK744" s="479"/>
      <c r="JIL744" s="479"/>
      <c r="JIM744" s="479"/>
      <c r="JIN744" s="479"/>
      <c r="JIO744" s="479"/>
      <c r="JIP744" s="479"/>
      <c r="JIQ744" s="479"/>
      <c r="JIR744" s="479"/>
      <c r="JIS744" s="479"/>
      <c r="JIT744" s="479"/>
      <c r="JIU744" s="479"/>
      <c r="JIV744" s="479"/>
      <c r="JIW744" s="479"/>
      <c r="JIX744" s="479"/>
      <c r="JIY744" s="479"/>
      <c r="JIZ744" s="479"/>
      <c r="JJA744" s="479"/>
      <c r="JJB744" s="479"/>
      <c r="JJC744" s="479"/>
      <c r="JJD744" s="479"/>
      <c r="JJE744" s="479"/>
      <c r="JJF744" s="479"/>
      <c r="JJG744" s="479"/>
      <c r="JJH744" s="479"/>
      <c r="JJI744" s="479"/>
      <c r="JJJ744" s="479"/>
      <c r="JJK744" s="479"/>
      <c r="JJL744" s="479"/>
      <c r="JJM744" s="479"/>
      <c r="JJN744" s="479"/>
      <c r="JJO744" s="479"/>
      <c r="JJP744" s="479"/>
      <c r="JJQ744" s="479"/>
      <c r="JJR744" s="479"/>
      <c r="JJS744" s="479"/>
      <c r="JJT744" s="479"/>
      <c r="JJU744" s="479"/>
      <c r="JJV744" s="479"/>
      <c r="JJW744" s="479"/>
      <c r="JJX744" s="479"/>
      <c r="JJY744" s="479"/>
      <c r="JJZ744" s="479"/>
      <c r="JKA744" s="479"/>
      <c r="JKB744" s="479"/>
      <c r="JKC744" s="479"/>
      <c r="JKD744" s="479"/>
      <c r="JKE744" s="479"/>
      <c r="JKF744" s="479"/>
      <c r="JKG744" s="479"/>
      <c r="JKH744" s="479"/>
      <c r="JKI744" s="479"/>
      <c r="JKJ744" s="479"/>
      <c r="JKK744" s="479"/>
      <c r="JKL744" s="479"/>
      <c r="JKM744" s="479"/>
      <c r="JKN744" s="479"/>
      <c r="JKO744" s="479"/>
      <c r="JKP744" s="479"/>
      <c r="JKQ744" s="479"/>
      <c r="JKR744" s="479"/>
      <c r="JKS744" s="479"/>
      <c r="JKT744" s="479"/>
      <c r="JKU744" s="479"/>
      <c r="JKV744" s="479"/>
      <c r="JKW744" s="479"/>
      <c r="JKX744" s="479"/>
      <c r="JKY744" s="479"/>
      <c r="JKZ744" s="479"/>
      <c r="JLA744" s="479"/>
      <c r="JLB744" s="479"/>
      <c r="JLC744" s="479"/>
      <c r="JLD744" s="479"/>
      <c r="JLE744" s="479"/>
      <c r="JLF744" s="479"/>
      <c r="JLG744" s="479"/>
      <c r="JLH744" s="479"/>
      <c r="JLI744" s="479"/>
      <c r="JLJ744" s="479"/>
      <c r="JLK744" s="479"/>
      <c r="JLL744" s="479"/>
      <c r="JLM744" s="479"/>
      <c r="JLN744" s="479"/>
      <c r="JLO744" s="479"/>
      <c r="JLP744" s="479"/>
      <c r="JLQ744" s="479"/>
      <c r="JLR744" s="479"/>
      <c r="JLS744" s="479"/>
      <c r="JLT744" s="479"/>
      <c r="JLU744" s="479"/>
      <c r="JLV744" s="479"/>
      <c r="JLW744" s="479"/>
      <c r="JLX744" s="479"/>
      <c r="JLY744" s="479"/>
      <c r="JLZ744" s="479"/>
      <c r="JMA744" s="479"/>
      <c r="JMB744" s="479"/>
      <c r="JMC744" s="479"/>
      <c r="JMD744" s="479"/>
      <c r="JME744" s="479"/>
      <c r="JMF744" s="479"/>
      <c r="JMG744" s="479"/>
      <c r="JMH744" s="479"/>
      <c r="JMI744" s="479"/>
      <c r="JMJ744" s="479"/>
      <c r="JMK744" s="479"/>
      <c r="JML744" s="479"/>
      <c r="JMM744" s="479"/>
      <c r="JMN744" s="479"/>
      <c r="JMO744" s="479"/>
      <c r="JMP744" s="479"/>
      <c r="JMQ744" s="479"/>
      <c r="JMR744" s="479"/>
      <c r="JMS744" s="479"/>
      <c r="JMT744" s="479"/>
      <c r="JMU744" s="479"/>
      <c r="JMV744" s="479"/>
      <c r="JMW744" s="479"/>
      <c r="JMX744" s="479"/>
      <c r="JMY744" s="479"/>
      <c r="JMZ744" s="479"/>
      <c r="JNA744" s="479"/>
      <c r="JNB744" s="479"/>
      <c r="JNC744" s="479"/>
      <c r="JND744" s="479"/>
      <c r="JNE744" s="479"/>
      <c r="JNF744" s="479"/>
      <c r="JNG744" s="479"/>
      <c r="JNH744" s="479"/>
      <c r="JNI744" s="479"/>
      <c r="JNJ744" s="479"/>
      <c r="JNK744" s="479"/>
      <c r="JNL744" s="479"/>
      <c r="JNM744" s="479"/>
      <c r="JNN744" s="479"/>
      <c r="JNO744" s="479"/>
      <c r="JNP744" s="479"/>
      <c r="JNQ744" s="479"/>
      <c r="JNR744" s="479"/>
      <c r="JNS744" s="479"/>
      <c r="JNT744" s="479"/>
      <c r="JNU744" s="479"/>
      <c r="JNV744" s="479"/>
      <c r="JNW744" s="479"/>
      <c r="JNX744" s="479"/>
      <c r="JNY744" s="479"/>
      <c r="JNZ744" s="479"/>
      <c r="JOA744" s="479"/>
      <c r="JOB744" s="479"/>
      <c r="JOC744" s="479"/>
      <c r="JOD744" s="479"/>
      <c r="JOE744" s="479"/>
      <c r="JOF744" s="479"/>
      <c r="JOG744" s="479"/>
      <c r="JOH744" s="479"/>
      <c r="JOI744" s="479"/>
      <c r="JOJ744" s="479"/>
      <c r="JOK744" s="479"/>
      <c r="JOL744" s="479"/>
      <c r="JOM744" s="479"/>
      <c r="JON744" s="479"/>
      <c r="JOO744" s="479"/>
      <c r="JOP744" s="479"/>
      <c r="JOQ744" s="479"/>
      <c r="JOR744" s="479"/>
      <c r="JOS744" s="479"/>
      <c r="JOT744" s="479"/>
      <c r="JOU744" s="479"/>
      <c r="JOV744" s="479"/>
      <c r="JOW744" s="479"/>
      <c r="JOX744" s="479"/>
      <c r="JOY744" s="479"/>
      <c r="JOZ744" s="479"/>
      <c r="JPA744" s="479"/>
      <c r="JPB744" s="479"/>
      <c r="JPC744" s="479"/>
      <c r="JPD744" s="479"/>
      <c r="JPE744" s="479"/>
      <c r="JPF744" s="479"/>
      <c r="JPG744" s="479"/>
      <c r="JPH744" s="479"/>
      <c r="JPI744" s="479"/>
      <c r="JPJ744" s="479"/>
      <c r="JPK744" s="479"/>
      <c r="JPL744" s="479"/>
      <c r="JPM744" s="479"/>
      <c r="JPN744" s="479"/>
      <c r="JPO744" s="479"/>
      <c r="JPP744" s="479"/>
      <c r="JPQ744" s="479"/>
      <c r="JPR744" s="479"/>
      <c r="JPS744" s="479"/>
      <c r="JPT744" s="479"/>
      <c r="JPU744" s="479"/>
      <c r="JPV744" s="479"/>
      <c r="JPW744" s="479"/>
      <c r="JPX744" s="479"/>
      <c r="JPY744" s="479"/>
      <c r="JPZ744" s="479"/>
      <c r="JQA744" s="479"/>
      <c r="JQB744" s="479"/>
      <c r="JQC744" s="479"/>
      <c r="JQD744" s="479"/>
      <c r="JQE744" s="479"/>
      <c r="JQF744" s="479"/>
      <c r="JQG744" s="479"/>
      <c r="JQH744" s="479"/>
      <c r="JQI744" s="479"/>
      <c r="JQJ744" s="479"/>
      <c r="JQK744" s="479"/>
      <c r="JQL744" s="479"/>
      <c r="JQM744" s="479"/>
      <c r="JQN744" s="479"/>
      <c r="JQO744" s="479"/>
      <c r="JQP744" s="479"/>
      <c r="JQQ744" s="479"/>
      <c r="JQR744" s="479"/>
      <c r="JQS744" s="479"/>
      <c r="JQT744" s="479"/>
      <c r="JQU744" s="479"/>
      <c r="JQV744" s="479"/>
      <c r="JQW744" s="479"/>
      <c r="JQX744" s="479"/>
      <c r="JQY744" s="479"/>
      <c r="JQZ744" s="479"/>
      <c r="JRA744" s="479"/>
      <c r="JRB744" s="479"/>
      <c r="JRC744" s="479"/>
      <c r="JRD744" s="479"/>
      <c r="JRE744" s="479"/>
      <c r="JRF744" s="479"/>
      <c r="JRG744" s="479"/>
      <c r="JRH744" s="479"/>
      <c r="JRI744" s="479"/>
      <c r="JRJ744" s="479"/>
      <c r="JRK744" s="479"/>
      <c r="JRL744" s="479"/>
      <c r="JRM744" s="479"/>
      <c r="JRN744" s="479"/>
      <c r="JRO744" s="479"/>
      <c r="JRP744" s="479"/>
      <c r="JRQ744" s="479"/>
      <c r="JRR744" s="479"/>
      <c r="JRS744" s="479"/>
      <c r="JRT744" s="479"/>
      <c r="JRU744" s="479"/>
      <c r="JRV744" s="479"/>
      <c r="JRW744" s="479"/>
      <c r="JRX744" s="479"/>
      <c r="JRY744" s="479"/>
      <c r="JRZ744" s="479"/>
      <c r="JSA744" s="479"/>
      <c r="JSB744" s="479"/>
      <c r="JSC744" s="479"/>
      <c r="JSD744" s="479"/>
      <c r="JSE744" s="479"/>
      <c r="JSF744" s="479"/>
      <c r="JSG744" s="479"/>
      <c r="JSH744" s="479"/>
      <c r="JSI744" s="479"/>
      <c r="JSJ744" s="479"/>
      <c r="JSK744" s="479"/>
      <c r="JSL744" s="479"/>
      <c r="JSM744" s="479"/>
      <c r="JSN744" s="479"/>
      <c r="JSO744" s="479"/>
      <c r="JSP744" s="479"/>
      <c r="JSQ744" s="479"/>
      <c r="JSR744" s="479"/>
      <c r="JSS744" s="479"/>
      <c r="JST744" s="479"/>
      <c r="JSU744" s="479"/>
      <c r="JSV744" s="479"/>
      <c r="JSW744" s="479"/>
      <c r="JSX744" s="479"/>
      <c r="JSY744" s="479"/>
      <c r="JSZ744" s="479"/>
      <c r="JTA744" s="479"/>
      <c r="JTB744" s="479"/>
      <c r="JTC744" s="479"/>
      <c r="JTD744" s="479"/>
      <c r="JTE744" s="479"/>
      <c r="JTF744" s="479"/>
      <c r="JTG744" s="479"/>
      <c r="JTH744" s="479"/>
      <c r="JTI744" s="479"/>
      <c r="JTJ744" s="479"/>
      <c r="JTK744" s="479"/>
      <c r="JTL744" s="479"/>
      <c r="JTM744" s="479"/>
      <c r="JTN744" s="479"/>
      <c r="JTO744" s="479"/>
      <c r="JTP744" s="479"/>
      <c r="JTQ744" s="479"/>
      <c r="JTR744" s="479"/>
      <c r="JTS744" s="479"/>
      <c r="JTT744" s="479"/>
      <c r="JTU744" s="479"/>
      <c r="JTV744" s="479"/>
      <c r="JTW744" s="479"/>
      <c r="JTX744" s="479"/>
      <c r="JTY744" s="479"/>
      <c r="JTZ744" s="479"/>
      <c r="JUA744" s="479"/>
      <c r="JUB744" s="479"/>
      <c r="JUC744" s="479"/>
      <c r="JUD744" s="479"/>
      <c r="JUE744" s="479"/>
      <c r="JUF744" s="479"/>
      <c r="JUG744" s="479"/>
      <c r="JUH744" s="479"/>
      <c r="JUI744" s="479"/>
      <c r="JUJ744" s="479"/>
      <c r="JUK744" s="479"/>
      <c r="JUL744" s="479"/>
      <c r="JUM744" s="479"/>
      <c r="JUN744" s="479"/>
      <c r="JUO744" s="479"/>
      <c r="JUP744" s="479"/>
      <c r="JUQ744" s="479"/>
      <c r="JUR744" s="479"/>
      <c r="JUS744" s="479"/>
      <c r="JUT744" s="479"/>
      <c r="JUU744" s="479"/>
      <c r="JUV744" s="479"/>
      <c r="JUW744" s="479"/>
      <c r="JUX744" s="479"/>
      <c r="JUY744" s="479"/>
      <c r="JUZ744" s="479"/>
      <c r="JVA744" s="479"/>
      <c r="JVB744" s="479"/>
      <c r="JVC744" s="479"/>
      <c r="JVD744" s="479"/>
      <c r="JVE744" s="479"/>
      <c r="JVF744" s="479"/>
      <c r="JVG744" s="479"/>
      <c r="JVH744" s="479"/>
      <c r="JVI744" s="479"/>
      <c r="JVJ744" s="479"/>
      <c r="JVK744" s="479"/>
      <c r="JVL744" s="479"/>
      <c r="JVM744" s="479"/>
      <c r="JVN744" s="479"/>
      <c r="JVO744" s="479"/>
      <c r="JVP744" s="479"/>
      <c r="JVQ744" s="479"/>
      <c r="JVR744" s="479"/>
      <c r="JVS744" s="479"/>
      <c r="JVT744" s="479"/>
      <c r="JVU744" s="479"/>
      <c r="JVV744" s="479"/>
      <c r="JVW744" s="479"/>
      <c r="JVX744" s="479"/>
      <c r="JVY744" s="479"/>
      <c r="JVZ744" s="479"/>
      <c r="JWA744" s="479"/>
      <c r="JWB744" s="479"/>
      <c r="JWC744" s="479"/>
      <c r="JWD744" s="479"/>
      <c r="JWE744" s="479"/>
      <c r="JWF744" s="479"/>
      <c r="JWG744" s="479"/>
      <c r="JWH744" s="479"/>
      <c r="JWI744" s="479"/>
      <c r="JWJ744" s="479"/>
      <c r="JWK744" s="479"/>
      <c r="JWL744" s="479"/>
      <c r="JWM744" s="479"/>
      <c r="JWN744" s="479"/>
      <c r="JWO744" s="479"/>
      <c r="JWP744" s="479"/>
      <c r="JWQ744" s="479"/>
      <c r="JWR744" s="479"/>
      <c r="JWS744" s="479"/>
      <c r="JWT744" s="479"/>
      <c r="JWU744" s="479"/>
      <c r="JWV744" s="479"/>
      <c r="JWW744" s="479"/>
      <c r="JWX744" s="479"/>
      <c r="JWY744" s="479"/>
      <c r="JWZ744" s="479"/>
      <c r="JXA744" s="479"/>
      <c r="JXB744" s="479"/>
      <c r="JXC744" s="479"/>
      <c r="JXD744" s="479"/>
      <c r="JXE744" s="479"/>
      <c r="JXF744" s="479"/>
      <c r="JXG744" s="479"/>
      <c r="JXH744" s="479"/>
      <c r="JXI744" s="479"/>
      <c r="JXJ744" s="479"/>
      <c r="JXK744" s="479"/>
      <c r="JXL744" s="479"/>
      <c r="JXM744" s="479"/>
      <c r="JXN744" s="479"/>
      <c r="JXO744" s="479"/>
      <c r="JXP744" s="479"/>
      <c r="JXQ744" s="479"/>
      <c r="JXR744" s="479"/>
      <c r="JXS744" s="479"/>
      <c r="JXT744" s="479"/>
      <c r="JXU744" s="479"/>
      <c r="JXV744" s="479"/>
      <c r="JXW744" s="479"/>
      <c r="JXX744" s="479"/>
      <c r="JXY744" s="479"/>
      <c r="JXZ744" s="479"/>
      <c r="JYA744" s="479"/>
      <c r="JYB744" s="479"/>
      <c r="JYC744" s="479"/>
      <c r="JYD744" s="479"/>
      <c r="JYE744" s="479"/>
      <c r="JYF744" s="479"/>
      <c r="JYG744" s="479"/>
      <c r="JYH744" s="479"/>
      <c r="JYI744" s="479"/>
      <c r="JYJ744" s="479"/>
      <c r="JYK744" s="479"/>
      <c r="JYL744" s="479"/>
      <c r="JYM744" s="479"/>
      <c r="JYN744" s="479"/>
      <c r="JYO744" s="479"/>
      <c r="JYP744" s="479"/>
      <c r="JYQ744" s="479"/>
      <c r="JYR744" s="479"/>
      <c r="JYS744" s="479"/>
      <c r="JYT744" s="479"/>
      <c r="JYU744" s="479"/>
      <c r="JYV744" s="479"/>
      <c r="JYW744" s="479"/>
      <c r="JYX744" s="479"/>
      <c r="JYY744" s="479"/>
      <c r="JYZ744" s="479"/>
      <c r="JZA744" s="479"/>
      <c r="JZB744" s="479"/>
      <c r="JZC744" s="479"/>
      <c r="JZD744" s="479"/>
      <c r="JZE744" s="479"/>
      <c r="JZF744" s="479"/>
      <c r="JZG744" s="479"/>
      <c r="JZH744" s="479"/>
      <c r="JZI744" s="479"/>
      <c r="JZJ744" s="479"/>
      <c r="JZK744" s="479"/>
      <c r="JZL744" s="479"/>
      <c r="JZM744" s="479"/>
      <c r="JZN744" s="479"/>
      <c r="JZO744" s="479"/>
      <c r="JZP744" s="479"/>
      <c r="JZQ744" s="479"/>
      <c r="JZR744" s="479"/>
      <c r="JZS744" s="479"/>
      <c r="JZT744" s="479"/>
      <c r="JZU744" s="479"/>
      <c r="JZV744" s="479"/>
      <c r="JZW744" s="479"/>
      <c r="JZX744" s="479"/>
      <c r="JZY744" s="479"/>
      <c r="JZZ744" s="479"/>
      <c r="KAA744" s="479"/>
      <c r="KAB744" s="479"/>
      <c r="KAC744" s="479"/>
      <c r="KAD744" s="479"/>
      <c r="KAE744" s="479"/>
      <c r="KAF744" s="479"/>
      <c r="KAG744" s="479"/>
      <c r="KAH744" s="479"/>
      <c r="KAI744" s="479"/>
      <c r="KAJ744" s="479"/>
      <c r="KAK744" s="479"/>
      <c r="KAL744" s="479"/>
      <c r="KAM744" s="479"/>
      <c r="KAN744" s="479"/>
      <c r="KAO744" s="479"/>
      <c r="KAP744" s="479"/>
      <c r="KAQ744" s="479"/>
      <c r="KAR744" s="479"/>
      <c r="KAS744" s="479"/>
      <c r="KAT744" s="479"/>
      <c r="KAU744" s="479"/>
      <c r="KAV744" s="479"/>
      <c r="KAW744" s="479"/>
      <c r="KAX744" s="479"/>
      <c r="KAY744" s="479"/>
      <c r="KAZ744" s="479"/>
      <c r="KBA744" s="479"/>
      <c r="KBB744" s="479"/>
      <c r="KBC744" s="479"/>
      <c r="KBD744" s="479"/>
      <c r="KBE744" s="479"/>
      <c r="KBF744" s="479"/>
      <c r="KBG744" s="479"/>
      <c r="KBH744" s="479"/>
      <c r="KBI744" s="479"/>
      <c r="KBJ744" s="479"/>
      <c r="KBK744" s="479"/>
      <c r="KBL744" s="479"/>
      <c r="KBM744" s="479"/>
      <c r="KBN744" s="479"/>
      <c r="KBO744" s="479"/>
      <c r="KBP744" s="479"/>
      <c r="KBQ744" s="479"/>
      <c r="KBR744" s="479"/>
      <c r="KBS744" s="479"/>
      <c r="KBT744" s="479"/>
      <c r="KBU744" s="479"/>
      <c r="KBV744" s="479"/>
      <c r="KBW744" s="479"/>
      <c r="KBX744" s="479"/>
      <c r="KBY744" s="479"/>
      <c r="KBZ744" s="479"/>
      <c r="KCA744" s="479"/>
      <c r="KCB744" s="479"/>
      <c r="KCC744" s="479"/>
      <c r="KCD744" s="479"/>
      <c r="KCE744" s="479"/>
      <c r="KCF744" s="479"/>
      <c r="KCG744" s="479"/>
      <c r="KCH744" s="479"/>
      <c r="KCI744" s="479"/>
      <c r="KCJ744" s="479"/>
      <c r="KCK744" s="479"/>
      <c r="KCL744" s="479"/>
      <c r="KCM744" s="479"/>
      <c r="KCN744" s="479"/>
      <c r="KCO744" s="479"/>
      <c r="KCP744" s="479"/>
      <c r="KCQ744" s="479"/>
      <c r="KCR744" s="479"/>
      <c r="KCS744" s="479"/>
      <c r="KCT744" s="479"/>
      <c r="KCU744" s="479"/>
      <c r="KCV744" s="479"/>
      <c r="KCW744" s="479"/>
      <c r="KCX744" s="479"/>
      <c r="KCY744" s="479"/>
      <c r="KCZ744" s="479"/>
      <c r="KDA744" s="479"/>
      <c r="KDB744" s="479"/>
      <c r="KDC744" s="479"/>
      <c r="KDD744" s="479"/>
      <c r="KDE744" s="479"/>
      <c r="KDF744" s="479"/>
      <c r="KDG744" s="479"/>
      <c r="KDH744" s="479"/>
      <c r="KDI744" s="479"/>
      <c r="KDJ744" s="479"/>
      <c r="KDK744" s="479"/>
      <c r="KDL744" s="479"/>
      <c r="KDM744" s="479"/>
      <c r="KDN744" s="479"/>
      <c r="KDO744" s="479"/>
      <c r="KDP744" s="479"/>
      <c r="KDQ744" s="479"/>
      <c r="KDR744" s="479"/>
      <c r="KDS744" s="479"/>
      <c r="KDT744" s="479"/>
      <c r="KDU744" s="479"/>
      <c r="KDV744" s="479"/>
      <c r="KDW744" s="479"/>
      <c r="KDX744" s="479"/>
      <c r="KDY744" s="479"/>
      <c r="KDZ744" s="479"/>
      <c r="KEA744" s="479"/>
      <c r="KEB744" s="479"/>
      <c r="KEC744" s="479"/>
      <c r="KED744" s="479"/>
      <c r="KEE744" s="479"/>
      <c r="KEF744" s="479"/>
      <c r="KEG744" s="479"/>
      <c r="KEH744" s="479"/>
      <c r="KEI744" s="479"/>
      <c r="KEJ744" s="479"/>
      <c r="KEK744" s="479"/>
      <c r="KEL744" s="479"/>
      <c r="KEM744" s="479"/>
      <c r="KEN744" s="479"/>
      <c r="KEO744" s="479"/>
      <c r="KEP744" s="479"/>
      <c r="KEQ744" s="479"/>
      <c r="KER744" s="479"/>
      <c r="KES744" s="479"/>
      <c r="KET744" s="479"/>
      <c r="KEU744" s="479"/>
      <c r="KEV744" s="479"/>
      <c r="KEW744" s="479"/>
      <c r="KEX744" s="479"/>
      <c r="KEY744" s="479"/>
      <c r="KEZ744" s="479"/>
      <c r="KFA744" s="479"/>
      <c r="KFB744" s="479"/>
      <c r="KFC744" s="479"/>
      <c r="KFD744" s="479"/>
      <c r="KFE744" s="479"/>
      <c r="KFF744" s="479"/>
      <c r="KFG744" s="479"/>
      <c r="KFH744" s="479"/>
      <c r="KFI744" s="479"/>
      <c r="KFJ744" s="479"/>
      <c r="KFK744" s="479"/>
      <c r="KFL744" s="479"/>
      <c r="KFM744" s="479"/>
      <c r="KFN744" s="479"/>
      <c r="KFO744" s="479"/>
      <c r="KFP744" s="479"/>
      <c r="KFQ744" s="479"/>
      <c r="KFR744" s="479"/>
      <c r="KFS744" s="479"/>
      <c r="KFT744" s="479"/>
      <c r="KFU744" s="479"/>
      <c r="KFV744" s="479"/>
      <c r="KFW744" s="479"/>
      <c r="KFX744" s="479"/>
      <c r="KFY744" s="479"/>
      <c r="KFZ744" s="479"/>
      <c r="KGA744" s="479"/>
      <c r="KGB744" s="479"/>
      <c r="KGC744" s="479"/>
      <c r="KGD744" s="479"/>
      <c r="KGE744" s="479"/>
      <c r="KGF744" s="479"/>
      <c r="KGG744" s="479"/>
      <c r="KGH744" s="479"/>
      <c r="KGI744" s="479"/>
      <c r="KGJ744" s="479"/>
      <c r="KGK744" s="479"/>
      <c r="KGL744" s="479"/>
      <c r="KGM744" s="479"/>
      <c r="KGN744" s="479"/>
      <c r="KGO744" s="479"/>
      <c r="KGP744" s="479"/>
      <c r="KGQ744" s="479"/>
      <c r="KGR744" s="479"/>
      <c r="KGS744" s="479"/>
      <c r="KGT744" s="479"/>
      <c r="KGU744" s="479"/>
      <c r="KGV744" s="479"/>
      <c r="KGW744" s="479"/>
      <c r="KGX744" s="479"/>
      <c r="KGY744" s="479"/>
      <c r="KGZ744" s="479"/>
      <c r="KHA744" s="479"/>
      <c r="KHB744" s="479"/>
      <c r="KHC744" s="479"/>
      <c r="KHD744" s="479"/>
      <c r="KHE744" s="479"/>
      <c r="KHF744" s="479"/>
      <c r="KHG744" s="479"/>
      <c r="KHH744" s="479"/>
      <c r="KHI744" s="479"/>
      <c r="KHJ744" s="479"/>
      <c r="KHK744" s="479"/>
      <c r="KHL744" s="479"/>
      <c r="KHM744" s="479"/>
      <c r="KHN744" s="479"/>
      <c r="KHO744" s="479"/>
      <c r="KHP744" s="479"/>
      <c r="KHQ744" s="479"/>
      <c r="KHR744" s="479"/>
      <c r="KHS744" s="479"/>
      <c r="KHT744" s="479"/>
      <c r="KHU744" s="479"/>
      <c r="KHV744" s="479"/>
      <c r="KHW744" s="479"/>
      <c r="KHX744" s="479"/>
      <c r="KHY744" s="479"/>
      <c r="KHZ744" s="479"/>
      <c r="KIA744" s="479"/>
      <c r="KIB744" s="479"/>
      <c r="KIC744" s="479"/>
      <c r="KID744" s="479"/>
      <c r="KIE744" s="479"/>
      <c r="KIF744" s="479"/>
      <c r="KIG744" s="479"/>
      <c r="KIH744" s="479"/>
      <c r="KII744" s="479"/>
      <c r="KIJ744" s="479"/>
      <c r="KIK744" s="479"/>
      <c r="KIL744" s="479"/>
      <c r="KIM744" s="479"/>
      <c r="KIN744" s="479"/>
      <c r="KIO744" s="479"/>
      <c r="KIP744" s="479"/>
      <c r="KIQ744" s="479"/>
      <c r="KIR744" s="479"/>
      <c r="KIS744" s="479"/>
      <c r="KIT744" s="479"/>
      <c r="KIU744" s="479"/>
      <c r="KIV744" s="479"/>
      <c r="KIW744" s="479"/>
      <c r="KIX744" s="479"/>
      <c r="KIY744" s="479"/>
      <c r="KIZ744" s="479"/>
      <c r="KJA744" s="479"/>
      <c r="KJB744" s="479"/>
      <c r="KJC744" s="479"/>
      <c r="KJD744" s="479"/>
      <c r="KJE744" s="479"/>
      <c r="KJF744" s="479"/>
      <c r="KJG744" s="479"/>
      <c r="KJH744" s="479"/>
      <c r="KJI744" s="479"/>
      <c r="KJJ744" s="479"/>
      <c r="KJK744" s="479"/>
      <c r="KJL744" s="479"/>
      <c r="KJM744" s="479"/>
      <c r="KJN744" s="479"/>
      <c r="KJO744" s="479"/>
      <c r="KJP744" s="479"/>
      <c r="KJQ744" s="479"/>
      <c r="KJR744" s="479"/>
      <c r="KJS744" s="479"/>
      <c r="KJT744" s="479"/>
      <c r="KJU744" s="479"/>
      <c r="KJV744" s="479"/>
      <c r="KJW744" s="479"/>
      <c r="KJX744" s="479"/>
      <c r="KJY744" s="479"/>
      <c r="KJZ744" s="479"/>
      <c r="KKA744" s="479"/>
      <c r="KKB744" s="479"/>
      <c r="KKC744" s="479"/>
      <c r="KKD744" s="479"/>
      <c r="KKE744" s="479"/>
      <c r="KKF744" s="479"/>
      <c r="KKG744" s="479"/>
      <c r="KKH744" s="479"/>
      <c r="KKI744" s="479"/>
      <c r="KKJ744" s="479"/>
      <c r="KKK744" s="479"/>
      <c r="KKL744" s="479"/>
      <c r="KKM744" s="479"/>
      <c r="KKN744" s="479"/>
      <c r="KKO744" s="479"/>
      <c r="KKP744" s="479"/>
      <c r="KKQ744" s="479"/>
      <c r="KKR744" s="479"/>
      <c r="KKS744" s="479"/>
      <c r="KKT744" s="479"/>
      <c r="KKU744" s="479"/>
      <c r="KKV744" s="479"/>
      <c r="KKW744" s="479"/>
      <c r="KKX744" s="479"/>
      <c r="KKY744" s="479"/>
      <c r="KKZ744" s="479"/>
      <c r="KLA744" s="479"/>
      <c r="KLB744" s="479"/>
      <c r="KLC744" s="479"/>
      <c r="KLD744" s="479"/>
      <c r="KLE744" s="479"/>
      <c r="KLF744" s="479"/>
      <c r="KLG744" s="479"/>
      <c r="KLH744" s="479"/>
      <c r="KLI744" s="479"/>
      <c r="KLJ744" s="479"/>
      <c r="KLK744" s="479"/>
      <c r="KLL744" s="479"/>
      <c r="KLM744" s="479"/>
      <c r="KLN744" s="479"/>
      <c r="KLO744" s="479"/>
      <c r="KLP744" s="479"/>
      <c r="KLQ744" s="479"/>
      <c r="KLR744" s="479"/>
      <c r="KLS744" s="479"/>
      <c r="KLT744" s="479"/>
      <c r="KLU744" s="479"/>
      <c r="KLV744" s="479"/>
      <c r="KLW744" s="479"/>
      <c r="KLX744" s="479"/>
      <c r="KLY744" s="479"/>
      <c r="KLZ744" s="479"/>
      <c r="KMA744" s="479"/>
      <c r="KMB744" s="479"/>
      <c r="KMC744" s="479"/>
      <c r="KMD744" s="479"/>
      <c r="KME744" s="479"/>
      <c r="KMF744" s="479"/>
      <c r="KMG744" s="479"/>
      <c r="KMH744" s="479"/>
      <c r="KMI744" s="479"/>
      <c r="KMJ744" s="479"/>
      <c r="KMK744" s="479"/>
      <c r="KML744" s="479"/>
      <c r="KMM744" s="479"/>
      <c r="KMN744" s="479"/>
      <c r="KMO744" s="479"/>
      <c r="KMP744" s="479"/>
      <c r="KMQ744" s="479"/>
      <c r="KMR744" s="479"/>
      <c r="KMS744" s="479"/>
      <c r="KMT744" s="479"/>
      <c r="KMU744" s="479"/>
      <c r="KMV744" s="479"/>
      <c r="KMW744" s="479"/>
      <c r="KMX744" s="479"/>
      <c r="KMY744" s="479"/>
      <c r="KMZ744" s="479"/>
      <c r="KNA744" s="479"/>
      <c r="KNB744" s="479"/>
      <c r="KNC744" s="479"/>
      <c r="KND744" s="479"/>
      <c r="KNE744" s="479"/>
      <c r="KNF744" s="479"/>
      <c r="KNG744" s="479"/>
      <c r="KNH744" s="479"/>
      <c r="KNI744" s="479"/>
      <c r="KNJ744" s="479"/>
      <c r="KNK744" s="479"/>
      <c r="KNL744" s="479"/>
      <c r="KNM744" s="479"/>
      <c r="KNN744" s="479"/>
      <c r="KNO744" s="479"/>
      <c r="KNP744" s="479"/>
      <c r="KNQ744" s="479"/>
      <c r="KNR744" s="479"/>
      <c r="KNS744" s="479"/>
      <c r="KNT744" s="479"/>
      <c r="KNU744" s="479"/>
      <c r="KNV744" s="479"/>
      <c r="KNW744" s="479"/>
      <c r="KNX744" s="479"/>
      <c r="KNY744" s="479"/>
      <c r="KNZ744" s="479"/>
      <c r="KOA744" s="479"/>
      <c r="KOB744" s="479"/>
      <c r="KOC744" s="479"/>
      <c r="KOD744" s="479"/>
      <c r="KOE744" s="479"/>
      <c r="KOF744" s="479"/>
      <c r="KOG744" s="479"/>
      <c r="KOH744" s="479"/>
      <c r="KOI744" s="479"/>
      <c r="KOJ744" s="479"/>
      <c r="KOK744" s="479"/>
      <c r="KOL744" s="479"/>
      <c r="KOM744" s="479"/>
      <c r="KON744" s="479"/>
      <c r="KOO744" s="479"/>
      <c r="KOP744" s="479"/>
      <c r="KOQ744" s="479"/>
      <c r="KOR744" s="479"/>
      <c r="KOS744" s="479"/>
      <c r="KOT744" s="479"/>
      <c r="KOU744" s="479"/>
      <c r="KOV744" s="479"/>
      <c r="KOW744" s="479"/>
      <c r="KOX744" s="479"/>
      <c r="KOY744" s="479"/>
      <c r="KOZ744" s="479"/>
      <c r="KPA744" s="479"/>
      <c r="KPB744" s="479"/>
      <c r="KPC744" s="479"/>
      <c r="KPD744" s="479"/>
      <c r="KPE744" s="479"/>
      <c r="KPF744" s="479"/>
      <c r="KPG744" s="479"/>
      <c r="KPH744" s="479"/>
      <c r="KPI744" s="479"/>
      <c r="KPJ744" s="479"/>
      <c r="KPK744" s="479"/>
      <c r="KPL744" s="479"/>
      <c r="KPM744" s="479"/>
      <c r="KPN744" s="479"/>
      <c r="KPO744" s="479"/>
      <c r="KPP744" s="479"/>
      <c r="KPQ744" s="479"/>
      <c r="KPR744" s="479"/>
      <c r="KPS744" s="479"/>
      <c r="KPT744" s="479"/>
      <c r="KPU744" s="479"/>
      <c r="KPV744" s="479"/>
      <c r="KPW744" s="479"/>
      <c r="KPX744" s="479"/>
      <c r="KPY744" s="479"/>
      <c r="KPZ744" s="479"/>
      <c r="KQA744" s="479"/>
      <c r="KQB744" s="479"/>
      <c r="KQC744" s="479"/>
      <c r="KQD744" s="479"/>
      <c r="KQE744" s="479"/>
      <c r="KQF744" s="479"/>
      <c r="KQG744" s="479"/>
      <c r="KQH744" s="479"/>
      <c r="KQI744" s="479"/>
      <c r="KQJ744" s="479"/>
      <c r="KQK744" s="479"/>
      <c r="KQL744" s="479"/>
      <c r="KQM744" s="479"/>
      <c r="KQN744" s="479"/>
      <c r="KQO744" s="479"/>
      <c r="KQP744" s="479"/>
      <c r="KQQ744" s="479"/>
      <c r="KQR744" s="479"/>
      <c r="KQS744" s="479"/>
      <c r="KQT744" s="479"/>
      <c r="KQU744" s="479"/>
      <c r="KQV744" s="479"/>
      <c r="KQW744" s="479"/>
      <c r="KQX744" s="479"/>
      <c r="KQY744" s="479"/>
      <c r="KQZ744" s="479"/>
      <c r="KRA744" s="479"/>
      <c r="KRB744" s="479"/>
      <c r="KRC744" s="479"/>
      <c r="KRD744" s="479"/>
      <c r="KRE744" s="479"/>
      <c r="KRF744" s="479"/>
      <c r="KRG744" s="479"/>
      <c r="KRH744" s="479"/>
      <c r="KRI744" s="479"/>
      <c r="KRJ744" s="479"/>
      <c r="KRK744" s="479"/>
      <c r="KRL744" s="479"/>
      <c r="KRM744" s="479"/>
      <c r="KRN744" s="479"/>
      <c r="KRO744" s="479"/>
      <c r="KRP744" s="479"/>
      <c r="KRQ744" s="479"/>
      <c r="KRR744" s="479"/>
      <c r="KRS744" s="479"/>
      <c r="KRT744" s="479"/>
      <c r="KRU744" s="479"/>
      <c r="KRV744" s="479"/>
      <c r="KRW744" s="479"/>
      <c r="KRX744" s="479"/>
      <c r="KRY744" s="479"/>
      <c r="KRZ744" s="479"/>
      <c r="KSA744" s="479"/>
      <c r="KSB744" s="479"/>
      <c r="KSC744" s="479"/>
      <c r="KSD744" s="479"/>
      <c r="KSE744" s="479"/>
      <c r="KSF744" s="479"/>
      <c r="KSG744" s="479"/>
      <c r="KSH744" s="479"/>
      <c r="KSI744" s="479"/>
      <c r="KSJ744" s="479"/>
      <c r="KSK744" s="479"/>
      <c r="KSL744" s="479"/>
      <c r="KSM744" s="479"/>
      <c r="KSN744" s="479"/>
      <c r="KSO744" s="479"/>
      <c r="KSP744" s="479"/>
      <c r="KSQ744" s="479"/>
      <c r="KSR744" s="479"/>
      <c r="KSS744" s="479"/>
      <c r="KST744" s="479"/>
      <c r="KSU744" s="479"/>
      <c r="KSV744" s="479"/>
      <c r="KSW744" s="479"/>
      <c r="KSX744" s="479"/>
      <c r="KSY744" s="479"/>
      <c r="KSZ744" s="479"/>
      <c r="KTA744" s="479"/>
      <c r="KTB744" s="479"/>
      <c r="KTC744" s="479"/>
      <c r="KTD744" s="479"/>
      <c r="KTE744" s="479"/>
      <c r="KTF744" s="479"/>
      <c r="KTG744" s="479"/>
      <c r="KTH744" s="479"/>
      <c r="KTI744" s="479"/>
      <c r="KTJ744" s="479"/>
      <c r="KTK744" s="479"/>
      <c r="KTL744" s="479"/>
      <c r="KTM744" s="479"/>
      <c r="KTN744" s="479"/>
      <c r="KTO744" s="479"/>
      <c r="KTP744" s="479"/>
      <c r="KTQ744" s="479"/>
      <c r="KTR744" s="479"/>
      <c r="KTS744" s="479"/>
      <c r="KTT744" s="479"/>
      <c r="KTU744" s="479"/>
      <c r="KTV744" s="479"/>
      <c r="KTW744" s="479"/>
      <c r="KTX744" s="479"/>
      <c r="KTY744" s="479"/>
      <c r="KTZ744" s="479"/>
      <c r="KUA744" s="479"/>
      <c r="KUB744" s="479"/>
      <c r="KUC744" s="479"/>
      <c r="KUD744" s="479"/>
      <c r="KUE744" s="479"/>
      <c r="KUF744" s="479"/>
      <c r="KUG744" s="479"/>
      <c r="KUH744" s="479"/>
      <c r="KUI744" s="479"/>
      <c r="KUJ744" s="479"/>
      <c r="KUK744" s="479"/>
      <c r="KUL744" s="479"/>
      <c r="KUM744" s="479"/>
      <c r="KUN744" s="479"/>
      <c r="KUO744" s="479"/>
      <c r="KUP744" s="479"/>
      <c r="KUQ744" s="479"/>
      <c r="KUR744" s="479"/>
      <c r="KUS744" s="479"/>
      <c r="KUT744" s="479"/>
      <c r="KUU744" s="479"/>
      <c r="KUV744" s="479"/>
      <c r="KUW744" s="479"/>
      <c r="KUX744" s="479"/>
      <c r="KUY744" s="479"/>
      <c r="KUZ744" s="479"/>
      <c r="KVA744" s="479"/>
      <c r="KVB744" s="479"/>
      <c r="KVC744" s="479"/>
      <c r="KVD744" s="479"/>
      <c r="KVE744" s="479"/>
      <c r="KVF744" s="479"/>
      <c r="KVG744" s="479"/>
      <c r="KVH744" s="479"/>
      <c r="KVI744" s="479"/>
      <c r="KVJ744" s="479"/>
      <c r="KVK744" s="479"/>
      <c r="KVL744" s="479"/>
      <c r="KVM744" s="479"/>
      <c r="KVN744" s="479"/>
      <c r="KVO744" s="479"/>
      <c r="KVP744" s="479"/>
      <c r="KVQ744" s="479"/>
      <c r="KVR744" s="479"/>
      <c r="KVS744" s="479"/>
      <c r="KVT744" s="479"/>
      <c r="KVU744" s="479"/>
      <c r="KVV744" s="479"/>
      <c r="KVW744" s="479"/>
      <c r="KVX744" s="479"/>
      <c r="KVY744" s="479"/>
      <c r="KVZ744" s="479"/>
      <c r="KWA744" s="479"/>
      <c r="KWB744" s="479"/>
      <c r="KWC744" s="479"/>
      <c r="KWD744" s="479"/>
      <c r="KWE744" s="479"/>
      <c r="KWF744" s="479"/>
      <c r="KWG744" s="479"/>
      <c r="KWH744" s="479"/>
      <c r="KWI744" s="479"/>
      <c r="KWJ744" s="479"/>
      <c r="KWK744" s="479"/>
      <c r="KWL744" s="479"/>
      <c r="KWM744" s="479"/>
      <c r="KWN744" s="479"/>
      <c r="KWO744" s="479"/>
      <c r="KWP744" s="479"/>
      <c r="KWQ744" s="479"/>
      <c r="KWR744" s="479"/>
      <c r="KWS744" s="479"/>
      <c r="KWT744" s="479"/>
      <c r="KWU744" s="479"/>
      <c r="KWV744" s="479"/>
      <c r="KWW744" s="479"/>
      <c r="KWX744" s="479"/>
      <c r="KWY744" s="479"/>
      <c r="KWZ744" s="479"/>
      <c r="KXA744" s="479"/>
      <c r="KXB744" s="479"/>
      <c r="KXC744" s="479"/>
      <c r="KXD744" s="479"/>
      <c r="KXE744" s="479"/>
      <c r="KXF744" s="479"/>
      <c r="KXG744" s="479"/>
      <c r="KXH744" s="479"/>
      <c r="KXI744" s="479"/>
      <c r="KXJ744" s="479"/>
      <c r="KXK744" s="479"/>
      <c r="KXL744" s="479"/>
      <c r="KXM744" s="479"/>
      <c r="KXN744" s="479"/>
      <c r="KXO744" s="479"/>
      <c r="KXP744" s="479"/>
      <c r="KXQ744" s="479"/>
      <c r="KXR744" s="479"/>
      <c r="KXS744" s="479"/>
      <c r="KXT744" s="479"/>
      <c r="KXU744" s="479"/>
      <c r="KXV744" s="479"/>
      <c r="KXW744" s="479"/>
      <c r="KXX744" s="479"/>
      <c r="KXY744" s="479"/>
      <c r="KXZ744" s="479"/>
      <c r="KYA744" s="479"/>
      <c r="KYB744" s="479"/>
      <c r="KYC744" s="479"/>
      <c r="KYD744" s="479"/>
      <c r="KYE744" s="479"/>
      <c r="KYF744" s="479"/>
      <c r="KYG744" s="479"/>
      <c r="KYH744" s="479"/>
      <c r="KYI744" s="479"/>
      <c r="KYJ744" s="479"/>
      <c r="KYK744" s="479"/>
      <c r="KYL744" s="479"/>
      <c r="KYM744" s="479"/>
      <c r="KYN744" s="479"/>
      <c r="KYO744" s="479"/>
      <c r="KYP744" s="479"/>
      <c r="KYQ744" s="479"/>
      <c r="KYR744" s="479"/>
      <c r="KYS744" s="479"/>
      <c r="KYT744" s="479"/>
      <c r="KYU744" s="479"/>
      <c r="KYV744" s="479"/>
      <c r="KYW744" s="479"/>
      <c r="KYX744" s="479"/>
      <c r="KYY744" s="479"/>
      <c r="KYZ744" s="479"/>
      <c r="KZA744" s="479"/>
      <c r="KZB744" s="479"/>
      <c r="KZC744" s="479"/>
      <c r="KZD744" s="479"/>
      <c r="KZE744" s="479"/>
      <c r="KZF744" s="479"/>
      <c r="KZG744" s="479"/>
      <c r="KZH744" s="479"/>
      <c r="KZI744" s="479"/>
      <c r="KZJ744" s="479"/>
      <c r="KZK744" s="479"/>
      <c r="KZL744" s="479"/>
      <c r="KZM744" s="479"/>
      <c r="KZN744" s="479"/>
      <c r="KZO744" s="479"/>
      <c r="KZP744" s="479"/>
      <c r="KZQ744" s="479"/>
      <c r="KZR744" s="479"/>
      <c r="KZS744" s="479"/>
      <c r="KZT744" s="479"/>
      <c r="KZU744" s="479"/>
      <c r="KZV744" s="479"/>
      <c r="KZW744" s="479"/>
      <c r="KZX744" s="479"/>
      <c r="KZY744" s="479"/>
      <c r="KZZ744" s="479"/>
      <c r="LAA744" s="479"/>
      <c r="LAB744" s="479"/>
      <c r="LAC744" s="479"/>
      <c r="LAD744" s="479"/>
      <c r="LAE744" s="479"/>
      <c r="LAF744" s="479"/>
      <c r="LAG744" s="479"/>
      <c r="LAH744" s="479"/>
      <c r="LAI744" s="479"/>
      <c r="LAJ744" s="479"/>
      <c r="LAK744" s="479"/>
      <c r="LAL744" s="479"/>
      <c r="LAM744" s="479"/>
      <c r="LAN744" s="479"/>
      <c r="LAO744" s="479"/>
      <c r="LAP744" s="479"/>
      <c r="LAQ744" s="479"/>
      <c r="LAR744" s="479"/>
      <c r="LAS744" s="479"/>
      <c r="LAT744" s="479"/>
      <c r="LAU744" s="479"/>
      <c r="LAV744" s="479"/>
      <c r="LAW744" s="479"/>
      <c r="LAX744" s="479"/>
      <c r="LAY744" s="479"/>
      <c r="LAZ744" s="479"/>
      <c r="LBA744" s="479"/>
      <c r="LBB744" s="479"/>
      <c r="LBC744" s="479"/>
      <c r="LBD744" s="479"/>
      <c r="LBE744" s="479"/>
      <c r="LBF744" s="479"/>
      <c r="LBG744" s="479"/>
      <c r="LBH744" s="479"/>
      <c r="LBI744" s="479"/>
      <c r="LBJ744" s="479"/>
      <c r="LBK744" s="479"/>
      <c r="LBL744" s="479"/>
      <c r="LBM744" s="479"/>
      <c r="LBN744" s="479"/>
      <c r="LBO744" s="479"/>
      <c r="LBP744" s="479"/>
      <c r="LBQ744" s="479"/>
      <c r="LBR744" s="479"/>
      <c r="LBS744" s="479"/>
      <c r="LBT744" s="479"/>
      <c r="LBU744" s="479"/>
      <c r="LBV744" s="479"/>
      <c r="LBW744" s="479"/>
      <c r="LBX744" s="479"/>
      <c r="LBY744" s="479"/>
      <c r="LBZ744" s="479"/>
      <c r="LCA744" s="479"/>
      <c r="LCB744" s="479"/>
      <c r="LCC744" s="479"/>
      <c r="LCD744" s="479"/>
      <c r="LCE744" s="479"/>
      <c r="LCF744" s="479"/>
      <c r="LCG744" s="479"/>
      <c r="LCH744" s="479"/>
      <c r="LCI744" s="479"/>
      <c r="LCJ744" s="479"/>
      <c r="LCK744" s="479"/>
      <c r="LCL744" s="479"/>
      <c r="LCM744" s="479"/>
      <c r="LCN744" s="479"/>
      <c r="LCO744" s="479"/>
      <c r="LCP744" s="479"/>
      <c r="LCQ744" s="479"/>
      <c r="LCR744" s="479"/>
      <c r="LCS744" s="479"/>
      <c r="LCT744" s="479"/>
      <c r="LCU744" s="479"/>
      <c r="LCV744" s="479"/>
      <c r="LCW744" s="479"/>
      <c r="LCX744" s="479"/>
      <c r="LCY744" s="479"/>
      <c r="LCZ744" s="479"/>
      <c r="LDA744" s="479"/>
      <c r="LDB744" s="479"/>
      <c r="LDC744" s="479"/>
      <c r="LDD744" s="479"/>
      <c r="LDE744" s="479"/>
      <c r="LDF744" s="479"/>
      <c r="LDG744" s="479"/>
      <c r="LDH744" s="479"/>
      <c r="LDI744" s="479"/>
      <c r="LDJ744" s="479"/>
      <c r="LDK744" s="479"/>
      <c r="LDL744" s="479"/>
      <c r="LDM744" s="479"/>
      <c r="LDN744" s="479"/>
      <c r="LDO744" s="479"/>
      <c r="LDP744" s="479"/>
      <c r="LDQ744" s="479"/>
      <c r="LDR744" s="479"/>
      <c r="LDS744" s="479"/>
      <c r="LDT744" s="479"/>
      <c r="LDU744" s="479"/>
      <c r="LDV744" s="479"/>
      <c r="LDW744" s="479"/>
      <c r="LDX744" s="479"/>
      <c r="LDY744" s="479"/>
      <c r="LDZ744" s="479"/>
      <c r="LEA744" s="479"/>
      <c r="LEB744" s="479"/>
      <c r="LEC744" s="479"/>
      <c r="LED744" s="479"/>
      <c r="LEE744" s="479"/>
      <c r="LEF744" s="479"/>
      <c r="LEG744" s="479"/>
      <c r="LEH744" s="479"/>
      <c r="LEI744" s="479"/>
      <c r="LEJ744" s="479"/>
      <c r="LEK744" s="479"/>
      <c r="LEL744" s="479"/>
      <c r="LEM744" s="479"/>
      <c r="LEN744" s="479"/>
      <c r="LEO744" s="479"/>
      <c r="LEP744" s="479"/>
      <c r="LEQ744" s="479"/>
      <c r="LER744" s="479"/>
      <c r="LES744" s="479"/>
      <c r="LET744" s="479"/>
      <c r="LEU744" s="479"/>
      <c r="LEV744" s="479"/>
      <c r="LEW744" s="479"/>
      <c r="LEX744" s="479"/>
      <c r="LEY744" s="479"/>
      <c r="LEZ744" s="479"/>
      <c r="LFA744" s="479"/>
      <c r="LFB744" s="479"/>
      <c r="LFC744" s="479"/>
      <c r="LFD744" s="479"/>
      <c r="LFE744" s="479"/>
      <c r="LFF744" s="479"/>
      <c r="LFG744" s="479"/>
      <c r="LFH744" s="479"/>
      <c r="LFI744" s="479"/>
      <c r="LFJ744" s="479"/>
      <c r="LFK744" s="479"/>
      <c r="LFL744" s="479"/>
      <c r="LFM744" s="479"/>
      <c r="LFN744" s="479"/>
      <c r="LFO744" s="479"/>
      <c r="LFP744" s="479"/>
      <c r="LFQ744" s="479"/>
      <c r="LFR744" s="479"/>
      <c r="LFS744" s="479"/>
      <c r="LFT744" s="479"/>
      <c r="LFU744" s="479"/>
      <c r="LFV744" s="479"/>
      <c r="LFW744" s="479"/>
      <c r="LFX744" s="479"/>
      <c r="LFY744" s="479"/>
      <c r="LFZ744" s="479"/>
      <c r="LGA744" s="479"/>
      <c r="LGB744" s="479"/>
      <c r="LGC744" s="479"/>
      <c r="LGD744" s="479"/>
      <c r="LGE744" s="479"/>
      <c r="LGF744" s="479"/>
      <c r="LGG744" s="479"/>
      <c r="LGH744" s="479"/>
      <c r="LGI744" s="479"/>
      <c r="LGJ744" s="479"/>
      <c r="LGK744" s="479"/>
      <c r="LGL744" s="479"/>
      <c r="LGM744" s="479"/>
      <c r="LGN744" s="479"/>
      <c r="LGO744" s="479"/>
      <c r="LGP744" s="479"/>
      <c r="LGQ744" s="479"/>
      <c r="LGR744" s="479"/>
      <c r="LGS744" s="479"/>
      <c r="LGT744" s="479"/>
      <c r="LGU744" s="479"/>
      <c r="LGV744" s="479"/>
      <c r="LGW744" s="479"/>
      <c r="LGX744" s="479"/>
      <c r="LGY744" s="479"/>
      <c r="LGZ744" s="479"/>
      <c r="LHA744" s="479"/>
      <c r="LHB744" s="479"/>
      <c r="LHC744" s="479"/>
      <c r="LHD744" s="479"/>
      <c r="LHE744" s="479"/>
      <c r="LHF744" s="479"/>
      <c r="LHG744" s="479"/>
      <c r="LHH744" s="479"/>
      <c r="LHI744" s="479"/>
      <c r="LHJ744" s="479"/>
      <c r="LHK744" s="479"/>
      <c r="LHL744" s="479"/>
      <c r="LHM744" s="479"/>
      <c r="LHN744" s="479"/>
      <c r="LHO744" s="479"/>
      <c r="LHP744" s="479"/>
      <c r="LHQ744" s="479"/>
      <c r="LHR744" s="479"/>
      <c r="LHS744" s="479"/>
      <c r="LHT744" s="479"/>
      <c r="LHU744" s="479"/>
      <c r="LHV744" s="479"/>
      <c r="LHW744" s="479"/>
      <c r="LHX744" s="479"/>
      <c r="LHY744" s="479"/>
      <c r="LHZ744" s="479"/>
      <c r="LIA744" s="479"/>
      <c r="LIB744" s="479"/>
      <c r="LIC744" s="479"/>
      <c r="LID744" s="479"/>
      <c r="LIE744" s="479"/>
      <c r="LIF744" s="479"/>
      <c r="LIG744" s="479"/>
      <c r="LIH744" s="479"/>
      <c r="LII744" s="479"/>
      <c r="LIJ744" s="479"/>
      <c r="LIK744" s="479"/>
      <c r="LIL744" s="479"/>
      <c r="LIM744" s="479"/>
      <c r="LIN744" s="479"/>
      <c r="LIO744" s="479"/>
      <c r="LIP744" s="479"/>
      <c r="LIQ744" s="479"/>
      <c r="LIR744" s="479"/>
      <c r="LIS744" s="479"/>
      <c r="LIT744" s="479"/>
      <c r="LIU744" s="479"/>
      <c r="LIV744" s="479"/>
      <c r="LIW744" s="479"/>
      <c r="LIX744" s="479"/>
      <c r="LIY744" s="479"/>
      <c r="LIZ744" s="479"/>
      <c r="LJA744" s="479"/>
      <c r="LJB744" s="479"/>
      <c r="LJC744" s="479"/>
      <c r="LJD744" s="479"/>
      <c r="LJE744" s="479"/>
      <c r="LJF744" s="479"/>
      <c r="LJG744" s="479"/>
      <c r="LJH744" s="479"/>
      <c r="LJI744" s="479"/>
      <c r="LJJ744" s="479"/>
      <c r="LJK744" s="479"/>
      <c r="LJL744" s="479"/>
      <c r="LJM744" s="479"/>
      <c r="LJN744" s="479"/>
      <c r="LJO744" s="479"/>
      <c r="LJP744" s="479"/>
      <c r="LJQ744" s="479"/>
      <c r="LJR744" s="479"/>
      <c r="LJS744" s="479"/>
      <c r="LJT744" s="479"/>
      <c r="LJU744" s="479"/>
      <c r="LJV744" s="479"/>
      <c r="LJW744" s="479"/>
      <c r="LJX744" s="479"/>
      <c r="LJY744" s="479"/>
      <c r="LJZ744" s="479"/>
      <c r="LKA744" s="479"/>
      <c r="LKB744" s="479"/>
      <c r="LKC744" s="479"/>
      <c r="LKD744" s="479"/>
      <c r="LKE744" s="479"/>
      <c r="LKF744" s="479"/>
      <c r="LKG744" s="479"/>
      <c r="LKH744" s="479"/>
      <c r="LKI744" s="479"/>
      <c r="LKJ744" s="479"/>
      <c r="LKK744" s="479"/>
      <c r="LKL744" s="479"/>
      <c r="LKM744" s="479"/>
      <c r="LKN744" s="479"/>
      <c r="LKO744" s="479"/>
      <c r="LKP744" s="479"/>
      <c r="LKQ744" s="479"/>
      <c r="LKR744" s="479"/>
      <c r="LKS744" s="479"/>
      <c r="LKT744" s="479"/>
      <c r="LKU744" s="479"/>
      <c r="LKV744" s="479"/>
      <c r="LKW744" s="479"/>
      <c r="LKX744" s="479"/>
      <c r="LKY744" s="479"/>
      <c r="LKZ744" s="479"/>
      <c r="LLA744" s="479"/>
      <c r="LLB744" s="479"/>
      <c r="LLC744" s="479"/>
      <c r="LLD744" s="479"/>
      <c r="LLE744" s="479"/>
      <c r="LLF744" s="479"/>
      <c r="LLG744" s="479"/>
      <c r="LLH744" s="479"/>
      <c r="LLI744" s="479"/>
      <c r="LLJ744" s="479"/>
      <c r="LLK744" s="479"/>
      <c r="LLL744" s="479"/>
      <c r="LLM744" s="479"/>
      <c r="LLN744" s="479"/>
      <c r="LLO744" s="479"/>
      <c r="LLP744" s="479"/>
      <c r="LLQ744" s="479"/>
      <c r="LLR744" s="479"/>
      <c r="LLS744" s="479"/>
      <c r="LLT744" s="479"/>
      <c r="LLU744" s="479"/>
      <c r="LLV744" s="479"/>
      <c r="LLW744" s="479"/>
      <c r="LLX744" s="479"/>
      <c r="LLY744" s="479"/>
      <c r="LLZ744" s="479"/>
      <c r="LMA744" s="479"/>
      <c r="LMB744" s="479"/>
      <c r="LMC744" s="479"/>
      <c r="LMD744" s="479"/>
      <c r="LME744" s="479"/>
      <c r="LMF744" s="479"/>
      <c r="LMG744" s="479"/>
      <c r="LMH744" s="479"/>
      <c r="LMI744" s="479"/>
      <c r="LMJ744" s="479"/>
      <c r="LMK744" s="479"/>
      <c r="LML744" s="479"/>
      <c r="LMM744" s="479"/>
      <c r="LMN744" s="479"/>
      <c r="LMO744" s="479"/>
      <c r="LMP744" s="479"/>
      <c r="LMQ744" s="479"/>
      <c r="LMR744" s="479"/>
      <c r="LMS744" s="479"/>
      <c r="LMT744" s="479"/>
      <c r="LMU744" s="479"/>
      <c r="LMV744" s="479"/>
      <c r="LMW744" s="479"/>
      <c r="LMX744" s="479"/>
      <c r="LMY744" s="479"/>
      <c r="LMZ744" s="479"/>
      <c r="LNA744" s="479"/>
      <c r="LNB744" s="479"/>
      <c r="LNC744" s="479"/>
      <c r="LND744" s="479"/>
      <c r="LNE744" s="479"/>
      <c r="LNF744" s="479"/>
      <c r="LNG744" s="479"/>
      <c r="LNH744" s="479"/>
      <c r="LNI744" s="479"/>
      <c r="LNJ744" s="479"/>
      <c r="LNK744" s="479"/>
      <c r="LNL744" s="479"/>
      <c r="LNM744" s="479"/>
      <c r="LNN744" s="479"/>
      <c r="LNO744" s="479"/>
      <c r="LNP744" s="479"/>
      <c r="LNQ744" s="479"/>
      <c r="LNR744" s="479"/>
      <c r="LNS744" s="479"/>
      <c r="LNT744" s="479"/>
      <c r="LNU744" s="479"/>
      <c r="LNV744" s="479"/>
      <c r="LNW744" s="479"/>
      <c r="LNX744" s="479"/>
      <c r="LNY744" s="479"/>
      <c r="LNZ744" s="479"/>
      <c r="LOA744" s="479"/>
      <c r="LOB744" s="479"/>
      <c r="LOC744" s="479"/>
      <c r="LOD744" s="479"/>
      <c r="LOE744" s="479"/>
      <c r="LOF744" s="479"/>
      <c r="LOG744" s="479"/>
      <c r="LOH744" s="479"/>
      <c r="LOI744" s="479"/>
      <c r="LOJ744" s="479"/>
      <c r="LOK744" s="479"/>
      <c r="LOL744" s="479"/>
      <c r="LOM744" s="479"/>
      <c r="LON744" s="479"/>
      <c r="LOO744" s="479"/>
      <c r="LOP744" s="479"/>
      <c r="LOQ744" s="479"/>
      <c r="LOR744" s="479"/>
      <c r="LOS744" s="479"/>
      <c r="LOT744" s="479"/>
      <c r="LOU744" s="479"/>
      <c r="LOV744" s="479"/>
      <c r="LOW744" s="479"/>
      <c r="LOX744" s="479"/>
      <c r="LOY744" s="479"/>
      <c r="LOZ744" s="479"/>
      <c r="LPA744" s="479"/>
      <c r="LPB744" s="479"/>
      <c r="LPC744" s="479"/>
      <c r="LPD744" s="479"/>
      <c r="LPE744" s="479"/>
      <c r="LPF744" s="479"/>
      <c r="LPG744" s="479"/>
      <c r="LPH744" s="479"/>
      <c r="LPI744" s="479"/>
      <c r="LPJ744" s="479"/>
      <c r="LPK744" s="479"/>
      <c r="LPL744" s="479"/>
      <c r="LPM744" s="479"/>
      <c r="LPN744" s="479"/>
      <c r="LPO744" s="479"/>
      <c r="LPP744" s="479"/>
      <c r="LPQ744" s="479"/>
      <c r="LPR744" s="479"/>
      <c r="LPS744" s="479"/>
      <c r="LPT744" s="479"/>
      <c r="LPU744" s="479"/>
      <c r="LPV744" s="479"/>
      <c r="LPW744" s="479"/>
      <c r="LPX744" s="479"/>
      <c r="LPY744" s="479"/>
      <c r="LPZ744" s="479"/>
      <c r="LQA744" s="479"/>
      <c r="LQB744" s="479"/>
      <c r="LQC744" s="479"/>
      <c r="LQD744" s="479"/>
      <c r="LQE744" s="479"/>
      <c r="LQF744" s="479"/>
      <c r="LQG744" s="479"/>
      <c r="LQH744" s="479"/>
      <c r="LQI744" s="479"/>
      <c r="LQJ744" s="479"/>
      <c r="LQK744" s="479"/>
      <c r="LQL744" s="479"/>
      <c r="LQM744" s="479"/>
      <c r="LQN744" s="479"/>
      <c r="LQO744" s="479"/>
      <c r="LQP744" s="479"/>
      <c r="LQQ744" s="479"/>
      <c r="LQR744" s="479"/>
      <c r="LQS744" s="479"/>
      <c r="LQT744" s="479"/>
      <c r="LQU744" s="479"/>
      <c r="LQV744" s="479"/>
      <c r="LQW744" s="479"/>
      <c r="LQX744" s="479"/>
      <c r="LQY744" s="479"/>
      <c r="LQZ744" s="479"/>
      <c r="LRA744" s="479"/>
      <c r="LRB744" s="479"/>
      <c r="LRC744" s="479"/>
      <c r="LRD744" s="479"/>
      <c r="LRE744" s="479"/>
      <c r="LRF744" s="479"/>
      <c r="LRG744" s="479"/>
      <c r="LRH744" s="479"/>
      <c r="LRI744" s="479"/>
      <c r="LRJ744" s="479"/>
      <c r="LRK744" s="479"/>
      <c r="LRL744" s="479"/>
      <c r="LRM744" s="479"/>
      <c r="LRN744" s="479"/>
      <c r="LRO744" s="479"/>
      <c r="LRP744" s="479"/>
      <c r="LRQ744" s="479"/>
      <c r="LRR744" s="479"/>
      <c r="LRS744" s="479"/>
      <c r="LRT744" s="479"/>
      <c r="LRU744" s="479"/>
      <c r="LRV744" s="479"/>
      <c r="LRW744" s="479"/>
      <c r="LRX744" s="479"/>
      <c r="LRY744" s="479"/>
      <c r="LRZ744" s="479"/>
      <c r="LSA744" s="479"/>
      <c r="LSB744" s="479"/>
      <c r="LSC744" s="479"/>
      <c r="LSD744" s="479"/>
      <c r="LSE744" s="479"/>
      <c r="LSF744" s="479"/>
      <c r="LSG744" s="479"/>
      <c r="LSH744" s="479"/>
      <c r="LSI744" s="479"/>
      <c r="LSJ744" s="479"/>
      <c r="LSK744" s="479"/>
      <c r="LSL744" s="479"/>
      <c r="LSM744" s="479"/>
      <c r="LSN744" s="479"/>
      <c r="LSO744" s="479"/>
      <c r="LSP744" s="479"/>
      <c r="LSQ744" s="479"/>
      <c r="LSR744" s="479"/>
      <c r="LSS744" s="479"/>
      <c r="LST744" s="479"/>
      <c r="LSU744" s="479"/>
      <c r="LSV744" s="479"/>
      <c r="LSW744" s="479"/>
      <c r="LSX744" s="479"/>
      <c r="LSY744" s="479"/>
      <c r="LSZ744" s="479"/>
      <c r="LTA744" s="479"/>
      <c r="LTB744" s="479"/>
      <c r="LTC744" s="479"/>
      <c r="LTD744" s="479"/>
      <c r="LTE744" s="479"/>
      <c r="LTF744" s="479"/>
      <c r="LTG744" s="479"/>
      <c r="LTH744" s="479"/>
      <c r="LTI744" s="479"/>
      <c r="LTJ744" s="479"/>
      <c r="LTK744" s="479"/>
      <c r="LTL744" s="479"/>
      <c r="LTM744" s="479"/>
      <c r="LTN744" s="479"/>
      <c r="LTO744" s="479"/>
      <c r="LTP744" s="479"/>
      <c r="LTQ744" s="479"/>
      <c r="LTR744" s="479"/>
      <c r="LTS744" s="479"/>
      <c r="LTT744" s="479"/>
      <c r="LTU744" s="479"/>
      <c r="LTV744" s="479"/>
      <c r="LTW744" s="479"/>
      <c r="LTX744" s="479"/>
      <c r="LTY744" s="479"/>
      <c r="LTZ744" s="479"/>
      <c r="LUA744" s="479"/>
      <c r="LUB744" s="479"/>
      <c r="LUC744" s="479"/>
      <c r="LUD744" s="479"/>
      <c r="LUE744" s="479"/>
      <c r="LUF744" s="479"/>
      <c r="LUG744" s="479"/>
      <c r="LUH744" s="479"/>
      <c r="LUI744" s="479"/>
      <c r="LUJ744" s="479"/>
      <c r="LUK744" s="479"/>
      <c r="LUL744" s="479"/>
      <c r="LUM744" s="479"/>
      <c r="LUN744" s="479"/>
      <c r="LUO744" s="479"/>
      <c r="LUP744" s="479"/>
      <c r="LUQ744" s="479"/>
      <c r="LUR744" s="479"/>
      <c r="LUS744" s="479"/>
      <c r="LUT744" s="479"/>
      <c r="LUU744" s="479"/>
      <c r="LUV744" s="479"/>
      <c r="LUW744" s="479"/>
      <c r="LUX744" s="479"/>
      <c r="LUY744" s="479"/>
      <c r="LUZ744" s="479"/>
      <c r="LVA744" s="479"/>
      <c r="LVB744" s="479"/>
      <c r="LVC744" s="479"/>
      <c r="LVD744" s="479"/>
      <c r="LVE744" s="479"/>
      <c r="LVF744" s="479"/>
      <c r="LVG744" s="479"/>
      <c r="LVH744" s="479"/>
      <c r="LVI744" s="479"/>
      <c r="LVJ744" s="479"/>
      <c r="LVK744" s="479"/>
      <c r="LVL744" s="479"/>
      <c r="LVM744" s="479"/>
      <c r="LVN744" s="479"/>
      <c r="LVO744" s="479"/>
      <c r="LVP744" s="479"/>
      <c r="LVQ744" s="479"/>
      <c r="LVR744" s="479"/>
      <c r="LVS744" s="479"/>
      <c r="LVT744" s="479"/>
      <c r="LVU744" s="479"/>
      <c r="LVV744" s="479"/>
      <c r="LVW744" s="479"/>
      <c r="LVX744" s="479"/>
      <c r="LVY744" s="479"/>
      <c r="LVZ744" s="479"/>
      <c r="LWA744" s="479"/>
      <c r="LWB744" s="479"/>
      <c r="LWC744" s="479"/>
      <c r="LWD744" s="479"/>
      <c r="LWE744" s="479"/>
      <c r="LWF744" s="479"/>
      <c r="LWG744" s="479"/>
      <c r="LWH744" s="479"/>
      <c r="LWI744" s="479"/>
      <c r="LWJ744" s="479"/>
      <c r="LWK744" s="479"/>
      <c r="LWL744" s="479"/>
      <c r="LWM744" s="479"/>
      <c r="LWN744" s="479"/>
      <c r="LWO744" s="479"/>
      <c r="LWP744" s="479"/>
      <c r="LWQ744" s="479"/>
      <c r="LWR744" s="479"/>
      <c r="LWS744" s="479"/>
      <c r="LWT744" s="479"/>
      <c r="LWU744" s="479"/>
      <c r="LWV744" s="479"/>
      <c r="LWW744" s="479"/>
      <c r="LWX744" s="479"/>
      <c r="LWY744" s="479"/>
      <c r="LWZ744" s="479"/>
      <c r="LXA744" s="479"/>
      <c r="LXB744" s="479"/>
      <c r="LXC744" s="479"/>
      <c r="LXD744" s="479"/>
      <c r="LXE744" s="479"/>
      <c r="LXF744" s="479"/>
      <c r="LXG744" s="479"/>
      <c r="LXH744" s="479"/>
      <c r="LXI744" s="479"/>
      <c r="LXJ744" s="479"/>
      <c r="LXK744" s="479"/>
      <c r="LXL744" s="479"/>
      <c r="LXM744" s="479"/>
      <c r="LXN744" s="479"/>
      <c r="LXO744" s="479"/>
      <c r="LXP744" s="479"/>
      <c r="LXQ744" s="479"/>
      <c r="LXR744" s="479"/>
      <c r="LXS744" s="479"/>
      <c r="LXT744" s="479"/>
      <c r="LXU744" s="479"/>
      <c r="LXV744" s="479"/>
      <c r="LXW744" s="479"/>
      <c r="LXX744" s="479"/>
      <c r="LXY744" s="479"/>
      <c r="LXZ744" s="479"/>
      <c r="LYA744" s="479"/>
      <c r="LYB744" s="479"/>
      <c r="LYC744" s="479"/>
      <c r="LYD744" s="479"/>
      <c r="LYE744" s="479"/>
      <c r="LYF744" s="479"/>
      <c r="LYG744" s="479"/>
      <c r="LYH744" s="479"/>
      <c r="LYI744" s="479"/>
      <c r="LYJ744" s="479"/>
      <c r="LYK744" s="479"/>
      <c r="LYL744" s="479"/>
      <c r="LYM744" s="479"/>
      <c r="LYN744" s="479"/>
      <c r="LYO744" s="479"/>
      <c r="LYP744" s="479"/>
      <c r="LYQ744" s="479"/>
      <c r="LYR744" s="479"/>
      <c r="LYS744" s="479"/>
      <c r="LYT744" s="479"/>
      <c r="LYU744" s="479"/>
      <c r="LYV744" s="479"/>
      <c r="LYW744" s="479"/>
      <c r="LYX744" s="479"/>
      <c r="LYY744" s="479"/>
      <c r="LYZ744" s="479"/>
      <c r="LZA744" s="479"/>
      <c r="LZB744" s="479"/>
      <c r="LZC744" s="479"/>
      <c r="LZD744" s="479"/>
      <c r="LZE744" s="479"/>
      <c r="LZF744" s="479"/>
      <c r="LZG744" s="479"/>
      <c r="LZH744" s="479"/>
      <c r="LZI744" s="479"/>
      <c r="LZJ744" s="479"/>
      <c r="LZK744" s="479"/>
      <c r="LZL744" s="479"/>
      <c r="LZM744" s="479"/>
      <c r="LZN744" s="479"/>
      <c r="LZO744" s="479"/>
      <c r="LZP744" s="479"/>
      <c r="LZQ744" s="479"/>
      <c r="LZR744" s="479"/>
      <c r="LZS744" s="479"/>
      <c r="LZT744" s="479"/>
      <c r="LZU744" s="479"/>
      <c r="LZV744" s="479"/>
      <c r="LZW744" s="479"/>
      <c r="LZX744" s="479"/>
      <c r="LZY744" s="479"/>
      <c r="LZZ744" s="479"/>
      <c r="MAA744" s="479"/>
      <c r="MAB744" s="479"/>
      <c r="MAC744" s="479"/>
      <c r="MAD744" s="479"/>
      <c r="MAE744" s="479"/>
      <c r="MAF744" s="479"/>
      <c r="MAG744" s="479"/>
      <c r="MAH744" s="479"/>
      <c r="MAI744" s="479"/>
      <c r="MAJ744" s="479"/>
      <c r="MAK744" s="479"/>
      <c r="MAL744" s="479"/>
      <c r="MAM744" s="479"/>
      <c r="MAN744" s="479"/>
      <c r="MAO744" s="479"/>
      <c r="MAP744" s="479"/>
      <c r="MAQ744" s="479"/>
      <c r="MAR744" s="479"/>
      <c r="MAS744" s="479"/>
      <c r="MAT744" s="479"/>
      <c r="MAU744" s="479"/>
      <c r="MAV744" s="479"/>
      <c r="MAW744" s="479"/>
      <c r="MAX744" s="479"/>
      <c r="MAY744" s="479"/>
      <c r="MAZ744" s="479"/>
      <c r="MBA744" s="479"/>
      <c r="MBB744" s="479"/>
      <c r="MBC744" s="479"/>
      <c r="MBD744" s="479"/>
      <c r="MBE744" s="479"/>
      <c r="MBF744" s="479"/>
      <c r="MBG744" s="479"/>
      <c r="MBH744" s="479"/>
      <c r="MBI744" s="479"/>
      <c r="MBJ744" s="479"/>
      <c r="MBK744" s="479"/>
      <c r="MBL744" s="479"/>
      <c r="MBM744" s="479"/>
      <c r="MBN744" s="479"/>
      <c r="MBO744" s="479"/>
      <c r="MBP744" s="479"/>
      <c r="MBQ744" s="479"/>
      <c r="MBR744" s="479"/>
      <c r="MBS744" s="479"/>
      <c r="MBT744" s="479"/>
      <c r="MBU744" s="479"/>
      <c r="MBV744" s="479"/>
      <c r="MBW744" s="479"/>
      <c r="MBX744" s="479"/>
      <c r="MBY744" s="479"/>
      <c r="MBZ744" s="479"/>
      <c r="MCA744" s="479"/>
      <c r="MCB744" s="479"/>
      <c r="MCC744" s="479"/>
      <c r="MCD744" s="479"/>
      <c r="MCE744" s="479"/>
      <c r="MCF744" s="479"/>
      <c r="MCG744" s="479"/>
      <c r="MCH744" s="479"/>
      <c r="MCI744" s="479"/>
      <c r="MCJ744" s="479"/>
      <c r="MCK744" s="479"/>
      <c r="MCL744" s="479"/>
      <c r="MCM744" s="479"/>
      <c r="MCN744" s="479"/>
      <c r="MCO744" s="479"/>
      <c r="MCP744" s="479"/>
      <c r="MCQ744" s="479"/>
      <c r="MCR744" s="479"/>
      <c r="MCS744" s="479"/>
      <c r="MCT744" s="479"/>
      <c r="MCU744" s="479"/>
      <c r="MCV744" s="479"/>
      <c r="MCW744" s="479"/>
      <c r="MCX744" s="479"/>
      <c r="MCY744" s="479"/>
      <c r="MCZ744" s="479"/>
      <c r="MDA744" s="479"/>
      <c r="MDB744" s="479"/>
      <c r="MDC744" s="479"/>
      <c r="MDD744" s="479"/>
      <c r="MDE744" s="479"/>
      <c r="MDF744" s="479"/>
      <c r="MDG744" s="479"/>
      <c r="MDH744" s="479"/>
      <c r="MDI744" s="479"/>
      <c r="MDJ744" s="479"/>
      <c r="MDK744" s="479"/>
      <c r="MDL744" s="479"/>
      <c r="MDM744" s="479"/>
      <c r="MDN744" s="479"/>
      <c r="MDO744" s="479"/>
      <c r="MDP744" s="479"/>
      <c r="MDQ744" s="479"/>
      <c r="MDR744" s="479"/>
      <c r="MDS744" s="479"/>
      <c r="MDT744" s="479"/>
      <c r="MDU744" s="479"/>
      <c r="MDV744" s="479"/>
      <c r="MDW744" s="479"/>
      <c r="MDX744" s="479"/>
      <c r="MDY744" s="479"/>
      <c r="MDZ744" s="479"/>
      <c r="MEA744" s="479"/>
      <c r="MEB744" s="479"/>
      <c r="MEC744" s="479"/>
      <c r="MED744" s="479"/>
      <c r="MEE744" s="479"/>
      <c r="MEF744" s="479"/>
      <c r="MEG744" s="479"/>
      <c r="MEH744" s="479"/>
      <c r="MEI744" s="479"/>
      <c r="MEJ744" s="479"/>
      <c r="MEK744" s="479"/>
      <c r="MEL744" s="479"/>
      <c r="MEM744" s="479"/>
      <c r="MEN744" s="479"/>
      <c r="MEO744" s="479"/>
      <c r="MEP744" s="479"/>
      <c r="MEQ744" s="479"/>
      <c r="MER744" s="479"/>
      <c r="MES744" s="479"/>
      <c r="MET744" s="479"/>
      <c r="MEU744" s="479"/>
      <c r="MEV744" s="479"/>
      <c r="MEW744" s="479"/>
      <c r="MEX744" s="479"/>
      <c r="MEY744" s="479"/>
      <c r="MEZ744" s="479"/>
      <c r="MFA744" s="479"/>
      <c r="MFB744" s="479"/>
      <c r="MFC744" s="479"/>
      <c r="MFD744" s="479"/>
      <c r="MFE744" s="479"/>
      <c r="MFF744" s="479"/>
      <c r="MFG744" s="479"/>
      <c r="MFH744" s="479"/>
      <c r="MFI744" s="479"/>
      <c r="MFJ744" s="479"/>
      <c r="MFK744" s="479"/>
      <c r="MFL744" s="479"/>
      <c r="MFM744" s="479"/>
      <c r="MFN744" s="479"/>
      <c r="MFO744" s="479"/>
      <c r="MFP744" s="479"/>
      <c r="MFQ744" s="479"/>
      <c r="MFR744" s="479"/>
      <c r="MFS744" s="479"/>
      <c r="MFT744" s="479"/>
      <c r="MFU744" s="479"/>
      <c r="MFV744" s="479"/>
      <c r="MFW744" s="479"/>
      <c r="MFX744" s="479"/>
      <c r="MFY744" s="479"/>
      <c r="MFZ744" s="479"/>
      <c r="MGA744" s="479"/>
      <c r="MGB744" s="479"/>
      <c r="MGC744" s="479"/>
      <c r="MGD744" s="479"/>
      <c r="MGE744" s="479"/>
      <c r="MGF744" s="479"/>
      <c r="MGG744" s="479"/>
      <c r="MGH744" s="479"/>
      <c r="MGI744" s="479"/>
      <c r="MGJ744" s="479"/>
      <c r="MGK744" s="479"/>
      <c r="MGL744" s="479"/>
      <c r="MGM744" s="479"/>
      <c r="MGN744" s="479"/>
      <c r="MGO744" s="479"/>
      <c r="MGP744" s="479"/>
      <c r="MGQ744" s="479"/>
      <c r="MGR744" s="479"/>
      <c r="MGS744" s="479"/>
      <c r="MGT744" s="479"/>
      <c r="MGU744" s="479"/>
      <c r="MGV744" s="479"/>
      <c r="MGW744" s="479"/>
      <c r="MGX744" s="479"/>
      <c r="MGY744" s="479"/>
      <c r="MGZ744" s="479"/>
      <c r="MHA744" s="479"/>
      <c r="MHB744" s="479"/>
      <c r="MHC744" s="479"/>
      <c r="MHD744" s="479"/>
      <c r="MHE744" s="479"/>
      <c r="MHF744" s="479"/>
      <c r="MHG744" s="479"/>
      <c r="MHH744" s="479"/>
      <c r="MHI744" s="479"/>
      <c r="MHJ744" s="479"/>
      <c r="MHK744" s="479"/>
      <c r="MHL744" s="479"/>
      <c r="MHM744" s="479"/>
      <c r="MHN744" s="479"/>
      <c r="MHO744" s="479"/>
      <c r="MHP744" s="479"/>
      <c r="MHQ744" s="479"/>
      <c r="MHR744" s="479"/>
      <c r="MHS744" s="479"/>
      <c r="MHT744" s="479"/>
      <c r="MHU744" s="479"/>
      <c r="MHV744" s="479"/>
      <c r="MHW744" s="479"/>
      <c r="MHX744" s="479"/>
      <c r="MHY744" s="479"/>
      <c r="MHZ744" s="479"/>
      <c r="MIA744" s="479"/>
      <c r="MIB744" s="479"/>
      <c r="MIC744" s="479"/>
      <c r="MID744" s="479"/>
      <c r="MIE744" s="479"/>
      <c r="MIF744" s="479"/>
      <c r="MIG744" s="479"/>
      <c r="MIH744" s="479"/>
      <c r="MII744" s="479"/>
      <c r="MIJ744" s="479"/>
      <c r="MIK744" s="479"/>
      <c r="MIL744" s="479"/>
      <c r="MIM744" s="479"/>
      <c r="MIN744" s="479"/>
      <c r="MIO744" s="479"/>
      <c r="MIP744" s="479"/>
      <c r="MIQ744" s="479"/>
      <c r="MIR744" s="479"/>
      <c r="MIS744" s="479"/>
      <c r="MIT744" s="479"/>
      <c r="MIU744" s="479"/>
      <c r="MIV744" s="479"/>
      <c r="MIW744" s="479"/>
      <c r="MIX744" s="479"/>
      <c r="MIY744" s="479"/>
      <c r="MIZ744" s="479"/>
      <c r="MJA744" s="479"/>
      <c r="MJB744" s="479"/>
      <c r="MJC744" s="479"/>
      <c r="MJD744" s="479"/>
      <c r="MJE744" s="479"/>
      <c r="MJF744" s="479"/>
      <c r="MJG744" s="479"/>
      <c r="MJH744" s="479"/>
      <c r="MJI744" s="479"/>
      <c r="MJJ744" s="479"/>
      <c r="MJK744" s="479"/>
      <c r="MJL744" s="479"/>
      <c r="MJM744" s="479"/>
      <c r="MJN744" s="479"/>
      <c r="MJO744" s="479"/>
      <c r="MJP744" s="479"/>
      <c r="MJQ744" s="479"/>
      <c r="MJR744" s="479"/>
      <c r="MJS744" s="479"/>
      <c r="MJT744" s="479"/>
      <c r="MJU744" s="479"/>
      <c r="MJV744" s="479"/>
      <c r="MJW744" s="479"/>
      <c r="MJX744" s="479"/>
      <c r="MJY744" s="479"/>
      <c r="MJZ744" s="479"/>
      <c r="MKA744" s="479"/>
      <c r="MKB744" s="479"/>
      <c r="MKC744" s="479"/>
      <c r="MKD744" s="479"/>
      <c r="MKE744" s="479"/>
      <c r="MKF744" s="479"/>
      <c r="MKG744" s="479"/>
      <c r="MKH744" s="479"/>
      <c r="MKI744" s="479"/>
      <c r="MKJ744" s="479"/>
      <c r="MKK744" s="479"/>
      <c r="MKL744" s="479"/>
      <c r="MKM744" s="479"/>
      <c r="MKN744" s="479"/>
      <c r="MKO744" s="479"/>
      <c r="MKP744" s="479"/>
      <c r="MKQ744" s="479"/>
      <c r="MKR744" s="479"/>
      <c r="MKS744" s="479"/>
      <c r="MKT744" s="479"/>
      <c r="MKU744" s="479"/>
      <c r="MKV744" s="479"/>
      <c r="MKW744" s="479"/>
      <c r="MKX744" s="479"/>
      <c r="MKY744" s="479"/>
      <c r="MKZ744" s="479"/>
      <c r="MLA744" s="479"/>
      <c r="MLB744" s="479"/>
      <c r="MLC744" s="479"/>
      <c r="MLD744" s="479"/>
      <c r="MLE744" s="479"/>
      <c r="MLF744" s="479"/>
      <c r="MLG744" s="479"/>
      <c r="MLH744" s="479"/>
      <c r="MLI744" s="479"/>
      <c r="MLJ744" s="479"/>
      <c r="MLK744" s="479"/>
      <c r="MLL744" s="479"/>
      <c r="MLM744" s="479"/>
      <c r="MLN744" s="479"/>
      <c r="MLO744" s="479"/>
      <c r="MLP744" s="479"/>
      <c r="MLQ744" s="479"/>
      <c r="MLR744" s="479"/>
      <c r="MLS744" s="479"/>
      <c r="MLT744" s="479"/>
      <c r="MLU744" s="479"/>
      <c r="MLV744" s="479"/>
      <c r="MLW744" s="479"/>
      <c r="MLX744" s="479"/>
      <c r="MLY744" s="479"/>
      <c r="MLZ744" s="479"/>
      <c r="MMA744" s="479"/>
      <c r="MMB744" s="479"/>
      <c r="MMC744" s="479"/>
      <c r="MMD744" s="479"/>
      <c r="MME744" s="479"/>
      <c r="MMF744" s="479"/>
      <c r="MMG744" s="479"/>
      <c r="MMH744" s="479"/>
      <c r="MMI744" s="479"/>
      <c r="MMJ744" s="479"/>
      <c r="MMK744" s="479"/>
      <c r="MML744" s="479"/>
      <c r="MMM744" s="479"/>
      <c r="MMN744" s="479"/>
      <c r="MMO744" s="479"/>
      <c r="MMP744" s="479"/>
      <c r="MMQ744" s="479"/>
      <c r="MMR744" s="479"/>
      <c r="MMS744" s="479"/>
      <c r="MMT744" s="479"/>
      <c r="MMU744" s="479"/>
      <c r="MMV744" s="479"/>
      <c r="MMW744" s="479"/>
      <c r="MMX744" s="479"/>
      <c r="MMY744" s="479"/>
      <c r="MMZ744" s="479"/>
      <c r="MNA744" s="479"/>
      <c r="MNB744" s="479"/>
      <c r="MNC744" s="479"/>
      <c r="MND744" s="479"/>
      <c r="MNE744" s="479"/>
      <c r="MNF744" s="479"/>
      <c r="MNG744" s="479"/>
      <c r="MNH744" s="479"/>
      <c r="MNI744" s="479"/>
      <c r="MNJ744" s="479"/>
      <c r="MNK744" s="479"/>
      <c r="MNL744" s="479"/>
      <c r="MNM744" s="479"/>
      <c r="MNN744" s="479"/>
      <c r="MNO744" s="479"/>
      <c r="MNP744" s="479"/>
      <c r="MNQ744" s="479"/>
      <c r="MNR744" s="479"/>
      <c r="MNS744" s="479"/>
      <c r="MNT744" s="479"/>
      <c r="MNU744" s="479"/>
      <c r="MNV744" s="479"/>
      <c r="MNW744" s="479"/>
      <c r="MNX744" s="479"/>
      <c r="MNY744" s="479"/>
      <c r="MNZ744" s="479"/>
      <c r="MOA744" s="479"/>
      <c r="MOB744" s="479"/>
      <c r="MOC744" s="479"/>
      <c r="MOD744" s="479"/>
      <c r="MOE744" s="479"/>
      <c r="MOF744" s="479"/>
      <c r="MOG744" s="479"/>
      <c r="MOH744" s="479"/>
      <c r="MOI744" s="479"/>
      <c r="MOJ744" s="479"/>
      <c r="MOK744" s="479"/>
      <c r="MOL744" s="479"/>
      <c r="MOM744" s="479"/>
      <c r="MON744" s="479"/>
      <c r="MOO744" s="479"/>
      <c r="MOP744" s="479"/>
      <c r="MOQ744" s="479"/>
      <c r="MOR744" s="479"/>
      <c r="MOS744" s="479"/>
      <c r="MOT744" s="479"/>
      <c r="MOU744" s="479"/>
      <c r="MOV744" s="479"/>
      <c r="MOW744" s="479"/>
      <c r="MOX744" s="479"/>
      <c r="MOY744" s="479"/>
      <c r="MOZ744" s="479"/>
      <c r="MPA744" s="479"/>
      <c r="MPB744" s="479"/>
      <c r="MPC744" s="479"/>
      <c r="MPD744" s="479"/>
      <c r="MPE744" s="479"/>
      <c r="MPF744" s="479"/>
      <c r="MPG744" s="479"/>
      <c r="MPH744" s="479"/>
      <c r="MPI744" s="479"/>
      <c r="MPJ744" s="479"/>
      <c r="MPK744" s="479"/>
      <c r="MPL744" s="479"/>
      <c r="MPM744" s="479"/>
      <c r="MPN744" s="479"/>
      <c r="MPO744" s="479"/>
      <c r="MPP744" s="479"/>
      <c r="MPQ744" s="479"/>
      <c r="MPR744" s="479"/>
      <c r="MPS744" s="479"/>
      <c r="MPT744" s="479"/>
      <c r="MPU744" s="479"/>
      <c r="MPV744" s="479"/>
      <c r="MPW744" s="479"/>
      <c r="MPX744" s="479"/>
      <c r="MPY744" s="479"/>
      <c r="MPZ744" s="479"/>
      <c r="MQA744" s="479"/>
      <c r="MQB744" s="479"/>
      <c r="MQC744" s="479"/>
      <c r="MQD744" s="479"/>
      <c r="MQE744" s="479"/>
      <c r="MQF744" s="479"/>
      <c r="MQG744" s="479"/>
      <c r="MQH744" s="479"/>
      <c r="MQI744" s="479"/>
      <c r="MQJ744" s="479"/>
      <c r="MQK744" s="479"/>
      <c r="MQL744" s="479"/>
      <c r="MQM744" s="479"/>
      <c r="MQN744" s="479"/>
      <c r="MQO744" s="479"/>
      <c r="MQP744" s="479"/>
      <c r="MQQ744" s="479"/>
      <c r="MQR744" s="479"/>
      <c r="MQS744" s="479"/>
      <c r="MQT744" s="479"/>
      <c r="MQU744" s="479"/>
      <c r="MQV744" s="479"/>
      <c r="MQW744" s="479"/>
      <c r="MQX744" s="479"/>
      <c r="MQY744" s="479"/>
      <c r="MQZ744" s="479"/>
      <c r="MRA744" s="479"/>
      <c r="MRB744" s="479"/>
      <c r="MRC744" s="479"/>
      <c r="MRD744" s="479"/>
      <c r="MRE744" s="479"/>
      <c r="MRF744" s="479"/>
      <c r="MRG744" s="479"/>
      <c r="MRH744" s="479"/>
      <c r="MRI744" s="479"/>
      <c r="MRJ744" s="479"/>
      <c r="MRK744" s="479"/>
      <c r="MRL744" s="479"/>
      <c r="MRM744" s="479"/>
      <c r="MRN744" s="479"/>
      <c r="MRO744" s="479"/>
      <c r="MRP744" s="479"/>
      <c r="MRQ744" s="479"/>
      <c r="MRR744" s="479"/>
      <c r="MRS744" s="479"/>
      <c r="MRT744" s="479"/>
      <c r="MRU744" s="479"/>
      <c r="MRV744" s="479"/>
      <c r="MRW744" s="479"/>
      <c r="MRX744" s="479"/>
      <c r="MRY744" s="479"/>
      <c r="MRZ744" s="479"/>
      <c r="MSA744" s="479"/>
      <c r="MSB744" s="479"/>
      <c r="MSC744" s="479"/>
      <c r="MSD744" s="479"/>
      <c r="MSE744" s="479"/>
      <c r="MSF744" s="479"/>
      <c r="MSG744" s="479"/>
      <c r="MSH744" s="479"/>
      <c r="MSI744" s="479"/>
      <c r="MSJ744" s="479"/>
      <c r="MSK744" s="479"/>
      <c r="MSL744" s="479"/>
      <c r="MSM744" s="479"/>
      <c r="MSN744" s="479"/>
      <c r="MSO744" s="479"/>
      <c r="MSP744" s="479"/>
      <c r="MSQ744" s="479"/>
      <c r="MSR744" s="479"/>
      <c r="MSS744" s="479"/>
      <c r="MST744" s="479"/>
      <c r="MSU744" s="479"/>
      <c r="MSV744" s="479"/>
      <c r="MSW744" s="479"/>
      <c r="MSX744" s="479"/>
      <c r="MSY744" s="479"/>
      <c r="MSZ744" s="479"/>
      <c r="MTA744" s="479"/>
      <c r="MTB744" s="479"/>
      <c r="MTC744" s="479"/>
      <c r="MTD744" s="479"/>
      <c r="MTE744" s="479"/>
      <c r="MTF744" s="479"/>
      <c r="MTG744" s="479"/>
      <c r="MTH744" s="479"/>
      <c r="MTI744" s="479"/>
      <c r="MTJ744" s="479"/>
      <c r="MTK744" s="479"/>
      <c r="MTL744" s="479"/>
      <c r="MTM744" s="479"/>
      <c r="MTN744" s="479"/>
      <c r="MTO744" s="479"/>
      <c r="MTP744" s="479"/>
      <c r="MTQ744" s="479"/>
      <c r="MTR744" s="479"/>
      <c r="MTS744" s="479"/>
      <c r="MTT744" s="479"/>
      <c r="MTU744" s="479"/>
      <c r="MTV744" s="479"/>
      <c r="MTW744" s="479"/>
      <c r="MTX744" s="479"/>
      <c r="MTY744" s="479"/>
      <c r="MTZ744" s="479"/>
      <c r="MUA744" s="479"/>
      <c r="MUB744" s="479"/>
      <c r="MUC744" s="479"/>
      <c r="MUD744" s="479"/>
      <c r="MUE744" s="479"/>
      <c r="MUF744" s="479"/>
      <c r="MUG744" s="479"/>
      <c r="MUH744" s="479"/>
      <c r="MUI744" s="479"/>
      <c r="MUJ744" s="479"/>
      <c r="MUK744" s="479"/>
      <c r="MUL744" s="479"/>
      <c r="MUM744" s="479"/>
      <c r="MUN744" s="479"/>
      <c r="MUO744" s="479"/>
      <c r="MUP744" s="479"/>
      <c r="MUQ744" s="479"/>
      <c r="MUR744" s="479"/>
      <c r="MUS744" s="479"/>
      <c r="MUT744" s="479"/>
      <c r="MUU744" s="479"/>
      <c r="MUV744" s="479"/>
      <c r="MUW744" s="479"/>
      <c r="MUX744" s="479"/>
      <c r="MUY744" s="479"/>
      <c r="MUZ744" s="479"/>
      <c r="MVA744" s="479"/>
      <c r="MVB744" s="479"/>
      <c r="MVC744" s="479"/>
      <c r="MVD744" s="479"/>
      <c r="MVE744" s="479"/>
      <c r="MVF744" s="479"/>
      <c r="MVG744" s="479"/>
      <c r="MVH744" s="479"/>
      <c r="MVI744" s="479"/>
      <c r="MVJ744" s="479"/>
      <c r="MVK744" s="479"/>
      <c r="MVL744" s="479"/>
      <c r="MVM744" s="479"/>
      <c r="MVN744" s="479"/>
      <c r="MVO744" s="479"/>
      <c r="MVP744" s="479"/>
      <c r="MVQ744" s="479"/>
      <c r="MVR744" s="479"/>
      <c r="MVS744" s="479"/>
      <c r="MVT744" s="479"/>
      <c r="MVU744" s="479"/>
      <c r="MVV744" s="479"/>
      <c r="MVW744" s="479"/>
      <c r="MVX744" s="479"/>
      <c r="MVY744" s="479"/>
      <c r="MVZ744" s="479"/>
      <c r="MWA744" s="479"/>
      <c r="MWB744" s="479"/>
      <c r="MWC744" s="479"/>
      <c r="MWD744" s="479"/>
      <c r="MWE744" s="479"/>
      <c r="MWF744" s="479"/>
      <c r="MWG744" s="479"/>
      <c r="MWH744" s="479"/>
      <c r="MWI744" s="479"/>
      <c r="MWJ744" s="479"/>
      <c r="MWK744" s="479"/>
      <c r="MWL744" s="479"/>
      <c r="MWM744" s="479"/>
      <c r="MWN744" s="479"/>
      <c r="MWO744" s="479"/>
      <c r="MWP744" s="479"/>
      <c r="MWQ744" s="479"/>
      <c r="MWR744" s="479"/>
      <c r="MWS744" s="479"/>
      <c r="MWT744" s="479"/>
      <c r="MWU744" s="479"/>
      <c r="MWV744" s="479"/>
      <c r="MWW744" s="479"/>
      <c r="MWX744" s="479"/>
      <c r="MWY744" s="479"/>
      <c r="MWZ744" s="479"/>
      <c r="MXA744" s="479"/>
      <c r="MXB744" s="479"/>
      <c r="MXC744" s="479"/>
      <c r="MXD744" s="479"/>
      <c r="MXE744" s="479"/>
      <c r="MXF744" s="479"/>
      <c r="MXG744" s="479"/>
      <c r="MXH744" s="479"/>
      <c r="MXI744" s="479"/>
      <c r="MXJ744" s="479"/>
      <c r="MXK744" s="479"/>
      <c r="MXL744" s="479"/>
      <c r="MXM744" s="479"/>
      <c r="MXN744" s="479"/>
      <c r="MXO744" s="479"/>
      <c r="MXP744" s="479"/>
      <c r="MXQ744" s="479"/>
      <c r="MXR744" s="479"/>
      <c r="MXS744" s="479"/>
      <c r="MXT744" s="479"/>
      <c r="MXU744" s="479"/>
      <c r="MXV744" s="479"/>
      <c r="MXW744" s="479"/>
      <c r="MXX744" s="479"/>
      <c r="MXY744" s="479"/>
      <c r="MXZ744" s="479"/>
      <c r="MYA744" s="479"/>
      <c r="MYB744" s="479"/>
      <c r="MYC744" s="479"/>
      <c r="MYD744" s="479"/>
      <c r="MYE744" s="479"/>
      <c r="MYF744" s="479"/>
      <c r="MYG744" s="479"/>
      <c r="MYH744" s="479"/>
      <c r="MYI744" s="479"/>
      <c r="MYJ744" s="479"/>
      <c r="MYK744" s="479"/>
      <c r="MYL744" s="479"/>
      <c r="MYM744" s="479"/>
      <c r="MYN744" s="479"/>
      <c r="MYO744" s="479"/>
      <c r="MYP744" s="479"/>
      <c r="MYQ744" s="479"/>
      <c r="MYR744" s="479"/>
      <c r="MYS744" s="479"/>
      <c r="MYT744" s="479"/>
      <c r="MYU744" s="479"/>
      <c r="MYV744" s="479"/>
      <c r="MYW744" s="479"/>
      <c r="MYX744" s="479"/>
      <c r="MYY744" s="479"/>
      <c r="MYZ744" s="479"/>
      <c r="MZA744" s="479"/>
      <c r="MZB744" s="479"/>
      <c r="MZC744" s="479"/>
      <c r="MZD744" s="479"/>
      <c r="MZE744" s="479"/>
      <c r="MZF744" s="479"/>
      <c r="MZG744" s="479"/>
      <c r="MZH744" s="479"/>
      <c r="MZI744" s="479"/>
      <c r="MZJ744" s="479"/>
      <c r="MZK744" s="479"/>
      <c r="MZL744" s="479"/>
      <c r="MZM744" s="479"/>
      <c r="MZN744" s="479"/>
      <c r="MZO744" s="479"/>
      <c r="MZP744" s="479"/>
      <c r="MZQ744" s="479"/>
      <c r="MZR744" s="479"/>
      <c r="MZS744" s="479"/>
      <c r="MZT744" s="479"/>
      <c r="MZU744" s="479"/>
      <c r="MZV744" s="479"/>
      <c r="MZW744" s="479"/>
      <c r="MZX744" s="479"/>
      <c r="MZY744" s="479"/>
      <c r="MZZ744" s="479"/>
      <c r="NAA744" s="479"/>
      <c r="NAB744" s="479"/>
      <c r="NAC744" s="479"/>
      <c r="NAD744" s="479"/>
      <c r="NAE744" s="479"/>
      <c r="NAF744" s="479"/>
      <c r="NAG744" s="479"/>
      <c r="NAH744" s="479"/>
      <c r="NAI744" s="479"/>
      <c r="NAJ744" s="479"/>
      <c r="NAK744" s="479"/>
      <c r="NAL744" s="479"/>
      <c r="NAM744" s="479"/>
      <c r="NAN744" s="479"/>
      <c r="NAO744" s="479"/>
      <c r="NAP744" s="479"/>
      <c r="NAQ744" s="479"/>
      <c r="NAR744" s="479"/>
      <c r="NAS744" s="479"/>
      <c r="NAT744" s="479"/>
      <c r="NAU744" s="479"/>
      <c r="NAV744" s="479"/>
      <c r="NAW744" s="479"/>
      <c r="NAX744" s="479"/>
      <c r="NAY744" s="479"/>
      <c r="NAZ744" s="479"/>
      <c r="NBA744" s="479"/>
      <c r="NBB744" s="479"/>
      <c r="NBC744" s="479"/>
      <c r="NBD744" s="479"/>
      <c r="NBE744" s="479"/>
      <c r="NBF744" s="479"/>
      <c r="NBG744" s="479"/>
      <c r="NBH744" s="479"/>
      <c r="NBI744" s="479"/>
      <c r="NBJ744" s="479"/>
      <c r="NBK744" s="479"/>
      <c r="NBL744" s="479"/>
      <c r="NBM744" s="479"/>
      <c r="NBN744" s="479"/>
      <c r="NBO744" s="479"/>
      <c r="NBP744" s="479"/>
      <c r="NBQ744" s="479"/>
      <c r="NBR744" s="479"/>
      <c r="NBS744" s="479"/>
      <c r="NBT744" s="479"/>
      <c r="NBU744" s="479"/>
      <c r="NBV744" s="479"/>
      <c r="NBW744" s="479"/>
      <c r="NBX744" s="479"/>
      <c r="NBY744" s="479"/>
      <c r="NBZ744" s="479"/>
      <c r="NCA744" s="479"/>
      <c r="NCB744" s="479"/>
      <c r="NCC744" s="479"/>
      <c r="NCD744" s="479"/>
      <c r="NCE744" s="479"/>
      <c r="NCF744" s="479"/>
      <c r="NCG744" s="479"/>
      <c r="NCH744" s="479"/>
      <c r="NCI744" s="479"/>
      <c r="NCJ744" s="479"/>
      <c r="NCK744" s="479"/>
      <c r="NCL744" s="479"/>
      <c r="NCM744" s="479"/>
      <c r="NCN744" s="479"/>
      <c r="NCO744" s="479"/>
      <c r="NCP744" s="479"/>
      <c r="NCQ744" s="479"/>
      <c r="NCR744" s="479"/>
      <c r="NCS744" s="479"/>
      <c r="NCT744" s="479"/>
      <c r="NCU744" s="479"/>
      <c r="NCV744" s="479"/>
      <c r="NCW744" s="479"/>
      <c r="NCX744" s="479"/>
      <c r="NCY744" s="479"/>
      <c r="NCZ744" s="479"/>
      <c r="NDA744" s="479"/>
      <c r="NDB744" s="479"/>
      <c r="NDC744" s="479"/>
      <c r="NDD744" s="479"/>
      <c r="NDE744" s="479"/>
      <c r="NDF744" s="479"/>
      <c r="NDG744" s="479"/>
      <c r="NDH744" s="479"/>
      <c r="NDI744" s="479"/>
      <c r="NDJ744" s="479"/>
      <c r="NDK744" s="479"/>
      <c r="NDL744" s="479"/>
      <c r="NDM744" s="479"/>
      <c r="NDN744" s="479"/>
      <c r="NDO744" s="479"/>
      <c r="NDP744" s="479"/>
      <c r="NDQ744" s="479"/>
      <c r="NDR744" s="479"/>
      <c r="NDS744" s="479"/>
      <c r="NDT744" s="479"/>
      <c r="NDU744" s="479"/>
      <c r="NDV744" s="479"/>
      <c r="NDW744" s="479"/>
      <c r="NDX744" s="479"/>
      <c r="NDY744" s="479"/>
      <c r="NDZ744" s="479"/>
      <c r="NEA744" s="479"/>
      <c r="NEB744" s="479"/>
      <c r="NEC744" s="479"/>
      <c r="NED744" s="479"/>
      <c r="NEE744" s="479"/>
      <c r="NEF744" s="479"/>
      <c r="NEG744" s="479"/>
      <c r="NEH744" s="479"/>
      <c r="NEI744" s="479"/>
      <c r="NEJ744" s="479"/>
      <c r="NEK744" s="479"/>
      <c r="NEL744" s="479"/>
      <c r="NEM744" s="479"/>
      <c r="NEN744" s="479"/>
      <c r="NEO744" s="479"/>
      <c r="NEP744" s="479"/>
      <c r="NEQ744" s="479"/>
      <c r="NER744" s="479"/>
      <c r="NES744" s="479"/>
      <c r="NET744" s="479"/>
      <c r="NEU744" s="479"/>
      <c r="NEV744" s="479"/>
      <c r="NEW744" s="479"/>
      <c r="NEX744" s="479"/>
      <c r="NEY744" s="479"/>
      <c r="NEZ744" s="479"/>
      <c r="NFA744" s="479"/>
      <c r="NFB744" s="479"/>
      <c r="NFC744" s="479"/>
      <c r="NFD744" s="479"/>
      <c r="NFE744" s="479"/>
      <c r="NFF744" s="479"/>
      <c r="NFG744" s="479"/>
      <c r="NFH744" s="479"/>
      <c r="NFI744" s="479"/>
      <c r="NFJ744" s="479"/>
      <c r="NFK744" s="479"/>
      <c r="NFL744" s="479"/>
      <c r="NFM744" s="479"/>
      <c r="NFN744" s="479"/>
      <c r="NFO744" s="479"/>
      <c r="NFP744" s="479"/>
      <c r="NFQ744" s="479"/>
      <c r="NFR744" s="479"/>
      <c r="NFS744" s="479"/>
      <c r="NFT744" s="479"/>
      <c r="NFU744" s="479"/>
      <c r="NFV744" s="479"/>
      <c r="NFW744" s="479"/>
      <c r="NFX744" s="479"/>
      <c r="NFY744" s="479"/>
      <c r="NFZ744" s="479"/>
      <c r="NGA744" s="479"/>
      <c r="NGB744" s="479"/>
      <c r="NGC744" s="479"/>
      <c r="NGD744" s="479"/>
      <c r="NGE744" s="479"/>
      <c r="NGF744" s="479"/>
      <c r="NGG744" s="479"/>
      <c r="NGH744" s="479"/>
      <c r="NGI744" s="479"/>
      <c r="NGJ744" s="479"/>
      <c r="NGK744" s="479"/>
      <c r="NGL744" s="479"/>
      <c r="NGM744" s="479"/>
      <c r="NGN744" s="479"/>
      <c r="NGO744" s="479"/>
      <c r="NGP744" s="479"/>
      <c r="NGQ744" s="479"/>
      <c r="NGR744" s="479"/>
      <c r="NGS744" s="479"/>
      <c r="NGT744" s="479"/>
      <c r="NGU744" s="479"/>
      <c r="NGV744" s="479"/>
      <c r="NGW744" s="479"/>
      <c r="NGX744" s="479"/>
      <c r="NGY744" s="479"/>
      <c r="NGZ744" s="479"/>
      <c r="NHA744" s="479"/>
      <c r="NHB744" s="479"/>
      <c r="NHC744" s="479"/>
      <c r="NHD744" s="479"/>
      <c r="NHE744" s="479"/>
      <c r="NHF744" s="479"/>
      <c r="NHG744" s="479"/>
      <c r="NHH744" s="479"/>
      <c r="NHI744" s="479"/>
      <c r="NHJ744" s="479"/>
      <c r="NHK744" s="479"/>
      <c r="NHL744" s="479"/>
      <c r="NHM744" s="479"/>
      <c r="NHN744" s="479"/>
      <c r="NHO744" s="479"/>
      <c r="NHP744" s="479"/>
      <c r="NHQ744" s="479"/>
      <c r="NHR744" s="479"/>
      <c r="NHS744" s="479"/>
      <c r="NHT744" s="479"/>
      <c r="NHU744" s="479"/>
      <c r="NHV744" s="479"/>
      <c r="NHW744" s="479"/>
      <c r="NHX744" s="479"/>
      <c r="NHY744" s="479"/>
      <c r="NHZ744" s="479"/>
      <c r="NIA744" s="479"/>
      <c r="NIB744" s="479"/>
      <c r="NIC744" s="479"/>
      <c r="NID744" s="479"/>
      <c r="NIE744" s="479"/>
      <c r="NIF744" s="479"/>
      <c r="NIG744" s="479"/>
      <c r="NIH744" s="479"/>
      <c r="NII744" s="479"/>
      <c r="NIJ744" s="479"/>
      <c r="NIK744" s="479"/>
      <c r="NIL744" s="479"/>
      <c r="NIM744" s="479"/>
      <c r="NIN744" s="479"/>
      <c r="NIO744" s="479"/>
      <c r="NIP744" s="479"/>
      <c r="NIQ744" s="479"/>
      <c r="NIR744" s="479"/>
      <c r="NIS744" s="479"/>
      <c r="NIT744" s="479"/>
      <c r="NIU744" s="479"/>
      <c r="NIV744" s="479"/>
      <c r="NIW744" s="479"/>
      <c r="NIX744" s="479"/>
      <c r="NIY744" s="479"/>
      <c r="NIZ744" s="479"/>
      <c r="NJA744" s="479"/>
      <c r="NJB744" s="479"/>
      <c r="NJC744" s="479"/>
      <c r="NJD744" s="479"/>
      <c r="NJE744" s="479"/>
      <c r="NJF744" s="479"/>
      <c r="NJG744" s="479"/>
      <c r="NJH744" s="479"/>
      <c r="NJI744" s="479"/>
      <c r="NJJ744" s="479"/>
      <c r="NJK744" s="479"/>
      <c r="NJL744" s="479"/>
      <c r="NJM744" s="479"/>
      <c r="NJN744" s="479"/>
      <c r="NJO744" s="479"/>
      <c r="NJP744" s="479"/>
      <c r="NJQ744" s="479"/>
      <c r="NJR744" s="479"/>
      <c r="NJS744" s="479"/>
      <c r="NJT744" s="479"/>
      <c r="NJU744" s="479"/>
      <c r="NJV744" s="479"/>
      <c r="NJW744" s="479"/>
      <c r="NJX744" s="479"/>
      <c r="NJY744" s="479"/>
      <c r="NJZ744" s="479"/>
      <c r="NKA744" s="479"/>
      <c r="NKB744" s="479"/>
      <c r="NKC744" s="479"/>
      <c r="NKD744" s="479"/>
      <c r="NKE744" s="479"/>
      <c r="NKF744" s="479"/>
      <c r="NKG744" s="479"/>
      <c r="NKH744" s="479"/>
      <c r="NKI744" s="479"/>
      <c r="NKJ744" s="479"/>
      <c r="NKK744" s="479"/>
      <c r="NKL744" s="479"/>
      <c r="NKM744" s="479"/>
      <c r="NKN744" s="479"/>
      <c r="NKO744" s="479"/>
      <c r="NKP744" s="479"/>
      <c r="NKQ744" s="479"/>
      <c r="NKR744" s="479"/>
      <c r="NKS744" s="479"/>
      <c r="NKT744" s="479"/>
      <c r="NKU744" s="479"/>
      <c r="NKV744" s="479"/>
      <c r="NKW744" s="479"/>
      <c r="NKX744" s="479"/>
      <c r="NKY744" s="479"/>
      <c r="NKZ744" s="479"/>
      <c r="NLA744" s="479"/>
      <c r="NLB744" s="479"/>
      <c r="NLC744" s="479"/>
      <c r="NLD744" s="479"/>
      <c r="NLE744" s="479"/>
      <c r="NLF744" s="479"/>
      <c r="NLG744" s="479"/>
      <c r="NLH744" s="479"/>
      <c r="NLI744" s="479"/>
      <c r="NLJ744" s="479"/>
      <c r="NLK744" s="479"/>
      <c r="NLL744" s="479"/>
      <c r="NLM744" s="479"/>
      <c r="NLN744" s="479"/>
      <c r="NLO744" s="479"/>
      <c r="NLP744" s="479"/>
      <c r="NLQ744" s="479"/>
      <c r="NLR744" s="479"/>
      <c r="NLS744" s="479"/>
      <c r="NLT744" s="479"/>
      <c r="NLU744" s="479"/>
      <c r="NLV744" s="479"/>
      <c r="NLW744" s="479"/>
      <c r="NLX744" s="479"/>
      <c r="NLY744" s="479"/>
      <c r="NLZ744" s="479"/>
      <c r="NMA744" s="479"/>
      <c r="NMB744" s="479"/>
      <c r="NMC744" s="479"/>
      <c r="NMD744" s="479"/>
      <c r="NME744" s="479"/>
      <c r="NMF744" s="479"/>
      <c r="NMG744" s="479"/>
      <c r="NMH744" s="479"/>
      <c r="NMI744" s="479"/>
      <c r="NMJ744" s="479"/>
      <c r="NMK744" s="479"/>
      <c r="NML744" s="479"/>
      <c r="NMM744" s="479"/>
      <c r="NMN744" s="479"/>
      <c r="NMO744" s="479"/>
      <c r="NMP744" s="479"/>
      <c r="NMQ744" s="479"/>
      <c r="NMR744" s="479"/>
      <c r="NMS744" s="479"/>
      <c r="NMT744" s="479"/>
      <c r="NMU744" s="479"/>
      <c r="NMV744" s="479"/>
      <c r="NMW744" s="479"/>
      <c r="NMX744" s="479"/>
      <c r="NMY744" s="479"/>
      <c r="NMZ744" s="479"/>
      <c r="NNA744" s="479"/>
      <c r="NNB744" s="479"/>
      <c r="NNC744" s="479"/>
      <c r="NND744" s="479"/>
      <c r="NNE744" s="479"/>
      <c r="NNF744" s="479"/>
      <c r="NNG744" s="479"/>
      <c r="NNH744" s="479"/>
      <c r="NNI744" s="479"/>
      <c r="NNJ744" s="479"/>
      <c r="NNK744" s="479"/>
      <c r="NNL744" s="479"/>
      <c r="NNM744" s="479"/>
      <c r="NNN744" s="479"/>
      <c r="NNO744" s="479"/>
      <c r="NNP744" s="479"/>
      <c r="NNQ744" s="479"/>
      <c r="NNR744" s="479"/>
      <c r="NNS744" s="479"/>
      <c r="NNT744" s="479"/>
      <c r="NNU744" s="479"/>
      <c r="NNV744" s="479"/>
      <c r="NNW744" s="479"/>
      <c r="NNX744" s="479"/>
      <c r="NNY744" s="479"/>
      <c r="NNZ744" s="479"/>
      <c r="NOA744" s="479"/>
      <c r="NOB744" s="479"/>
      <c r="NOC744" s="479"/>
      <c r="NOD744" s="479"/>
      <c r="NOE744" s="479"/>
      <c r="NOF744" s="479"/>
      <c r="NOG744" s="479"/>
      <c r="NOH744" s="479"/>
      <c r="NOI744" s="479"/>
      <c r="NOJ744" s="479"/>
      <c r="NOK744" s="479"/>
      <c r="NOL744" s="479"/>
      <c r="NOM744" s="479"/>
      <c r="NON744" s="479"/>
      <c r="NOO744" s="479"/>
      <c r="NOP744" s="479"/>
      <c r="NOQ744" s="479"/>
      <c r="NOR744" s="479"/>
      <c r="NOS744" s="479"/>
      <c r="NOT744" s="479"/>
      <c r="NOU744" s="479"/>
      <c r="NOV744" s="479"/>
      <c r="NOW744" s="479"/>
      <c r="NOX744" s="479"/>
      <c r="NOY744" s="479"/>
      <c r="NOZ744" s="479"/>
      <c r="NPA744" s="479"/>
      <c r="NPB744" s="479"/>
      <c r="NPC744" s="479"/>
      <c r="NPD744" s="479"/>
      <c r="NPE744" s="479"/>
      <c r="NPF744" s="479"/>
      <c r="NPG744" s="479"/>
      <c r="NPH744" s="479"/>
      <c r="NPI744" s="479"/>
      <c r="NPJ744" s="479"/>
      <c r="NPK744" s="479"/>
      <c r="NPL744" s="479"/>
      <c r="NPM744" s="479"/>
      <c r="NPN744" s="479"/>
      <c r="NPO744" s="479"/>
      <c r="NPP744" s="479"/>
      <c r="NPQ744" s="479"/>
      <c r="NPR744" s="479"/>
      <c r="NPS744" s="479"/>
      <c r="NPT744" s="479"/>
      <c r="NPU744" s="479"/>
      <c r="NPV744" s="479"/>
      <c r="NPW744" s="479"/>
      <c r="NPX744" s="479"/>
      <c r="NPY744" s="479"/>
      <c r="NPZ744" s="479"/>
      <c r="NQA744" s="479"/>
      <c r="NQB744" s="479"/>
      <c r="NQC744" s="479"/>
      <c r="NQD744" s="479"/>
      <c r="NQE744" s="479"/>
      <c r="NQF744" s="479"/>
      <c r="NQG744" s="479"/>
      <c r="NQH744" s="479"/>
      <c r="NQI744" s="479"/>
      <c r="NQJ744" s="479"/>
      <c r="NQK744" s="479"/>
      <c r="NQL744" s="479"/>
      <c r="NQM744" s="479"/>
      <c r="NQN744" s="479"/>
      <c r="NQO744" s="479"/>
      <c r="NQP744" s="479"/>
      <c r="NQQ744" s="479"/>
      <c r="NQR744" s="479"/>
      <c r="NQS744" s="479"/>
      <c r="NQT744" s="479"/>
      <c r="NQU744" s="479"/>
      <c r="NQV744" s="479"/>
      <c r="NQW744" s="479"/>
      <c r="NQX744" s="479"/>
      <c r="NQY744" s="479"/>
      <c r="NQZ744" s="479"/>
      <c r="NRA744" s="479"/>
      <c r="NRB744" s="479"/>
      <c r="NRC744" s="479"/>
      <c r="NRD744" s="479"/>
      <c r="NRE744" s="479"/>
      <c r="NRF744" s="479"/>
      <c r="NRG744" s="479"/>
      <c r="NRH744" s="479"/>
      <c r="NRI744" s="479"/>
      <c r="NRJ744" s="479"/>
      <c r="NRK744" s="479"/>
      <c r="NRL744" s="479"/>
      <c r="NRM744" s="479"/>
      <c r="NRN744" s="479"/>
      <c r="NRO744" s="479"/>
      <c r="NRP744" s="479"/>
      <c r="NRQ744" s="479"/>
      <c r="NRR744" s="479"/>
      <c r="NRS744" s="479"/>
      <c r="NRT744" s="479"/>
      <c r="NRU744" s="479"/>
      <c r="NRV744" s="479"/>
      <c r="NRW744" s="479"/>
      <c r="NRX744" s="479"/>
      <c r="NRY744" s="479"/>
      <c r="NRZ744" s="479"/>
      <c r="NSA744" s="479"/>
      <c r="NSB744" s="479"/>
      <c r="NSC744" s="479"/>
      <c r="NSD744" s="479"/>
      <c r="NSE744" s="479"/>
      <c r="NSF744" s="479"/>
      <c r="NSG744" s="479"/>
      <c r="NSH744" s="479"/>
      <c r="NSI744" s="479"/>
      <c r="NSJ744" s="479"/>
      <c r="NSK744" s="479"/>
      <c r="NSL744" s="479"/>
      <c r="NSM744" s="479"/>
      <c r="NSN744" s="479"/>
      <c r="NSO744" s="479"/>
      <c r="NSP744" s="479"/>
      <c r="NSQ744" s="479"/>
      <c r="NSR744" s="479"/>
      <c r="NSS744" s="479"/>
      <c r="NST744" s="479"/>
      <c r="NSU744" s="479"/>
      <c r="NSV744" s="479"/>
      <c r="NSW744" s="479"/>
      <c r="NSX744" s="479"/>
      <c r="NSY744" s="479"/>
      <c r="NSZ744" s="479"/>
      <c r="NTA744" s="479"/>
      <c r="NTB744" s="479"/>
      <c r="NTC744" s="479"/>
      <c r="NTD744" s="479"/>
      <c r="NTE744" s="479"/>
      <c r="NTF744" s="479"/>
      <c r="NTG744" s="479"/>
      <c r="NTH744" s="479"/>
      <c r="NTI744" s="479"/>
      <c r="NTJ744" s="479"/>
      <c r="NTK744" s="479"/>
      <c r="NTL744" s="479"/>
      <c r="NTM744" s="479"/>
      <c r="NTN744" s="479"/>
      <c r="NTO744" s="479"/>
      <c r="NTP744" s="479"/>
      <c r="NTQ744" s="479"/>
      <c r="NTR744" s="479"/>
      <c r="NTS744" s="479"/>
      <c r="NTT744" s="479"/>
      <c r="NTU744" s="479"/>
      <c r="NTV744" s="479"/>
      <c r="NTW744" s="479"/>
      <c r="NTX744" s="479"/>
      <c r="NTY744" s="479"/>
      <c r="NTZ744" s="479"/>
      <c r="NUA744" s="479"/>
      <c r="NUB744" s="479"/>
      <c r="NUC744" s="479"/>
      <c r="NUD744" s="479"/>
      <c r="NUE744" s="479"/>
      <c r="NUF744" s="479"/>
      <c r="NUG744" s="479"/>
      <c r="NUH744" s="479"/>
      <c r="NUI744" s="479"/>
      <c r="NUJ744" s="479"/>
      <c r="NUK744" s="479"/>
      <c r="NUL744" s="479"/>
      <c r="NUM744" s="479"/>
      <c r="NUN744" s="479"/>
      <c r="NUO744" s="479"/>
      <c r="NUP744" s="479"/>
      <c r="NUQ744" s="479"/>
      <c r="NUR744" s="479"/>
      <c r="NUS744" s="479"/>
      <c r="NUT744" s="479"/>
      <c r="NUU744" s="479"/>
      <c r="NUV744" s="479"/>
      <c r="NUW744" s="479"/>
      <c r="NUX744" s="479"/>
      <c r="NUY744" s="479"/>
      <c r="NUZ744" s="479"/>
      <c r="NVA744" s="479"/>
      <c r="NVB744" s="479"/>
      <c r="NVC744" s="479"/>
      <c r="NVD744" s="479"/>
      <c r="NVE744" s="479"/>
      <c r="NVF744" s="479"/>
      <c r="NVG744" s="479"/>
      <c r="NVH744" s="479"/>
      <c r="NVI744" s="479"/>
      <c r="NVJ744" s="479"/>
      <c r="NVK744" s="479"/>
      <c r="NVL744" s="479"/>
      <c r="NVM744" s="479"/>
      <c r="NVN744" s="479"/>
      <c r="NVO744" s="479"/>
      <c r="NVP744" s="479"/>
      <c r="NVQ744" s="479"/>
      <c r="NVR744" s="479"/>
      <c r="NVS744" s="479"/>
      <c r="NVT744" s="479"/>
      <c r="NVU744" s="479"/>
      <c r="NVV744" s="479"/>
      <c r="NVW744" s="479"/>
      <c r="NVX744" s="479"/>
      <c r="NVY744" s="479"/>
      <c r="NVZ744" s="479"/>
      <c r="NWA744" s="479"/>
      <c r="NWB744" s="479"/>
      <c r="NWC744" s="479"/>
      <c r="NWD744" s="479"/>
      <c r="NWE744" s="479"/>
      <c r="NWF744" s="479"/>
      <c r="NWG744" s="479"/>
      <c r="NWH744" s="479"/>
      <c r="NWI744" s="479"/>
      <c r="NWJ744" s="479"/>
      <c r="NWK744" s="479"/>
      <c r="NWL744" s="479"/>
      <c r="NWM744" s="479"/>
      <c r="NWN744" s="479"/>
      <c r="NWO744" s="479"/>
      <c r="NWP744" s="479"/>
      <c r="NWQ744" s="479"/>
      <c r="NWR744" s="479"/>
      <c r="NWS744" s="479"/>
      <c r="NWT744" s="479"/>
      <c r="NWU744" s="479"/>
      <c r="NWV744" s="479"/>
      <c r="NWW744" s="479"/>
      <c r="NWX744" s="479"/>
      <c r="NWY744" s="479"/>
      <c r="NWZ744" s="479"/>
      <c r="NXA744" s="479"/>
      <c r="NXB744" s="479"/>
      <c r="NXC744" s="479"/>
      <c r="NXD744" s="479"/>
      <c r="NXE744" s="479"/>
      <c r="NXF744" s="479"/>
      <c r="NXG744" s="479"/>
      <c r="NXH744" s="479"/>
      <c r="NXI744" s="479"/>
      <c r="NXJ744" s="479"/>
      <c r="NXK744" s="479"/>
      <c r="NXL744" s="479"/>
      <c r="NXM744" s="479"/>
      <c r="NXN744" s="479"/>
      <c r="NXO744" s="479"/>
      <c r="NXP744" s="479"/>
      <c r="NXQ744" s="479"/>
      <c r="NXR744" s="479"/>
      <c r="NXS744" s="479"/>
      <c r="NXT744" s="479"/>
      <c r="NXU744" s="479"/>
      <c r="NXV744" s="479"/>
      <c r="NXW744" s="479"/>
      <c r="NXX744" s="479"/>
      <c r="NXY744" s="479"/>
      <c r="NXZ744" s="479"/>
      <c r="NYA744" s="479"/>
      <c r="NYB744" s="479"/>
      <c r="NYC744" s="479"/>
      <c r="NYD744" s="479"/>
      <c r="NYE744" s="479"/>
      <c r="NYF744" s="479"/>
      <c r="NYG744" s="479"/>
      <c r="NYH744" s="479"/>
      <c r="NYI744" s="479"/>
      <c r="NYJ744" s="479"/>
      <c r="NYK744" s="479"/>
      <c r="NYL744" s="479"/>
      <c r="NYM744" s="479"/>
      <c r="NYN744" s="479"/>
      <c r="NYO744" s="479"/>
      <c r="NYP744" s="479"/>
      <c r="NYQ744" s="479"/>
      <c r="NYR744" s="479"/>
      <c r="NYS744" s="479"/>
      <c r="NYT744" s="479"/>
      <c r="NYU744" s="479"/>
      <c r="NYV744" s="479"/>
      <c r="NYW744" s="479"/>
      <c r="NYX744" s="479"/>
      <c r="NYY744" s="479"/>
      <c r="NYZ744" s="479"/>
      <c r="NZA744" s="479"/>
      <c r="NZB744" s="479"/>
      <c r="NZC744" s="479"/>
      <c r="NZD744" s="479"/>
      <c r="NZE744" s="479"/>
      <c r="NZF744" s="479"/>
      <c r="NZG744" s="479"/>
      <c r="NZH744" s="479"/>
      <c r="NZI744" s="479"/>
      <c r="NZJ744" s="479"/>
      <c r="NZK744" s="479"/>
      <c r="NZL744" s="479"/>
      <c r="NZM744" s="479"/>
      <c r="NZN744" s="479"/>
      <c r="NZO744" s="479"/>
      <c r="NZP744" s="479"/>
      <c r="NZQ744" s="479"/>
      <c r="NZR744" s="479"/>
      <c r="NZS744" s="479"/>
      <c r="NZT744" s="479"/>
      <c r="NZU744" s="479"/>
      <c r="NZV744" s="479"/>
      <c r="NZW744" s="479"/>
      <c r="NZX744" s="479"/>
      <c r="NZY744" s="479"/>
      <c r="NZZ744" s="479"/>
      <c r="OAA744" s="479"/>
      <c r="OAB744" s="479"/>
      <c r="OAC744" s="479"/>
      <c r="OAD744" s="479"/>
      <c r="OAE744" s="479"/>
      <c r="OAF744" s="479"/>
      <c r="OAG744" s="479"/>
      <c r="OAH744" s="479"/>
      <c r="OAI744" s="479"/>
      <c r="OAJ744" s="479"/>
      <c r="OAK744" s="479"/>
      <c r="OAL744" s="479"/>
      <c r="OAM744" s="479"/>
      <c r="OAN744" s="479"/>
      <c r="OAO744" s="479"/>
      <c r="OAP744" s="479"/>
      <c r="OAQ744" s="479"/>
      <c r="OAR744" s="479"/>
      <c r="OAS744" s="479"/>
      <c r="OAT744" s="479"/>
      <c r="OAU744" s="479"/>
      <c r="OAV744" s="479"/>
      <c r="OAW744" s="479"/>
      <c r="OAX744" s="479"/>
      <c r="OAY744" s="479"/>
      <c r="OAZ744" s="479"/>
      <c r="OBA744" s="479"/>
      <c r="OBB744" s="479"/>
      <c r="OBC744" s="479"/>
      <c r="OBD744" s="479"/>
      <c r="OBE744" s="479"/>
      <c r="OBF744" s="479"/>
      <c r="OBG744" s="479"/>
      <c r="OBH744" s="479"/>
      <c r="OBI744" s="479"/>
      <c r="OBJ744" s="479"/>
      <c r="OBK744" s="479"/>
      <c r="OBL744" s="479"/>
      <c r="OBM744" s="479"/>
      <c r="OBN744" s="479"/>
      <c r="OBO744" s="479"/>
      <c r="OBP744" s="479"/>
      <c r="OBQ744" s="479"/>
      <c r="OBR744" s="479"/>
      <c r="OBS744" s="479"/>
      <c r="OBT744" s="479"/>
      <c r="OBU744" s="479"/>
      <c r="OBV744" s="479"/>
      <c r="OBW744" s="479"/>
      <c r="OBX744" s="479"/>
      <c r="OBY744" s="479"/>
      <c r="OBZ744" s="479"/>
      <c r="OCA744" s="479"/>
      <c r="OCB744" s="479"/>
      <c r="OCC744" s="479"/>
      <c r="OCD744" s="479"/>
      <c r="OCE744" s="479"/>
      <c r="OCF744" s="479"/>
      <c r="OCG744" s="479"/>
      <c r="OCH744" s="479"/>
      <c r="OCI744" s="479"/>
      <c r="OCJ744" s="479"/>
      <c r="OCK744" s="479"/>
      <c r="OCL744" s="479"/>
      <c r="OCM744" s="479"/>
      <c r="OCN744" s="479"/>
      <c r="OCO744" s="479"/>
      <c r="OCP744" s="479"/>
      <c r="OCQ744" s="479"/>
      <c r="OCR744" s="479"/>
      <c r="OCS744" s="479"/>
      <c r="OCT744" s="479"/>
      <c r="OCU744" s="479"/>
      <c r="OCV744" s="479"/>
      <c r="OCW744" s="479"/>
      <c r="OCX744" s="479"/>
      <c r="OCY744" s="479"/>
      <c r="OCZ744" s="479"/>
      <c r="ODA744" s="479"/>
      <c r="ODB744" s="479"/>
      <c r="ODC744" s="479"/>
      <c r="ODD744" s="479"/>
      <c r="ODE744" s="479"/>
      <c r="ODF744" s="479"/>
      <c r="ODG744" s="479"/>
      <c r="ODH744" s="479"/>
      <c r="ODI744" s="479"/>
      <c r="ODJ744" s="479"/>
      <c r="ODK744" s="479"/>
      <c r="ODL744" s="479"/>
      <c r="ODM744" s="479"/>
      <c r="ODN744" s="479"/>
      <c r="ODO744" s="479"/>
      <c r="ODP744" s="479"/>
      <c r="ODQ744" s="479"/>
      <c r="ODR744" s="479"/>
      <c r="ODS744" s="479"/>
      <c r="ODT744" s="479"/>
      <c r="ODU744" s="479"/>
      <c r="ODV744" s="479"/>
      <c r="ODW744" s="479"/>
      <c r="ODX744" s="479"/>
      <c r="ODY744" s="479"/>
      <c r="ODZ744" s="479"/>
      <c r="OEA744" s="479"/>
      <c r="OEB744" s="479"/>
      <c r="OEC744" s="479"/>
      <c r="OED744" s="479"/>
      <c r="OEE744" s="479"/>
      <c r="OEF744" s="479"/>
      <c r="OEG744" s="479"/>
      <c r="OEH744" s="479"/>
      <c r="OEI744" s="479"/>
      <c r="OEJ744" s="479"/>
      <c r="OEK744" s="479"/>
      <c r="OEL744" s="479"/>
      <c r="OEM744" s="479"/>
      <c r="OEN744" s="479"/>
      <c r="OEO744" s="479"/>
      <c r="OEP744" s="479"/>
      <c r="OEQ744" s="479"/>
      <c r="OER744" s="479"/>
      <c r="OES744" s="479"/>
      <c r="OET744" s="479"/>
      <c r="OEU744" s="479"/>
      <c r="OEV744" s="479"/>
      <c r="OEW744" s="479"/>
      <c r="OEX744" s="479"/>
      <c r="OEY744" s="479"/>
      <c r="OEZ744" s="479"/>
      <c r="OFA744" s="479"/>
      <c r="OFB744" s="479"/>
      <c r="OFC744" s="479"/>
      <c r="OFD744" s="479"/>
      <c r="OFE744" s="479"/>
      <c r="OFF744" s="479"/>
      <c r="OFG744" s="479"/>
      <c r="OFH744" s="479"/>
      <c r="OFI744" s="479"/>
      <c r="OFJ744" s="479"/>
      <c r="OFK744" s="479"/>
      <c r="OFL744" s="479"/>
      <c r="OFM744" s="479"/>
      <c r="OFN744" s="479"/>
      <c r="OFO744" s="479"/>
      <c r="OFP744" s="479"/>
      <c r="OFQ744" s="479"/>
      <c r="OFR744" s="479"/>
      <c r="OFS744" s="479"/>
      <c r="OFT744" s="479"/>
      <c r="OFU744" s="479"/>
      <c r="OFV744" s="479"/>
      <c r="OFW744" s="479"/>
      <c r="OFX744" s="479"/>
      <c r="OFY744" s="479"/>
      <c r="OFZ744" s="479"/>
      <c r="OGA744" s="479"/>
      <c r="OGB744" s="479"/>
      <c r="OGC744" s="479"/>
      <c r="OGD744" s="479"/>
      <c r="OGE744" s="479"/>
      <c r="OGF744" s="479"/>
      <c r="OGG744" s="479"/>
      <c r="OGH744" s="479"/>
      <c r="OGI744" s="479"/>
      <c r="OGJ744" s="479"/>
      <c r="OGK744" s="479"/>
      <c r="OGL744" s="479"/>
      <c r="OGM744" s="479"/>
      <c r="OGN744" s="479"/>
      <c r="OGO744" s="479"/>
      <c r="OGP744" s="479"/>
      <c r="OGQ744" s="479"/>
      <c r="OGR744" s="479"/>
      <c r="OGS744" s="479"/>
      <c r="OGT744" s="479"/>
      <c r="OGU744" s="479"/>
      <c r="OGV744" s="479"/>
      <c r="OGW744" s="479"/>
      <c r="OGX744" s="479"/>
      <c r="OGY744" s="479"/>
      <c r="OGZ744" s="479"/>
      <c r="OHA744" s="479"/>
      <c r="OHB744" s="479"/>
      <c r="OHC744" s="479"/>
      <c r="OHD744" s="479"/>
      <c r="OHE744" s="479"/>
      <c r="OHF744" s="479"/>
      <c r="OHG744" s="479"/>
      <c r="OHH744" s="479"/>
      <c r="OHI744" s="479"/>
      <c r="OHJ744" s="479"/>
      <c r="OHK744" s="479"/>
      <c r="OHL744" s="479"/>
      <c r="OHM744" s="479"/>
      <c r="OHN744" s="479"/>
      <c r="OHO744" s="479"/>
      <c r="OHP744" s="479"/>
      <c r="OHQ744" s="479"/>
      <c r="OHR744" s="479"/>
      <c r="OHS744" s="479"/>
      <c r="OHT744" s="479"/>
      <c r="OHU744" s="479"/>
      <c r="OHV744" s="479"/>
      <c r="OHW744" s="479"/>
      <c r="OHX744" s="479"/>
      <c r="OHY744" s="479"/>
      <c r="OHZ744" s="479"/>
      <c r="OIA744" s="479"/>
      <c r="OIB744" s="479"/>
      <c r="OIC744" s="479"/>
      <c r="OID744" s="479"/>
      <c r="OIE744" s="479"/>
      <c r="OIF744" s="479"/>
      <c r="OIG744" s="479"/>
      <c r="OIH744" s="479"/>
      <c r="OII744" s="479"/>
      <c r="OIJ744" s="479"/>
      <c r="OIK744" s="479"/>
      <c r="OIL744" s="479"/>
      <c r="OIM744" s="479"/>
      <c r="OIN744" s="479"/>
      <c r="OIO744" s="479"/>
      <c r="OIP744" s="479"/>
      <c r="OIQ744" s="479"/>
      <c r="OIR744" s="479"/>
      <c r="OIS744" s="479"/>
      <c r="OIT744" s="479"/>
      <c r="OIU744" s="479"/>
      <c r="OIV744" s="479"/>
      <c r="OIW744" s="479"/>
      <c r="OIX744" s="479"/>
      <c r="OIY744" s="479"/>
      <c r="OIZ744" s="479"/>
      <c r="OJA744" s="479"/>
      <c r="OJB744" s="479"/>
      <c r="OJC744" s="479"/>
      <c r="OJD744" s="479"/>
      <c r="OJE744" s="479"/>
      <c r="OJF744" s="479"/>
      <c r="OJG744" s="479"/>
      <c r="OJH744" s="479"/>
      <c r="OJI744" s="479"/>
      <c r="OJJ744" s="479"/>
      <c r="OJK744" s="479"/>
      <c r="OJL744" s="479"/>
      <c r="OJM744" s="479"/>
      <c r="OJN744" s="479"/>
      <c r="OJO744" s="479"/>
      <c r="OJP744" s="479"/>
      <c r="OJQ744" s="479"/>
      <c r="OJR744" s="479"/>
      <c r="OJS744" s="479"/>
      <c r="OJT744" s="479"/>
      <c r="OJU744" s="479"/>
      <c r="OJV744" s="479"/>
      <c r="OJW744" s="479"/>
      <c r="OJX744" s="479"/>
      <c r="OJY744" s="479"/>
      <c r="OJZ744" s="479"/>
      <c r="OKA744" s="479"/>
      <c r="OKB744" s="479"/>
      <c r="OKC744" s="479"/>
      <c r="OKD744" s="479"/>
      <c r="OKE744" s="479"/>
      <c r="OKF744" s="479"/>
      <c r="OKG744" s="479"/>
      <c r="OKH744" s="479"/>
      <c r="OKI744" s="479"/>
      <c r="OKJ744" s="479"/>
      <c r="OKK744" s="479"/>
      <c r="OKL744" s="479"/>
      <c r="OKM744" s="479"/>
      <c r="OKN744" s="479"/>
      <c r="OKO744" s="479"/>
      <c r="OKP744" s="479"/>
      <c r="OKQ744" s="479"/>
      <c r="OKR744" s="479"/>
      <c r="OKS744" s="479"/>
      <c r="OKT744" s="479"/>
      <c r="OKU744" s="479"/>
      <c r="OKV744" s="479"/>
      <c r="OKW744" s="479"/>
      <c r="OKX744" s="479"/>
      <c r="OKY744" s="479"/>
      <c r="OKZ744" s="479"/>
      <c r="OLA744" s="479"/>
      <c r="OLB744" s="479"/>
      <c r="OLC744" s="479"/>
      <c r="OLD744" s="479"/>
      <c r="OLE744" s="479"/>
      <c r="OLF744" s="479"/>
      <c r="OLG744" s="479"/>
      <c r="OLH744" s="479"/>
      <c r="OLI744" s="479"/>
      <c r="OLJ744" s="479"/>
      <c r="OLK744" s="479"/>
      <c r="OLL744" s="479"/>
      <c r="OLM744" s="479"/>
      <c r="OLN744" s="479"/>
      <c r="OLO744" s="479"/>
      <c r="OLP744" s="479"/>
      <c r="OLQ744" s="479"/>
      <c r="OLR744" s="479"/>
      <c r="OLS744" s="479"/>
      <c r="OLT744" s="479"/>
      <c r="OLU744" s="479"/>
      <c r="OLV744" s="479"/>
      <c r="OLW744" s="479"/>
      <c r="OLX744" s="479"/>
      <c r="OLY744" s="479"/>
      <c r="OLZ744" s="479"/>
      <c r="OMA744" s="479"/>
      <c r="OMB744" s="479"/>
      <c r="OMC744" s="479"/>
      <c r="OMD744" s="479"/>
      <c r="OME744" s="479"/>
      <c r="OMF744" s="479"/>
      <c r="OMG744" s="479"/>
      <c r="OMH744" s="479"/>
      <c r="OMI744" s="479"/>
      <c r="OMJ744" s="479"/>
      <c r="OMK744" s="479"/>
      <c r="OML744" s="479"/>
      <c r="OMM744" s="479"/>
      <c r="OMN744" s="479"/>
      <c r="OMO744" s="479"/>
      <c r="OMP744" s="479"/>
      <c r="OMQ744" s="479"/>
      <c r="OMR744" s="479"/>
      <c r="OMS744" s="479"/>
      <c r="OMT744" s="479"/>
      <c r="OMU744" s="479"/>
      <c r="OMV744" s="479"/>
      <c r="OMW744" s="479"/>
      <c r="OMX744" s="479"/>
      <c r="OMY744" s="479"/>
      <c r="OMZ744" s="479"/>
      <c r="ONA744" s="479"/>
      <c r="ONB744" s="479"/>
      <c r="ONC744" s="479"/>
      <c r="OND744" s="479"/>
      <c r="ONE744" s="479"/>
      <c r="ONF744" s="479"/>
      <c r="ONG744" s="479"/>
      <c r="ONH744" s="479"/>
      <c r="ONI744" s="479"/>
      <c r="ONJ744" s="479"/>
      <c r="ONK744" s="479"/>
      <c r="ONL744" s="479"/>
      <c r="ONM744" s="479"/>
      <c r="ONN744" s="479"/>
      <c r="ONO744" s="479"/>
      <c r="ONP744" s="479"/>
      <c r="ONQ744" s="479"/>
      <c r="ONR744" s="479"/>
      <c r="ONS744" s="479"/>
      <c r="ONT744" s="479"/>
      <c r="ONU744" s="479"/>
      <c r="ONV744" s="479"/>
      <c r="ONW744" s="479"/>
      <c r="ONX744" s="479"/>
      <c r="ONY744" s="479"/>
      <c r="ONZ744" s="479"/>
      <c r="OOA744" s="479"/>
      <c r="OOB744" s="479"/>
      <c r="OOC744" s="479"/>
      <c r="OOD744" s="479"/>
      <c r="OOE744" s="479"/>
      <c r="OOF744" s="479"/>
      <c r="OOG744" s="479"/>
      <c r="OOH744" s="479"/>
      <c r="OOI744" s="479"/>
      <c r="OOJ744" s="479"/>
      <c r="OOK744" s="479"/>
      <c r="OOL744" s="479"/>
      <c r="OOM744" s="479"/>
      <c r="OON744" s="479"/>
      <c r="OOO744" s="479"/>
      <c r="OOP744" s="479"/>
      <c r="OOQ744" s="479"/>
      <c r="OOR744" s="479"/>
      <c r="OOS744" s="479"/>
      <c r="OOT744" s="479"/>
      <c r="OOU744" s="479"/>
      <c r="OOV744" s="479"/>
      <c r="OOW744" s="479"/>
      <c r="OOX744" s="479"/>
      <c r="OOY744" s="479"/>
      <c r="OOZ744" s="479"/>
      <c r="OPA744" s="479"/>
      <c r="OPB744" s="479"/>
      <c r="OPC744" s="479"/>
      <c r="OPD744" s="479"/>
      <c r="OPE744" s="479"/>
      <c r="OPF744" s="479"/>
      <c r="OPG744" s="479"/>
      <c r="OPH744" s="479"/>
      <c r="OPI744" s="479"/>
      <c r="OPJ744" s="479"/>
      <c r="OPK744" s="479"/>
      <c r="OPL744" s="479"/>
      <c r="OPM744" s="479"/>
      <c r="OPN744" s="479"/>
      <c r="OPO744" s="479"/>
      <c r="OPP744" s="479"/>
      <c r="OPQ744" s="479"/>
      <c r="OPR744" s="479"/>
      <c r="OPS744" s="479"/>
      <c r="OPT744" s="479"/>
      <c r="OPU744" s="479"/>
      <c r="OPV744" s="479"/>
      <c r="OPW744" s="479"/>
      <c r="OPX744" s="479"/>
      <c r="OPY744" s="479"/>
      <c r="OPZ744" s="479"/>
      <c r="OQA744" s="479"/>
      <c r="OQB744" s="479"/>
      <c r="OQC744" s="479"/>
      <c r="OQD744" s="479"/>
      <c r="OQE744" s="479"/>
      <c r="OQF744" s="479"/>
      <c r="OQG744" s="479"/>
      <c r="OQH744" s="479"/>
      <c r="OQI744" s="479"/>
      <c r="OQJ744" s="479"/>
      <c r="OQK744" s="479"/>
      <c r="OQL744" s="479"/>
      <c r="OQM744" s="479"/>
      <c r="OQN744" s="479"/>
      <c r="OQO744" s="479"/>
      <c r="OQP744" s="479"/>
      <c r="OQQ744" s="479"/>
      <c r="OQR744" s="479"/>
      <c r="OQS744" s="479"/>
      <c r="OQT744" s="479"/>
      <c r="OQU744" s="479"/>
      <c r="OQV744" s="479"/>
      <c r="OQW744" s="479"/>
      <c r="OQX744" s="479"/>
      <c r="OQY744" s="479"/>
      <c r="OQZ744" s="479"/>
      <c r="ORA744" s="479"/>
      <c r="ORB744" s="479"/>
      <c r="ORC744" s="479"/>
      <c r="ORD744" s="479"/>
      <c r="ORE744" s="479"/>
      <c r="ORF744" s="479"/>
      <c r="ORG744" s="479"/>
      <c r="ORH744" s="479"/>
      <c r="ORI744" s="479"/>
      <c r="ORJ744" s="479"/>
      <c r="ORK744" s="479"/>
      <c r="ORL744" s="479"/>
      <c r="ORM744" s="479"/>
      <c r="ORN744" s="479"/>
      <c r="ORO744" s="479"/>
      <c r="ORP744" s="479"/>
      <c r="ORQ744" s="479"/>
      <c r="ORR744" s="479"/>
      <c r="ORS744" s="479"/>
      <c r="ORT744" s="479"/>
      <c r="ORU744" s="479"/>
      <c r="ORV744" s="479"/>
      <c r="ORW744" s="479"/>
      <c r="ORX744" s="479"/>
      <c r="ORY744" s="479"/>
      <c r="ORZ744" s="479"/>
      <c r="OSA744" s="479"/>
      <c r="OSB744" s="479"/>
      <c r="OSC744" s="479"/>
      <c r="OSD744" s="479"/>
      <c r="OSE744" s="479"/>
      <c r="OSF744" s="479"/>
      <c r="OSG744" s="479"/>
      <c r="OSH744" s="479"/>
      <c r="OSI744" s="479"/>
      <c r="OSJ744" s="479"/>
      <c r="OSK744" s="479"/>
      <c r="OSL744" s="479"/>
      <c r="OSM744" s="479"/>
      <c r="OSN744" s="479"/>
      <c r="OSO744" s="479"/>
      <c r="OSP744" s="479"/>
      <c r="OSQ744" s="479"/>
      <c r="OSR744" s="479"/>
      <c r="OSS744" s="479"/>
      <c r="OST744" s="479"/>
      <c r="OSU744" s="479"/>
      <c r="OSV744" s="479"/>
      <c r="OSW744" s="479"/>
      <c r="OSX744" s="479"/>
      <c r="OSY744" s="479"/>
      <c r="OSZ744" s="479"/>
      <c r="OTA744" s="479"/>
      <c r="OTB744" s="479"/>
      <c r="OTC744" s="479"/>
      <c r="OTD744" s="479"/>
      <c r="OTE744" s="479"/>
      <c r="OTF744" s="479"/>
      <c r="OTG744" s="479"/>
      <c r="OTH744" s="479"/>
      <c r="OTI744" s="479"/>
      <c r="OTJ744" s="479"/>
      <c r="OTK744" s="479"/>
      <c r="OTL744" s="479"/>
      <c r="OTM744" s="479"/>
      <c r="OTN744" s="479"/>
      <c r="OTO744" s="479"/>
      <c r="OTP744" s="479"/>
      <c r="OTQ744" s="479"/>
      <c r="OTR744" s="479"/>
      <c r="OTS744" s="479"/>
      <c r="OTT744" s="479"/>
      <c r="OTU744" s="479"/>
      <c r="OTV744" s="479"/>
      <c r="OTW744" s="479"/>
      <c r="OTX744" s="479"/>
      <c r="OTY744" s="479"/>
      <c r="OTZ744" s="479"/>
      <c r="OUA744" s="479"/>
      <c r="OUB744" s="479"/>
      <c r="OUC744" s="479"/>
      <c r="OUD744" s="479"/>
      <c r="OUE744" s="479"/>
      <c r="OUF744" s="479"/>
      <c r="OUG744" s="479"/>
      <c r="OUH744" s="479"/>
      <c r="OUI744" s="479"/>
      <c r="OUJ744" s="479"/>
      <c r="OUK744" s="479"/>
      <c r="OUL744" s="479"/>
      <c r="OUM744" s="479"/>
      <c r="OUN744" s="479"/>
      <c r="OUO744" s="479"/>
      <c r="OUP744" s="479"/>
      <c r="OUQ744" s="479"/>
      <c r="OUR744" s="479"/>
      <c r="OUS744" s="479"/>
      <c r="OUT744" s="479"/>
      <c r="OUU744" s="479"/>
      <c r="OUV744" s="479"/>
      <c r="OUW744" s="479"/>
      <c r="OUX744" s="479"/>
      <c r="OUY744" s="479"/>
      <c r="OUZ744" s="479"/>
      <c r="OVA744" s="479"/>
      <c r="OVB744" s="479"/>
      <c r="OVC744" s="479"/>
      <c r="OVD744" s="479"/>
      <c r="OVE744" s="479"/>
      <c r="OVF744" s="479"/>
      <c r="OVG744" s="479"/>
      <c r="OVH744" s="479"/>
      <c r="OVI744" s="479"/>
      <c r="OVJ744" s="479"/>
      <c r="OVK744" s="479"/>
      <c r="OVL744" s="479"/>
      <c r="OVM744" s="479"/>
      <c r="OVN744" s="479"/>
      <c r="OVO744" s="479"/>
      <c r="OVP744" s="479"/>
      <c r="OVQ744" s="479"/>
      <c r="OVR744" s="479"/>
      <c r="OVS744" s="479"/>
      <c r="OVT744" s="479"/>
      <c r="OVU744" s="479"/>
      <c r="OVV744" s="479"/>
      <c r="OVW744" s="479"/>
      <c r="OVX744" s="479"/>
      <c r="OVY744" s="479"/>
      <c r="OVZ744" s="479"/>
      <c r="OWA744" s="479"/>
      <c r="OWB744" s="479"/>
      <c r="OWC744" s="479"/>
      <c r="OWD744" s="479"/>
      <c r="OWE744" s="479"/>
      <c r="OWF744" s="479"/>
      <c r="OWG744" s="479"/>
      <c r="OWH744" s="479"/>
      <c r="OWI744" s="479"/>
      <c r="OWJ744" s="479"/>
      <c r="OWK744" s="479"/>
      <c r="OWL744" s="479"/>
      <c r="OWM744" s="479"/>
      <c r="OWN744" s="479"/>
      <c r="OWO744" s="479"/>
      <c r="OWP744" s="479"/>
      <c r="OWQ744" s="479"/>
      <c r="OWR744" s="479"/>
      <c r="OWS744" s="479"/>
      <c r="OWT744" s="479"/>
      <c r="OWU744" s="479"/>
      <c r="OWV744" s="479"/>
      <c r="OWW744" s="479"/>
      <c r="OWX744" s="479"/>
      <c r="OWY744" s="479"/>
      <c r="OWZ744" s="479"/>
      <c r="OXA744" s="479"/>
      <c r="OXB744" s="479"/>
      <c r="OXC744" s="479"/>
      <c r="OXD744" s="479"/>
      <c r="OXE744" s="479"/>
      <c r="OXF744" s="479"/>
      <c r="OXG744" s="479"/>
      <c r="OXH744" s="479"/>
      <c r="OXI744" s="479"/>
      <c r="OXJ744" s="479"/>
      <c r="OXK744" s="479"/>
      <c r="OXL744" s="479"/>
      <c r="OXM744" s="479"/>
      <c r="OXN744" s="479"/>
      <c r="OXO744" s="479"/>
      <c r="OXP744" s="479"/>
      <c r="OXQ744" s="479"/>
      <c r="OXR744" s="479"/>
      <c r="OXS744" s="479"/>
      <c r="OXT744" s="479"/>
      <c r="OXU744" s="479"/>
      <c r="OXV744" s="479"/>
      <c r="OXW744" s="479"/>
      <c r="OXX744" s="479"/>
      <c r="OXY744" s="479"/>
      <c r="OXZ744" s="479"/>
      <c r="OYA744" s="479"/>
      <c r="OYB744" s="479"/>
      <c r="OYC744" s="479"/>
      <c r="OYD744" s="479"/>
      <c r="OYE744" s="479"/>
      <c r="OYF744" s="479"/>
      <c r="OYG744" s="479"/>
      <c r="OYH744" s="479"/>
      <c r="OYI744" s="479"/>
      <c r="OYJ744" s="479"/>
      <c r="OYK744" s="479"/>
      <c r="OYL744" s="479"/>
      <c r="OYM744" s="479"/>
      <c r="OYN744" s="479"/>
      <c r="OYO744" s="479"/>
      <c r="OYP744" s="479"/>
      <c r="OYQ744" s="479"/>
      <c r="OYR744" s="479"/>
      <c r="OYS744" s="479"/>
      <c r="OYT744" s="479"/>
      <c r="OYU744" s="479"/>
      <c r="OYV744" s="479"/>
      <c r="OYW744" s="479"/>
      <c r="OYX744" s="479"/>
      <c r="OYY744" s="479"/>
      <c r="OYZ744" s="479"/>
      <c r="OZA744" s="479"/>
      <c r="OZB744" s="479"/>
      <c r="OZC744" s="479"/>
      <c r="OZD744" s="479"/>
      <c r="OZE744" s="479"/>
      <c r="OZF744" s="479"/>
      <c r="OZG744" s="479"/>
      <c r="OZH744" s="479"/>
      <c r="OZI744" s="479"/>
      <c r="OZJ744" s="479"/>
      <c r="OZK744" s="479"/>
      <c r="OZL744" s="479"/>
      <c r="OZM744" s="479"/>
      <c r="OZN744" s="479"/>
      <c r="OZO744" s="479"/>
      <c r="OZP744" s="479"/>
      <c r="OZQ744" s="479"/>
      <c r="OZR744" s="479"/>
      <c r="OZS744" s="479"/>
      <c r="OZT744" s="479"/>
      <c r="OZU744" s="479"/>
      <c r="OZV744" s="479"/>
      <c r="OZW744" s="479"/>
      <c r="OZX744" s="479"/>
      <c r="OZY744" s="479"/>
      <c r="OZZ744" s="479"/>
      <c r="PAA744" s="479"/>
      <c r="PAB744" s="479"/>
      <c r="PAC744" s="479"/>
      <c r="PAD744" s="479"/>
      <c r="PAE744" s="479"/>
      <c r="PAF744" s="479"/>
      <c r="PAG744" s="479"/>
      <c r="PAH744" s="479"/>
      <c r="PAI744" s="479"/>
      <c r="PAJ744" s="479"/>
      <c r="PAK744" s="479"/>
      <c r="PAL744" s="479"/>
      <c r="PAM744" s="479"/>
      <c r="PAN744" s="479"/>
      <c r="PAO744" s="479"/>
      <c r="PAP744" s="479"/>
      <c r="PAQ744" s="479"/>
      <c r="PAR744" s="479"/>
      <c r="PAS744" s="479"/>
      <c r="PAT744" s="479"/>
      <c r="PAU744" s="479"/>
      <c r="PAV744" s="479"/>
      <c r="PAW744" s="479"/>
      <c r="PAX744" s="479"/>
      <c r="PAY744" s="479"/>
      <c r="PAZ744" s="479"/>
      <c r="PBA744" s="479"/>
      <c r="PBB744" s="479"/>
      <c r="PBC744" s="479"/>
      <c r="PBD744" s="479"/>
      <c r="PBE744" s="479"/>
      <c r="PBF744" s="479"/>
      <c r="PBG744" s="479"/>
      <c r="PBH744" s="479"/>
      <c r="PBI744" s="479"/>
      <c r="PBJ744" s="479"/>
      <c r="PBK744" s="479"/>
      <c r="PBL744" s="479"/>
      <c r="PBM744" s="479"/>
      <c r="PBN744" s="479"/>
      <c r="PBO744" s="479"/>
      <c r="PBP744" s="479"/>
      <c r="PBQ744" s="479"/>
      <c r="PBR744" s="479"/>
      <c r="PBS744" s="479"/>
      <c r="PBT744" s="479"/>
      <c r="PBU744" s="479"/>
      <c r="PBV744" s="479"/>
      <c r="PBW744" s="479"/>
      <c r="PBX744" s="479"/>
      <c r="PBY744" s="479"/>
      <c r="PBZ744" s="479"/>
      <c r="PCA744" s="479"/>
      <c r="PCB744" s="479"/>
      <c r="PCC744" s="479"/>
      <c r="PCD744" s="479"/>
      <c r="PCE744" s="479"/>
      <c r="PCF744" s="479"/>
      <c r="PCG744" s="479"/>
      <c r="PCH744" s="479"/>
      <c r="PCI744" s="479"/>
      <c r="PCJ744" s="479"/>
      <c r="PCK744" s="479"/>
      <c r="PCL744" s="479"/>
      <c r="PCM744" s="479"/>
      <c r="PCN744" s="479"/>
      <c r="PCO744" s="479"/>
      <c r="PCP744" s="479"/>
      <c r="PCQ744" s="479"/>
      <c r="PCR744" s="479"/>
      <c r="PCS744" s="479"/>
      <c r="PCT744" s="479"/>
      <c r="PCU744" s="479"/>
      <c r="PCV744" s="479"/>
      <c r="PCW744" s="479"/>
      <c r="PCX744" s="479"/>
      <c r="PCY744" s="479"/>
      <c r="PCZ744" s="479"/>
      <c r="PDA744" s="479"/>
      <c r="PDB744" s="479"/>
      <c r="PDC744" s="479"/>
      <c r="PDD744" s="479"/>
      <c r="PDE744" s="479"/>
      <c r="PDF744" s="479"/>
      <c r="PDG744" s="479"/>
      <c r="PDH744" s="479"/>
      <c r="PDI744" s="479"/>
      <c r="PDJ744" s="479"/>
      <c r="PDK744" s="479"/>
      <c r="PDL744" s="479"/>
      <c r="PDM744" s="479"/>
      <c r="PDN744" s="479"/>
      <c r="PDO744" s="479"/>
      <c r="PDP744" s="479"/>
      <c r="PDQ744" s="479"/>
      <c r="PDR744" s="479"/>
      <c r="PDS744" s="479"/>
      <c r="PDT744" s="479"/>
      <c r="PDU744" s="479"/>
      <c r="PDV744" s="479"/>
      <c r="PDW744" s="479"/>
      <c r="PDX744" s="479"/>
      <c r="PDY744" s="479"/>
      <c r="PDZ744" s="479"/>
      <c r="PEA744" s="479"/>
      <c r="PEB744" s="479"/>
      <c r="PEC744" s="479"/>
      <c r="PED744" s="479"/>
      <c r="PEE744" s="479"/>
      <c r="PEF744" s="479"/>
      <c r="PEG744" s="479"/>
      <c r="PEH744" s="479"/>
      <c r="PEI744" s="479"/>
      <c r="PEJ744" s="479"/>
      <c r="PEK744" s="479"/>
      <c r="PEL744" s="479"/>
      <c r="PEM744" s="479"/>
      <c r="PEN744" s="479"/>
      <c r="PEO744" s="479"/>
      <c r="PEP744" s="479"/>
      <c r="PEQ744" s="479"/>
      <c r="PER744" s="479"/>
      <c r="PES744" s="479"/>
      <c r="PET744" s="479"/>
      <c r="PEU744" s="479"/>
      <c r="PEV744" s="479"/>
      <c r="PEW744" s="479"/>
      <c r="PEX744" s="479"/>
      <c r="PEY744" s="479"/>
      <c r="PEZ744" s="479"/>
      <c r="PFA744" s="479"/>
      <c r="PFB744" s="479"/>
      <c r="PFC744" s="479"/>
      <c r="PFD744" s="479"/>
      <c r="PFE744" s="479"/>
      <c r="PFF744" s="479"/>
      <c r="PFG744" s="479"/>
      <c r="PFH744" s="479"/>
      <c r="PFI744" s="479"/>
      <c r="PFJ744" s="479"/>
      <c r="PFK744" s="479"/>
      <c r="PFL744" s="479"/>
      <c r="PFM744" s="479"/>
      <c r="PFN744" s="479"/>
      <c r="PFO744" s="479"/>
      <c r="PFP744" s="479"/>
      <c r="PFQ744" s="479"/>
      <c r="PFR744" s="479"/>
      <c r="PFS744" s="479"/>
      <c r="PFT744" s="479"/>
      <c r="PFU744" s="479"/>
      <c r="PFV744" s="479"/>
      <c r="PFW744" s="479"/>
      <c r="PFX744" s="479"/>
      <c r="PFY744" s="479"/>
      <c r="PFZ744" s="479"/>
      <c r="PGA744" s="479"/>
      <c r="PGB744" s="479"/>
      <c r="PGC744" s="479"/>
      <c r="PGD744" s="479"/>
      <c r="PGE744" s="479"/>
      <c r="PGF744" s="479"/>
      <c r="PGG744" s="479"/>
      <c r="PGH744" s="479"/>
      <c r="PGI744" s="479"/>
      <c r="PGJ744" s="479"/>
      <c r="PGK744" s="479"/>
      <c r="PGL744" s="479"/>
      <c r="PGM744" s="479"/>
      <c r="PGN744" s="479"/>
      <c r="PGO744" s="479"/>
      <c r="PGP744" s="479"/>
      <c r="PGQ744" s="479"/>
      <c r="PGR744" s="479"/>
      <c r="PGS744" s="479"/>
      <c r="PGT744" s="479"/>
      <c r="PGU744" s="479"/>
      <c r="PGV744" s="479"/>
      <c r="PGW744" s="479"/>
      <c r="PGX744" s="479"/>
      <c r="PGY744" s="479"/>
      <c r="PGZ744" s="479"/>
      <c r="PHA744" s="479"/>
      <c r="PHB744" s="479"/>
      <c r="PHC744" s="479"/>
      <c r="PHD744" s="479"/>
      <c r="PHE744" s="479"/>
      <c r="PHF744" s="479"/>
      <c r="PHG744" s="479"/>
      <c r="PHH744" s="479"/>
      <c r="PHI744" s="479"/>
      <c r="PHJ744" s="479"/>
      <c r="PHK744" s="479"/>
      <c r="PHL744" s="479"/>
      <c r="PHM744" s="479"/>
      <c r="PHN744" s="479"/>
      <c r="PHO744" s="479"/>
      <c r="PHP744" s="479"/>
      <c r="PHQ744" s="479"/>
      <c r="PHR744" s="479"/>
      <c r="PHS744" s="479"/>
      <c r="PHT744" s="479"/>
      <c r="PHU744" s="479"/>
      <c r="PHV744" s="479"/>
      <c r="PHW744" s="479"/>
      <c r="PHX744" s="479"/>
      <c r="PHY744" s="479"/>
      <c r="PHZ744" s="479"/>
      <c r="PIA744" s="479"/>
      <c r="PIB744" s="479"/>
      <c r="PIC744" s="479"/>
      <c r="PID744" s="479"/>
      <c r="PIE744" s="479"/>
      <c r="PIF744" s="479"/>
      <c r="PIG744" s="479"/>
      <c r="PIH744" s="479"/>
      <c r="PII744" s="479"/>
      <c r="PIJ744" s="479"/>
      <c r="PIK744" s="479"/>
      <c r="PIL744" s="479"/>
      <c r="PIM744" s="479"/>
      <c r="PIN744" s="479"/>
      <c r="PIO744" s="479"/>
      <c r="PIP744" s="479"/>
      <c r="PIQ744" s="479"/>
      <c r="PIR744" s="479"/>
      <c r="PIS744" s="479"/>
      <c r="PIT744" s="479"/>
      <c r="PIU744" s="479"/>
      <c r="PIV744" s="479"/>
      <c r="PIW744" s="479"/>
      <c r="PIX744" s="479"/>
      <c r="PIY744" s="479"/>
      <c r="PIZ744" s="479"/>
      <c r="PJA744" s="479"/>
      <c r="PJB744" s="479"/>
      <c r="PJC744" s="479"/>
      <c r="PJD744" s="479"/>
      <c r="PJE744" s="479"/>
      <c r="PJF744" s="479"/>
      <c r="PJG744" s="479"/>
      <c r="PJH744" s="479"/>
      <c r="PJI744" s="479"/>
      <c r="PJJ744" s="479"/>
      <c r="PJK744" s="479"/>
      <c r="PJL744" s="479"/>
      <c r="PJM744" s="479"/>
      <c r="PJN744" s="479"/>
      <c r="PJO744" s="479"/>
      <c r="PJP744" s="479"/>
      <c r="PJQ744" s="479"/>
      <c r="PJR744" s="479"/>
      <c r="PJS744" s="479"/>
      <c r="PJT744" s="479"/>
      <c r="PJU744" s="479"/>
      <c r="PJV744" s="479"/>
      <c r="PJW744" s="479"/>
      <c r="PJX744" s="479"/>
      <c r="PJY744" s="479"/>
      <c r="PJZ744" s="479"/>
      <c r="PKA744" s="479"/>
      <c r="PKB744" s="479"/>
      <c r="PKC744" s="479"/>
      <c r="PKD744" s="479"/>
      <c r="PKE744" s="479"/>
      <c r="PKF744" s="479"/>
      <c r="PKG744" s="479"/>
      <c r="PKH744" s="479"/>
      <c r="PKI744" s="479"/>
      <c r="PKJ744" s="479"/>
      <c r="PKK744" s="479"/>
      <c r="PKL744" s="479"/>
      <c r="PKM744" s="479"/>
      <c r="PKN744" s="479"/>
      <c r="PKO744" s="479"/>
      <c r="PKP744" s="479"/>
      <c r="PKQ744" s="479"/>
      <c r="PKR744" s="479"/>
      <c r="PKS744" s="479"/>
      <c r="PKT744" s="479"/>
      <c r="PKU744" s="479"/>
      <c r="PKV744" s="479"/>
      <c r="PKW744" s="479"/>
      <c r="PKX744" s="479"/>
      <c r="PKY744" s="479"/>
      <c r="PKZ744" s="479"/>
      <c r="PLA744" s="479"/>
      <c r="PLB744" s="479"/>
      <c r="PLC744" s="479"/>
      <c r="PLD744" s="479"/>
      <c r="PLE744" s="479"/>
      <c r="PLF744" s="479"/>
      <c r="PLG744" s="479"/>
      <c r="PLH744" s="479"/>
      <c r="PLI744" s="479"/>
      <c r="PLJ744" s="479"/>
      <c r="PLK744" s="479"/>
      <c r="PLL744" s="479"/>
      <c r="PLM744" s="479"/>
      <c r="PLN744" s="479"/>
      <c r="PLO744" s="479"/>
      <c r="PLP744" s="479"/>
      <c r="PLQ744" s="479"/>
      <c r="PLR744" s="479"/>
      <c r="PLS744" s="479"/>
      <c r="PLT744" s="479"/>
      <c r="PLU744" s="479"/>
      <c r="PLV744" s="479"/>
      <c r="PLW744" s="479"/>
      <c r="PLX744" s="479"/>
      <c r="PLY744" s="479"/>
      <c r="PLZ744" s="479"/>
      <c r="PMA744" s="479"/>
      <c r="PMB744" s="479"/>
      <c r="PMC744" s="479"/>
      <c r="PMD744" s="479"/>
      <c r="PME744" s="479"/>
      <c r="PMF744" s="479"/>
      <c r="PMG744" s="479"/>
      <c r="PMH744" s="479"/>
      <c r="PMI744" s="479"/>
      <c r="PMJ744" s="479"/>
      <c r="PMK744" s="479"/>
      <c r="PML744" s="479"/>
      <c r="PMM744" s="479"/>
      <c r="PMN744" s="479"/>
      <c r="PMO744" s="479"/>
      <c r="PMP744" s="479"/>
      <c r="PMQ744" s="479"/>
      <c r="PMR744" s="479"/>
      <c r="PMS744" s="479"/>
      <c r="PMT744" s="479"/>
      <c r="PMU744" s="479"/>
      <c r="PMV744" s="479"/>
      <c r="PMW744" s="479"/>
      <c r="PMX744" s="479"/>
      <c r="PMY744" s="479"/>
      <c r="PMZ744" s="479"/>
      <c r="PNA744" s="479"/>
      <c r="PNB744" s="479"/>
      <c r="PNC744" s="479"/>
      <c r="PND744" s="479"/>
      <c r="PNE744" s="479"/>
      <c r="PNF744" s="479"/>
      <c r="PNG744" s="479"/>
      <c r="PNH744" s="479"/>
      <c r="PNI744" s="479"/>
      <c r="PNJ744" s="479"/>
      <c r="PNK744" s="479"/>
      <c r="PNL744" s="479"/>
      <c r="PNM744" s="479"/>
      <c r="PNN744" s="479"/>
      <c r="PNO744" s="479"/>
      <c r="PNP744" s="479"/>
      <c r="PNQ744" s="479"/>
      <c r="PNR744" s="479"/>
      <c r="PNS744" s="479"/>
      <c r="PNT744" s="479"/>
      <c r="PNU744" s="479"/>
      <c r="PNV744" s="479"/>
      <c r="PNW744" s="479"/>
      <c r="PNX744" s="479"/>
      <c r="PNY744" s="479"/>
      <c r="PNZ744" s="479"/>
      <c r="POA744" s="479"/>
      <c r="POB744" s="479"/>
      <c r="POC744" s="479"/>
      <c r="POD744" s="479"/>
      <c r="POE744" s="479"/>
      <c r="POF744" s="479"/>
      <c r="POG744" s="479"/>
      <c r="POH744" s="479"/>
      <c r="POI744" s="479"/>
      <c r="POJ744" s="479"/>
      <c r="POK744" s="479"/>
      <c r="POL744" s="479"/>
      <c r="POM744" s="479"/>
      <c r="PON744" s="479"/>
      <c r="POO744" s="479"/>
      <c r="POP744" s="479"/>
      <c r="POQ744" s="479"/>
      <c r="POR744" s="479"/>
      <c r="POS744" s="479"/>
      <c r="POT744" s="479"/>
      <c r="POU744" s="479"/>
      <c r="POV744" s="479"/>
      <c r="POW744" s="479"/>
      <c r="POX744" s="479"/>
      <c r="POY744" s="479"/>
      <c r="POZ744" s="479"/>
      <c r="PPA744" s="479"/>
      <c r="PPB744" s="479"/>
      <c r="PPC744" s="479"/>
      <c r="PPD744" s="479"/>
      <c r="PPE744" s="479"/>
      <c r="PPF744" s="479"/>
      <c r="PPG744" s="479"/>
      <c r="PPH744" s="479"/>
      <c r="PPI744" s="479"/>
      <c r="PPJ744" s="479"/>
      <c r="PPK744" s="479"/>
      <c r="PPL744" s="479"/>
      <c r="PPM744" s="479"/>
      <c r="PPN744" s="479"/>
      <c r="PPO744" s="479"/>
      <c r="PPP744" s="479"/>
      <c r="PPQ744" s="479"/>
      <c r="PPR744" s="479"/>
      <c r="PPS744" s="479"/>
      <c r="PPT744" s="479"/>
      <c r="PPU744" s="479"/>
      <c r="PPV744" s="479"/>
      <c r="PPW744" s="479"/>
      <c r="PPX744" s="479"/>
      <c r="PPY744" s="479"/>
      <c r="PPZ744" s="479"/>
      <c r="PQA744" s="479"/>
      <c r="PQB744" s="479"/>
      <c r="PQC744" s="479"/>
      <c r="PQD744" s="479"/>
      <c r="PQE744" s="479"/>
      <c r="PQF744" s="479"/>
      <c r="PQG744" s="479"/>
      <c r="PQH744" s="479"/>
      <c r="PQI744" s="479"/>
      <c r="PQJ744" s="479"/>
      <c r="PQK744" s="479"/>
      <c r="PQL744" s="479"/>
      <c r="PQM744" s="479"/>
      <c r="PQN744" s="479"/>
      <c r="PQO744" s="479"/>
      <c r="PQP744" s="479"/>
      <c r="PQQ744" s="479"/>
      <c r="PQR744" s="479"/>
      <c r="PQS744" s="479"/>
      <c r="PQT744" s="479"/>
      <c r="PQU744" s="479"/>
      <c r="PQV744" s="479"/>
      <c r="PQW744" s="479"/>
      <c r="PQX744" s="479"/>
      <c r="PQY744" s="479"/>
      <c r="PQZ744" s="479"/>
      <c r="PRA744" s="479"/>
      <c r="PRB744" s="479"/>
      <c r="PRC744" s="479"/>
      <c r="PRD744" s="479"/>
      <c r="PRE744" s="479"/>
      <c r="PRF744" s="479"/>
      <c r="PRG744" s="479"/>
      <c r="PRH744" s="479"/>
      <c r="PRI744" s="479"/>
      <c r="PRJ744" s="479"/>
      <c r="PRK744" s="479"/>
      <c r="PRL744" s="479"/>
      <c r="PRM744" s="479"/>
      <c r="PRN744" s="479"/>
      <c r="PRO744" s="479"/>
      <c r="PRP744" s="479"/>
      <c r="PRQ744" s="479"/>
      <c r="PRR744" s="479"/>
      <c r="PRS744" s="479"/>
      <c r="PRT744" s="479"/>
      <c r="PRU744" s="479"/>
      <c r="PRV744" s="479"/>
      <c r="PRW744" s="479"/>
      <c r="PRX744" s="479"/>
      <c r="PRY744" s="479"/>
      <c r="PRZ744" s="479"/>
      <c r="PSA744" s="479"/>
      <c r="PSB744" s="479"/>
      <c r="PSC744" s="479"/>
      <c r="PSD744" s="479"/>
      <c r="PSE744" s="479"/>
      <c r="PSF744" s="479"/>
      <c r="PSG744" s="479"/>
      <c r="PSH744" s="479"/>
      <c r="PSI744" s="479"/>
      <c r="PSJ744" s="479"/>
      <c r="PSK744" s="479"/>
      <c r="PSL744" s="479"/>
      <c r="PSM744" s="479"/>
      <c r="PSN744" s="479"/>
      <c r="PSO744" s="479"/>
      <c r="PSP744" s="479"/>
      <c r="PSQ744" s="479"/>
      <c r="PSR744" s="479"/>
      <c r="PSS744" s="479"/>
      <c r="PST744" s="479"/>
      <c r="PSU744" s="479"/>
      <c r="PSV744" s="479"/>
      <c r="PSW744" s="479"/>
      <c r="PSX744" s="479"/>
      <c r="PSY744" s="479"/>
      <c r="PSZ744" s="479"/>
      <c r="PTA744" s="479"/>
      <c r="PTB744" s="479"/>
      <c r="PTC744" s="479"/>
      <c r="PTD744" s="479"/>
      <c r="PTE744" s="479"/>
      <c r="PTF744" s="479"/>
      <c r="PTG744" s="479"/>
      <c r="PTH744" s="479"/>
      <c r="PTI744" s="479"/>
      <c r="PTJ744" s="479"/>
      <c r="PTK744" s="479"/>
      <c r="PTL744" s="479"/>
      <c r="PTM744" s="479"/>
      <c r="PTN744" s="479"/>
      <c r="PTO744" s="479"/>
      <c r="PTP744" s="479"/>
      <c r="PTQ744" s="479"/>
      <c r="PTR744" s="479"/>
      <c r="PTS744" s="479"/>
      <c r="PTT744" s="479"/>
      <c r="PTU744" s="479"/>
      <c r="PTV744" s="479"/>
      <c r="PTW744" s="479"/>
      <c r="PTX744" s="479"/>
      <c r="PTY744" s="479"/>
      <c r="PTZ744" s="479"/>
      <c r="PUA744" s="479"/>
      <c r="PUB744" s="479"/>
      <c r="PUC744" s="479"/>
      <c r="PUD744" s="479"/>
      <c r="PUE744" s="479"/>
      <c r="PUF744" s="479"/>
      <c r="PUG744" s="479"/>
      <c r="PUH744" s="479"/>
      <c r="PUI744" s="479"/>
      <c r="PUJ744" s="479"/>
      <c r="PUK744" s="479"/>
      <c r="PUL744" s="479"/>
      <c r="PUM744" s="479"/>
      <c r="PUN744" s="479"/>
      <c r="PUO744" s="479"/>
      <c r="PUP744" s="479"/>
      <c r="PUQ744" s="479"/>
      <c r="PUR744" s="479"/>
      <c r="PUS744" s="479"/>
      <c r="PUT744" s="479"/>
      <c r="PUU744" s="479"/>
      <c r="PUV744" s="479"/>
      <c r="PUW744" s="479"/>
      <c r="PUX744" s="479"/>
      <c r="PUY744" s="479"/>
      <c r="PUZ744" s="479"/>
      <c r="PVA744" s="479"/>
      <c r="PVB744" s="479"/>
      <c r="PVC744" s="479"/>
      <c r="PVD744" s="479"/>
      <c r="PVE744" s="479"/>
      <c r="PVF744" s="479"/>
      <c r="PVG744" s="479"/>
      <c r="PVH744" s="479"/>
      <c r="PVI744" s="479"/>
      <c r="PVJ744" s="479"/>
      <c r="PVK744" s="479"/>
      <c r="PVL744" s="479"/>
      <c r="PVM744" s="479"/>
      <c r="PVN744" s="479"/>
      <c r="PVO744" s="479"/>
      <c r="PVP744" s="479"/>
      <c r="PVQ744" s="479"/>
      <c r="PVR744" s="479"/>
      <c r="PVS744" s="479"/>
      <c r="PVT744" s="479"/>
      <c r="PVU744" s="479"/>
      <c r="PVV744" s="479"/>
      <c r="PVW744" s="479"/>
      <c r="PVX744" s="479"/>
      <c r="PVY744" s="479"/>
      <c r="PVZ744" s="479"/>
      <c r="PWA744" s="479"/>
      <c r="PWB744" s="479"/>
      <c r="PWC744" s="479"/>
      <c r="PWD744" s="479"/>
      <c r="PWE744" s="479"/>
      <c r="PWF744" s="479"/>
      <c r="PWG744" s="479"/>
      <c r="PWH744" s="479"/>
      <c r="PWI744" s="479"/>
      <c r="PWJ744" s="479"/>
      <c r="PWK744" s="479"/>
      <c r="PWL744" s="479"/>
      <c r="PWM744" s="479"/>
      <c r="PWN744" s="479"/>
      <c r="PWO744" s="479"/>
      <c r="PWP744" s="479"/>
      <c r="PWQ744" s="479"/>
      <c r="PWR744" s="479"/>
      <c r="PWS744" s="479"/>
      <c r="PWT744" s="479"/>
      <c r="PWU744" s="479"/>
      <c r="PWV744" s="479"/>
      <c r="PWW744" s="479"/>
      <c r="PWX744" s="479"/>
      <c r="PWY744" s="479"/>
      <c r="PWZ744" s="479"/>
      <c r="PXA744" s="479"/>
      <c r="PXB744" s="479"/>
      <c r="PXC744" s="479"/>
      <c r="PXD744" s="479"/>
      <c r="PXE744" s="479"/>
      <c r="PXF744" s="479"/>
      <c r="PXG744" s="479"/>
      <c r="PXH744" s="479"/>
      <c r="PXI744" s="479"/>
      <c r="PXJ744" s="479"/>
      <c r="PXK744" s="479"/>
      <c r="PXL744" s="479"/>
      <c r="PXM744" s="479"/>
      <c r="PXN744" s="479"/>
      <c r="PXO744" s="479"/>
      <c r="PXP744" s="479"/>
      <c r="PXQ744" s="479"/>
      <c r="PXR744" s="479"/>
      <c r="PXS744" s="479"/>
      <c r="PXT744" s="479"/>
      <c r="PXU744" s="479"/>
      <c r="PXV744" s="479"/>
      <c r="PXW744" s="479"/>
      <c r="PXX744" s="479"/>
      <c r="PXY744" s="479"/>
      <c r="PXZ744" s="479"/>
      <c r="PYA744" s="479"/>
      <c r="PYB744" s="479"/>
      <c r="PYC744" s="479"/>
      <c r="PYD744" s="479"/>
      <c r="PYE744" s="479"/>
      <c r="PYF744" s="479"/>
      <c r="PYG744" s="479"/>
      <c r="PYH744" s="479"/>
      <c r="PYI744" s="479"/>
      <c r="PYJ744" s="479"/>
      <c r="PYK744" s="479"/>
      <c r="PYL744" s="479"/>
      <c r="PYM744" s="479"/>
      <c r="PYN744" s="479"/>
      <c r="PYO744" s="479"/>
      <c r="PYP744" s="479"/>
      <c r="PYQ744" s="479"/>
      <c r="PYR744" s="479"/>
      <c r="PYS744" s="479"/>
      <c r="PYT744" s="479"/>
      <c r="PYU744" s="479"/>
      <c r="PYV744" s="479"/>
      <c r="PYW744" s="479"/>
      <c r="PYX744" s="479"/>
      <c r="PYY744" s="479"/>
      <c r="PYZ744" s="479"/>
      <c r="PZA744" s="479"/>
      <c r="PZB744" s="479"/>
      <c r="PZC744" s="479"/>
      <c r="PZD744" s="479"/>
      <c r="PZE744" s="479"/>
      <c r="PZF744" s="479"/>
      <c r="PZG744" s="479"/>
      <c r="PZH744" s="479"/>
      <c r="PZI744" s="479"/>
      <c r="PZJ744" s="479"/>
      <c r="PZK744" s="479"/>
      <c r="PZL744" s="479"/>
      <c r="PZM744" s="479"/>
      <c r="PZN744" s="479"/>
      <c r="PZO744" s="479"/>
      <c r="PZP744" s="479"/>
      <c r="PZQ744" s="479"/>
      <c r="PZR744" s="479"/>
      <c r="PZS744" s="479"/>
      <c r="PZT744" s="479"/>
      <c r="PZU744" s="479"/>
      <c r="PZV744" s="479"/>
      <c r="PZW744" s="479"/>
      <c r="PZX744" s="479"/>
      <c r="PZY744" s="479"/>
      <c r="PZZ744" s="479"/>
      <c r="QAA744" s="479"/>
      <c r="QAB744" s="479"/>
      <c r="QAC744" s="479"/>
      <c r="QAD744" s="479"/>
      <c r="QAE744" s="479"/>
      <c r="QAF744" s="479"/>
      <c r="QAG744" s="479"/>
      <c r="QAH744" s="479"/>
      <c r="QAI744" s="479"/>
      <c r="QAJ744" s="479"/>
      <c r="QAK744" s="479"/>
      <c r="QAL744" s="479"/>
      <c r="QAM744" s="479"/>
      <c r="QAN744" s="479"/>
      <c r="QAO744" s="479"/>
      <c r="QAP744" s="479"/>
      <c r="QAQ744" s="479"/>
      <c r="QAR744" s="479"/>
      <c r="QAS744" s="479"/>
      <c r="QAT744" s="479"/>
      <c r="QAU744" s="479"/>
      <c r="QAV744" s="479"/>
      <c r="QAW744" s="479"/>
      <c r="QAX744" s="479"/>
      <c r="QAY744" s="479"/>
      <c r="QAZ744" s="479"/>
      <c r="QBA744" s="479"/>
      <c r="QBB744" s="479"/>
      <c r="QBC744" s="479"/>
      <c r="QBD744" s="479"/>
      <c r="QBE744" s="479"/>
      <c r="QBF744" s="479"/>
      <c r="QBG744" s="479"/>
      <c r="QBH744" s="479"/>
      <c r="QBI744" s="479"/>
      <c r="QBJ744" s="479"/>
      <c r="QBK744" s="479"/>
      <c r="QBL744" s="479"/>
      <c r="QBM744" s="479"/>
      <c r="QBN744" s="479"/>
      <c r="QBO744" s="479"/>
      <c r="QBP744" s="479"/>
      <c r="QBQ744" s="479"/>
      <c r="QBR744" s="479"/>
      <c r="QBS744" s="479"/>
      <c r="QBT744" s="479"/>
      <c r="QBU744" s="479"/>
      <c r="QBV744" s="479"/>
      <c r="QBW744" s="479"/>
      <c r="QBX744" s="479"/>
      <c r="QBY744" s="479"/>
      <c r="QBZ744" s="479"/>
      <c r="QCA744" s="479"/>
      <c r="QCB744" s="479"/>
      <c r="QCC744" s="479"/>
      <c r="QCD744" s="479"/>
      <c r="QCE744" s="479"/>
      <c r="QCF744" s="479"/>
      <c r="QCG744" s="479"/>
      <c r="QCH744" s="479"/>
      <c r="QCI744" s="479"/>
      <c r="QCJ744" s="479"/>
      <c r="QCK744" s="479"/>
      <c r="QCL744" s="479"/>
      <c r="QCM744" s="479"/>
      <c r="QCN744" s="479"/>
      <c r="QCO744" s="479"/>
      <c r="QCP744" s="479"/>
      <c r="QCQ744" s="479"/>
      <c r="QCR744" s="479"/>
      <c r="QCS744" s="479"/>
      <c r="QCT744" s="479"/>
      <c r="QCU744" s="479"/>
      <c r="QCV744" s="479"/>
      <c r="QCW744" s="479"/>
      <c r="QCX744" s="479"/>
      <c r="QCY744" s="479"/>
      <c r="QCZ744" s="479"/>
      <c r="QDA744" s="479"/>
      <c r="QDB744" s="479"/>
      <c r="QDC744" s="479"/>
      <c r="QDD744" s="479"/>
      <c r="QDE744" s="479"/>
      <c r="QDF744" s="479"/>
      <c r="QDG744" s="479"/>
      <c r="QDH744" s="479"/>
      <c r="QDI744" s="479"/>
      <c r="QDJ744" s="479"/>
      <c r="QDK744" s="479"/>
      <c r="QDL744" s="479"/>
      <c r="QDM744" s="479"/>
      <c r="QDN744" s="479"/>
      <c r="QDO744" s="479"/>
      <c r="QDP744" s="479"/>
      <c r="QDQ744" s="479"/>
      <c r="QDR744" s="479"/>
      <c r="QDS744" s="479"/>
      <c r="QDT744" s="479"/>
      <c r="QDU744" s="479"/>
      <c r="QDV744" s="479"/>
      <c r="QDW744" s="479"/>
      <c r="QDX744" s="479"/>
      <c r="QDY744" s="479"/>
      <c r="QDZ744" s="479"/>
      <c r="QEA744" s="479"/>
      <c r="QEB744" s="479"/>
      <c r="QEC744" s="479"/>
      <c r="QED744" s="479"/>
      <c r="QEE744" s="479"/>
      <c r="QEF744" s="479"/>
      <c r="QEG744" s="479"/>
      <c r="QEH744" s="479"/>
      <c r="QEI744" s="479"/>
      <c r="QEJ744" s="479"/>
      <c r="QEK744" s="479"/>
      <c r="QEL744" s="479"/>
      <c r="QEM744" s="479"/>
      <c r="QEN744" s="479"/>
      <c r="QEO744" s="479"/>
      <c r="QEP744" s="479"/>
      <c r="QEQ744" s="479"/>
      <c r="QER744" s="479"/>
      <c r="QES744" s="479"/>
      <c r="QET744" s="479"/>
      <c r="QEU744" s="479"/>
      <c r="QEV744" s="479"/>
      <c r="QEW744" s="479"/>
      <c r="QEX744" s="479"/>
      <c r="QEY744" s="479"/>
      <c r="QEZ744" s="479"/>
      <c r="QFA744" s="479"/>
      <c r="QFB744" s="479"/>
      <c r="QFC744" s="479"/>
      <c r="QFD744" s="479"/>
      <c r="QFE744" s="479"/>
      <c r="QFF744" s="479"/>
      <c r="QFG744" s="479"/>
      <c r="QFH744" s="479"/>
      <c r="QFI744" s="479"/>
      <c r="QFJ744" s="479"/>
      <c r="QFK744" s="479"/>
      <c r="QFL744" s="479"/>
      <c r="QFM744" s="479"/>
      <c r="QFN744" s="479"/>
      <c r="QFO744" s="479"/>
      <c r="QFP744" s="479"/>
      <c r="QFQ744" s="479"/>
      <c r="QFR744" s="479"/>
      <c r="QFS744" s="479"/>
      <c r="QFT744" s="479"/>
      <c r="QFU744" s="479"/>
      <c r="QFV744" s="479"/>
      <c r="QFW744" s="479"/>
      <c r="QFX744" s="479"/>
      <c r="QFY744" s="479"/>
      <c r="QFZ744" s="479"/>
      <c r="QGA744" s="479"/>
      <c r="QGB744" s="479"/>
      <c r="QGC744" s="479"/>
      <c r="QGD744" s="479"/>
      <c r="QGE744" s="479"/>
      <c r="QGF744" s="479"/>
      <c r="QGG744" s="479"/>
      <c r="QGH744" s="479"/>
      <c r="QGI744" s="479"/>
      <c r="QGJ744" s="479"/>
      <c r="QGK744" s="479"/>
      <c r="QGL744" s="479"/>
      <c r="QGM744" s="479"/>
      <c r="QGN744" s="479"/>
      <c r="QGO744" s="479"/>
      <c r="QGP744" s="479"/>
      <c r="QGQ744" s="479"/>
      <c r="QGR744" s="479"/>
      <c r="QGS744" s="479"/>
      <c r="QGT744" s="479"/>
      <c r="QGU744" s="479"/>
      <c r="QGV744" s="479"/>
      <c r="QGW744" s="479"/>
      <c r="QGX744" s="479"/>
      <c r="QGY744" s="479"/>
      <c r="QGZ744" s="479"/>
      <c r="QHA744" s="479"/>
      <c r="QHB744" s="479"/>
      <c r="QHC744" s="479"/>
      <c r="QHD744" s="479"/>
      <c r="QHE744" s="479"/>
      <c r="QHF744" s="479"/>
      <c r="QHG744" s="479"/>
      <c r="QHH744" s="479"/>
      <c r="QHI744" s="479"/>
      <c r="QHJ744" s="479"/>
      <c r="QHK744" s="479"/>
      <c r="QHL744" s="479"/>
      <c r="QHM744" s="479"/>
      <c r="QHN744" s="479"/>
      <c r="QHO744" s="479"/>
      <c r="QHP744" s="479"/>
      <c r="QHQ744" s="479"/>
      <c r="QHR744" s="479"/>
      <c r="QHS744" s="479"/>
      <c r="QHT744" s="479"/>
      <c r="QHU744" s="479"/>
      <c r="QHV744" s="479"/>
      <c r="QHW744" s="479"/>
      <c r="QHX744" s="479"/>
      <c r="QHY744" s="479"/>
      <c r="QHZ744" s="479"/>
      <c r="QIA744" s="479"/>
      <c r="QIB744" s="479"/>
      <c r="QIC744" s="479"/>
      <c r="QID744" s="479"/>
      <c r="QIE744" s="479"/>
      <c r="QIF744" s="479"/>
      <c r="QIG744" s="479"/>
      <c r="QIH744" s="479"/>
      <c r="QII744" s="479"/>
      <c r="QIJ744" s="479"/>
      <c r="QIK744" s="479"/>
      <c r="QIL744" s="479"/>
      <c r="QIM744" s="479"/>
      <c r="QIN744" s="479"/>
      <c r="QIO744" s="479"/>
      <c r="QIP744" s="479"/>
      <c r="QIQ744" s="479"/>
      <c r="QIR744" s="479"/>
      <c r="QIS744" s="479"/>
      <c r="QIT744" s="479"/>
      <c r="QIU744" s="479"/>
      <c r="QIV744" s="479"/>
      <c r="QIW744" s="479"/>
      <c r="QIX744" s="479"/>
      <c r="QIY744" s="479"/>
      <c r="QIZ744" s="479"/>
      <c r="QJA744" s="479"/>
      <c r="QJB744" s="479"/>
      <c r="QJC744" s="479"/>
      <c r="QJD744" s="479"/>
      <c r="QJE744" s="479"/>
      <c r="QJF744" s="479"/>
      <c r="QJG744" s="479"/>
      <c r="QJH744" s="479"/>
      <c r="QJI744" s="479"/>
      <c r="QJJ744" s="479"/>
      <c r="QJK744" s="479"/>
      <c r="QJL744" s="479"/>
      <c r="QJM744" s="479"/>
      <c r="QJN744" s="479"/>
      <c r="QJO744" s="479"/>
      <c r="QJP744" s="479"/>
      <c r="QJQ744" s="479"/>
      <c r="QJR744" s="479"/>
      <c r="QJS744" s="479"/>
      <c r="QJT744" s="479"/>
      <c r="QJU744" s="479"/>
      <c r="QJV744" s="479"/>
      <c r="QJW744" s="479"/>
      <c r="QJX744" s="479"/>
      <c r="QJY744" s="479"/>
      <c r="QJZ744" s="479"/>
      <c r="QKA744" s="479"/>
      <c r="QKB744" s="479"/>
      <c r="QKC744" s="479"/>
      <c r="QKD744" s="479"/>
      <c r="QKE744" s="479"/>
      <c r="QKF744" s="479"/>
      <c r="QKG744" s="479"/>
      <c r="QKH744" s="479"/>
      <c r="QKI744" s="479"/>
      <c r="QKJ744" s="479"/>
      <c r="QKK744" s="479"/>
      <c r="QKL744" s="479"/>
      <c r="QKM744" s="479"/>
      <c r="QKN744" s="479"/>
      <c r="QKO744" s="479"/>
      <c r="QKP744" s="479"/>
      <c r="QKQ744" s="479"/>
      <c r="QKR744" s="479"/>
      <c r="QKS744" s="479"/>
      <c r="QKT744" s="479"/>
      <c r="QKU744" s="479"/>
      <c r="QKV744" s="479"/>
      <c r="QKW744" s="479"/>
      <c r="QKX744" s="479"/>
      <c r="QKY744" s="479"/>
      <c r="QKZ744" s="479"/>
      <c r="QLA744" s="479"/>
      <c r="QLB744" s="479"/>
      <c r="QLC744" s="479"/>
      <c r="QLD744" s="479"/>
      <c r="QLE744" s="479"/>
      <c r="QLF744" s="479"/>
      <c r="QLG744" s="479"/>
      <c r="QLH744" s="479"/>
      <c r="QLI744" s="479"/>
      <c r="QLJ744" s="479"/>
      <c r="QLK744" s="479"/>
      <c r="QLL744" s="479"/>
      <c r="QLM744" s="479"/>
      <c r="QLN744" s="479"/>
      <c r="QLO744" s="479"/>
      <c r="QLP744" s="479"/>
      <c r="QLQ744" s="479"/>
      <c r="QLR744" s="479"/>
      <c r="QLS744" s="479"/>
      <c r="QLT744" s="479"/>
      <c r="QLU744" s="479"/>
      <c r="QLV744" s="479"/>
      <c r="QLW744" s="479"/>
      <c r="QLX744" s="479"/>
      <c r="QLY744" s="479"/>
      <c r="QLZ744" s="479"/>
      <c r="QMA744" s="479"/>
      <c r="QMB744" s="479"/>
      <c r="QMC744" s="479"/>
      <c r="QMD744" s="479"/>
      <c r="QME744" s="479"/>
      <c r="QMF744" s="479"/>
      <c r="QMG744" s="479"/>
      <c r="QMH744" s="479"/>
      <c r="QMI744" s="479"/>
      <c r="QMJ744" s="479"/>
      <c r="QMK744" s="479"/>
      <c r="QML744" s="479"/>
      <c r="QMM744" s="479"/>
      <c r="QMN744" s="479"/>
      <c r="QMO744" s="479"/>
      <c r="QMP744" s="479"/>
      <c r="QMQ744" s="479"/>
      <c r="QMR744" s="479"/>
      <c r="QMS744" s="479"/>
      <c r="QMT744" s="479"/>
      <c r="QMU744" s="479"/>
      <c r="QMV744" s="479"/>
      <c r="QMW744" s="479"/>
      <c r="QMX744" s="479"/>
      <c r="QMY744" s="479"/>
      <c r="QMZ744" s="479"/>
      <c r="QNA744" s="479"/>
      <c r="QNB744" s="479"/>
      <c r="QNC744" s="479"/>
      <c r="QND744" s="479"/>
      <c r="QNE744" s="479"/>
      <c r="QNF744" s="479"/>
      <c r="QNG744" s="479"/>
      <c r="QNH744" s="479"/>
      <c r="QNI744" s="479"/>
      <c r="QNJ744" s="479"/>
      <c r="QNK744" s="479"/>
      <c r="QNL744" s="479"/>
      <c r="QNM744" s="479"/>
      <c r="QNN744" s="479"/>
      <c r="QNO744" s="479"/>
      <c r="QNP744" s="479"/>
      <c r="QNQ744" s="479"/>
      <c r="QNR744" s="479"/>
      <c r="QNS744" s="479"/>
      <c r="QNT744" s="479"/>
      <c r="QNU744" s="479"/>
      <c r="QNV744" s="479"/>
      <c r="QNW744" s="479"/>
      <c r="QNX744" s="479"/>
      <c r="QNY744" s="479"/>
      <c r="QNZ744" s="479"/>
      <c r="QOA744" s="479"/>
      <c r="QOB744" s="479"/>
      <c r="QOC744" s="479"/>
      <c r="QOD744" s="479"/>
      <c r="QOE744" s="479"/>
      <c r="QOF744" s="479"/>
      <c r="QOG744" s="479"/>
      <c r="QOH744" s="479"/>
      <c r="QOI744" s="479"/>
      <c r="QOJ744" s="479"/>
      <c r="QOK744" s="479"/>
      <c r="QOL744" s="479"/>
      <c r="QOM744" s="479"/>
      <c r="QON744" s="479"/>
      <c r="QOO744" s="479"/>
      <c r="QOP744" s="479"/>
      <c r="QOQ744" s="479"/>
      <c r="QOR744" s="479"/>
      <c r="QOS744" s="479"/>
      <c r="QOT744" s="479"/>
      <c r="QOU744" s="479"/>
      <c r="QOV744" s="479"/>
      <c r="QOW744" s="479"/>
      <c r="QOX744" s="479"/>
      <c r="QOY744" s="479"/>
      <c r="QOZ744" s="479"/>
      <c r="QPA744" s="479"/>
      <c r="QPB744" s="479"/>
      <c r="QPC744" s="479"/>
      <c r="QPD744" s="479"/>
      <c r="QPE744" s="479"/>
      <c r="QPF744" s="479"/>
      <c r="QPG744" s="479"/>
      <c r="QPH744" s="479"/>
      <c r="QPI744" s="479"/>
      <c r="QPJ744" s="479"/>
      <c r="QPK744" s="479"/>
      <c r="QPL744" s="479"/>
      <c r="QPM744" s="479"/>
      <c r="QPN744" s="479"/>
      <c r="QPO744" s="479"/>
      <c r="QPP744" s="479"/>
      <c r="QPQ744" s="479"/>
      <c r="QPR744" s="479"/>
      <c r="QPS744" s="479"/>
      <c r="QPT744" s="479"/>
      <c r="QPU744" s="479"/>
      <c r="QPV744" s="479"/>
      <c r="QPW744" s="479"/>
      <c r="QPX744" s="479"/>
      <c r="QPY744" s="479"/>
      <c r="QPZ744" s="479"/>
      <c r="QQA744" s="479"/>
      <c r="QQB744" s="479"/>
      <c r="QQC744" s="479"/>
      <c r="QQD744" s="479"/>
      <c r="QQE744" s="479"/>
      <c r="QQF744" s="479"/>
      <c r="QQG744" s="479"/>
      <c r="QQH744" s="479"/>
      <c r="QQI744" s="479"/>
      <c r="QQJ744" s="479"/>
      <c r="QQK744" s="479"/>
      <c r="QQL744" s="479"/>
      <c r="QQM744" s="479"/>
      <c r="QQN744" s="479"/>
      <c r="QQO744" s="479"/>
      <c r="QQP744" s="479"/>
      <c r="QQQ744" s="479"/>
      <c r="QQR744" s="479"/>
      <c r="QQS744" s="479"/>
      <c r="QQT744" s="479"/>
      <c r="QQU744" s="479"/>
      <c r="QQV744" s="479"/>
      <c r="QQW744" s="479"/>
      <c r="QQX744" s="479"/>
      <c r="QQY744" s="479"/>
      <c r="QQZ744" s="479"/>
      <c r="QRA744" s="479"/>
      <c r="QRB744" s="479"/>
      <c r="QRC744" s="479"/>
      <c r="QRD744" s="479"/>
      <c r="QRE744" s="479"/>
      <c r="QRF744" s="479"/>
      <c r="QRG744" s="479"/>
      <c r="QRH744" s="479"/>
      <c r="QRI744" s="479"/>
      <c r="QRJ744" s="479"/>
      <c r="QRK744" s="479"/>
      <c r="QRL744" s="479"/>
      <c r="QRM744" s="479"/>
      <c r="QRN744" s="479"/>
      <c r="QRO744" s="479"/>
      <c r="QRP744" s="479"/>
      <c r="QRQ744" s="479"/>
      <c r="QRR744" s="479"/>
      <c r="QRS744" s="479"/>
      <c r="QRT744" s="479"/>
      <c r="QRU744" s="479"/>
      <c r="QRV744" s="479"/>
      <c r="QRW744" s="479"/>
      <c r="QRX744" s="479"/>
      <c r="QRY744" s="479"/>
      <c r="QRZ744" s="479"/>
      <c r="QSA744" s="479"/>
      <c r="QSB744" s="479"/>
      <c r="QSC744" s="479"/>
      <c r="QSD744" s="479"/>
      <c r="QSE744" s="479"/>
      <c r="QSF744" s="479"/>
      <c r="QSG744" s="479"/>
      <c r="QSH744" s="479"/>
      <c r="QSI744" s="479"/>
      <c r="QSJ744" s="479"/>
      <c r="QSK744" s="479"/>
      <c r="QSL744" s="479"/>
      <c r="QSM744" s="479"/>
      <c r="QSN744" s="479"/>
      <c r="QSO744" s="479"/>
      <c r="QSP744" s="479"/>
      <c r="QSQ744" s="479"/>
      <c r="QSR744" s="479"/>
      <c r="QSS744" s="479"/>
      <c r="QST744" s="479"/>
      <c r="QSU744" s="479"/>
      <c r="QSV744" s="479"/>
      <c r="QSW744" s="479"/>
      <c r="QSX744" s="479"/>
      <c r="QSY744" s="479"/>
      <c r="QSZ744" s="479"/>
      <c r="QTA744" s="479"/>
      <c r="QTB744" s="479"/>
      <c r="QTC744" s="479"/>
      <c r="QTD744" s="479"/>
      <c r="QTE744" s="479"/>
      <c r="QTF744" s="479"/>
      <c r="QTG744" s="479"/>
      <c r="QTH744" s="479"/>
      <c r="QTI744" s="479"/>
      <c r="QTJ744" s="479"/>
      <c r="QTK744" s="479"/>
      <c r="QTL744" s="479"/>
      <c r="QTM744" s="479"/>
      <c r="QTN744" s="479"/>
      <c r="QTO744" s="479"/>
      <c r="QTP744" s="479"/>
      <c r="QTQ744" s="479"/>
      <c r="QTR744" s="479"/>
      <c r="QTS744" s="479"/>
      <c r="QTT744" s="479"/>
      <c r="QTU744" s="479"/>
      <c r="QTV744" s="479"/>
      <c r="QTW744" s="479"/>
      <c r="QTX744" s="479"/>
      <c r="QTY744" s="479"/>
      <c r="QTZ744" s="479"/>
      <c r="QUA744" s="479"/>
      <c r="QUB744" s="479"/>
      <c r="QUC744" s="479"/>
      <c r="QUD744" s="479"/>
      <c r="QUE744" s="479"/>
      <c r="QUF744" s="479"/>
      <c r="QUG744" s="479"/>
      <c r="QUH744" s="479"/>
      <c r="QUI744" s="479"/>
      <c r="QUJ744" s="479"/>
      <c r="QUK744" s="479"/>
      <c r="QUL744" s="479"/>
      <c r="QUM744" s="479"/>
      <c r="QUN744" s="479"/>
      <c r="QUO744" s="479"/>
      <c r="QUP744" s="479"/>
      <c r="QUQ744" s="479"/>
      <c r="QUR744" s="479"/>
      <c r="QUS744" s="479"/>
      <c r="QUT744" s="479"/>
      <c r="QUU744" s="479"/>
      <c r="QUV744" s="479"/>
      <c r="QUW744" s="479"/>
      <c r="QUX744" s="479"/>
      <c r="QUY744" s="479"/>
      <c r="QUZ744" s="479"/>
      <c r="QVA744" s="479"/>
      <c r="QVB744" s="479"/>
      <c r="QVC744" s="479"/>
      <c r="QVD744" s="479"/>
      <c r="QVE744" s="479"/>
      <c r="QVF744" s="479"/>
      <c r="QVG744" s="479"/>
      <c r="QVH744" s="479"/>
      <c r="QVI744" s="479"/>
      <c r="QVJ744" s="479"/>
      <c r="QVK744" s="479"/>
      <c r="QVL744" s="479"/>
      <c r="QVM744" s="479"/>
      <c r="QVN744" s="479"/>
      <c r="QVO744" s="479"/>
      <c r="QVP744" s="479"/>
      <c r="QVQ744" s="479"/>
      <c r="QVR744" s="479"/>
      <c r="QVS744" s="479"/>
      <c r="QVT744" s="479"/>
      <c r="QVU744" s="479"/>
      <c r="QVV744" s="479"/>
      <c r="QVW744" s="479"/>
      <c r="QVX744" s="479"/>
      <c r="QVY744" s="479"/>
      <c r="QVZ744" s="479"/>
      <c r="QWA744" s="479"/>
      <c r="QWB744" s="479"/>
      <c r="QWC744" s="479"/>
      <c r="QWD744" s="479"/>
      <c r="QWE744" s="479"/>
      <c r="QWF744" s="479"/>
      <c r="QWG744" s="479"/>
      <c r="QWH744" s="479"/>
      <c r="QWI744" s="479"/>
      <c r="QWJ744" s="479"/>
      <c r="QWK744" s="479"/>
      <c r="QWL744" s="479"/>
      <c r="QWM744" s="479"/>
      <c r="QWN744" s="479"/>
      <c r="QWO744" s="479"/>
      <c r="QWP744" s="479"/>
      <c r="QWQ744" s="479"/>
      <c r="QWR744" s="479"/>
      <c r="QWS744" s="479"/>
      <c r="QWT744" s="479"/>
      <c r="QWU744" s="479"/>
      <c r="QWV744" s="479"/>
      <c r="QWW744" s="479"/>
      <c r="QWX744" s="479"/>
      <c r="QWY744" s="479"/>
      <c r="QWZ744" s="479"/>
      <c r="QXA744" s="479"/>
      <c r="QXB744" s="479"/>
      <c r="QXC744" s="479"/>
      <c r="QXD744" s="479"/>
      <c r="QXE744" s="479"/>
      <c r="QXF744" s="479"/>
      <c r="QXG744" s="479"/>
      <c r="QXH744" s="479"/>
      <c r="QXI744" s="479"/>
      <c r="QXJ744" s="479"/>
      <c r="QXK744" s="479"/>
      <c r="QXL744" s="479"/>
      <c r="QXM744" s="479"/>
      <c r="QXN744" s="479"/>
      <c r="QXO744" s="479"/>
      <c r="QXP744" s="479"/>
      <c r="QXQ744" s="479"/>
      <c r="QXR744" s="479"/>
      <c r="QXS744" s="479"/>
      <c r="QXT744" s="479"/>
      <c r="QXU744" s="479"/>
      <c r="QXV744" s="479"/>
      <c r="QXW744" s="479"/>
      <c r="QXX744" s="479"/>
      <c r="QXY744" s="479"/>
      <c r="QXZ744" s="479"/>
      <c r="QYA744" s="479"/>
      <c r="QYB744" s="479"/>
      <c r="QYC744" s="479"/>
      <c r="QYD744" s="479"/>
      <c r="QYE744" s="479"/>
      <c r="QYF744" s="479"/>
      <c r="QYG744" s="479"/>
      <c r="QYH744" s="479"/>
      <c r="QYI744" s="479"/>
      <c r="QYJ744" s="479"/>
      <c r="QYK744" s="479"/>
      <c r="QYL744" s="479"/>
      <c r="QYM744" s="479"/>
      <c r="QYN744" s="479"/>
      <c r="QYO744" s="479"/>
      <c r="QYP744" s="479"/>
      <c r="QYQ744" s="479"/>
      <c r="QYR744" s="479"/>
      <c r="QYS744" s="479"/>
      <c r="QYT744" s="479"/>
      <c r="QYU744" s="479"/>
      <c r="QYV744" s="479"/>
      <c r="QYW744" s="479"/>
      <c r="QYX744" s="479"/>
      <c r="QYY744" s="479"/>
      <c r="QYZ744" s="479"/>
      <c r="QZA744" s="479"/>
      <c r="QZB744" s="479"/>
      <c r="QZC744" s="479"/>
      <c r="QZD744" s="479"/>
      <c r="QZE744" s="479"/>
      <c r="QZF744" s="479"/>
      <c r="QZG744" s="479"/>
      <c r="QZH744" s="479"/>
      <c r="QZI744" s="479"/>
      <c r="QZJ744" s="479"/>
      <c r="QZK744" s="479"/>
      <c r="QZL744" s="479"/>
      <c r="QZM744" s="479"/>
      <c r="QZN744" s="479"/>
      <c r="QZO744" s="479"/>
      <c r="QZP744" s="479"/>
      <c r="QZQ744" s="479"/>
      <c r="QZR744" s="479"/>
      <c r="QZS744" s="479"/>
      <c r="QZT744" s="479"/>
      <c r="QZU744" s="479"/>
      <c r="QZV744" s="479"/>
      <c r="QZW744" s="479"/>
      <c r="QZX744" s="479"/>
      <c r="QZY744" s="479"/>
      <c r="QZZ744" s="479"/>
      <c r="RAA744" s="479"/>
      <c r="RAB744" s="479"/>
      <c r="RAC744" s="479"/>
      <c r="RAD744" s="479"/>
      <c r="RAE744" s="479"/>
      <c r="RAF744" s="479"/>
      <c r="RAG744" s="479"/>
      <c r="RAH744" s="479"/>
      <c r="RAI744" s="479"/>
      <c r="RAJ744" s="479"/>
      <c r="RAK744" s="479"/>
      <c r="RAL744" s="479"/>
      <c r="RAM744" s="479"/>
      <c r="RAN744" s="479"/>
      <c r="RAO744" s="479"/>
      <c r="RAP744" s="479"/>
      <c r="RAQ744" s="479"/>
      <c r="RAR744" s="479"/>
      <c r="RAS744" s="479"/>
      <c r="RAT744" s="479"/>
      <c r="RAU744" s="479"/>
      <c r="RAV744" s="479"/>
      <c r="RAW744" s="479"/>
      <c r="RAX744" s="479"/>
      <c r="RAY744" s="479"/>
      <c r="RAZ744" s="479"/>
      <c r="RBA744" s="479"/>
      <c r="RBB744" s="479"/>
      <c r="RBC744" s="479"/>
      <c r="RBD744" s="479"/>
      <c r="RBE744" s="479"/>
      <c r="RBF744" s="479"/>
      <c r="RBG744" s="479"/>
      <c r="RBH744" s="479"/>
      <c r="RBI744" s="479"/>
      <c r="RBJ744" s="479"/>
      <c r="RBK744" s="479"/>
      <c r="RBL744" s="479"/>
      <c r="RBM744" s="479"/>
      <c r="RBN744" s="479"/>
      <c r="RBO744" s="479"/>
      <c r="RBP744" s="479"/>
      <c r="RBQ744" s="479"/>
      <c r="RBR744" s="479"/>
      <c r="RBS744" s="479"/>
      <c r="RBT744" s="479"/>
      <c r="RBU744" s="479"/>
      <c r="RBV744" s="479"/>
      <c r="RBW744" s="479"/>
      <c r="RBX744" s="479"/>
      <c r="RBY744" s="479"/>
      <c r="RBZ744" s="479"/>
      <c r="RCA744" s="479"/>
      <c r="RCB744" s="479"/>
      <c r="RCC744" s="479"/>
      <c r="RCD744" s="479"/>
      <c r="RCE744" s="479"/>
      <c r="RCF744" s="479"/>
      <c r="RCG744" s="479"/>
      <c r="RCH744" s="479"/>
      <c r="RCI744" s="479"/>
      <c r="RCJ744" s="479"/>
      <c r="RCK744" s="479"/>
      <c r="RCL744" s="479"/>
      <c r="RCM744" s="479"/>
      <c r="RCN744" s="479"/>
      <c r="RCO744" s="479"/>
      <c r="RCP744" s="479"/>
      <c r="RCQ744" s="479"/>
      <c r="RCR744" s="479"/>
      <c r="RCS744" s="479"/>
      <c r="RCT744" s="479"/>
      <c r="RCU744" s="479"/>
      <c r="RCV744" s="479"/>
      <c r="RCW744" s="479"/>
      <c r="RCX744" s="479"/>
      <c r="RCY744" s="479"/>
      <c r="RCZ744" s="479"/>
      <c r="RDA744" s="479"/>
      <c r="RDB744" s="479"/>
      <c r="RDC744" s="479"/>
      <c r="RDD744" s="479"/>
      <c r="RDE744" s="479"/>
      <c r="RDF744" s="479"/>
      <c r="RDG744" s="479"/>
      <c r="RDH744" s="479"/>
      <c r="RDI744" s="479"/>
      <c r="RDJ744" s="479"/>
      <c r="RDK744" s="479"/>
      <c r="RDL744" s="479"/>
      <c r="RDM744" s="479"/>
      <c r="RDN744" s="479"/>
      <c r="RDO744" s="479"/>
      <c r="RDP744" s="479"/>
      <c r="RDQ744" s="479"/>
      <c r="RDR744" s="479"/>
      <c r="RDS744" s="479"/>
      <c r="RDT744" s="479"/>
      <c r="RDU744" s="479"/>
      <c r="RDV744" s="479"/>
      <c r="RDW744" s="479"/>
      <c r="RDX744" s="479"/>
      <c r="RDY744" s="479"/>
      <c r="RDZ744" s="479"/>
      <c r="REA744" s="479"/>
      <c r="REB744" s="479"/>
      <c r="REC744" s="479"/>
      <c r="RED744" s="479"/>
      <c r="REE744" s="479"/>
      <c r="REF744" s="479"/>
      <c r="REG744" s="479"/>
      <c r="REH744" s="479"/>
      <c r="REI744" s="479"/>
      <c r="REJ744" s="479"/>
      <c r="REK744" s="479"/>
      <c r="REL744" s="479"/>
      <c r="REM744" s="479"/>
      <c r="REN744" s="479"/>
      <c r="REO744" s="479"/>
      <c r="REP744" s="479"/>
      <c r="REQ744" s="479"/>
      <c r="RER744" s="479"/>
      <c r="RES744" s="479"/>
      <c r="RET744" s="479"/>
      <c r="REU744" s="479"/>
      <c r="REV744" s="479"/>
      <c r="REW744" s="479"/>
      <c r="REX744" s="479"/>
      <c r="REY744" s="479"/>
      <c r="REZ744" s="479"/>
      <c r="RFA744" s="479"/>
      <c r="RFB744" s="479"/>
      <c r="RFC744" s="479"/>
      <c r="RFD744" s="479"/>
      <c r="RFE744" s="479"/>
      <c r="RFF744" s="479"/>
      <c r="RFG744" s="479"/>
      <c r="RFH744" s="479"/>
      <c r="RFI744" s="479"/>
      <c r="RFJ744" s="479"/>
      <c r="RFK744" s="479"/>
      <c r="RFL744" s="479"/>
      <c r="RFM744" s="479"/>
      <c r="RFN744" s="479"/>
      <c r="RFO744" s="479"/>
      <c r="RFP744" s="479"/>
      <c r="RFQ744" s="479"/>
      <c r="RFR744" s="479"/>
      <c r="RFS744" s="479"/>
      <c r="RFT744" s="479"/>
      <c r="RFU744" s="479"/>
      <c r="RFV744" s="479"/>
      <c r="RFW744" s="479"/>
      <c r="RFX744" s="479"/>
      <c r="RFY744" s="479"/>
      <c r="RFZ744" s="479"/>
      <c r="RGA744" s="479"/>
      <c r="RGB744" s="479"/>
      <c r="RGC744" s="479"/>
      <c r="RGD744" s="479"/>
      <c r="RGE744" s="479"/>
      <c r="RGF744" s="479"/>
      <c r="RGG744" s="479"/>
      <c r="RGH744" s="479"/>
      <c r="RGI744" s="479"/>
      <c r="RGJ744" s="479"/>
      <c r="RGK744" s="479"/>
      <c r="RGL744" s="479"/>
      <c r="RGM744" s="479"/>
      <c r="RGN744" s="479"/>
      <c r="RGO744" s="479"/>
      <c r="RGP744" s="479"/>
      <c r="RGQ744" s="479"/>
      <c r="RGR744" s="479"/>
      <c r="RGS744" s="479"/>
      <c r="RGT744" s="479"/>
      <c r="RGU744" s="479"/>
      <c r="RGV744" s="479"/>
      <c r="RGW744" s="479"/>
      <c r="RGX744" s="479"/>
      <c r="RGY744" s="479"/>
      <c r="RGZ744" s="479"/>
      <c r="RHA744" s="479"/>
      <c r="RHB744" s="479"/>
      <c r="RHC744" s="479"/>
      <c r="RHD744" s="479"/>
      <c r="RHE744" s="479"/>
      <c r="RHF744" s="479"/>
      <c r="RHG744" s="479"/>
      <c r="RHH744" s="479"/>
      <c r="RHI744" s="479"/>
      <c r="RHJ744" s="479"/>
      <c r="RHK744" s="479"/>
      <c r="RHL744" s="479"/>
      <c r="RHM744" s="479"/>
      <c r="RHN744" s="479"/>
      <c r="RHO744" s="479"/>
      <c r="RHP744" s="479"/>
      <c r="RHQ744" s="479"/>
      <c r="RHR744" s="479"/>
      <c r="RHS744" s="479"/>
      <c r="RHT744" s="479"/>
      <c r="RHU744" s="479"/>
      <c r="RHV744" s="479"/>
      <c r="RHW744" s="479"/>
      <c r="RHX744" s="479"/>
      <c r="RHY744" s="479"/>
      <c r="RHZ744" s="479"/>
      <c r="RIA744" s="479"/>
      <c r="RIB744" s="479"/>
      <c r="RIC744" s="479"/>
      <c r="RID744" s="479"/>
      <c r="RIE744" s="479"/>
      <c r="RIF744" s="479"/>
      <c r="RIG744" s="479"/>
      <c r="RIH744" s="479"/>
      <c r="RII744" s="479"/>
      <c r="RIJ744" s="479"/>
      <c r="RIK744" s="479"/>
      <c r="RIL744" s="479"/>
      <c r="RIM744" s="479"/>
      <c r="RIN744" s="479"/>
      <c r="RIO744" s="479"/>
      <c r="RIP744" s="479"/>
      <c r="RIQ744" s="479"/>
      <c r="RIR744" s="479"/>
      <c r="RIS744" s="479"/>
      <c r="RIT744" s="479"/>
      <c r="RIU744" s="479"/>
      <c r="RIV744" s="479"/>
      <c r="RIW744" s="479"/>
      <c r="RIX744" s="479"/>
      <c r="RIY744" s="479"/>
      <c r="RIZ744" s="479"/>
      <c r="RJA744" s="479"/>
      <c r="RJB744" s="479"/>
      <c r="RJC744" s="479"/>
      <c r="RJD744" s="479"/>
      <c r="RJE744" s="479"/>
      <c r="RJF744" s="479"/>
      <c r="RJG744" s="479"/>
      <c r="RJH744" s="479"/>
      <c r="RJI744" s="479"/>
      <c r="RJJ744" s="479"/>
      <c r="RJK744" s="479"/>
      <c r="RJL744" s="479"/>
      <c r="RJM744" s="479"/>
      <c r="RJN744" s="479"/>
      <c r="RJO744" s="479"/>
      <c r="RJP744" s="479"/>
      <c r="RJQ744" s="479"/>
      <c r="RJR744" s="479"/>
      <c r="RJS744" s="479"/>
      <c r="RJT744" s="479"/>
      <c r="RJU744" s="479"/>
      <c r="RJV744" s="479"/>
      <c r="RJW744" s="479"/>
      <c r="RJX744" s="479"/>
      <c r="RJY744" s="479"/>
      <c r="RJZ744" s="479"/>
      <c r="RKA744" s="479"/>
      <c r="RKB744" s="479"/>
      <c r="RKC744" s="479"/>
      <c r="RKD744" s="479"/>
      <c r="RKE744" s="479"/>
      <c r="RKF744" s="479"/>
      <c r="RKG744" s="479"/>
      <c r="RKH744" s="479"/>
      <c r="RKI744" s="479"/>
      <c r="RKJ744" s="479"/>
      <c r="RKK744" s="479"/>
      <c r="RKL744" s="479"/>
      <c r="RKM744" s="479"/>
      <c r="RKN744" s="479"/>
      <c r="RKO744" s="479"/>
      <c r="RKP744" s="479"/>
      <c r="RKQ744" s="479"/>
      <c r="RKR744" s="479"/>
      <c r="RKS744" s="479"/>
      <c r="RKT744" s="479"/>
      <c r="RKU744" s="479"/>
      <c r="RKV744" s="479"/>
      <c r="RKW744" s="479"/>
      <c r="RKX744" s="479"/>
      <c r="RKY744" s="479"/>
      <c r="RKZ744" s="479"/>
      <c r="RLA744" s="479"/>
      <c r="RLB744" s="479"/>
      <c r="RLC744" s="479"/>
      <c r="RLD744" s="479"/>
      <c r="RLE744" s="479"/>
      <c r="RLF744" s="479"/>
      <c r="RLG744" s="479"/>
      <c r="RLH744" s="479"/>
      <c r="RLI744" s="479"/>
      <c r="RLJ744" s="479"/>
      <c r="RLK744" s="479"/>
      <c r="RLL744" s="479"/>
      <c r="RLM744" s="479"/>
      <c r="RLN744" s="479"/>
      <c r="RLO744" s="479"/>
      <c r="RLP744" s="479"/>
      <c r="RLQ744" s="479"/>
      <c r="RLR744" s="479"/>
      <c r="RLS744" s="479"/>
      <c r="RLT744" s="479"/>
      <c r="RLU744" s="479"/>
      <c r="RLV744" s="479"/>
      <c r="RLW744" s="479"/>
      <c r="RLX744" s="479"/>
      <c r="RLY744" s="479"/>
      <c r="RLZ744" s="479"/>
      <c r="RMA744" s="479"/>
      <c r="RMB744" s="479"/>
      <c r="RMC744" s="479"/>
      <c r="RMD744" s="479"/>
      <c r="RME744" s="479"/>
      <c r="RMF744" s="479"/>
      <c r="RMG744" s="479"/>
      <c r="RMH744" s="479"/>
      <c r="RMI744" s="479"/>
      <c r="RMJ744" s="479"/>
      <c r="RMK744" s="479"/>
      <c r="RML744" s="479"/>
      <c r="RMM744" s="479"/>
      <c r="RMN744" s="479"/>
      <c r="RMO744" s="479"/>
      <c r="RMP744" s="479"/>
      <c r="RMQ744" s="479"/>
      <c r="RMR744" s="479"/>
      <c r="RMS744" s="479"/>
      <c r="RMT744" s="479"/>
      <c r="RMU744" s="479"/>
      <c r="RMV744" s="479"/>
      <c r="RMW744" s="479"/>
      <c r="RMX744" s="479"/>
      <c r="RMY744" s="479"/>
      <c r="RMZ744" s="479"/>
      <c r="RNA744" s="479"/>
      <c r="RNB744" s="479"/>
      <c r="RNC744" s="479"/>
      <c r="RND744" s="479"/>
      <c r="RNE744" s="479"/>
      <c r="RNF744" s="479"/>
      <c r="RNG744" s="479"/>
      <c r="RNH744" s="479"/>
      <c r="RNI744" s="479"/>
      <c r="RNJ744" s="479"/>
      <c r="RNK744" s="479"/>
      <c r="RNL744" s="479"/>
      <c r="RNM744" s="479"/>
      <c r="RNN744" s="479"/>
      <c r="RNO744" s="479"/>
      <c r="RNP744" s="479"/>
      <c r="RNQ744" s="479"/>
      <c r="RNR744" s="479"/>
      <c r="RNS744" s="479"/>
      <c r="RNT744" s="479"/>
      <c r="RNU744" s="479"/>
      <c r="RNV744" s="479"/>
      <c r="RNW744" s="479"/>
      <c r="RNX744" s="479"/>
      <c r="RNY744" s="479"/>
      <c r="RNZ744" s="479"/>
      <c r="ROA744" s="479"/>
      <c r="ROB744" s="479"/>
      <c r="ROC744" s="479"/>
      <c r="ROD744" s="479"/>
      <c r="ROE744" s="479"/>
      <c r="ROF744" s="479"/>
      <c r="ROG744" s="479"/>
      <c r="ROH744" s="479"/>
      <c r="ROI744" s="479"/>
      <c r="ROJ744" s="479"/>
      <c r="ROK744" s="479"/>
      <c r="ROL744" s="479"/>
      <c r="ROM744" s="479"/>
      <c r="RON744" s="479"/>
      <c r="ROO744" s="479"/>
      <c r="ROP744" s="479"/>
      <c r="ROQ744" s="479"/>
      <c r="ROR744" s="479"/>
      <c r="ROS744" s="479"/>
      <c r="ROT744" s="479"/>
      <c r="ROU744" s="479"/>
      <c r="ROV744" s="479"/>
      <c r="ROW744" s="479"/>
      <c r="ROX744" s="479"/>
      <c r="ROY744" s="479"/>
      <c r="ROZ744" s="479"/>
      <c r="RPA744" s="479"/>
      <c r="RPB744" s="479"/>
      <c r="RPC744" s="479"/>
      <c r="RPD744" s="479"/>
      <c r="RPE744" s="479"/>
      <c r="RPF744" s="479"/>
      <c r="RPG744" s="479"/>
      <c r="RPH744" s="479"/>
      <c r="RPI744" s="479"/>
      <c r="RPJ744" s="479"/>
      <c r="RPK744" s="479"/>
      <c r="RPL744" s="479"/>
      <c r="RPM744" s="479"/>
      <c r="RPN744" s="479"/>
      <c r="RPO744" s="479"/>
      <c r="RPP744" s="479"/>
      <c r="RPQ744" s="479"/>
      <c r="RPR744" s="479"/>
      <c r="RPS744" s="479"/>
      <c r="RPT744" s="479"/>
      <c r="RPU744" s="479"/>
      <c r="RPV744" s="479"/>
      <c r="RPW744" s="479"/>
      <c r="RPX744" s="479"/>
      <c r="RPY744" s="479"/>
      <c r="RPZ744" s="479"/>
      <c r="RQA744" s="479"/>
      <c r="RQB744" s="479"/>
      <c r="RQC744" s="479"/>
      <c r="RQD744" s="479"/>
      <c r="RQE744" s="479"/>
      <c r="RQF744" s="479"/>
      <c r="RQG744" s="479"/>
      <c r="RQH744" s="479"/>
      <c r="RQI744" s="479"/>
      <c r="RQJ744" s="479"/>
      <c r="RQK744" s="479"/>
      <c r="RQL744" s="479"/>
      <c r="RQM744" s="479"/>
      <c r="RQN744" s="479"/>
      <c r="RQO744" s="479"/>
      <c r="RQP744" s="479"/>
      <c r="RQQ744" s="479"/>
      <c r="RQR744" s="479"/>
      <c r="RQS744" s="479"/>
      <c r="RQT744" s="479"/>
      <c r="RQU744" s="479"/>
      <c r="RQV744" s="479"/>
      <c r="RQW744" s="479"/>
      <c r="RQX744" s="479"/>
      <c r="RQY744" s="479"/>
      <c r="RQZ744" s="479"/>
      <c r="RRA744" s="479"/>
      <c r="RRB744" s="479"/>
      <c r="RRC744" s="479"/>
      <c r="RRD744" s="479"/>
      <c r="RRE744" s="479"/>
      <c r="RRF744" s="479"/>
      <c r="RRG744" s="479"/>
      <c r="RRH744" s="479"/>
      <c r="RRI744" s="479"/>
      <c r="RRJ744" s="479"/>
      <c r="RRK744" s="479"/>
      <c r="RRL744" s="479"/>
      <c r="RRM744" s="479"/>
      <c r="RRN744" s="479"/>
      <c r="RRO744" s="479"/>
      <c r="RRP744" s="479"/>
      <c r="RRQ744" s="479"/>
      <c r="RRR744" s="479"/>
      <c r="RRS744" s="479"/>
      <c r="RRT744" s="479"/>
      <c r="RRU744" s="479"/>
      <c r="RRV744" s="479"/>
      <c r="RRW744" s="479"/>
      <c r="RRX744" s="479"/>
      <c r="RRY744" s="479"/>
      <c r="RRZ744" s="479"/>
      <c r="RSA744" s="479"/>
      <c r="RSB744" s="479"/>
      <c r="RSC744" s="479"/>
      <c r="RSD744" s="479"/>
      <c r="RSE744" s="479"/>
      <c r="RSF744" s="479"/>
      <c r="RSG744" s="479"/>
      <c r="RSH744" s="479"/>
      <c r="RSI744" s="479"/>
      <c r="RSJ744" s="479"/>
      <c r="RSK744" s="479"/>
      <c r="RSL744" s="479"/>
      <c r="RSM744" s="479"/>
      <c r="RSN744" s="479"/>
      <c r="RSO744" s="479"/>
      <c r="RSP744" s="479"/>
      <c r="RSQ744" s="479"/>
      <c r="RSR744" s="479"/>
      <c r="RSS744" s="479"/>
      <c r="RST744" s="479"/>
      <c r="RSU744" s="479"/>
      <c r="RSV744" s="479"/>
      <c r="RSW744" s="479"/>
      <c r="RSX744" s="479"/>
      <c r="RSY744" s="479"/>
      <c r="RSZ744" s="479"/>
      <c r="RTA744" s="479"/>
      <c r="RTB744" s="479"/>
      <c r="RTC744" s="479"/>
      <c r="RTD744" s="479"/>
      <c r="RTE744" s="479"/>
      <c r="RTF744" s="479"/>
      <c r="RTG744" s="479"/>
      <c r="RTH744" s="479"/>
      <c r="RTI744" s="479"/>
      <c r="RTJ744" s="479"/>
      <c r="RTK744" s="479"/>
      <c r="RTL744" s="479"/>
      <c r="RTM744" s="479"/>
      <c r="RTN744" s="479"/>
      <c r="RTO744" s="479"/>
      <c r="RTP744" s="479"/>
      <c r="RTQ744" s="479"/>
      <c r="RTR744" s="479"/>
      <c r="RTS744" s="479"/>
      <c r="RTT744" s="479"/>
      <c r="RTU744" s="479"/>
      <c r="RTV744" s="479"/>
      <c r="RTW744" s="479"/>
      <c r="RTX744" s="479"/>
      <c r="RTY744" s="479"/>
      <c r="RTZ744" s="479"/>
      <c r="RUA744" s="479"/>
      <c r="RUB744" s="479"/>
      <c r="RUC744" s="479"/>
      <c r="RUD744" s="479"/>
      <c r="RUE744" s="479"/>
      <c r="RUF744" s="479"/>
      <c r="RUG744" s="479"/>
      <c r="RUH744" s="479"/>
      <c r="RUI744" s="479"/>
      <c r="RUJ744" s="479"/>
      <c r="RUK744" s="479"/>
      <c r="RUL744" s="479"/>
      <c r="RUM744" s="479"/>
      <c r="RUN744" s="479"/>
      <c r="RUO744" s="479"/>
      <c r="RUP744" s="479"/>
      <c r="RUQ744" s="479"/>
      <c r="RUR744" s="479"/>
      <c r="RUS744" s="479"/>
      <c r="RUT744" s="479"/>
      <c r="RUU744" s="479"/>
      <c r="RUV744" s="479"/>
      <c r="RUW744" s="479"/>
      <c r="RUX744" s="479"/>
      <c r="RUY744" s="479"/>
      <c r="RUZ744" s="479"/>
      <c r="RVA744" s="479"/>
      <c r="RVB744" s="479"/>
      <c r="RVC744" s="479"/>
      <c r="RVD744" s="479"/>
      <c r="RVE744" s="479"/>
      <c r="RVF744" s="479"/>
      <c r="RVG744" s="479"/>
      <c r="RVH744" s="479"/>
      <c r="RVI744" s="479"/>
      <c r="RVJ744" s="479"/>
      <c r="RVK744" s="479"/>
      <c r="RVL744" s="479"/>
      <c r="RVM744" s="479"/>
      <c r="RVN744" s="479"/>
      <c r="RVO744" s="479"/>
      <c r="RVP744" s="479"/>
      <c r="RVQ744" s="479"/>
      <c r="RVR744" s="479"/>
      <c r="RVS744" s="479"/>
      <c r="RVT744" s="479"/>
      <c r="RVU744" s="479"/>
      <c r="RVV744" s="479"/>
      <c r="RVW744" s="479"/>
      <c r="RVX744" s="479"/>
      <c r="RVY744" s="479"/>
      <c r="RVZ744" s="479"/>
      <c r="RWA744" s="479"/>
      <c r="RWB744" s="479"/>
      <c r="RWC744" s="479"/>
      <c r="RWD744" s="479"/>
      <c r="RWE744" s="479"/>
      <c r="RWF744" s="479"/>
      <c r="RWG744" s="479"/>
      <c r="RWH744" s="479"/>
      <c r="RWI744" s="479"/>
      <c r="RWJ744" s="479"/>
      <c r="RWK744" s="479"/>
      <c r="RWL744" s="479"/>
      <c r="RWM744" s="479"/>
      <c r="RWN744" s="479"/>
      <c r="RWO744" s="479"/>
      <c r="RWP744" s="479"/>
      <c r="RWQ744" s="479"/>
      <c r="RWR744" s="479"/>
      <c r="RWS744" s="479"/>
      <c r="RWT744" s="479"/>
      <c r="RWU744" s="479"/>
      <c r="RWV744" s="479"/>
      <c r="RWW744" s="479"/>
      <c r="RWX744" s="479"/>
      <c r="RWY744" s="479"/>
      <c r="RWZ744" s="479"/>
      <c r="RXA744" s="479"/>
      <c r="RXB744" s="479"/>
      <c r="RXC744" s="479"/>
      <c r="RXD744" s="479"/>
      <c r="RXE744" s="479"/>
      <c r="RXF744" s="479"/>
      <c r="RXG744" s="479"/>
      <c r="RXH744" s="479"/>
      <c r="RXI744" s="479"/>
      <c r="RXJ744" s="479"/>
      <c r="RXK744" s="479"/>
      <c r="RXL744" s="479"/>
      <c r="RXM744" s="479"/>
      <c r="RXN744" s="479"/>
      <c r="RXO744" s="479"/>
      <c r="RXP744" s="479"/>
      <c r="RXQ744" s="479"/>
      <c r="RXR744" s="479"/>
      <c r="RXS744" s="479"/>
      <c r="RXT744" s="479"/>
      <c r="RXU744" s="479"/>
      <c r="RXV744" s="479"/>
      <c r="RXW744" s="479"/>
      <c r="RXX744" s="479"/>
      <c r="RXY744" s="479"/>
      <c r="RXZ744" s="479"/>
      <c r="RYA744" s="479"/>
      <c r="RYB744" s="479"/>
      <c r="RYC744" s="479"/>
      <c r="RYD744" s="479"/>
      <c r="RYE744" s="479"/>
      <c r="RYF744" s="479"/>
      <c r="RYG744" s="479"/>
      <c r="RYH744" s="479"/>
      <c r="RYI744" s="479"/>
      <c r="RYJ744" s="479"/>
      <c r="RYK744" s="479"/>
      <c r="RYL744" s="479"/>
      <c r="RYM744" s="479"/>
      <c r="RYN744" s="479"/>
      <c r="RYO744" s="479"/>
      <c r="RYP744" s="479"/>
      <c r="RYQ744" s="479"/>
      <c r="RYR744" s="479"/>
      <c r="RYS744" s="479"/>
      <c r="RYT744" s="479"/>
      <c r="RYU744" s="479"/>
      <c r="RYV744" s="479"/>
      <c r="RYW744" s="479"/>
      <c r="RYX744" s="479"/>
      <c r="RYY744" s="479"/>
      <c r="RYZ744" s="479"/>
      <c r="RZA744" s="479"/>
      <c r="RZB744" s="479"/>
      <c r="RZC744" s="479"/>
      <c r="RZD744" s="479"/>
      <c r="RZE744" s="479"/>
      <c r="RZF744" s="479"/>
      <c r="RZG744" s="479"/>
      <c r="RZH744" s="479"/>
      <c r="RZI744" s="479"/>
      <c r="RZJ744" s="479"/>
      <c r="RZK744" s="479"/>
      <c r="RZL744" s="479"/>
      <c r="RZM744" s="479"/>
      <c r="RZN744" s="479"/>
      <c r="RZO744" s="479"/>
      <c r="RZP744" s="479"/>
      <c r="RZQ744" s="479"/>
      <c r="RZR744" s="479"/>
      <c r="RZS744" s="479"/>
      <c r="RZT744" s="479"/>
      <c r="RZU744" s="479"/>
      <c r="RZV744" s="479"/>
      <c r="RZW744" s="479"/>
      <c r="RZX744" s="479"/>
      <c r="RZY744" s="479"/>
      <c r="RZZ744" s="479"/>
      <c r="SAA744" s="479"/>
      <c r="SAB744" s="479"/>
      <c r="SAC744" s="479"/>
      <c r="SAD744" s="479"/>
      <c r="SAE744" s="479"/>
      <c r="SAF744" s="479"/>
      <c r="SAG744" s="479"/>
      <c r="SAH744" s="479"/>
      <c r="SAI744" s="479"/>
      <c r="SAJ744" s="479"/>
      <c r="SAK744" s="479"/>
      <c r="SAL744" s="479"/>
      <c r="SAM744" s="479"/>
      <c r="SAN744" s="479"/>
      <c r="SAO744" s="479"/>
      <c r="SAP744" s="479"/>
      <c r="SAQ744" s="479"/>
      <c r="SAR744" s="479"/>
      <c r="SAS744" s="479"/>
      <c r="SAT744" s="479"/>
      <c r="SAU744" s="479"/>
      <c r="SAV744" s="479"/>
      <c r="SAW744" s="479"/>
      <c r="SAX744" s="479"/>
      <c r="SAY744" s="479"/>
      <c r="SAZ744" s="479"/>
      <c r="SBA744" s="479"/>
      <c r="SBB744" s="479"/>
      <c r="SBC744" s="479"/>
      <c r="SBD744" s="479"/>
      <c r="SBE744" s="479"/>
      <c r="SBF744" s="479"/>
      <c r="SBG744" s="479"/>
      <c r="SBH744" s="479"/>
      <c r="SBI744" s="479"/>
      <c r="SBJ744" s="479"/>
      <c r="SBK744" s="479"/>
      <c r="SBL744" s="479"/>
      <c r="SBM744" s="479"/>
      <c r="SBN744" s="479"/>
      <c r="SBO744" s="479"/>
      <c r="SBP744" s="479"/>
      <c r="SBQ744" s="479"/>
      <c r="SBR744" s="479"/>
      <c r="SBS744" s="479"/>
      <c r="SBT744" s="479"/>
      <c r="SBU744" s="479"/>
      <c r="SBV744" s="479"/>
      <c r="SBW744" s="479"/>
      <c r="SBX744" s="479"/>
      <c r="SBY744" s="479"/>
      <c r="SBZ744" s="479"/>
      <c r="SCA744" s="479"/>
      <c r="SCB744" s="479"/>
      <c r="SCC744" s="479"/>
      <c r="SCD744" s="479"/>
      <c r="SCE744" s="479"/>
      <c r="SCF744" s="479"/>
      <c r="SCG744" s="479"/>
      <c r="SCH744" s="479"/>
      <c r="SCI744" s="479"/>
      <c r="SCJ744" s="479"/>
      <c r="SCK744" s="479"/>
      <c r="SCL744" s="479"/>
      <c r="SCM744" s="479"/>
      <c r="SCN744" s="479"/>
      <c r="SCO744" s="479"/>
      <c r="SCP744" s="479"/>
      <c r="SCQ744" s="479"/>
      <c r="SCR744" s="479"/>
      <c r="SCS744" s="479"/>
      <c r="SCT744" s="479"/>
      <c r="SCU744" s="479"/>
      <c r="SCV744" s="479"/>
      <c r="SCW744" s="479"/>
      <c r="SCX744" s="479"/>
      <c r="SCY744" s="479"/>
      <c r="SCZ744" s="479"/>
      <c r="SDA744" s="479"/>
      <c r="SDB744" s="479"/>
      <c r="SDC744" s="479"/>
      <c r="SDD744" s="479"/>
      <c r="SDE744" s="479"/>
      <c r="SDF744" s="479"/>
      <c r="SDG744" s="479"/>
      <c r="SDH744" s="479"/>
      <c r="SDI744" s="479"/>
      <c r="SDJ744" s="479"/>
      <c r="SDK744" s="479"/>
      <c r="SDL744" s="479"/>
      <c r="SDM744" s="479"/>
      <c r="SDN744" s="479"/>
      <c r="SDO744" s="479"/>
      <c r="SDP744" s="479"/>
      <c r="SDQ744" s="479"/>
      <c r="SDR744" s="479"/>
      <c r="SDS744" s="479"/>
      <c r="SDT744" s="479"/>
      <c r="SDU744" s="479"/>
      <c r="SDV744" s="479"/>
      <c r="SDW744" s="479"/>
      <c r="SDX744" s="479"/>
      <c r="SDY744" s="479"/>
      <c r="SDZ744" s="479"/>
      <c r="SEA744" s="479"/>
      <c r="SEB744" s="479"/>
      <c r="SEC744" s="479"/>
      <c r="SED744" s="479"/>
      <c r="SEE744" s="479"/>
      <c r="SEF744" s="479"/>
      <c r="SEG744" s="479"/>
      <c r="SEH744" s="479"/>
      <c r="SEI744" s="479"/>
      <c r="SEJ744" s="479"/>
      <c r="SEK744" s="479"/>
      <c r="SEL744" s="479"/>
      <c r="SEM744" s="479"/>
      <c r="SEN744" s="479"/>
      <c r="SEO744" s="479"/>
      <c r="SEP744" s="479"/>
      <c r="SEQ744" s="479"/>
      <c r="SER744" s="479"/>
      <c r="SES744" s="479"/>
      <c r="SET744" s="479"/>
      <c r="SEU744" s="479"/>
      <c r="SEV744" s="479"/>
      <c r="SEW744" s="479"/>
      <c r="SEX744" s="479"/>
      <c r="SEY744" s="479"/>
      <c r="SEZ744" s="479"/>
      <c r="SFA744" s="479"/>
      <c r="SFB744" s="479"/>
      <c r="SFC744" s="479"/>
      <c r="SFD744" s="479"/>
      <c r="SFE744" s="479"/>
      <c r="SFF744" s="479"/>
      <c r="SFG744" s="479"/>
      <c r="SFH744" s="479"/>
      <c r="SFI744" s="479"/>
      <c r="SFJ744" s="479"/>
      <c r="SFK744" s="479"/>
      <c r="SFL744" s="479"/>
      <c r="SFM744" s="479"/>
      <c r="SFN744" s="479"/>
      <c r="SFO744" s="479"/>
      <c r="SFP744" s="479"/>
      <c r="SFQ744" s="479"/>
      <c r="SFR744" s="479"/>
      <c r="SFS744" s="479"/>
      <c r="SFT744" s="479"/>
      <c r="SFU744" s="479"/>
      <c r="SFV744" s="479"/>
      <c r="SFW744" s="479"/>
      <c r="SFX744" s="479"/>
      <c r="SFY744" s="479"/>
      <c r="SFZ744" s="479"/>
      <c r="SGA744" s="479"/>
      <c r="SGB744" s="479"/>
      <c r="SGC744" s="479"/>
      <c r="SGD744" s="479"/>
      <c r="SGE744" s="479"/>
      <c r="SGF744" s="479"/>
      <c r="SGG744" s="479"/>
      <c r="SGH744" s="479"/>
      <c r="SGI744" s="479"/>
      <c r="SGJ744" s="479"/>
      <c r="SGK744" s="479"/>
      <c r="SGL744" s="479"/>
      <c r="SGM744" s="479"/>
      <c r="SGN744" s="479"/>
      <c r="SGO744" s="479"/>
      <c r="SGP744" s="479"/>
      <c r="SGQ744" s="479"/>
      <c r="SGR744" s="479"/>
      <c r="SGS744" s="479"/>
      <c r="SGT744" s="479"/>
      <c r="SGU744" s="479"/>
      <c r="SGV744" s="479"/>
      <c r="SGW744" s="479"/>
      <c r="SGX744" s="479"/>
      <c r="SGY744" s="479"/>
      <c r="SGZ744" s="479"/>
      <c r="SHA744" s="479"/>
      <c r="SHB744" s="479"/>
      <c r="SHC744" s="479"/>
      <c r="SHD744" s="479"/>
      <c r="SHE744" s="479"/>
      <c r="SHF744" s="479"/>
      <c r="SHG744" s="479"/>
      <c r="SHH744" s="479"/>
      <c r="SHI744" s="479"/>
      <c r="SHJ744" s="479"/>
      <c r="SHK744" s="479"/>
      <c r="SHL744" s="479"/>
      <c r="SHM744" s="479"/>
      <c r="SHN744" s="479"/>
      <c r="SHO744" s="479"/>
      <c r="SHP744" s="479"/>
      <c r="SHQ744" s="479"/>
      <c r="SHR744" s="479"/>
      <c r="SHS744" s="479"/>
      <c r="SHT744" s="479"/>
      <c r="SHU744" s="479"/>
      <c r="SHV744" s="479"/>
      <c r="SHW744" s="479"/>
      <c r="SHX744" s="479"/>
      <c r="SHY744" s="479"/>
      <c r="SHZ744" s="479"/>
      <c r="SIA744" s="479"/>
      <c r="SIB744" s="479"/>
      <c r="SIC744" s="479"/>
      <c r="SID744" s="479"/>
      <c r="SIE744" s="479"/>
      <c r="SIF744" s="479"/>
      <c r="SIG744" s="479"/>
      <c r="SIH744" s="479"/>
      <c r="SII744" s="479"/>
      <c r="SIJ744" s="479"/>
      <c r="SIK744" s="479"/>
      <c r="SIL744" s="479"/>
      <c r="SIM744" s="479"/>
      <c r="SIN744" s="479"/>
      <c r="SIO744" s="479"/>
      <c r="SIP744" s="479"/>
      <c r="SIQ744" s="479"/>
      <c r="SIR744" s="479"/>
      <c r="SIS744" s="479"/>
      <c r="SIT744" s="479"/>
      <c r="SIU744" s="479"/>
      <c r="SIV744" s="479"/>
      <c r="SIW744" s="479"/>
      <c r="SIX744" s="479"/>
      <c r="SIY744" s="479"/>
      <c r="SIZ744" s="479"/>
      <c r="SJA744" s="479"/>
      <c r="SJB744" s="479"/>
      <c r="SJC744" s="479"/>
      <c r="SJD744" s="479"/>
      <c r="SJE744" s="479"/>
      <c r="SJF744" s="479"/>
      <c r="SJG744" s="479"/>
      <c r="SJH744" s="479"/>
      <c r="SJI744" s="479"/>
      <c r="SJJ744" s="479"/>
      <c r="SJK744" s="479"/>
      <c r="SJL744" s="479"/>
      <c r="SJM744" s="479"/>
      <c r="SJN744" s="479"/>
      <c r="SJO744" s="479"/>
      <c r="SJP744" s="479"/>
      <c r="SJQ744" s="479"/>
      <c r="SJR744" s="479"/>
      <c r="SJS744" s="479"/>
      <c r="SJT744" s="479"/>
      <c r="SJU744" s="479"/>
      <c r="SJV744" s="479"/>
      <c r="SJW744" s="479"/>
      <c r="SJX744" s="479"/>
      <c r="SJY744" s="479"/>
      <c r="SJZ744" s="479"/>
      <c r="SKA744" s="479"/>
      <c r="SKB744" s="479"/>
      <c r="SKC744" s="479"/>
      <c r="SKD744" s="479"/>
      <c r="SKE744" s="479"/>
      <c r="SKF744" s="479"/>
      <c r="SKG744" s="479"/>
      <c r="SKH744" s="479"/>
      <c r="SKI744" s="479"/>
      <c r="SKJ744" s="479"/>
      <c r="SKK744" s="479"/>
      <c r="SKL744" s="479"/>
      <c r="SKM744" s="479"/>
      <c r="SKN744" s="479"/>
      <c r="SKO744" s="479"/>
      <c r="SKP744" s="479"/>
      <c r="SKQ744" s="479"/>
      <c r="SKR744" s="479"/>
      <c r="SKS744" s="479"/>
      <c r="SKT744" s="479"/>
      <c r="SKU744" s="479"/>
      <c r="SKV744" s="479"/>
      <c r="SKW744" s="479"/>
      <c r="SKX744" s="479"/>
      <c r="SKY744" s="479"/>
      <c r="SKZ744" s="479"/>
      <c r="SLA744" s="479"/>
      <c r="SLB744" s="479"/>
      <c r="SLC744" s="479"/>
      <c r="SLD744" s="479"/>
      <c r="SLE744" s="479"/>
      <c r="SLF744" s="479"/>
      <c r="SLG744" s="479"/>
      <c r="SLH744" s="479"/>
      <c r="SLI744" s="479"/>
      <c r="SLJ744" s="479"/>
      <c r="SLK744" s="479"/>
      <c r="SLL744" s="479"/>
      <c r="SLM744" s="479"/>
      <c r="SLN744" s="479"/>
      <c r="SLO744" s="479"/>
      <c r="SLP744" s="479"/>
      <c r="SLQ744" s="479"/>
      <c r="SLR744" s="479"/>
      <c r="SLS744" s="479"/>
      <c r="SLT744" s="479"/>
      <c r="SLU744" s="479"/>
      <c r="SLV744" s="479"/>
      <c r="SLW744" s="479"/>
      <c r="SLX744" s="479"/>
      <c r="SLY744" s="479"/>
      <c r="SLZ744" s="479"/>
      <c r="SMA744" s="479"/>
      <c r="SMB744" s="479"/>
      <c r="SMC744" s="479"/>
      <c r="SMD744" s="479"/>
      <c r="SME744" s="479"/>
      <c r="SMF744" s="479"/>
      <c r="SMG744" s="479"/>
      <c r="SMH744" s="479"/>
      <c r="SMI744" s="479"/>
      <c r="SMJ744" s="479"/>
      <c r="SMK744" s="479"/>
      <c r="SML744" s="479"/>
      <c r="SMM744" s="479"/>
      <c r="SMN744" s="479"/>
      <c r="SMO744" s="479"/>
      <c r="SMP744" s="479"/>
      <c r="SMQ744" s="479"/>
      <c r="SMR744" s="479"/>
      <c r="SMS744" s="479"/>
      <c r="SMT744" s="479"/>
      <c r="SMU744" s="479"/>
      <c r="SMV744" s="479"/>
      <c r="SMW744" s="479"/>
      <c r="SMX744" s="479"/>
      <c r="SMY744" s="479"/>
      <c r="SMZ744" s="479"/>
      <c r="SNA744" s="479"/>
      <c r="SNB744" s="479"/>
      <c r="SNC744" s="479"/>
      <c r="SND744" s="479"/>
      <c r="SNE744" s="479"/>
      <c r="SNF744" s="479"/>
      <c r="SNG744" s="479"/>
      <c r="SNH744" s="479"/>
      <c r="SNI744" s="479"/>
      <c r="SNJ744" s="479"/>
      <c r="SNK744" s="479"/>
      <c r="SNL744" s="479"/>
      <c r="SNM744" s="479"/>
      <c r="SNN744" s="479"/>
      <c r="SNO744" s="479"/>
      <c r="SNP744" s="479"/>
      <c r="SNQ744" s="479"/>
      <c r="SNR744" s="479"/>
      <c r="SNS744" s="479"/>
      <c r="SNT744" s="479"/>
      <c r="SNU744" s="479"/>
      <c r="SNV744" s="479"/>
      <c r="SNW744" s="479"/>
      <c r="SNX744" s="479"/>
      <c r="SNY744" s="479"/>
      <c r="SNZ744" s="479"/>
      <c r="SOA744" s="479"/>
      <c r="SOB744" s="479"/>
      <c r="SOC744" s="479"/>
      <c r="SOD744" s="479"/>
      <c r="SOE744" s="479"/>
      <c r="SOF744" s="479"/>
      <c r="SOG744" s="479"/>
      <c r="SOH744" s="479"/>
      <c r="SOI744" s="479"/>
      <c r="SOJ744" s="479"/>
      <c r="SOK744" s="479"/>
      <c r="SOL744" s="479"/>
      <c r="SOM744" s="479"/>
      <c r="SON744" s="479"/>
      <c r="SOO744" s="479"/>
      <c r="SOP744" s="479"/>
      <c r="SOQ744" s="479"/>
      <c r="SOR744" s="479"/>
      <c r="SOS744" s="479"/>
      <c r="SOT744" s="479"/>
      <c r="SOU744" s="479"/>
      <c r="SOV744" s="479"/>
      <c r="SOW744" s="479"/>
      <c r="SOX744" s="479"/>
      <c r="SOY744" s="479"/>
      <c r="SOZ744" s="479"/>
      <c r="SPA744" s="479"/>
      <c r="SPB744" s="479"/>
      <c r="SPC744" s="479"/>
      <c r="SPD744" s="479"/>
      <c r="SPE744" s="479"/>
      <c r="SPF744" s="479"/>
      <c r="SPG744" s="479"/>
      <c r="SPH744" s="479"/>
      <c r="SPI744" s="479"/>
      <c r="SPJ744" s="479"/>
      <c r="SPK744" s="479"/>
      <c r="SPL744" s="479"/>
      <c r="SPM744" s="479"/>
      <c r="SPN744" s="479"/>
      <c r="SPO744" s="479"/>
      <c r="SPP744" s="479"/>
      <c r="SPQ744" s="479"/>
      <c r="SPR744" s="479"/>
      <c r="SPS744" s="479"/>
      <c r="SPT744" s="479"/>
      <c r="SPU744" s="479"/>
      <c r="SPV744" s="479"/>
      <c r="SPW744" s="479"/>
      <c r="SPX744" s="479"/>
      <c r="SPY744" s="479"/>
      <c r="SPZ744" s="479"/>
      <c r="SQA744" s="479"/>
      <c r="SQB744" s="479"/>
      <c r="SQC744" s="479"/>
      <c r="SQD744" s="479"/>
      <c r="SQE744" s="479"/>
      <c r="SQF744" s="479"/>
      <c r="SQG744" s="479"/>
      <c r="SQH744" s="479"/>
      <c r="SQI744" s="479"/>
      <c r="SQJ744" s="479"/>
      <c r="SQK744" s="479"/>
      <c r="SQL744" s="479"/>
      <c r="SQM744" s="479"/>
      <c r="SQN744" s="479"/>
      <c r="SQO744" s="479"/>
      <c r="SQP744" s="479"/>
      <c r="SQQ744" s="479"/>
      <c r="SQR744" s="479"/>
      <c r="SQS744" s="479"/>
      <c r="SQT744" s="479"/>
      <c r="SQU744" s="479"/>
      <c r="SQV744" s="479"/>
      <c r="SQW744" s="479"/>
      <c r="SQX744" s="479"/>
      <c r="SQY744" s="479"/>
      <c r="SQZ744" s="479"/>
      <c r="SRA744" s="479"/>
      <c r="SRB744" s="479"/>
      <c r="SRC744" s="479"/>
      <c r="SRD744" s="479"/>
      <c r="SRE744" s="479"/>
      <c r="SRF744" s="479"/>
      <c r="SRG744" s="479"/>
      <c r="SRH744" s="479"/>
      <c r="SRI744" s="479"/>
      <c r="SRJ744" s="479"/>
      <c r="SRK744" s="479"/>
      <c r="SRL744" s="479"/>
      <c r="SRM744" s="479"/>
      <c r="SRN744" s="479"/>
      <c r="SRO744" s="479"/>
      <c r="SRP744" s="479"/>
      <c r="SRQ744" s="479"/>
      <c r="SRR744" s="479"/>
      <c r="SRS744" s="479"/>
      <c r="SRT744" s="479"/>
      <c r="SRU744" s="479"/>
      <c r="SRV744" s="479"/>
      <c r="SRW744" s="479"/>
      <c r="SRX744" s="479"/>
      <c r="SRY744" s="479"/>
      <c r="SRZ744" s="479"/>
      <c r="SSA744" s="479"/>
      <c r="SSB744" s="479"/>
      <c r="SSC744" s="479"/>
      <c r="SSD744" s="479"/>
      <c r="SSE744" s="479"/>
      <c r="SSF744" s="479"/>
      <c r="SSG744" s="479"/>
      <c r="SSH744" s="479"/>
      <c r="SSI744" s="479"/>
      <c r="SSJ744" s="479"/>
      <c r="SSK744" s="479"/>
      <c r="SSL744" s="479"/>
      <c r="SSM744" s="479"/>
      <c r="SSN744" s="479"/>
      <c r="SSO744" s="479"/>
      <c r="SSP744" s="479"/>
      <c r="SSQ744" s="479"/>
      <c r="SSR744" s="479"/>
      <c r="SSS744" s="479"/>
      <c r="SST744" s="479"/>
      <c r="SSU744" s="479"/>
      <c r="SSV744" s="479"/>
      <c r="SSW744" s="479"/>
      <c r="SSX744" s="479"/>
      <c r="SSY744" s="479"/>
      <c r="SSZ744" s="479"/>
      <c r="STA744" s="479"/>
      <c r="STB744" s="479"/>
      <c r="STC744" s="479"/>
      <c r="STD744" s="479"/>
      <c r="STE744" s="479"/>
      <c r="STF744" s="479"/>
      <c r="STG744" s="479"/>
      <c r="STH744" s="479"/>
      <c r="STI744" s="479"/>
      <c r="STJ744" s="479"/>
      <c r="STK744" s="479"/>
      <c r="STL744" s="479"/>
      <c r="STM744" s="479"/>
      <c r="STN744" s="479"/>
      <c r="STO744" s="479"/>
      <c r="STP744" s="479"/>
      <c r="STQ744" s="479"/>
      <c r="STR744" s="479"/>
      <c r="STS744" s="479"/>
      <c r="STT744" s="479"/>
      <c r="STU744" s="479"/>
      <c r="STV744" s="479"/>
      <c r="STW744" s="479"/>
      <c r="STX744" s="479"/>
      <c r="STY744" s="479"/>
      <c r="STZ744" s="479"/>
      <c r="SUA744" s="479"/>
      <c r="SUB744" s="479"/>
      <c r="SUC744" s="479"/>
      <c r="SUD744" s="479"/>
      <c r="SUE744" s="479"/>
      <c r="SUF744" s="479"/>
      <c r="SUG744" s="479"/>
      <c r="SUH744" s="479"/>
      <c r="SUI744" s="479"/>
      <c r="SUJ744" s="479"/>
      <c r="SUK744" s="479"/>
      <c r="SUL744" s="479"/>
      <c r="SUM744" s="479"/>
      <c r="SUN744" s="479"/>
      <c r="SUO744" s="479"/>
      <c r="SUP744" s="479"/>
      <c r="SUQ744" s="479"/>
      <c r="SUR744" s="479"/>
      <c r="SUS744" s="479"/>
      <c r="SUT744" s="479"/>
      <c r="SUU744" s="479"/>
      <c r="SUV744" s="479"/>
      <c r="SUW744" s="479"/>
      <c r="SUX744" s="479"/>
      <c r="SUY744" s="479"/>
      <c r="SUZ744" s="479"/>
      <c r="SVA744" s="479"/>
      <c r="SVB744" s="479"/>
      <c r="SVC744" s="479"/>
      <c r="SVD744" s="479"/>
      <c r="SVE744" s="479"/>
      <c r="SVF744" s="479"/>
      <c r="SVG744" s="479"/>
      <c r="SVH744" s="479"/>
      <c r="SVI744" s="479"/>
      <c r="SVJ744" s="479"/>
      <c r="SVK744" s="479"/>
      <c r="SVL744" s="479"/>
      <c r="SVM744" s="479"/>
      <c r="SVN744" s="479"/>
      <c r="SVO744" s="479"/>
      <c r="SVP744" s="479"/>
      <c r="SVQ744" s="479"/>
      <c r="SVR744" s="479"/>
      <c r="SVS744" s="479"/>
      <c r="SVT744" s="479"/>
      <c r="SVU744" s="479"/>
      <c r="SVV744" s="479"/>
      <c r="SVW744" s="479"/>
      <c r="SVX744" s="479"/>
      <c r="SVY744" s="479"/>
      <c r="SVZ744" s="479"/>
      <c r="SWA744" s="479"/>
      <c r="SWB744" s="479"/>
      <c r="SWC744" s="479"/>
      <c r="SWD744" s="479"/>
      <c r="SWE744" s="479"/>
      <c r="SWF744" s="479"/>
      <c r="SWG744" s="479"/>
      <c r="SWH744" s="479"/>
      <c r="SWI744" s="479"/>
      <c r="SWJ744" s="479"/>
      <c r="SWK744" s="479"/>
      <c r="SWL744" s="479"/>
      <c r="SWM744" s="479"/>
      <c r="SWN744" s="479"/>
      <c r="SWO744" s="479"/>
      <c r="SWP744" s="479"/>
      <c r="SWQ744" s="479"/>
      <c r="SWR744" s="479"/>
      <c r="SWS744" s="479"/>
      <c r="SWT744" s="479"/>
      <c r="SWU744" s="479"/>
      <c r="SWV744" s="479"/>
      <c r="SWW744" s="479"/>
      <c r="SWX744" s="479"/>
      <c r="SWY744" s="479"/>
      <c r="SWZ744" s="479"/>
      <c r="SXA744" s="479"/>
      <c r="SXB744" s="479"/>
      <c r="SXC744" s="479"/>
      <c r="SXD744" s="479"/>
      <c r="SXE744" s="479"/>
      <c r="SXF744" s="479"/>
      <c r="SXG744" s="479"/>
      <c r="SXH744" s="479"/>
      <c r="SXI744" s="479"/>
      <c r="SXJ744" s="479"/>
      <c r="SXK744" s="479"/>
      <c r="SXL744" s="479"/>
      <c r="SXM744" s="479"/>
      <c r="SXN744" s="479"/>
      <c r="SXO744" s="479"/>
      <c r="SXP744" s="479"/>
      <c r="SXQ744" s="479"/>
      <c r="SXR744" s="479"/>
      <c r="SXS744" s="479"/>
      <c r="SXT744" s="479"/>
      <c r="SXU744" s="479"/>
      <c r="SXV744" s="479"/>
      <c r="SXW744" s="479"/>
      <c r="SXX744" s="479"/>
      <c r="SXY744" s="479"/>
      <c r="SXZ744" s="479"/>
      <c r="SYA744" s="479"/>
      <c r="SYB744" s="479"/>
      <c r="SYC744" s="479"/>
      <c r="SYD744" s="479"/>
      <c r="SYE744" s="479"/>
      <c r="SYF744" s="479"/>
      <c r="SYG744" s="479"/>
      <c r="SYH744" s="479"/>
      <c r="SYI744" s="479"/>
      <c r="SYJ744" s="479"/>
      <c r="SYK744" s="479"/>
      <c r="SYL744" s="479"/>
      <c r="SYM744" s="479"/>
      <c r="SYN744" s="479"/>
      <c r="SYO744" s="479"/>
      <c r="SYP744" s="479"/>
      <c r="SYQ744" s="479"/>
      <c r="SYR744" s="479"/>
      <c r="SYS744" s="479"/>
      <c r="SYT744" s="479"/>
      <c r="SYU744" s="479"/>
      <c r="SYV744" s="479"/>
      <c r="SYW744" s="479"/>
      <c r="SYX744" s="479"/>
      <c r="SYY744" s="479"/>
      <c r="SYZ744" s="479"/>
      <c r="SZA744" s="479"/>
      <c r="SZB744" s="479"/>
      <c r="SZC744" s="479"/>
      <c r="SZD744" s="479"/>
      <c r="SZE744" s="479"/>
      <c r="SZF744" s="479"/>
      <c r="SZG744" s="479"/>
      <c r="SZH744" s="479"/>
      <c r="SZI744" s="479"/>
      <c r="SZJ744" s="479"/>
      <c r="SZK744" s="479"/>
      <c r="SZL744" s="479"/>
      <c r="SZM744" s="479"/>
      <c r="SZN744" s="479"/>
      <c r="SZO744" s="479"/>
      <c r="SZP744" s="479"/>
      <c r="SZQ744" s="479"/>
      <c r="SZR744" s="479"/>
      <c r="SZS744" s="479"/>
      <c r="SZT744" s="479"/>
      <c r="SZU744" s="479"/>
      <c r="SZV744" s="479"/>
      <c r="SZW744" s="479"/>
      <c r="SZX744" s="479"/>
      <c r="SZY744" s="479"/>
      <c r="SZZ744" s="479"/>
      <c r="TAA744" s="479"/>
      <c r="TAB744" s="479"/>
      <c r="TAC744" s="479"/>
      <c r="TAD744" s="479"/>
      <c r="TAE744" s="479"/>
      <c r="TAF744" s="479"/>
      <c r="TAG744" s="479"/>
      <c r="TAH744" s="479"/>
      <c r="TAI744" s="479"/>
      <c r="TAJ744" s="479"/>
      <c r="TAK744" s="479"/>
      <c r="TAL744" s="479"/>
      <c r="TAM744" s="479"/>
      <c r="TAN744" s="479"/>
      <c r="TAO744" s="479"/>
      <c r="TAP744" s="479"/>
      <c r="TAQ744" s="479"/>
      <c r="TAR744" s="479"/>
      <c r="TAS744" s="479"/>
      <c r="TAT744" s="479"/>
      <c r="TAU744" s="479"/>
      <c r="TAV744" s="479"/>
      <c r="TAW744" s="479"/>
      <c r="TAX744" s="479"/>
      <c r="TAY744" s="479"/>
      <c r="TAZ744" s="479"/>
      <c r="TBA744" s="479"/>
      <c r="TBB744" s="479"/>
      <c r="TBC744" s="479"/>
      <c r="TBD744" s="479"/>
      <c r="TBE744" s="479"/>
      <c r="TBF744" s="479"/>
      <c r="TBG744" s="479"/>
      <c r="TBH744" s="479"/>
      <c r="TBI744" s="479"/>
      <c r="TBJ744" s="479"/>
      <c r="TBK744" s="479"/>
      <c r="TBL744" s="479"/>
      <c r="TBM744" s="479"/>
      <c r="TBN744" s="479"/>
      <c r="TBO744" s="479"/>
      <c r="TBP744" s="479"/>
      <c r="TBQ744" s="479"/>
      <c r="TBR744" s="479"/>
      <c r="TBS744" s="479"/>
      <c r="TBT744" s="479"/>
      <c r="TBU744" s="479"/>
      <c r="TBV744" s="479"/>
      <c r="TBW744" s="479"/>
      <c r="TBX744" s="479"/>
      <c r="TBY744" s="479"/>
      <c r="TBZ744" s="479"/>
      <c r="TCA744" s="479"/>
      <c r="TCB744" s="479"/>
      <c r="TCC744" s="479"/>
      <c r="TCD744" s="479"/>
      <c r="TCE744" s="479"/>
      <c r="TCF744" s="479"/>
      <c r="TCG744" s="479"/>
      <c r="TCH744" s="479"/>
      <c r="TCI744" s="479"/>
      <c r="TCJ744" s="479"/>
      <c r="TCK744" s="479"/>
      <c r="TCL744" s="479"/>
      <c r="TCM744" s="479"/>
      <c r="TCN744" s="479"/>
      <c r="TCO744" s="479"/>
      <c r="TCP744" s="479"/>
      <c r="TCQ744" s="479"/>
      <c r="TCR744" s="479"/>
      <c r="TCS744" s="479"/>
      <c r="TCT744" s="479"/>
      <c r="TCU744" s="479"/>
      <c r="TCV744" s="479"/>
      <c r="TCW744" s="479"/>
      <c r="TCX744" s="479"/>
      <c r="TCY744" s="479"/>
      <c r="TCZ744" s="479"/>
      <c r="TDA744" s="479"/>
      <c r="TDB744" s="479"/>
      <c r="TDC744" s="479"/>
      <c r="TDD744" s="479"/>
      <c r="TDE744" s="479"/>
      <c r="TDF744" s="479"/>
      <c r="TDG744" s="479"/>
      <c r="TDH744" s="479"/>
      <c r="TDI744" s="479"/>
      <c r="TDJ744" s="479"/>
      <c r="TDK744" s="479"/>
      <c r="TDL744" s="479"/>
      <c r="TDM744" s="479"/>
      <c r="TDN744" s="479"/>
      <c r="TDO744" s="479"/>
      <c r="TDP744" s="479"/>
      <c r="TDQ744" s="479"/>
      <c r="TDR744" s="479"/>
      <c r="TDS744" s="479"/>
      <c r="TDT744" s="479"/>
      <c r="TDU744" s="479"/>
      <c r="TDV744" s="479"/>
      <c r="TDW744" s="479"/>
      <c r="TDX744" s="479"/>
      <c r="TDY744" s="479"/>
      <c r="TDZ744" s="479"/>
      <c r="TEA744" s="479"/>
      <c r="TEB744" s="479"/>
      <c r="TEC744" s="479"/>
      <c r="TED744" s="479"/>
      <c r="TEE744" s="479"/>
      <c r="TEF744" s="479"/>
      <c r="TEG744" s="479"/>
      <c r="TEH744" s="479"/>
      <c r="TEI744" s="479"/>
      <c r="TEJ744" s="479"/>
      <c r="TEK744" s="479"/>
      <c r="TEL744" s="479"/>
      <c r="TEM744" s="479"/>
      <c r="TEN744" s="479"/>
      <c r="TEO744" s="479"/>
      <c r="TEP744" s="479"/>
      <c r="TEQ744" s="479"/>
      <c r="TER744" s="479"/>
      <c r="TES744" s="479"/>
      <c r="TET744" s="479"/>
      <c r="TEU744" s="479"/>
      <c r="TEV744" s="479"/>
      <c r="TEW744" s="479"/>
      <c r="TEX744" s="479"/>
      <c r="TEY744" s="479"/>
      <c r="TEZ744" s="479"/>
      <c r="TFA744" s="479"/>
      <c r="TFB744" s="479"/>
      <c r="TFC744" s="479"/>
      <c r="TFD744" s="479"/>
      <c r="TFE744" s="479"/>
      <c r="TFF744" s="479"/>
      <c r="TFG744" s="479"/>
      <c r="TFH744" s="479"/>
      <c r="TFI744" s="479"/>
      <c r="TFJ744" s="479"/>
      <c r="TFK744" s="479"/>
      <c r="TFL744" s="479"/>
      <c r="TFM744" s="479"/>
      <c r="TFN744" s="479"/>
      <c r="TFO744" s="479"/>
      <c r="TFP744" s="479"/>
      <c r="TFQ744" s="479"/>
      <c r="TFR744" s="479"/>
      <c r="TFS744" s="479"/>
      <c r="TFT744" s="479"/>
      <c r="TFU744" s="479"/>
      <c r="TFV744" s="479"/>
      <c r="TFW744" s="479"/>
      <c r="TFX744" s="479"/>
      <c r="TFY744" s="479"/>
      <c r="TFZ744" s="479"/>
      <c r="TGA744" s="479"/>
      <c r="TGB744" s="479"/>
      <c r="TGC744" s="479"/>
      <c r="TGD744" s="479"/>
      <c r="TGE744" s="479"/>
      <c r="TGF744" s="479"/>
      <c r="TGG744" s="479"/>
      <c r="TGH744" s="479"/>
      <c r="TGI744" s="479"/>
      <c r="TGJ744" s="479"/>
      <c r="TGK744" s="479"/>
      <c r="TGL744" s="479"/>
      <c r="TGM744" s="479"/>
      <c r="TGN744" s="479"/>
      <c r="TGO744" s="479"/>
      <c r="TGP744" s="479"/>
      <c r="TGQ744" s="479"/>
      <c r="TGR744" s="479"/>
      <c r="TGS744" s="479"/>
      <c r="TGT744" s="479"/>
      <c r="TGU744" s="479"/>
      <c r="TGV744" s="479"/>
      <c r="TGW744" s="479"/>
      <c r="TGX744" s="479"/>
      <c r="TGY744" s="479"/>
      <c r="TGZ744" s="479"/>
      <c r="THA744" s="479"/>
      <c r="THB744" s="479"/>
      <c r="THC744" s="479"/>
      <c r="THD744" s="479"/>
      <c r="THE744" s="479"/>
      <c r="THF744" s="479"/>
      <c r="THG744" s="479"/>
      <c r="THH744" s="479"/>
      <c r="THI744" s="479"/>
      <c r="THJ744" s="479"/>
      <c r="THK744" s="479"/>
      <c r="THL744" s="479"/>
      <c r="THM744" s="479"/>
      <c r="THN744" s="479"/>
      <c r="THO744" s="479"/>
      <c r="THP744" s="479"/>
      <c r="THQ744" s="479"/>
      <c r="THR744" s="479"/>
      <c r="THS744" s="479"/>
      <c r="THT744" s="479"/>
      <c r="THU744" s="479"/>
      <c r="THV744" s="479"/>
      <c r="THW744" s="479"/>
      <c r="THX744" s="479"/>
      <c r="THY744" s="479"/>
      <c r="THZ744" s="479"/>
      <c r="TIA744" s="479"/>
      <c r="TIB744" s="479"/>
      <c r="TIC744" s="479"/>
      <c r="TID744" s="479"/>
      <c r="TIE744" s="479"/>
      <c r="TIF744" s="479"/>
      <c r="TIG744" s="479"/>
      <c r="TIH744" s="479"/>
      <c r="TII744" s="479"/>
      <c r="TIJ744" s="479"/>
      <c r="TIK744" s="479"/>
      <c r="TIL744" s="479"/>
      <c r="TIM744" s="479"/>
      <c r="TIN744" s="479"/>
      <c r="TIO744" s="479"/>
      <c r="TIP744" s="479"/>
      <c r="TIQ744" s="479"/>
      <c r="TIR744" s="479"/>
      <c r="TIS744" s="479"/>
      <c r="TIT744" s="479"/>
      <c r="TIU744" s="479"/>
      <c r="TIV744" s="479"/>
      <c r="TIW744" s="479"/>
      <c r="TIX744" s="479"/>
      <c r="TIY744" s="479"/>
      <c r="TIZ744" s="479"/>
      <c r="TJA744" s="479"/>
      <c r="TJB744" s="479"/>
      <c r="TJC744" s="479"/>
      <c r="TJD744" s="479"/>
      <c r="TJE744" s="479"/>
      <c r="TJF744" s="479"/>
      <c r="TJG744" s="479"/>
      <c r="TJH744" s="479"/>
      <c r="TJI744" s="479"/>
      <c r="TJJ744" s="479"/>
      <c r="TJK744" s="479"/>
      <c r="TJL744" s="479"/>
      <c r="TJM744" s="479"/>
      <c r="TJN744" s="479"/>
      <c r="TJO744" s="479"/>
      <c r="TJP744" s="479"/>
      <c r="TJQ744" s="479"/>
      <c r="TJR744" s="479"/>
      <c r="TJS744" s="479"/>
      <c r="TJT744" s="479"/>
      <c r="TJU744" s="479"/>
      <c r="TJV744" s="479"/>
      <c r="TJW744" s="479"/>
      <c r="TJX744" s="479"/>
      <c r="TJY744" s="479"/>
      <c r="TJZ744" s="479"/>
      <c r="TKA744" s="479"/>
      <c r="TKB744" s="479"/>
      <c r="TKC744" s="479"/>
      <c r="TKD744" s="479"/>
      <c r="TKE744" s="479"/>
      <c r="TKF744" s="479"/>
      <c r="TKG744" s="479"/>
      <c r="TKH744" s="479"/>
      <c r="TKI744" s="479"/>
      <c r="TKJ744" s="479"/>
      <c r="TKK744" s="479"/>
      <c r="TKL744" s="479"/>
      <c r="TKM744" s="479"/>
      <c r="TKN744" s="479"/>
      <c r="TKO744" s="479"/>
      <c r="TKP744" s="479"/>
      <c r="TKQ744" s="479"/>
      <c r="TKR744" s="479"/>
      <c r="TKS744" s="479"/>
      <c r="TKT744" s="479"/>
      <c r="TKU744" s="479"/>
      <c r="TKV744" s="479"/>
      <c r="TKW744" s="479"/>
      <c r="TKX744" s="479"/>
      <c r="TKY744" s="479"/>
      <c r="TKZ744" s="479"/>
      <c r="TLA744" s="479"/>
      <c r="TLB744" s="479"/>
      <c r="TLC744" s="479"/>
      <c r="TLD744" s="479"/>
      <c r="TLE744" s="479"/>
      <c r="TLF744" s="479"/>
      <c r="TLG744" s="479"/>
      <c r="TLH744" s="479"/>
      <c r="TLI744" s="479"/>
      <c r="TLJ744" s="479"/>
      <c r="TLK744" s="479"/>
      <c r="TLL744" s="479"/>
      <c r="TLM744" s="479"/>
      <c r="TLN744" s="479"/>
      <c r="TLO744" s="479"/>
      <c r="TLP744" s="479"/>
      <c r="TLQ744" s="479"/>
      <c r="TLR744" s="479"/>
      <c r="TLS744" s="479"/>
      <c r="TLT744" s="479"/>
      <c r="TLU744" s="479"/>
      <c r="TLV744" s="479"/>
      <c r="TLW744" s="479"/>
      <c r="TLX744" s="479"/>
      <c r="TLY744" s="479"/>
      <c r="TLZ744" s="479"/>
      <c r="TMA744" s="479"/>
      <c r="TMB744" s="479"/>
      <c r="TMC744" s="479"/>
      <c r="TMD744" s="479"/>
      <c r="TME744" s="479"/>
      <c r="TMF744" s="479"/>
      <c r="TMG744" s="479"/>
      <c r="TMH744" s="479"/>
      <c r="TMI744" s="479"/>
      <c r="TMJ744" s="479"/>
      <c r="TMK744" s="479"/>
      <c r="TML744" s="479"/>
      <c r="TMM744" s="479"/>
      <c r="TMN744" s="479"/>
      <c r="TMO744" s="479"/>
      <c r="TMP744" s="479"/>
      <c r="TMQ744" s="479"/>
      <c r="TMR744" s="479"/>
      <c r="TMS744" s="479"/>
      <c r="TMT744" s="479"/>
      <c r="TMU744" s="479"/>
      <c r="TMV744" s="479"/>
      <c r="TMW744" s="479"/>
      <c r="TMX744" s="479"/>
      <c r="TMY744" s="479"/>
      <c r="TMZ744" s="479"/>
      <c r="TNA744" s="479"/>
      <c r="TNB744" s="479"/>
      <c r="TNC744" s="479"/>
      <c r="TND744" s="479"/>
      <c r="TNE744" s="479"/>
      <c r="TNF744" s="479"/>
      <c r="TNG744" s="479"/>
      <c r="TNH744" s="479"/>
      <c r="TNI744" s="479"/>
      <c r="TNJ744" s="479"/>
      <c r="TNK744" s="479"/>
      <c r="TNL744" s="479"/>
      <c r="TNM744" s="479"/>
      <c r="TNN744" s="479"/>
      <c r="TNO744" s="479"/>
      <c r="TNP744" s="479"/>
      <c r="TNQ744" s="479"/>
      <c r="TNR744" s="479"/>
      <c r="TNS744" s="479"/>
      <c r="TNT744" s="479"/>
      <c r="TNU744" s="479"/>
      <c r="TNV744" s="479"/>
      <c r="TNW744" s="479"/>
      <c r="TNX744" s="479"/>
      <c r="TNY744" s="479"/>
      <c r="TNZ744" s="479"/>
      <c r="TOA744" s="479"/>
      <c r="TOB744" s="479"/>
      <c r="TOC744" s="479"/>
      <c r="TOD744" s="479"/>
      <c r="TOE744" s="479"/>
      <c r="TOF744" s="479"/>
      <c r="TOG744" s="479"/>
      <c r="TOH744" s="479"/>
      <c r="TOI744" s="479"/>
      <c r="TOJ744" s="479"/>
      <c r="TOK744" s="479"/>
      <c r="TOL744" s="479"/>
      <c r="TOM744" s="479"/>
      <c r="TON744" s="479"/>
      <c r="TOO744" s="479"/>
      <c r="TOP744" s="479"/>
      <c r="TOQ744" s="479"/>
      <c r="TOR744" s="479"/>
      <c r="TOS744" s="479"/>
      <c r="TOT744" s="479"/>
      <c r="TOU744" s="479"/>
      <c r="TOV744" s="479"/>
      <c r="TOW744" s="479"/>
      <c r="TOX744" s="479"/>
      <c r="TOY744" s="479"/>
      <c r="TOZ744" s="479"/>
      <c r="TPA744" s="479"/>
      <c r="TPB744" s="479"/>
      <c r="TPC744" s="479"/>
      <c r="TPD744" s="479"/>
      <c r="TPE744" s="479"/>
      <c r="TPF744" s="479"/>
      <c r="TPG744" s="479"/>
      <c r="TPH744" s="479"/>
      <c r="TPI744" s="479"/>
      <c r="TPJ744" s="479"/>
      <c r="TPK744" s="479"/>
      <c r="TPL744" s="479"/>
      <c r="TPM744" s="479"/>
      <c r="TPN744" s="479"/>
      <c r="TPO744" s="479"/>
      <c r="TPP744" s="479"/>
      <c r="TPQ744" s="479"/>
      <c r="TPR744" s="479"/>
      <c r="TPS744" s="479"/>
      <c r="TPT744" s="479"/>
      <c r="TPU744" s="479"/>
      <c r="TPV744" s="479"/>
      <c r="TPW744" s="479"/>
      <c r="TPX744" s="479"/>
      <c r="TPY744" s="479"/>
      <c r="TPZ744" s="479"/>
      <c r="TQA744" s="479"/>
      <c r="TQB744" s="479"/>
      <c r="TQC744" s="479"/>
      <c r="TQD744" s="479"/>
      <c r="TQE744" s="479"/>
      <c r="TQF744" s="479"/>
      <c r="TQG744" s="479"/>
      <c r="TQH744" s="479"/>
      <c r="TQI744" s="479"/>
      <c r="TQJ744" s="479"/>
      <c r="TQK744" s="479"/>
      <c r="TQL744" s="479"/>
      <c r="TQM744" s="479"/>
      <c r="TQN744" s="479"/>
      <c r="TQO744" s="479"/>
      <c r="TQP744" s="479"/>
      <c r="TQQ744" s="479"/>
      <c r="TQR744" s="479"/>
      <c r="TQS744" s="479"/>
      <c r="TQT744" s="479"/>
      <c r="TQU744" s="479"/>
      <c r="TQV744" s="479"/>
      <c r="TQW744" s="479"/>
      <c r="TQX744" s="479"/>
      <c r="TQY744" s="479"/>
      <c r="TQZ744" s="479"/>
      <c r="TRA744" s="479"/>
      <c r="TRB744" s="479"/>
      <c r="TRC744" s="479"/>
      <c r="TRD744" s="479"/>
      <c r="TRE744" s="479"/>
      <c r="TRF744" s="479"/>
      <c r="TRG744" s="479"/>
      <c r="TRH744" s="479"/>
      <c r="TRI744" s="479"/>
      <c r="TRJ744" s="479"/>
      <c r="TRK744" s="479"/>
      <c r="TRL744" s="479"/>
      <c r="TRM744" s="479"/>
      <c r="TRN744" s="479"/>
      <c r="TRO744" s="479"/>
      <c r="TRP744" s="479"/>
      <c r="TRQ744" s="479"/>
      <c r="TRR744" s="479"/>
      <c r="TRS744" s="479"/>
      <c r="TRT744" s="479"/>
      <c r="TRU744" s="479"/>
      <c r="TRV744" s="479"/>
      <c r="TRW744" s="479"/>
      <c r="TRX744" s="479"/>
      <c r="TRY744" s="479"/>
      <c r="TRZ744" s="479"/>
      <c r="TSA744" s="479"/>
      <c r="TSB744" s="479"/>
      <c r="TSC744" s="479"/>
      <c r="TSD744" s="479"/>
      <c r="TSE744" s="479"/>
      <c r="TSF744" s="479"/>
      <c r="TSG744" s="479"/>
      <c r="TSH744" s="479"/>
      <c r="TSI744" s="479"/>
      <c r="TSJ744" s="479"/>
      <c r="TSK744" s="479"/>
      <c r="TSL744" s="479"/>
      <c r="TSM744" s="479"/>
      <c r="TSN744" s="479"/>
      <c r="TSO744" s="479"/>
      <c r="TSP744" s="479"/>
      <c r="TSQ744" s="479"/>
      <c r="TSR744" s="479"/>
      <c r="TSS744" s="479"/>
      <c r="TST744" s="479"/>
      <c r="TSU744" s="479"/>
      <c r="TSV744" s="479"/>
      <c r="TSW744" s="479"/>
      <c r="TSX744" s="479"/>
      <c r="TSY744" s="479"/>
      <c r="TSZ744" s="479"/>
      <c r="TTA744" s="479"/>
      <c r="TTB744" s="479"/>
      <c r="TTC744" s="479"/>
      <c r="TTD744" s="479"/>
      <c r="TTE744" s="479"/>
      <c r="TTF744" s="479"/>
      <c r="TTG744" s="479"/>
      <c r="TTH744" s="479"/>
      <c r="TTI744" s="479"/>
      <c r="TTJ744" s="479"/>
      <c r="TTK744" s="479"/>
      <c r="TTL744" s="479"/>
      <c r="TTM744" s="479"/>
      <c r="TTN744" s="479"/>
      <c r="TTO744" s="479"/>
      <c r="TTP744" s="479"/>
      <c r="TTQ744" s="479"/>
      <c r="TTR744" s="479"/>
      <c r="TTS744" s="479"/>
      <c r="TTT744" s="479"/>
      <c r="TTU744" s="479"/>
      <c r="TTV744" s="479"/>
      <c r="TTW744" s="479"/>
      <c r="TTX744" s="479"/>
      <c r="TTY744" s="479"/>
      <c r="TTZ744" s="479"/>
      <c r="TUA744" s="479"/>
      <c r="TUB744" s="479"/>
      <c r="TUC744" s="479"/>
      <c r="TUD744" s="479"/>
      <c r="TUE744" s="479"/>
      <c r="TUF744" s="479"/>
      <c r="TUG744" s="479"/>
      <c r="TUH744" s="479"/>
      <c r="TUI744" s="479"/>
      <c r="TUJ744" s="479"/>
      <c r="TUK744" s="479"/>
      <c r="TUL744" s="479"/>
      <c r="TUM744" s="479"/>
      <c r="TUN744" s="479"/>
      <c r="TUO744" s="479"/>
      <c r="TUP744" s="479"/>
      <c r="TUQ744" s="479"/>
      <c r="TUR744" s="479"/>
      <c r="TUS744" s="479"/>
      <c r="TUT744" s="479"/>
      <c r="TUU744" s="479"/>
      <c r="TUV744" s="479"/>
      <c r="TUW744" s="479"/>
      <c r="TUX744" s="479"/>
      <c r="TUY744" s="479"/>
      <c r="TUZ744" s="479"/>
      <c r="TVA744" s="479"/>
      <c r="TVB744" s="479"/>
      <c r="TVC744" s="479"/>
      <c r="TVD744" s="479"/>
      <c r="TVE744" s="479"/>
      <c r="TVF744" s="479"/>
      <c r="TVG744" s="479"/>
      <c r="TVH744" s="479"/>
      <c r="TVI744" s="479"/>
      <c r="TVJ744" s="479"/>
      <c r="TVK744" s="479"/>
      <c r="TVL744" s="479"/>
      <c r="TVM744" s="479"/>
      <c r="TVN744" s="479"/>
      <c r="TVO744" s="479"/>
      <c r="TVP744" s="479"/>
      <c r="TVQ744" s="479"/>
      <c r="TVR744" s="479"/>
      <c r="TVS744" s="479"/>
      <c r="TVT744" s="479"/>
      <c r="TVU744" s="479"/>
      <c r="TVV744" s="479"/>
      <c r="TVW744" s="479"/>
      <c r="TVX744" s="479"/>
      <c r="TVY744" s="479"/>
      <c r="TVZ744" s="479"/>
      <c r="TWA744" s="479"/>
      <c r="TWB744" s="479"/>
      <c r="TWC744" s="479"/>
      <c r="TWD744" s="479"/>
      <c r="TWE744" s="479"/>
      <c r="TWF744" s="479"/>
      <c r="TWG744" s="479"/>
      <c r="TWH744" s="479"/>
      <c r="TWI744" s="479"/>
      <c r="TWJ744" s="479"/>
      <c r="TWK744" s="479"/>
      <c r="TWL744" s="479"/>
      <c r="TWM744" s="479"/>
      <c r="TWN744" s="479"/>
      <c r="TWO744" s="479"/>
      <c r="TWP744" s="479"/>
      <c r="TWQ744" s="479"/>
      <c r="TWR744" s="479"/>
      <c r="TWS744" s="479"/>
      <c r="TWT744" s="479"/>
      <c r="TWU744" s="479"/>
      <c r="TWV744" s="479"/>
      <c r="TWW744" s="479"/>
      <c r="TWX744" s="479"/>
      <c r="TWY744" s="479"/>
      <c r="TWZ744" s="479"/>
      <c r="TXA744" s="479"/>
      <c r="TXB744" s="479"/>
      <c r="TXC744" s="479"/>
      <c r="TXD744" s="479"/>
      <c r="TXE744" s="479"/>
      <c r="TXF744" s="479"/>
      <c r="TXG744" s="479"/>
      <c r="TXH744" s="479"/>
      <c r="TXI744" s="479"/>
      <c r="TXJ744" s="479"/>
      <c r="TXK744" s="479"/>
      <c r="TXL744" s="479"/>
      <c r="TXM744" s="479"/>
      <c r="TXN744" s="479"/>
      <c r="TXO744" s="479"/>
      <c r="TXP744" s="479"/>
      <c r="TXQ744" s="479"/>
      <c r="TXR744" s="479"/>
      <c r="TXS744" s="479"/>
      <c r="TXT744" s="479"/>
      <c r="TXU744" s="479"/>
      <c r="TXV744" s="479"/>
      <c r="TXW744" s="479"/>
      <c r="TXX744" s="479"/>
      <c r="TXY744" s="479"/>
      <c r="TXZ744" s="479"/>
      <c r="TYA744" s="479"/>
      <c r="TYB744" s="479"/>
      <c r="TYC744" s="479"/>
      <c r="TYD744" s="479"/>
      <c r="TYE744" s="479"/>
      <c r="TYF744" s="479"/>
      <c r="TYG744" s="479"/>
      <c r="TYH744" s="479"/>
      <c r="TYI744" s="479"/>
      <c r="TYJ744" s="479"/>
      <c r="TYK744" s="479"/>
      <c r="TYL744" s="479"/>
      <c r="TYM744" s="479"/>
      <c r="TYN744" s="479"/>
      <c r="TYO744" s="479"/>
      <c r="TYP744" s="479"/>
      <c r="TYQ744" s="479"/>
      <c r="TYR744" s="479"/>
      <c r="TYS744" s="479"/>
      <c r="TYT744" s="479"/>
      <c r="TYU744" s="479"/>
      <c r="TYV744" s="479"/>
      <c r="TYW744" s="479"/>
      <c r="TYX744" s="479"/>
      <c r="TYY744" s="479"/>
      <c r="TYZ744" s="479"/>
      <c r="TZA744" s="479"/>
      <c r="TZB744" s="479"/>
      <c r="TZC744" s="479"/>
      <c r="TZD744" s="479"/>
      <c r="TZE744" s="479"/>
      <c r="TZF744" s="479"/>
      <c r="TZG744" s="479"/>
      <c r="TZH744" s="479"/>
      <c r="TZI744" s="479"/>
      <c r="TZJ744" s="479"/>
      <c r="TZK744" s="479"/>
      <c r="TZL744" s="479"/>
      <c r="TZM744" s="479"/>
      <c r="TZN744" s="479"/>
      <c r="TZO744" s="479"/>
      <c r="TZP744" s="479"/>
      <c r="TZQ744" s="479"/>
      <c r="TZR744" s="479"/>
      <c r="TZS744" s="479"/>
      <c r="TZT744" s="479"/>
      <c r="TZU744" s="479"/>
      <c r="TZV744" s="479"/>
      <c r="TZW744" s="479"/>
      <c r="TZX744" s="479"/>
      <c r="TZY744" s="479"/>
      <c r="TZZ744" s="479"/>
      <c r="UAA744" s="479"/>
      <c r="UAB744" s="479"/>
      <c r="UAC744" s="479"/>
      <c r="UAD744" s="479"/>
      <c r="UAE744" s="479"/>
      <c r="UAF744" s="479"/>
      <c r="UAG744" s="479"/>
      <c r="UAH744" s="479"/>
      <c r="UAI744" s="479"/>
      <c r="UAJ744" s="479"/>
      <c r="UAK744" s="479"/>
      <c r="UAL744" s="479"/>
      <c r="UAM744" s="479"/>
      <c r="UAN744" s="479"/>
      <c r="UAO744" s="479"/>
      <c r="UAP744" s="479"/>
      <c r="UAQ744" s="479"/>
      <c r="UAR744" s="479"/>
      <c r="UAS744" s="479"/>
      <c r="UAT744" s="479"/>
      <c r="UAU744" s="479"/>
      <c r="UAV744" s="479"/>
      <c r="UAW744" s="479"/>
      <c r="UAX744" s="479"/>
      <c r="UAY744" s="479"/>
      <c r="UAZ744" s="479"/>
      <c r="UBA744" s="479"/>
      <c r="UBB744" s="479"/>
      <c r="UBC744" s="479"/>
      <c r="UBD744" s="479"/>
      <c r="UBE744" s="479"/>
      <c r="UBF744" s="479"/>
      <c r="UBG744" s="479"/>
      <c r="UBH744" s="479"/>
      <c r="UBI744" s="479"/>
      <c r="UBJ744" s="479"/>
      <c r="UBK744" s="479"/>
      <c r="UBL744" s="479"/>
      <c r="UBM744" s="479"/>
      <c r="UBN744" s="479"/>
      <c r="UBO744" s="479"/>
      <c r="UBP744" s="479"/>
      <c r="UBQ744" s="479"/>
      <c r="UBR744" s="479"/>
      <c r="UBS744" s="479"/>
      <c r="UBT744" s="479"/>
      <c r="UBU744" s="479"/>
      <c r="UBV744" s="479"/>
      <c r="UBW744" s="479"/>
      <c r="UBX744" s="479"/>
      <c r="UBY744" s="479"/>
      <c r="UBZ744" s="479"/>
      <c r="UCA744" s="479"/>
      <c r="UCB744" s="479"/>
      <c r="UCC744" s="479"/>
      <c r="UCD744" s="479"/>
      <c r="UCE744" s="479"/>
      <c r="UCF744" s="479"/>
      <c r="UCG744" s="479"/>
      <c r="UCH744" s="479"/>
      <c r="UCI744" s="479"/>
      <c r="UCJ744" s="479"/>
      <c r="UCK744" s="479"/>
      <c r="UCL744" s="479"/>
      <c r="UCM744" s="479"/>
      <c r="UCN744" s="479"/>
      <c r="UCO744" s="479"/>
      <c r="UCP744" s="479"/>
      <c r="UCQ744" s="479"/>
      <c r="UCR744" s="479"/>
      <c r="UCS744" s="479"/>
      <c r="UCT744" s="479"/>
      <c r="UCU744" s="479"/>
      <c r="UCV744" s="479"/>
      <c r="UCW744" s="479"/>
      <c r="UCX744" s="479"/>
      <c r="UCY744" s="479"/>
      <c r="UCZ744" s="479"/>
      <c r="UDA744" s="479"/>
      <c r="UDB744" s="479"/>
      <c r="UDC744" s="479"/>
      <c r="UDD744" s="479"/>
      <c r="UDE744" s="479"/>
      <c r="UDF744" s="479"/>
      <c r="UDG744" s="479"/>
      <c r="UDH744" s="479"/>
      <c r="UDI744" s="479"/>
      <c r="UDJ744" s="479"/>
      <c r="UDK744" s="479"/>
      <c r="UDL744" s="479"/>
      <c r="UDM744" s="479"/>
      <c r="UDN744" s="479"/>
      <c r="UDO744" s="479"/>
      <c r="UDP744" s="479"/>
      <c r="UDQ744" s="479"/>
      <c r="UDR744" s="479"/>
      <c r="UDS744" s="479"/>
      <c r="UDT744" s="479"/>
      <c r="UDU744" s="479"/>
      <c r="UDV744" s="479"/>
      <c r="UDW744" s="479"/>
      <c r="UDX744" s="479"/>
      <c r="UDY744" s="479"/>
      <c r="UDZ744" s="479"/>
      <c r="UEA744" s="479"/>
      <c r="UEB744" s="479"/>
      <c r="UEC744" s="479"/>
      <c r="UED744" s="479"/>
      <c r="UEE744" s="479"/>
      <c r="UEF744" s="479"/>
      <c r="UEG744" s="479"/>
      <c r="UEH744" s="479"/>
      <c r="UEI744" s="479"/>
      <c r="UEJ744" s="479"/>
      <c r="UEK744" s="479"/>
      <c r="UEL744" s="479"/>
      <c r="UEM744" s="479"/>
      <c r="UEN744" s="479"/>
      <c r="UEO744" s="479"/>
      <c r="UEP744" s="479"/>
      <c r="UEQ744" s="479"/>
      <c r="UER744" s="479"/>
      <c r="UES744" s="479"/>
      <c r="UET744" s="479"/>
      <c r="UEU744" s="479"/>
      <c r="UEV744" s="479"/>
      <c r="UEW744" s="479"/>
      <c r="UEX744" s="479"/>
      <c r="UEY744" s="479"/>
      <c r="UEZ744" s="479"/>
      <c r="UFA744" s="479"/>
      <c r="UFB744" s="479"/>
      <c r="UFC744" s="479"/>
      <c r="UFD744" s="479"/>
      <c r="UFE744" s="479"/>
      <c r="UFF744" s="479"/>
      <c r="UFG744" s="479"/>
      <c r="UFH744" s="479"/>
      <c r="UFI744" s="479"/>
      <c r="UFJ744" s="479"/>
      <c r="UFK744" s="479"/>
      <c r="UFL744" s="479"/>
      <c r="UFM744" s="479"/>
      <c r="UFN744" s="479"/>
      <c r="UFO744" s="479"/>
      <c r="UFP744" s="479"/>
      <c r="UFQ744" s="479"/>
      <c r="UFR744" s="479"/>
      <c r="UFS744" s="479"/>
      <c r="UFT744" s="479"/>
      <c r="UFU744" s="479"/>
      <c r="UFV744" s="479"/>
      <c r="UFW744" s="479"/>
      <c r="UFX744" s="479"/>
      <c r="UFY744" s="479"/>
      <c r="UFZ744" s="479"/>
      <c r="UGA744" s="479"/>
      <c r="UGB744" s="479"/>
      <c r="UGC744" s="479"/>
      <c r="UGD744" s="479"/>
      <c r="UGE744" s="479"/>
      <c r="UGF744" s="479"/>
      <c r="UGG744" s="479"/>
      <c r="UGH744" s="479"/>
      <c r="UGI744" s="479"/>
      <c r="UGJ744" s="479"/>
      <c r="UGK744" s="479"/>
      <c r="UGL744" s="479"/>
      <c r="UGM744" s="479"/>
      <c r="UGN744" s="479"/>
      <c r="UGO744" s="479"/>
      <c r="UGP744" s="479"/>
      <c r="UGQ744" s="479"/>
      <c r="UGR744" s="479"/>
      <c r="UGS744" s="479"/>
      <c r="UGT744" s="479"/>
      <c r="UGU744" s="479"/>
      <c r="UGV744" s="479"/>
      <c r="UGW744" s="479"/>
      <c r="UGX744" s="479"/>
      <c r="UGY744" s="479"/>
      <c r="UGZ744" s="479"/>
      <c r="UHA744" s="479"/>
      <c r="UHB744" s="479"/>
      <c r="UHC744" s="479"/>
      <c r="UHD744" s="479"/>
      <c r="UHE744" s="479"/>
      <c r="UHF744" s="479"/>
      <c r="UHG744" s="479"/>
      <c r="UHH744" s="479"/>
      <c r="UHI744" s="479"/>
      <c r="UHJ744" s="479"/>
      <c r="UHK744" s="479"/>
      <c r="UHL744" s="479"/>
      <c r="UHM744" s="479"/>
      <c r="UHN744" s="479"/>
      <c r="UHO744" s="479"/>
      <c r="UHP744" s="479"/>
      <c r="UHQ744" s="479"/>
      <c r="UHR744" s="479"/>
      <c r="UHS744" s="479"/>
      <c r="UHT744" s="479"/>
      <c r="UHU744" s="479"/>
      <c r="UHV744" s="479"/>
      <c r="UHW744" s="479"/>
      <c r="UHX744" s="479"/>
      <c r="UHY744" s="479"/>
      <c r="UHZ744" s="479"/>
      <c r="UIA744" s="479"/>
      <c r="UIB744" s="479"/>
      <c r="UIC744" s="479"/>
      <c r="UID744" s="479"/>
      <c r="UIE744" s="479"/>
      <c r="UIF744" s="479"/>
      <c r="UIG744" s="479"/>
      <c r="UIH744" s="479"/>
      <c r="UII744" s="479"/>
      <c r="UIJ744" s="479"/>
      <c r="UIK744" s="479"/>
      <c r="UIL744" s="479"/>
      <c r="UIM744" s="479"/>
      <c r="UIN744" s="479"/>
      <c r="UIO744" s="479"/>
      <c r="UIP744" s="479"/>
      <c r="UIQ744" s="479"/>
      <c r="UIR744" s="479"/>
      <c r="UIS744" s="479"/>
      <c r="UIT744" s="479"/>
      <c r="UIU744" s="479"/>
      <c r="UIV744" s="479"/>
      <c r="UIW744" s="479"/>
      <c r="UIX744" s="479"/>
      <c r="UIY744" s="479"/>
      <c r="UIZ744" s="479"/>
      <c r="UJA744" s="479"/>
      <c r="UJB744" s="479"/>
      <c r="UJC744" s="479"/>
      <c r="UJD744" s="479"/>
      <c r="UJE744" s="479"/>
      <c r="UJF744" s="479"/>
      <c r="UJG744" s="479"/>
      <c r="UJH744" s="479"/>
      <c r="UJI744" s="479"/>
      <c r="UJJ744" s="479"/>
      <c r="UJK744" s="479"/>
      <c r="UJL744" s="479"/>
      <c r="UJM744" s="479"/>
      <c r="UJN744" s="479"/>
      <c r="UJO744" s="479"/>
      <c r="UJP744" s="479"/>
      <c r="UJQ744" s="479"/>
      <c r="UJR744" s="479"/>
      <c r="UJS744" s="479"/>
      <c r="UJT744" s="479"/>
      <c r="UJU744" s="479"/>
      <c r="UJV744" s="479"/>
      <c r="UJW744" s="479"/>
      <c r="UJX744" s="479"/>
      <c r="UJY744" s="479"/>
      <c r="UJZ744" s="479"/>
      <c r="UKA744" s="479"/>
      <c r="UKB744" s="479"/>
      <c r="UKC744" s="479"/>
      <c r="UKD744" s="479"/>
      <c r="UKE744" s="479"/>
      <c r="UKF744" s="479"/>
      <c r="UKG744" s="479"/>
      <c r="UKH744" s="479"/>
      <c r="UKI744" s="479"/>
      <c r="UKJ744" s="479"/>
      <c r="UKK744" s="479"/>
      <c r="UKL744" s="479"/>
      <c r="UKM744" s="479"/>
      <c r="UKN744" s="479"/>
      <c r="UKO744" s="479"/>
      <c r="UKP744" s="479"/>
      <c r="UKQ744" s="479"/>
      <c r="UKR744" s="479"/>
      <c r="UKS744" s="479"/>
      <c r="UKT744" s="479"/>
      <c r="UKU744" s="479"/>
      <c r="UKV744" s="479"/>
      <c r="UKW744" s="479"/>
      <c r="UKX744" s="479"/>
      <c r="UKY744" s="479"/>
      <c r="UKZ744" s="479"/>
      <c r="ULA744" s="479"/>
      <c r="ULB744" s="479"/>
      <c r="ULC744" s="479"/>
      <c r="ULD744" s="479"/>
      <c r="ULE744" s="479"/>
      <c r="ULF744" s="479"/>
      <c r="ULG744" s="479"/>
      <c r="ULH744" s="479"/>
      <c r="ULI744" s="479"/>
      <c r="ULJ744" s="479"/>
      <c r="ULK744" s="479"/>
      <c r="ULL744" s="479"/>
      <c r="ULM744" s="479"/>
      <c r="ULN744" s="479"/>
      <c r="ULO744" s="479"/>
      <c r="ULP744" s="479"/>
      <c r="ULQ744" s="479"/>
      <c r="ULR744" s="479"/>
      <c r="ULS744" s="479"/>
      <c r="ULT744" s="479"/>
      <c r="ULU744" s="479"/>
      <c r="ULV744" s="479"/>
      <c r="ULW744" s="479"/>
      <c r="ULX744" s="479"/>
      <c r="ULY744" s="479"/>
      <c r="ULZ744" s="479"/>
      <c r="UMA744" s="479"/>
      <c r="UMB744" s="479"/>
      <c r="UMC744" s="479"/>
      <c r="UMD744" s="479"/>
      <c r="UME744" s="479"/>
      <c r="UMF744" s="479"/>
      <c r="UMG744" s="479"/>
      <c r="UMH744" s="479"/>
      <c r="UMI744" s="479"/>
      <c r="UMJ744" s="479"/>
      <c r="UMK744" s="479"/>
      <c r="UML744" s="479"/>
      <c r="UMM744" s="479"/>
      <c r="UMN744" s="479"/>
      <c r="UMO744" s="479"/>
      <c r="UMP744" s="479"/>
      <c r="UMQ744" s="479"/>
      <c r="UMR744" s="479"/>
      <c r="UMS744" s="479"/>
      <c r="UMT744" s="479"/>
      <c r="UMU744" s="479"/>
      <c r="UMV744" s="479"/>
      <c r="UMW744" s="479"/>
      <c r="UMX744" s="479"/>
      <c r="UMY744" s="479"/>
      <c r="UMZ744" s="479"/>
      <c r="UNA744" s="479"/>
      <c r="UNB744" s="479"/>
      <c r="UNC744" s="479"/>
      <c r="UND744" s="479"/>
      <c r="UNE744" s="479"/>
      <c r="UNF744" s="479"/>
      <c r="UNG744" s="479"/>
      <c r="UNH744" s="479"/>
      <c r="UNI744" s="479"/>
      <c r="UNJ744" s="479"/>
      <c r="UNK744" s="479"/>
      <c r="UNL744" s="479"/>
      <c r="UNM744" s="479"/>
      <c r="UNN744" s="479"/>
      <c r="UNO744" s="479"/>
      <c r="UNP744" s="479"/>
      <c r="UNQ744" s="479"/>
      <c r="UNR744" s="479"/>
      <c r="UNS744" s="479"/>
      <c r="UNT744" s="479"/>
      <c r="UNU744" s="479"/>
      <c r="UNV744" s="479"/>
      <c r="UNW744" s="479"/>
      <c r="UNX744" s="479"/>
      <c r="UNY744" s="479"/>
      <c r="UNZ744" s="479"/>
      <c r="UOA744" s="479"/>
      <c r="UOB744" s="479"/>
      <c r="UOC744" s="479"/>
      <c r="UOD744" s="479"/>
      <c r="UOE744" s="479"/>
      <c r="UOF744" s="479"/>
      <c r="UOG744" s="479"/>
      <c r="UOH744" s="479"/>
      <c r="UOI744" s="479"/>
      <c r="UOJ744" s="479"/>
      <c r="UOK744" s="479"/>
      <c r="UOL744" s="479"/>
      <c r="UOM744" s="479"/>
      <c r="UON744" s="479"/>
      <c r="UOO744" s="479"/>
      <c r="UOP744" s="479"/>
      <c r="UOQ744" s="479"/>
      <c r="UOR744" s="479"/>
      <c r="UOS744" s="479"/>
      <c r="UOT744" s="479"/>
      <c r="UOU744" s="479"/>
      <c r="UOV744" s="479"/>
      <c r="UOW744" s="479"/>
      <c r="UOX744" s="479"/>
      <c r="UOY744" s="479"/>
      <c r="UOZ744" s="479"/>
      <c r="UPA744" s="479"/>
      <c r="UPB744" s="479"/>
      <c r="UPC744" s="479"/>
      <c r="UPD744" s="479"/>
      <c r="UPE744" s="479"/>
      <c r="UPF744" s="479"/>
      <c r="UPG744" s="479"/>
      <c r="UPH744" s="479"/>
      <c r="UPI744" s="479"/>
      <c r="UPJ744" s="479"/>
      <c r="UPK744" s="479"/>
      <c r="UPL744" s="479"/>
      <c r="UPM744" s="479"/>
      <c r="UPN744" s="479"/>
      <c r="UPO744" s="479"/>
      <c r="UPP744" s="479"/>
      <c r="UPQ744" s="479"/>
      <c r="UPR744" s="479"/>
      <c r="UPS744" s="479"/>
      <c r="UPT744" s="479"/>
      <c r="UPU744" s="479"/>
      <c r="UPV744" s="479"/>
      <c r="UPW744" s="479"/>
      <c r="UPX744" s="479"/>
      <c r="UPY744" s="479"/>
      <c r="UPZ744" s="479"/>
      <c r="UQA744" s="479"/>
      <c r="UQB744" s="479"/>
      <c r="UQC744" s="479"/>
      <c r="UQD744" s="479"/>
      <c r="UQE744" s="479"/>
      <c r="UQF744" s="479"/>
      <c r="UQG744" s="479"/>
      <c r="UQH744" s="479"/>
      <c r="UQI744" s="479"/>
      <c r="UQJ744" s="479"/>
      <c r="UQK744" s="479"/>
      <c r="UQL744" s="479"/>
      <c r="UQM744" s="479"/>
      <c r="UQN744" s="479"/>
      <c r="UQO744" s="479"/>
      <c r="UQP744" s="479"/>
      <c r="UQQ744" s="479"/>
      <c r="UQR744" s="479"/>
      <c r="UQS744" s="479"/>
      <c r="UQT744" s="479"/>
      <c r="UQU744" s="479"/>
      <c r="UQV744" s="479"/>
      <c r="UQW744" s="479"/>
      <c r="UQX744" s="479"/>
      <c r="UQY744" s="479"/>
      <c r="UQZ744" s="479"/>
      <c r="URA744" s="479"/>
      <c r="URB744" s="479"/>
      <c r="URC744" s="479"/>
      <c r="URD744" s="479"/>
      <c r="URE744" s="479"/>
      <c r="URF744" s="479"/>
      <c r="URG744" s="479"/>
      <c r="URH744" s="479"/>
      <c r="URI744" s="479"/>
      <c r="URJ744" s="479"/>
      <c r="URK744" s="479"/>
      <c r="URL744" s="479"/>
      <c r="URM744" s="479"/>
      <c r="URN744" s="479"/>
      <c r="URO744" s="479"/>
      <c r="URP744" s="479"/>
      <c r="URQ744" s="479"/>
      <c r="URR744" s="479"/>
      <c r="URS744" s="479"/>
      <c r="URT744" s="479"/>
      <c r="URU744" s="479"/>
      <c r="URV744" s="479"/>
      <c r="URW744" s="479"/>
      <c r="URX744" s="479"/>
      <c r="URY744" s="479"/>
      <c r="URZ744" s="479"/>
      <c r="USA744" s="479"/>
      <c r="USB744" s="479"/>
      <c r="USC744" s="479"/>
      <c r="USD744" s="479"/>
      <c r="USE744" s="479"/>
      <c r="USF744" s="479"/>
      <c r="USG744" s="479"/>
      <c r="USH744" s="479"/>
      <c r="USI744" s="479"/>
      <c r="USJ744" s="479"/>
      <c r="USK744" s="479"/>
      <c r="USL744" s="479"/>
      <c r="USM744" s="479"/>
      <c r="USN744" s="479"/>
      <c r="USO744" s="479"/>
      <c r="USP744" s="479"/>
      <c r="USQ744" s="479"/>
      <c r="USR744" s="479"/>
      <c r="USS744" s="479"/>
      <c r="UST744" s="479"/>
      <c r="USU744" s="479"/>
      <c r="USV744" s="479"/>
      <c r="USW744" s="479"/>
      <c r="USX744" s="479"/>
      <c r="USY744" s="479"/>
      <c r="USZ744" s="479"/>
      <c r="UTA744" s="479"/>
      <c r="UTB744" s="479"/>
      <c r="UTC744" s="479"/>
      <c r="UTD744" s="479"/>
      <c r="UTE744" s="479"/>
      <c r="UTF744" s="479"/>
      <c r="UTG744" s="479"/>
      <c r="UTH744" s="479"/>
      <c r="UTI744" s="479"/>
      <c r="UTJ744" s="479"/>
      <c r="UTK744" s="479"/>
      <c r="UTL744" s="479"/>
      <c r="UTM744" s="479"/>
      <c r="UTN744" s="479"/>
      <c r="UTO744" s="479"/>
      <c r="UTP744" s="479"/>
      <c r="UTQ744" s="479"/>
      <c r="UTR744" s="479"/>
      <c r="UTS744" s="479"/>
      <c r="UTT744" s="479"/>
      <c r="UTU744" s="479"/>
      <c r="UTV744" s="479"/>
      <c r="UTW744" s="479"/>
      <c r="UTX744" s="479"/>
      <c r="UTY744" s="479"/>
      <c r="UTZ744" s="479"/>
      <c r="UUA744" s="479"/>
      <c r="UUB744" s="479"/>
      <c r="UUC744" s="479"/>
      <c r="UUD744" s="479"/>
      <c r="UUE744" s="479"/>
      <c r="UUF744" s="479"/>
      <c r="UUG744" s="479"/>
      <c r="UUH744" s="479"/>
      <c r="UUI744" s="479"/>
      <c r="UUJ744" s="479"/>
      <c r="UUK744" s="479"/>
      <c r="UUL744" s="479"/>
      <c r="UUM744" s="479"/>
      <c r="UUN744" s="479"/>
      <c r="UUO744" s="479"/>
      <c r="UUP744" s="479"/>
      <c r="UUQ744" s="479"/>
      <c r="UUR744" s="479"/>
      <c r="UUS744" s="479"/>
      <c r="UUT744" s="479"/>
      <c r="UUU744" s="479"/>
      <c r="UUV744" s="479"/>
      <c r="UUW744" s="479"/>
      <c r="UUX744" s="479"/>
      <c r="UUY744" s="479"/>
      <c r="UUZ744" s="479"/>
      <c r="UVA744" s="479"/>
      <c r="UVB744" s="479"/>
      <c r="UVC744" s="479"/>
      <c r="UVD744" s="479"/>
      <c r="UVE744" s="479"/>
      <c r="UVF744" s="479"/>
      <c r="UVG744" s="479"/>
      <c r="UVH744" s="479"/>
      <c r="UVI744" s="479"/>
      <c r="UVJ744" s="479"/>
      <c r="UVK744" s="479"/>
      <c r="UVL744" s="479"/>
      <c r="UVM744" s="479"/>
      <c r="UVN744" s="479"/>
      <c r="UVO744" s="479"/>
      <c r="UVP744" s="479"/>
      <c r="UVQ744" s="479"/>
      <c r="UVR744" s="479"/>
      <c r="UVS744" s="479"/>
      <c r="UVT744" s="479"/>
      <c r="UVU744" s="479"/>
      <c r="UVV744" s="479"/>
      <c r="UVW744" s="479"/>
      <c r="UVX744" s="479"/>
      <c r="UVY744" s="479"/>
      <c r="UVZ744" s="479"/>
      <c r="UWA744" s="479"/>
      <c r="UWB744" s="479"/>
      <c r="UWC744" s="479"/>
      <c r="UWD744" s="479"/>
      <c r="UWE744" s="479"/>
      <c r="UWF744" s="479"/>
      <c r="UWG744" s="479"/>
      <c r="UWH744" s="479"/>
      <c r="UWI744" s="479"/>
      <c r="UWJ744" s="479"/>
      <c r="UWK744" s="479"/>
      <c r="UWL744" s="479"/>
      <c r="UWM744" s="479"/>
      <c r="UWN744" s="479"/>
      <c r="UWO744" s="479"/>
      <c r="UWP744" s="479"/>
      <c r="UWQ744" s="479"/>
      <c r="UWR744" s="479"/>
      <c r="UWS744" s="479"/>
      <c r="UWT744" s="479"/>
      <c r="UWU744" s="479"/>
      <c r="UWV744" s="479"/>
      <c r="UWW744" s="479"/>
      <c r="UWX744" s="479"/>
      <c r="UWY744" s="479"/>
      <c r="UWZ744" s="479"/>
      <c r="UXA744" s="479"/>
      <c r="UXB744" s="479"/>
      <c r="UXC744" s="479"/>
      <c r="UXD744" s="479"/>
      <c r="UXE744" s="479"/>
      <c r="UXF744" s="479"/>
      <c r="UXG744" s="479"/>
      <c r="UXH744" s="479"/>
      <c r="UXI744" s="479"/>
      <c r="UXJ744" s="479"/>
      <c r="UXK744" s="479"/>
      <c r="UXL744" s="479"/>
      <c r="UXM744" s="479"/>
      <c r="UXN744" s="479"/>
      <c r="UXO744" s="479"/>
      <c r="UXP744" s="479"/>
      <c r="UXQ744" s="479"/>
      <c r="UXR744" s="479"/>
      <c r="UXS744" s="479"/>
      <c r="UXT744" s="479"/>
      <c r="UXU744" s="479"/>
      <c r="UXV744" s="479"/>
      <c r="UXW744" s="479"/>
      <c r="UXX744" s="479"/>
      <c r="UXY744" s="479"/>
      <c r="UXZ744" s="479"/>
      <c r="UYA744" s="479"/>
      <c r="UYB744" s="479"/>
      <c r="UYC744" s="479"/>
      <c r="UYD744" s="479"/>
      <c r="UYE744" s="479"/>
      <c r="UYF744" s="479"/>
      <c r="UYG744" s="479"/>
      <c r="UYH744" s="479"/>
      <c r="UYI744" s="479"/>
      <c r="UYJ744" s="479"/>
      <c r="UYK744" s="479"/>
      <c r="UYL744" s="479"/>
      <c r="UYM744" s="479"/>
      <c r="UYN744" s="479"/>
      <c r="UYO744" s="479"/>
      <c r="UYP744" s="479"/>
      <c r="UYQ744" s="479"/>
      <c r="UYR744" s="479"/>
      <c r="UYS744" s="479"/>
      <c r="UYT744" s="479"/>
      <c r="UYU744" s="479"/>
      <c r="UYV744" s="479"/>
      <c r="UYW744" s="479"/>
      <c r="UYX744" s="479"/>
      <c r="UYY744" s="479"/>
      <c r="UYZ744" s="479"/>
      <c r="UZA744" s="479"/>
      <c r="UZB744" s="479"/>
      <c r="UZC744" s="479"/>
      <c r="UZD744" s="479"/>
      <c r="UZE744" s="479"/>
      <c r="UZF744" s="479"/>
      <c r="UZG744" s="479"/>
      <c r="UZH744" s="479"/>
      <c r="UZI744" s="479"/>
      <c r="UZJ744" s="479"/>
      <c r="UZK744" s="479"/>
      <c r="UZL744" s="479"/>
      <c r="UZM744" s="479"/>
      <c r="UZN744" s="479"/>
      <c r="UZO744" s="479"/>
      <c r="UZP744" s="479"/>
      <c r="UZQ744" s="479"/>
      <c r="UZR744" s="479"/>
      <c r="UZS744" s="479"/>
      <c r="UZT744" s="479"/>
      <c r="UZU744" s="479"/>
      <c r="UZV744" s="479"/>
      <c r="UZW744" s="479"/>
      <c r="UZX744" s="479"/>
      <c r="UZY744" s="479"/>
      <c r="UZZ744" s="479"/>
      <c r="VAA744" s="479"/>
      <c r="VAB744" s="479"/>
      <c r="VAC744" s="479"/>
      <c r="VAD744" s="479"/>
      <c r="VAE744" s="479"/>
      <c r="VAF744" s="479"/>
      <c r="VAG744" s="479"/>
      <c r="VAH744" s="479"/>
      <c r="VAI744" s="479"/>
      <c r="VAJ744" s="479"/>
      <c r="VAK744" s="479"/>
      <c r="VAL744" s="479"/>
      <c r="VAM744" s="479"/>
      <c r="VAN744" s="479"/>
      <c r="VAO744" s="479"/>
      <c r="VAP744" s="479"/>
      <c r="VAQ744" s="479"/>
      <c r="VAR744" s="479"/>
      <c r="VAS744" s="479"/>
      <c r="VAT744" s="479"/>
      <c r="VAU744" s="479"/>
      <c r="VAV744" s="479"/>
      <c r="VAW744" s="479"/>
      <c r="VAX744" s="479"/>
      <c r="VAY744" s="479"/>
      <c r="VAZ744" s="479"/>
      <c r="VBA744" s="479"/>
      <c r="VBB744" s="479"/>
      <c r="VBC744" s="479"/>
      <c r="VBD744" s="479"/>
      <c r="VBE744" s="479"/>
      <c r="VBF744" s="479"/>
      <c r="VBG744" s="479"/>
      <c r="VBH744" s="479"/>
      <c r="VBI744" s="479"/>
      <c r="VBJ744" s="479"/>
      <c r="VBK744" s="479"/>
      <c r="VBL744" s="479"/>
      <c r="VBM744" s="479"/>
      <c r="VBN744" s="479"/>
      <c r="VBO744" s="479"/>
      <c r="VBP744" s="479"/>
      <c r="VBQ744" s="479"/>
      <c r="VBR744" s="479"/>
      <c r="VBS744" s="479"/>
      <c r="VBT744" s="479"/>
      <c r="VBU744" s="479"/>
      <c r="VBV744" s="479"/>
      <c r="VBW744" s="479"/>
      <c r="VBX744" s="479"/>
      <c r="VBY744" s="479"/>
      <c r="VBZ744" s="479"/>
      <c r="VCA744" s="479"/>
      <c r="VCB744" s="479"/>
      <c r="VCC744" s="479"/>
      <c r="VCD744" s="479"/>
      <c r="VCE744" s="479"/>
      <c r="VCF744" s="479"/>
      <c r="VCG744" s="479"/>
      <c r="VCH744" s="479"/>
      <c r="VCI744" s="479"/>
      <c r="VCJ744" s="479"/>
      <c r="VCK744" s="479"/>
      <c r="VCL744" s="479"/>
      <c r="VCM744" s="479"/>
      <c r="VCN744" s="479"/>
      <c r="VCO744" s="479"/>
      <c r="VCP744" s="479"/>
      <c r="VCQ744" s="479"/>
      <c r="VCR744" s="479"/>
      <c r="VCS744" s="479"/>
      <c r="VCT744" s="479"/>
      <c r="VCU744" s="479"/>
      <c r="VCV744" s="479"/>
      <c r="VCW744" s="479"/>
      <c r="VCX744" s="479"/>
      <c r="VCY744" s="479"/>
      <c r="VCZ744" s="479"/>
      <c r="VDA744" s="479"/>
      <c r="VDB744" s="479"/>
      <c r="VDC744" s="479"/>
      <c r="VDD744" s="479"/>
      <c r="VDE744" s="479"/>
      <c r="VDF744" s="479"/>
      <c r="VDG744" s="479"/>
      <c r="VDH744" s="479"/>
      <c r="VDI744" s="479"/>
      <c r="VDJ744" s="479"/>
      <c r="VDK744" s="479"/>
      <c r="VDL744" s="479"/>
      <c r="VDM744" s="479"/>
      <c r="VDN744" s="479"/>
      <c r="VDO744" s="479"/>
      <c r="VDP744" s="479"/>
      <c r="VDQ744" s="479"/>
      <c r="VDR744" s="479"/>
      <c r="VDS744" s="479"/>
      <c r="VDT744" s="479"/>
      <c r="VDU744" s="479"/>
      <c r="VDV744" s="479"/>
      <c r="VDW744" s="479"/>
      <c r="VDX744" s="479"/>
      <c r="VDY744" s="479"/>
      <c r="VDZ744" s="479"/>
      <c r="VEA744" s="479"/>
      <c r="VEB744" s="479"/>
      <c r="VEC744" s="479"/>
      <c r="VED744" s="479"/>
      <c r="VEE744" s="479"/>
      <c r="VEF744" s="479"/>
      <c r="VEG744" s="479"/>
      <c r="VEH744" s="479"/>
      <c r="VEI744" s="479"/>
      <c r="VEJ744" s="479"/>
      <c r="VEK744" s="479"/>
      <c r="VEL744" s="479"/>
      <c r="VEM744" s="479"/>
      <c r="VEN744" s="479"/>
      <c r="VEO744" s="479"/>
      <c r="VEP744" s="479"/>
      <c r="VEQ744" s="479"/>
      <c r="VER744" s="479"/>
      <c r="VES744" s="479"/>
      <c r="VET744" s="479"/>
      <c r="VEU744" s="479"/>
      <c r="VEV744" s="479"/>
      <c r="VEW744" s="479"/>
      <c r="VEX744" s="479"/>
      <c r="VEY744" s="479"/>
      <c r="VEZ744" s="479"/>
      <c r="VFA744" s="479"/>
      <c r="VFB744" s="479"/>
      <c r="VFC744" s="479"/>
      <c r="VFD744" s="479"/>
      <c r="VFE744" s="479"/>
      <c r="VFF744" s="479"/>
      <c r="VFG744" s="479"/>
      <c r="VFH744" s="479"/>
      <c r="VFI744" s="479"/>
      <c r="VFJ744" s="479"/>
      <c r="VFK744" s="479"/>
      <c r="VFL744" s="479"/>
      <c r="VFM744" s="479"/>
      <c r="VFN744" s="479"/>
      <c r="VFO744" s="479"/>
      <c r="VFP744" s="479"/>
      <c r="VFQ744" s="479"/>
      <c r="VFR744" s="479"/>
      <c r="VFS744" s="479"/>
      <c r="VFT744" s="479"/>
      <c r="VFU744" s="479"/>
      <c r="VFV744" s="479"/>
      <c r="VFW744" s="479"/>
      <c r="VFX744" s="479"/>
      <c r="VFY744" s="479"/>
      <c r="VFZ744" s="479"/>
      <c r="VGA744" s="479"/>
      <c r="VGB744" s="479"/>
      <c r="VGC744" s="479"/>
      <c r="VGD744" s="479"/>
      <c r="VGE744" s="479"/>
      <c r="VGF744" s="479"/>
      <c r="VGG744" s="479"/>
      <c r="VGH744" s="479"/>
      <c r="VGI744" s="479"/>
      <c r="VGJ744" s="479"/>
      <c r="VGK744" s="479"/>
      <c r="VGL744" s="479"/>
      <c r="VGM744" s="479"/>
      <c r="VGN744" s="479"/>
      <c r="VGO744" s="479"/>
      <c r="VGP744" s="479"/>
      <c r="VGQ744" s="479"/>
      <c r="VGR744" s="479"/>
      <c r="VGS744" s="479"/>
      <c r="VGT744" s="479"/>
      <c r="VGU744" s="479"/>
      <c r="VGV744" s="479"/>
      <c r="VGW744" s="479"/>
      <c r="VGX744" s="479"/>
      <c r="VGY744" s="479"/>
      <c r="VGZ744" s="479"/>
      <c r="VHA744" s="479"/>
      <c r="VHB744" s="479"/>
      <c r="VHC744" s="479"/>
      <c r="VHD744" s="479"/>
      <c r="VHE744" s="479"/>
      <c r="VHF744" s="479"/>
      <c r="VHG744" s="479"/>
      <c r="VHH744" s="479"/>
      <c r="VHI744" s="479"/>
      <c r="VHJ744" s="479"/>
      <c r="VHK744" s="479"/>
      <c r="VHL744" s="479"/>
      <c r="VHM744" s="479"/>
      <c r="VHN744" s="479"/>
      <c r="VHO744" s="479"/>
      <c r="VHP744" s="479"/>
      <c r="VHQ744" s="479"/>
      <c r="VHR744" s="479"/>
      <c r="VHS744" s="479"/>
      <c r="VHT744" s="479"/>
      <c r="VHU744" s="479"/>
      <c r="VHV744" s="479"/>
      <c r="VHW744" s="479"/>
      <c r="VHX744" s="479"/>
      <c r="VHY744" s="479"/>
      <c r="VHZ744" s="479"/>
      <c r="VIA744" s="479"/>
      <c r="VIB744" s="479"/>
      <c r="VIC744" s="479"/>
      <c r="VID744" s="479"/>
      <c r="VIE744" s="479"/>
      <c r="VIF744" s="479"/>
      <c r="VIG744" s="479"/>
      <c r="VIH744" s="479"/>
      <c r="VII744" s="479"/>
      <c r="VIJ744" s="479"/>
      <c r="VIK744" s="479"/>
      <c r="VIL744" s="479"/>
      <c r="VIM744" s="479"/>
      <c r="VIN744" s="479"/>
      <c r="VIO744" s="479"/>
      <c r="VIP744" s="479"/>
      <c r="VIQ744" s="479"/>
      <c r="VIR744" s="479"/>
      <c r="VIS744" s="479"/>
      <c r="VIT744" s="479"/>
      <c r="VIU744" s="479"/>
      <c r="VIV744" s="479"/>
      <c r="VIW744" s="479"/>
      <c r="VIX744" s="479"/>
      <c r="VIY744" s="479"/>
      <c r="VIZ744" s="479"/>
      <c r="VJA744" s="479"/>
      <c r="VJB744" s="479"/>
      <c r="VJC744" s="479"/>
      <c r="VJD744" s="479"/>
      <c r="VJE744" s="479"/>
      <c r="VJF744" s="479"/>
      <c r="VJG744" s="479"/>
      <c r="VJH744" s="479"/>
      <c r="VJI744" s="479"/>
      <c r="VJJ744" s="479"/>
      <c r="VJK744" s="479"/>
      <c r="VJL744" s="479"/>
      <c r="VJM744" s="479"/>
      <c r="VJN744" s="479"/>
      <c r="VJO744" s="479"/>
      <c r="VJP744" s="479"/>
      <c r="VJQ744" s="479"/>
      <c r="VJR744" s="479"/>
      <c r="VJS744" s="479"/>
      <c r="VJT744" s="479"/>
      <c r="VJU744" s="479"/>
      <c r="VJV744" s="479"/>
      <c r="VJW744" s="479"/>
      <c r="VJX744" s="479"/>
      <c r="VJY744" s="479"/>
      <c r="VJZ744" s="479"/>
      <c r="VKA744" s="479"/>
      <c r="VKB744" s="479"/>
      <c r="VKC744" s="479"/>
      <c r="VKD744" s="479"/>
      <c r="VKE744" s="479"/>
      <c r="VKF744" s="479"/>
      <c r="VKG744" s="479"/>
      <c r="VKH744" s="479"/>
      <c r="VKI744" s="479"/>
      <c r="VKJ744" s="479"/>
      <c r="VKK744" s="479"/>
      <c r="VKL744" s="479"/>
      <c r="VKM744" s="479"/>
      <c r="VKN744" s="479"/>
      <c r="VKO744" s="479"/>
      <c r="VKP744" s="479"/>
      <c r="VKQ744" s="479"/>
      <c r="VKR744" s="479"/>
      <c r="VKS744" s="479"/>
      <c r="VKT744" s="479"/>
      <c r="VKU744" s="479"/>
      <c r="VKV744" s="479"/>
      <c r="VKW744" s="479"/>
      <c r="VKX744" s="479"/>
      <c r="VKY744" s="479"/>
      <c r="VKZ744" s="479"/>
      <c r="VLA744" s="479"/>
      <c r="VLB744" s="479"/>
      <c r="VLC744" s="479"/>
      <c r="VLD744" s="479"/>
      <c r="VLE744" s="479"/>
      <c r="VLF744" s="479"/>
      <c r="VLG744" s="479"/>
      <c r="VLH744" s="479"/>
      <c r="VLI744" s="479"/>
      <c r="VLJ744" s="479"/>
      <c r="VLK744" s="479"/>
      <c r="VLL744" s="479"/>
      <c r="VLM744" s="479"/>
      <c r="VLN744" s="479"/>
      <c r="VLO744" s="479"/>
      <c r="VLP744" s="479"/>
      <c r="VLQ744" s="479"/>
      <c r="VLR744" s="479"/>
      <c r="VLS744" s="479"/>
      <c r="VLT744" s="479"/>
      <c r="VLU744" s="479"/>
      <c r="VLV744" s="479"/>
      <c r="VLW744" s="479"/>
      <c r="VLX744" s="479"/>
      <c r="VLY744" s="479"/>
      <c r="VLZ744" s="479"/>
      <c r="VMA744" s="479"/>
      <c r="VMB744" s="479"/>
      <c r="VMC744" s="479"/>
      <c r="VMD744" s="479"/>
      <c r="VME744" s="479"/>
      <c r="VMF744" s="479"/>
      <c r="VMG744" s="479"/>
      <c r="VMH744" s="479"/>
      <c r="VMI744" s="479"/>
      <c r="VMJ744" s="479"/>
      <c r="VMK744" s="479"/>
      <c r="VML744" s="479"/>
      <c r="VMM744" s="479"/>
      <c r="VMN744" s="479"/>
      <c r="VMO744" s="479"/>
      <c r="VMP744" s="479"/>
      <c r="VMQ744" s="479"/>
      <c r="VMR744" s="479"/>
      <c r="VMS744" s="479"/>
      <c r="VMT744" s="479"/>
      <c r="VMU744" s="479"/>
      <c r="VMV744" s="479"/>
      <c r="VMW744" s="479"/>
      <c r="VMX744" s="479"/>
      <c r="VMY744" s="479"/>
      <c r="VMZ744" s="479"/>
      <c r="VNA744" s="479"/>
      <c r="VNB744" s="479"/>
      <c r="VNC744" s="479"/>
      <c r="VND744" s="479"/>
      <c r="VNE744" s="479"/>
      <c r="VNF744" s="479"/>
      <c r="VNG744" s="479"/>
      <c r="VNH744" s="479"/>
      <c r="VNI744" s="479"/>
      <c r="VNJ744" s="479"/>
      <c r="VNK744" s="479"/>
      <c r="VNL744" s="479"/>
      <c r="VNM744" s="479"/>
      <c r="VNN744" s="479"/>
      <c r="VNO744" s="479"/>
      <c r="VNP744" s="479"/>
      <c r="VNQ744" s="479"/>
      <c r="VNR744" s="479"/>
      <c r="VNS744" s="479"/>
      <c r="VNT744" s="479"/>
      <c r="VNU744" s="479"/>
      <c r="VNV744" s="479"/>
      <c r="VNW744" s="479"/>
      <c r="VNX744" s="479"/>
      <c r="VNY744" s="479"/>
      <c r="VNZ744" s="479"/>
      <c r="VOA744" s="479"/>
      <c r="VOB744" s="479"/>
      <c r="VOC744" s="479"/>
      <c r="VOD744" s="479"/>
      <c r="VOE744" s="479"/>
      <c r="VOF744" s="479"/>
      <c r="VOG744" s="479"/>
      <c r="VOH744" s="479"/>
      <c r="VOI744" s="479"/>
      <c r="VOJ744" s="479"/>
      <c r="VOK744" s="479"/>
      <c r="VOL744" s="479"/>
      <c r="VOM744" s="479"/>
      <c r="VON744" s="479"/>
      <c r="VOO744" s="479"/>
      <c r="VOP744" s="479"/>
      <c r="VOQ744" s="479"/>
      <c r="VOR744" s="479"/>
      <c r="VOS744" s="479"/>
      <c r="VOT744" s="479"/>
      <c r="VOU744" s="479"/>
      <c r="VOV744" s="479"/>
      <c r="VOW744" s="479"/>
      <c r="VOX744" s="479"/>
      <c r="VOY744" s="479"/>
      <c r="VOZ744" s="479"/>
      <c r="VPA744" s="479"/>
      <c r="VPB744" s="479"/>
      <c r="VPC744" s="479"/>
      <c r="VPD744" s="479"/>
      <c r="VPE744" s="479"/>
      <c r="VPF744" s="479"/>
      <c r="VPG744" s="479"/>
      <c r="VPH744" s="479"/>
      <c r="VPI744" s="479"/>
      <c r="VPJ744" s="479"/>
      <c r="VPK744" s="479"/>
      <c r="VPL744" s="479"/>
      <c r="VPM744" s="479"/>
      <c r="VPN744" s="479"/>
      <c r="VPO744" s="479"/>
      <c r="VPP744" s="479"/>
      <c r="VPQ744" s="479"/>
      <c r="VPR744" s="479"/>
      <c r="VPS744" s="479"/>
      <c r="VPT744" s="479"/>
      <c r="VPU744" s="479"/>
      <c r="VPV744" s="479"/>
      <c r="VPW744" s="479"/>
      <c r="VPX744" s="479"/>
      <c r="VPY744" s="479"/>
      <c r="VPZ744" s="479"/>
      <c r="VQA744" s="479"/>
      <c r="VQB744" s="479"/>
      <c r="VQC744" s="479"/>
      <c r="VQD744" s="479"/>
      <c r="VQE744" s="479"/>
      <c r="VQF744" s="479"/>
      <c r="VQG744" s="479"/>
      <c r="VQH744" s="479"/>
      <c r="VQI744" s="479"/>
      <c r="VQJ744" s="479"/>
      <c r="VQK744" s="479"/>
      <c r="VQL744" s="479"/>
      <c r="VQM744" s="479"/>
      <c r="VQN744" s="479"/>
      <c r="VQO744" s="479"/>
      <c r="VQP744" s="479"/>
      <c r="VQQ744" s="479"/>
      <c r="VQR744" s="479"/>
      <c r="VQS744" s="479"/>
      <c r="VQT744" s="479"/>
      <c r="VQU744" s="479"/>
      <c r="VQV744" s="479"/>
      <c r="VQW744" s="479"/>
      <c r="VQX744" s="479"/>
      <c r="VQY744" s="479"/>
      <c r="VQZ744" s="479"/>
      <c r="VRA744" s="479"/>
      <c r="VRB744" s="479"/>
      <c r="VRC744" s="479"/>
      <c r="VRD744" s="479"/>
      <c r="VRE744" s="479"/>
      <c r="VRF744" s="479"/>
      <c r="VRG744" s="479"/>
      <c r="VRH744" s="479"/>
      <c r="VRI744" s="479"/>
      <c r="VRJ744" s="479"/>
      <c r="VRK744" s="479"/>
      <c r="VRL744" s="479"/>
      <c r="VRM744" s="479"/>
      <c r="VRN744" s="479"/>
      <c r="VRO744" s="479"/>
      <c r="VRP744" s="479"/>
      <c r="VRQ744" s="479"/>
      <c r="VRR744" s="479"/>
      <c r="VRS744" s="479"/>
      <c r="VRT744" s="479"/>
      <c r="VRU744" s="479"/>
      <c r="VRV744" s="479"/>
      <c r="VRW744" s="479"/>
      <c r="VRX744" s="479"/>
      <c r="VRY744" s="479"/>
      <c r="VRZ744" s="479"/>
      <c r="VSA744" s="479"/>
      <c r="VSB744" s="479"/>
      <c r="VSC744" s="479"/>
      <c r="VSD744" s="479"/>
      <c r="VSE744" s="479"/>
      <c r="VSF744" s="479"/>
      <c r="VSG744" s="479"/>
      <c r="VSH744" s="479"/>
      <c r="VSI744" s="479"/>
      <c r="VSJ744" s="479"/>
      <c r="VSK744" s="479"/>
      <c r="VSL744" s="479"/>
      <c r="VSM744" s="479"/>
      <c r="VSN744" s="479"/>
      <c r="VSO744" s="479"/>
      <c r="VSP744" s="479"/>
      <c r="VSQ744" s="479"/>
      <c r="VSR744" s="479"/>
      <c r="VSS744" s="479"/>
      <c r="VST744" s="479"/>
      <c r="VSU744" s="479"/>
      <c r="VSV744" s="479"/>
      <c r="VSW744" s="479"/>
      <c r="VSX744" s="479"/>
      <c r="VSY744" s="479"/>
      <c r="VSZ744" s="479"/>
      <c r="VTA744" s="479"/>
      <c r="VTB744" s="479"/>
      <c r="VTC744" s="479"/>
      <c r="VTD744" s="479"/>
      <c r="VTE744" s="479"/>
      <c r="VTF744" s="479"/>
      <c r="VTG744" s="479"/>
      <c r="VTH744" s="479"/>
      <c r="VTI744" s="479"/>
      <c r="VTJ744" s="479"/>
      <c r="VTK744" s="479"/>
      <c r="VTL744" s="479"/>
      <c r="VTM744" s="479"/>
      <c r="VTN744" s="479"/>
      <c r="VTO744" s="479"/>
      <c r="VTP744" s="479"/>
      <c r="VTQ744" s="479"/>
      <c r="VTR744" s="479"/>
      <c r="VTS744" s="479"/>
      <c r="VTT744" s="479"/>
      <c r="VTU744" s="479"/>
      <c r="VTV744" s="479"/>
      <c r="VTW744" s="479"/>
      <c r="VTX744" s="479"/>
      <c r="VTY744" s="479"/>
      <c r="VTZ744" s="479"/>
      <c r="VUA744" s="479"/>
      <c r="VUB744" s="479"/>
      <c r="VUC744" s="479"/>
      <c r="VUD744" s="479"/>
      <c r="VUE744" s="479"/>
      <c r="VUF744" s="479"/>
      <c r="VUG744" s="479"/>
      <c r="VUH744" s="479"/>
      <c r="VUI744" s="479"/>
      <c r="VUJ744" s="479"/>
      <c r="VUK744" s="479"/>
      <c r="VUL744" s="479"/>
      <c r="VUM744" s="479"/>
      <c r="VUN744" s="479"/>
      <c r="VUO744" s="479"/>
      <c r="VUP744" s="479"/>
      <c r="VUQ744" s="479"/>
      <c r="VUR744" s="479"/>
      <c r="VUS744" s="479"/>
      <c r="VUT744" s="479"/>
      <c r="VUU744" s="479"/>
      <c r="VUV744" s="479"/>
      <c r="VUW744" s="479"/>
      <c r="VUX744" s="479"/>
      <c r="VUY744" s="479"/>
      <c r="VUZ744" s="479"/>
      <c r="VVA744" s="479"/>
      <c r="VVB744" s="479"/>
      <c r="VVC744" s="479"/>
      <c r="VVD744" s="479"/>
      <c r="VVE744" s="479"/>
      <c r="VVF744" s="479"/>
      <c r="VVG744" s="479"/>
      <c r="VVH744" s="479"/>
      <c r="VVI744" s="479"/>
      <c r="VVJ744" s="479"/>
      <c r="VVK744" s="479"/>
      <c r="VVL744" s="479"/>
      <c r="VVM744" s="479"/>
      <c r="VVN744" s="479"/>
      <c r="VVO744" s="479"/>
      <c r="VVP744" s="479"/>
      <c r="VVQ744" s="479"/>
      <c r="VVR744" s="479"/>
      <c r="VVS744" s="479"/>
      <c r="VVT744" s="479"/>
      <c r="VVU744" s="479"/>
      <c r="VVV744" s="479"/>
      <c r="VVW744" s="479"/>
      <c r="VVX744" s="479"/>
      <c r="VVY744" s="479"/>
      <c r="VVZ744" s="479"/>
      <c r="VWA744" s="479"/>
      <c r="VWB744" s="479"/>
      <c r="VWC744" s="479"/>
      <c r="VWD744" s="479"/>
      <c r="VWE744" s="479"/>
      <c r="VWF744" s="479"/>
      <c r="VWG744" s="479"/>
      <c r="VWH744" s="479"/>
      <c r="VWI744" s="479"/>
      <c r="VWJ744" s="479"/>
      <c r="VWK744" s="479"/>
      <c r="VWL744" s="479"/>
      <c r="VWM744" s="479"/>
      <c r="VWN744" s="479"/>
      <c r="VWO744" s="479"/>
      <c r="VWP744" s="479"/>
      <c r="VWQ744" s="479"/>
      <c r="VWR744" s="479"/>
      <c r="VWS744" s="479"/>
      <c r="VWT744" s="479"/>
      <c r="VWU744" s="479"/>
      <c r="VWV744" s="479"/>
      <c r="VWW744" s="479"/>
      <c r="VWX744" s="479"/>
      <c r="VWY744" s="479"/>
      <c r="VWZ744" s="479"/>
      <c r="VXA744" s="479"/>
      <c r="VXB744" s="479"/>
      <c r="VXC744" s="479"/>
      <c r="VXD744" s="479"/>
      <c r="VXE744" s="479"/>
      <c r="VXF744" s="479"/>
      <c r="VXG744" s="479"/>
      <c r="VXH744" s="479"/>
      <c r="VXI744" s="479"/>
      <c r="VXJ744" s="479"/>
      <c r="VXK744" s="479"/>
      <c r="VXL744" s="479"/>
      <c r="VXM744" s="479"/>
      <c r="VXN744" s="479"/>
      <c r="VXO744" s="479"/>
      <c r="VXP744" s="479"/>
      <c r="VXQ744" s="479"/>
      <c r="VXR744" s="479"/>
      <c r="VXS744" s="479"/>
      <c r="VXT744" s="479"/>
      <c r="VXU744" s="479"/>
      <c r="VXV744" s="479"/>
      <c r="VXW744" s="479"/>
      <c r="VXX744" s="479"/>
      <c r="VXY744" s="479"/>
      <c r="VXZ744" s="479"/>
      <c r="VYA744" s="479"/>
      <c r="VYB744" s="479"/>
      <c r="VYC744" s="479"/>
      <c r="VYD744" s="479"/>
      <c r="VYE744" s="479"/>
      <c r="VYF744" s="479"/>
      <c r="VYG744" s="479"/>
      <c r="VYH744" s="479"/>
      <c r="VYI744" s="479"/>
      <c r="VYJ744" s="479"/>
      <c r="VYK744" s="479"/>
      <c r="VYL744" s="479"/>
      <c r="VYM744" s="479"/>
      <c r="VYN744" s="479"/>
      <c r="VYO744" s="479"/>
      <c r="VYP744" s="479"/>
      <c r="VYQ744" s="479"/>
      <c r="VYR744" s="479"/>
      <c r="VYS744" s="479"/>
      <c r="VYT744" s="479"/>
      <c r="VYU744" s="479"/>
      <c r="VYV744" s="479"/>
      <c r="VYW744" s="479"/>
      <c r="VYX744" s="479"/>
      <c r="VYY744" s="479"/>
      <c r="VYZ744" s="479"/>
      <c r="VZA744" s="479"/>
      <c r="VZB744" s="479"/>
      <c r="VZC744" s="479"/>
      <c r="VZD744" s="479"/>
      <c r="VZE744" s="479"/>
      <c r="VZF744" s="479"/>
      <c r="VZG744" s="479"/>
      <c r="VZH744" s="479"/>
      <c r="VZI744" s="479"/>
      <c r="VZJ744" s="479"/>
      <c r="VZK744" s="479"/>
      <c r="VZL744" s="479"/>
      <c r="VZM744" s="479"/>
      <c r="VZN744" s="479"/>
      <c r="VZO744" s="479"/>
      <c r="VZP744" s="479"/>
      <c r="VZQ744" s="479"/>
      <c r="VZR744" s="479"/>
      <c r="VZS744" s="479"/>
      <c r="VZT744" s="479"/>
      <c r="VZU744" s="479"/>
      <c r="VZV744" s="479"/>
      <c r="VZW744" s="479"/>
      <c r="VZX744" s="479"/>
      <c r="VZY744" s="479"/>
      <c r="VZZ744" s="479"/>
      <c r="WAA744" s="479"/>
      <c r="WAB744" s="479"/>
      <c r="WAC744" s="479"/>
      <c r="WAD744" s="479"/>
      <c r="WAE744" s="479"/>
      <c r="WAF744" s="479"/>
      <c r="WAG744" s="479"/>
      <c r="WAH744" s="479"/>
      <c r="WAI744" s="479"/>
      <c r="WAJ744" s="479"/>
      <c r="WAK744" s="479"/>
      <c r="WAL744" s="479"/>
      <c r="WAM744" s="479"/>
      <c r="WAN744" s="479"/>
      <c r="WAO744" s="479"/>
      <c r="WAP744" s="479"/>
      <c r="WAQ744" s="479"/>
      <c r="WAR744" s="479"/>
      <c r="WAS744" s="479"/>
      <c r="WAT744" s="479"/>
      <c r="WAU744" s="479"/>
      <c r="WAV744" s="479"/>
      <c r="WAW744" s="479"/>
      <c r="WAX744" s="479"/>
      <c r="WAY744" s="479"/>
      <c r="WAZ744" s="479"/>
      <c r="WBA744" s="479"/>
      <c r="WBB744" s="479"/>
      <c r="WBC744" s="479"/>
      <c r="WBD744" s="479"/>
      <c r="WBE744" s="479"/>
      <c r="WBF744" s="479"/>
      <c r="WBG744" s="479"/>
      <c r="WBH744" s="479"/>
      <c r="WBI744" s="479"/>
      <c r="WBJ744" s="479"/>
      <c r="WBK744" s="479"/>
      <c r="WBL744" s="479"/>
      <c r="WBM744" s="479"/>
      <c r="WBN744" s="479"/>
      <c r="WBO744" s="479"/>
      <c r="WBP744" s="479"/>
      <c r="WBQ744" s="479"/>
      <c r="WBR744" s="479"/>
      <c r="WBS744" s="479"/>
      <c r="WBT744" s="479"/>
      <c r="WBU744" s="479"/>
      <c r="WBV744" s="479"/>
      <c r="WBW744" s="479"/>
      <c r="WBX744" s="479"/>
      <c r="WBY744" s="479"/>
      <c r="WBZ744" s="479"/>
      <c r="WCA744" s="479"/>
      <c r="WCB744" s="479"/>
      <c r="WCC744" s="479"/>
      <c r="WCD744" s="479"/>
      <c r="WCE744" s="479"/>
      <c r="WCF744" s="479"/>
      <c r="WCG744" s="479"/>
      <c r="WCH744" s="479"/>
      <c r="WCI744" s="479"/>
      <c r="WCJ744" s="479"/>
      <c r="WCK744" s="479"/>
      <c r="WCL744" s="479"/>
      <c r="WCM744" s="479"/>
      <c r="WCN744" s="479"/>
      <c r="WCO744" s="479"/>
      <c r="WCP744" s="479"/>
      <c r="WCQ744" s="479"/>
      <c r="WCR744" s="479"/>
      <c r="WCS744" s="479"/>
      <c r="WCT744" s="479"/>
      <c r="WCU744" s="479"/>
      <c r="WCV744" s="479"/>
      <c r="WCW744" s="479"/>
      <c r="WCX744" s="479"/>
      <c r="WCY744" s="479"/>
      <c r="WCZ744" s="479"/>
      <c r="WDA744" s="479"/>
      <c r="WDB744" s="479"/>
      <c r="WDC744" s="479"/>
      <c r="WDD744" s="479"/>
      <c r="WDE744" s="479"/>
      <c r="WDF744" s="479"/>
      <c r="WDG744" s="479"/>
      <c r="WDH744" s="479"/>
      <c r="WDI744" s="479"/>
      <c r="WDJ744" s="479"/>
      <c r="WDK744" s="479"/>
      <c r="WDL744" s="479"/>
      <c r="WDM744" s="479"/>
      <c r="WDN744" s="479"/>
      <c r="WDO744" s="479"/>
      <c r="WDP744" s="479"/>
      <c r="WDQ744" s="479"/>
      <c r="WDR744" s="479"/>
      <c r="WDS744" s="479"/>
      <c r="WDT744" s="479"/>
      <c r="WDU744" s="479"/>
      <c r="WDV744" s="479"/>
      <c r="WDW744" s="479"/>
      <c r="WDX744" s="479"/>
      <c r="WDY744" s="479"/>
      <c r="WDZ744" s="479"/>
      <c r="WEA744" s="479"/>
      <c r="WEB744" s="479"/>
      <c r="WEC744" s="479"/>
      <c r="WED744" s="479"/>
      <c r="WEE744" s="479"/>
      <c r="WEF744" s="479"/>
      <c r="WEG744" s="479"/>
      <c r="WEH744" s="479"/>
      <c r="WEI744" s="479"/>
      <c r="WEJ744" s="479"/>
      <c r="WEK744" s="479"/>
      <c r="WEL744" s="479"/>
      <c r="WEM744" s="479"/>
      <c r="WEN744" s="479"/>
      <c r="WEO744" s="479"/>
      <c r="WEP744" s="479"/>
      <c r="WEQ744" s="479"/>
      <c r="WER744" s="479"/>
      <c r="WES744" s="479"/>
      <c r="WET744" s="479"/>
      <c r="WEU744" s="479"/>
      <c r="WEV744" s="479"/>
      <c r="WEW744" s="479"/>
      <c r="WEX744" s="479"/>
      <c r="WEY744" s="479"/>
      <c r="WEZ744" s="479"/>
      <c r="WFA744" s="479"/>
      <c r="WFB744" s="479"/>
      <c r="WFC744" s="479"/>
      <c r="WFD744" s="479"/>
      <c r="WFE744" s="479"/>
      <c r="WFF744" s="479"/>
      <c r="WFG744" s="479"/>
      <c r="WFH744" s="479"/>
      <c r="WFI744" s="479"/>
      <c r="WFJ744" s="479"/>
      <c r="WFK744" s="479"/>
      <c r="WFL744" s="479"/>
      <c r="WFM744" s="479"/>
      <c r="WFN744" s="479"/>
      <c r="WFO744" s="479"/>
      <c r="WFP744" s="479"/>
      <c r="WFQ744" s="479"/>
      <c r="WFR744" s="479"/>
      <c r="WFS744" s="479"/>
      <c r="WFT744" s="479"/>
      <c r="WFU744" s="479"/>
      <c r="WFV744" s="479"/>
      <c r="WFW744" s="479"/>
      <c r="WFX744" s="479"/>
      <c r="WFY744" s="479"/>
      <c r="WFZ744" s="479"/>
      <c r="WGA744" s="479"/>
      <c r="WGB744" s="479"/>
      <c r="WGC744" s="479"/>
      <c r="WGD744" s="479"/>
      <c r="WGE744" s="479"/>
      <c r="WGF744" s="479"/>
      <c r="WGG744" s="479"/>
      <c r="WGH744" s="479"/>
      <c r="WGI744" s="479"/>
      <c r="WGJ744" s="479"/>
      <c r="WGK744" s="479"/>
      <c r="WGL744" s="479"/>
      <c r="WGM744" s="479"/>
      <c r="WGN744" s="479"/>
      <c r="WGO744" s="479"/>
      <c r="WGP744" s="479"/>
      <c r="WGQ744" s="479"/>
      <c r="WGR744" s="479"/>
      <c r="WGS744" s="479"/>
      <c r="WGT744" s="479"/>
      <c r="WGU744" s="479"/>
      <c r="WGV744" s="479"/>
      <c r="WGW744" s="479"/>
      <c r="WGX744" s="479"/>
      <c r="WGY744" s="479"/>
      <c r="WGZ744" s="479"/>
      <c r="WHA744" s="479"/>
      <c r="WHB744" s="479"/>
      <c r="WHC744" s="479"/>
      <c r="WHD744" s="479"/>
      <c r="WHE744" s="479"/>
      <c r="WHF744" s="479"/>
      <c r="WHG744" s="479"/>
      <c r="WHH744" s="479"/>
      <c r="WHI744" s="479"/>
      <c r="WHJ744" s="479"/>
      <c r="WHK744" s="479"/>
      <c r="WHL744" s="479"/>
      <c r="WHM744" s="479"/>
      <c r="WHN744" s="479"/>
      <c r="WHO744" s="479"/>
      <c r="WHP744" s="479"/>
      <c r="WHQ744" s="479"/>
      <c r="WHR744" s="479"/>
      <c r="WHS744" s="479"/>
      <c r="WHT744" s="479"/>
      <c r="WHU744" s="479"/>
      <c r="WHV744" s="479"/>
      <c r="WHW744" s="479"/>
      <c r="WHX744" s="479"/>
      <c r="WHY744" s="479"/>
      <c r="WHZ744" s="479"/>
      <c r="WIA744" s="479"/>
      <c r="WIB744" s="479"/>
      <c r="WIC744" s="479"/>
      <c r="WID744" s="479"/>
      <c r="WIE744" s="479"/>
      <c r="WIF744" s="479"/>
      <c r="WIG744" s="479"/>
      <c r="WIH744" s="479"/>
      <c r="WII744" s="479"/>
      <c r="WIJ744" s="479"/>
      <c r="WIK744" s="479"/>
      <c r="WIL744" s="479"/>
      <c r="WIM744" s="479"/>
      <c r="WIN744" s="479"/>
      <c r="WIO744" s="479"/>
      <c r="WIP744" s="479"/>
      <c r="WIQ744" s="479"/>
      <c r="WIR744" s="479"/>
      <c r="WIS744" s="479"/>
      <c r="WIT744" s="479"/>
      <c r="WIU744" s="479"/>
      <c r="WIV744" s="479"/>
      <c r="WIW744" s="479"/>
      <c r="WIX744" s="479"/>
      <c r="WIY744" s="479"/>
      <c r="WIZ744" s="479"/>
      <c r="WJA744" s="479"/>
      <c r="WJB744" s="479"/>
      <c r="WJC744" s="479"/>
      <c r="WJD744" s="479"/>
      <c r="WJE744" s="479"/>
      <c r="WJF744" s="479"/>
      <c r="WJG744" s="479"/>
      <c r="WJH744" s="479"/>
      <c r="WJI744" s="479"/>
      <c r="WJJ744" s="479"/>
      <c r="WJK744" s="479"/>
      <c r="WJL744" s="479"/>
      <c r="WJM744" s="479"/>
      <c r="WJN744" s="479"/>
      <c r="WJO744" s="479"/>
      <c r="WJP744" s="479"/>
      <c r="WJQ744" s="479"/>
      <c r="WJR744" s="479"/>
      <c r="WJS744" s="479"/>
      <c r="WJT744" s="479"/>
      <c r="WJU744" s="479"/>
      <c r="WJV744" s="479"/>
      <c r="WJW744" s="479"/>
      <c r="WJX744" s="479"/>
      <c r="WJY744" s="479"/>
      <c r="WJZ744" s="479"/>
      <c r="WKA744" s="479"/>
      <c r="WKB744" s="479"/>
      <c r="WKC744" s="479"/>
      <c r="WKD744" s="479"/>
      <c r="WKE744" s="479"/>
      <c r="WKF744" s="479"/>
      <c r="WKG744" s="479"/>
      <c r="WKH744" s="479"/>
      <c r="WKI744" s="479"/>
      <c r="WKJ744" s="479"/>
      <c r="WKK744" s="479"/>
      <c r="WKL744" s="479"/>
      <c r="WKM744" s="479"/>
      <c r="WKN744" s="479"/>
      <c r="WKO744" s="479"/>
      <c r="WKP744" s="479"/>
      <c r="WKQ744" s="479"/>
      <c r="WKR744" s="479"/>
      <c r="WKS744" s="479"/>
      <c r="WKT744" s="479"/>
      <c r="WKU744" s="479"/>
      <c r="WKV744" s="479"/>
      <c r="WKW744" s="479"/>
      <c r="WKX744" s="479"/>
      <c r="WKY744" s="479"/>
      <c r="WKZ744" s="479"/>
      <c r="WLA744" s="479"/>
      <c r="WLB744" s="479"/>
      <c r="WLC744" s="479"/>
      <c r="WLD744" s="479"/>
      <c r="WLE744" s="479"/>
      <c r="WLF744" s="479"/>
      <c r="WLG744" s="479"/>
      <c r="WLH744" s="479"/>
      <c r="WLI744" s="479"/>
      <c r="WLJ744" s="479"/>
      <c r="WLK744" s="479"/>
      <c r="WLL744" s="479"/>
      <c r="WLM744" s="479"/>
      <c r="WLN744" s="479"/>
      <c r="WLO744" s="479"/>
      <c r="WLP744" s="479"/>
      <c r="WLQ744" s="479"/>
      <c r="WLR744" s="479"/>
      <c r="WLS744" s="479"/>
      <c r="WLT744" s="479"/>
      <c r="WLU744" s="479"/>
      <c r="WLV744" s="479"/>
      <c r="WLW744" s="479"/>
      <c r="WLX744" s="479"/>
      <c r="WLY744" s="479"/>
      <c r="WLZ744" s="479"/>
      <c r="WMA744" s="479"/>
      <c r="WMB744" s="479"/>
      <c r="WMC744" s="479"/>
      <c r="WMD744" s="479"/>
      <c r="WME744" s="479"/>
      <c r="WMF744" s="479"/>
      <c r="WMG744" s="479"/>
      <c r="WMH744" s="479"/>
      <c r="WMI744" s="479"/>
      <c r="WMJ744" s="479"/>
      <c r="WMK744" s="479"/>
      <c r="WML744" s="479"/>
      <c r="WMM744" s="479"/>
      <c r="WMN744" s="479"/>
      <c r="WMO744" s="479"/>
      <c r="WMP744" s="479"/>
      <c r="WMQ744" s="479"/>
      <c r="WMR744" s="479"/>
      <c r="WMS744" s="479"/>
      <c r="WMT744" s="479"/>
      <c r="WMU744" s="479"/>
      <c r="WMV744" s="479"/>
      <c r="WMW744" s="479"/>
      <c r="WMX744" s="479"/>
      <c r="WMY744" s="479"/>
      <c r="WMZ744" s="479"/>
      <c r="WNA744" s="479"/>
      <c r="WNB744" s="479"/>
      <c r="WNC744" s="479"/>
      <c r="WND744" s="479"/>
      <c r="WNE744" s="479"/>
      <c r="WNF744" s="479"/>
      <c r="WNG744" s="479"/>
      <c r="WNH744" s="479"/>
      <c r="WNI744" s="479"/>
      <c r="WNJ744" s="479"/>
      <c r="WNK744" s="479"/>
      <c r="WNL744" s="479"/>
      <c r="WNM744" s="479"/>
      <c r="WNN744" s="479"/>
      <c r="WNO744" s="479"/>
      <c r="WNP744" s="479"/>
      <c r="WNQ744" s="479"/>
      <c r="WNR744" s="479"/>
      <c r="WNS744" s="479"/>
      <c r="WNT744" s="479"/>
      <c r="WNU744" s="479"/>
      <c r="WNV744" s="479"/>
      <c r="WNW744" s="479"/>
      <c r="WNX744" s="479"/>
      <c r="WNY744" s="479"/>
      <c r="WNZ744" s="479"/>
      <c r="WOA744" s="479"/>
      <c r="WOB744" s="479"/>
      <c r="WOC744" s="479"/>
      <c r="WOD744" s="479"/>
      <c r="WOE744" s="479"/>
      <c r="WOF744" s="479"/>
      <c r="WOG744" s="479"/>
      <c r="WOH744" s="479"/>
      <c r="WOI744" s="479"/>
      <c r="WOJ744" s="479"/>
      <c r="WOK744" s="479"/>
      <c r="WOL744" s="479"/>
      <c r="WOM744" s="479"/>
      <c r="WON744" s="479"/>
      <c r="WOO744" s="479"/>
      <c r="WOP744" s="479"/>
      <c r="WOQ744" s="479"/>
      <c r="WOR744" s="479"/>
      <c r="WOS744" s="479"/>
      <c r="WOT744" s="479"/>
      <c r="WOU744" s="479"/>
      <c r="WOV744" s="479"/>
      <c r="WOW744" s="479"/>
      <c r="WOX744" s="479"/>
      <c r="WOY744" s="479"/>
      <c r="WOZ744" s="479"/>
      <c r="WPA744" s="479"/>
      <c r="WPB744" s="479"/>
      <c r="WPC744" s="479"/>
      <c r="WPD744" s="479"/>
      <c r="WPE744" s="479"/>
      <c r="WPF744" s="479"/>
      <c r="WPG744" s="479"/>
      <c r="WPH744" s="479"/>
      <c r="WPI744" s="479"/>
      <c r="WPJ744" s="479"/>
      <c r="WPK744" s="479"/>
      <c r="WPL744" s="479"/>
      <c r="WPM744" s="479"/>
      <c r="WPN744" s="479"/>
      <c r="WPO744" s="479"/>
      <c r="WPP744" s="479"/>
      <c r="WPQ744" s="479"/>
      <c r="WPR744" s="479"/>
      <c r="WPS744" s="479"/>
      <c r="WPT744" s="479"/>
      <c r="WPU744" s="479"/>
      <c r="WPV744" s="479"/>
      <c r="WPW744" s="479"/>
      <c r="WPX744" s="479"/>
      <c r="WPY744" s="479"/>
      <c r="WPZ744" s="479"/>
      <c r="WQA744" s="479"/>
      <c r="WQB744" s="479"/>
      <c r="WQC744" s="479"/>
      <c r="WQD744" s="479"/>
      <c r="WQE744" s="479"/>
      <c r="WQF744" s="479"/>
      <c r="WQG744" s="479"/>
      <c r="WQH744" s="479"/>
      <c r="WQI744" s="479"/>
      <c r="WQJ744" s="479"/>
      <c r="WQK744" s="479"/>
      <c r="WQL744" s="479"/>
      <c r="WQM744" s="479"/>
      <c r="WQN744" s="479"/>
      <c r="WQO744" s="479"/>
      <c r="WQP744" s="479"/>
      <c r="WQQ744" s="479"/>
      <c r="WQR744" s="479"/>
      <c r="WQS744" s="479"/>
      <c r="WQT744" s="479"/>
      <c r="WQU744" s="479"/>
      <c r="WQV744" s="479"/>
      <c r="WQW744" s="479"/>
      <c r="WQX744" s="479"/>
      <c r="WQY744" s="479"/>
      <c r="WQZ744" s="479"/>
      <c r="WRA744" s="479"/>
      <c r="WRB744" s="479"/>
      <c r="WRC744" s="479"/>
      <c r="WRD744" s="479"/>
      <c r="WRE744" s="479"/>
      <c r="WRF744" s="479"/>
      <c r="WRG744" s="479"/>
      <c r="WRH744" s="479"/>
      <c r="WRI744" s="479"/>
      <c r="WRJ744" s="479"/>
      <c r="WRK744" s="479"/>
      <c r="WRL744" s="479"/>
      <c r="WRM744" s="479"/>
      <c r="WRN744" s="479"/>
      <c r="WRO744" s="479"/>
      <c r="WRP744" s="479"/>
      <c r="WRQ744" s="479"/>
      <c r="WRR744" s="479"/>
      <c r="WRS744" s="479"/>
      <c r="WRT744" s="479"/>
      <c r="WRU744" s="479"/>
      <c r="WRV744" s="479"/>
      <c r="WRW744" s="479"/>
      <c r="WRX744" s="479"/>
      <c r="WRY744" s="479"/>
      <c r="WRZ744" s="479"/>
      <c r="WSA744" s="479"/>
      <c r="WSB744" s="479"/>
      <c r="WSC744" s="479"/>
      <c r="WSD744" s="479"/>
      <c r="WSE744" s="479"/>
      <c r="WSF744" s="479"/>
      <c r="WSG744" s="479"/>
      <c r="WSH744" s="479"/>
      <c r="WSI744" s="479"/>
      <c r="WSJ744" s="479"/>
      <c r="WSK744" s="479"/>
      <c r="WSL744" s="479"/>
      <c r="WSM744" s="479"/>
      <c r="WSN744" s="479"/>
      <c r="WSO744" s="479"/>
      <c r="WSP744" s="479"/>
      <c r="WSQ744" s="479"/>
      <c r="WSR744" s="479"/>
      <c r="WSS744" s="479"/>
      <c r="WST744" s="479"/>
      <c r="WSU744" s="479"/>
      <c r="WSV744" s="479"/>
      <c r="WSW744" s="479"/>
      <c r="WSX744" s="479"/>
      <c r="WSY744" s="479"/>
      <c r="WSZ744" s="479"/>
      <c r="WTA744" s="479"/>
      <c r="WTB744" s="479"/>
      <c r="WTC744" s="479"/>
      <c r="WTD744" s="479"/>
      <c r="WTE744" s="479"/>
      <c r="WTF744" s="479"/>
      <c r="WTG744" s="479"/>
      <c r="WTH744" s="479"/>
      <c r="WTI744" s="479"/>
      <c r="WTJ744" s="479"/>
      <c r="WTK744" s="479"/>
      <c r="WTL744" s="479"/>
      <c r="WTM744" s="479"/>
      <c r="WTN744" s="479"/>
      <c r="WTO744" s="479"/>
      <c r="WTP744" s="479"/>
      <c r="WTQ744" s="479"/>
      <c r="WTR744" s="479"/>
      <c r="WTS744" s="479"/>
      <c r="WTT744" s="479"/>
      <c r="WTU744" s="479"/>
      <c r="WTV744" s="479"/>
      <c r="WTW744" s="479"/>
      <c r="WTX744" s="479"/>
      <c r="WTY744" s="479"/>
      <c r="WTZ744" s="479"/>
      <c r="WUA744" s="479"/>
      <c r="WUB744" s="479"/>
      <c r="WUC744" s="479"/>
      <c r="WUD744" s="479"/>
      <c r="WUE744" s="479"/>
      <c r="WUF744" s="479"/>
      <c r="WUG744" s="479"/>
      <c r="WUH744" s="479"/>
      <c r="WUI744" s="479"/>
      <c r="WUJ744" s="479"/>
      <c r="WUK744" s="479"/>
      <c r="WUL744" s="479"/>
      <c r="WUM744" s="479"/>
      <c r="WUN744" s="479"/>
      <c r="WUO744" s="479"/>
      <c r="WUP744" s="479"/>
      <c r="WUQ744" s="479"/>
      <c r="WUR744" s="479"/>
      <c r="WUS744" s="479"/>
      <c r="WUT744" s="479"/>
      <c r="WUU744" s="479"/>
      <c r="WUV744" s="479"/>
      <c r="WUW744" s="479"/>
      <c r="WUX744" s="479"/>
      <c r="WUY744" s="479"/>
      <c r="WUZ744" s="479"/>
      <c r="WVA744" s="479"/>
      <c r="WVB744" s="479"/>
      <c r="WVC744" s="479"/>
      <c r="WVD744" s="479"/>
      <c r="WVE744" s="479"/>
      <c r="WVF744" s="479"/>
      <c r="WVG744" s="479"/>
      <c r="WVH744" s="479"/>
      <c r="WVI744" s="479"/>
      <c r="WVJ744" s="479"/>
      <c r="WVK744" s="479"/>
      <c r="WVL744" s="479"/>
      <c r="WVM744" s="479"/>
      <c r="WVN744" s="479"/>
      <c r="WVO744" s="479"/>
      <c r="WVP744" s="479"/>
      <c r="WVQ744" s="479"/>
      <c r="WVR744" s="479"/>
      <c r="WVS744" s="479"/>
      <c r="WVT744" s="479"/>
      <c r="WVU744" s="479"/>
      <c r="WVV744" s="479"/>
      <c r="WVW744" s="479"/>
      <c r="WVX744" s="479"/>
      <c r="WVY744" s="479"/>
      <c r="WVZ744" s="479"/>
      <c r="WWA744" s="479"/>
      <c r="WWB744" s="479"/>
      <c r="WWC744" s="479"/>
      <c r="WWD744" s="479"/>
      <c r="WWE744" s="479"/>
      <c r="WWF744" s="479"/>
      <c r="WWG744" s="479"/>
      <c r="WWH744" s="479"/>
      <c r="WWI744" s="479"/>
      <c r="WWJ744" s="479"/>
      <c r="WWK744" s="479"/>
      <c r="WWL744" s="479"/>
      <c r="WWM744" s="479"/>
      <c r="WWN744" s="479"/>
      <c r="WWO744" s="479"/>
      <c r="WWP744" s="479"/>
      <c r="WWQ744" s="479"/>
      <c r="WWR744" s="479"/>
      <c r="WWS744" s="479"/>
      <c r="WWT744" s="479"/>
      <c r="WWU744" s="479"/>
      <c r="WWV744" s="479"/>
      <c r="WWW744" s="479"/>
      <c r="WWX744" s="479"/>
      <c r="WWY744" s="479"/>
      <c r="WWZ744" s="479"/>
      <c r="WXA744" s="479"/>
      <c r="WXB744" s="479"/>
      <c r="WXC744" s="479"/>
      <c r="WXD744" s="479"/>
      <c r="WXE744" s="479"/>
      <c r="WXF744" s="479"/>
      <c r="WXG744" s="479"/>
      <c r="WXH744" s="479"/>
      <c r="WXI744" s="479"/>
      <c r="WXJ744" s="479"/>
      <c r="WXK744" s="479"/>
      <c r="WXL744" s="479"/>
      <c r="WXM744" s="479"/>
      <c r="WXN744" s="479"/>
      <c r="WXO744" s="479"/>
      <c r="WXP744" s="479"/>
      <c r="WXQ744" s="479"/>
      <c r="WXR744" s="479"/>
      <c r="WXS744" s="479"/>
      <c r="WXT744" s="479"/>
      <c r="WXU744" s="479"/>
      <c r="WXV744" s="479"/>
      <c r="WXW744" s="479"/>
      <c r="WXX744" s="479"/>
      <c r="WXY744" s="479"/>
      <c r="WXZ744" s="479"/>
      <c r="WYA744" s="479"/>
      <c r="WYB744" s="479"/>
      <c r="WYC744" s="479"/>
      <c r="WYD744" s="479"/>
      <c r="WYE744" s="479"/>
      <c r="WYF744" s="479"/>
      <c r="WYG744" s="479"/>
      <c r="WYH744" s="479"/>
      <c r="WYI744" s="479"/>
      <c r="WYJ744" s="479"/>
      <c r="WYK744" s="479"/>
      <c r="WYL744" s="479"/>
      <c r="WYM744" s="479"/>
      <c r="WYN744" s="479"/>
      <c r="WYO744" s="479"/>
      <c r="WYP744" s="479"/>
      <c r="WYQ744" s="479"/>
      <c r="WYR744" s="479"/>
      <c r="WYS744" s="479"/>
      <c r="WYT744" s="479"/>
      <c r="WYU744" s="479"/>
      <c r="WYV744" s="479"/>
      <c r="WYW744" s="479"/>
      <c r="WYX744" s="479"/>
      <c r="WYY744" s="479"/>
      <c r="WYZ744" s="479"/>
      <c r="WZA744" s="479"/>
      <c r="WZB744" s="479"/>
      <c r="WZC744" s="479"/>
      <c r="WZD744" s="479"/>
      <c r="WZE744" s="479"/>
      <c r="WZF744" s="479"/>
      <c r="WZG744" s="479"/>
      <c r="WZH744" s="479"/>
      <c r="WZI744" s="479"/>
      <c r="WZJ744" s="479"/>
      <c r="WZK744" s="479"/>
      <c r="WZL744" s="479"/>
      <c r="WZM744" s="479"/>
      <c r="WZN744" s="479"/>
      <c r="WZO744" s="479"/>
      <c r="WZP744" s="479"/>
      <c r="WZQ744" s="479"/>
      <c r="WZR744" s="479"/>
      <c r="WZS744" s="479"/>
      <c r="WZT744" s="479"/>
      <c r="WZU744" s="479"/>
      <c r="WZV744" s="479"/>
      <c r="WZW744" s="479"/>
      <c r="WZX744" s="479"/>
      <c r="WZY744" s="479"/>
      <c r="WZZ744" s="479"/>
      <c r="XAA744" s="479"/>
      <c r="XAB744" s="479"/>
      <c r="XAC744" s="479"/>
      <c r="XAD744" s="479"/>
      <c r="XAE744" s="479"/>
      <c r="XAF744" s="479"/>
      <c r="XAG744" s="479"/>
      <c r="XAH744" s="479"/>
      <c r="XAI744" s="479"/>
      <c r="XAJ744" s="479"/>
      <c r="XAK744" s="479"/>
      <c r="XAL744" s="479"/>
      <c r="XAM744" s="479"/>
      <c r="XAN744" s="479"/>
      <c r="XAO744" s="479"/>
      <c r="XAP744" s="479"/>
      <c r="XAQ744" s="479"/>
      <c r="XAR744" s="479"/>
      <c r="XAS744" s="479"/>
      <c r="XAT744" s="479"/>
      <c r="XAU744" s="479"/>
      <c r="XAV744" s="479"/>
      <c r="XAW744" s="479"/>
      <c r="XAX744" s="479"/>
      <c r="XAY744" s="479"/>
      <c r="XAZ744" s="479"/>
      <c r="XBA744" s="479"/>
      <c r="XBB744" s="479"/>
      <c r="XBC744" s="479"/>
      <c r="XBD744" s="479"/>
      <c r="XBE744" s="479"/>
      <c r="XBF744" s="479"/>
      <c r="XBG744" s="479"/>
      <c r="XBH744" s="479"/>
      <c r="XBI744" s="479"/>
      <c r="XBJ744" s="479"/>
      <c r="XBK744" s="479"/>
      <c r="XBL744" s="479"/>
      <c r="XBM744" s="479"/>
      <c r="XBN744" s="479"/>
      <c r="XBO744" s="479"/>
      <c r="XBP744" s="479"/>
      <c r="XBQ744" s="479"/>
      <c r="XBR744" s="479"/>
      <c r="XBS744" s="479"/>
      <c r="XBT744" s="479"/>
      <c r="XBU744" s="479"/>
      <c r="XBV744" s="479"/>
      <c r="XBW744" s="479"/>
      <c r="XBX744" s="479"/>
      <c r="XBY744" s="479"/>
      <c r="XBZ744" s="479"/>
      <c r="XCA744" s="479"/>
      <c r="XCB744" s="479"/>
      <c r="XCC744" s="479"/>
      <c r="XCD744" s="479"/>
      <c r="XCE744" s="479"/>
      <c r="XCF744" s="479"/>
      <c r="XCG744" s="479"/>
      <c r="XCH744" s="479"/>
      <c r="XCI744" s="479"/>
      <c r="XCJ744" s="479"/>
      <c r="XCK744" s="479"/>
      <c r="XCL744" s="479"/>
      <c r="XCM744" s="479"/>
      <c r="XCN744" s="479"/>
      <c r="XCO744" s="479"/>
      <c r="XCP744" s="479"/>
      <c r="XCQ744" s="479"/>
      <c r="XCR744" s="479"/>
      <c r="XCS744" s="479"/>
      <c r="XCT744" s="479"/>
      <c r="XCU744" s="479"/>
      <c r="XCV744" s="479"/>
      <c r="XCW744" s="479"/>
      <c r="XCX744" s="479"/>
      <c r="XCY744" s="479"/>
      <c r="XCZ744" s="479"/>
      <c r="XDA744" s="479"/>
      <c r="XDB744" s="479"/>
      <c r="XDC744" s="479"/>
      <c r="XDD744" s="479"/>
      <c r="XDE744" s="479"/>
      <c r="XDF744" s="479"/>
      <c r="XDG744" s="479"/>
      <c r="XDH744" s="479"/>
      <c r="XDI744" s="479"/>
      <c r="XDJ744" s="479"/>
      <c r="XDK744" s="479"/>
      <c r="XDL744" s="479"/>
      <c r="XDM744" s="479"/>
      <c r="XDN744" s="479"/>
      <c r="XDO744" s="479"/>
      <c r="XDP744" s="479"/>
      <c r="XDQ744" s="479"/>
      <c r="XDR744" s="479"/>
      <c r="XDS744" s="479"/>
      <c r="XDT744" s="479"/>
      <c r="XDU744" s="479"/>
      <c r="XDV744" s="479"/>
      <c r="XDW744" s="479"/>
      <c r="XDX744" s="479"/>
      <c r="XDY744" s="479"/>
      <c r="XDZ744" s="479"/>
      <c r="XEA744" s="479"/>
      <c r="XEB744" s="479"/>
      <c r="XEC744" s="479"/>
      <c r="XED744" s="479"/>
      <c r="XEE744" s="479"/>
      <c r="XEF744" s="479"/>
      <c r="XEG744" s="479"/>
      <c r="XEH744" s="479"/>
      <c r="XEI744" s="479"/>
      <c r="XEJ744" s="479"/>
      <c r="XEK744" s="479"/>
      <c r="XEL744" s="479"/>
      <c r="XEM744" s="479"/>
      <c r="XEN744" s="479"/>
      <c r="XEO744" s="479"/>
      <c r="XEP744" s="479"/>
      <c r="XEQ744" s="479"/>
      <c r="XER744" s="479"/>
      <c r="XES744" s="479"/>
      <c r="XET744" s="479"/>
      <c r="XEU744" s="479"/>
      <c r="XEV744" s="479"/>
      <c r="XEW744" s="479"/>
      <c r="XEX744" s="479"/>
      <c r="XEY744" s="479"/>
      <c r="XEZ744" s="479"/>
      <c r="XFA744" s="479"/>
      <c r="XFB744" s="479"/>
      <c r="XFC744" s="479"/>
      <c r="XFD744" s="479"/>
    </row>
    <row r="745" spans="1:16384" ht="12.75" customHeight="1">
      <c r="A745" s="306"/>
      <c r="B745" s="68"/>
      <c r="C745" s="69" t="s">
        <v>1296</v>
      </c>
      <c r="D745" s="68"/>
      <c r="E745" s="68"/>
      <c r="F745" s="68"/>
      <c r="G745" s="684"/>
      <c r="H745" s="684"/>
      <c r="I745" s="684"/>
      <c r="J745" s="684"/>
      <c r="K745" s="684"/>
      <c r="L745" s="68"/>
      <c r="M745" s="68"/>
      <c r="N745" s="68"/>
      <c r="O745" s="68"/>
      <c r="P745" s="68"/>
      <c r="Q745" s="684"/>
      <c r="R745" s="684"/>
      <c r="S745" s="684"/>
      <c r="T745" s="684"/>
      <c r="U745" s="684"/>
      <c r="V745" s="29"/>
      <c r="W745" s="29"/>
      <c r="X745" s="29"/>
      <c r="Y745" s="29"/>
      <c r="Z745" s="29"/>
      <c r="AA745" s="29"/>
      <c r="AB745" s="29"/>
      <c r="AC745" s="29"/>
      <c r="AD745" s="29"/>
      <c r="AE745" s="29"/>
      <c r="AF745" s="29"/>
      <c r="AG745" s="29"/>
      <c r="AH745" s="29"/>
      <c r="AI745" s="29"/>
      <c r="AJ745" s="29"/>
      <c r="AK745" s="29"/>
      <c r="AL745" s="29"/>
      <c r="AM745" s="46"/>
      <c r="AN745" s="46"/>
      <c r="AO745" s="46"/>
      <c r="AP745" s="46"/>
      <c r="AQ745" s="46"/>
      <c r="AR745" s="46"/>
      <c r="AS745" s="46"/>
      <c r="AT745" s="46"/>
      <c r="AU745" s="46"/>
      <c r="AV745" s="46"/>
      <c r="AW745" s="46"/>
      <c r="AX745" s="46"/>
      <c r="AY745" s="46"/>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46"/>
      <c r="CS745" s="479"/>
      <c r="CT745" s="479"/>
      <c r="CU745" s="479"/>
      <c r="CV745" s="479"/>
      <c r="CW745" s="479"/>
      <c r="CX745" s="479"/>
      <c r="CY745" s="479"/>
      <c r="CZ745" s="479"/>
      <c r="DA745" s="479"/>
      <c r="DB745" s="479"/>
      <c r="DC745" s="479"/>
      <c r="DD745" s="479"/>
      <c r="DE745" s="479"/>
      <c r="DF745" s="479"/>
      <c r="DG745" s="479"/>
      <c r="DH745" s="479"/>
      <c r="DI745" s="479"/>
      <c r="DJ745" s="479"/>
      <c r="DK745" s="479"/>
      <c r="DL745" s="479"/>
      <c r="DM745" s="479"/>
      <c r="DN745" s="479"/>
      <c r="DO745" s="479"/>
      <c r="DP745" s="479"/>
      <c r="DQ745" s="479"/>
      <c r="DR745" s="479"/>
      <c r="DS745" s="479"/>
      <c r="DT745" s="479"/>
      <c r="DU745" s="479"/>
      <c r="DV745" s="479"/>
      <c r="DW745" s="479"/>
      <c r="DX745" s="479"/>
      <c r="DY745" s="479"/>
      <c r="DZ745" s="479"/>
      <c r="EA745" s="479"/>
      <c r="EB745" s="479"/>
      <c r="EC745" s="479"/>
      <c r="ED745" s="479"/>
      <c r="EE745" s="479"/>
      <c r="EF745" s="479"/>
      <c r="EG745" s="479"/>
      <c r="EH745" s="479"/>
      <c r="EI745" s="479"/>
      <c r="EJ745" s="479"/>
      <c r="EK745" s="479"/>
      <c r="EL745" s="479"/>
      <c r="EM745" s="479"/>
      <c r="EN745" s="479"/>
      <c r="EO745" s="479"/>
      <c r="EP745" s="479"/>
      <c r="EQ745" s="479"/>
      <c r="ER745" s="479"/>
      <c r="ES745" s="479"/>
      <c r="ET745" s="479"/>
      <c r="EU745" s="479"/>
      <c r="EV745" s="479"/>
      <c r="EW745" s="479"/>
      <c r="EX745" s="479"/>
      <c r="EY745" s="479"/>
      <c r="EZ745" s="479"/>
      <c r="FA745" s="479"/>
      <c r="FB745" s="479"/>
      <c r="FC745" s="479"/>
      <c r="FD745" s="479"/>
      <c r="FE745" s="479"/>
      <c r="FF745" s="479"/>
      <c r="FG745" s="479"/>
      <c r="FH745" s="479"/>
      <c r="FI745" s="479"/>
      <c r="FJ745" s="479"/>
      <c r="FK745" s="479"/>
      <c r="FL745" s="479"/>
      <c r="FM745" s="479"/>
      <c r="FN745" s="479"/>
      <c r="FO745" s="479"/>
      <c r="FP745" s="479"/>
      <c r="FQ745" s="479"/>
      <c r="FR745" s="479"/>
      <c r="FS745" s="479"/>
      <c r="FT745" s="479"/>
      <c r="FU745" s="479"/>
      <c r="FV745" s="479"/>
      <c r="FW745" s="479"/>
      <c r="FX745" s="479"/>
      <c r="FY745" s="479"/>
      <c r="FZ745" s="479"/>
      <c r="GA745" s="479"/>
      <c r="GB745" s="479"/>
      <c r="GC745" s="479"/>
      <c r="GD745" s="479"/>
      <c r="GE745" s="479"/>
      <c r="GF745" s="479"/>
      <c r="GG745" s="479"/>
      <c r="GH745" s="479"/>
      <c r="GI745" s="479"/>
      <c r="GJ745" s="479"/>
      <c r="GK745" s="479"/>
      <c r="GL745" s="479"/>
      <c r="GM745" s="479"/>
      <c r="GN745" s="479"/>
      <c r="GO745" s="479"/>
      <c r="GP745" s="479"/>
      <c r="GQ745" s="479"/>
      <c r="GR745" s="479"/>
      <c r="GS745" s="479"/>
      <c r="GT745" s="479"/>
      <c r="GU745" s="479"/>
      <c r="GV745" s="479"/>
      <c r="GW745" s="479"/>
      <c r="GX745" s="479"/>
      <c r="GY745" s="479"/>
      <c r="GZ745" s="479"/>
      <c r="HA745" s="479"/>
      <c r="HB745" s="479"/>
      <c r="HC745" s="479"/>
      <c r="HD745" s="479"/>
      <c r="HE745" s="479"/>
      <c r="HF745" s="479"/>
      <c r="HG745" s="479"/>
      <c r="HH745" s="479"/>
      <c r="HI745" s="479"/>
      <c r="HJ745" s="479"/>
      <c r="HK745" s="479"/>
      <c r="HL745" s="479"/>
      <c r="HM745" s="479"/>
      <c r="HN745" s="479"/>
      <c r="HO745" s="479"/>
      <c r="HP745" s="479"/>
      <c r="HQ745" s="479"/>
      <c r="HR745" s="479"/>
      <c r="HS745" s="479"/>
      <c r="HT745" s="479"/>
      <c r="HU745" s="479"/>
      <c r="HV745" s="479"/>
      <c r="HW745" s="479"/>
      <c r="HX745" s="479"/>
      <c r="HY745" s="479"/>
      <c r="HZ745" s="479"/>
      <c r="IA745" s="479"/>
      <c r="IB745" s="479"/>
      <c r="IC745" s="479"/>
      <c r="ID745" s="479"/>
      <c r="IE745" s="479"/>
      <c r="IF745" s="479"/>
      <c r="IG745" s="479"/>
      <c r="IH745" s="479"/>
      <c r="II745" s="479"/>
      <c r="IJ745" s="479"/>
      <c r="IK745" s="479"/>
      <c r="IL745" s="479"/>
      <c r="IM745" s="479"/>
      <c r="IN745" s="479"/>
      <c r="IO745" s="479"/>
      <c r="IP745" s="479"/>
      <c r="IQ745" s="479"/>
      <c r="IR745" s="479"/>
      <c r="IS745" s="479"/>
      <c r="IT745" s="479"/>
      <c r="IU745" s="479"/>
      <c r="IV745" s="479"/>
      <c r="IW745" s="479"/>
      <c r="IX745" s="479"/>
      <c r="IY745" s="479"/>
      <c r="IZ745" s="479"/>
      <c r="JA745" s="479"/>
      <c r="JB745" s="479"/>
      <c r="JC745" s="479"/>
      <c r="JD745" s="479"/>
      <c r="JE745" s="479"/>
      <c r="JF745" s="479"/>
      <c r="JG745" s="479"/>
      <c r="JH745" s="479"/>
      <c r="JI745" s="479"/>
      <c r="JJ745" s="479"/>
      <c r="JK745" s="479"/>
      <c r="JL745" s="479"/>
      <c r="JM745" s="479"/>
      <c r="JN745" s="479"/>
      <c r="JO745" s="479"/>
      <c r="JP745" s="479"/>
      <c r="JQ745" s="479"/>
      <c r="JR745" s="479"/>
      <c r="JS745" s="479"/>
      <c r="JT745" s="479"/>
      <c r="JU745" s="479"/>
      <c r="JV745" s="479"/>
      <c r="JW745" s="479"/>
      <c r="JX745" s="479"/>
      <c r="JY745" s="479"/>
      <c r="JZ745" s="479"/>
      <c r="KA745" s="479"/>
      <c r="KB745" s="479"/>
      <c r="KC745" s="479"/>
      <c r="KD745" s="479"/>
      <c r="KE745" s="479"/>
      <c r="KF745" s="479"/>
      <c r="KG745" s="479"/>
      <c r="KH745" s="479"/>
      <c r="KI745" s="479"/>
      <c r="KJ745" s="479"/>
      <c r="KK745" s="479"/>
      <c r="KL745" s="479"/>
      <c r="KM745" s="479"/>
      <c r="KN745" s="479"/>
      <c r="KO745" s="479"/>
      <c r="KP745" s="479"/>
      <c r="KQ745" s="479"/>
      <c r="KR745" s="479"/>
      <c r="KS745" s="479"/>
      <c r="KT745" s="479"/>
      <c r="KU745" s="479"/>
      <c r="KV745" s="479"/>
      <c r="KW745" s="479"/>
      <c r="KX745" s="479"/>
      <c r="KY745" s="479"/>
      <c r="KZ745" s="479"/>
      <c r="LA745" s="479"/>
      <c r="LB745" s="479"/>
      <c r="LC745" s="479"/>
      <c r="LD745" s="479"/>
      <c r="LE745" s="479"/>
      <c r="LF745" s="479"/>
      <c r="LG745" s="479"/>
      <c r="LH745" s="479"/>
      <c r="LI745" s="479"/>
      <c r="LJ745" s="479"/>
      <c r="LK745" s="479"/>
      <c r="LL745" s="479"/>
      <c r="LM745" s="479"/>
      <c r="LN745" s="479"/>
      <c r="LO745" s="479"/>
      <c r="LP745" s="479"/>
      <c r="LQ745" s="479"/>
      <c r="LR745" s="479"/>
      <c r="LS745" s="479"/>
      <c r="LT745" s="479"/>
      <c r="LU745" s="479"/>
      <c r="LV745" s="479"/>
      <c r="LW745" s="479"/>
      <c r="LX745" s="479"/>
      <c r="LY745" s="479"/>
      <c r="LZ745" s="479"/>
      <c r="MA745" s="479"/>
      <c r="MB745" s="479"/>
      <c r="MC745" s="479"/>
      <c r="MD745" s="479"/>
      <c r="ME745" s="479"/>
      <c r="MF745" s="479"/>
      <c r="MG745" s="479"/>
      <c r="MH745" s="479"/>
      <c r="MI745" s="479"/>
      <c r="MJ745" s="479"/>
      <c r="MK745" s="479"/>
      <c r="ML745" s="479"/>
      <c r="MM745" s="479"/>
      <c r="MN745" s="479"/>
      <c r="MO745" s="479"/>
      <c r="MP745" s="479"/>
      <c r="MQ745" s="479"/>
      <c r="MR745" s="479"/>
      <c r="MS745" s="479"/>
      <c r="MT745" s="479"/>
      <c r="MU745" s="479"/>
      <c r="MV745" s="479"/>
      <c r="MW745" s="479"/>
      <c r="MX745" s="479"/>
      <c r="MY745" s="479"/>
      <c r="MZ745" s="479"/>
      <c r="NA745" s="479"/>
      <c r="NB745" s="479"/>
      <c r="NC745" s="479"/>
      <c r="ND745" s="479"/>
      <c r="NE745" s="479"/>
      <c r="NF745" s="479"/>
      <c r="NG745" s="479"/>
      <c r="NH745" s="479"/>
      <c r="NI745" s="479"/>
      <c r="NJ745" s="479"/>
      <c r="NK745" s="479"/>
      <c r="NL745" s="479"/>
      <c r="NM745" s="479"/>
      <c r="NN745" s="479"/>
      <c r="NO745" s="479"/>
      <c r="NP745" s="479"/>
      <c r="NQ745" s="479"/>
      <c r="NR745" s="479"/>
      <c r="NS745" s="479"/>
      <c r="NT745" s="479"/>
      <c r="NU745" s="479"/>
      <c r="NV745" s="479"/>
      <c r="NW745" s="479"/>
      <c r="NX745" s="479"/>
      <c r="NY745" s="479"/>
      <c r="NZ745" s="479"/>
      <c r="OA745" s="479"/>
      <c r="OB745" s="479"/>
      <c r="OC745" s="479"/>
      <c r="OD745" s="479"/>
      <c r="OE745" s="479"/>
      <c r="OF745" s="479"/>
      <c r="OG745" s="479"/>
      <c r="OH745" s="479"/>
      <c r="OI745" s="479"/>
      <c r="OJ745" s="479"/>
      <c r="OK745" s="479"/>
      <c r="OL745" s="479"/>
      <c r="OM745" s="479"/>
      <c r="ON745" s="479"/>
      <c r="OO745" s="479"/>
      <c r="OP745" s="479"/>
      <c r="OQ745" s="479"/>
      <c r="OR745" s="479"/>
      <c r="OS745" s="479"/>
      <c r="OT745" s="479"/>
      <c r="OU745" s="479"/>
      <c r="OV745" s="479"/>
      <c r="OW745" s="479"/>
      <c r="OX745" s="479"/>
      <c r="OY745" s="479"/>
      <c r="OZ745" s="479"/>
      <c r="PA745" s="479"/>
      <c r="PB745" s="479"/>
      <c r="PC745" s="479"/>
      <c r="PD745" s="479"/>
      <c r="PE745" s="479"/>
      <c r="PF745" s="479"/>
      <c r="PG745" s="479"/>
      <c r="PH745" s="479"/>
      <c r="PI745" s="479"/>
      <c r="PJ745" s="479"/>
      <c r="PK745" s="479"/>
      <c r="PL745" s="479"/>
      <c r="PM745" s="479"/>
      <c r="PN745" s="479"/>
      <c r="PO745" s="479"/>
      <c r="PP745" s="479"/>
      <c r="PQ745" s="479"/>
      <c r="PR745" s="479"/>
      <c r="PS745" s="479"/>
      <c r="PT745" s="479"/>
      <c r="PU745" s="479"/>
      <c r="PV745" s="479"/>
      <c r="PW745" s="479"/>
      <c r="PX745" s="479"/>
      <c r="PY745" s="479"/>
      <c r="PZ745" s="479"/>
      <c r="QA745" s="479"/>
      <c r="QB745" s="479"/>
      <c r="QC745" s="479"/>
      <c r="QD745" s="479"/>
      <c r="QE745" s="479"/>
      <c r="QF745" s="479"/>
      <c r="QG745" s="479"/>
      <c r="QH745" s="479"/>
      <c r="QI745" s="479"/>
      <c r="QJ745" s="479"/>
      <c r="QK745" s="479"/>
      <c r="QL745" s="479"/>
      <c r="QM745" s="479"/>
      <c r="QN745" s="479"/>
      <c r="QO745" s="479"/>
      <c r="QP745" s="479"/>
      <c r="QQ745" s="479"/>
      <c r="QR745" s="479"/>
      <c r="QS745" s="479"/>
      <c r="QT745" s="479"/>
      <c r="QU745" s="479"/>
      <c r="QV745" s="479"/>
      <c r="QW745" s="479"/>
      <c r="QX745" s="479"/>
      <c r="QY745" s="479"/>
      <c r="QZ745" s="479"/>
      <c r="RA745" s="479"/>
      <c r="RB745" s="479"/>
      <c r="RC745" s="479"/>
      <c r="RD745" s="479"/>
      <c r="RE745" s="479"/>
      <c r="RF745" s="479"/>
      <c r="RG745" s="479"/>
      <c r="RH745" s="479"/>
      <c r="RI745" s="479"/>
      <c r="RJ745" s="479"/>
      <c r="RK745" s="479"/>
      <c r="RL745" s="479"/>
      <c r="RM745" s="479"/>
      <c r="RN745" s="479"/>
      <c r="RO745" s="479"/>
      <c r="RP745" s="479"/>
      <c r="RQ745" s="479"/>
      <c r="RR745" s="479"/>
      <c r="RS745" s="479"/>
      <c r="RT745" s="479"/>
      <c r="RU745" s="479"/>
      <c r="RV745" s="479"/>
      <c r="RW745" s="479"/>
      <c r="RX745" s="479"/>
      <c r="RY745" s="479"/>
      <c r="RZ745" s="479"/>
      <c r="SA745" s="479"/>
      <c r="SB745" s="479"/>
      <c r="SC745" s="479"/>
      <c r="SD745" s="479"/>
      <c r="SE745" s="479"/>
      <c r="SF745" s="479"/>
      <c r="SG745" s="479"/>
      <c r="SH745" s="479"/>
      <c r="SI745" s="479"/>
      <c r="SJ745" s="479"/>
      <c r="SK745" s="479"/>
      <c r="SL745" s="479"/>
      <c r="SM745" s="479"/>
      <c r="SN745" s="479"/>
      <c r="SO745" s="479"/>
      <c r="SP745" s="479"/>
      <c r="SQ745" s="479"/>
      <c r="SR745" s="479"/>
      <c r="SS745" s="479"/>
      <c r="ST745" s="479"/>
      <c r="SU745" s="479"/>
      <c r="SV745" s="479"/>
      <c r="SW745" s="479"/>
      <c r="SX745" s="479"/>
      <c r="SY745" s="479"/>
      <c r="SZ745" s="479"/>
      <c r="TA745" s="479"/>
      <c r="TB745" s="479"/>
      <c r="TC745" s="479"/>
      <c r="TD745" s="479"/>
      <c r="TE745" s="479"/>
      <c r="TF745" s="479"/>
      <c r="TG745" s="479"/>
      <c r="TH745" s="479"/>
      <c r="TI745" s="479"/>
      <c r="TJ745" s="479"/>
      <c r="TK745" s="479"/>
      <c r="TL745" s="479"/>
      <c r="TM745" s="479"/>
      <c r="TN745" s="479"/>
      <c r="TO745" s="479"/>
      <c r="TP745" s="479"/>
      <c r="TQ745" s="479"/>
      <c r="TR745" s="479"/>
      <c r="TS745" s="479"/>
      <c r="TT745" s="479"/>
      <c r="TU745" s="479"/>
      <c r="TV745" s="479"/>
      <c r="TW745" s="479"/>
      <c r="TX745" s="479"/>
      <c r="TY745" s="479"/>
      <c r="TZ745" s="479"/>
      <c r="UA745" s="479"/>
      <c r="UB745" s="479"/>
      <c r="UC745" s="479"/>
      <c r="UD745" s="479"/>
      <c r="UE745" s="479"/>
      <c r="UF745" s="479"/>
      <c r="UG745" s="479"/>
      <c r="UH745" s="479"/>
      <c r="UI745" s="479"/>
      <c r="UJ745" s="479"/>
      <c r="UK745" s="479"/>
      <c r="UL745" s="479"/>
      <c r="UM745" s="479"/>
      <c r="UN745" s="479"/>
      <c r="UO745" s="479"/>
      <c r="UP745" s="479"/>
      <c r="UQ745" s="479"/>
      <c r="UR745" s="479"/>
      <c r="US745" s="479"/>
      <c r="UT745" s="479"/>
      <c r="UU745" s="479"/>
      <c r="UV745" s="479"/>
      <c r="UW745" s="479"/>
      <c r="UX745" s="479"/>
      <c r="UY745" s="479"/>
      <c r="UZ745" s="479"/>
      <c r="VA745" s="479"/>
      <c r="VB745" s="479"/>
      <c r="VC745" s="479"/>
      <c r="VD745" s="479"/>
      <c r="VE745" s="479"/>
      <c r="VF745" s="479"/>
      <c r="VG745" s="479"/>
      <c r="VH745" s="479"/>
      <c r="VI745" s="479"/>
      <c r="VJ745" s="479"/>
      <c r="VK745" s="479"/>
      <c r="VL745" s="479"/>
      <c r="VM745" s="479"/>
      <c r="VN745" s="479"/>
      <c r="VO745" s="479"/>
      <c r="VP745" s="479"/>
      <c r="VQ745" s="479"/>
      <c r="VR745" s="479"/>
      <c r="VS745" s="479"/>
      <c r="VT745" s="479"/>
      <c r="VU745" s="479"/>
      <c r="VV745" s="479"/>
      <c r="VW745" s="479"/>
      <c r="VX745" s="479"/>
      <c r="VY745" s="479"/>
      <c r="VZ745" s="479"/>
      <c r="WA745" s="479"/>
      <c r="WB745" s="479"/>
      <c r="WC745" s="479"/>
      <c r="WD745" s="479"/>
      <c r="WE745" s="479"/>
      <c r="WF745" s="479"/>
      <c r="WG745" s="479"/>
      <c r="WH745" s="479"/>
      <c r="WI745" s="479"/>
      <c r="WJ745" s="479"/>
      <c r="WK745" s="479"/>
      <c r="WL745" s="479"/>
      <c r="WM745" s="479"/>
      <c r="WN745" s="479"/>
      <c r="WO745" s="479"/>
      <c r="WP745" s="479"/>
      <c r="WQ745" s="479"/>
      <c r="WR745" s="479"/>
      <c r="WS745" s="479"/>
      <c r="WT745" s="479"/>
      <c r="WU745" s="479"/>
      <c r="WV745" s="479"/>
      <c r="WW745" s="479"/>
      <c r="WX745" s="479"/>
      <c r="WY745" s="479"/>
      <c r="WZ745" s="479"/>
      <c r="XA745" s="479"/>
      <c r="XB745" s="479"/>
      <c r="XC745" s="479"/>
      <c r="XD745" s="479"/>
      <c r="XE745" s="479"/>
      <c r="XF745" s="479"/>
      <c r="XG745" s="479"/>
      <c r="XH745" s="479"/>
      <c r="XI745" s="479"/>
      <c r="XJ745" s="479"/>
      <c r="XK745" s="479"/>
      <c r="XL745" s="479"/>
      <c r="XM745" s="479"/>
      <c r="XN745" s="479"/>
      <c r="XO745" s="479"/>
      <c r="XP745" s="479"/>
      <c r="XQ745" s="479"/>
      <c r="XR745" s="479"/>
      <c r="XS745" s="479"/>
      <c r="XT745" s="479"/>
      <c r="XU745" s="479"/>
      <c r="XV745" s="479"/>
      <c r="XW745" s="479"/>
      <c r="XX745" s="479"/>
      <c r="XY745" s="479"/>
      <c r="XZ745" s="479"/>
      <c r="YA745" s="479"/>
      <c r="YB745" s="479"/>
      <c r="YC745" s="479"/>
      <c r="YD745" s="479"/>
      <c r="YE745" s="479"/>
      <c r="YF745" s="479"/>
      <c r="YG745" s="479"/>
      <c r="YH745" s="479"/>
      <c r="YI745" s="479"/>
      <c r="YJ745" s="479"/>
      <c r="YK745" s="479"/>
      <c r="YL745" s="479"/>
      <c r="YM745" s="479"/>
      <c r="YN745" s="479"/>
      <c r="YO745" s="479"/>
      <c r="YP745" s="479"/>
      <c r="YQ745" s="479"/>
      <c r="YR745" s="479"/>
      <c r="YS745" s="479"/>
      <c r="YT745" s="479"/>
      <c r="YU745" s="479"/>
      <c r="YV745" s="479"/>
      <c r="YW745" s="479"/>
      <c r="YX745" s="479"/>
      <c r="YY745" s="479"/>
      <c r="YZ745" s="479"/>
      <c r="ZA745" s="479"/>
      <c r="ZB745" s="479"/>
      <c r="ZC745" s="479"/>
      <c r="ZD745" s="479"/>
      <c r="ZE745" s="479"/>
      <c r="ZF745" s="479"/>
      <c r="ZG745" s="479"/>
      <c r="ZH745" s="479"/>
      <c r="ZI745" s="479"/>
      <c r="ZJ745" s="479"/>
      <c r="ZK745" s="479"/>
      <c r="ZL745" s="479"/>
      <c r="ZM745" s="479"/>
      <c r="ZN745" s="479"/>
      <c r="ZO745" s="479"/>
      <c r="ZP745" s="479"/>
      <c r="ZQ745" s="479"/>
      <c r="ZR745" s="479"/>
      <c r="ZS745" s="479"/>
      <c r="ZT745" s="479"/>
      <c r="ZU745" s="479"/>
      <c r="ZV745" s="479"/>
      <c r="ZW745" s="479"/>
      <c r="ZX745" s="479"/>
      <c r="ZY745" s="479"/>
      <c r="ZZ745" s="479"/>
      <c r="AAA745" s="479"/>
      <c r="AAB745" s="479"/>
      <c r="AAC745" s="479"/>
      <c r="AAD745" s="479"/>
      <c r="AAE745" s="479"/>
      <c r="AAF745" s="479"/>
      <c r="AAG745" s="479"/>
      <c r="AAH745" s="479"/>
      <c r="AAI745" s="479"/>
      <c r="AAJ745" s="479"/>
      <c r="AAK745" s="479"/>
      <c r="AAL745" s="479"/>
      <c r="AAM745" s="479"/>
      <c r="AAN745" s="479"/>
      <c r="AAO745" s="479"/>
      <c r="AAP745" s="479"/>
      <c r="AAQ745" s="479"/>
      <c r="AAR745" s="479"/>
      <c r="AAS745" s="479"/>
      <c r="AAT745" s="479"/>
      <c r="AAU745" s="479"/>
      <c r="AAV745" s="479"/>
      <c r="AAW745" s="479"/>
      <c r="AAX745" s="479"/>
      <c r="AAY745" s="479"/>
      <c r="AAZ745" s="479"/>
      <c r="ABA745" s="479"/>
      <c r="ABB745" s="479"/>
      <c r="ABC745" s="479"/>
      <c r="ABD745" s="479"/>
      <c r="ABE745" s="479"/>
      <c r="ABF745" s="479"/>
      <c r="ABG745" s="479"/>
      <c r="ABH745" s="479"/>
      <c r="ABI745" s="479"/>
      <c r="ABJ745" s="479"/>
      <c r="ABK745" s="479"/>
      <c r="ABL745" s="479"/>
      <c r="ABM745" s="479"/>
      <c r="ABN745" s="479"/>
      <c r="ABO745" s="479"/>
      <c r="ABP745" s="479"/>
      <c r="ABQ745" s="479"/>
      <c r="ABR745" s="479"/>
      <c r="ABS745" s="479"/>
      <c r="ABT745" s="479"/>
      <c r="ABU745" s="479"/>
      <c r="ABV745" s="479"/>
      <c r="ABW745" s="479"/>
      <c r="ABX745" s="479"/>
      <c r="ABY745" s="479"/>
      <c r="ABZ745" s="479"/>
      <c r="ACA745" s="479"/>
      <c r="ACB745" s="479"/>
      <c r="ACC745" s="479"/>
      <c r="ACD745" s="479"/>
      <c r="ACE745" s="479"/>
      <c r="ACF745" s="479"/>
      <c r="ACG745" s="479"/>
      <c r="ACH745" s="479"/>
      <c r="ACI745" s="479"/>
      <c r="ACJ745" s="479"/>
      <c r="ACK745" s="479"/>
      <c r="ACL745" s="479"/>
      <c r="ACM745" s="479"/>
      <c r="ACN745" s="479"/>
      <c r="ACO745" s="479"/>
      <c r="ACP745" s="479"/>
      <c r="ACQ745" s="479"/>
      <c r="ACR745" s="479"/>
      <c r="ACS745" s="479"/>
      <c r="ACT745" s="479"/>
      <c r="ACU745" s="479"/>
      <c r="ACV745" s="479"/>
      <c r="ACW745" s="479"/>
      <c r="ACX745" s="479"/>
      <c r="ACY745" s="479"/>
      <c r="ACZ745" s="479"/>
      <c r="ADA745" s="479"/>
      <c r="ADB745" s="479"/>
      <c r="ADC745" s="479"/>
      <c r="ADD745" s="479"/>
      <c r="ADE745" s="479"/>
      <c r="ADF745" s="479"/>
      <c r="ADG745" s="479"/>
      <c r="ADH745" s="479"/>
      <c r="ADI745" s="479"/>
      <c r="ADJ745" s="479"/>
      <c r="ADK745" s="479"/>
      <c r="ADL745" s="479"/>
      <c r="ADM745" s="479"/>
      <c r="ADN745" s="479"/>
      <c r="ADO745" s="479"/>
      <c r="ADP745" s="479"/>
      <c r="ADQ745" s="479"/>
      <c r="ADR745" s="479"/>
      <c r="ADS745" s="479"/>
      <c r="ADT745" s="479"/>
      <c r="ADU745" s="479"/>
      <c r="ADV745" s="479"/>
      <c r="ADW745" s="479"/>
      <c r="ADX745" s="479"/>
      <c r="ADY745" s="479"/>
      <c r="ADZ745" s="479"/>
      <c r="AEA745" s="479"/>
      <c r="AEB745" s="479"/>
      <c r="AEC745" s="479"/>
      <c r="AED745" s="479"/>
      <c r="AEE745" s="479"/>
      <c r="AEF745" s="479"/>
      <c r="AEG745" s="479"/>
      <c r="AEH745" s="479"/>
      <c r="AEI745" s="479"/>
      <c r="AEJ745" s="479"/>
      <c r="AEK745" s="479"/>
      <c r="AEL745" s="479"/>
      <c r="AEM745" s="479"/>
      <c r="AEN745" s="479"/>
      <c r="AEO745" s="479"/>
      <c r="AEP745" s="479"/>
      <c r="AEQ745" s="479"/>
      <c r="AER745" s="479"/>
      <c r="AES745" s="479"/>
      <c r="AET745" s="479"/>
      <c r="AEU745" s="479"/>
      <c r="AEV745" s="479"/>
      <c r="AEW745" s="479"/>
      <c r="AEX745" s="479"/>
      <c r="AEY745" s="479"/>
      <c r="AEZ745" s="479"/>
      <c r="AFA745" s="479"/>
      <c r="AFB745" s="479"/>
      <c r="AFC745" s="479"/>
      <c r="AFD745" s="479"/>
      <c r="AFE745" s="479"/>
      <c r="AFF745" s="479"/>
      <c r="AFG745" s="479"/>
      <c r="AFH745" s="479"/>
      <c r="AFI745" s="479"/>
      <c r="AFJ745" s="479"/>
      <c r="AFK745" s="479"/>
      <c r="AFL745" s="479"/>
      <c r="AFM745" s="479"/>
      <c r="AFN745" s="479"/>
      <c r="AFO745" s="479"/>
      <c r="AFP745" s="479"/>
      <c r="AFQ745" s="479"/>
      <c r="AFR745" s="479"/>
      <c r="AFS745" s="479"/>
      <c r="AFT745" s="479"/>
      <c r="AFU745" s="479"/>
      <c r="AFV745" s="479"/>
      <c r="AFW745" s="479"/>
      <c r="AFX745" s="479"/>
      <c r="AFY745" s="479"/>
      <c r="AFZ745" s="479"/>
      <c r="AGA745" s="479"/>
      <c r="AGB745" s="479"/>
      <c r="AGC745" s="479"/>
      <c r="AGD745" s="479"/>
      <c r="AGE745" s="479"/>
      <c r="AGF745" s="479"/>
      <c r="AGG745" s="479"/>
      <c r="AGH745" s="479"/>
      <c r="AGI745" s="479"/>
      <c r="AGJ745" s="479"/>
      <c r="AGK745" s="479"/>
      <c r="AGL745" s="479"/>
      <c r="AGM745" s="479"/>
      <c r="AGN745" s="479"/>
      <c r="AGO745" s="479"/>
      <c r="AGP745" s="479"/>
      <c r="AGQ745" s="479"/>
      <c r="AGR745" s="479"/>
      <c r="AGS745" s="479"/>
      <c r="AGT745" s="479"/>
      <c r="AGU745" s="479"/>
      <c r="AGV745" s="479"/>
      <c r="AGW745" s="479"/>
      <c r="AGX745" s="479"/>
      <c r="AGY745" s="479"/>
      <c r="AGZ745" s="479"/>
      <c r="AHA745" s="479"/>
      <c r="AHB745" s="479"/>
      <c r="AHC745" s="479"/>
      <c r="AHD745" s="479"/>
      <c r="AHE745" s="479"/>
      <c r="AHF745" s="479"/>
      <c r="AHG745" s="479"/>
      <c r="AHH745" s="479"/>
      <c r="AHI745" s="479"/>
      <c r="AHJ745" s="479"/>
      <c r="AHK745" s="479"/>
      <c r="AHL745" s="479"/>
      <c r="AHM745" s="479"/>
      <c r="AHN745" s="479"/>
      <c r="AHO745" s="479"/>
      <c r="AHP745" s="479"/>
      <c r="AHQ745" s="479"/>
      <c r="AHR745" s="479"/>
      <c r="AHS745" s="479"/>
      <c r="AHT745" s="479"/>
      <c r="AHU745" s="479"/>
      <c r="AHV745" s="479"/>
      <c r="AHW745" s="479"/>
      <c r="AHX745" s="479"/>
      <c r="AHY745" s="479"/>
      <c r="AHZ745" s="479"/>
      <c r="AIA745" s="479"/>
      <c r="AIB745" s="479"/>
      <c r="AIC745" s="479"/>
      <c r="AID745" s="479"/>
      <c r="AIE745" s="479"/>
      <c r="AIF745" s="479"/>
      <c r="AIG745" s="479"/>
      <c r="AIH745" s="479"/>
      <c r="AII745" s="479"/>
      <c r="AIJ745" s="479"/>
      <c r="AIK745" s="479"/>
      <c r="AIL745" s="479"/>
      <c r="AIM745" s="479"/>
      <c r="AIN745" s="479"/>
      <c r="AIO745" s="479"/>
      <c r="AIP745" s="479"/>
      <c r="AIQ745" s="479"/>
      <c r="AIR745" s="479"/>
      <c r="AIS745" s="479"/>
      <c r="AIT745" s="479"/>
      <c r="AIU745" s="479"/>
      <c r="AIV745" s="479"/>
      <c r="AIW745" s="479"/>
      <c r="AIX745" s="479"/>
      <c r="AIY745" s="479"/>
      <c r="AIZ745" s="479"/>
      <c r="AJA745" s="479"/>
      <c r="AJB745" s="479"/>
      <c r="AJC745" s="479"/>
      <c r="AJD745" s="479"/>
      <c r="AJE745" s="479"/>
      <c r="AJF745" s="479"/>
      <c r="AJG745" s="479"/>
      <c r="AJH745" s="479"/>
      <c r="AJI745" s="479"/>
      <c r="AJJ745" s="479"/>
      <c r="AJK745" s="479"/>
      <c r="AJL745" s="479"/>
      <c r="AJM745" s="479"/>
      <c r="AJN745" s="479"/>
      <c r="AJO745" s="479"/>
      <c r="AJP745" s="479"/>
      <c r="AJQ745" s="479"/>
      <c r="AJR745" s="479"/>
      <c r="AJS745" s="479"/>
      <c r="AJT745" s="479"/>
      <c r="AJU745" s="479"/>
      <c r="AJV745" s="479"/>
      <c r="AJW745" s="479"/>
      <c r="AJX745" s="479"/>
      <c r="AJY745" s="479"/>
      <c r="AJZ745" s="479"/>
      <c r="AKA745" s="479"/>
      <c r="AKB745" s="479"/>
      <c r="AKC745" s="479"/>
      <c r="AKD745" s="479"/>
      <c r="AKE745" s="479"/>
      <c r="AKF745" s="479"/>
      <c r="AKG745" s="479"/>
      <c r="AKH745" s="479"/>
      <c r="AKI745" s="479"/>
      <c r="AKJ745" s="479"/>
      <c r="AKK745" s="479"/>
      <c r="AKL745" s="479"/>
      <c r="AKM745" s="479"/>
      <c r="AKN745" s="479"/>
      <c r="AKO745" s="479"/>
      <c r="AKP745" s="479"/>
      <c r="AKQ745" s="479"/>
      <c r="AKR745" s="479"/>
      <c r="AKS745" s="479"/>
      <c r="AKT745" s="479"/>
      <c r="AKU745" s="479"/>
      <c r="AKV745" s="479"/>
      <c r="AKW745" s="479"/>
      <c r="AKX745" s="479"/>
      <c r="AKY745" s="479"/>
      <c r="AKZ745" s="479"/>
      <c r="ALA745" s="479"/>
      <c r="ALB745" s="479"/>
      <c r="ALC745" s="479"/>
      <c r="ALD745" s="479"/>
      <c r="ALE745" s="479"/>
      <c r="ALF745" s="479"/>
      <c r="ALG745" s="479"/>
      <c r="ALH745" s="479"/>
      <c r="ALI745" s="479"/>
      <c r="ALJ745" s="479"/>
      <c r="ALK745" s="479"/>
      <c r="ALL745" s="479"/>
      <c r="ALM745" s="479"/>
      <c r="ALN745" s="479"/>
      <c r="ALO745" s="479"/>
      <c r="ALP745" s="479"/>
      <c r="ALQ745" s="479"/>
      <c r="ALR745" s="479"/>
      <c r="ALS745" s="479"/>
      <c r="ALT745" s="479"/>
      <c r="ALU745" s="479"/>
      <c r="ALV745" s="479"/>
      <c r="ALW745" s="479"/>
      <c r="ALX745" s="479"/>
      <c r="ALY745" s="479"/>
      <c r="ALZ745" s="479"/>
      <c r="AMA745" s="479"/>
      <c r="AMB745" s="479"/>
      <c r="AMC745" s="479"/>
      <c r="AMD745" s="479"/>
      <c r="AME745" s="479"/>
      <c r="AMF745" s="479"/>
      <c r="AMG745" s="479"/>
      <c r="AMH745" s="479"/>
      <c r="AMI745" s="479"/>
      <c r="AMJ745" s="479"/>
      <c r="AMK745" s="479"/>
      <c r="AML745" s="479"/>
      <c r="AMM745" s="479"/>
      <c r="AMN745" s="479"/>
      <c r="AMO745" s="479"/>
      <c r="AMP745" s="479"/>
      <c r="AMQ745" s="479"/>
      <c r="AMR745" s="479"/>
      <c r="AMS745" s="479"/>
      <c r="AMT745" s="479"/>
      <c r="AMU745" s="479"/>
      <c r="AMV745" s="479"/>
      <c r="AMW745" s="479"/>
      <c r="AMX745" s="479"/>
      <c r="AMY745" s="479"/>
      <c r="AMZ745" s="479"/>
      <c r="ANA745" s="479"/>
      <c r="ANB745" s="479"/>
      <c r="ANC745" s="479"/>
      <c r="AND745" s="479"/>
      <c r="ANE745" s="479"/>
      <c r="ANF745" s="479"/>
      <c r="ANG745" s="479"/>
      <c r="ANH745" s="479"/>
      <c r="ANI745" s="479"/>
      <c r="ANJ745" s="479"/>
      <c r="ANK745" s="479"/>
      <c r="ANL745" s="479"/>
      <c r="ANM745" s="479"/>
      <c r="ANN745" s="479"/>
      <c r="ANO745" s="479"/>
      <c r="ANP745" s="479"/>
      <c r="ANQ745" s="479"/>
      <c r="ANR745" s="479"/>
      <c r="ANS745" s="479"/>
      <c r="ANT745" s="479"/>
      <c r="ANU745" s="479"/>
      <c r="ANV745" s="479"/>
      <c r="ANW745" s="479"/>
      <c r="ANX745" s="479"/>
      <c r="ANY745" s="479"/>
      <c r="ANZ745" s="479"/>
      <c r="AOA745" s="479"/>
      <c r="AOB745" s="479"/>
      <c r="AOC745" s="479"/>
      <c r="AOD745" s="479"/>
      <c r="AOE745" s="479"/>
      <c r="AOF745" s="479"/>
      <c r="AOG745" s="479"/>
      <c r="AOH745" s="479"/>
      <c r="AOI745" s="479"/>
      <c r="AOJ745" s="479"/>
      <c r="AOK745" s="479"/>
      <c r="AOL745" s="479"/>
      <c r="AOM745" s="479"/>
      <c r="AON745" s="479"/>
      <c r="AOO745" s="479"/>
      <c r="AOP745" s="479"/>
      <c r="AOQ745" s="479"/>
      <c r="AOR745" s="479"/>
      <c r="AOS745" s="479"/>
      <c r="AOT745" s="479"/>
      <c r="AOU745" s="479"/>
      <c r="AOV745" s="479"/>
      <c r="AOW745" s="479"/>
      <c r="AOX745" s="479"/>
      <c r="AOY745" s="479"/>
      <c r="AOZ745" s="479"/>
      <c r="APA745" s="479"/>
      <c r="APB745" s="479"/>
      <c r="APC745" s="479"/>
      <c r="APD745" s="479"/>
      <c r="APE745" s="479"/>
      <c r="APF745" s="479"/>
      <c r="APG745" s="479"/>
      <c r="APH745" s="479"/>
      <c r="API745" s="479"/>
      <c r="APJ745" s="479"/>
      <c r="APK745" s="479"/>
      <c r="APL745" s="479"/>
      <c r="APM745" s="479"/>
      <c r="APN745" s="479"/>
      <c r="APO745" s="479"/>
      <c r="APP745" s="479"/>
      <c r="APQ745" s="479"/>
      <c r="APR745" s="479"/>
      <c r="APS745" s="479"/>
      <c r="APT745" s="479"/>
      <c r="APU745" s="479"/>
      <c r="APV745" s="479"/>
      <c r="APW745" s="479"/>
      <c r="APX745" s="479"/>
      <c r="APY745" s="479"/>
      <c r="APZ745" s="479"/>
      <c r="AQA745" s="479"/>
      <c r="AQB745" s="479"/>
      <c r="AQC745" s="479"/>
      <c r="AQD745" s="479"/>
      <c r="AQE745" s="479"/>
      <c r="AQF745" s="479"/>
      <c r="AQG745" s="479"/>
      <c r="AQH745" s="479"/>
      <c r="AQI745" s="479"/>
      <c r="AQJ745" s="479"/>
      <c r="AQK745" s="479"/>
      <c r="AQL745" s="479"/>
      <c r="AQM745" s="479"/>
      <c r="AQN745" s="479"/>
      <c r="AQO745" s="479"/>
      <c r="AQP745" s="479"/>
      <c r="AQQ745" s="479"/>
      <c r="AQR745" s="479"/>
      <c r="AQS745" s="479"/>
      <c r="AQT745" s="479"/>
      <c r="AQU745" s="479"/>
      <c r="AQV745" s="479"/>
      <c r="AQW745" s="479"/>
      <c r="AQX745" s="479"/>
      <c r="AQY745" s="479"/>
      <c r="AQZ745" s="479"/>
      <c r="ARA745" s="479"/>
      <c r="ARB745" s="479"/>
      <c r="ARC745" s="479"/>
      <c r="ARD745" s="479"/>
      <c r="ARE745" s="479"/>
      <c r="ARF745" s="479"/>
      <c r="ARG745" s="479"/>
      <c r="ARH745" s="479"/>
      <c r="ARI745" s="479"/>
      <c r="ARJ745" s="479"/>
      <c r="ARK745" s="479"/>
      <c r="ARL745" s="479"/>
      <c r="ARM745" s="479"/>
      <c r="ARN745" s="479"/>
      <c r="ARO745" s="479"/>
      <c r="ARP745" s="479"/>
      <c r="ARQ745" s="479"/>
      <c r="ARR745" s="479"/>
      <c r="ARS745" s="479"/>
      <c r="ART745" s="479"/>
      <c r="ARU745" s="479"/>
      <c r="ARV745" s="479"/>
      <c r="ARW745" s="479"/>
      <c r="ARX745" s="479"/>
      <c r="ARY745" s="479"/>
      <c r="ARZ745" s="479"/>
      <c r="ASA745" s="479"/>
      <c r="ASB745" s="479"/>
      <c r="ASC745" s="479"/>
      <c r="ASD745" s="479"/>
      <c r="ASE745" s="479"/>
      <c r="ASF745" s="479"/>
      <c r="ASG745" s="479"/>
      <c r="ASH745" s="479"/>
      <c r="ASI745" s="479"/>
      <c r="ASJ745" s="479"/>
      <c r="ASK745" s="479"/>
      <c r="ASL745" s="479"/>
      <c r="ASM745" s="479"/>
      <c r="ASN745" s="479"/>
      <c r="ASO745" s="479"/>
      <c r="ASP745" s="479"/>
      <c r="ASQ745" s="479"/>
      <c r="ASR745" s="479"/>
      <c r="ASS745" s="479"/>
      <c r="AST745" s="479"/>
      <c r="ASU745" s="479"/>
      <c r="ASV745" s="479"/>
      <c r="ASW745" s="479"/>
      <c r="ASX745" s="479"/>
      <c r="ASY745" s="479"/>
      <c r="ASZ745" s="479"/>
      <c r="ATA745" s="479"/>
      <c r="ATB745" s="479"/>
      <c r="ATC745" s="479"/>
      <c r="ATD745" s="479"/>
      <c r="ATE745" s="479"/>
      <c r="ATF745" s="479"/>
      <c r="ATG745" s="479"/>
      <c r="ATH745" s="479"/>
      <c r="ATI745" s="479"/>
      <c r="ATJ745" s="479"/>
      <c r="ATK745" s="479"/>
      <c r="ATL745" s="479"/>
      <c r="ATM745" s="479"/>
      <c r="ATN745" s="479"/>
      <c r="ATO745" s="479"/>
      <c r="ATP745" s="479"/>
      <c r="ATQ745" s="479"/>
      <c r="ATR745" s="479"/>
      <c r="ATS745" s="479"/>
      <c r="ATT745" s="479"/>
      <c r="ATU745" s="479"/>
      <c r="ATV745" s="479"/>
      <c r="ATW745" s="479"/>
      <c r="ATX745" s="479"/>
      <c r="ATY745" s="479"/>
      <c r="ATZ745" s="479"/>
      <c r="AUA745" s="479"/>
      <c r="AUB745" s="479"/>
      <c r="AUC745" s="479"/>
      <c r="AUD745" s="479"/>
      <c r="AUE745" s="479"/>
      <c r="AUF745" s="479"/>
      <c r="AUG745" s="479"/>
      <c r="AUH745" s="479"/>
      <c r="AUI745" s="479"/>
      <c r="AUJ745" s="479"/>
      <c r="AUK745" s="479"/>
      <c r="AUL745" s="479"/>
      <c r="AUM745" s="479"/>
      <c r="AUN745" s="479"/>
      <c r="AUO745" s="479"/>
      <c r="AUP745" s="479"/>
      <c r="AUQ745" s="479"/>
      <c r="AUR745" s="479"/>
      <c r="AUS745" s="479"/>
      <c r="AUT745" s="479"/>
      <c r="AUU745" s="479"/>
      <c r="AUV745" s="479"/>
      <c r="AUW745" s="479"/>
      <c r="AUX745" s="479"/>
      <c r="AUY745" s="479"/>
      <c r="AUZ745" s="479"/>
      <c r="AVA745" s="479"/>
      <c r="AVB745" s="479"/>
      <c r="AVC745" s="479"/>
      <c r="AVD745" s="479"/>
      <c r="AVE745" s="479"/>
      <c r="AVF745" s="479"/>
      <c r="AVG745" s="479"/>
      <c r="AVH745" s="479"/>
      <c r="AVI745" s="479"/>
      <c r="AVJ745" s="479"/>
      <c r="AVK745" s="479"/>
      <c r="AVL745" s="479"/>
      <c r="AVM745" s="479"/>
      <c r="AVN745" s="479"/>
      <c r="AVO745" s="479"/>
      <c r="AVP745" s="479"/>
      <c r="AVQ745" s="479"/>
      <c r="AVR745" s="479"/>
      <c r="AVS745" s="479"/>
      <c r="AVT745" s="479"/>
      <c r="AVU745" s="479"/>
      <c r="AVV745" s="479"/>
      <c r="AVW745" s="479"/>
      <c r="AVX745" s="479"/>
      <c r="AVY745" s="479"/>
      <c r="AVZ745" s="479"/>
      <c r="AWA745" s="479"/>
      <c r="AWB745" s="479"/>
      <c r="AWC745" s="479"/>
      <c r="AWD745" s="479"/>
      <c r="AWE745" s="479"/>
      <c r="AWF745" s="479"/>
      <c r="AWG745" s="479"/>
      <c r="AWH745" s="479"/>
      <c r="AWI745" s="479"/>
      <c r="AWJ745" s="479"/>
      <c r="AWK745" s="479"/>
      <c r="AWL745" s="479"/>
      <c r="AWM745" s="479"/>
      <c r="AWN745" s="479"/>
      <c r="AWO745" s="479"/>
      <c r="AWP745" s="479"/>
      <c r="AWQ745" s="479"/>
      <c r="AWR745" s="479"/>
      <c r="AWS745" s="479"/>
      <c r="AWT745" s="479"/>
      <c r="AWU745" s="479"/>
      <c r="AWV745" s="479"/>
      <c r="AWW745" s="479"/>
      <c r="AWX745" s="479"/>
      <c r="AWY745" s="479"/>
      <c r="AWZ745" s="479"/>
      <c r="AXA745" s="479"/>
      <c r="AXB745" s="479"/>
      <c r="AXC745" s="479"/>
      <c r="AXD745" s="479"/>
      <c r="AXE745" s="479"/>
      <c r="AXF745" s="479"/>
      <c r="AXG745" s="479"/>
      <c r="AXH745" s="479"/>
      <c r="AXI745" s="479"/>
      <c r="AXJ745" s="479"/>
      <c r="AXK745" s="479"/>
      <c r="AXL745" s="479"/>
      <c r="AXM745" s="479"/>
      <c r="AXN745" s="479"/>
      <c r="AXO745" s="479"/>
      <c r="AXP745" s="479"/>
      <c r="AXQ745" s="479"/>
      <c r="AXR745" s="479"/>
      <c r="AXS745" s="479"/>
      <c r="AXT745" s="479"/>
      <c r="AXU745" s="479"/>
      <c r="AXV745" s="479"/>
      <c r="AXW745" s="479"/>
      <c r="AXX745" s="479"/>
      <c r="AXY745" s="479"/>
      <c r="AXZ745" s="479"/>
      <c r="AYA745" s="479"/>
      <c r="AYB745" s="479"/>
      <c r="AYC745" s="479"/>
      <c r="AYD745" s="479"/>
      <c r="AYE745" s="479"/>
      <c r="AYF745" s="479"/>
      <c r="AYG745" s="479"/>
      <c r="AYH745" s="479"/>
      <c r="AYI745" s="479"/>
      <c r="AYJ745" s="479"/>
      <c r="AYK745" s="479"/>
      <c r="AYL745" s="479"/>
      <c r="AYM745" s="479"/>
      <c r="AYN745" s="479"/>
      <c r="AYO745" s="479"/>
      <c r="AYP745" s="479"/>
      <c r="AYQ745" s="479"/>
      <c r="AYR745" s="479"/>
      <c r="AYS745" s="479"/>
      <c r="AYT745" s="479"/>
      <c r="AYU745" s="479"/>
      <c r="AYV745" s="479"/>
      <c r="AYW745" s="479"/>
      <c r="AYX745" s="479"/>
      <c r="AYY745" s="479"/>
      <c r="AYZ745" s="479"/>
      <c r="AZA745" s="479"/>
      <c r="AZB745" s="479"/>
      <c r="AZC745" s="479"/>
      <c r="AZD745" s="479"/>
      <c r="AZE745" s="479"/>
      <c r="AZF745" s="479"/>
      <c r="AZG745" s="479"/>
      <c r="AZH745" s="479"/>
      <c r="AZI745" s="479"/>
      <c r="AZJ745" s="479"/>
      <c r="AZK745" s="479"/>
      <c r="AZL745" s="479"/>
      <c r="AZM745" s="479"/>
      <c r="AZN745" s="479"/>
      <c r="AZO745" s="479"/>
      <c r="AZP745" s="479"/>
      <c r="AZQ745" s="479"/>
      <c r="AZR745" s="479"/>
      <c r="AZS745" s="479"/>
      <c r="AZT745" s="479"/>
      <c r="AZU745" s="479"/>
      <c r="AZV745" s="479"/>
      <c r="AZW745" s="479"/>
      <c r="AZX745" s="479"/>
      <c r="AZY745" s="479"/>
      <c r="AZZ745" s="479"/>
      <c r="BAA745" s="479"/>
      <c r="BAB745" s="479"/>
      <c r="BAC745" s="479"/>
      <c r="BAD745" s="479"/>
      <c r="BAE745" s="479"/>
      <c r="BAF745" s="479"/>
      <c r="BAG745" s="479"/>
      <c r="BAH745" s="479"/>
      <c r="BAI745" s="479"/>
      <c r="BAJ745" s="479"/>
      <c r="BAK745" s="479"/>
      <c r="BAL745" s="479"/>
      <c r="BAM745" s="479"/>
      <c r="BAN745" s="479"/>
      <c r="BAO745" s="479"/>
      <c r="BAP745" s="479"/>
      <c r="BAQ745" s="479"/>
      <c r="BAR745" s="479"/>
      <c r="BAS745" s="479"/>
      <c r="BAT745" s="479"/>
      <c r="BAU745" s="479"/>
      <c r="BAV745" s="479"/>
      <c r="BAW745" s="479"/>
      <c r="BAX745" s="479"/>
      <c r="BAY745" s="479"/>
      <c r="BAZ745" s="479"/>
      <c r="BBA745" s="479"/>
      <c r="BBB745" s="479"/>
      <c r="BBC745" s="479"/>
      <c r="BBD745" s="479"/>
      <c r="BBE745" s="479"/>
      <c r="BBF745" s="479"/>
      <c r="BBG745" s="479"/>
      <c r="BBH745" s="479"/>
      <c r="BBI745" s="479"/>
      <c r="BBJ745" s="479"/>
      <c r="BBK745" s="479"/>
      <c r="BBL745" s="479"/>
      <c r="BBM745" s="479"/>
      <c r="BBN745" s="479"/>
      <c r="BBO745" s="479"/>
      <c r="BBP745" s="479"/>
      <c r="BBQ745" s="479"/>
      <c r="BBR745" s="479"/>
      <c r="BBS745" s="479"/>
      <c r="BBT745" s="479"/>
      <c r="BBU745" s="479"/>
      <c r="BBV745" s="479"/>
      <c r="BBW745" s="479"/>
      <c r="BBX745" s="479"/>
      <c r="BBY745" s="479"/>
      <c r="BBZ745" s="479"/>
      <c r="BCA745" s="479"/>
      <c r="BCB745" s="479"/>
      <c r="BCC745" s="479"/>
      <c r="BCD745" s="479"/>
      <c r="BCE745" s="479"/>
      <c r="BCF745" s="479"/>
      <c r="BCG745" s="479"/>
      <c r="BCH745" s="479"/>
      <c r="BCI745" s="479"/>
      <c r="BCJ745" s="479"/>
      <c r="BCK745" s="479"/>
      <c r="BCL745" s="479"/>
      <c r="BCM745" s="479"/>
      <c r="BCN745" s="479"/>
      <c r="BCO745" s="479"/>
      <c r="BCP745" s="479"/>
      <c r="BCQ745" s="479"/>
      <c r="BCR745" s="479"/>
      <c r="BCS745" s="479"/>
      <c r="BCT745" s="479"/>
      <c r="BCU745" s="479"/>
      <c r="BCV745" s="479"/>
      <c r="BCW745" s="479"/>
      <c r="BCX745" s="479"/>
      <c r="BCY745" s="479"/>
      <c r="BCZ745" s="479"/>
      <c r="BDA745" s="479"/>
      <c r="BDB745" s="479"/>
      <c r="BDC745" s="479"/>
      <c r="BDD745" s="479"/>
      <c r="BDE745" s="479"/>
      <c r="BDF745" s="479"/>
      <c r="BDG745" s="479"/>
      <c r="BDH745" s="479"/>
      <c r="BDI745" s="479"/>
      <c r="BDJ745" s="479"/>
      <c r="BDK745" s="479"/>
      <c r="BDL745" s="479"/>
      <c r="BDM745" s="479"/>
      <c r="BDN745" s="479"/>
      <c r="BDO745" s="479"/>
      <c r="BDP745" s="479"/>
      <c r="BDQ745" s="479"/>
      <c r="BDR745" s="479"/>
      <c r="BDS745" s="479"/>
      <c r="BDT745" s="479"/>
      <c r="BDU745" s="479"/>
      <c r="BDV745" s="479"/>
      <c r="BDW745" s="479"/>
      <c r="BDX745" s="479"/>
      <c r="BDY745" s="479"/>
      <c r="BDZ745" s="479"/>
      <c r="BEA745" s="479"/>
      <c r="BEB745" s="479"/>
      <c r="BEC745" s="479"/>
      <c r="BED745" s="479"/>
      <c r="BEE745" s="479"/>
      <c r="BEF745" s="479"/>
      <c r="BEG745" s="479"/>
      <c r="BEH745" s="479"/>
      <c r="BEI745" s="479"/>
      <c r="BEJ745" s="479"/>
      <c r="BEK745" s="479"/>
      <c r="BEL745" s="479"/>
      <c r="BEM745" s="479"/>
      <c r="BEN745" s="479"/>
      <c r="BEO745" s="479"/>
      <c r="BEP745" s="479"/>
      <c r="BEQ745" s="479"/>
      <c r="BER745" s="479"/>
      <c r="BES745" s="479"/>
      <c r="BET745" s="479"/>
      <c r="BEU745" s="479"/>
      <c r="BEV745" s="479"/>
      <c r="BEW745" s="479"/>
      <c r="BEX745" s="479"/>
      <c r="BEY745" s="479"/>
      <c r="BEZ745" s="479"/>
      <c r="BFA745" s="479"/>
      <c r="BFB745" s="479"/>
      <c r="BFC745" s="479"/>
      <c r="BFD745" s="479"/>
      <c r="BFE745" s="479"/>
      <c r="BFF745" s="479"/>
      <c r="BFG745" s="479"/>
      <c r="BFH745" s="479"/>
      <c r="BFI745" s="479"/>
      <c r="BFJ745" s="479"/>
      <c r="BFK745" s="479"/>
      <c r="BFL745" s="479"/>
      <c r="BFM745" s="479"/>
      <c r="BFN745" s="479"/>
      <c r="BFO745" s="479"/>
      <c r="BFP745" s="479"/>
      <c r="BFQ745" s="479"/>
      <c r="BFR745" s="479"/>
      <c r="BFS745" s="479"/>
      <c r="BFT745" s="479"/>
      <c r="BFU745" s="479"/>
      <c r="BFV745" s="479"/>
      <c r="BFW745" s="479"/>
      <c r="BFX745" s="479"/>
      <c r="BFY745" s="479"/>
      <c r="BFZ745" s="479"/>
      <c r="BGA745" s="479"/>
      <c r="BGB745" s="479"/>
      <c r="BGC745" s="479"/>
      <c r="BGD745" s="479"/>
      <c r="BGE745" s="479"/>
      <c r="BGF745" s="479"/>
      <c r="BGG745" s="479"/>
      <c r="BGH745" s="479"/>
      <c r="BGI745" s="479"/>
      <c r="BGJ745" s="479"/>
      <c r="BGK745" s="479"/>
      <c r="BGL745" s="479"/>
      <c r="BGM745" s="479"/>
      <c r="BGN745" s="479"/>
      <c r="BGO745" s="479"/>
      <c r="BGP745" s="479"/>
      <c r="BGQ745" s="479"/>
      <c r="BGR745" s="479"/>
      <c r="BGS745" s="479"/>
      <c r="BGT745" s="479"/>
      <c r="BGU745" s="479"/>
      <c r="BGV745" s="479"/>
      <c r="BGW745" s="479"/>
      <c r="BGX745" s="479"/>
      <c r="BGY745" s="479"/>
      <c r="BGZ745" s="479"/>
      <c r="BHA745" s="479"/>
      <c r="BHB745" s="479"/>
      <c r="BHC745" s="479"/>
      <c r="BHD745" s="479"/>
      <c r="BHE745" s="479"/>
      <c r="BHF745" s="479"/>
      <c r="BHG745" s="479"/>
      <c r="BHH745" s="479"/>
      <c r="BHI745" s="479"/>
      <c r="BHJ745" s="479"/>
      <c r="BHK745" s="479"/>
      <c r="BHL745" s="479"/>
      <c r="BHM745" s="479"/>
      <c r="BHN745" s="479"/>
      <c r="BHO745" s="479"/>
      <c r="BHP745" s="479"/>
      <c r="BHQ745" s="479"/>
      <c r="BHR745" s="479"/>
      <c r="BHS745" s="479"/>
      <c r="BHT745" s="479"/>
      <c r="BHU745" s="479"/>
      <c r="BHV745" s="479"/>
      <c r="BHW745" s="479"/>
      <c r="BHX745" s="479"/>
      <c r="BHY745" s="479"/>
      <c r="BHZ745" s="479"/>
      <c r="BIA745" s="479"/>
      <c r="BIB745" s="479"/>
      <c r="BIC745" s="479"/>
      <c r="BID745" s="479"/>
      <c r="BIE745" s="479"/>
      <c r="BIF745" s="479"/>
      <c r="BIG745" s="479"/>
      <c r="BIH745" s="479"/>
      <c r="BII745" s="479"/>
      <c r="BIJ745" s="479"/>
      <c r="BIK745" s="479"/>
      <c r="BIL745" s="479"/>
      <c r="BIM745" s="479"/>
      <c r="BIN745" s="479"/>
      <c r="BIO745" s="479"/>
      <c r="BIP745" s="479"/>
      <c r="BIQ745" s="479"/>
      <c r="BIR745" s="479"/>
      <c r="BIS745" s="479"/>
      <c r="BIT745" s="479"/>
      <c r="BIU745" s="479"/>
      <c r="BIV745" s="479"/>
      <c r="BIW745" s="479"/>
      <c r="BIX745" s="479"/>
      <c r="BIY745" s="479"/>
      <c r="BIZ745" s="479"/>
      <c r="BJA745" s="479"/>
      <c r="BJB745" s="479"/>
      <c r="BJC745" s="479"/>
      <c r="BJD745" s="479"/>
      <c r="BJE745" s="479"/>
      <c r="BJF745" s="479"/>
      <c r="BJG745" s="479"/>
      <c r="BJH745" s="479"/>
      <c r="BJI745" s="479"/>
      <c r="BJJ745" s="479"/>
      <c r="BJK745" s="479"/>
      <c r="BJL745" s="479"/>
      <c r="BJM745" s="479"/>
      <c r="BJN745" s="479"/>
      <c r="BJO745" s="479"/>
      <c r="BJP745" s="479"/>
      <c r="BJQ745" s="479"/>
      <c r="BJR745" s="479"/>
      <c r="BJS745" s="479"/>
      <c r="BJT745" s="479"/>
      <c r="BJU745" s="479"/>
      <c r="BJV745" s="479"/>
      <c r="BJW745" s="479"/>
      <c r="BJX745" s="479"/>
      <c r="BJY745" s="479"/>
      <c r="BJZ745" s="479"/>
      <c r="BKA745" s="479"/>
      <c r="BKB745" s="479"/>
      <c r="BKC745" s="479"/>
      <c r="BKD745" s="479"/>
      <c r="BKE745" s="479"/>
      <c r="BKF745" s="479"/>
      <c r="BKG745" s="479"/>
      <c r="BKH745" s="479"/>
      <c r="BKI745" s="479"/>
      <c r="BKJ745" s="479"/>
      <c r="BKK745" s="479"/>
      <c r="BKL745" s="479"/>
      <c r="BKM745" s="479"/>
      <c r="BKN745" s="479"/>
      <c r="BKO745" s="479"/>
      <c r="BKP745" s="479"/>
      <c r="BKQ745" s="479"/>
      <c r="BKR745" s="479"/>
      <c r="BKS745" s="479"/>
      <c r="BKT745" s="479"/>
      <c r="BKU745" s="479"/>
      <c r="BKV745" s="479"/>
      <c r="BKW745" s="479"/>
      <c r="BKX745" s="479"/>
      <c r="BKY745" s="479"/>
      <c r="BKZ745" s="479"/>
      <c r="BLA745" s="479"/>
      <c r="BLB745" s="479"/>
      <c r="BLC745" s="479"/>
      <c r="BLD745" s="479"/>
      <c r="BLE745" s="479"/>
      <c r="BLF745" s="479"/>
      <c r="BLG745" s="479"/>
      <c r="BLH745" s="479"/>
      <c r="BLI745" s="479"/>
      <c r="BLJ745" s="479"/>
      <c r="BLK745" s="479"/>
      <c r="BLL745" s="479"/>
      <c r="BLM745" s="479"/>
      <c r="BLN745" s="479"/>
      <c r="BLO745" s="479"/>
      <c r="BLP745" s="479"/>
      <c r="BLQ745" s="479"/>
      <c r="BLR745" s="479"/>
      <c r="BLS745" s="479"/>
      <c r="BLT745" s="479"/>
      <c r="BLU745" s="479"/>
      <c r="BLV745" s="479"/>
      <c r="BLW745" s="479"/>
      <c r="BLX745" s="479"/>
      <c r="BLY745" s="479"/>
      <c r="BLZ745" s="479"/>
      <c r="BMA745" s="479"/>
      <c r="BMB745" s="479"/>
      <c r="BMC745" s="479"/>
      <c r="BMD745" s="479"/>
      <c r="BME745" s="479"/>
      <c r="BMF745" s="479"/>
      <c r="BMG745" s="479"/>
      <c r="BMH745" s="479"/>
      <c r="BMI745" s="479"/>
      <c r="BMJ745" s="479"/>
      <c r="BMK745" s="479"/>
      <c r="BML745" s="479"/>
      <c r="BMM745" s="479"/>
      <c r="BMN745" s="479"/>
      <c r="BMO745" s="479"/>
      <c r="BMP745" s="479"/>
      <c r="BMQ745" s="479"/>
      <c r="BMR745" s="479"/>
      <c r="BMS745" s="479"/>
      <c r="BMT745" s="479"/>
      <c r="BMU745" s="479"/>
      <c r="BMV745" s="479"/>
      <c r="BMW745" s="479"/>
      <c r="BMX745" s="479"/>
      <c r="BMY745" s="479"/>
      <c r="BMZ745" s="479"/>
      <c r="BNA745" s="479"/>
      <c r="BNB745" s="479"/>
      <c r="BNC745" s="479"/>
      <c r="BND745" s="479"/>
      <c r="BNE745" s="479"/>
      <c r="BNF745" s="479"/>
      <c r="BNG745" s="479"/>
      <c r="BNH745" s="479"/>
      <c r="BNI745" s="479"/>
      <c r="BNJ745" s="479"/>
      <c r="BNK745" s="479"/>
      <c r="BNL745" s="479"/>
      <c r="BNM745" s="479"/>
      <c r="BNN745" s="479"/>
      <c r="BNO745" s="479"/>
      <c r="BNP745" s="479"/>
      <c r="BNQ745" s="479"/>
      <c r="BNR745" s="479"/>
      <c r="BNS745" s="479"/>
      <c r="BNT745" s="479"/>
      <c r="BNU745" s="479"/>
      <c r="BNV745" s="479"/>
      <c r="BNW745" s="479"/>
      <c r="BNX745" s="479"/>
      <c r="BNY745" s="479"/>
      <c r="BNZ745" s="479"/>
      <c r="BOA745" s="479"/>
      <c r="BOB745" s="479"/>
      <c r="BOC745" s="479"/>
      <c r="BOD745" s="479"/>
      <c r="BOE745" s="479"/>
      <c r="BOF745" s="479"/>
      <c r="BOG745" s="479"/>
      <c r="BOH745" s="479"/>
      <c r="BOI745" s="479"/>
      <c r="BOJ745" s="479"/>
      <c r="BOK745" s="479"/>
      <c r="BOL745" s="479"/>
      <c r="BOM745" s="479"/>
      <c r="BON745" s="479"/>
      <c r="BOO745" s="479"/>
      <c r="BOP745" s="479"/>
      <c r="BOQ745" s="479"/>
      <c r="BOR745" s="479"/>
      <c r="BOS745" s="479"/>
      <c r="BOT745" s="479"/>
      <c r="BOU745" s="479"/>
      <c r="BOV745" s="479"/>
      <c r="BOW745" s="479"/>
      <c r="BOX745" s="479"/>
      <c r="BOY745" s="479"/>
      <c r="BOZ745" s="479"/>
      <c r="BPA745" s="479"/>
      <c r="BPB745" s="479"/>
      <c r="BPC745" s="479"/>
      <c r="BPD745" s="479"/>
      <c r="BPE745" s="479"/>
      <c r="BPF745" s="479"/>
      <c r="BPG745" s="479"/>
      <c r="BPH745" s="479"/>
      <c r="BPI745" s="479"/>
      <c r="BPJ745" s="479"/>
      <c r="BPK745" s="479"/>
      <c r="BPL745" s="479"/>
      <c r="BPM745" s="479"/>
      <c r="BPN745" s="479"/>
      <c r="BPO745" s="479"/>
      <c r="BPP745" s="479"/>
      <c r="BPQ745" s="479"/>
      <c r="BPR745" s="479"/>
      <c r="BPS745" s="479"/>
      <c r="BPT745" s="479"/>
      <c r="BPU745" s="479"/>
      <c r="BPV745" s="479"/>
      <c r="BPW745" s="479"/>
      <c r="BPX745" s="479"/>
      <c r="BPY745" s="479"/>
      <c r="BPZ745" s="479"/>
      <c r="BQA745" s="479"/>
      <c r="BQB745" s="479"/>
      <c r="BQC745" s="479"/>
      <c r="BQD745" s="479"/>
      <c r="BQE745" s="479"/>
      <c r="BQF745" s="479"/>
      <c r="BQG745" s="479"/>
      <c r="BQH745" s="479"/>
      <c r="BQI745" s="479"/>
      <c r="BQJ745" s="479"/>
      <c r="BQK745" s="479"/>
      <c r="BQL745" s="479"/>
      <c r="BQM745" s="479"/>
      <c r="BQN745" s="479"/>
      <c r="BQO745" s="479"/>
      <c r="BQP745" s="479"/>
      <c r="BQQ745" s="479"/>
      <c r="BQR745" s="479"/>
      <c r="BQS745" s="479"/>
      <c r="BQT745" s="479"/>
      <c r="BQU745" s="479"/>
      <c r="BQV745" s="479"/>
      <c r="BQW745" s="479"/>
      <c r="BQX745" s="479"/>
      <c r="BQY745" s="479"/>
      <c r="BQZ745" s="479"/>
      <c r="BRA745" s="479"/>
      <c r="BRB745" s="479"/>
      <c r="BRC745" s="479"/>
      <c r="BRD745" s="479"/>
      <c r="BRE745" s="479"/>
      <c r="BRF745" s="479"/>
      <c r="BRG745" s="479"/>
      <c r="BRH745" s="479"/>
      <c r="BRI745" s="479"/>
      <c r="BRJ745" s="479"/>
      <c r="BRK745" s="479"/>
      <c r="BRL745" s="479"/>
      <c r="BRM745" s="479"/>
      <c r="BRN745" s="479"/>
      <c r="BRO745" s="479"/>
      <c r="BRP745" s="479"/>
      <c r="BRQ745" s="479"/>
      <c r="BRR745" s="479"/>
      <c r="BRS745" s="479"/>
      <c r="BRT745" s="479"/>
      <c r="BRU745" s="479"/>
      <c r="BRV745" s="479"/>
      <c r="BRW745" s="479"/>
      <c r="BRX745" s="479"/>
      <c r="BRY745" s="479"/>
      <c r="BRZ745" s="479"/>
      <c r="BSA745" s="479"/>
      <c r="BSB745" s="479"/>
      <c r="BSC745" s="479"/>
      <c r="BSD745" s="479"/>
      <c r="BSE745" s="479"/>
      <c r="BSF745" s="479"/>
      <c r="BSG745" s="479"/>
      <c r="BSH745" s="479"/>
      <c r="BSI745" s="479"/>
      <c r="BSJ745" s="479"/>
      <c r="BSK745" s="479"/>
      <c r="BSL745" s="479"/>
      <c r="BSM745" s="479"/>
      <c r="BSN745" s="479"/>
      <c r="BSO745" s="479"/>
      <c r="BSP745" s="479"/>
      <c r="BSQ745" s="479"/>
      <c r="BSR745" s="479"/>
      <c r="BSS745" s="479"/>
      <c r="BST745" s="479"/>
      <c r="BSU745" s="479"/>
      <c r="BSV745" s="479"/>
      <c r="BSW745" s="479"/>
      <c r="BSX745" s="479"/>
      <c r="BSY745" s="479"/>
      <c r="BSZ745" s="479"/>
      <c r="BTA745" s="479"/>
      <c r="BTB745" s="479"/>
      <c r="BTC745" s="479"/>
      <c r="BTD745" s="479"/>
      <c r="BTE745" s="479"/>
      <c r="BTF745" s="479"/>
      <c r="BTG745" s="479"/>
      <c r="BTH745" s="479"/>
      <c r="BTI745" s="479"/>
      <c r="BTJ745" s="479"/>
      <c r="BTK745" s="479"/>
      <c r="BTL745" s="479"/>
      <c r="BTM745" s="479"/>
      <c r="BTN745" s="479"/>
      <c r="BTO745" s="479"/>
      <c r="BTP745" s="479"/>
      <c r="BTQ745" s="479"/>
      <c r="BTR745" s="479"/>
      <c r="BTS745" s="479"/>
      <c r="BTT745" s="479"/>
      <c r="BTU745" s="479"/>
      <c r="BTV745" s="479"/>
      <c r="BTW745" s="479"/>
      <c r="BTX745" s="479"/>
      <c r="BTY745" s="479"/>
      <c r="BTZ745" s="479"/>
      <c r="BUA745" s="479"/>
      <c r="BUB745" s="479"/>
      <c r="BUC745" s="479"/>
      <c r="BUD745" s="479"/>
      <c r="BUE745" s="479"/>
      <c r="BUF745" s="479"/>
      <c r="BUG745" s="479"/>
      <c r="BUH745" s="479"/>
      <c r="BUI745" s="479"/>
      <c r="BUJ745" s="479"/>
      <c r="BUK745" s="479"/>
      <c r="BUL745" s="479"/>
      <c r="BUM745" s="479"/>
      <c r="BUN745" s="479"/>
      <c r="BUO745" s="479"/>
      <c r="BUP745" s="479"/>
      <c r="BUQ745" s="479"/>
      <c r="BUR745" s="479"/>
      <c r="BUS745" s="479"/>
      <c r="BUT745" s="479"/>
      <c r="BUU745" s="479"/>
      <c r="BUV745" s="479"/>
      <c r="BUW745" s="479"/>
      <c r="BUX745" s="479"/>
      <c r="BUY745" s="479"/>
      <c r="BUZ745" s="479"/>
      <c r="BVA745" s="479"/>
      <c r="BVB745" s="479"/>
      <c r="BVC745" s="479"/>
      <c r="BVD745" s="479"/>
      <c r="BVE745" s="479"/>
      <c r="BVF745" s="479"/>
      <c r="BVG745" s="479"/>
      <c r="BVH745" s="479"/>
      <c r="BVI745" s="479"/>
      <c r="BVJ745" s="479"/>
      <c r="BVK745" s="479"/>
      <c r="BVL745" s="479"/>
      <c r="BVM745" s="479"/>
      <c r="BVN745" s="479"/>
      <c r="BVO745" s="479"/>
      <c r="BVP745" s="479"/>
      <c r="BVQ745" s="479"/>
      <c r="BVR745" s="479"/>
      <c r="BVS745" s="479"/>
      <c r="BVT745" s="479"/>
      <c r="BVU745" s="479"/>
      <c r="BVV745" s="479"/>
      <c r="BVW745" s="479"/>
      <c r="BVX745" s="479"/>
      <c r="BVY745" s="479"/>
      <c r="BVZ745" s="479"/>
      <c r="BWA745" s="479"/>
      <c r="BWB745" s="479"/>
      <c r="BWC745" s="479"/>
      <c r="BWD745" s="479"/>
      <c r="BWE745" s="479"/>
      <c r="BWF745" s="479"/>
      <c r="BWG745" s="479"/>
      <c r="BWH745" s="479"/>
      <c r="BWI745" s="479"/>
      <c r="BWJ745" s="479"/>
      <c r="BWK745" s="479"/>
      <c r="BWL745" s="479"/>
      <c r="BWM745" s="479"/>
      <c r="BWN745" s="479"/>
      <c r="BWO745" s="479"/>
      <c r="BWP745" s="479"/>
      <c r="BWQ745" s="479"/>
      <c r="BWR745" s="479"/>
      <c r="BWS745" s="479"/>
      <c r="BWT745" s="479"/>
      <c r="BWU745" s="479"/>
      <c r="BWV745" s="479"/>
      <c r="BWW745" s="479"/>
      <c r="BWX745" s="479"/>
      <c r="BWY745" s="479"/>
      <c r="BWZ745" s="479"/>
      <c r="BXA745" s="479"/>
      <c r="BXB745" s="479"/>
      <c r="BXC745" s="479"/>
      <c r="BXD745" s="479"/>
      <c r="BXE745" s="479"/>
      <c r="BXF745" s="479"/>
      <c r="BXG745" s="479"/>
      <c r="BXH745" s="479"/>
      <c r="BXI745" s="479"/>
      <c r="BXJ745" s="479"/>
      <c r="BXK745" s="479"/>
      <c r="BXL745" s="479"/>
      <c r="BXM745" s="479"/>
      <c r="BXN745" s="479"/>
      <c r="BXO745" s="479"/>
      <c r="BXP745" s="479"/>
      <c r="BXQ745" s="479"/>
      <c r="BXR745" s="479"/>
      <c r="BXS745" s="479"/>
      <c r="BXT745" s="479"/>
      <c r="BXU745" s="479"/>
      <c r="BXV745" s="479"/>
      <c r="BXW745" s="479"/>
      <c r="BXX745" s="479"/>
      <c r="BXY745" s="479"/>
      <c r="BXZ745" s="479"/>
      <c r="BYA745" s="479"/>
      <c r="BYB745" s="479"/>
      <c r="BYC745" s="479"/>
      <c r="BYD745" s="479"/>
      <c r="BYE745" s="479"/>
      <c r="BYF745" s="479"/>
      <c r="BYG745" s="479"/>
      <c r="BYH745" s="479"/>
      <c r="BYI745" s="479"/>
      <c r="BYJ745" s="479"/>
      <c r="BYK745" s="479"/>
      <c r="BYL745" s="479"/>
      <c r="BYM745" s="479"/>
      <c r="BYN745" s="479"/>
      <c r="BYO745" s="479"/>
      <c r="BYP745" s="479"/>
      <c r="BYQ745" s="479"/>
      <c r="BYR745" s="479"/>
      <c r="BYS745" s="479"/>
      <c r="BYT745" s="479"/>
      <c r="BYU745" s="479"/>
      <c r="BYV745" s="479"/>
      <c r="BYW745" s="479"/>
      <c r="BYX745" s="479"/>
      <c r="BYY745" s="479"/>
      <c r="BYZ745" s="479"/>
      <c r="BZA745" s="479"/>
      <c r="BZB745" s="479"/>
      <c r="BZC745" s="479"/>
      <c r="BZD745" s="479"/>
      <c r="BZE745" s="479"/>
      <c r="BZF745" s="479"/>
      <c r="BZG745" s="479"/>
      <c r="BZH745" s="479"/>
      <c r="BZI745" s="479"/>
      <c r="BZJ745" s="479"/>
      <c r="BZK745" s="479"/>
      <c r="BZL745" s="479"/>
      <c r="BZM745" s="479"/>
      <c r="BZN745" s="479"/>
      <c r="BZO745" s="479"/>
      <c r="BZP745" s="479"/>
      <c r="BZQ745" s="479"/>
      <c r="BZR745" s="479"/>
      <c r="BZS745" s="479"/>
      <c r="BZT745" s="479"/>
      <c r="BZU745" s="479"/>
      <c r="BZV745" s="479"/>
      <c r="BZW745" s="479"/>
      <c r="BZX745" s="479"/>
      <c r="BZY745" s="479"/>
      <c r="BZZ745" s="479"/>
      <c r="CAA745" s="479"/>
      <c r="CAB745" s="479"/>
      <c r="CAC745" s="479"/>
      <c r="CAD745" s="479"/>
      <c r="CAE745" s="479"/>
      <c r="CAF745" s="479"/>
      <c r="CAG745" s="479"/>
      <c r="CAH745" s="479"/>
      <c r="CAI745" s="479"/>
      <c r="CAJ745" s="479"/>
      <c r="CAK745" s="479"/>
      <c r="CAL745" s="479"/>
      <c r="CAM745" s="479"/>
      <c r="CAN745" s="479"/>
      <c r="CAO745" s="479"/>
      <c r="CAP745" s="479"/>
      <c r="CAQ745" s="479"/>
      <c r="CAR745" s="479"/>
      <c r="CAS745" s="479"/>
      <c r="CAT745" s="479"/>
      <c r="CAU745" s="479"/>
      <c r="CAV745" s="479"/>
      <c r="CAW745" s="479"/>
      <c r="CAX745" s="479"/>
      <c r="CAY745" s="479"/>
      <c r="CAZ745" s="479"/>
      <c r="CBA745" s="479"/>
      <c r="CBB745" s="479"/>
      <c r="CBC745" s="479"/>
      <c r="CBD745" s="479"/>
      <c r="CBE745" s="479"/>
      <c r="CBF745" s="479"/>
      <c r="CBG745" s="479"/>
      <c r="CBH745" s="479"/>
      <c r="CBI745" s="479"/>
      <c r="CBJ745" s="479"/>
      <c r="CBK745" s="479"/>
      <c r="CBL745" s="479"/>
      <c r="CBM745" s="479"/>
      <c r="CBN745" s="479"/>
      <c r="CBO745" s="479"/>
      <c r="CBP745" s="479"/>
      <c r="CBQ745" s="479"/>
      <c r="CBR745" s="479"/>
      <c r="CBS745" s="479"/>
      <c r="CBT745" s="479"/>
      <c r="CBU745" s="479"/>
      <c r="CBV745" s="479"/>
      <c r="CBW745" s="479"/>
      <c r="CBX745" s="479"/>
      <c r="CBY745" s="479"/>
      <c r="CBZ745" s="479"/>
      <c r="CCA745" s="479"/>
      <c r="CCB745" s="479"/>
      <c r="CCC745" s="479"/>
      <c r="CCD745" s="479"/>
      <c r="CCE745" s="479"/>
      <c r="CCF745" s="479"/>
      <c r="CCG745" s="479"/>
      <c r="CCH745" s="479"/>
      <c r="CCI745" s="479"/>
      <c r="CCJ745" s="479"/>
      <c r="CCK745" s="479"/>
      <c r="CCL745" s="479"/>
      <c r="CCM745" s="479"/>
      <c r="CCN745" s="479"/>
      <c r="CCO745" s="479"/>
      <c r="CCP745" s="479"/>
      <c r="CCQ745" s="479"/>
      <c r="CCR745" s="479"/>
      <c r="CCS745" s="479"/>
      <c r="CCT745" s="479"/>
      <c r="CCU745" s="479"/>
      <c r="CCV745" s="479"/>
      <c r="CCW745" s="479"/>
      <c r="CCX745" s="479"/>
      <c r="CCY745" s="479"/>
      <c r="CCZ745" s="479"/>
      <c r="CDA745" s="479"/>
      <c r="CDB745" s="479"/>
      <c r="CDC745" s="479"/>
      <c r="CDD745" s="479"/>
      <c r="CDE745" s="479"/>
      <c r="CDF745" s="479"/>
      <c r="CDG745" s="479"/>
      <c r="CDH745" s="479"/>
      <c r="CDI745" s="479"/>
      <c r="CDJ745" s="479"/>
      <c r="CDK745" s="479"/>
      <c r="CDL745" s="479"/>
      <c r="CDM745" s="479"/>
      <c r="CDN745" s="479"/>
      <c r="CDO745" s="479"/>
      <c r="CDP745" s="479"/>
      <c r="CDQ745" s="479"/>
      <c r="CDR745" s="479"/>
      <c r="CDS745" s="479"/>
      <c r="CDT745" s="479"/>
      <c r="CDU745" s="479"/>
      <c r="CDV745" s="479"/>
      <c r="CDW745" s="479"/>
      <c r="CDX745" s="479"/>
      <c r="CDY745" s="479"/>
      <c r="CDZ745" s="479"/>
      <c r="CEA745" s="479"/>
      <c r="CEB745" s="479"/>
      <c r="CEC745" s="479"/>
      <c r="CED745" s="479"/>
      <c r="CEE745" s="479"/>
      <c r="CEF745" s="479"/>
      <c r="CEG745" s="479"/>
      <c r="CEH745" s="479"/>
      <c r="CEI745" s="479"/>
      <c r="CEJ745" s="479"/>
      <c r="CEK745" s="479"/>
      <c r="CEL745" s="479"/>
      <c r="CEM745" s="479"/>
      <c r="CEN745" s="479"/>
      <c r="CEO745" s="479"/>
      <c r="CEP745" s="479"/>
      <c r="CEQ745" s="479"/>
      <c r="CER745" s="479"/>
      <c r="CES745" s="479"/>
      <c r="CET745" s="479"/>
      <c r="CEU745" s="479"/>
      <c r="CEV745" s="479"/>
      <c r="CEW745" s="479"/>
      <c r="CEX745" s="479"/>
      <c r="CEY745" s="479"/>
      <c r="CEZ745" s="479"/>
      <c r="CFA745" s="479"/>
      <c r="CFB745" s="479"/>
      <c r="CFC745" s="479"/>
      <c r="CFD745" s="479"/>
      <c r="CFE745" s="479"/>
      <c r="CFF745" s="479"/>
      <c r="CFG745" s="479"/>
      <c r="CFH745" s="479"/>
      <c r="CFI745" s="479"/>
      <c r="CFJ745" s="479"/>
      <c r="CFK745" s="479"/>
      <c r="CFL745" s="479"/>
      <c r="CFM745" s="479"/>
      <c r="CFN745" s="479"/>
      <c r="CFO745" s="479"/>
      <c r="CFP745" s="479"/>
      <c r="CFQ745" s="479"/>
      <c r="CFR745" s="479"/>
      <c r="CFS745" s="479"/>
      <c r="CFT745" s="479"/>
      <c r="CFU745" s="479"/>
      <c r="CFV745" s="479"/>
      <c r="CFW745" s="479"/>
      <c r="CFX745" s="479"/>
      <c r="CFY745" s="479"/>
      <c r="CFZ745" s="479"/>
      <c r="CGA745" s="479"/>
      <c r="CGB745" s="479"/>
      <c r="CGC745" s="479"/>
      <c r="CGD745" s="479"/>
      <c r="CGE745" s="479"/>
      <c r="CGF745" s="479"/>
      <c r="CGG745" s="479"/>
      <c r="CGH745" s="479"/>
      <c r="CGI745" s="479"/>
      <c r="CGJ745" s="479"/>
      <c r="CGK745" s="479"/>
      <c r="CGL745" s="479"/>
      <c r="CGM745" s="479"/>
      <c r="CGN745" s="479"/>
      <c r="CGO745" s="479"/>
      <c r="CGP745" s="479"/>
      <c r="CGQ745" s="479"/>
      <c r="CGR745" s="479"/>
      <c r="CGS745" s="479"/>
      <c r="CGT745" s="479"/>
      <c r="CGU745" s="479"/>
      <c r="CGV745" s="479"/>
      <c r="CGW745" s="479"/>
      <c r="CGX745" s="479"/>
      <c r="CGY745" s="479"/>
      <c r="CGZ745" s="479"/>
      <c r="CHA745" s="479"/>
      <c r="CHB745" s="479"/>
      <c r="CHC745" s="479"/>
      <c r="CHD745" s="479"/>
      <c r="CHE745" s="479"/>
      <c r="CHF745" s="479"/>
      <c r="CHG745" s="479"/>
      <c r="CHH745" s="479"/>
      <c r="CHI745" s="479"/>
      <c r="CHJ745" s="479"/>
      <c r="CHK745" s="479"/>
      <c r="CHL745" s="479"/>
      <c r="CHM745" s="479"/>
      <c r="CHN745" s="479"/>
      <c r="CHO745" s="479"/>
      <c r="CHP745" s="479"/>
      <c r="CHQ745" s="479"/>
      <c r="CHR745" s="479"/>
      <c r="CHS745" s="479"/>
      <c r="CHT745" s="479"/>
      <c r="CHU745" s="479"/>
      <c r="CHV745" s="479"/>
      <c r="CHW745" s="479"/>
      <c r="CHX745" s="479"/>
      <c r="CHY745" s="479"/>
      <c r="CHZ745" s="479"/>
      <c r="CIA745" s="479"/>
      <c r="CIB745" s="479"/>
      <c r="CIC745" s="479"/>
      <c r="CID745" s="479"/>
      <c r="CIE745" s="479"/>
      <c r="CIF745" s="479"/>
      <c r="CIG745" s="479"/>
      <c r="CIH745" s="479"/>
      <c r="CII745" s="479"/>
      <c r="CIJ745" s="479"/>
      <c r="CIK745" s="479"/>
      <c r="CIL745" s="479"/>
      <c r="CIM745" s="479"/>
      <c r="CIN745" s="479"/>
      <c r="CIO745" s="479"/>
      <c r="CIP745" s="479"/>
      <c r="CIQ745" s="479"/>
      <c r="CIR745" s="479"/>
      <c r="CIS745" s="479"/>
      <c r="CIT745" s="479"/>
      <c r="CIU745" s="479"/>
      <c r="CIV745" s="479"/>
      <c r="CIW745" s="479"/>
      <c r="CIX745" s="479"/>
      <c r="CIY745" s="479"/>
      <c r="CIZ745" s="479"/>
      <c r="CJA745" s="479"/>
      <c r="CJB745" s="479"/>
      <c r="CJC745" s="479"/>
      <c r="CJD745" s="479"/>
      <c r="CJE745" s="479"/>
      <c r="CJF745" s="479"/>
      <c r="CJG745" s="479"/>
      <c r="CJH745" s="479"/>
      <c r="CJI745" s="479"/>
      <c r="CJJ745" s="479"/>
      <c r="CJK745" s="479"/>
      <c r="CJL745" s="479"/>
      <c r="CJM745" s="479"/>
      <c r="CJN745" s="479"/>
      <c r="CJO745" s="479"/>
      <c r="CJP745" s="479"/>
      <c r="CJQ745" s="479"/>
      <c r="CJR745" s="479"/>
      <c r="CJS745" s="479"/>
      <c r="CJT745" s="479"/>
      <c r="CJU745" s="479"/>
      <c r="CJV745" s="479"/>
      <c r="CJW745" s="479"/>
      <c r="CJX745" s="479"/>
      <c r="CJY745" s="479"/>
      <c r="CJZ745" s="479"/>
      <c r="CKA745" s="479"/>
      <c r="CKB745" s="479"/>
      <c r="CKC745" s="479"/>
      <c r="CKD745" s="479"/>
      <c r="CKE745" s="479"/>
      <c r="CKF745" s="479"/>
      <c r="CKG745" s="479"/>
      <c r="CKH745" s="479"/>
      <c r="CKI745" s="479"/>
      <c r="CKJ745" s="479"/>
      <c r="CKK745" s="479"/>
      <c r="CKL745" s="479"/>
      <c r="CKM745" s="479"/>
      <c r="CKN745" s="479"/>
      <c r="CKO745" s="479"/>
      <c r="CKP745" s="479"/>
      <c r="CKQ745" s="479"/>
      <c r="CKR745" s="479"/>
      <c r="CKS745" s="479"/>
      <c r="CKT745" s="479"/>
      <c r="CKU745" s="479"/>
      <c r="CKV745" s="479"/>
      <c r="CKW745" s="479"/>
      <c r="CKX745" s="479"/>
      <c r="CKY745" s="479"/>
      <c r="CKZ745" s="479"/>
      <c r="CLA745" s="479"/>
      <c r="CLB745" s="479"/>
      <c r="CLC745" s="479"/>
      <c r="CLD745" s="479"/>
      <c r="CLE745" s="479"/>
      <c r="CLF745" s="479"/>
      <c r="CLG745" s="479"/>
      <c r="CLH745" s="479"/>
      <c r="CLI745" s="479"/>
      <c r="CLJ745" s="479"/>
      <c r="CLK745" s="479"/>
      <c r="CLL745" s="479"/>
      <c r="CLM745" s="479"/>
      <c r="CLN745" s="479"/>
      <c r="CLO745" s="479"/>
      <c r="CLP745" s="479"/>
      <c r="CLQ745" s="479"/>
      <c r="CLR745" s="479"/>
      <c r="CLS745" s="479"/>
      <c r="CLT745" s="479"/>
      <c r="CLU745" s="479"/>
      <c r="CLV745" s="479"/>
      <c r="CLW745" s="479"/>
      <c r="CLX745" s="479"/>
      <c r="CLY745" s="479"/>
      <c r="CLZ745" s="479"/>
      <c r="CMA745" s="479"/>
      <c r="CMB745" s="479"/>
      <c r="CMC745" s="479"/>
      <c r="CMD745" s="479"/>
      <c r="CME745" s="479"/>
      <c r="CMF745" s="479"/>
      <c r="CMG745" s="479"/>
      <c r="CMH745" s="479"/>
      <c r="CMI745" s="479"/>
      <c r="CMJ745" s="479"/>
      <c r="CMK745" s="479"/>
      <c r="CML745" s="479"/>
      <c r="CMM745" s="479"/>
      <c r="CMN745" s="479"/>
      <c r="CMO745" s="479"/>
      <c r="CMP745" s="479"/>
      <c r="CMQ745" s="479"/>
      <c r="CMR745" s="479"/>
      <c r="CMS745" s="479"/>
      <c r="CMT745" s="479"/>
      <c r="CMU745" s="479"/>
      <c r="CMV745" s="479"/>
      <c r="CMW745" s="479"/>
      <c r="CMX745" s="479"/>
      <c r="CMY745" s="479"/>
      <c r="CMZ745" s="479"/>
      <c r="CNA745" s="479"/>
      <c r="CNB745" s="479"/>
      <c r="CNC745" s="479"/>
      <c r="CND745" s="479"/>
      <c r="CNE745" s="479"/>
      <c r="CNF745" s="479"/>
      <c r="CNG745" s="479"/>
      <c r="CNH745" s="479"/>
      <c r="CNI745" s="479"/>
      <c r="CNJ745" s="479"/>
      <c r="CNK745" s="479"/>
      <c r="CNL745" s="479"/>
      <c r="CNM745" s="479"/>
      <c r="CNN745" s="479"/>
      <c r="CNO745" s="479"/>
      <c r="CNP745" s="479"/>
      <c r="CNQ745" s="479"/>
      <c r="CNR745" s="479"/>
      <c r="CNS745" s="479"/>
      <c r="CNT745" s="479"/>
      <c r="CNU745" s="479"/>
      <c r="CNV745" s="479"/>
      <c r="CNW745" s="479"/>
      <c r="CNX745" s="479"/>
      <c r="CNY745" s="479"/>
      <c r="CNZ745" s="479"/>
      <c r="COA745" s="479"/>
      <c r="COB745" s="479"/>
      <c r="COC745" s="479"/>
      <c r="COD745" s="479"/>
      <c r="COE745" s="479"/>
      <c r="COF745" s="479"/>
      <c r="COG745" s="479"/>
      <c r="COH745" s="479"/>
      <c r="COI745" s="479"/>
      <c r="COJ745" s="479"/>
      <c r="COK745" s="479"/>
      <c r="COL745" s="479"/>
      <c r="COM745" s="479"/>
      <c r="CON745" s="479"/>
      <c r="COO745" s="479"/>
      <c r="COP745" s="479"/>
      <c r="COQ745" s="479"/>
      <c r="COR745" s="479"/>
      <c r="COS745" s="479"/>
      <c r="COT745" s="479"/>
      <c r="COU745" s="479"/>
      <c r="COV745" s="479"/>
      <c r="COW745" s="479"/>
      <c r="COX745" s="479"/>
      <c r="COY745" s="479"/>
      <c r="COZ745" s="479"/>
      <c r="CPA745" s="479"/>
      <c r="CPB745" s="479"/>
      <c r="CPC745" s="479"/>
      <c r="CPD745" s="479"/>
      <c r="CPE745" s="479"/>
      <c r="CPF745" s="479"/>
      <c r="CPG745" s="479"/>
      <c r="CPH745" s="479"/>
      <c r="CPI745" s="479"/>
      <c r="CPJ745" s="479"/>
      <c r="CPK745" s="479"/>
      <c r="CPL745" s="479"/>
      <c r="CPM745" s="479"/>
      <c r="CPN745" s="479"/>
      <c r="CPO745" s="479"/>
      <c r="CPP745" s="479"/>
      <c r="CPQ745" s="479"/>
      <c r="CPR745" s="479"/>
      <c r="CPS745" s="479"/>
      <c r="CPT745" s="479"/>
      <c r="CPU745" s="479"/>
      <c r="CPV745" s="479"/>
      <c r="CPW745" s="479"/>
      <c r="CPX745" s="479"/>
      <c r="CPY745" s="479"/>
      <c r="CPZ745" s="479"/>
      <c r="CQA745" s="479"/>
      <c r="CQB745" s="479"/>
      <c r="CQC745" s="479"/>
      <c r="CQD745" s="479"/>
      <c r="CQE745" s="479"/>
      <c r="CQF745" s="479"/>
      <c r="CQG745" s="479"/>
      <c r="CQH745" s="479"/>
      <c r="CQI745" s="479"/>
      <c r="CQJ745" s="479"/>
      <c r="CQK745" s="479"/>
      <c r="CQL745" s="479"/>
      <c r="CQM745" s="479"/>
      <c r="CQN745" s="479"/>
      <c r="CQO745" s="479"/>
      <c r="CQP745" s="479"/>
      <c r="CQQ745" s="479"/>
      <c r="CQR745" s="479"/>
      <c r="CQS745" s="479"/>
      <c r="CQT745" s="479"/>
      <c r="CQU745" s="479"/>
      <c r="CQV745" s="479"/>
      <c r="CQW745" s="479"/>
      <c r="CQX745" s="479"/>
      <c r="CQY745" s="479"/>
      <c r="CQZ745" s="479"/>
      <c r="CRA745" s="479"/>
      <c r="CRB745" s="479"/>
      <c r="CRC745" s="479"/>
      <c r="CRD745" s="479"/>
      <c r="CRE745" s="479"/>
      <c r="CRF745" s="479"/>
      <c r="CRG745" s="479"/>
      <c r="CRH745" s="479"/>
      <c r="CRI745" s="479"/>
      <c r="CRJ745" s="479"/>
      <c r="CRK745" s="479"/>
      <c r="CRL745" s="479"/>
      <c r="CRM745" s="479"/>
      <c r="CRN745" s="479"/>
      <c r="CRO745" s="479"/>
      <c r="CRP745" s="479"/>
      <c r="CRQ745" s="479"/>
      <c r="CRR745" s="479"/>
      <c r="CRS745" s="479"/>
      <c r="CRT745" s="479"/>
      <c r="CRU745" s="479"/>
      <c r="CRV745" s="479"/>
      <c r="CRW745" s="479"/>
      <c r="CRX745" s="479"/>
      <c r="CRY745" s="479"/>
      <c r="CRZ745" s="479"/>
      <c r="CSA745" s="479"/>
      <c r="CSB745" s="479"/>
      <c r="CSC745" s="479"/>
      <c r="CSD745" s="479"/>
      <c r="CSE745" s="479"/>
      <c r="CSF745" s="479"/>
      <c r="CSG745" s="479"/>
      <c r="CSH745" s="479"/>
      <c r="CSI745" s="479"/>
      <c r="CSJ745" s="479"/>
      <c r="CSK745" s="479"/>
      <c r="CSL745" s="479"/>
      <c r="CSM745" s="479"/>
      <c r="CSN745" s="479"/>
      <c r="CSO745" s="479"/>
      <c r="CSP745" s="479"/>
      <c r="CSQ745" s="479"/>
      <c r="CSR745" s="479"/>
      <c r="CSS745" s="479"/>
      <c r="CST745" s="479"/>
      <c r="CSU745" s="479"/>
      <c r="CSV745" s="479"/>
      <c r="CSW745" s="479"/>
      <c r="CSX745" s="479"/>
      <c r="CSY745" s="479"/>
      <c r="CSZ745" s="479"/>
      <c r="CTA745" s="479"/>
      <c r="CTB745" s="479"/>
      <c r="CTC745" s="479"/>
      <c r="CTD745" s="479"/>
      <c r="CTE745" s="479"/>
      <c r="CTF745" s="479"/>
      <c r="CTG745" s="479"/>
      <c r="CTH745" s="479"/>
      <c r="CTI745" s="479"/>
      <c r="CTJ745" s="479"/>
      <c r="CTK745" s="479"/>
      <c r="CTL745" s="479"/>
      <c r="CTM745" s="479"/>
      <c r="CTN745" s="479"/>
      <c r="CTO745" s="479"/>
      <c r="CTP745" s="479"/>
      <c r="CTQ745" s="479"/>
      <c r="CTR745" s="479"/>
      <c r="CTS745" s="479"/>
      <c r="CTT745" s="479"/>
      <c r="CTU745" s="479"/>
      <c r="CTV745" s="479"/>
      <c r="CTW745" s="479"/>
      <c r="CTX745" s="479"/>
      <c r="CTY745" s="479"/>
      <c r="CTZ745" s="479"/>
      <c r="CUA745" s="479"/>
      <c r="CUB745" s="479"/>
      <c r="CUC745" s="479"/>
      <c r="CUD745" s="479"/>
      <c r="CUE745" s="479"/>
      <c r="CUF745" s="479"/>
      <c r="CUG745" s="479"/>
      <c r="CUH745" s="479"/>
      <c r="CUI745" s="479"/>
      <c r="CUJ745" s="479"/>
      <c r="CUK745" s="479"/>
      <c r="CUL745" s="479"/>
      <c r="CUM745" s="479"/>
      <c r="CUN745" s="479"/>
      <c r="CUO745" s="479"/>
      <c r="CUP745" s="479"/>
      <c r="CUQ745" s="479"/>
      <c r="CUR745" s="479"/>
      <c r="CUS745" s="479"/>
      <c r="CUT745" s="479"/>
      <c r="CUU745" s="479"/>
      <c r="CUV745" s="479"/>
      <c r="CUW745" s="479"/>
      <c r="CUX745" s="479"/>
      <c r="CUY745" s="479"/>
      <c r="CUZ745" s="479"/>
      <c r="CVA745" s="479"/>
      <c r="CVB745" s="479"/>
      <c r="CVC745" s="479"/>
      <c r="CVD745" s="479"/>
      <c r="CVE745" s="479"/>
      <c r="CVF745" s="479"/>
      <c r="CVG745" s="479"/>
      <c r="CVH745" s="479"/>
      <c r="CVI745" s="479"/>
      <c r="CVJ745" s="479"/>
      <c r="CVK745" s="479"/>
      <c r="CVL745" s="479"/>
      <c r="CVM745" s="479"/>
      <c r="CVN745" s="479"/>
      <c r="CVO745" s="479"/>
      <c r="CVP745" s="479"/>
      <c r="CVQ745" s="479"/>
      <c r="CVR745" s="479"/>
      <c r="CVS745" s="479"/>
      <c r="CVT745" s="479"/>
      <c r="CVU745" s="479"/>
      <c r="CVV745" s="479"/>
      <c r="CVW745" s="479"/>
      <c r="CVX745" s="479"/>
      <c r="CVY745" s="479"/>
      <c r="CVZ745" s="479"/>
      <c r="CWA745" s="479"/>
      <c r="CWB745" s="479"/>
      <c r="CWC745" s="479"/>
      <c r="CWD745" s="479"/>
      <c r="CWE745" s="479"/>
      <c r="CWF745" s="479"/>
      <c r="CWG745" s="479"/>
      <c r="CWH745" s="479"/>
      <c r="CWI745" s="479"/>
      <c r="CWJ745" s="479"/>
      <c r="CWK745" s="479"/>
      <c r="CWL745" s="479"/>
      <c r="CWM745" s="479"/>
      <c r="CWN745" s="479"/>
      <c r="CWO745" s="479"/>
      <c r="CWP745" s="479"/>
      <c r="CWQ745" s="479"/>
      <c r="CWR745" s="479"/>
      <c r="CWS745" s="479"/>
      <c r="CWT745" s="479"/>
      <c r="CWU745" s="479"/>
      <c r="CWV745" s="479"/>
      <c r="CWW745" s="479"/>
      <c r="CWX745" s="479"/>
      <c r="CWY745" s="479"/>
      <c r="CWZ745" s="479"/>
      <c r="CXA745" s="479"/>
      <c r="CXB745" s="479"/>
      <c r="CXC745" s="479"/>
      <c r="CXD745" s="479"/>
      <c r="CXE745" s="479"/>
      <c r="CXF745" s="479"/>
      <c r="CXG745" s="479"/>
      <c r="CXH745" s="479"/>
      <c r="CXI745" s="479"/>
      <c r="CXJ745" s="479"/>
      <c r="CXK745" s="479"/>
      <c r="CXL745" s="479"/>
      <c r="CXM745" s="479"/>
      <c r="CXN745" s="479"/>
      <c r="CXO745" s="479"/>
      <c r="CXP745" s="479"/>
      <c r="CXQ745" s="479"/>
      <c r="CXR745" s="479"/>
      <c r="CXS745" s="479"/>
      <c r="CXT745" s="479"/>
      <c r="CXU745" s="479"/>
      <c r="CXV745" s="479"/>
      <c r="CXW745" s="479"/>
      <c r="CXX745" s="479"/>
      <c r="CXY745" s="479"/>
      <c r="CXZ745" s="479"/>
      <c r="CYA745" s="479"/>
      <c r="CYB745" s="479"/>
      <c r="CYC745" s="479"/>
      <c r="CYD745" s="479"/>
      <c r="CYE745" s="479"/>
      <c r="CYF745" s="479"/>
      <c r="CYG745" s="479"/>
      <c r="CYH745" s="479"/>
      <c r="CYI745" s="479"/>
      <c r="CYJ745" s="479"/>
      <c r="CYK745" s="479"/>
      <c r="CYL745" s="479"/>
      <c r="CYM745" s="479"/>
      <c r="CYN745" s="479"/>
      <c r="CYO745" s="479"/>
      <c r="CYP745" s="479"/>
      <c r="CYQ745" s="479"/>
      <c r="CYR745" s="479"/>
      <c r="CYS745" s="479"/>
      <c r="CYT745" s="479"/>
      <c r="CYU745" s="479"/>
      <c r="CYV745" s="479"/>
      <c r="CYW745" s="479"/>
      <c r="CYX745" s="479"/>
      <c r="CYY745" s="479"/>
      <c r="CYZ745" s="479"/>
      <c r="CZA745" s="479"/>
      <c r="CZB745" s="479"/>
      <c r="CZC745" s="479"/>
      <c r="CZD745" s="479"/>
      <c r="CZE745" s="479"/>
      <c r="CZF745" s="479"/>
      <c r="CZG745" s="479"/>
      <c r="CZH745" s="479"/>
      <c r="CZI745" s="479"/>
      <c r="CZJ745" s="479"/>
      <c r="CZK745" s="479"/>
      <c r="CZL745" s="479"/>
      <c r="CZM745" s="479"/>
      <c r="CZN745" s="479"/>
      <c r="CZO745" s="479"/>
      <c r="CZP745" s="479"/>
      <c r="CZQ745" s="479"/>
      <c r="CZR745" s="479"/>
      <c r="CZS745" s="479"/>
      <c r="CZT745" s="479"/>
      <c r="CZU745" s="479"/>
      <c r="CZV745" s="479"/>
      <c r="CZW745" s="479"/>
      <c r="CZX745" s="479"/>
      <c r="CZY745" s="479"/>
      <c r="CZZ745" s="479"/>
      <c r="DAA745" s="479"/>
      <c r="DAB745" s="479"/>
      <c r="DAC745" s="479"/>
      <c r="DAD745" s="479"/>
      <c r="DAE745" s="479"/>
      <c r="DAF745" s="479"/>
      <c r="DAG745" s="479"/>
      <c r="DAH745" s="479"/>
      <c r="DAI745" s="479"/>
      <c r="DAJ745" s="479"/>
      <c r="DAK745" s="479"/>
      <c r="DAL745" s="479"/>
      <c r="DAM745" s="479"/>
      <c r="DAN745" s="479"/>
      <c r="DAO745" s="479"/>
      <c r="DAP745" s="479"/>
      <c r="DAQ745" s="479"/>
      <c r="DAR745" s="479"/>
      <c r="DAS745" s="479"/>
      <c r="DAT745" s="479"/>
      <c r="DAU745" s="479"/>
      <c r="DAV745" s="479"/>
      <c r="DAW745" s="479"/>
      <c r="DAX745" s="479"/>
      <c r="DAY745" s="479"/>
      <c r="DAZ745" s="479"/>
      <c r="DBA745" s="479"/>
      <c r="DBB745" s="479"/>
      <c r="DBC745" s="479"/>
      <c r="DBD745" s="479"/>
      <c r="DBE745" s="479"/>
      <c r="DBF745" s="479"/>
      <c r="DBG745" s="479"/>
      <c r="DBH745" s="479"/>
      <c r="DBI745" s="479"/>
      <c r="DBJ745" s="479"/>
      <c r="DBK745" s="479"/>
      <c r="DBL745" s="479"/>
      <c r="DBM745" s="479"/>
      <c r="DBN745" s="479"/>
      <c r="DBO745" s="479"/>
      <c r="DBP745" s="479"/>
      <c r="DBQ745" s="479"/>
      <c r="DBR745" s="479"/>
      <c r="DBS745" s="479"/>
      <c r="DBT745" s="479"/>
      <c r="DBU745" s="479"/>
      <c r="DBV745" s="479"/>
      <c r="DBW745" s="479"/>
      <c r="DBX745" s="479"/>
      <c r="DBY745" s="479"/>
      <c r="DBZ745" s="479"/>
      <c r="DCA745" s="479"/>
      <c r="DCB745" s="479"/>
      <c r="DCC745" s="479"/>
      <c r="DCD745" s="479"/>
      <c r="DCE745" s="479"/>
      <c r="DCF745" s="479"/>
      <c r="DCG745" s="479"/>
      <c r="DCH745" s="479"/>
      <c r="DCI745" s="479"/>
      <c r="DCJ745" s="479"/>
      <c r="DCK745" s="479"/>
      <c r="DCL745" s="479"/>
      <c r="DCM745" s="479"/>
      <c r="DCN745" s="479"/>
      <c r="DCO745" s="479"/>
      <c r="DCP745" s="479"/>
      <c r="DCQ745" s="479"/>
      <c r="DCR745" s="479"/>
      <c r="DCS745" s="479"/>
      <c r="DCT745" s="479"/>
      <c r="DCU745" s="479"/>
      <c r="DCV745" s="479"/>
      <c r="DCW745" s="479"/>
      <c r="DCX745" s="479"/>
      <c r="DCY745" s="479"/>
      <c r="DCZ745" s="479"/>
      <c r="DDA745" s="479"/>
      <c r="DDB745" s="479"/>
      <c r="DDC745" s="479"/>
      <c r="DDD745" s="479"/>
      <c r="DDE745" s="479"/>
      <c r="DDF745" s="479"/>
      <c r="DDG745" s="479"/>
      <c r="DDH745" s="479"/>
      <c r="DDI745" s="479"/>
      <c r="DDJ745" s="479"/>
      <c r="DDK745" s="479"/>
      <c r="DDL745" s="479"/>
      <c r="DDM745" s="479"/>
      <c r="DDN745" s="479"/>
      <c r="DDO745" s="479"/>
      <c r="DDP745" s="479"/>
      <c r="DDQ745" s="479"/>
      <c r="DDR745" s="479"/>
      <c r="DDS745" s="479"/>
      <c r="DDT745" s="479"/>
      <c r="DDU745" s="479"/>
      <c r="DDV745" s="479"/>
      <c r="DDW745" s="479"/>
      <c r="DDX745" s="479"/>
      <c r="DDY745" s="479"/>
      <c r="DDZ745" s="479"/>
      <c r="DEA745" s="479"/>
      <c r="DEB745" s="479"/>
      <c r="DEC745" s="479"/>
      <c r="DED745" s="479"/>
      <c r="DEE745" s="479"/>
      <c r="DEF745" s="479"/>
      <c r="DEG745" s="479"/>
      <c r="DEH745" s="479"/>
      <c r="DEI745" s="479"/>
      <c r="DEJ745" s="479"/>
      <c r="DEK745" s="479"/>
      <c r="DEL745" s="479"/>
      <c r="DEM745" s="479"/>
      <c r="DEN745" s="479"/>
      <c r="DEO745" s="479"/>
      <c r="DEP745" s="479"/>
      <c r="DEQ745" s="479"/>
      <c r="DER745" s="479"/>
      <c r="DES745" s="479"/>
      <c r="DET745" s="479"/>
      <c r="DEU745" s="479"/>
      <c r="DEV745" s="479"/>
      <c r="DEW745" s="479"/>
      <c r="DEX745" s="479"/>
      <c r="DEY745" s="479"/>
      <c r="DEZ745" s="479"/>
      <c r="DFA745" s="479"/>
      <c r="DFB745" s="479"/>
      <c r="DFC745" s="479"/>
      <c r="DFD745" s="479"/>
      <c r="DFE745" s="479"/>
      <c r="DFF745" s="479"/>
      <c r="DFG745" s="479"/>
      <c r="DFH745" s="479"/>
      <c r="DFI745" s="479"/>
      <c r="DFJ745" s="479"/>
      <c r="DFK745" s="479"/>
      <c r="DFL745" s="479"/>
      <c r="DFM745" s="479"/>
      <c r="DFN745" s="479"/>
      <c r="DFO745" s="479"/>
      <c r="DFP745" s="479"/>
      <c r="DFQ745" s="479"/>
      <c r="DFR745" s="479"/>
      <c r="DFS745" s="479"/>
      <c r="DFT745" s="479"/>
      <c r="DFU745" s="479"/>
      <c r="DFV745" s="479"/>
      <c r="DFW745" s="479"/>
      <c r="DFX745" s="479"/>
      <c r="DFY745" s="479"/>
      <c r="DFZ745" s="479"/>
      <c r="DGA745" s="479"/>
      <c r="DGB745" s="479"/>
      <c r="DGC745" s="479"/>
      <c r="DGD745" s="479"/>
      <c r="DGE745" s="479"/>
      <c r="DGF745" s="479"/>
      <c r="DGG745" s="479"/>
      <c r="DGH745" s="479"/>
      <c r="DGI745" s="479"/>
      <c r="DGJ745" s="479"/>
      <c r="DGK745" s="479"/>
      <c r="DGL745" s="479"/>
      <c r="DGM745" s="479"/>
      <c r="DGN745" s="479"/>
      <c r="DGO745" s="479"/>
      <c r="DGP745" s="479"/>
      <c r="DGQ745" s="479"/>
      <c r="DGR745" s="479"/>
      <c r="DGS745" s="479"/>
      <c r="DGT745" s="479"/>
      <c r="DGU745" s="479"/>
      <c r="DGV745" s="479"/>
      <c r="DGW745" s="479"/>
      <c r="DGX745" s="479"/>
      <c r="DGY745" s="479"/>
      <c r="DGZ745" s="479"/>
      <c r="DHA745" s="479"/>
      <c r="DHB745" s="479"/>
      <c r="DHC745" s="479"/>
      <c r="DHD745" s="479"/>
      <c r="DHE745" s="479"/>
      <c r="DHF745" s="479"/>
      <c r="DHG745" s="479"/>
      <c r="DHH745" s="479"/>
      <c r="DHI745" s="479"/>
      <c r="DHJ745" s="479"/>
      <c r="DHK745" s="479"/>
      <c r="DHL745" s="479"/>
      <c r="DHM745" s="479"/>
      <c r="DHN745" s="479"/>
      <c r="DHO745" s="479"/>
      <c r="DHP745" s="479"/>
      <c r="DHQ745" s="479"/>
      <c r="DHR745" s="479"/>
      <c r="DHS745" s="479"/>
      <c r="DHT745" s="479"/>
      <c r="DHU745" s="479"/>
      <c r="DHV745" s="479"/>
      <c r="DHW745" s="479"/>
      <c r="DHX745" s="479"/>
      <c r="DHY745" s="479"/>
      <c r="DHZ745" s="479"/>
      <c r="DIA745" s="479"/>
      <c r="DIB745" s="479"/>
      <c r="DIC745" s="479"/>
      <c r="DID745" s="479"/>
      <c r="DIE745" s="479"/>
      <c r="DIF745" s="479"/>
      <c r="DIG745" s="479"/>
      <c r="DIH745" s="479"/>
      <c r="DII745" s="479"/>
      <c r="DIJ745" s="479"/>
      <c r="DIK745" s="479"/>
      <c r="DIL745" s="479"/>
      <c r="DIM745" s="479"/>
      <c r="DIN745" s="479"/>
      <c r="DIO745" s="479"/>
      <c r="DIP745" s="479"/>
      <c r="DIQ745" s="479"/>
      <c r="DIR745" s="479"/>
      <c r="DIS745" s="479"/>
      <c r="DIT745" s="479"/>
      <c r="DIU745" s="479"/>
      <c r="DIV745" s="479"/>
      <c r="DIW745" s="479"/>
      <c r="DIX745" s="479"/>
      <c r="DIY745" s="479"/>
      <c r="DIZ745" s="479"/>
      <c r="DJA745" s="479"/>
      <c r="DJB745" s="479"/>
      <c r="DJC745" s="479"/>
      <c r="DJD745" s="479"/>
      <c r="DJE745" s="479"/>
      <c r="DJF745" s="479"/>
      <c r="DJG745" s="479"/>
      <c r="DJH745" s="479"/>
      <c r="DJI745" s="479"/>
      <c r="DJJ745" s="479"/>
      <c r="DJK745" s="479"/>
      <c r="DJL745" s="479"/>
      <c r="DJM745" s="479"/>
      <c r="DJN745" s="479"/>
      <c r="DJO745" s="479"/>
      <c r="DJP745" s="479"/>
      <c r="DJQ745" s="479"/>
      <c r="DJR745" s="479"/>
      <c r="DJS745" s="479"/>
      <c r="DJT745" s="479"/>
      <c r="DJU745" s="479"/>
      <c r="DJV745" s="479"/>
      <c r="DJW745" s="479"/>
      <c r="DJX745" s="479"/>
      <c r="DJY745" s="479"/>
      <c r="DJZ745" s="479"/>
      <c r="DKA745" s="479"/>
      <c r="DKB745" s="479"/>
      <c r="DKC745" s="479"/>
      <c r="DKD745" s="479"/>
      <c r="DKE745" s="479"/>
      <c r="DKF745" s="479"/>
      <c r="DKG745" s="479"/>
      <c r="DKH745" s="479"/>
      <c r="DKI745" s="479"/>
      <c r="DKJ745" s="479"/>
      <c r="DKK745" s="479"/>
      <c r="DKL745" s="479"/>
      <c r="DKM745" s="479"/>
      <c r="DKN745" s="479"/>
      <c r="DKO745" s="479"/>
      <c r="DKP745" s="479"/>
      <c r="DKQ745" s="479"/>
      <c r="DKR745" s="479"/>
      <c r="DKS745" s="479"/>
      <c r="DKT745" s="479"/>
      <c r="DKU745" s="479"/>
      <c r="DKV745" s="479"/>
      <c r="DKW745" s="479"/>
      <c r="DKX745" s="479"/>
      <c r="DKY745" s="479"/>
      <c r="DKZ745" s="479"/>
      <c r="DLA745" s="479"/>
      <c r="DLB745" s="479"/>
      <c r="DLC745" s="479"/>
      <c r="DLD745" s="479"/>
      <c r="DLE745" s="479"/>
      <c r="DLF745" s="479"/>
      <c r="DLG745" s="479"/>
      <c r="DLH745" s="479"/>
      <c r="DLI745" s="479"/>
      <c r="DLJ745" s="479"/>
      <c r="DLK745" s="479"/>
      <c r="DLL745" s="479"/>
      <c r="DLM745" s="479"/>
      <c r="DLN745" s="479"/>
      <c r="DLO745" s="479"/>
      <c r="DLP745" s="479"/>
      <c r="DLQ745" s="479"/>
      <c r="DLR745" s="479"/>
      <c r="DLS745" s="479"/>
      <c r="DLT745" s="479"/>
      <c r="DLU745" s="479"/>
      <c r="DLV745" s="479"/>
      <c r="DLW745" s="479"/>
      <c r="DLX745" s="479"/>
      <c r="DLY745" s="479"/>
      <c r="DLZ745" s="479"/>
      <c r="DMA745" s="479"/>
      <c r="DMB745" s="479"/>
      <c r="DMC745" s="479"/>
      <c r="DMD745" s="479"/>
      <c r="DME745" s="479"/>
      <c r="DMF745" s="479"/>
      <c r="DMG745" s="479"/>
      <c r="DMH745" s="479"/>
      <c r="DMI745" s="479"/>
      <c r="DMJ745" s="479"/>
      <c r="DMK745" s="479"/>
      <c r="DML745" s="479"/>
      <c r="DMM745" s="479"/>
      <c r="DMN745" s="479"/>
      <c r="DMO745" s="479"/>
      <c r="DMP745" s="479"/>
      <c r="DMQ745" s="479"/>
      <c r="DMR745" s="479"/>
      <c r="DMS745" s="479"/>
      <c r="DMT745" s="479"/>
      <c r="DMU745" s="479"/>
      <c r="DMV745" s="479"/>
      <c r="DMW745" s="479"/>
      <c r="DMX745" s="479"/>
      <c r="DMY745" s="479"/>
      <c r="DMZ745" s="479"/>
      <c r="DNA745" s="479"/>
      <c r="DNB745" s="479"/>
      <c r="DNC745" s="479"/>
      <c r="DND745" s="479"/>
      <c r="DNE745" s="479"/>
      <c r="DNF745" s="479"/>
      <c r="DNG745" s="479"/>
      <c r="DNH745" s="479"/>
      <c r="DNI745" s="479"/>
      <c r="DNJ745" s="479"/>
      <c r="DNK745" s="479"/>
      <c r="DNL745" s="479"/>
      <c r="DNM745" s="479"/>
      <c r="DNN745" s="479"/>
      <c r="DNO745" s="479"/>
      <c r="DNP745" s="479"/>
      <c r="DNQ745" s="479"/>
      <c r="DNR745" s="479"/>
      <c r="DNS745" s="479"/>
      <c r="DNT745" s="479"/>
      <c r="DNU745" s="479"/>
      <c r="DNV745" s="479"/>
      <c r="DNW745" s="479"/>
      <c r="DNX745" s="479"/>
      <c r="DNY745" s="479"/>
      <c r="DNZ745" s="479"/>
      <c r="DOA745" s="479"/>
      <c r="DOB745" s="479"/>
      <c r="DOC745" s="479"/>
      <c r="DOD745" s="479"/>
      <c r="DOE745" s="479"/>
      <c r="DOF745" s="479"/>
      <c r="DOG745" s="479"/>
      <c r="DOH745" s="479"/>
      <c r="DOI745" s="479"/>
      <c r="DOJ745" s="479"/>
      <c r="DOK745" s="479"/>
      <c r="DOL745" s="479"/>
      <c r="DOM745" s="479"/>
      <c r="DON745" s="479"/>
      <c r="DOO745" s="479"/>
      <c r="DOP745" s="479"/>
      <c r="DOQ745" s="479"/>
      <c r="DOR745" s="479"/>
      <c r="DOS745" s="479"/>
      <c r="DOT745" s="479"/>
      <c r="DOU745" s="479"/>
      <c r="DOV745" s="479"/>
      <c r="DOW745" s="479"/>
      <c r="DOX745" s="479"/>
      <c r="DOY745" s="479"/>
      <c r="DOZ745" s="479"/>
      <c r="DPA745" s="479"/>
      <c r="DPB745" s="479"/>
      <c r="DPC745" s="479"/>
      <c r="DPD745" s="479"/>
      <c r="DPE745" s="479"/>
      <c r="DPF745" s="479"/>
      <c r="DPG745" s="479"/>
      <c r="DPH745" s="479"/>
      <c r="DPI745" s="479"/>
      <c r="DPJ745" s="479"/>
      <c r="DPK745" s="479"/>
      <c r="DPL745" s="479"/>
      <c r="DPM745" s="479"/>
      <c r="DPN745" s="479"/>
      <c r="DPO745" s="479"/>
      <c r="DPP745" s="479"/>
      <c r="DPQ745" s="479"/>
      <c r="DPR745" s="479"/>
      <c r="DPS745" s="479"/>
      <c r="DPT745" s="479"/>
      <c r="DPU745" s="479"/>
      <c r="DPV745" s="479"/>
      <c r="DPW745" s="479"/>
      <c r="DPX745" s="479"/>
      <c r="DPY745" s="479"/>
      <c r="DPZ745" s="479"/>
      <c r="DQA745" s="479"/>
      <c r="DQB745" s="479"/>
      <c r="DQC745" s="479"/>
      <c r="DQD745" s="479"/>
      <c r="DQE745" s="479"/>
      <c r="DQF745" s="479"/>
      <c r="DQG745" s="479"/>
      <c r="DQH745" s="479"/>
      <c r="DQI745" s="479"/>
      <c r="DQJ745" s="479"/>
      <c r="DQK745" s="479"/>
      <c r="DQL745" s="479"/>
      <c r="DQM745" s="479"/>
      <c r="DQN745" s="479"/>
      <c r="DQO745" s="479"/>
      <c r="DQP745" s="479"/>
      <c r="DQQ745" s="479"/>
      <c r="DQR745" s="479"/>
      <c r="DQS745" s="479"/>
      <c r="DQT745" s="479"/>
      <c r="DQU745" s="479"/>
      <c r="DQV745" s="479"/>
      <c r="DQW745" s="479"/>
      <c r="DQX745" s="479"/>
      <c r="DQY745" s="479"/>
      <c r="DQZ745" s="479"/>
      <c r="DRA745" s="479"/>
      <c r="DRB745" s="479"/>
      <c r="DRC745" s="479"/>
      <c r="DRD745" s="479"/>
      <c r="DRE745" s="479"/>
      <c r="DRF745" s="479"/>
      <c r="DRG745" s="479"/>
      <c r="DRH745" s="479"/>
      <c r="DRI745" s="479"/>
      <c r="DRJ745" s="479"/>
      <c r="DRK745" s="479"/>
      <c r="DRL745" s="479"/>
      <c r="DRM745" s="479"/>
      <c r="DRN745" s="479"/>
      <c r="DRO745" s="479"/>
      <c r="DRP745" s="479"/>
      <c r="DRQ745" s="479"/>
      <c r="DRR745" s="479"/>
      <c r="DRS745" s="479"/>
      <c r="DRT745" s="479"/>
      <c r="DRU745" s="479"/>
      <c r="DRV745" s="479"/>
      <c r="DRW745" s="479"/>
      <c r="DRX745" s="479"/>
      <c r="DRY745" s="479"/>
      <c r="DRZ745" s="479"/>
      <c r="DSA745" s="479"/>
      <c r="DSB745" s="479"/>
      <c r="DSC745" s="479"/>
      <c r="DSD745" s="479"/>
      <c r="DSE745" s="479"/>
      <c r="DSF745" s="479"/>
      <c r="DSG745" s="479"/>
      <c r="DSH745" s="479"/>
      <c r="DSI745" s="479"/>
      <c r="DSJ745" s="479"/>
      <c r="DSK745" s="479"/>
      <c r="DSL745" s="479"/>
      <c r="DSM745" s="479"/>
      <c r="DSN745" s="479"/>
      <c r="DSO745" s="479"/>
      <c r="DSP745" s="479"/>
      <c r="DSQ745" s="479"/>
      <c r="DSR745" s="479"/>
      <c r="DSS745" s="479"/>
      <c r="DST745" s="479"/>
      <c r="DSU745" s="479"/>
      <c r="DSV745" s="479"/>
      <c r="DSW745" s="479"/>
      <c r="DSX745" s="479"/>
      <c r="DSY745" s="479"/>
      <c r="DSZ745" s="479"/>
      <c r="DTA745" s="479"/>
      <c r="DTB745" s="479"/>
      <c r="DTC745" s="479"/>
      <c r="DTD745" s="479"/>
      <c r="DTE745" s="479"/>
      <c r="DTF745" s="479"/>
      <c r="DTG745" s="479"/>
      <c r="DTH745" s="479"/>
      <c r="DTI745" s="479"/>
      <c r="DTJ745" s="479"/>
      <c r="DTK745" s="479"/>
      <c r="DTL745" s="479"/>
      <c r="DTM745" s="479"/>
      <c r="DTN745" s="479"/>
      <c r="DTO745" s="479"/>
      <c r="DTP745" s="479"/>
      <c r="DTQ745" s="479"/>
      <c r="DTR745" s="479"/>
      <c r="DTS745" s="479"/>
      <c r="DTT745" s="479"/>
      <c r="DTU745" s="479"/>
      <c r="DTV745" s="479"/>
      <c r="DTW745" s="479"/>
      <c r="DTX745" s="479"/>
      <c r="DTY745" s="479"/>
      <c r="DTZ745" s="479"/>
      <c r="DUA745" s="479"/>
      <c r="DUB745" s="479"/>
      <c r="DUC745" s="479"/>
      <c r="DUD745" s="479"/>
      <c r="DUE745" s="479"/>
      <c r="DUF745" s="479"/>
      <c r="DUG745" s="479"/>
      <c r="DUH745" s="479"/>
      <c r="DUI745" s="479"/>
      <c r="DUJ745" s="479"/>
      <c r="DUK745" s="479"/>
      <c r="DUL745" s="479"/>
      <c r="DUM745" s="479"/>
      <c r="DUN745" s="479"/>
      <c r="DUO745" s="479"/>
      <c r="DUP745" s="479"/>
      <c r="DUQ745" s="479"/>
      <c r="DUR745" s="479"/>
      <c r="DUS745" s="479"/>
      <c r="DUT745" s="479"/>
      <c r="DUU745" s="479"/>
      <c r="DUV745" s="479"/>
      <c r="DUW745" s="479"/>
      <c r="DUX745" s="479"/>
      <c r="DUY745" s="479"/>
      <c r="DUZ745" s="479"/>
      <c r="DVA745" s="479"/>
      <c r="DVB745" s="479"/>
      <c r="DVC745" s="479"/>
      <c r="DVD745" s="479"/>
      <c r="DVE745" s="479"/>
      <c r="DVF745" s="479"/>
      <c r="DVG745" s="479"/>
      <c r="DVH745" s="479"/>
      <c r="DVI745" s="479"/>
      <c r="DVJ745" s="479"/>
      <c r="DVK745" s="479"/>
      <c r="DVL745" s="479"/>
      <c r="DVM745" s="479"/>
      <c r="DVN745" s="479"/>
      <c r="DVO745" s="479"/>
      <c r="DVP745" s="479"/>
      <c r="DVQ745" s="479"/>
      <c r="DVR745" s="479"/>
      <c r="DVS745" s="479"/>
      <c r="DVT745" s="479"/>
      <c r="DVU745" s="479"/>
      <c r="DVV745" s="479"/>
      <c r="DVW745" s="479"/>
      <c r="DVX745" s="479"/>
      <c r="DVY745" s="479"/>
      <c r="DVZ745" s="479"/>
      <c r="DWA745" s="479"/>
      <c r="DWB745" s="479"/>
      <c r="DWC745" s="479"/>
      <c r="DWD745" s="479"/>
      <c r="DWE745" s="479"/>
      <c r="DWF745" s="479"/>
      <c r="DWG745" s="479"/>
      <c r="DWH745" s="479"/>
      <c r="DWI745" s="479"/>
      <c r="DWJ745" s="479"/>
      <c r="DWK745" s="479"/>
      <c r="DWL745" s="479"/>
      <c r="DWM745" s="479"/>
      <c r="DWN745" s="479"/>
      <c r="DWO745" s="479"/>
      <c r="DWP745" s="479"/>
      <c r="DWQ745" s="479"/>
      <c r="DWR745" s="479"/>
      <c r="DWS745" s="479"/>
      <c r="DWT745" s="479"/>
      <c r="DWU745" s="479"/>
      <c r="DWV745" s="479"/>
      <c r="DWW745" s="479"/>
      <c r="DWX745" s="479"/>
      <c r="DWY745" s="479"/>
      <c r="DWZ745" s="479"/>
      <c r="DXA745" s="479"/>
      <c r="DXB745" s="479"/>
      <c r="DXC745" s="479"/>
      <c r="DXD745" s="479"/>
      <c r="DXE745" s="479"/>
      <c r="DXF745" s="479"/>
      <c r="DXG745" s="479"/>
      <c r="DXH745" s="479"/>
      <c r="DXI745" s="479"/>
      <c r="DXJ745" s="479"/>
      <c r="DXK745" s="479"/>
      <c r="DXL745" s="479"/>
      <c r="DXM745" s="479"/>
      <c r="DXN745" s="479"/>
      <c r="DXO745" s="479"/>
      <c r="DXP745" s="479"/>
      <c r="DXQ745" s="479"/>
      <c r="DXR745" s="479"/>
      <c r="DXS745" s="479"/>
      <c r="DXT745" s="479"/>
      <c r="DXU745" s="479"/>
      <c r="DXV745" s="479"/>
      <c r="DXW745" s="479"/>
      <c r="DXX745" s="479"/>
      <c r="DXY745" s="479"/>
      <c r="DXZ745" s="479"/>
      <c r="DYA745" s="479"/>
      <c r="DYB745" s="479"/>
      <c r="DYC745" s="479"/>
      <c r="DYD745" s="479"/>
      <c r="DYE745" s="479"/>
      <c r="DYF745" s="479"/>
      <c r="DYG745" s="479"/>
      <c r="DYH745" s="479"/>
      <c r="DYI745" s="479"/>
      <c r="DYJ745" s="479"/>
      <c r="DYK745" s="479"/>
      <c r="DYL745" s="479"/>
      <c r="DYM745" s="479"/>
      <c r="DYN745" s="479"/>
      <c r="DYO745" s="479"/>
      <c r="DYP745" s="479"/>
      <c r="DYQ745" s="479"/>
      <c r="DYR745" s="479"/>
      <c r="DYS745" s="479"/>
      <c r="DYT745" s="479"/>
      <c r="DYU745" s="479"/>
      <c r="DYV745" s="479"/>
      <c r="DYW745" s="479"/>
      <c r="DYX745" s="479"/>
      <c r="DYY745" s="479"/>
      <c r="DYZ745" s="479"/>
      <c r="DZA745" s="479"/>
      <c r="DZB745" s="479"/>
      <c r="DZC745" s="479"/>
      <c r="DZD745" s="479"/>
      <c r="DZE745" s="479"/>
      <c r="DZF745" s="479"/>
      <c r="DZG745" s="479"/>
      <c r="DZH745" s="479"/>
      <c r="DZI745" s="479"/>
      <c r="DZJ745" s="479"/>
      <c r="DZK745" s="479"/>
      <c r="DZL745" s="479"/>
      <c r="DZM745" s="479"/>
      <c r="DZN745" s="479"/>
      <c r="DZO745" s="479"/>
      <c r="DZP745" s="479"/>
      <c r="DZQ745" s="479"/>
      <c r="DZR745" s="479"/>
      <c r="DZS745" s="479"/>
      <c r="DZT745" s="479"/>
      <c r="DZU745" s="479"/>
      <c r="DZV745" s="479"/>
      <c r="DZW745" s="479"/>
      <c r="DZX745" s="479"/>
      <c r="DZY745" s="479"/>
      <c r="DZZ745" s="479"/>
      <c r="EAA745" s="479"/>
      <c r="EAB745" s="479"/>
      <c r="EAC745" s="479"/>
      <c r="EAD745" s="479"/>
      <c r="EAE745" s="479"/>
      <c r="EAF745" s="479"/>
      <c r="EAG745" s="479"/>
      <c r="EAH745" s="479"/>
      <c r="EAI745" s="479"/>
      <c r="EAJ745" s="479"/>
      <c r="EAK745" s="479"/>
      <c r="EAL745" s="479"/>
      <c r="EAM745" s="479"/>
      <c r="EAN745" s="479"/>
      <c r="EAO745" s="479"/>
      <c r="EAP745" s="479"/>
      <c r="EAQ745" s="479"/>
      <c r="EAR745" s="479"/>
      <c r="EAS745" s="479"/>
      <c r="EAT745" s="479"/>
      <c r="EAU745" s="479"/>
      <c r="EAV745" s="479"/>
      <c r="EAW745" s="479"/>
      <c r="EAX745" s="479"/>
      <c r="EAY745" s="479"/>
      <c r="EAZ745" s="479"/>
      <c r="EBA745" s="479"/>
      <c r="EBB745" s="479"/>
      <c r="EBC745" s="479"/>
      <c r="EBD745" s="479"/>
      <c r="EBE745" s="479"/>
      <c r="EBF745" s="479"/>
      <c r="EBG745" s="479"/>
      <c r="EBH745" s="479"/>
      <c r="EBI745" s="479"/>
      <c r="EBJ745" s="479"/>
      <c r="EBK745" s="479"/>
      <c r="EBL745" s="479"/>
      <c r="EBM745" s="479"/>
      <c r="EBN745" s="479"/>
      <c r="EBO745" s="479"/>
      <c r="EBP745" s="479"/>
      <c r="EBQ745" s="479"/>
      <c r="EBR745" s="479"/>
      <c r="EBS745" s="479"/>
      <c r="EBT745" s="479"/>
      <c r="EBU745" s="479"/>
      <c r="EBV745" s="479"/>
      <c r="EBW745" s="479"/>
      <c r="EBX745" s="479"/>
      <c r="EBY745" s="479"/>
      <c r="EBZ745" s="479"/>
      <c r="ECA745" s="479"/>
      <c r="ECB745" s="479"/>
      <c r="ECC745" s="479"/>
      <c r="ECD745" s="479"/>
      <c r="ECE745" s="479"/>
      <c r="ECF745" s="479"/>
      <c r="ECG745" s="479"/>
      <c r="ECH745" s="479"/>
      <c r="ECI745" s="479"/>
      <c r="ECJ745" s="479"/>
      <c r="ECK745" s="479"/>
      <c r="ECL745" s="479"/>
      <c r="ECM745" s="479"/>
      <c r="ECN745" s="479"/>
      <c r="ECO745" s="479"/>
      <c r="ECP745" s="479"/>
      <c r="ECQ745" s="479"/>
      <c r="ECR745" s="479"/>
      <c r="ECS745" s="479"/>
      <c r="ECT745" s="479"/>
      <c r="ECU745" s="479"/>
      <c r="ECV745" s="479"/>
      <c r="ECW745" s="479"/>
      <c r="ECX745" s="479"/>
      <c r="ECY745" s="479"/>
      <c r="ECZ745" s="479"/>
      <c r="EDA745" s="479"/>
      <c r="EDB745" s="479"/>
      <c r="EDC745" s="479"/>
      <c r="EDD745" s="479"/>
      <c r="EDE745" s="479"/>
      <c r="EDF745" s="479"/>
      <c r="EDG745" s="479"/>
      <c r="EDH745" s="479"/>
      <c r="EDI745" s="479"/>
      <c r="EDJ745" s="479"/>
      <c r="EDK745" s="479"/>
      <c r="EDL745" s="479"/>
      <c r="EDM745" s="479"/>
      <c r="EDN745" s="479"/>
      <c r="EDO745" s="479"/>
      <c r="EDP745" s="479"/>
      <c r="EDQ745" s="479"/>
      <c r="EDR745" s="479"/>
      <c r="EDS745" s="479"/>
      <c r="EDT745" s="479"/>
      <c r="EDU745" s="479"/>
      <c r="EDV745" s="479"/>
      <c r="EDW745" s="479"/>
      <c r="EDX745" s="479"/>
      <c r="EDY745" s="479"/>
      <c r="EDZ745" s="479"/>
      <c r="EEA745" s="479"/>
      <c r="EEB745" s="479"/>
      <c r="EEC745" s="479"/>
      <c r="EED745" s="479"/>
      <c r="EEE745" s="479"/>
      <c r="EEF745" s="479"/>
      <c r="EEG745" s="479"/>
      <c r="EEH745" s="479"/>
      <c r="EEI745" s="479"/>
      <c r="EEJ745" s="479"/>
      <c r="EEK745" s="479"/>
      <c r="EEL745" s="479"/>
      <c r="EEM745" s="479"/>
      <c r="EEN745" s="479"/>
      <c r="EEO745" s="479"/>
      <c r="EEP745" s="479"/>
      <c r="EEQ745" s="479"/>
      <c r="EER745" s="479"/>
      <c r="EES745" s="479"/>
      <c r="EET745" s="479"/>
      <c r="EEU745" s="479"/>
      <c r="EEV745" s="479"/>
      <c r="EEW745" s="479"/>
      <c r="EEX745" s="479"/>
      <c r="EEY745" s="479"/>
      <c r="EEZ745" s="479"/>
      <c r="EFA745" s="479"/>
      <c r="EFB745" s="479"/>
      <c r="EFC745" s="479"/>
      <c r="EFD745" s="479"/>
      <c r="EFE745" s="479"/>
      <c r="EFF745" s="479"/>
      <c r="EFG745" s="479"/>
      <c r="EFH745" s="479"/>
      <c r="EFI745" s="479"/>
      <c r="EFJ745" s="479"/>
      <c r="EFK745" s="479"/>
      <c r="EFL745" s="479"/>
      <c r="EFM745" s="479"/>
      <c r="EFN745" s="479"/>
      <c r="EFO745" s="479"/>
      <c r="EFP745" s="479"/>
      <c r="EFQ745" s="479"/>
      <c r="EFR745" s="479"/>
      <c r="EFS745" s="479"/>
      <c r="EFT745" s="479"/>
      <c r="EFU745" s="479"/>
      <c r="EFV745" s="479"/>
      <c r="EFW745" s="479"/>
      <c r="EFX745" s="479"/>
      <c r="EFY745" s="479"/>
      <c r="EFZ745" s="479"/>
      <c r="EGA745" s="479"/>
      <c r="EGB745" s="479"/>
      <c r="EGC745" s="479"/>
      <c r="EGD745" s="479"/>
      <c r="EGE745" s="479"/>
      <c r="EGF745" s="479"/>
      <c r="EGG745" s="479"/>
      <c r="EGH745" s="479"/>
      <c r="EGI745" s="479"/>
      <c r="EGJ745" s="479"/>
      <c r="EGK745" s="479"/>
      <c r="EGL745" s="479"/>
      <c r="EGM745" s="479"/>
      <c r="EGN745" s="479"/>
      <c r="EGO745" s="479"/>
      <c r="EGP745" s="479"/>
      <c r="EGQ745" s="479"/>
      <c r="EGR745" s="479"/>
      <c r="EGS745" s="479"/>
      <c r="EGT745" s="479"/>
      <c r="EGU745" s="479"/>
      <c r="EGV745" s="479"/>
      <c r="EGW745" s="479"/>
      <c r="EGX745" s="479"/>
      <c r="EGY745" s="479"/>
      <c r="EGZ745" s="479"/>
      <c r="EHA745" s="479"/>
      <c r="EHB745" s="479"/>
      <c r="EHC745" s="479"/>
      <c r="EHD745" s="479"/>
      <c r="EHE745" s="479"/>
      <c r="EHF745" s="479"/>
      <c r="EHG745" s="479"/>
      <c r="EHH745" s="479"/>
      <c r="EHI745" s="479"/>
      <c r="EHJ745" s="479"/>
      <c r="EHK745" s="479"/>
      <c r="EHL745" s="479"/>
      <c r="EHM745" s="479"/>
      <c r="EHN745" s="479"/>
      <c r="EHO745" s="479"/>
      <c r="EHP745" s="479"/>
      <c r="EHQ745" s="479"/>
      <c r="EHR745" s="479"/>
      <c r="EHS745" s="479"/>
      <c r="EHT745" s="479"/>
      <c r="EHU745" s="479"/>
      <c r="EHV745" s="479"/>
      <c r="EHW745" s="479"/>
      <c r="EHX745" s="479"/>
      <c r="EHY745" s="479"/>
      <c r="EHZ745" s="479"/>
      <c r="EIA745" s="479"/>
      <c r="EIB745" s="479"/>
      <c r="EIC745" s="479"/>
      <c r="EID745" s="479"/>
      <c r="EIE745" s="479"/>
      <c r="EIF745" s="479"/>
      <c r="EIG745" s="479"/>
      <c r="EIH745" s="479"/>
      <c r="EII745" s="479"/>
      <c r="EIJ745" s="479"/>
      <c r="EIK745" s="479"/>
      <c r="EIL745" s="479"/>
      <c r="EIM745" s="479"/>
      <c r="EIN745" s="479"/>
      <c r="EIO745" s="479"/>
      <c r="EIP745" s="479"/>
      <c r="EIQ745" s="479"/>
      <c r="EIR745" s="479"/>
      <c r="EIS745" s="479"/>
      <c r="EIT745" s="479"/>
      <c r="EIU745" s="479"/>
      <c r="EIV745" s="479"/>
      <c r="EIW745" s="479"/>
      <c r="EIX745" s="479"/>
      <c r="EIY745" s="479"/>
      <c r="EIZ745" s="479"/>
      <c r="EJA745" s="479"/>
      <c r="EJB745" s="479"/>
      <c r="EJC745" s="479"/>
      <c r="EJD745" s="479"/>
      <c r="EJE745" s="479"/>
      <c r="EJF745" s="479"/>
      <c r="EJG745" s="479"/>
      <c r="EJH745" s="479"/>
      <c r="EJI745" s="479"/>
      <c r="EJJ745" s="479"/>
      <c r="EJK745" s="479"/>
      <c r="EJL745" s="479"/>
      <c r="EJM745" s="479"/>
      <c r="EJN745" s="479"/>
      <c r="EJO745" s="479"/>
      <c r="EJP745" s="479"/>
      <c r="EJQ745" s="479"/>
      <c r="EJR745" s="479"/>
      <c r="EJS745" s="479"/>
      <c r="EJT745" s="479"/>
      <c r="EJU745" s="479"/>
      <c r="EJV745" s="479"/>
      <c r="EJW745" s="479"/>
      <c r="EJX745" s="479"/>
      <c r="EJY745" s="479"/>
      <c r="EJZ745" s="479"/>
      <c r="EKA745" s="479"/>
      <c r="EKB745" s="479"/>
      <c r="EKC745" s="479"/>
      <c r="EKD745" s="479"/>
      <c r="EKE745" s="479"/>
      <c r="EKF745" s="479"/>
      <c r="EKG745" s="479"/>
      <c r="EKH745" s="479"/>
      <c r="EKI745" s="479"/>
      <c r="EKJ745" s="479"/>
      <c r="EKK745" s="479"/>
      <c r="EKL745" s="479"/>
      <c r="EKM745" s="479"/>
      <c r="EKN745" s="479"/>
      <c r="EKO745" s="479"/>
      <c r="EKP745" s="479"/>
      <c r="EKQ745" s="479"/>
      <c r="EKR745" s="479"/>
      <c r="EKS745" s="479"/>
      <c r="EKT745" s="479"/>
      <c r="EKU745" s="479"/>
      <c r="EKV745" s="479"/>
      <c r="EKW745" s="479"/>
      <c r="EKX745" s="479"/>
      <c r="EKY745" s="479"/>
      <c r="EKZ745" s="479"/>
      <c r="ELA745" s="479"/>
      <c r="ELB745" s="479"/>
      <c r="ELC745" s="479"/>
      <c r="ELD745" s="479"/>
      <c r="ELE745" s="479"/>
      <c r="ELF745" s="479"/>
      <c r="ELG745" s="479"/>
      <c r="ELH745" s="479"/>
      <c r="ELI745" s="479"/>
      <c r="ELJ745" s="479"/>
      <c r="ELK745" s="479"/>
      <c r="ELL745" s="479"/>
      <c r="ELM745" s="479"/>
      <c r="ELN745" s="479"/>
      <c r="ELO745" s="479"/>
      <c r="ELP745" s="479"/>
      <c r="ELQ745" s="479"/>
      <c r="ELR745" s="479"/>
      <c r="ELS745" s="479"/>
      <c r="ELT745" s="479"/>
      <c r="ELU745" s="479"/>
      <c r="ELV745" s="479"/>
      <c r="ELW745" s="479"/>
      <c r="ELX745" s="479"/>
      <c r="ELY745" s="479"/>
      <c r="ELZ745" s="479"/>
      <c r="EMA745" s="479"/>
      <c r="EMB745" s="479"/>
      <c r="EMC745" s="479"/>
      <c r="EMD745" s="479"/>
      <c r="EME745" s="479"/>
      <c r="EMF745" s="479"/>
      <c r="EMG745" s="479"/>
      <c r="EMH745" s="479"/>
      <c r="EMI745" s="479"/>
      <c r="EMJ745" s="479"/>
      <c r="EMK745" s="479"/>
      <c r="EML745" s="479"/>
      <c r="EMM745" s="479"/>
      <c r="EMN745" s="479"/>
      <c r="EMO745" s="479"/>
      <c r="EMP745" s="479"/>
      <c r="EMQ745" s="479"/>
      <c r="EMR745" s="479"/>
      <c r="EMS745" s="479"/>
      <c r="EMT745" s="479"/>
      <c r="EMU745" s="479"/>
      <c r="EMV745" s="479"/>
      <c r="EMW745" s="479"/>
      <c r="EMX745" s="479"/>
      <c r="EMY745" s="479"/>
      <c r="EMZ745" s="479"/>
      <c r="ENA745" s="479"/>
      <c r="ENB745" s="479"/>
      <c r="ENC745" s="479"/>
      <c r="END745" s="479"/>
      <c r="ENE745" s="479"/>
      <c r="ENF745" s="479"/>
      <c r="ENG745" s="479"/>
      <c r="ENH745" s="479"/>
      <c r="ENI745" s="479"/>
      <c r="ENJ745" s="479"/>
      <c r="ENK745" s="479"/>
      <c r="ENL745" s="479"/>
      <c r="ENM745" s="479"/>
      <c r="ENN745" s="479"/>
      <c r="ENO745" s="479"/>
      <c r="ENP745" s="479"/>
      <c r="ENQ745" s="479"/>
      <c r="ENR745" s="479"/>
      <c r="ENS745" s="479"/>
      <c r="ENT745" s="479"/>
      <c r="ENU745" s="479"/>
      <c r="ENV745" s="479"/>
      <c r="ENW745" s="479"/>
      <c r="ENX745" s="479"/>
      <c r="ENY745" s="479"/>
      <c r="ENZ745" s="479"/>
      <c r="EOA745" s="479"/>
      <c r="EOB745" s="479"/>
      <c r="EOC745" s="479"/>
      <c r="EOD745" s="479"/>
      <c r="EOE745" s="479"/>
      <c r="EOF745" s="479"/>
      <c r="EOG745" s="479"/>
      <c r="EOH745" s="479"/>
      <c r="EOI745" s="479"/>
      <c r="EOJ745" s="479"/>
      <c r="EOK745" s="479"/>
      <c r="EOL745" s="479"/>
      <c r="EOM745" s="479"/>
      <c r="EON745" s="479"/>
      <c r="EOO745" s="479"/>
      <c r="EOP745" s="479"/>
      <c r="EOQ745" s="479"/>
      <c r="EOR745" s="479"/>
      <c r="EOS745" s="479"/>
      <c r="EOT745" s="479"/>
      <c r="EOU745" s="479"/>
      <c r="EOV745" s="479"/>
      <c r="EOW745" s="479"/>
      <c r="EOX745" s="479"/>
      <c r="EOY745" s="479"/>
      <c r="EOZ745" s="479"/>
      <c r="EPA745" s="479"/>
      <c r="EPB745" s="479"/>
      <c r="EPC745" s="479"/>
      <c r="EPD745" s="479"/>
      <c r="EPE745" s="479"/>
      <c r="EPF745" s="479"/>
      <c r="EPG745" s="479"/>
      <c r="EPH745" s="479"/>
      <c r="EPI745" s="479"/>
      <c r="EPJ745" s="479"/>
      <c r="EPK745" s="479"/>
      <c r="EPL745" s="479"/>
      <c r="EPM745" s="479"/>
      <c r="EPN745" s="479"/>
      <c r="EPO745" s="479"/>
      <c r="EPP745" s="479"/>
      <c r="EPQ745" s="479"/>
      <c r="EPR745" s="479"/>
      <c r="EPS745" s="479"/>
      <c r="EPT745" s="479"/>
      <c r="EPU745" s="479"/>
      <c r="EPV745" s="479"/>
      <c r="EPW745" s="479"/>
      <c r="EPX745" s="479"/>
      <c r="EPY745" s="479"/>
      <c r="EPZ745" s="479"/>
      <c r="EQA745" s="479"/>
      <c r="EQB745" s="479"/>
      <c r="EQC745" s="479"/>
      <c r="EQD745" s="479"/>
      <c r="EQE745" s="479"/>
      <c r="EQF745" s="479"/>
      <c r="EQG745" s="479"/>
      <c r="EQH745" s="479"/>
      <c r="EQI745" s="479"/>
      <c r="EQJ745" s="479"/>
      <c r="EQK745" s="479"/>
      <c r="EQL745" s="479"/>
      <c r="EQM745" s="479"/>
      <c r="EQN745" s="479"/>
      <c r="EQO745" s="479"/>
      <c r="EQP745" s="479"/>
      <c r="EQQ745" s="479"/>
      <c r="EQR745" s="479"/>
      <c r="EQS745" s="479"/>
      <c r="EQT745" s="479"/>
      <c r="EQU745" s="479"/>
      <c r="EQV745" s="479"/>
      <c r="EQW745" s="479"/>
      <c r="EQX745" s="479"/>
      <c r="EQY745" s="479"/>
      <c r="EQZ745" s="479"/>
      <c r="ERA745" s="479"/>
      <c r="ERB745" s="479"/>
      <c r="ERC745" s="479"/>
      <c r="ERD745" s="479"/>
      <c r="ERE745" s="479"/>
      <c r="ERF745" s="479"/>
      <c r="ERG745" s="479"/>
      <c r="ERH745" s="479"/>
      <c r="ERI745" s="479"/>
      <c r="ERJ745" s="479"/>
      <c r="ERK745" s="479"/>
      <c r="ERL745" s="479"/>
      <c r="ERM745" s="479"/>
      <c r="ERN745" s="479"/>
      <c r="ERO745" s="479"/>
      <c r="ERP745" s="479"/>
      <c r="ERQ745" s="479"/>
      <c r="ERR745" s="479"/>
      <c r="ERS745" s="479"/>
      <c r="ERT745" s="479"/>
      <c r="ERU745" s="479"/>
      <c r="ERV745" s="479"/>
      <c r="ERW745" s="479"/>
      <c r="ERX745" s="479"/>
      <c r="ERY745" s="479"/>
      <c r="ERZ745" s="479"/>
      <c r="ESA745" s="479"/>
      <c r="ESB745" s="479"/>
      <c r="ESC745" s="479"/>
      <c r="ESD745" s="479"/>
      <c r="ESE745" s="479"/>
      <c r="ESF745" s="479"/>
      <c r="ESG745" s="479"/>
      <c r="ESH745" s="479"/>
      <c r="ESI745" s="479"/>
      <c r="ESJ745" s="479"/>
      <c r="ESK745" s="479"/>
      <c r="ESL745" s="479"/>
      <c r="ESM745" s="479"/>
      <c r="ESN745" s="479"/>
      <c r="ESO745" s="479"/>
      <c r="ESP745" s="479"/>
      <c r="ESQ745" s="479"/>
      <c r="ESR745" s="479"/>
      <c r="ESS745" s="479"/>
      <c r="EST745" s="479"/>
      <c r="ESU745" s="479"/>
      <c r="ESV745" s="479"/>
      <c r="ESW745" s="479"/>
      <c r="ESX745" s="479"/>
      <c r="ESY745" s="479"/>
      <c r="ESZ745" s="479"/>
      <c r="ETA745" s="479"/>
      <c r="ETB745" s="479"/>
      <c r="ETC745" s="479"/>
      <c r="ETD745" s="479"/>
      <c r="ETE745" s="479"/>
      <c r="ETF745" s="479"/>
      <c r="ETG745" s="479"/>
      <c r="ETH745" s="479"/>
      <c r="ETI745" s="479"/>
      <c r="ETJ745" s="479"/>
      <c r="ETK745" s="479"/>
      <c r="ETL745" s="479"/>
      <c r="ETM745" s="479"/>
      <c r="ETN745" s="479"/>
      <c r="ETO745" s="479"/>
      <c r="ETP745" s="479"/>
      <c r="ETQ745" s="479"/>
      <c r="ETR745" s="479"/>
      <c r="ETS745" s="479"/>
      <c r="ETT745" s="479"/>
      <c r="ETU745" s="479"/>
      <c r="ETV745" s="479"/>
      <c r="ETW745" s="479"/>
      <c r="ETX745" s="479"/>
      <c r="ETY745" s="479"/>
      <c r="ETZ745" s="479"/>
      <c r="EUA745" s="479"/>
      <c r="EUB745" s="479"/>
      <c r="EUC745" s="479"/>
      <c r="EUD745" s="479"/>
      <c r="EUE745" s="479"/>
      <c r="EUF745" s="479"/>
      <c r="EUG745" s="479"/>
      <c r="EUH745" s="479"/>
      <c r="EUI745" s="479"/>
      <c r="EUJ745" s="479"/>
      <c r="EUK745" s="479"/>
      <c r="EUL745" s="479"/>
      <c r="EUM745" s="479"/>
      <c r="EUN745" s="479"/>
      <c r="EUO745" s="479"/>
      <c r="EUP745" s="479"/>
      <c r="EUQ745" s="479"/>
      <c r="EUR745" s="479"/>
      <c r="EUS745" s="479"/>
      <c r="EUT745" s="479"/>
      <c r="EUU745" s="479"/>
      <c r="EUV745" s="479"/>
      <c r="EUW745" s="479"/>
      <c r="EUX745" s="479"/>
      <c r="EUY745" s="479"/>
      <c r="EUZ745" s="479"/>
      <c r="EVA745" s="479"/>
      <c r="EVB745" s="479"/>
      <c r="EVC745" s="479"/>
      <c r="EVD745" s="479"/>
      <c r="EVE745" s="479"/>
      <c r="EVF745" s="479"/>
      <c r="EVG745" s="479"/>
      <c r="EVH745" s="479"/>
      <c r="EVI745" s="479"/>
      <c r="EVJ745" s="479"/>
      <c r="EVK745" s="479"/>
      <c r="EVL745" s="479"/>
      <c r="EVM745" s="479"/>
      <c r="EVN745" s="479"/>
      <c r="EVO745" s="479"/>
      <c r="EVP745" s="479"/>
      <c r="EVQ745" s="479"/>
      <c r="EVR745" s="479"/>
      <c r="EVS745" s="479"/>
      <c r="EVT745" s="479"/>
      <c r="EVU745" s="479"/>
      <c r="EVV745" s="479"/>
      <c r="EVW745" s="479"/>
      <c r="EVX745" s="479"/>
      <c r="EVY745" s="479"/>
      <c r="EVZ745" s="479"/>
      <c r="EWA745" s="479"/>
      <c r="EWB745" s="479"/>
      <c r="EWC745" s="479"/>
      <c r="EWD745" s="479"/>
      <c r="EWE745" s="479"/>
      <c r="EWF745" s="479"/>
      <c r="EWG745" s="479"/>
      <c r="EWH745" s="479"/>
      <c r="EWI745" s="479"/>
      <c r="EWJ745" s="479"/>
      <c r="EWK745" s="479"/>
      <c r="EWL745" s="479"/>
      <c r="EWM745" s="479"/>
      <c r="EWN745" s="479"/>
      <c r="EWO745" s="479"/>
      <c r="EWP745" s="479"/>
      <c r="EWQ745" s="479"/>
      <c r="EWR745" s="479"/>
      <c r="EWS745" s="479"/>
      <c r="EWT745" s="479"/>
      <c r="EWU745" s="479"/>
      <c r="EWV745" s="479"/>
      <c r="EWW745" s="479"/>
      <c r="EWX745" s="479"/>
      <c r="EWY745" s="479"/>
      <c r="EWZ745" s="479"/>
      <c r="EXA745" s="479"/>
      <c r="EXB745" s="479"/>
      <c r="EXC745" s="479"/>
      <c r="EXD745" s="479"/>
      <c r="EXE745" s="479"/>
      <c r="EXF745" s="479"/>
      <c r="EXG745" s="479"/>
      <c r="EXH745" s="479"/>
      <c r="EXI745" s="479"/>
      <c r="EXJ745" s="479"/>
      <c r="EXK745" s="479"/>
      <c r="EXL745" s="479"/>
      <c r="EXM745" s="479"/>
      <c r="EXN745" s="479"/>
      <c r="EXO745" s="479"/>
      <c r="EXP745" s="479"/>
      <c r="EXQ745" s="479"/>
      <c r="EXR745" s="479"/>
      <c r="EXS745" s="479"/>
      <c r="EXT745" s="479"/>
      <c r="EXU745" s="479"/>
      <c r="EXV745" s="479"/>
      <c r="EXW745" s="479"/>
      <c r="EXX745" s="479"/>
      <c r="EXY745" s="479"/>
      <c r="EXZ745" s="479"/>
      <c r="EYA745" s="479"/>
      <c r="EYB745" s="479"/>
      <c r="EYC745" s="479"/>
      <c r="EYD745" s="479"/>
      <c r="EYE745" s="479"/>
      <c r="EYF745" s="479"/>
      <c r="EYG745" s="479"/>
      <c r="EYH745" s="479"/>
      <c r="EYI745" s="479"/>
      <c r="EYJ745" s="479"/>
      <c r="EYK745" s="479"/>
      <c r="EYL745" s="479"/>
      <c r="EYM745" s="479"/>
      <c r="EYN745" s="479"/>
      <c r="EYO745" s="479"/>
      <c r="EYP745" s="479"/>
      <c r="EYQ745" s="479"/>
      <c r="EYR745" s="479"/>
      <c r="EYS745" s="479"/>
      <c r="EYT745" s="479"/>
      <c r="EYU745" s="479"/>
      <c r="EYV745" s="479"/>
      <c r="EYW745" s="479"/>
      <c r="EYX745" s="479"/>
      <c r="EYY745" s="479"/>
      <c r="EYZ745" s="479"/>
      <c r="EZA745" s="479"/>
      <c r="EZB745" s="479"/>
      <c r="EZC745" s="479"/>
      <c r="EZD745" s="479"/>
      <c r="EZE745" s="479"/>
      <c r="EZF745" s="479"/>
      <c r="EZG745" s="479"/>
      <c r="EZH745" s="479"/>
      <c r="EZI745" s="479"/>
      <c r="EZJ745" s="479"/>
      <c r="EZK745" s="479"/>
      <c r="EZL745" s="479"/>
      <c r="EZM745" s="479"/>
      <c r="EZN745" s="479"/>
      <c r="EZO745" s="479"/>
      <c r="EZP745" s="479"/>
      <c r="EZQ745" s="479"/>
      <c r="EZR745" s="479"/>
      <c r="EZS745" s="479"/>
      <c r="EZT745" s="479"/>
      <c r="EZU745" s="479"/>
      <c r="EZV745" s="479"/>
      <c r="EZW745" s="479"/>
      <c r="EZX745" s="479"/>
      <c r="EZY745" s="479"/>
      <c r="EZZ745" s="479"/>
      <c r="FAA745" s="479"/>
      <c r="FAB745" s="479"/>
      <c r="FAC745" s="479"/>
      <c r="FAD745" s="479"/>
      <c r="FAE745" s="479"/>
      <c r="FAF745" s="479"/>
      <c r="FAG745" s="479"/>
      <c r="FAH745" s="479"/>
      <c r="FAI745" s="479"/>
      <c r="FAJ745" s="479"/>
      <c r="FAK745" s="479"/>
      <c r="FAL745" s="479"/>
      <c r="FAM745" s="479"/>
      <c r="FAN745" s="479"/>
      <c r="FAO745" s="479"/>
      <c r="FAP745" s="479"/>
      <c r="FAQ745" s="479"/>
      <c r="FAR745" s="479"/>
      <c r="FAS745" s="479"/>
      <c r="FAT745" s="479"/>
      <c r="FAU745" s="479"/>
      <c r="FAV745" s="479"/>
      <c r="FAW745" s="479"/>
      <c r="FAX745" s="479"/>
      <c r="FAY745" s="479"/>
      <c r="FAZ745" s="479"/>
      <c r="FBA745" s="479"/>
      <c r="FBB745" s="479"/>
      <c r="FBC745" s="479"/>
      <c r="FBD745" s="479"/>
      <c r="FBE745" s="479"/>
      <c r="FBF745" s="479"/>
      <c r="FBG745" s="479"/>
      <c r="FBH745" s="479"/>
      <c r="FBI745" s="479"/>
      <c r="FBJ745" s="479"/>
      <c r="FBK745" s="479"/>
      <c r="FBL745" s="479"/>
      <c r="FBM745" s="479"/>
      <c r="FBN745" s="479"/>
      <c r="FBO745" s="479"/>
      <c r="FBP745" s="479"/>
      <c r="FBQ745" s="479"/>
      <c r="FBR745" s="479"/>
      <c r="FBS745" s="479"/>
      <c r="FBT745" s="479"/>
      <c r="FBU745" s="479"/>
      <c r="FBV745" s="479"/>
      <c r="FBW745" s="479"/>
      <c r="FBX745" s="479"/>
      <c r="FBY745" s="479"/>
      <c r="FBZ745" s="479"/>
      <c r="FCA745" s="479"/>
      <c r="FCB745" s="479"/>
      <c r="FCC745" s="479"/>
      <c r="FCD745" s="479"/>
      <c r="FCE745" s="479"/>
      <c r="FCF745" s="479"/>
      <c r="FCG745" s="479"/>
      <c r="FCH745" s="479"/>
      <c r="FCI745" s="479"/>
      <c r="FCJ745" s="479"/>
      <c r="FCK745" s="479"/>
      <c r="FCL745" s="479"/>
      <c r="FCM745" s="479"/>
      <c r="FCN745" s="479"/>
      <c r="FCO745" s="479"/>
      <c r="FCP745" s="479"/>
      <c r="FCQ745" s="479"/>
      <c r="FCR745" s="479"/>
      <c r="FCS745" s="479"/>
      <c r="FCT745" s="479"/>
      <c r="FCU745" s="479"/>
      <c r="FCV745" s="479"/>
      <c r="FCW745" s="479"/>
      <c r="FCX745" s="479"/>
      <c r="FCY745" s="479"/>
      <c r="FCZ745" s="479"/>
      <c r="FDA745" s="479"/>
      <c r="FDB745" s="479"/>
      <c r="FDC745" s="479"/>
      <c r="FDD745" s="479"/>
      <c r="FDE745" s="479"/>
      <c r="FDF745" s="479"/>
      <c r="FDG745" s="479"/>
      <c r="FDH745" s="479"/>
      <c r="FDI745" s="479"/>
      <c r="FDJ745" s="479"/>
      <c r="FDK745" s="479"/>
      <c r="FDL745" s="479"/>
      <c r="FDM745" s="479"/>
      <c r="FDN745" s="479"/>
      <c r="FDO745" s="479"/>
      <c r="FDP745" s="479"/>
      <c r="FDQ745" s="479"/>
      <c r="FDR745" s="479"/>
      <c r="FDS745" s="479"/>
      <c r="FDT745" s="479"/>
      <c r="FDU745" s="479"/>
      <c r="FDV745" s="479"/>
      <c r="FDW745" s="479"/>
      <c r="FDX745" s="479"/>
      <c r="FDY745" s="479"/>
      <c r="FDZ745" s="479"/>
      <c r="FEA745" s="479"/>
      <c r="FEB745" s="479"/>
      <c r="FEC745" s="479"/>
      <c r="FED745" s="479"/>
      <c r="FEE745" s="479"/>
      <c r="FEF745" s="479"/>
      <c r="FEG745" s="479"/>
      <c r="FEH745" s="479"/>
      <c r="FEI745" s="479"/>
      <c r="FEJ745" s="479"/>
      <c r="FEK745" s="479"/>
      <c r="FEL745" s="479"/>
      <c r="FEM745" s="479"/>
      <c r="FEN745" s="479"/>
      <c r="FEO745" s="479"/>
      <c r="FEP745" s="479"/>
      <c r="FEQ745" s="479"/>
      <c r="FER745" s="479"/>
      <c r="FES745" s="479"/>
      <c r="FET745" s="479"/>
      <c r="FEU745" s="479"/>
      <c r="FEV745" s="479"/>
      <c r="FEW745" s="479"/>
      <c r="FEX745" s="479"/>
      <c r="FEY745" s="479"/>
      <c r="FEZ745" s="479"/>
      <c r="FFA745" s="479"/>
      <c r="FFB745" s="479"/>
      <c r="FFC745" s="479"/>
      <c r="FFD745" s="479"/>
      <c r="FFE745" s="479"/>
      <c r="FFF745" s="479"/>
      <c r="FFG745" s="479"/>
      <c r="FFH745" s="479"/>
      <c r="FFI745" s="479"/>
      <c r="FFJ745" s="479"/>
      <c r="FFK745" s="479"/>
      <c r="FFL745" s="479"/>
      <c r="FFM745" s="479"/>
      <c r="FFN745" s="479"/>
      <c r="FFO745" s="479"/>
      <c r="FFP745" s="479"/>
      <c r="FFQ745" s="479"/>
      <c r="FFR745" s="479"/>
      <c r="FFS745" s="479"/>
      <c r="FFT745" s="479"/>
      <c r="FFU745" s="479"/>
      <c r="FFV745" s="479"/>
      <c r="FFW745" s="479"/>
      <c r="FFX745" s="479"/>
      <c r="FFY745" s="479"/>
      <c r="FFZ745" s="479"/>
      <c r="FGA745" s="479"/>
      <c r="FGB745" s="479"/>
      <c r="FGC745" s="479"/>
      <c r="FGD745" s="479"/>
      <c r="FGE745" s="479"/>
      <c r="FGF745" s="479"/>
      <c r="FGG745" s="479"/>
      <c r="FGH745" s="479"/>
      <c r="FGI745" s="479"/>
      <c r="FGJ745" s="479"/>
      <c r="FGK745" s="479"/>
      <c r="FGL745" s="479"/>
      <c r="FGM745" s="479"/>
      <c r="FGN745" s="479"/>
      <c r="FGO745" s="479"/>
      <c r="FGP745" s="479"/>
      <c r="FGQ745" s="479"/>
      <c r="FGR745" s="479"/>
      <c r="FGS745" s="479"/>
      <c r="FGT745" s="479"/>
      <c r="FGU745" s="479"/>
      <c r="FGV745" s="479"/>
      <c r="FGW745" s="479"/>
      <c r="FGX745" s="479"/>
      <c r="FGY745" s="479"/>
      <c r="FGZ745" s="479"/>
      <c r="FHA745" s="479"/>
      <c r="FHB745" s="479"/>
      <c r="FHC745" s="479"/>
      <c r="FHD745" s="479"/>
      <c r="FHE745" s="479"/>
      <c r="FHF745" s="479"/>
      <c r="FHG745" s="479"/>
      <c r="FHH745" s="479"/>
      <c r="FHI745" s="479"/>
      <c r="FHJ745" s="479"/>
      <c r="FHK745" s="479"/>
      <c r="FHL745" s="479"/>
      <c r="FHM745" s="479"/>
      <c r="FHN745" s="479"/>
      <c r="FHO745" s="479"/>
      <c r="FHP745" s="479"/>
      <c r="FHQ745" s="479"/>
      <c r="FHR745" s="479"/>
      <c r="FHS745" s="479"/>
      <c r="FHT745" s="479"/>
      <c r="FHU745" s="479"/>
      <c r="FHV745" s="479"/>
      <c r="FHW745" s="479"/>
      <c r="FHX745" s="479"/>
      <c r="FHY745" s="479"/>
      <c r="FHZ745" s="479"/>
      <c r="FIA745" s="479"/>
      <c r="FIB745" s="479"/>
      <c r="FIC745" s="479"/>
      <c r="FID745" s="479"/>
      <c r="FIE745" s="479"/>
      <c r="FIF745" s="479"/>
      <c r="FIG745" s="479"/>
      <c r="FIH745" s="479"/>
      <c r="FII745" s="479"/>
      <c r="FIJ745" s="479"/>
      <c r="FIK745" s="479"/>
      <c r="FIL745" s="479"/>
      <c r="FIM745" s="479"/>
      <c r="FIN745" s="479"/>
      <c r="FIO745" s="479"/>
      <c r="FIP745" s="479"/>
      <c r="FIQ745" s="479"/>
      <c r="FIR745" s="479"/>
      <c r="FIS745" s="479"/>
      <c r="FIT745" s="479"/>
      <c r="FIU745" s="479"/>
      <c r="FIV745" s="479"/>
      <c r="FIW745" s="479"/>
      <c r="FIX745" s="479"/>
      <c r="FIY745" s="479"/>
      <c r="FIZ745" s="479"/>
      <c r="FJA745" s="479"/>
      <c r="FJB745" s="479"/>
      <c r="FJC745" s="479"/>
      <c r="FJD745" s="479"/>
      <c r="FJE745" s="479"/>
      <c r="FJF745" s="479"/>
      <c r="FJG745" s="479"/>
      <c r="FJH745" s="479"/>
      <c r="FJI745" s="479"/>
      <c r="FJJ745" s="479"/>
      <c r="FJK745" s="479"/>
      <c r="FJL745" s="479"/>
      <c r="FJM745" s="479"/>
      <c r="FJN745" s="479"/>
      <c r="FJO745" s="479"/>
      <c r="FJP745" s="479"/>
      <c r="FJQ745" s="479"/>
      <c r="FJR745" s="479"/>
      <c r="FJS745" s="479"/>
      <c r="FJT745" s="479"/>
      <c r="FJU745" s="479"/>
      <c r="FJV745" s="479"/>
      <c r="FJW745" s="479"/>
      <c r="FJX745" s="479"/>
      <c r="FJY745" s="479"/>
      <c r="FJZ745" s="479"/>
      <c r="FKA745" s="479"/>
      <c r="FKB745" s="479"/>
      <c r="FKC745" s="479"/>
      <c r="FKD745" s="479"/>
      <c r="FKE745" s="479"/>
      <c r="FKF745" s="479"/>
      <c r="FKG745" s="479"/>
      <c r="FKH745" s="479"/>
      <c r="FKI745" s="479"/>
      <c r="FKJ745" s="479"/>
      <c r="FKK745" s="479"/>
      <c r="FKL745" s="479"/>
      <c r="FKM745" s="479"/>
      <c r="FKN745" s="479"/>
      <c r="FKO745" s="479"/>
      <c r="FKP745" s="479"/>
      <c r="FKQ745" s="479"/>
      <c r="FKR745" s="479"/>
      <c r="FKS745" s="479"/>
      <c r="FKT745" s="479"/>
      <c r="FKU745" s="479"/>
      <c r="FKV745" s="479"/>
      <c r="FKW745" s="479"/>
      <c r="FKX745" s="479"/>
      <c r="FKY745" s="479"/>
      <c r="FKZ745" s="479"/>
      <c r="FLA745" s="479"/>
      <c r="FLB745" s="479"/>
      <c r="FLC745" s="479"/>
      <c r="FLD745" s="479"/>
      <c r="FLE745" s="479"/>
      <c r="FLF745" s="479"/>
      <c r="FLG745" s="479"/>
      <c r="FLH745" s="479"/>
      <c r="FLI745" s="479"/>
      <c r="FLJ745" s="479"/>
      <c r="FLK745" s="479"/>
      <c r="FLL745" s="479"/>
      <c r="FLM745" s="479"/>
      <c r="FLN745" s="479"/>
      <c r="FLO745" s="479"/>
      <c r="FLP745" s="479"/>
      <c r="FLQ745" s="479"/>
      <c r="FLR745" s="479"/>
      <c r="FLS745" s="479"/>
      <c r="FLT745" s="479"/>
      <c r="FLU745" s="479"/>
      <c r="FLV745" s="479"/>
      <c r="FLW745" s="479"/>
      <c r="FLX745" s="479"/>
      <c r="FLY745" s="479"/>
      <c r="FLZ745" s="479"/>
      <c r="FMA745" s="479"/>
      <c r="FMB745" s="479"/>
      <c r="FMC745" s="479"/>
      <c r="FMD745" s="479"/>
      <c r="FME745" s="479"/>
      <c r="FMF745" s="479"/>
      <c r="FMG745" s="479"/>
      <c r="FMH745" s="479"/>
      <c r="FMI745" s="479"/>
      <c r="FMJ745" s="479"/>
      <c r="FMK745" s="479"/>
      <c r="FML745" s="479"/>
      <c r="FMM745" s="479"/>
      <c r="FMN745" s="479"/>
      <c r="FMO745" s="479"/>
      <c r="FMP745" s="479"/>
      <c r="FMQ745" s="479"/>
      <c r="FMR745" s="479"/>
      <c r="FMS745" s="479"/>
      <c r="FMT745" s="479"/>
      <c r="FMU745" s="479"/>
      <c r="FMV745" s="479"/>
      <c r="FMW745" s="479"/>
      <c r="FMX745" s="479"/>
      <c r="FMY745" s="479"/>
      <c r="FMZ745" s="479"/>
      <c r="FNA745" s="479"/>
      <c r="FNB745" s="479"/>
      <c r="FNC745" s="479"/>
      <c r="FND745" s="479"/>
      <c r="FNE745" s="479"/>
      <c r="FNF745" s="479"/>
      <c r="FNG745" s="479"/>
      <c r="FNH745" s="479"/>
      <c r="FNI745" s="479"/>
      <c r="FNJ745" s="479"/>
      <c r="FNK745" s="479"/>
      <c r="FNL745" s="479"/>
      <c r="FNM745" s="479"/>
      <c r="FNN745" s="479"/>
      <c r="FNO745" s="479"/>
      <c r="FNP745" s="479"/>
      <c r="FNQ745" s="479"/>
      <c r="FNR745" s="479"/>
      <c r="FNS745" s="479"/>
      <c r="FNT745" s="479"/>
      <c r="FNU745" s="479"/>
      <c r="FNV745" s="479"/>
      <c r="FNW745" s="479"/>
      <c r="FNX745" s="479"/>
      <c r="FNY745" s="479"/>
      <c r="FNZ745" s="479"/>
      <c r="FOA745" s="479"/>
      <c r="FOB745" s="479"/>
      <c r="FOC745" s="479"/>
      <c r="FOD745" s="479"/>
      <c r="FOE745" s="479"/>
      <c r="FOF745" s="479"/>
      <c r="FOG745" s="479"/>
      <c r="FOH745" s="479"/>
      <c r="FOI745" s="479"/>
      <c r="FOJ745" s="479"/>
      <c r="FOK745" s="479"/>
      <c r="FOL745" s="479"/>
      <c r="FOM745" s="479"/>
      <c r="FON745" s="479"/>
      <c r="FOO745" s="479"/>
      <c r="FOP745" s="479"/>
      <c r="FOQ745" s="479"/>
      <c r="FOR745" s="479"/>
      <c r="FOS745" s="479"/>
      <c r="FOT745" s="479"/>
      <c r="FOU745" s="479"/>
      <c r="FOV745" s="479"/>
      <c r="FOW745" s="479"/>
      <c r="FOX745" s="479"/>
      <c r="FOY745" s="479"/>
      <c r="FOZ745" s="479"/>
      <c r="FPA745" s="479"/>
      <c r="FPB745" s="479"/>
      <c r="FPC745" s="479"/>
      <c r="FPD745" s="479"/>
      <c r="FPE745" s="479"/>
      <c r="FPF745" s="479"/>
      <c r="FPG745" s="479"/>
      <c r="FPH745" s="479"/>
      <c r="FPI745" s="479"/>
      <c r="FPJ745" s="479"/>
      <c r="FPK745" s="479"/>
      <c r="FPL745" s="479"/>
      <c r="FPM745" s="479"/>
      <c r="FPN745" s="479"/>
      <c r="FPO745" s="479"/>
      <c r="FPP745" s="479"/>
      <c r="FPQ745" s="479"/>
      <c r="FPR745" s="479"/>
      <c r="FPS745" s="479"/>
      <c r="FPT745" s="479"/>
      <c r="FPU745" s="479"/>
      <c r="FPV745" s="479"/>
      <c r="FPW745" s="479"/>
      <c r="FPX745" s="479"/>
      <c r="FPY745" s="479"/>
      <c r="FPZ745" s="479"/>
      <c r="FQA745" s="479"/>
      <c r="FQB745" s="479"/>
      <c r="FQC745" s="479"/>
      <c r="FQD745" s="479"/>
      <c r="FQE745" s="479"/>
      <c r="FQF745" s="479"/>
      <c r="FQG745" s="479"/>
      <c r="FQH745" s="479"/>
      <c r="FQI745" s="479"/>
      <c r="FQJ745" s="479"/>
      <c r="FQK745" s="479"/>
      <c r="FQL745" s="479"/>
      <c r="FQM745" s="479"/>
      <c r="FQN745" s="479"/>
      <c r="FQO745" s="479"/>
      <c r="FQP745" s="479"/>
      <c r="FQQ745" s="479"/>
      <c r="FQR745" s="479"/>
      <c r="FQS745" s="479"/>
      <c r="FQT745" s="479"/>
      <c r="FQU745" s="479"/>
      <c r="FQV745" s="479"/>
      <c r="FQW745" s="479"/>
      <c r="FQX745" s="479"/>
      <c r="FQY745" s="479"/>
      <c r="FQZ745" s="479"/>
      <c r="FRA745" s="479"/>
      <c r="FRB745" s="479"/>
      <c r="FRC745" s="479"/>
      <c r="FRD745" s="479"/>
      <c r="FRE745" s="479"/>
      <c r="FRF745" s="479"/>
      <c r="FRG745" s="479"/>
      <c r="FRH745" s="479"/>
      <c r="FRI745" s="479"/>
      <c r="FRJ745" s="479"/>
      <c r="FRK745" s="479"/>
      <c r="FRL745" s="479"/>
      <c r="FRM745" s="479"/>
      <c r="FRN745" s="479"/>
      <c r="FRO745" s="479"/>
      <c r="FRP745" s="479"/>
      <c r="FRQ745" s="479"/>
      <c r="FRR745" s="479"/>
      <c r="FRS745" s="479"/>
      <c r="FRT745" s="479"/>
      <c r="FRU745" s="479"/>
      <c r="FRV745" s="479"/>
      <c r="FRW745" s="479"/>
      <c r="FRX745" s="479"/>
      <c r="FRY745" s="479"/>
      <c r="FRZ745" s="479"/>
      <c r="FSA745" s="479"/>
      <c r="FSB745" s="479"/>
      <c r="FSC745" s="479"/>
      <c r="FSD745" s="479"/>
      <c r="FSE745" s="479"/>
      <c r="FSF745" s="479"/>
      <c r="FSG745" s="479"/>
      <c r="FSH745" s="479"/>
      <c r="FSI745" s="479"/>
      <c r="FSJ745" s="479"/>
      <c r="FSK745" s="479"/>
      <c r="FSL745" s="479"/>
      <c r="FSM745" s="479"/>
      <c r="FSN745" s="479"/>
      <c r="FSO745" s="479"/>
      <c r="FSP745" s="479"/>
      <c r="FSQ745" s="479"/>
      <c r="FSR745" s="479"/>
      <c r="FSS745" s="479"/>
      <c r="FST745" s="479"/>
      <c r="FSU745" s="479"/>
      <c r="FSV745" s="479"/>
      <c r="FSW745" s="479"/>
      <c r="FSX745" s="479"/>
      <c r="FSY745" s="479"/>
      <c r="FSZ745" s="479"/>
      <c r="FTA745" s="479"/>
      <c r="FTB745" s="479"/>
      <c r="FTC745" s="479"/>
      <c r="FTD745" s="479"/>
      <c r="FTE745" s="479"/>
      <c r="FTF745" s="479"/>
      <c r="FTG745" s="479"/>
      <c r="FTH745" s="479"/>
      <c r="FTI745" s="479"/>
      <c r="FTJ745" s="479"/>
      <c r="FTK745" s="479"/>
      <c r="FTL745" s="479"/>
      <c r="FTM745" s="479"/>
      <c r="FTN745" s="479"/>
      <c r="FTO745" s="479"/>
      <c r="FTP745" s="479"/>
      <c r="FTQ745" s="479"/>
      <c r="FTR745" s="479"/>
      <c r="FTS745" s="479"/>
      <c r="FTT745" s="479"/>
      <c r="FTU745" s="479"/>
      <c r="FTV745" s="479"/>
      <c r="FTW745" s="479"/>
      <c r="FTX745" s="479"/>
      <c r="FTY745" s="479"/>
      <c r="FTZ745" s="479"/>
      <c r="FUA745" s="479"/>
      <c r="FUB745" s="479"/>
      <c r="FUC745" s="479"/>
      <c r="FUD745" s="479"/>
      <c r="FUE745" s="479"/>
      <c r="FUF745" s="479"/>
      <c r="FUG745" s="479"/>
      <c r="FUH745" s="479"/>
      <c r="FUI745" s="479"/>
      <c r="FUJ745" s="479"/>
      <c r="FUK745" s="479"/>
      <c r="FUL745" s="479"/>
      <c r="FUM745" s="479"/>
      <c r="FUN745" s="479"/>
      <c r="FUO745" s="479"/>
      <c r="FUP745" s="479"/>
      <c r="FUQ745" s="479"/>
      <c r="FUR745" s="479"/>
      <c r="FUS745" s="479"/>
      <c r="FUT745" s="479"/>
      <c r="FUU745" s="479"/>
      <c r="FUV745" s="479"/>
      <c r="FUW745" s="479"/>
      <c r="FUX745" s="479"/>
      <c r="FUY745" s="479"/>
      <c r="FUZ745" s="479"/>
      <c r="FVA745" s="479"/>
      <c r="FVB745" s="479"/>
      <c r="FVC745" s="479"/>
      <c r="FVD745" s="479"/>
      <c r="FVE745" s="479"/>
      <c r="FVF745" s="479"/>
      <c r="FVG745" s="479"/>
      <c r="FVH745" s="479"/>
      <c r="FVI745" s="479"/>
      <c r="FVJ745" s="479"/>
      <c r="FVK745" s="479"/>
      <c r="FVL745" s="479"/>
      <c r="FVM745" s="479"/>
      <c r="FVN745" s="479"/>
      <c r="FVO745" s="479"/>
      <c r="FVP745" s="479"/>
      <c r="FVQ745" s="479"/>
      <c r="FVR745" s="479"/>
      <c r="FVS745" s="479"/>
      <c r="FVT745" s="479"/>
      <c r="FVU745" s="479"/>
      <c r="FVV745" s="479"/>
      <c r="FVW745" s="479"/>
      <c r="FVX745" s="479"/>
      <c r="FVY745" s="479"/>
      <c r="FVZ745" s="479"/>
      <c r="FWA745" s="479"/>
      <c r="FWB745" s="479"/>
      <c r="FWC745" s="479"/>
      <c r="FWD745" s="479"/>
      <c r="FWE745" s="479"/>
      <c r="FWF745" s="479"/>
      <c r="FWG745" s="479"/>
      <c r="FWH745" s="479"/>
      <c r="FWI745" s="479"/>
      <c r="FWJ745" s="479"/>
      <c r="FWK745" s="479"/>
      <c r="FWL745" s="479"/>
      <c r="FWM745" s="479"/>
      <c r="FWN745" s="479"/>
      <c r="FWO745" s="479"/>
      <c r="FWP745" s="479"/>
      <c r="FWQ745" s="479"/>
      <c r="FWR745" s="479"/>
      <c r="FWS745" s="479"/>
      <c r="FWT745" s="479"/>
      <c r="FWU745" s="479"/>
      <c r="FWV745" s="479"/>
      <c r="FWW745" s="479"/>
      <c r="FWX745" s="479"/>
      <c r="FWY745" s="479"/>
      <c r="FWZ745" s="479"/>
      <c r="FXA745" s="479"/>
      <c r="FXB745" s="479"/>
      <c r="FXC745" s="479"/>
      <c r="FXD745" s="479"/>
      <c r="FXE745" s="479"/>
      <c r="FXF745" s="479"/>
      <c r="FXG745" s="479"/>
      <c r="FXH745" s="479"/>
      <c r="FXI745" s="479"/>
      <c r="FXJ745" s="479"/>
      <c r="FXK745" s="479"/>
      <c r="FXL745" s="479"/>
      <c r="FXM745" s="479"/>
      <c r="FXN745" s="479"/>
      <c r="FXO745" s="479"/>
      <c r="FXP745" s="479"/>
      <c r="FXQ745" s="479"/>
      <c r="FXR745" s="479"/>
      <c r="FXS745" s="479"/>
      <c r="FXT745" s="479"/>
      <c r="FXU745" s="479"/>
      <c r="FXV745" s="479"/>
      <c r="FXW745" s="479"/>
      <c r="FXX745" s="479"/>
      <c r="FXY745" s="479"/>
      <c r="FXZ745" s="479"/>
      <c r="FYA745" s="479"/>
      <c r="FYB745" s="479"/>
      <c r="FYC745" s="479"/>
      <c r="FYD745" s="479"/>
      <c r="FYE745" s="479"/>
      <c r="FYF745" s="479"/>
      <c r="FYG745" s="479"/>
      <c r="FYH745" s="479"/>
      <c r="FYI745" s="479"/>
      <c r="FYJ745" s="479"/>
      <c r="FYK745" s="479"/>
      <c r="FYL745" s="479"/>
      <c r="FYM745" s="479"/>
      <c r="FYN745" s="479"/>
      <c r="FYO745" s="479"/>
      <c r="FYP745" s="479"/>
      <c r="FYQ745" s="479"/>
      <c r="FYR745" s="479"/>
      <c r="FYS745" s="479"/>
      <c r="FYT745" s="479"/>
      <c r="FYU745" s="479"/>
      <c r="FYV745" s="479"/>
      <c r="FYW745" s="479"/>
      <c r="FYX745" s="479"/>
      <c r="FYY745" s="479"/>
      <c r="FYZ745" s="479"/>
      <c r="FZA745" s="479"/>
      <c r="FZB745" s="479"/>
      <c r="FZC745" s="479"/>
      <c r="FZD745" s="479"/>
      <c r="FZE745" s="479"/>
      <c r="FZF745" s="479"/>
      <c r="FZG745" s="479"/>
      <c r="FZH745" s="479"/>
      <c r="FZI745" s="479"/>
      <c r="FZJ745" s="479"/>
      <c r="FZK745" s="479"/>
      <c r="FZL745" s="479"/>
      <c r="FZM745" s="479"/>
      <c r="FZN745" s="479"/>
      <c r="FZO745" s="479"/>
      <c r="FZP745" s="479"/>
      <c r="FZQ745" s="479"/>
      <c r="FZR745" s="479"/>
      <c r="FZS745" s="479"/>
      <c r="FZT745" s="479"/>
      <c r="FZU745" s="479"/>
      <c r="FZV745" s="479"/>
      <c r="FZW745" s="479"/>
      <c r="FZX745" s="479"/>
      <c r="FZY745" s="479"/>
      <c r="FZZ745" s="479"/>
      <c r="GAA745" s="479"/>
      <c r="GAB745" s="479"/>
      <c r="GAC745" s="479"/>
      <c r="GAD745" s="479"/>
      <c r="GAE745" s="479"/>
      <c r="GAF745" s="479"/>
      <c r="GAG745" s="479"/>
      <c r="GAH745" s="479"/>
      <c r="GAI745" s="479"/>
      <c r="GAJ745" s="479"/>
      <c r="GAK745" s="479"/>
      <c r="GAL745" s="479"/>
      <c r="GAM745" s="479"/>
      <c r="GAN745" s="479"/>
      <c r="GAO745" s="479"/>
      <c r="GAP745" s="479"/>
      <c r="GAQ745" s="479"/>
      <c r="GAR745" s="479"/>
      <c r="GAS745" s="479"/>
      <c r="GAT745" s="479"/>
      <c r="GAU745" s="479"/>
      <c r="GAV745" s="479"/>
      <c r="GAW745" s="479"/>
      <c r="GAX745" s="479"/>
      <c r="GAY745" s="479"/>
      <c r="GAZ745" s="479"/>
      <c r="GBA745" s="479"/>
      <c r="GBB745" s="479"/>
      <c r="GBC745" s="479"/>
      <c r="GBD745" s="479"/>
      <c r="GBE745" s="479"/>
      <c r="GBF745" s="479"/>
      <c r="GBG745" s="479"/>
      <c r="GBH745" s="479"/>
      <c r="GBI745" s="479"/>
      <c r="GBJ745" s="479"/>
      <c r="GBK745" s="479"/>
      <c r="GBL745" s="479"/>
      <c r="GBM745" s="479"/>
      <c r="GBN745" s="479"/>
      <c r="GBO745" s="479"/>
      <c r="GBP745" s="479"/>
      <c r="GBQ745" s="479"/>
      <c r="GBR745" s="479"/>
      <c r="GBS745" s="479"/>
      <c r="GBT745" s="479"/>
      <c r="GBU745" s="479"/>
      <c r="GBV745" s="479"/>
      <c r="GBW745" s="479"/>
      <c r="GBX745" s="479"/>
      <c r="GBY745" s="479"/>
      <c r="GBZ745" s="479"/>
      <c r="GCA745" s="479"/>
      <c r="GCB745" s="479"/>
      <c r="GCC745" s="479"/>
      <c r="GCD745" s="479"/>
      <c r="GCE745" s="479"/>
      <c r="GCF745" s="479"/>
      <c r="GCG745" s="479"/>
      <c r="GCH745" s="479"/>
      <c r="GCI745" s="479"/>
      <c r="GCJ745" s="479"/>
      <c r="GCK745" s="479"/>
      <c r="GCL745" s="479"/>
      <c r="GCM745" s="479"/>
      <c r="GCN745" s="479"/>
      <c r="GCO745" s="479"/>
      <c r="GCP745" s="479"/>
      <c r="GCQ745" s="479"/>
      <c r="GCR745" s="479"/>
      <c r="GCS745" s="479"/>
      <c r="GCT745" s="479"/>
      <c r="GCU745" s="479"/>
      <c r="GCV745" s="479"/>
      <c r="GCW745" s="479"/>
      <c r="GCX745" s="479"/>
      <c r="GCY745" s="479"/>
      <c r="GCZ745" s="479"/>
      <c r="GDA745" s="479"/>
      <c r="GDB745" s="479"/>
      <c r="GDC745" s="479"/>
      <c r="GDD745" s="479"/>
      <c r="GDE745" s="479"/>
      <c r="GDF745" s="479"/>
      <c r="GDG745" s="479"/>
      <c r="GDH745" s="479"/>
      <c r="GDI745" s="479"/>
      <c r="GDJ745" s="479"/>
      <c r="GDK745" s="479"/>
      <c r="GDL745" s="479"/>
      <c r="GDM745" s="479"/>
      <c r="GDN745" s="479"/>
      <c r="GDO745" s="479"/>
      <c r="GDP745" s="479"/>
      <c r="GDQ745" s="479"/>
      <c r="GDR745" s="479"/>
      <c r="GDS745" s="479"/>
      <c r="GDT745" s="479"/>
      <c r="GDU745" s="479"/>
      <c r="GDV745" s="479"/>
      <c r="GDW745" s="479"/>
      <c r="GDX745" s="479"/>
      <c r="GDY745" s="479"/>
      <c r="GDZ745" s="479"/>
      <c r="GEA745" s="479"/>
      <c r="GEB745" s="479"/>
      <c r="GEC745" s="479"/>
      <c r="GED745" s="479"/>
      <c r="GEE745" s="479"/>
      <c r="GEF745" s="479"/>
      <c r="GEG745" s="479"/>
      <c r="GEH745" s="479"/>
      <c r="GEI745" s="479"/>
      <c r="GEJ745" s="479"/>
      <c r="GEK745" s="479"/>
      <c r="GEL745" s="479"/>
      <c r="GEM745" s="479"/>
      <c r="GEN745" s="479"/>
      <c r="GEO745" s="479"/>
      <c r="GEP745" s="479"/>
      <c r="GEQ745" s="479"/>
      <c r="GER745" s="479"/>
      <c r="GES745" s="479"/>
      <c r="GET745" s="479"/>
      <c r="GEU745" s="479"/>
      <c r="GEV745" s="479"/>
      <c r="GEW745" s="479"/>
      <c r="GEX745" s="479"/>
      <c r="GEY745" s="479"/>
      <c r="GEZ745" s="479"/>
      <c r="GFA745" s="479"/>
      <c r="GFB745" s="479"/>
      <c r="GFC745" s="479"/>
      <c r="GFD745" s="479"/>
      <c r="GFE745" s="479"/>
      <c r="GFF745" s="479"/>
      <c r="GFG745" s="479"/>
      <c r="GFH745" s="479"/>
      <c r="GFI745" s="479"/>
      <c r="GFJ745" s="479"/>
      <c r="GFK745" s="479"/>
      <c r="GFL745" s="479"/>
      <c r="GFM745" s="479"/>
      <c r="GFN745" s="479"/>
      <c r="GFO745" s="479"/>
      <c r="GFP745" s="479"/>
      <c r="GFQ745" s="479"/>
      <c r="GFR745" s="479"/>
      <c r="GFS745" s="479"/>
      <c r="GFT745" s="479"/>
      <c r="GFU745" s="479"/>
      <c r="GFV745" s="479"/>
      <c r="GFW745" s="479"/>
      <c r="GFX745" s="479"/>
      <c r="GFY745" s="479"/>
      <c r="GFZ745" s="479"/>
      <c r="GGA745" s="479"/>
      <c r="GGB745" s="479"/>
      <c r="GGC745" s="479"/>
      <c r="GGD745" s="479"/>
      <c r="GGE745" s="479"/>
      <c r="GGF745" s="479"/>
      <c r="GGG745" s="479"/>
      <c r="GGH745" s="479"/>
      <c r="GGI745" s="479"/>
      <c r="GGJ745" s="479"/>
      <c r="GGK745" s="479"/>
      <c r="GGL745" s="479"/>
      <c r="GGM745" s="479"/>
      <c r="GGN745" s="479"/>
      <c r="GGO745" s="479"/>
      <c r="GGP745" s="479"/>
      <c r="GGQ745" s="479"/>
      <c r="GGR745" s="479"/>
      <c r="GGS745" s="479"/>
      <c r="GGT745" s="479"/>
      <c r="GGU745" s="479"/>
      <c r="GGV745" s="479"/>
      <c r="GGW745" s="479"/>
      <c r="GGX745" s="479"/>
      <c r="GGY745" s="479"/>
      <c r="GGZ745" s="479"/>
      <c r="GHA745" s="479"/>
      <c r="GHB745" s="479"/>
      <c r="GHC745" s="479"/>
      <c r="GHD745" s="479"/>
      <c r="GHE745" s="479"/>
      <c r="GHF745" s="479"/>
      <c r="GHG745" s="479"/>
      <c r="GHH745" s="479"/>
      <c r="GHI745" s="479"/>
      <c r="GHJ745" s="479"/>
      <c r="GHK745" s="479"/>
      <c r="GHL745" s="479"/>
      <c r="GHM745" s="479"/>
      <c r="GHN745" s="479"/>
      <c r="GHO745" s="479"/>
      <c r="GHP745" s="479"/>
      <c r="GHQ745" s="479"/>
      <c r="GHR745" s="479"/>
      <c r="GHS745" s="479"/>
      <c r="GHT745" s="479"/>
      <c r="GHU745" s="479"/>
      <c r="GHV745" s="479"/>
      <c r="GHW745" s="479"/>
      <c r="GHX745" s="479"/>
      <c r="GHY745" s="479"/>
      <c r="GHZ745" s="479"/>
      <c r="GIA745" s="479"/>
      <c r="GIB745" s="479"/>
      <c r="GIC745" s="479"/>
      <c r="GID745" s="479"/>
      <c r="GIE745" s="479"/>
      <c r="GIF745" s="479"/>
      <c r="GIG745" s="479"/>
      <c r="GIH745" s="479"/>
      <c r="GII745" s="479"/>
      <c r="GIJ745" s="479"/>
      <c r="GIK745" s="479"/>
      <c r="GIL745" s="479"/>
      <c r="GIM745" s="479"/>
      <c r="GIN745" s="479"/>
      <c r="GIO745" s="479"/>
      <c r="GIP745" s="479"/>
      <c r="GIQ745" s="479"/>
      <c r="GIR745" s="479"/>
      <c r="GIS745" s="479"/>
      <c r="GIT745" s="479"/>
      <c r="GIU745" s="479"/>
      <c r="GIV745" s="479"/>
      <c r="GIW745" s="479"/>
      <c r="GIX745" s="479"/>
      <c r="GIY745" s="479"/>
      <c r="GIZ745" s="479"/>
      <c r="GJA745" s="479"/>
      <c r="GJB745" s="479"/>
      <c r="GJC745" s="479"/>
      <c r="GJD745" s="479"/>
      <c r="GJE745" s="479"/>
      <c r="GJF745" s="479"/>
      <c r="GJG745" s="479"/>
      <c r="GJH745" s="479"/>
      <c r="GJI745" s="479"/>
      <c r="GJJ745" s="479"/>
      <c r="GJK745" s="479"/>
      <c r="GJL745" s="479"/>
      <c r="GJM745" s="479"/>
      <c r="GJN745" s="479"/>
      <c r="GJO745" s="479"/>
      <c r="GJP745" s="479"/>
      <c r="GJQ745" s="479"/>
      <c r="GJR745" s="479"/>
      <c r="GJS745" s="479"/>
      <c r="GJT745" s="479"/>
      <c r="GJU745" s="479"/>
      <c r="GJV745" s="479"/>
      <c r="GJW745" s="479"/>
      <c r="GJX745" s="479"/>
      <c r="GJY745" s="479"/>
      <c r="GJZ745" s="479"/>
      <c r="GKA745" s="479"/>
      <c r="GKB745" s="479"/>
      <c r="GKC745" s="479"/>
      <c r="GKD745" s="479"/>
      <c r="GKE745" s="479"/>
      <c r="GKF745" s="479"/>
      <c r="GKG745" s="479"/>
      <c r="GKH745" s="479"/>
      <c r="GKI745" s="479"/>
      <c r="GKJ745" s="479"/>
      <c r="GKK745" s="479"/>
      <c r="GKL745" s="479"/>
      <c r="GKM745" s="479"/>
      <c r="GKN745" s="479"/>
      <c r="GKO745" s="479"/>
      <c r="GKP745" s="479"/>
      <c r="GKQ745" s="479"/>
      <c r="GKR745" s="479"/>
      <c r="GKS745" s="479"/>
      <c r="GKT745" s="479"/>
      <c r="GKU745" s="479"/>
      <c r="GKV745" s="479"/>
      <c r="GKW745" s="479"/>
      <c r="GKX745" s="479"/>
      <c r="GKY745" s="479"/>
      <c r="GKZ745" s="479"/>
      <c r="GLA745" s="479"/>
      <c r="GLB745" s="479"/>
      <c r="GLC745" s="479"/>
      <c r="GLD745" s="479"/>
      <c r="GLE745" s="479"/>
      <c r="GLF745" s="479"/>
      <c r="GLG745" s="479"/>
      <c r="GLH745" s="479"/>
      <c r="GLI745" s="479"/>
      <c r="GLJ745" s="479"/>
      <c r="GLK745" s="479"/>
      <c r="GLL745" s="479"/>
      <c r="GLM745" s="479"/>
      <c r="GLN745" s="479"/>
      <c r="GLO745" s="479"/>
      <c r="GLP745" s="479"/>
      <c r="GLQ745" s="479"/>
      <c r="GLR745" s="479"/>
      <c r="GLS745" s="479"/>
      <c r="GLT745" s="479"/>
      <c r="GLU745" s="479"/>
      <c r="GLV745" s="479"/>
      <c r="GLW745" s="479"/>
      <c r="GLX745" s="479"/>
      <c r="GLY745" s="479"/>
      <c r="GLZ745" s="479"/>
      <c r="GMA745" s="479"/>
      <c r="GMB745" s="479"/>
      <c r="GMC745" s="479"/>
      <c r="GMD745" s="479"/>
      <c r="GME745" s="479"/>
      <c r="GMF745" s="479"/>
      <c r="GMG745" s="479"/>
      <c r="GMH745" s="479"/>
      <c r="GMI745" s="479"/>
      <c r="GMJ745" s="479"/>
      <c r="GMK745" s="479"/>
      <c r="GML745" s="479"/>
      <c r="GMM745" s="479"/>
      <c r="GMN745" s="479"/>
      <c r="GMO745" s="479"/>
      <c r="GMP745" s="479"/>
      <c r="GMQ745" s="479"/>
      <c r="GMR745" s="479"/>
      <c r="GMS745" s="479"/>
      <c r="GMT745" s="479"/>
      <c r="GMU745" s="479"/>
      <c r="GMV745" s="479"/>
      <c r="GMW745" s="479"/>
      <c r="GMX745" s="479"/>
      <c r="GMY745" s="479"/>
      <c r="GMZ745" s="479"/>
      <c r="GNA745" s="479"/>
      <c r="GNB745" s="479"/>
      <c r="GNC745" s="479"/>
      <c r="GND745" s="479"/>
      <c r="GNE745" s="479"/>
      <c r="GNF745" s="479"/>
      <c r="GNG745" s="479"/>
      <c r="GNH745" s="479"/>
      <c r="GNI745" s="479"/>
      <c r="GNJ745" s="479"/>
      <c r="GNK745" s="479"/>
      <c r="GNL745" s="479"/>
      <c r="GNM745" s="479"/>
      <c r="GNN745" s="479"/>
      <c r="GNO745" s="479"/>
      <c r="GNP745" s="479"/>
      <c r="GNQ745" s="479"/>
      <c r="GNR745" s="479"/>
      <c r="GNS745" s="479"/>
      <c r="GNT745" s="479"/>
      <c r="GNU745" s="479"/>
      <c r="GNV745" s="479"/>
      <c r="GNW745" s="479"/>
      <c r="GNX745" s="479"/>
      <c r="GNY745" s="479"/>
      <c r="GNZ745" s="479"/>
      <c r="GOA745" s="479"/>
      <c r="GOB745" s="479"/>
      <c r="GOC745" s="479"/>
      <c r="GOD745" s="479"/>
      <c r="GOE745" s="479"/>
      <c r="GOF745" s="479"/>
      <c r="GOG745" s="479"/>
      <c r="GOH745" s="479"/>
      <c r="GOI745" s="479"/>
      <c r="GOJ745" s="479"/>
      <c r="GOK745" s="479"/>
      <c r="GOL745" s="479"/>
      <c r="GOM745" s="479"/>
      <c r="GON745" s="479"/>
      <c r="GOO745" s="479"/>
      <c r="GOP745" s="479"/>
      <c r="GOQ745" s="479"/>
      <c r="GOR745" s="479"/>
      <c r="GOS745" s="479"/>
      <c r="GOT745" s="479"/>
      <c r="GOU745" s="479"/>
      <c r="GOV745" s="479"/>
      <c r="GOW745" s="479"/>
      <c r="GOX745" s="479"/>
      <c r="GOY745" s="479"/>
      <c r="GOZ745" s="479"/>
      <c r="GPA745" s="479"/>
      <c r="GPB745" s="479"/>
      <c r="GPC745" s="479"/>
      <c r="GPD745" s="479"/>
      <c r="GPE745" s="479"/>
      <c r="GPF745" s="479"/>
      <c r="GPG745" s="479"/>
      <c r="GPH745" s="479"/>
      <c r="GPI745" s="479"/>
      <c r="GPJ745" s="479"/>
      <c r="GPK745" s="479"/>
      <c r="GPL745" s="479"/>
      <c r="GPM745" s="479"/>
      <c r="GPN745" s="479"/>
      <c r="GPO745" s="479"/>
      <c r="GPP745" s="479"/>
      <c r="GPQ745" s="479"/>
      <c r="GPR745" s="479"/>
      <c r="GPS745" s="479"/>
      <c r="GPT745" s="479"/>
      <c r="GPU745" s="479"/>
      <c r="GPV745" s="479"/>
      <c r="GPW745" s="479"/>
      <c r="GPX745" s="479"/>
      <c r="GPY745" s="479"/>
      <c r="GPZ745" s="479"/>
      <c r="GQA745" s="479"/>
      <c r="GQB745" s="479"/>
      <c r="GQC745" s="479"/>
      <c r="GQD745" s="479"/>
      <c r="GQE745" s="479"/>
      <c r="GQF745" s="479"/>
      <c r="GQG745" s="479"/>
      <c r="GQH745" s="479"/>
      <c r="GQI745" s="479"/>
      <c r="GQJ745" s="479"/>
      <c r="GQK745" s="479"/>
      <c r="GQL745" s="479"/>
      <c r="GQM745" s="479"/>
      <c r="GQN745" s="479"/>
      <c r="GQO745" s="479"/>
      <c r="GQP745" s="479"/>
      <c r="GQQ745" s="479"/>
      <c r="GQR745" s="479"/>
      <c r="GQS745" s="479"/>
      <c r="GQT745" s="479"/>
      <c r="GQU745" s="479"/>
      <c r="GQV745" s="479"/>
      <c r="GQW745" s="479"/>
      <c r="GQX745" s="479"/>
      <c r="GQY745" s="479"/>
      <c r="GQZ745" s="479"/>
      <c r="GRA745" s="479"/>
      <c r="GRB745" s="479"/>
      <c r="GRC745" s="479"/>
      <c r="GRD745" s="479"/>
      <c r="GRE745" s="479"/>
      <c r="GRF745" s="479"/>
      <c r="GRG745" s="479"/>
      <c r="GRH745" s="479"/>
      <c r="GRI745" s="479"/>
      <c r="GRJ745" s="479"/>
      <c r="GRK745" s="479"/>
      <c r="GRL745" s="479"/>
      <c r="GRM745" s="479"/>
      <c r="GRN745" s="479"/>
      <c r="GRO745" s="479"/>
      <c r="GRP745" s="479"/>
      <c r="GRQ745" s="479"/>
      <c r="GRR745" s="479"/>
      <c r="GRS745" s="479"/>
      <c r="GRT745" s="479"/>
      <c r="GRU745" s="479"/>
      <c r="GRV745" s="479"/>
      <c r="GRW745" s="479"/>
      <c r="GRX745" s="479"/>
      <c r="GRY745" s="479"/>
      <c r="GRZ745" s="479"/>
      <c r="GSA745" s="479"/>
      <c r="GSB745" s="479"/>
      <c r="GSC745" s="479"/>
      <c r="GSD745" s="479"/>
      <c r="GSE745" s="479"/>
      <c r="GSF745" s="479"/>
      <c r="GSG745" s="479"/>
      <c r="GSH745" s="479"/>
      <c r="GSI745" s="479"/>
      <c r="GSJ745" s="479"/>
      <c r="GSK745" s="479"/>
      <c r="GSL745" s="479"/>
      <c r="GSM745" s="479"/>
      <c r="GSN745" s="479"/>
      <c r="GSO745" s="479"/>
      <c r="GSP745" s="479"/>
      <c r="GSQ745" s="479"/>
      <c r="GSR745" s="479"/>
      <c r="GSS745" s="479"/>
      <c r="GST745" s="479"/>
      <c r="GSU745" s="479"/>
      <c r="GSV745" s="479"/>
      <c r="GSW745" s="479"/>
      <c r="GSX745" s="479"/>
      <c r="GSY745" s="479"/>
      <c r="GSZ745" s="479"/>
      <c r="GTA745" s="479"/>
      <c r="GTB745" s="479"/>
      <c r="GTC745" s="479"/>
      <c r="GTD745" s="479"/>
      <c r="GTE745" s="479"/>
      <c r="GTF745" s="479"/>
      <c r="GTG745" s="479"/>
      <c r="GTH745" s="479"/>
      <c r="GTI745" s="479"/>
      <c r="GTJ745" s="479"/>
      <c r="GTK745" s="479"/>
      <c r="GTL745" s="479"/>
      <c r="GTM745" s="479"/>
      <c r="GTN745" s="479"/>
      <c r="GTO745" s="479"/>
      <c r="GTP745" s="479"/>
      <c r="GTQ745" s="479"/>
      <c r="GTR745" s="479"/>
      <c r="GTS745" s="479"/>
      <c r="GTT745" s="479"/>
      <c r="GTU745" s="479"/>
      <c r="GTV745" s="479"/>
      <c r="GTW745" s="479"/>
      <c r="GTX745" s="479"/>
      <c r="GTY745" s="479"/>
      <c r="GTZ745" s="479"/>
      <c r="GUA745" s="479"/>
      <c r="GUB745" s="479"/>
      <c r="GUC745" s="479"/>
      <c r="GUD745" s="479"/>
      <c r="GUE745" s="479"/>
      <c r="GUF745" s="479"/>
      <c r="GUG745" s="479"/>
      <c r="GUH745" s="479"/>
      <c r="GUI745" s="479"/>
      <c r="GUJ745" s="479"/>
      <c r="GUK745" s="479"/>
      <c r="GUL745" s="479"/>
      <c r="GUM745" s="479"/>
      <c r="GUN745" s="479"/>
      <c r="GUO745" s="479"/>
      <c r="GUP745" s="479"/>
      <c r="GUQ745" s="479"/>
      <c r="GUR745" s="479"/>
      <c r="GUS745" s="479"/>
      <c r="GUT745" s="479"/>
      <c r="GUU745" s="479"/>
      <c r="GUV745" s="479"/>
      <c r="GUW745" s="479"/>
      <c r="GUX745" s="479"/>
      <c r="GUY745" s="479"/>
      <c r="GUZ745" s="479"/>
      <c r="GVA745" s="479"/>
      <c r="GVB745" s="479"/>
      <c r="GVC745" s="479"/>
      <c r="GVD745" s="479"/>
      <c r="GVE745" s="479"/>
      <c r="GVF745" s="479"/>
      <c r="GVG745" s="479"/>
      <c r="GVH745" s="479"/>
      <c r="GVI745" s="479"/>
      <c r="GVJ745" s="479"/>
      <c r="GVK745" s="479"/>
      <c r="GVL745" s="479"/>
      <c r="GVM745" s="479"/>
      <c r="GVN745" s="479"/>
      <c r="GVO745" s="479"/>
      <c r="GVP745" s="479"/>
      <c r="GVQ745" s="479"/>
      <c r="GVR745" s="479"/>
      <c r="GVS745" s="479"/>
      <c r="GVT745" s="479"/>
      <c r="GVU745" s="479"/>
      <c r="GVV745" s="479"/>
      <c r="GVW745" s="479"/>
      <c r="GVX745" s="479"/>
      <c r="GVY745" s="479"/>
      <c r="GVZ745" s="479"/>
      <c r="GWA745" s="479"/>
      <c r="GWB745" s="479"/>
      <c r="GWC745" s="479"/>
      <c r="GWD745" s="479"/>
      <c r="GWE745" s="479"/>
      <c r="GWF745" s="479"/>
      <c r="GWG745" s="479"/>
      <c r="GWH745" s="479"/>
      <c r="GWI745" s="479"/>
      <c r="GWJ745" s="479"/>
      <c r="GWK745" s="479"/>
      <c r="GWL745" s="479"/>
      <c r="GWM745" s="479"/>
      <c r="GWN745" s="479"/>
      <c r="GWO745" s="479"/>
      <c r="GWP745" s="479"/>
      <c r="GWQ745" s="479"/>
      <c r="GWR745" s="479"/>
      <c r="GWS745" s="479"/>
      <c r="GWT745" s="479"/>
      <c r="GWU745" s="479"/>
      <c r="GWV745" s="479"/>
      <c r="GWW745" s="479"/>
      <c r="GWX745" s="479"/>
      <c r="GWY745" s="479"/>
      <c r="GWZ745" s="479"/>
      <c r="GXA745" s="479"/>
      <c r="GXB745" s="479"/>
      <c r="GXC745" s="479"/>
      <c r="GXD745" s="479"/>
      <c r="GXE745" s="479"/>
      <c r="GXF745" s="479"/>
      <c r="GXG745" s="479"/>
      <c r="GXH745" s="479"/>
      <c r="GXI745" s="479"/>
      <c r="GXJ745" s="479"/>
      <c r="GXK745" s="479"/>
      <c r="GXL745" s="479"/>
      <c r="GXM745" s="479"/>
      <c r="GXN745" s="479"/>
      <c r="GXO745" s="479"/>
      <c r="GXP745" s="479"/>
      <c r="GXQ745" s="479"/>
      <c r="GXR745" s="479"/>
      <c r="GXS745" s="479"/>
      <c r="GXT745" s="479"/>
      <c r="GXU745" s="479"/>
      <c r="GXV745" s="479"/>
      <c r="GXW745" s="479"/>
      <c r="GXX745" s="479"/>
      <c r="GXY745" s="479"/>
      <c r="GXZ745" s="479"/>
      <c r="GYA745" s="479"/>
      <c r="GYB745" s="479"/>
      <c r="GYC745" s="479"/>
      <c r="GYD745" s="479"/>
      <c r="GYE745" s="479"/>
      <c r="GYF745" s="479"/>
      <c r="GYG745" s="479"/>
      <c r="GYH745" s="479"/>
      <c r="GYI745" s="479"/>
      <c r="GYJ745" s="479"/>
      <c r="GYK745" s="479"/>
      <c r="GYL745" s="479"/>
      <c r="GYM745" s="479"/>
      <c r="GYN745" s="479"/>
      <c r="GYO745" s="479"/>
      <c r="GYP745" s="479"/>
      <c r="GYQ745" s="479"/>
      <c r="GYR745" s="479"/>
      <c r="GYS745" s="479"/>
      <c r="GYT745" s="479"/>
      <c r="GYU745" s="479"/>
      <c r="GYV745" s="479"/>
      <c r="GYW745" s="479"/>
      <c r="GYX745" s="479"/>
      <c r="GYY745" s="479"/>
      <c r="GYZ745" s="479"/>
      <c r="GZA745" s="479"/>
      <c r="GZB745" s="479"/>
      <c r="GZC745" s="479"/>
      <c r="GZD745" s="479"/>
      <c r="GZE745" s="479"/>
      <c r="GZF745" s="479"/>
      <c r="GZG745" s="479"/>
      <c r="GZH745" s="479"/>
      <c r="GZI745" s="479"/>
      <c r="GZJ745" s="479"/>
      <c r="GZK745" s="479"/>
      <c r="GZL745" s="479"/>
      <c r="GZM745" s="479"/>
      <c r="GZN745" s="479"/>
      <c r="GZO745" s="479"/>
      <c r="GZP745" s="479"/>
      <c r="GZQ745" s="479"/>
      <c r="GZR745" s="479"/>
      <c r="GZS745" s="479"/>
      <c r="GZT745" s="479"/>
      <c r="GZU745" s="479"/>
      <c r="GZV745" s="479"/>
      <c r="GZW745" s="479"/>
      <c r="GZX745" s="479"/>
      <c r="GZY745" s="479"/>
      <c r="GZZ745" s="479"/>
      <c r="HAA745" s="479"/>
      <c r="HAB745" s="479"/>
      <c r="HAC745" s="479"/>
      <c r="HAD745" s="479"/>
      <c r="HAE745" s="479"/>
      <c r="HAF745" s="479"/>
      <c r="HAG745" s="479"/>
      <c r="HAH745" s="479"/>
      <c r="HAI745" s="479"/>
      <c r="HAJ745" s="479"/>
      <c r="HAK745" s="479"/>
      <c r="HAL745" s="479"/>
      <c r="HAM745" s="479"/>
      <c r="HAN745" s="479"/>
      <c r="HAO745" s="479"/>
      <c r="HAP745" s="479"/>
      <c r="HAQ745" s="479"/>
      <c r="HAR745" s="479"/>
      <c r="HAS745" s="479"/>
      <c r="HAT745" s="479"/>
      <c r="HAU745" s="479"/>
      <c r="HAV745" s="479"/>
      <c r="HAW745" s="479"/>
      <c r="HAX745" s="479"/>
      <c r="HAY745" s="479"/>
      <c r="HAZ745" s="479"/>
      <c r="HBA745" s="479"/>
      <c r="HBB745" s="479"/>
      <c r="HBC745" s="479"/>
      <c r="HBD745" s="479"/>
      <c r="HBE745" s="479"/>
      <c r="HBF745" s="479"/>
      <c r="HBG745" s="479"/>
      <c r="HBH745" s="479"/>
      <c r="HBI745" s="479"/>
      <c r="HBJ745" s="479"/>
      <c r="HBK745" s="479"/>
      <c r="HBL745" s="479"/>
      <c r="HBM745" s="479"/>
      <c r="HBN745" s="479"/>
      <c r="HBO745" s="479"/>
      <c r="HBP745" s="479"/>
      <c r="HBQ745" s="479"/>
      <c r="HBR745" s="479"/>
      <c r="HBS745" s="479"/>
      <c r="HBT745" s="479"/>
      <c r="HBU745" s="479"/>
      <c r="HBV745" s="479"/>
      <c r="HBW745" s="479"/>
      <c r="HBX745" s="479"/>
      <c r="HBY745" s="479"/>
      <c r="HBZ745" s="479"/>
      <c r="HCA745" s="479"/>
      <c r="HCB745" s="479"/>
      <c r="HCC745" s="479"/>
      <c r="HCD745" s="479"/>
      <c r="HCE745" s="479"/>
      <c r="HCF745" s="479"/>
      <c r="HCG745" s="479"/>
      <c r="HCH745" s="479"/>
      <c r="HCI745" s="479"/>
      <c r="HCJ745" s="479"/>
      <c r="HCK745" s="479"/>
      <c r="HCL745" s="479"/>
      <c r="HCM745" s="479"/>
      <c r="HCN745" s="479"/>
      <c r="HCO745" s="479"/>
      <c r="HCP745" s="479"/>
      <c r="HCQ745" s="479"/>
      <c r="HCR745" s="479"/>
      <c r="HCS745" s="479"/>
      <c r="HCT745" s="479"/>
      <c r="HCU745" s="479"/>
      <c r="HCV745" s="479"/>
      <c r="HCW745" s="479"/>
      <c r="HCX745" s="479"/>
      <c r="HCY745" s="479"/>
      <c r="HCZ745" s="479"/>
      <c r="HDA745" s="479"/>
      <c r="HDB745" s="479"/>
      <c r="HDC745" s="479"/>
      <c r="HDD745" s="479"/>
      <c r="HDE745" s="479"/>
      <c r="HDF745" s="479"/>
      <c r="HDG745" s="479"/>
      <c r="HDH745" s="479"/>
      <c r="HDI745" s="479"/>
      <c r="HDJ745" s="479"/>
      <c r="HDK745" s="479"/>
      <c r="HDL745" s="479"/>
      <c r="HDM745" s="479"/>
      <c r="HDN745" s="479"/>
      <c r="HDO745" s="479"/>
      <c r="HDP745" s="479"/>
      <c r="HDQ745" s="479"/>
      <c r="HDR745" s="479"/>
      <c r="HDS745" s="479"/>
      <c r="HDT745" s="479"/>
      <c r="HDU745" s="479"/>
      <c r="HDV745" s="479"/>
      <c r="HDW745" s="479"/>
      <c r="HDX745" s="479"/>
      <c r="HDY745" s="479"/>
      <c r="HDZ745" s="479"/>
      <c r="HEA745" s="479"/>
      <c r="HEB745" s="479"/>
      <c r="HEC745" s="479"/>
      <c r="HED745" s="479"/>
      <c r="HEE745" s="479"/>
      <c r="HEF745" s="479"/>
      <c r="HEG745" s="479"/>
      <c r="HEH745" s="479"/>
      <c r="HEI745" s="479"/>
      <c r="HEJ745" s="479"/>
      <c r="HEK745" s="479"/>
      <c r="HEL745" s="479"/>
      <c r="HEM745" s="479"/>
      <c r="HEN745" s="479"/>
      <c r="HEO745" s="479"/>
      <c r="HEP745" s="479"/>
      <c r="HEQ745" s="479"/>
      <c r="HER745" s="479"/>
      <c r="HES745" s="479"/>
      <c r="HET745" s="479"/>
      <c r="HEU745" s="479"/>
      <c r="HEV745" s="479"/>
      <c r="HEW745" s="479"/>
      <c r="HEX745" s="479"/>
      <c r="HEY745" s="479"/>
      <c r="HEZ745" s="479"/>
      <c r="HFA745" s="479"/>
      <c r="HFB745" s="479"/>
      <c r="HFC745" s="479"/>
      <c r="HFD745" s="479"/>
      <c r="HFE745" s="479"/>
      <c r="HFF745" s="479"/>
      <c r="HFG745" s="479"/>
      <c r="HFH745" s="479"/>
      <c r="HFI745" s="479"/>
      <c r="HFJ745" s="479"/>
      <c r="HFK745" s="479"/>
      <c r="HFL745" s="479"/>
      <c r="HFM745" s="479"/>
      <c r="HFN745" s="479"/>
      <c r="HFO745" s="479"/>
      <c r="HFP745" s="479"/>
      <c r="HFQ745" s="479"/>
      <c r="HFR745" s="479"/>
      <c r="HFS745" s="479"/>
      <c r="HFT745" s="479"/>
      <c r="HFU745" s="479"/>
      <c r="HFV745" s="479"/>
      <c r="HFW745" s="479"/>
      <c r="HFX745" s="479"/>
      <c r="HFY745" s="479"/>
      <c r="HFZ745" s="479"/>
      <c r="HGA745" s="479"/>
      <c r="HGB745" s="479"/>
      <c r="HGC745" s="479"/>
      <c r="HGD745" s="479"/>
      <c r="HGE745" s="479"/>
      <c r="HGF745" s="479"/>
      <c r="HGG745" s="479"/>
      <c r="HGH745" s="479"/>
      <c r="HGI745" s="479"/>
      <c r="HGJ745" s="479"/>
      <c r="HGK745" s="479"/>
      <c r="HGL745" s="479"/>
      <c r="HGM745" s="479"/>
      <c r="HGN745" s="479"/>
      <c r="HGO745" s="479"/>
      <c r="HGP745" s="479"/>
      <c r="HGQ745" s="479"/>
      <c r="HGR745" s="479"/>
      <c r="HGS745" s="479"/>
      <c r="HGT745" s="479"/>
      <c r="HGU745" s="479"/>
      <c r="HGV745" s="479"/>
      <c r="HGW745" s="479"/>
      <c r="HGX745" s="479"/>
      <c r="HGY745" s="479"/>
      <c r="HGZ745" s="479"/>
      <c r="HHA745" s="479"/>
      <c r="HHB745" s="479"/>
      <c r="HHC745" s="479"/>
      <c r="HHD745" s="479"/>
      <c r="HHE745" s="479"/>
      <c r="HHF745" s="479"/>
      <c r="HHG745" s="479"/>
      <c r="HHH745" s="479"/>
      <c r="HHI745" s="479"/>
      <c r="HHJ745" s="479"/>
      <c r="HHK745" s="479"/>
      <c r="HHL745" s="479"/>
      <c r="HHM745" s="479"/>
      <c r="HHN745" s="479"/>
      <c r="HHO745" s="479"/>
      <c r="HHP745" s="479"/>
      <c r="HHQ745" s="479"/>
      <c r="HHR745" s="479"/>
      <c r="HHS745" s="479"/>
      <c r="HHT745" s="479"/>
      <c r="HHU745" s="479"/>
      <c r="HHV745" s="479"/>
      <c r="HHW745" s="479"/>
      <c r="HHX745" s="479"/>
      <c r="HHY745" s="479"/>
      <c r="HHZ745" s="479"/>
      <c r="HIA745" s="479"/>
      <c r="HIB745" s="479"/>
      <c r="HIC745" s="479"/>
      <c r="HID745" s="479"/>
      <c r="HIE745" s="479"/>
      <c r="HIF745" s="479"/>
      <c r="HIG745" s="479"/>
      <c r="HIH745" s="479"/>
      <c r="HII745" s="479"/>
      <c r="HIJ745" s="479"/>
      <c r="HIK745" s="479"/>
      <c r="HIL745" s="479"/>
      <c r="HIM745" s="479"/>
      <c r="HIN745" s="479"/>
      <c r="HIO745" s="479"/>
      <c r="HIP745" s="479"/>
      <c r="HIQ745" s="479"/>
      <c r="HIR745" s="479"/>
      <c r="HIS745" s="479"/>
      <c r="HIT745" s="479"/>
      <c r="HIU745" s="479"/>
      <c r="HIV745" s="479"/>
      <c r="HIW745" s="479"/>
      <c r="HIX745" s="479"/>
      <c r="HIY745" s="479"/>
      <c r="HIZ745" s="479"/>
      <c r="HJA745" s="479"/>
      <c r="HJB745" s="479"/>
      <c r="HJC745" s="479"/>
      <c r="HJD745" s="479"/>
      <c r="HJE745" s="479"/>
      <c r="HJF745" s="479"/>
      <c r="HJG745" s="479"/>
      <c r="HJH745" s="479"/>
      <c r="HJI745" s="479"/>
      <c r="HJJ745" s="479"/>
      <c r="HJK745" s="479"/>
      <c r="HJL745" s="479"/>
      <c r="HJM745" s="479"/>
      <c r="HJN745" s="479"/>
      <c r="HJO745" s="479"/>
      <c r="HJP745" s="479"/>
      <c r="HJQ745" s="479"/>
      <c r="HJR745" s="479"/>
      <c r="HJS745" s="479"/>
      <c r="HJT745" s="479"/>
      <c r="HJU745" s="479"/>
      <c r="HJV745" s="479"/>
      <c r="HJW745" s="479"/>
      <c r="HJX745" s="479"/>
      <c r="HJY745" s="479"/>
      <c r="HJZ745" s="479"/>
      <c r="HKA745" s="479"/>
      <c r="HKB745" s="479"/>
      <c r="HKC745" s="479"/>
      <c r="HKD745" s="479"/>
      <c r="HKE745" s="479"/>
      <c r="HKF745" s="479"/>
      <c r="HKG745" s="479"/>
      <c r="HKH745" s="479"/>
      <c r="HKI745" s="479"/>
      <c r="HKJ745" s="479"/>
      <c r="HKK745" s="479"/>
      <c r="HKL745" s="479"/>
      <c r="HKM745" s="479"/>
      <c r="HKN745" s="479"/>
      <c r="HKO745" s="479"/>
      <c r="HKP745" s="479"/>
      <c r="HKQ745" s="479"/>
      <c r="HKR745" s="479"/>
      <c r="HKS745" s="479"/>
      <c r="HKT745" s="479"/>
      <c r="HKU745" s="479"/>
      <c r="HKV745" s="479"/>
      <c r="HKW745" s="479"/>
      <c r="HKX745" s="479"/>
      <c r="HKY745" s="479"/>
      <c r="HKZ745" s="479"/>
      <c r="HLA745" s="479"/>
      <c r="HLB745" s="479"/>
      <c r="HLC745" s="479"/>
      <c r="HLD745" s="479"/>
      <c r="HLE745" s="479"/>
      <c r="HLF745" s="479"/>
      <c r="HLG745" s="479"/>
      <c r="HLH745" s="479"/>
      <c r="HLI745" s="479"/>
      <c r="HLJ745" s="479"/>
      <c r="HLK745" s="479"/>
      <c r="HLL745" s="479"/>
      <c r="HLM745" s="479"/>
      <c r="HLN745" s="479"/>
      <c r="HLO745" s="479"/>
      <c r="HLP745" s="479"/>
      <c r="HLQ745" s="479"/>
      <c r="HLR745" s="479"/>
      <c r="HLS745" s="479"/>
      <c r="HLT745" s="479"/>
      <c r="HLU745" s="479"/>
      <c r="HLV745" s="479"/>
      <c r="HLW745" s="479"/>
      <c r="HLX745" s="479"/>
      <c r="HLY745" s="479"/>
      <c r="HLZ745" s="479"/>
      <c r="HMA745" s="479"/>
      <c r="HMB745" s="479"/>
      <c r="HMC745" s="479"/>
      <c r="HMD745" s="479"/>
      <c r="HME745" s="479"/>
      <c r="HMF745" s="479"/>
      <c r="HMG745" s="479"/>
      <c r="HMH745" s="479"/>
      <c r="HMI745" s="479"/>
      <c r="HMJ745" s="479"/>
      <c r="HMK745" s="479"/>
      <c r="HML745" s="479"/>
      <c r="HMM745" s="479"/>
      <c r="HMN745" s="479"/>
      <c r="HMO745" s="479"/>
      <c r="HMP745" s="479"/>
      <c r="HMQ745" s="479"/>
      <c r="HMR745" s="479"/>
      <c r="HMS745" s="479"/>
      <c r="HMT745" s="479"/>
      <c r="HMU745" s="479"/>
      <c r="HMV745" s="479"/>
      <c r="HMW745" s="479"/>
      <c r="HMX745" s="479"/>
      <c r="HMY745" s="479"/>
      <c r="HMZ745" s="479"/>
      <c r="HNA745" s="479"/>
      <c r="HNB745" s="479"/>
      <c r="HNC745" s="479"/>
      <c r="HND745" s="479"/>
      <c r="HNE745" s="479"/>
      <c r="HNF745" s="479"/>
      <c r="HNG745" s="479"/>
      <c r="HNH745" s="479"/>
      <c r="HNI745" s="479"/>
      <c r="HNJ745" s="479"/>
      <c r="HNK745" s="479"/>
      <c r="HNL745" s="479"/>
      <c r="HNM745" s="479"/>
      <c r="HNN745" s="479"/>
      <c r="HNO745" s="479"/>
      <c r="HNP745" s="479"/>
      <c r="HNQ745" s="479"/>
      <c r="HNR745" s="479"/>
      <c r="HNS745" s="479"/>
      <c r="HNT745" s="479"/>
      <c r="HNU745" s="479"/>
      <c r="HNV745" s="479"/>
      <c r="HNW745" s="479"/>
      <c r="HNX745" s="479"/>
      <c r="HNY745" s="479"/>
      <c r="HNZ745" s="479"/>
      <c r="HOA745" s="479"/>
      <c r="HOB745" s="479"/>
      <c r="HOC745" s="479"/>
      <c r="HOD745" s="479"/>
      <c r="HOE745" s="479"/>
      <c r="HOF745" s="479"/>
      <c r="HOG745" s="479"/>
      <c r="HOH745" s="479"/>
      <c r="HOI745" s="479"/>
      <c r="HOJ745" s="479"/>
      <c r="HOK745" s="479"/>
      <c r="HOL745" s="479"/>
      <c r="HOM745" s="479"/>
      <c r="HON745" s="479"/>
      <c r="HOO745" s="479"/>
      <c r="HOP745" s="479"/>
      <c r="HOQ745" s="479"/>
      <c r="HOR745" s="479"/>
      <c r="HOS745" s="479"/>
      <c r="HOT745" s="479"/>
      <c r="HOU745" s="479"/>
      <c r="HOV745" s="479"/>
      <c r="HOW745" s="479"/>
      <c r="HOX745" s="479"/>
      <c r="HOY745" s="479"/>
      <c r="HOZ745" s="479"/>
      <c r="HPA745" s="479"/>
      <c r="HPB745" s="479"/>
      <c r="HPC745" s="479"/>
      <c r="HPD745" s="479"/>
      <c r="HPE745" s="479"/>
      <c r="HPF745" s="479"/>
      <c r="HPG745" s="479"/>
      <c r="HPH745" s="479"/>
      <c r="HPI745" s="479"/>
      <c r="HPJ745" s="479"/>
      <c r="HPK745" s="479"/>
      <c r="HPL745" s="479"/>
      <c r="HPM745" s="479"/>
      <c r="HPN745" s="479"/>
      <c r="HPO745" s="479"/>
      <c r="HPP745" s="479"/>
      <c r="HPQ745" s="479"/>
      <c r="HPR745" s="479"/>
      <c r="HPS745" s="479"/>
      <c r="HPT745" s="479"/>
      <c r="HPU745" s="479"/>
      <c r="HPV745" s="479"/>
      <c r="HPW745" s="479"/>
      <c r="HPX745" s="479"/>
      <c r="HPY745" s="479"/>
      <c r="HPZ745" s="479"/>
      <c r="HQA745" s="479"/>
      <c r="HQB745" s="479"/>
      <c r="HQC745" s="479"/>
      <c r="HQD745" s="479"/>
      <c r="HQE745" s="479"/>
      <c r="HQF745" s="479"/>
      <c r="HQG745" s="479"/>
      <c r="HQH745" s="479"/>
      <c r="HQI745" s="479"/>
      <c r="HQJ745" s="479"/>
      <c r="HQK745" s="479"/>
      <c r="HQL745" s="479"/>
      <c r="HQM745" s="479"/>
      <c r="HQN745" s="479"/>
      <c r="HQO745" s="479"/>
      <c r="HQP745" s="479"/>
      <c r="HQQ745" s="479"/>
      <c r="HQR745" s="479"/>
      <c r="HQS745" s="479"/>
      <c r="HQT745" s="479"/>
      <c r="HQU745" s="479"/>
      <c r="HQV745" s="479"/>
      <c r="HQW745" s="479"/>
      <c r="HQX745" s="479"/>
      <c r="HQY745" s="479"/>
      <c r="HQZ745" s="479"/>
      <c r="HRA745" s="479"/>
      <c r="HRB745" s="479"/>
      <c r="HRC745" s="479"/>
      <c r="HRD745" s="479"/>
      <c r="HRE745" s="479"/>
      <c r="HRF745" s="479"/>
      <c r="HRG745" s="479"/>
      <c r="HRH745" s="479"/>
      <c r="HRI745" s="479"/>
      <c r="HRJ745" s="479"/>
      <c r="HRK745" s="479"/>
      <c r="HRL745" s="479"/>
      <c r="HRM745" s="479"/>
      <c r="HRN745" s="479"/>
      <c r="HRO745" s="479"/>
      <c r="HRP745" s="479"/>
      <c r="HRQ745" s="479"/>
      <c r="HRR745" s="479"/>
      <c r="HRS745" s="479"/>
      <c r="HRT745" s="479"/>
      <c r="HRU745" s="479"/>
      <c r="HRV745" s="479"/>
      <c r="HRW745" s="479"/>
      <c r="HRX745" s="479"/>
      <c r="HRY745" s="479"/>
      <c r="HRZ745" s="479"/>
      <c r="HSA745" s="479"/>
      <c r="HSB745" s="479"/>
      <c r="HSC745" s="479"/>
      <c r="HSD745" s="479"/>
      <c r="HSE745" s="479"/>
      <c r="HSF745" s="479"/>
      <c r="HSG745" s="479"/>
      <c r="HSH745" s="479"/>
      <c r="HSI745" s="479"/>
      <c r="HSJ745" s="479"/>
      <c r="HSK745" s="479"/>
      <c r="HSL745" s="479"/>
      <c r="HSM745" s="479"/>
      <c r="HSN745" s="479"/>
      <c r="HSO745" s="479"/>
      <c r="HSP745" s="479"/>
      <c r="HSQ745" s="479"/>
      <c r="HSR745" s="479"/>
      <c r="HSS745" s="479"/>
      <c r="HST745" s="479"/>
      <c r="HSU745" s="479"/>
      <c r="HSV745" s="479"/>
      <c r="HSW745" s="479"/>
      <c r="HSX745" s="479"/>
      <c r="HSY745" s="479"/>
      <c r="HSZ745" s="479"/>
      <c r="HTA745" s="479"/>
      <c r="HTB745" s="479"/>
      <c r="HTC745" s="479"/>
      <c r="HTD745" s="479"/>
      <c r="HTE745" s="479"/>
      <c r="HTF745" s="479"/>
      <c r="HTG745" s="479"/>
      <c r="HTH745" s="479"/>
      <c r="HTI745" s="479"/>
      <c r="HTJ745" s="479"/>
      <c r="HTK745" s="479"/>
      <c r="HTL745" s="479"/>
      <c r="HTM745" s="479"/>
      <c r="HTN745" s="479"/>
      <c r="HTO745" s="479"/>
      <c r="HTP745" s="479"/>
      <c r="HTQ745" s="479"/>
      <c r="HTR745" s="479"/>
      <c r="HTS745" s="479"/>
      <c r="HTT745" s="479"/>
      <c r="HTU745" s="479"/>
      <c r="HTV745" s="479"/>
      <c r="HTW745" s="479"/>
      <c r="HTX745" s="479"/>
      <c r="HTY745" s="479"/>
      <c r="HTZ745" s="479"/>
      <c r="HUA745" s="479"/>
      <c r="HUB745" s="479"/>
      <c r="HUC745" s="479"/>
      <c r="HUD745" s="479"/>
      <c r="HUE745" s="479"/>
      <c r="HUF745" s="479"/>
      <c r="HUG745" s="479"/>
      <c r="HUH745" s="479"/>
      <c r="HUI745" s="479"/>
      <c r="HUJ745" s="479"/>
      <c r="HUK745" s="479"/>
      <c r="HUL745" s="479"/>
      <c r="HUM745" s="479"/>
      <c r="HUN745" s="479"/>
      <c r="HUO745" s="479"/>
      <c r="HUP745" s="479"/>
      <c r="HUQ745" s="479"/>
      <c r="HUR745" s="479"/>
      <c r="HUS745" s="479"/>
      <c r="HUT745" s="479"/>
      <c r="HUU745" s="479"/>
      <c r="HUV745" s="479"/>
      <c r="HUW745" s="479"/>
      <c r="HUX745" s="479"/>
      <c r="HUY745" s="479"/>
      <c r="HUZ745" s="479"/>
      <c r="HVA745" s="479"/>
      <c r="HVB745" s="479"/>
      <c r="HVC745" s="479"/>
      <c r="HVD745" s="479"/>
      <c r="HVE745" s="479"/>
      <c r="HVF745" s="479"/>
      <c r="HVG745" s="479"/>
      <c r="HVH745" s="479"/>
      <c r="HVI745" s="479"/>
      <c r="HVJ745" s="479"/>
      <c r="HVK745" s="479"/>
      <c r="HVL745" s="479"/>
      <c r="HVM745" s="479"/>
      <c r="HVN745" s="479"/>
      <c r="HVO745" s="479"/>
      <c r="HVP745" s="479"/>
      <c r="HVQ745" s="479"/>
      <c r="HVR745" s="479"/>
      <c r="HVS745" s="479"/>
      <c r="HVT745" s="479"/>
      <c r="HVU745" s="479"/>
      <c r="HVV745" s="479"/>
      <c r="HVW745" s="479"/>
      <c r="HVX745" s="479"/>
      <c r="HVY745" s="479"/>
      <c r="HVZ745" s="479"/>
      <c r="HWA745" s="479"/>
      <c r="HWB745" s="479"/>
      <c r="HWC745" s="479"/>
      <c r="HWD745" s="479"/>
      <c r="HWE745" s="479"/>
      <c r="HWF745" s="479"/>
      <c r="HWG745" s="479"/>
      <c r="HWH745" s="479"/>
      <c r="HWI745" s="479"/>
      <c r="HWJ745" s="479"/>
      <c r="HWK745" s="479"/>
      <c r="HWL745" s="479"/>
      <c r="HWM745" s="479"/>
      <c r="HWN745" s="479"/>
      <c r="HWO745" s="479"/>
      <c r="HWP745" s="479"/>
      <c r="HWQ745" s="479"/>
      <c r="HWR745" s="479"/>
      <c r="HWS745" s="479"/>
      <c r="HWT745" s="479"/>
      <c r="HWU745" s="479"/>
      <c r="HWV745" s="479"/>
      <c r="HWW745" s="479"/>
      <c r="HWX745" s="479"/>
      <c r="HWY745" s="479"/>
      <c r="HWZ745" s="479"/>
      <c r="HXA745" s="479"/>
      <c r="HXB745" s="479"/>
      <c r="HXC745" s="479"/>
      <c r="HXD745" s="479"/>
      <c r="HXE745" s="479"/>
      <c r="HXF745" s="479"/>
      <c r="HXG745" s="479"/>
      <c r="HXH745" s="479"/>
      <c r="HXI745" s="479"/>
      <c r="HXJ745" s="479"/>
      <c r="HXK745" s="479"/>
      <c r="HXL745" s="479"/>
      <c r="HXM745" s="479"/>
      <c r="HXN745" s="479"/>
      <c r="HXO745" s="479"/>
      <c r="HXP745" s="479"/>
      <c r="HXQ745" s="479"/>
      <c r="HXR745" s="479"/>
      <c r="HXS745" s="479"/>
      <c r="HXT745" s="479"/>
      <c r="HXU745" s="479"/>
      <c r="HXV745" s="479"/>
      <c r="HXW745" s="479"/>
      <c r="HXX745" s="479"/>
      <c r="HXY745" s="479"/>
      <c r="HXZ745" s="479"/>
      <c r="HYA745" s="479"/>
      <c r="HYB745" s="479"/>
      <c r="HYC745" s="479"/>
      <c r="HYD745" s="479"/>
      <c r="HYE745" s="479"/>
      <c r="HYF745" s="479"/>
      <c r="HYG745" s="479"/>
      <c r="HYH745" s="479"/>
      <c r="HYI745" s="479"/>
      <c r="HYJ745" s="479"/>
      <c r="HYK745" s="479"/>
      <c r="HYL745" s="479"/>
      <c r="HYM745" s="479"/>
      <c r="HYN745" s="479"/>
      <c r="HYO745" s="479"/>
      <c r="HYP745" s="479"/>
      <c r="HYQ745" s="479"/>
      <c r="HYR745" s="479"/>
      <c r="HYS745" s="479"/>
      <c r="HYT745" s="479"/>
      <c r="HYU745" s="479"/>
      <c r="HYV745" s="479"/>
      <c r="HYW745" s="479"/>
      <c r="HYX745" s="479"/>
      <c r="HYY745" s="479"/>
      <c r="HYZ745" s="479"/>
      <c r="HZA745" s="479"/>
      <c r="HZB745" s="479"/>
      <c r="HZC745" s="479"/>
      <c r="HZD745" s="479"/>
      <c r="HZE745" s="479"/>
      <c r="HZF745" s="479"/>
      <c r="HZG745" s="479"/>
      <c r="HZH745" s="479"/>
      <c r="HZI745" s="479"/>
      <c r="HZJ745" s="479"/>
      <c r="HZK745" s="479"/>
      <c r="HZL745" s="479"/>
      <c r="HZM745" s="479"/>
      <c r="HZN745" s="479"/>
      <c r="HZO745" s="479"/>
      <c r="HZP745" s="479"/>
      <c r="HZQ745" s="479"/>
      <c r="HZR745" s="479"/>
      <c r="HZS745" s="479"/>
      <c r="HZT745" s="479"/>
      <c r="HZU745" s="479"/>
      <c r="HZV745" s="479"/>
      <c r="HZW745" s="479"/>
      <c r="HZX745" s="479"/>
      <c r="HZY745" s="479"/>
      <c r="HZZ745" s="479"/>
      <c r="IAA745" s="479"/>
      <c r="IAB745" s="479"/>
      <c r="IAC745" s="479"/>
      <c r="IAD745" s="479"/>
      <c r="IAE745" s="479"/>
      <c r="IAF745" s="479"/>
      <c r="IAG745" s="479"/>
      <c r="IAH745" s="479"/>
      <c r="IAI745" s="479"/>
      <c r="IAJ745" s="479"/>
      <c r="IAK745" s="479"/>
      <c r="IAL745" s="479"/>
      <c r="IAM745" s="479"/>
      <c r="IAN745" s="479"/>
      <c r="IAO745" s="479"/>
      <c r="IAP745" s="479"/>
      <c r="IAQ745" s="479"/>
      <c r="IAR745" s="479"/>
      <c r="IAS745" s="479"/>
      <c r="IAT745" s="479"/>
      <c r="IAU745" s="479"/>
      <c r="IAV745" s="479"/>
      <c r="IAW745" s="479"/>
      <c r="IAX745" s="479"/>
      <c r="IAY745" s="479"/>
      <c r="IAZ745" s="479"/>
      <c r="IBA745" s="479"/>
      <c r="IBB745" s="479"/>
      <c r="IBC745" s="479"/>
      <c r="IBD745" s="479"/>
      <c r="IBE745" s="479"/>
      <c r="IBF745" s="479"/>
      <c r="IBG745" s="479"/>
      <c r="IBH745" s="479"/>
      <c r="IBI745" s="479"/>
      <c r="IBJ745" s="479"/>
      <c r="IBK745" s="479"/>
      <c r="IBL745" s="479"/>
      <c r="IBM745" s="479"/>
      <c r="IBN745" s="479"/>
      <c r="IBO745" s="479"/>
      <c r="IBP745" s="479"/>
      <c r="IBQ745" s="479"/>
      <c r="IBR745" s="479"/>
      <c r="IBS745" s="479"/>
      <c r="IBT745" s="479"/>
      <c r="IBU745" s="479"/>
      <c r="IBV745" s="479"/>
      <c r="IBW745" s="479"/>
      <c r="IBX745" s="479"/>
      <c r="IBY745" s="479"/>
      <c r="IBZ745" s="479"/>
      <c r="ICA745" s="479"/>
      <c r="ICB745" s="479"/>
      <c r="ICC745" s="479"/>
      <c r="ICD745" s="479"/>
      <c r="ICE745" s="479"/>
      <c r="ICF745" s="479"/>
      <c r="ICG745" s="479"/>
      <c r="ICH745" s="479"/>
      <c r="ICI745" s="479"/>
      <c r="ICJ745" s="479"/>
      <c r="ICK745" s="479"/>
      <c r="ICL745" s="479"/>
      <c r="ICM745" s="479"/>
      <c r="ICN745" s="479"/>
      <c r="ICO745" s="479"/>
      <c r="ICP745" s="479"/>
      <c r="ICQ745" s="479"/>
      <c r="ICR745" s="479"/>
      <c r="ICS745" s="479"/>
      <c r="ICT745" s="479"/>
      <c r="ICU745" s="479"/>
      <c r="ICV745" s="479"/>
      <c r="ICW745" s="479"/>
      <c r="ICX745" s="479"/>
      <c r="ICY745" s="479"/>
      <c r="ICZ745" s="479"/>
      <c r="IDA745" s="479"/>
      <c r="IDB745" s="479"/>
      <c r="IDC745" s="479"/>
      <c r="IDD745" s="479"/>
      <c r="IDE745" s="479"/>
      <c r="IDF745" s="479"/>
      <c r="IDG745" s="479"/>
      <c r="IDH745" s="479"/>
      <c r="IDI745" s="479"/>
      <c r="IDJ745" s="479"/>
      <c r="IDK745" s="479"/>
      <c r="IDL745" s="479"/>
      <c r="IDM745" s="479"/>
      <c r="IDN745" s="479"/>
      <c r="IDO745" s="479"/>
      <c r="IDP745" s="479"/>
      <c r="IDQ745" s="479"/>
      <c r="IDR745" s="479"/>
      <c r="IDS745" s="479"/>
      <c r="IDT745" s="479"/>
      <c r="IDU745" s="479"/>
      <c r="IDV745" s="479"/>
      <c r="IDW745" s="479"/>
      <c r="IDX745" s="479"/>
      <c r="IDY745" s="479"/>
      <c r="IDZ745" s="479"/>
      <c r="IEA745" s="479"/>
      <c r="IEB745" s="479"/>
      <c r="IEC745" s="479"/>
      <c r="IED745" s="479"/>
      <c r="IEE745" s="479"/>
      <c r="IEF745" s="479"/>
      <c r="IEG745" s="479"/>
      <c r="IEH745" s="479"/>
      <c r="IEI745" s="479"/>
      <c r="IEJ745" s="479"/>
      <c r="IEK745" s="479"/>
      <c r="IEL745" s="479"/>
      <c r="IEM745" s="479"/>
      <c r="IEN745" s="479"/>
      <c r="IEO745" s="479"/>
      <c r="IEP745" s="479"/>
      <c r="IEQ745" s="479"/>
      <c r="IER745" s="479"/>
      <c r="IES745" s="479"/>
      <c r="IET745" s="479"/>
      <c r="IEU745" s="479"/>
      <c r="IEV745" s="479"/>
      <c r="IEW745" s="479"/>
      <c r="IEX745" s="479"/>
      <c r="IEY745" s="479"/>
      <c r="IEZ745" s="479"/>
      <c r="IFA745" s="479"/>
      <c r="IFB745" s="479"/>
      <c r="IFC745" s="479"/>
      <c r="IFD745" s="479"/>
      <c r="IFE745" s="479"/>
      <c r="IFF745" s="479"/>
      <c r="IFG745" s="479"/>
      <c r="IFH745" s="479"/>
      <c r="IFI745" s="479"/>
      <c r="IFJ745" s="479"/>
      <c r="IFK745" s="479"/>
      <c r="IFL745" s="479"/>
      <c r="IFM745" s="479"/>
      <c r="IFN745" s="479"/>
      <c r="IFO745" s="479"/>
      <c r="IFP745" s="479"/>
      <c r="IFQ745" s="479"/>
      <c r="IFR745" s="479"/>
      <c r="IFS745" s="479"/>
      <c r="IFT745" s="479"/>
      <c r="IFU745" s="479"/>
      <c r="IFV745" s="479"/>
      <c r="IFW745" s="479"/>
      <c r="IFX745" s="479"/>
      <c r="IFY745" s="479"/>
      <c r="IFZ745" s="479"/>
      <c r="IGA745" s="479"/>
      <c r="IGB745" s="479"/>
      <c r="IGC745" s="479"/>
      <c r="IGD745" s="479"/>
      <c r="IGE745" s="479"/>
      <c r="IGF745" s="479"/>
      <c r="IGG745" s="479"/>
      <c r="IGH745" s="479"/>
      <c r="IGI745" s="479"/>
      <c r="IGJ745" s="479"/>
      <c r="IGK745" s="479"/>
      <c r="IGL745" s="479"/>
      <c r="IGM745" s="479"/>
      <c r="IGN745" s="479"/>
      <c r="IGO745" s="479"/>
      <c r="IGP745" s="479"/>
      <c r="IGQ745" s="479"/>
      <c r="IGR745" s="479"/>
      <c r="IGS745" s="479"/>
      <c r="IGT745" s="479"/>
      <c r="IGU745" s="479"/>
      <c r="IGV745" s="479"/>
      <c r="IGW745" s="479"/>
      <c r="IGX745" s="479"/>
      <c r="IGY745" s="479"/>
      <c r="IGZ745" s="479"/>
      <c r="IHA745" s="479"/>
      <c r="IHB745" s="479"/>
      <c r="IHC745" s="479"/>
      <c r="IHD745" s="479"/>
      <c r="IHE745" s="479"/>
      <c r="IHF745" s="479"/>
      <c r="IHG745" s="479"/>
      <c r="IHH745" s="479"/>
      <c r="IHI745" s="479"/>
      <c r="IHJ745" s="479"/>
      <c r="IHK745" s="479"/>
      <c r="IHL745" s="479"/>
      <c r="IHM745" s="479"/>
      <c r="IHN745" s="479"/>
      <c r="IHO745" s="479"/>
      <c r="IHP745" s="479"/>
      <c r="IHQ745" s="479"/>
      <c r="IHR745" s="479"/>
      <c r="IHS745" s="479"/>
      <c r="IHT745" s="479"/>
      <c r="IHU745" s="479"/>
      <c r="IHV745" s="479"/>
      <c r="IHW745" s="479"/>
      <c r="IHX745" s="479"/>
      <c r="IHY745" s="479"/>
      <c r="IHZ745" s="479"/>
      <c r="IIA745" s="479"/>
      <c r="IIB745" s="479"/>
      <c r="IIC745" s="479"/>
      <c r="IID745" s="479"/>
      <c r="IIE745" s="479"/>
      <c r="IIF745" s="479"/>
      <c r="IIG745" s="479"/>
      <c r="IIH745" s="479"/>
      <c r="III745" s="479"/>
      <c r="IIJ745" s="479"/>
      <c r="IIK745" s="479"/>
      <c r="IIL745" s="479"/>
      <c r="IIM745" s="479"/>
      <c r="IIN745" s="479"/>
      <c r="IIO745" s="479"/>
      <c r="IIP745" s="479"/>
      <c r="IIQ745" s="479"/>
      <c r="IIR745" s="479"/>
      <c r="IIS745" s="479"/>
      <c r="IIT745" s="479"/>
      <c r="IIU745" s="479"/>
      <c r="IIV745" s="479"/>
      <c r="IIW745" s="479"/>
      <c r="IIX745" s="479"/>
      <c r="IIY745" s="479"/>
      <c r="IIZ745" s="479"/>
      <c r="IJA745" s="479"/>
      <c r="IJB745" s="479"/>
      <c r="IJC745" s="479"/>
      <c r="IJD745" s="479"/>
      <c r="IJE745" s="479"/>
      <c r="IJF745" s="479"/>
      <c r="IJG745" s="479"/>
      <c r="IJH745" s="479"/>
      <c r="IJI745" s="479"/>
      <c r="IJJ745" s="479"/>
      <c r="IJK745" s="479"/>
      <c r="IJL745" s="479"/>
      <c r="IJM745" s="479"/>
      <c r="IJN745" s="479"/>
      <c r="IJO745" s="479"/>
      <c r="IJP745" s="479"/>
      <c r="IJQ745" s="479"/>
      <c r="IJR745" s="479"/>
      <c r="IJS745" s="479"/>
      <c r="IJT745" s="479"/>
      <c r="IJU745" s="479"/>
      <c r="IJV745" s="479"/>
      <c r="IJW745" s="479"/>
      <c r="IJX745" s="479"/>
      <c r="IJY745" s="479"/>
      <c r="IJZ745" s="479"/>
      <c r="IKA745" s="479"/>
      <c r="IKB745" s="479"/>
      <c r="IKC745" s="479"/>
      <c r="IKD745" s="479"/>
      <c r="IKE745" s="479"/>
      <c r="IKF745" s="479"/>
      <c r="IKG745" s="479"/>
      <c r="IKH745" s="479"/>
      <c r="IKI745" s="479"/>
      <c r="IKJ745" s="479"/>
      <c r="IKK745" s="479"/>
      <c r="IKL745" s="479"/>
      <c r="IKM745" s="479"/>
      <c r="IKN745" s="479"/>
      <c r="IKO745" s="479"/>
      <c r="IKP745" s="479"/>
      <c r="IKQ745" s="479"/>
      <c r="IKR745" s="479"/>
      <c r="IKS745" s="479"/>
      <c r="IKT745" s="479"/>
      <c r="IKU745" s="479"/>
      <c r="IKV745" s="479"/>
      <c r="IKW745" s="479"/>
      <c r="IKX745" s="479"/>
      <c r="IKY745" s="479"/>
      <c r="IKZ745" s="479"/>
      <c r="ILA745" s="479"/>
      <c r="ILB745" s="479"/>
      <c r="ILC745" s="479"/>
      <c r="ILD745" s="479"/>
      <c r="ILE745" s="479"/>
      <c r="ILF745" s="479"/>
      <c r="ILG745" s="479"/>
      <c r="ILH745" s="479"/>
      <c r="ILI745" s="479"/>
      <c r="ILJ745" s="479"/>
      <c r="ILK745" s="479"/>
      <c r="ILL745" s="479"/>
      <c r="ILM745" s="479"/>
      <c r="ILN745" s="479"/>
      <c r="ILO745" s="479"/>
      <c r="ILP745" s="479"/>
      <c r="ILQ745" s="479"/>
      <c r="ILR745" s="479"/>
      <c r="ILS745" s="479"/>
      <c r="ILT745" s="479"/>
      <c r="ILU745" s="479"/>
      <c r="ILV745" s="479"/>
      <c r="ILW745" s="479"/>
      <c r="ILX745" s="479"/>
      <c r="ILY745" s="479"/>
      <c r="ILZ745" s="479"/>
      <c r="IMA745" s="479"/>
      <c r="IMB745" s="479"/>
      <c r="IMC745" s="479"/>
      <c r="IMD745" s="479"/>
      <c r="IME745" s="479"/>
      <c r="IMF745" s="479"/>
      <c r="IMG745" s="479"/>
      <c r="IMH745" s="479"/>
      <c r="IMI745" s="479"/>
      <c r="IMJ745" s="479"/>
      <c r="IMK745" s="479"/>
      <c r="IML745" s="479"/>
      <c r="IMM745" s="479"/>
      <c r="IMN745" s="479"/>
      <c r="IMO745" s="479"/>
      <c r="IMP745" s="479"/>
      <c r="IMQ745" s="479"/>
      <c r="IMR745" s="479"/>
      <c r="IMS745" s="479"/>
      <c r="IMT745" s="479"/>
      <c r="IMU745" s="479"/>
      <c r="IMV745" s="479"/>
      <c r="IMW745" s="479"/>
      <c r="IMX745" s="479"/>
      <c r="IMY745" s="479"/>
      <c r="IMZ745" s="479"/>
      <c r="INA745" s="479"/>
      <c r="INB745" s="479"/>
      <c r="INC745" s="479"/>
      <c r="IND745" s="479"/>
      <c r="INE745" s="479"/>
      <c r="INF745" s="479"/>
      <c r="ING745" s="479"/>
      <c r="INH745" s="479"/>
      <c r="INI745" s="479"/>
      <c r="INJ745" s="479"/>
      <c r="INK745" s="479"/>
      <c r="INL745" s="479"/>
      <c r="INM745" s="479"/>
      <c r="INN745" s="479"/>
      <c r="INO745" s="479"/>
      <c r="INP745" s="479"/>
      <c r="INQ745" s="479"/>
      <c r="INR745" s="479"/>
      <c r="INS745" s="479"/>
      <c r="INT745" s="479"/>
      <c r="INU745" s="479"/>
      <c r="INV745" s="479"/>
      <c r="INW745" s="479"/>
      <c r="INX745" s="479"/>
      <c r="INY745" s="479"/>
      <c r="INZ745" s="479"/>
      <c r="IOA745" s="479"/>
      <c r="IOB745" s="479"/>
      <c r="IOC745" s="479"/>
      <c r="IOD745" s="479"/>
      <c r="IOE745" s="479"/>
      <c r="IOF745" s="479"/>
      <c r="IOG745" s="479"/>
      <c r="IOH745" s="479"/>
      <c r="IOI745" s="479"/>
      <c r="IOJ745" s="479"/>
      <c r="IOK745" s="479"/>
      <c r="IOL745" s="479"/>
      <c r="IOM745" s="479"/>
      <c r="ION745" s="479"/>
      <c r="IOO745" s="479"/>
      <c r="IOP745" s="479"/>
      <c r="IOQ745" s="479"/>
      <c r="IOR745" s="479"/>
      <c r="IOS745" s="479"/>
      <c r="IOT745" s="479"/>
      <c r="IOU745" s="479"/>
      <c r="IOV745" s="479"/>
      <c r="IOW745" s="479"/>
      <c r="IOX745" s="479"/>
      <c r="IOY745" s="479"/>
      <c r="IOZ745" s="479"/>
      <c r="IPA745" s="479"/>
      <c r="IPB745" s="479"/>
      <c r="IPC745" s="479"/>
      <c r="IPD745" s="479"/>
      <c r="IPE745" s="479"/>
      <c r="IPF745" s="479"/>
      <c r="IPG745" s="479"/>
      <c r="IPH745" s="479"/>
      <c r="IPI745" s="479"/>
      <c r="IPJ745" s="479"/>
      <c r="IPK745" s="479"/>
      <c r="IPL745" s="479"/>
      <c r="IPM745" s="479"/>
      <c r="IPN745" s="479"/>
      <c r="IPO745" s="479"/>
      <c r="IPP745" s="479"/>
      <c r="IPQ745" s="479"/>
      <c r="IPR745" s="479"/>
      <c r="IPS745" s="479"/>
      <c r="IPT745" s="479"/>
      <c r="IPU745" s="479"/>
      <c r="IPV745" s="479"/>
      <c r="IPW745" s="479"/>
      <c r="IPX745" s="479"/>
      <c r="IPY745" s="479"/>
      <c r="IPZ745" s="479"/>
      <c r="IQA745" s="479"/>
      <c r="IQB745" s="479"/>
      <c r="IQC745" s="479"/>
      <c r="IQD745" s="479"/>
      <c r="IQE745" s="479"/>
      <c r="IQF745" s="479"/>
      <c r="IQG745" s="479"/>
      <c r="IQH745" s="479"/>
      <c r="IQI745" s="479"/>
      <c r="IQJ745" s="479"/>
      <c r="IQK745" s="479"/>
      <c r="IQL745" s="479"/>
      <c r="IQM745" s="479"/>
      <c r="IQN745" s="479"/>
      <c r="IQO745" s="479"/>
      <c r="IQP745" s="479"/>
      <c r="IQQ745" s="479"/>
      <c r="IQR745" s="479"/>
      <c r="IQS745" s="479"/>
      <c r="IQT745" s="479"/>
      <c r="IQU745" s="479"/>
      <c r="IQV745" s="479"/>
      <c r="IQW745" s="479"/>
      <c r="IQX745" s="479"/>
      <c r="IQY745" s="479"/>
      <c r="IQZ745" s="479"/>
      <c r="IRA745" s="479"/>
      <c r="IRB745" s="479"/>
      <c r="IRC745" s="479"/>
      <c r="IRD745" s="479"/>
      <c r="IRE745" s="479"/>
      <c r="IRF745" s="479"/>
      <c r="IRG745" s="479"/>
      <c r="IRH745" s="479"/>
      <c r="IRI745" s="479"/>
      <c r="IRJ745" s="479"/>
      <c r="IRK745" s="479"/>
      <c r="IRL745" s="479"/>
      <c r="IRM745" s="479"/>
      <c r="IRN745" s="479"/>
      <c r="IRO745" s="479"/>
      <c r="IRP745" s="479"/>
      <c r="IRQ745" s="479"/>
      <c r="IRR745" s="479"/>
      <c r="IRS745" s="479"/>
      <c r="IRT745" s="479"/>
      <c r="IRU745" s="479"/>
      <c r="IRV745" s="479"/>
      <c r="IRW745" s="479"/>
      <c r="IRX745" s="479"/>
      <c r="IRY745" s="479"/>
      <c r="IRZ745" s="479"/>
      <c r="ISA745" s="479"/>
      <c r="ISB745" s="479"/>
      <c r="ISC745" s="479"/>
      <c r="ISD745" s="479"/>
      <c r="ISE745" s="479"/>
      <c r="ISF745" s="479"/>
      <c r="ISG745" s="479"/>
      <c r="ISH745" s="479"/>
      <c r="ISI745" s="479"/>
      <c r="ISJ745" s="479"/>
      <c r="ISK745" s="479"/>
      <c r="ISL745" s="479"/>
      <c r="ISM745" s="479"/>
      <c r="ISN745" s="479"/>
      <c r="ISO745" s="479"/>
      <c r="ISP745" s="479"/>
      <c r="ISQ745" s="479"/>
      <c r="ISR745" s="479"/>
      <c r="ISS745" s="479"/>
      <c r="IST745" s="479"/>
      <c r="ISU745" s="479"/>
      <c r="ISV745" s="479"/>
      <c r="ISW745" s="479"/>
      <c r="ISX745" s="479"/>
      <c r="ISY745" s="479"/>
      <c r="ISZ745" s="479"/>
      <c r="ITA745" s="479"/>
      <c r="ITB745" s="479"/>
      <c r="ITC745" s="479"/>
      <c r="ITD745" s="479"/>
      <c r="ITE745" s="479"/>
      <c r="ITF745" s="479"/>
      <c r="ITG745" s="479"/>
      <c r="ITH745" s="479"/>
      <c r="ITI745" s="479"/>
      <c r="ITJ745" s="479"/>
      <c r="ITK745" s="479"/>
      <c r="ITL745" s="479"/>
      <c r="ITM745" s="479"/>
      <c r="ITN745" s="479"/>
      <c r="ITO745" s="479"/>
      <c r="ITP745" s="479"/>
      <c r="ITQ745" s="479"/>
      <c r="ITR745" s="479"/>
      <c r="ITS745" s="479"/>
      <c r="ITT745" s="479"/>
      <c r="ITU745" s="479"/>
      <c r="ITV745" s="479"/>
      <c r="ITW745" s="479"/>
      <c r="ITX745" s="479"/>
      <c r="ITY745" s="479"/>
      <c r="ITZ745" s="479"/>
      <c r="IUA745" s="479"/>
      <c r="IUB745" s="479"/>
      <c r="IUC745" s="479"/>
      <c r="IUD745" s="479"/>
      <c r="IUE745" s="479"/>
      <c r="IUF745" s="479"/>
      <c r="IUG745" s="479"/>
      <c r="IUH745" s="479"/>
      <c r="IUI745" s="479"/>
      <c r="IUJ745" s="479"/>
      <c r="IUK745" s="479"/>
      <c r="IUL745" s="479"/>
      <c r="IUM745" s="479"/>
      <c r="IUN745" s="479"/>
      <c r="IUO745" s="479"/>
      <c r="IUP745" s="479"/>
      <c r="IUQ745" s="479"/>
      <c r="IUR745" s="479"/>
      <c r="IUS745" s="479"/>
      <c r="IUT745" s="479"/>
      <c r="IUU745" s="479"/>
      <c r="IUV745" s="479"/>
      <c r="IUW745" s="479"/>
      <c r="IUX745" s="479"/>
      <c r="IUY745" s="479"/>
      <c r="IUZ745" s="479"/>
      <c r="IVA745" s="479"/>
      <c r="IVB745" s="479"/>
      <c r="IVC745" s="479"/>
      <c r="IVD745" s="479"/>
      <c r="IVE745" s="479"/>
      <c r="IVF745" s="479"/>
      <c r="IVG745" s="479"/>
      <c r="IVH745" s="479"/>
      <c r="IVI745" s="479"/>
      <c r="IVJ745" s="479"/>
      <c r="IVK745" s="479"/>
      <c r="IVL745" s="479"/>
      <c r="IVM745" s="479"/>
      <c r="IVN745" s="479"/>
      <c r="IVO745" s="479"/>
      <c r="IVP745" s="479"/>
      <c r="IVQ745" s="479"/>
      <c r="IVR745" s="479"/>
      <c r="IVS745" s="479"/>
      <c r="IVT745" s="479"/>
      <c r="IVU745" s="479"/>
      <c r="IVV745" s="479"/>
      <c r="IVW745" s="479"/>
      <c r="IVX745" s="479"/>
      <c r="IVY745" s="479"/>
      <c r="IVZ745" s="479"/>
      <c r="IWA745" s="479"/>
      <c r="IWB745" s="479"/>
      <c r="IWC745" s="479"/>
      <c r="IWD745" s="479"/>
      <c r="IWE745" s="479"/>
      <c r="IWF745" s="479"/>
      <c r="IWG745" s="479"/>
      <c r="IWH745" s="479"/>
      <c r="IWI745" s="479"/>
      <c r="IWJ745" s="479"/>
      <c r="IWK745" s="479"/>
      <c r="IWL745" s="479"/>
      <c r="IWM745" s="479"/>
      <c r="IWN745" s="479"/>
      <c r="IWO745" s="479"/>
      <c r="IWP745" s="479"/>
      <c r="IWQ745" s="479"/>
      <c r="IWR745" s="479"/>
      <c r="IWS745" s="479"/>
      <c r="IWT745" s="479"/>
      <c r="IWU745" s="479"/>
      <c r="IWV745" s="479"/>
      <c r="IWW745" s="479"/>
      <c r="IWX745" s="479"/>
      <c r="IWY745" s="479"/>
      <c r="IWZ745" s="479"/>
      <c r="IXA745" s="479"/>
      <c r="IXB745" s="479"/>
      <c r="IXC745" s="479"/>
      <c r="IXD745" s="479"/>
      <c r="IXE745" s="479"/>
      <c r="IXF745" s="479"/>
      <c r="IXG745" s="479"/>
      <c r="IXH745" s="479"/>
      <c r="IXI745" s="479"/>
      <c r="IXJ745" s="479"/>
      <c r="IXK745" s="479"/>
      <c r="IXL745" s="479"/>
      <c r="IXM745" s="479"/>
      <c r="IXN745" s="479"/>
      <c r="IXO745" s="479"/>
      <c r="IXP745" s="479"/>
      <c r="IXQ745" s="479"/>
      <c r="IXR745" s="479"/>
      <c r="IXS745" s="479"/>
      <c r="IXT745" s="479"/>
      <c r="IXU745" s="479"/>
      <c r="IXV745" s="479"/>
      <c r="IXW745" s="479"/>
      <c r="IXX745" s="479"/>
      <c r="IXY745" s="479"/>
      <c r="IXZ745" s="479"/>
      <c r="IYA745" s="479"/>
      <c r="IYB745" s="479"/>
      <c r="IYC745" s="479"/>
      <c r="IYD745" s="479"/>
      <c r="IYE745" s="479"/>
      <c r="IYF745" s="479"/>
      <c r="IYG745" s="479"/>
      <c r="IYH745" s="479"/>
      <c r="IYI745" s="479"/>
      <c r="IYJ745" s="479"/>
      <c r="IYK745" s="479"/>
      <c r="IYL745" s="479"/>
      <c r="IYM745" s="479"/>
      <c r="IYN745" s="479"/>
      <c r="IYO745" s="479"/>
      <c r="IYP745" s="479"/>
      <c r="IYQ745" s="479"/>
      <c r="IYR745" s="479"/>
      <c r="IYS745" s="479"/>
      <c r="IYT745" s="479"/>
      <c r="IYU745" s="479"/>
      <c r="IYV745" s="479"/>
      <c r="IYW745" s="479"/>
      <c r="IYX745" s="479"/>
      <c r="IYY745" s="479"/>
      <c r="IYZ745" s="479"/>
      <c r="IZA745" s="479"/>
      <c r="IZB745" s="479"/>
      <c r="IZC745" s="479"/>
      <c r="IZD745" s="479"/>
      <c r="IZE745" s="479"/>
      <c r="IZF745" s="479"/>
      <c r="IZG745" s="479"/>
      <c r="IZH745" s="479"/>
      <c r="IZI745" s="479"/>
      <c r="IZJ745" s="479"/>
      <c r="IZK745" s="479"/>
      <c r="IZL745" s="479"/>
      <c r="IZM745" s="479"/>
      <c r="IZN745" s="479"/>
      <c r="IZO745" s="479"/>
      <c r="IZP745" s="479"/>
      <c r="IZQ745" s="479"/>
      <c r="IZR745" s="479"/>
      <c r="IZS745" s="479"/>
      <c r="IZT745" s="479"/>
      <c r="IZU745" s="479"/>
      <c r="IZV745" s="479"/>
      <c r="IZW745" s="479"/>
      <c r="IZX745" s="479"/>
      <c r="IZY745" s="479"/>
      <c r="IZZ745" s="479"/>
      <c r="JAA745" s="479"/>
      <c r="JAB745" s="479"/>
      <c r="JAC745" s="479"/>
      <c r="JAD745" s="479"/>
      <c r="JAE745" s="479"/>
      <c r="JAF745" s="479"/>
      <c r="JAG745" s="479"/>
      <c r="JAH745" s="479"/>
      <c r="JAI745" s="479"/>
      <c r="JAJ745" s="479"/>
      <c r="JAK745" s="479"/>
      <c r="JAL745" s="479"/>
      <c r="JAM745" s="479"/>
      <c r="JAN745" s="479"/>
      <c r="JAO745" s="479"/>
      <c r="JAP745" s="479"/>
      <c r="JAQ745" s="479"/>
      <c r="JAR745" s="479"/>
      <c r="JAS745" s="479"/>
      <c r="JAT745" s="479"/>
      <c r="JAU745" s="479"/>
      <c r="JAV745" s="479"/>
      <c r="JAW745" s="479"/>
      <c r="JAX745" s="479"/>
      <c r="JAY745" s="479"/>
      <c r="JAZ745" s="479"/>
      <c r="JBA745" s="479"/>
      <c r="JBB745" s="479"/>
      <c r="JBC745" s="479"/>
      <c r="JBD745" s="479"/>
      <c r="JBE745" s="479"/>
      <c r="JBF745" s="479"/>
      <c r="JBG745" s="479"/>
      <c r="JBH745" s="479"/>
      <c r="JBI745" s="479"/>
      <c r="JBJ745" s="479"/>
      <c r="JBK745" s="479"/>
      <c r="JBL745" s="479"/>
      <c r="JBM745" s="479"/>
      <c r="JBN745" s="479"/>
      <c r="JBO745" s="479"/>
      <c r="JBP745" s="479"/>
      <c r="JBQ745" s="479"/>
      <c r="JBR745" s="479"/>
      <c r="JBS745" s="479"/>
      <c r="JBT745" s="479"/>
      <c r="JBU745" s="479"/>
      <c r="JBV745" s="479"/>
      <c r="JBW745" s="479"/>
      <c r="JBX745" s="479"/>
      <c r="JBY745" s="479"/>
      <c r="JBZ745" s="479"/>
      <c r="JCA745" s="479"/>
      <c r="JCB745" s="479"/>
      <c r="JCC745" s="479"/>
      <c r="JCD745" s="479"/>
      <c r="JCE745" s="479"/>
      <c r="JCF745" s="479"/>
      <c r="JCG745" s="479"/>
      <c r="JCH745" s="479"/>
      <c r="JCI745" s="479"/>
      <c r="JCJ745" s="479"/>
      <c r="JCK745" s="479"/>
      <c r="JCL745" s="479"/>
      <c r="JCM745" s="479"/>
      <c r="JCN745" s="479"/>
      <c r="JCO745" s="479"/>
      <c r="JCP745" s="479"/>
      <c r="JCQ745" s="479"/>
      <c r="JCR745" s="479"/>
      <c r="JCS745" s="479"/>
      <c r="JCT745" s="479"/>
      <c r="JCU745" s="479"/>
      <c r="JCV745" s="479"/>
      <c r="JCW745" s="479"/>
      <c r="JCX745" s="479"/>
      <c r="JCY745" s="479"/>
      <c r="JCZ745" s="479"/>
      <c r="JDA745" s="479"/>
      <c r="JDB745" s="479"/>
      <c r="JDC745" s="479"/>
      <c r="JDD745" s="479"/>
      <c r="JDE745" s="479"/>
      <c r="JDF745" s="479"/>
      <c r="JDG745" s="479"/>
      <c r="JDH745" s="479"/>
      <c r="JDI745" s="479"/>
      <c r="JDJ745" s="479"/>
      <c r="JDK745" s="479"/>
      <c r="JDL745" s="479"/>
      <c r="JDM745" s="479"/>
      <c r="JDN745" s="479"/>
      <c r="JDO745" s="479"/>
      <c r="JDP745" s="479"/>
      <c r="JDQ745" s="479"/>
      <c r="JDR745" s="479"/>
      <c r="JDS745" s="479"/>
      <c r="JDT745" s="479"/>
      <c r="JDU745" s="479"/>
      <c r="JDV745" s="479"/>
      <c r="JDW745" s="479"/>
      <c r="JDX745" s="479"/>
      <c r="JDY745" s="479"/>
      <c r="JDZ745" s="479"/>
      <c r="JEA745" s="479"/>
      <c r="JEB745" s="479"/>
      <c r="JEC745" s="479"/>
      <c r="JED745" s="479"/>
      <c r="JEE745" s="479"/>
      <c r="JEF745" s="479"/>
      <c r="JEG745" s="479"/>
      <c r="JEH745" s="479"/>
      <c r="JEI745" s="479"/>
      <c r="JEJ745" s="479"/>
      <c r="JEK745" s="479"/>
      <c r="JEL745" s="479"/>
      <c r="JEM745" s="479"/>
      <c r="JEN745" s="479"/>
      <c r="JEO745" s="479"/>
      <c r="JEP745" s="479"/>
      <c r="JEQ745" s="479"/>
      <c r="JER745" s="479"/>
      <c r="JES745" s="479"/>
      <c r="JET745" s="479"/>
      <c r="JEU745" s="479"/>
      <c r="JEV745" s="479"/>
      <c r="JEW745" s="479"/>
      <c r="JEX745" s="479"/>
      <c r="JEY745" s="479"/>
      <c r="JEZ745" s="479"/>
      <c r="JFA745" s="479"/>
      <c r="JFB745" s="479"/>
      <c r="JFC745" s="479"/>
      <c r="JFD745" s="479"/>
      <c r="JFE745" s="479"/>
      <c r="JFF745" s="479"/>
      <c r="JFG745" s="479"/>
      <c r="JFH745" s="479"/>
      <c r="JFI745" s="479"/>
      <c r="JFJ745" s="479"/>
      <c r="JFK745" s="479"/>
      <c r="JFL745" s="479"/>
      <c r="JFM745" s="479"/>
      <c r="JFN745" s="479"/>
      <c r="JFO745" s="479"/>
      <c r="JFP745" s="479"/>
      <c r="JFQ745" s="479"/>
      <c r="JFR745" s="479"/>
      <c r="JFS745" s="479"/>
      <c r="JFT745" s="479"/>
      <c r="JFU745" s="479"/>
      <c r="JFV745" s="479"/>
      <c r="JFW745" s="479"/>
      <c r="JFX745" s="479"/>
      <c r="JFY745" s="479"/>
      <c r="JFZ745" s="479"/>
      <c r="JGA745" s="479"/>
      <c r="JGB745" s="479"/>
      <c r="JGC745" s="479"/>
      <c r="JGD745" s="479"/>
      <c r="JGE745" s="479"/>
      <c r="JGF745" s="479"/>
      <c r="JGG745" s="479"/>
      <c r="JGH745" s="479"/>
      <c r="JGI745" s="479"/>
      <c r="JGJ745" s="479"/>
      <c r="JGK745" s="479"/>
      <c r="JGL745" s="479"/>
      <c r="JGM745" s="479"/>
      <c r="JGN745" s="479"/>
      <c r="JGO745" s="479"/>
      <c r="JGP745" s="479"/>
      <c r="JGQ745" s="479"/>
      <c r="JGR745" s="479"/>
      <c r="JGS745" s="479"/>
      <c r="JGT745" s="479"/>
      <c r="JGU745" s="479"/>
      <c r="JGV745" s="479"/>
      <c r="JGW745" s="479"/>
      <c r="JGX745" s="479"/>
      <c r="JGY745" s="479"/>
      <c r="JGZ745" s="479"/>
      <c r="JHA745" s="479"/>
      <c r="JHB745" s="479"/>
      <c r="JHC745" s="479"/>
      <c r="JHD745" s="479"/>
      <c r="JHE745" s="479"/>
      <c r="JHF745" s="479"/>
      <c r="JHG745" s="479"/>
      <c r="JHH745" s="479"/>
      <c r="JHI745" s="479"/>
      <c r="JHJ745" s="479"/>
      <c r="JHK745" s="479"/>
      <c r="JHL745" s="479"/>
      <c r="JHM745" s="479"/>
      <c r="JHN745" s="479"/>
      <c r="JHO745" s="479"/>
      <c r="JHP745" s="479"/>
      <c r="JHQ745" s="479"/>
      <c r="JHR745" s="479"/>
      <c r="JHS745" s="479"/>
      <c r="JHT745" s="479"/>
      <c r="JHU745" s="479"/>
      <c r="JHV745" s="479"/>
      <c r="JHW745" s="479"/>
      <c r="JHX745" s="479"/>
      <c r="JHY745" s="479"/>
      <c r="JHZ745" s="479"/>
      <c r="JIA745" s="479"/>
      <c r="JIB745" s="479"/>
      <c r="JIC745" s="479"/>
      <c r="JID745" s="479"/>
      <c r="JIE745" s="479"/>
      <c r="JIF745" s="479"/>
      <c r="JIG745" s="479"/>
      <c r="JIH745" s="479"/>
      <c r="JII745" s="479"/>
      <c r="JIJ745" s="479"/>
      <c r="JIK745" s="479"/>
      <c r="JIL745" s="479"/>
      <c r="JIM745" s="479"/>
      <c r="JIN745" s="479"/>
      <c r="JIO745" s="479"/>
      <c r="JIP745" s="479"/>
      <c r="JIQ745" s="479"/>
      <c r="JIR745" s="479"/>
      <c r="JIS745" s="479"/>
      <c r="JIT745" s="479"/>
      <c r="JIU745" s="479"/>
      <c r="JIV745" s="479"/>
      <c r="JIW745" s="479"/>
      <c r="JIX745" s="479"/>
      <c r="JIY745" s="479"/>
      <c r="JIZ745" s="479"/>
      <c r="JJA745" s="479"/>
      <c r="JJB745" s="479"/>
      <c r="JJC745" s="479"/>
      <c r="JJD745" s="479"/>
      <c r="JJE745" s="479"/>
      <c r="JJF745" s="479"/>
      <c r="JJG745" s="479"/>
      <c r="JJH745" s="479"/>
      <c r="JJI745" s="479"/>
      <c r="JJJ745" s="479"/>
      <c r="JJK745" s="479"/>
      <c r="JJL745" s="479"/>
      <c r="JJM745" s="479"/>
      <c r="JJN745" s="479"/>
      <c r="JJO745" s="479"/>
      <c r="JJP745" s="479"/>
      <c r="JJQ745" s="479"/>
      <c r="JJR745" s="479"/>
      <c r="JJS745" s="479"/>
      <c r="JJT745" s="479"/>
      <c r="JJU745" s="479"/>
      <c r="JJV745" s="479"/>
      <c r="JJW745" s="479"/>
      <c r="JJX745" s="479"/>
      <c r="JJY745" s="479"/>
      <c r="JJZ745" s="479"/>
      <c r="JKA745" s="479"/>
      <c r="JKB745" s="479"/>
      <c r="JKC745" s="479"/>
      <c r="JKD745" s="479"/>
      <c r="JKE745" s="479"/>
      <c r="JKF745" s="479"/>
      <c r="JKG745" s="479"/>
      <c r="JKH745" s="479"/>
      <c r="JKI745" s="479"/>
      <c r="JKJ745" s="479"/>
      <c r="JKK745" s="479"/>
      <c r="JKL745" s="479"/>
      <c r="JKM745" s="479"/>
      <c r="JKN745" s="479"/>
      <c r="JKO745" s="479"/>
      <c r="JKP745" s="479"/>
      <c r="JKQ745" s="479"/>
      <c r="JKR745" s="479"/>
      <c r="JKS745" s="479"/>
      <c r="JKT745" s="479"/>
      <c r="JKU745" s="479"/>
      <c r="JKV745" s="479"/>
      <c r="JKW745" s="479"/>
      <c r="JKX745" s="479"/>
      <c r="JKY745" s="479"/>
      <c r="JKZ745" s="479"/>
      <c r="JLA745" s="479"/>
      <c r="JLB745" s="479"/>
      <c r="JLC745" s="479"/>
      <c r="JLD745" s="479"/>
      <c r="JLE745" s="479"/>
      <c r="JLF745" s="479"/>
      <c r="JLG745" s="479"/>
      <c r="JLH745" s="479"/>
      <c r="JLI745" s="479"/>
      <c r="JLJ745" s="479"/>
      <c r="JLK745" s="479"/>
      <c r="JLL745" s="479"/>
      <c r="JLM745" s="479"/>
      <c r="JLN745" s="479"/>
      <c r="JLO745" s="479"/>
      <c r="JLP745" s="479"/>
      <c r="JLQ745" s="479"/>
      <c r="JLR745" s="479"/>
      <c r="JLS745" s="479"/>
      <c r="JLT745" s="479"/>
      <c r="JLU745" s="479"/>
      <c r="JLV745" s="479"/>
      <c r="JLW745" s="479"/>
      <c r="JLX745" s="479"/>
      <c r="JLY745" s="479"/>
      <c r="JLZ745" s="479"/>
      <c r="JMA745" s="479"/>
      <c r="JMB745" s="479"/>
      <c r="JMC745" s="479"/>
      <c r="JMD745" s="479"/>
      <c r="JME745" s="479"/>
      <c r="JMF745" s="479"/>
      <c r="JMG745" s="479"/>
      <c r="JMH745" s="479"/>
      <c r="JMI745" s="479"/>
      <c r="JMJ745" s="479"/>
      <c r="JMK745" s="479"/>
      <c r="JML745" s="479"/>
      <c r="JMM745" s="479"/>
      <c r="JMN745" s="479"/>
      <c r="JMO745" s="479"/>
      <c r="JMP745" s="479"/>
      <c r="JMQ745" s="479"/>
      <c r="JMR745" s="479"/>
      <c r="JMS745" s="479"/>
      <c r="JMT745" s="479"/>
      <c r="JMU745" s="479"/>
      <c r="JMV745" s="479"/>
      <c r="JMW745" s="479"/>
      <c r="JMX745" s="479"/>
      <c r="JMY745" s="479"/>
      <c r="JMZ745" s="479"/>
      <c r="JNA745" s="479"/>
      <c r="JNB745" s="479"/>
      <c r="JNC745" s="479"/>
      <c r="JND745" s="479"/>
      <c r="JNE745" s="479"/>
      <c r="JNF745" s="479"/>
      <c r="JNG745" s="479"/>
      <c r="JNH745" s="479"/>
      <c r="JNI745" s="479"/>
      <c r="JNJ745" s="479"/>
      <c r="JNK745" s="479"/>
      <c r="JNL745" s="479"/>
      <c r="JNM745" s="479"/>
      <c r="JNN745" s="479"/>
      <c r="JNO745" s="479"/>
      <c r="JNP745" s="479"/>
      <c r="JNQ745" s="479"/>
      <c r="JNR745" s="479"/>
      <c r="JNS745" s="479"/>
      <c r="JNT745" s="479"/>
      <c r="JNU745" s="479"/>
      <c r="JNV745" s="479"/>
      <c r="JNW745" s="479"/>
      <c r="JNX745" s="479"/>
      <c r="JNY745" s="479"/>
      <c r="JNZ745" s="479"/>
      <c r="JOA745" s="479"/>
      <c r="JOB745" s="479"/>
      <c r="JOC745" s="479"/>
      <c r="JOD745" s="479"/>
      <c r="JOE745" s="479"/>
      <c r="JOF745" s="479"/>
      <c r="JOG745" s="479"/>
      <c r="JOH745" s="479"/>
      <c r="JOI745" s="479"/>
      <c r="JOJ745" s="479"/>
      <c r="JOK745" s="479"/>
      <c r="JOL745" s="479"/>
      <c r="JOM745" s="479"/>
      <c r="JON745" s="479"/>
      <c r="JOO745" s="479"/>
      <c r="JOP745" s="479"/>
      <c r="JOQ745" s="479"/>
      <c r="JOR745" s="479"/>
      <c r="JOS745" s="479"/>
      <c r="JOT745" s="479"/>
      <c r="JOU745" s="479"/>
      <c r="JOV745" s="479"/>
      <c r="JOW745" s="479"/>
      <c r="JOX745" s="479"/>
      <c r="JOY745" s="479"/>
      <c r="JOZ745" s="479"/>
      <c r="JPA745" s="479"/>
      <c r="JPB745" s="479"/>
      <c r="JPC745" s="479"/>
      <c r="JPD745" s="479"/>
      <c r="JPE745" s="479"/>
      <c r="JPF745" s="479"/>
      <c r="JPG745" s="479"/>
      <c r="JPH745" s="479"/>
      <c r="JPI745" s="479"/>
      <c r="JPJ745" s="479"/>
      <c r="JPK745" s="479"/>
      <c r="JPL745" s="479"/>
      <c r="JPM745" s="479"/>
      <c r="JPN745" s="479"/>
      <c r="JPO745" s="479"/>
      <c r="JPP745" s="479"/>
      <c r="JPQ745" s="479"/>
      <c r="JPR745" s="479"/>
      <c r="JPS745" s="479"/>
      <c r="JPT745" s="479"/>
      <c r="JPU745" s="479"/>
      <c r="JPV745" s="479"/>
      <c r="JPW745" s="479"/>
      <c r="JPX745" s="479"/>
      <c r="JPY745" s="479"/>
      <c r="JPZ745" s="479"/>
      <c r="JQA745" s="479"/>
      <c r="JQB745" s="479"/>
      <c r="JQC745" s="479"/>
      <c r="JQD745" s="479"/>
      <c r="JQE745" s="479"/>
      <c r="JQF745" s="479"/>
      <c r="JQG745" s="479"/>
      <c r="JQH745" s="479"/>
      <c r="JQI745" s="479"/>
      <c r="JQJ745" s="479"/>
      <c r="JQK745" s="479"/>
      <c r="JQL745" s="479"/>
      <c r="JQM745" s="479"/>
      <c r="JQN745" s="479"/>
      <c r="JQO745" s="479"/>
      <c r="JQP745" s="479"/>
      <c r="JQQ745" s="479"/>
      <c r="JQR745" s="479"/>
      <c r="JQS745" s="479"/>
      <c r="JQT745" s="479"/>
      <c r="JQU745" s="479"/>
      <c r="JQV745" s="479"/>
      <c r="JQW745" s="479"/>
      <c r="JQX745" s="479"/>
      <c r="JQY745" s="479"/>
      <c r="JQZ745" s="479"/>
      <c r="JRA745" s="479"/>
      <c r="JRB745" s="479"/>
      <c r="JRC745" s="479"/>
      <c r="JRD745" s="479"/>
      <c r="JRE745" s="479"/>
      <c r="JRF745" s="479"/>
      <c r="JRG745" s="479"/>
      <c r="JRH745" s="479"/>
      <c r="JRI745" s="479"/>
      <c r="JRJ745" s="479"/>
      <c r="JRK745" s="479"/>
      <c r="JRL745" s="479"/>
      <c r="JRM745" s="479"/>
      <c r="JRN745" s="479"/>
      <c r="JRO745" s="479"/>
      <c r="JRP745" s="479"/>
      <c r="JRQ745" s="479"/>
      <c r="JRR745" s="479"/>
      <c r="JRS745" s="479"/>
      <c r="JRT745" s="479"/>
      <c r="JRU745" s="479"/>
      <c r="JRV745" s="479"/>
      <c r="JRW745" s="479"/>
      <c r="JRX745" s="479"/>
      <c r="JRY745" s="479"/>
      <c r="JRZ745" s="479"/>
      <c r="JSA745" s="479"/>
      <c r="JSB745" s="479"/>
      <c r="JSC745" s="479"/>
      <c r="JSD745" s="479"/>
      <c r="JSE745" s="479"/>
      <c r="JSF745" s="479"/>
      <c r="JSG745" s="479"/>
      <c r="JSH745" s="479"/>
      <c r="JSI745" s="479"/>
      <c r="JSJ745" s="479"/>
      <c r="JSK745" s="479"/>
      <c r="JSL745" s="479"/>
      <c r="JSM745" s="479"/>
      <c r="JSN745" s="479"/>
      <c r="JSO745" s="479"/>
      <c r="JSP745" s="479"/>
      <c r="JSQ745" s="479"/>
      <c r="JSR745" s="479"/>
      <c r="JSS745" s="479"/>
      <c r="JST745" s="479"/>
      <c r="JSU745" s="479"/>
      <c r="JSV745" s="479"/>
      <c r="JSW745" s="479"/>
      <c r="JSX745" s="479"/>
      <c r="JSY745" s="479"/>
      <c r="JSZ745" s="479"/>
      <c r="JTA745" s="479"/>
      <c r="JTB745" s="479"/>
      <c r="JTC745" s="479"/>
      <c r="JTD745" s="479"/>
      <c r="JTE745" s="479"/>
      <c r="JTF745" s="479"/>
      <c r="JTG745" s="479"/>
      <c r="JTH745" s="479"/>
      <c r="JTI745" s="479"/>
      <c r="JTJ745" s="479"/>
      <c r="JTK745" s="479"/>
      <c r="JTL745" s="479"/>
      <c r="JTM745" s="479"/>
      <c r="JTN745" s="479"/>
      <c r="JTO745" s="479"/>
      <c r="JTP745" s="479"/>
      <c r="JTQ745" s="479"/>
      <c r="JTR745" s="479"/>
      <c r="JTS745" s="479"/>
      <c r="JTT745" s="479"/>
      <c r="JTU745" s="479"/>
      <c r="JTV745" s="479"/>
      <c r="JTW745" s="479"/>
      <c r="JTX745" s="479"/>
      <c r="JTY745" s="479"/>
      <c r="JTZ745" s="479"/>
      <c r="JUA745" s="479"/>
      <c r="JUB745" s="479"/>
      <c r="JUC745" s="479"/>
      <c r="JUD745" s="479"/>
      <c r="JUE745" s="479"/>
      <c r="JUF745" s="479"/>
      <c r="JUG745" s="479"/>
      <c r="JUH745" s="479"/>
      <c r="JUI745" s="479"/>
      <c r="JUJ745" s="479"/>
      <c r="JUK745" s="479"/>
      <c r="JUL745" s="479"/>
      <c r="JUM745" s="479"/>
      <c r="JUN745" s="479"/>
      <c r="JUO745" s="479"/>
      <c r="JUP745" s="479"/>
      <c r="JUQ745" s="479"/>
      <c r="JUR745" s="479"/>
      <c r="JUS745" s="479"/>
      <c r="JUT745" s="479"/>
      <c r="JUU745" s="479"/>
      <c r="JUV745" s="479"/>
      <c r="JUW745" s="479"/>
      <c r="JUX745" s="479"/>
      <c r="JUY745" s="479"/>
      <c r="JUZ745" s="479"/>
      <c r="JVA745" s="479"/>
      <c r="JVB745" s="479"/>
      <c r="JVC745" s="479"/>
      <c r="JVD745" s="479"/>
      <c r="JVE745" s="479"/>
      <c r="JVF745" s="479"/>
      <c r="JVG745" s="479"/>
      <c r="JVH745" s="479"/>
      <c r="JVI745" s="479"/>
      <c r="JVJ745" s="479"/>
      <c r="JVK745" s="479"/>
      <c r="JVL745" s="479"/>
      <c r="JVM745" s="479"/>
      <c r="JVN745" s="479"/>
      <c r="JVO745" s="479"/>
      <c r="JVP745" s="479"/>
      <c r="JVQ745" s="479"/>
      <c r="JVR745" s="479"/>
      <c r="JVS745" s="479"/>
      <c r="JVT745" s="479"/>
      <c r="JVU745" s="479"/>
      <c r="JVV745" s="479"/>
      <c r="JVW745" s="479"/>
      <c r="JVX745" s="479"/>
      <c r="JVY745" s="479"/>
      <c r="JVZ745" s="479"/>
      <c r="JWA745" s="479"/>
      <c r="JWB745" s="479"/>
      <c r="JWC745" s="479"/>
      <c r="JWD745" s="479"/>
      <c r="JWE745" s="479"/>
      <c r="JWF745" s="479"/>
      <c r="JWG745" s="479"/>
      <c r="JWH745" s="479"/>
      <c r="JWI745" s="479"/>
      <c r="JWJ745" s="479"/>
      <c r="JWK745" s="479"/>
      <c r="JWL745" s="479"/>
      <c r="JWM745" s="479"/>
      <c r="JWN745" s="479"/>
      <c r="JWO745" s="479"/>
      <c r="JWP745" s="479"/>
      <c r="JWQ745" s="479"/>
      <c r="JWR745" s="479"/>
      <c r="JWS745" s="479"/>
      <c r="JWT745" s="479"/>
      <c r="JWU745" s="479"/>
      <c r="JWV745" s="479"/>
      <c r="JWW745" s="479"/>
      <c r="JWX745" s="479"/>
      <c r="JWY745" s="479"/>
      <c r="JWZ745" s="479"/>
      <c r="JXA745" s="479"/>
      <c r="JXB745" s="479"/>
      <c r="JXC745" s="479"/>
      <c r="JXD745" s="479"/>
      <c r="JXE745" s="479"/>
      <c r="JXF745" s="479"/>
      <c r="JXG745" s="479"/>
      <c r="JXH745" s="479"/>
      <c r="JXI745" s="479"/>
      <c r="JXJ745" s="479"/>
      <c r="JXK745" s="479"/>
      <c r="JXL745" s="479"/>
      <c r="JXM745" s="479"/>
      <c r="JXN745" s="479"/>
      <c r="JXO745" s="479"/>
      <c r="JXP745" s="479"/>
      <c r="JXQ745" s="479"/>
      <c r="JXR745" s="479"/>
      <c r="JXS745" s="479"/>
      <c r="JXT745" s="479"/>
      <c r="JXU745" s="479"/>
      <c r="JXV745" s="479"/>
      <c r="JXW745" s="479"/>
      <c r="JXX745" s="479"/>
      <c r="JXY745" s="479"/>
      <c r="JXZ745" s="479"/>
      <c r="JYA745" s="479"/>
      <c r="JYB745" s="479"/>
      <c r="JYC745" s="479"/>
      <c r="JYD745" s="479"/>
      <c r="JYE745" s="479"/>
      <c r="JYF745" s="479"/>
      <c r="JYG745" s="479"/>
      <c r="JYH745" s="479"/>
      <c r="JYI745" s="479"/>
      <c r="JYJ745" s="479"/>
      <c r="JYK745" s="479"/>
      <c r="JYL745" s="479"/>
      <c r="JYM745" s="479"/>
      <c r="JYN745" s="479"/>
      <c r="JYO745" s="479"/>
      <c r="JYP745" s="479"/>
      <c r="JYQ745" s="479"/>
      <c r="JYR745" s="479"/>
      <c r="JYS745" s="479"/>
      <c r="JYT745" s="479"/>
      <c r="JYU745" s="479"/>
      <c r="JYV745" s="479"/>
      <c r="JYW745" s="479"/>
      <c r="JYX745" s="479"/>
      <c r="JYY745" s="479"/>
      <c r="JYZ745" s="479"/>
      <c r="JZA745" s="479"/>
      <c r="JZB745" s="479"/>
      <c r="JZC745" s="479"/>
      <c r="JZD745" s="479"/>
      <c r="JZE745" s="479"/>
      <c r="JZF745" s="479"/>
      <c r="JZG745" s="479"/>
      <c r="JZH745" s="479"/>
      <c r="JZI745" s="479"/>
      <c r="JZJ745" s="479"/>
      <c r="JZK745" s="479"/>
      <c r="JZL745" s="479"/>
      <c r="JZM745" s="479"/>
      <c r="JZN745" s="479"/>
      <c r="JZO745" s="479"/>
      <c r="JZP745" s="479"/>
      <c r="JZQ745" s="479"/>
      <c r="JZR745" s="479"/>
      <c r="JZS745" s="479"/>
      <c r="JZT745" s="479"/>
      <c r="JZU745" s="479"/>
      <c r="JZV745" s="479"/>
      <c r="JZW745" s="479"/>
      <c r="JZX745" s="479"/>
      <c r="JZY745" s="479"/>
      <c r="JZZ745" s="479"/>
      <c r="KAA745" s="479"/>
      <c r="KAB745" s="479"/>
      <c r="KAC745" s="479"/>
      <c r="KAD745" s="479"/>
      <c r="KAE745" s="479"/>
      <c r="KAF745" s="479"/>
      <c r="KAG745" s="479"/>
      <c r="KAH745" s="479"/>
      <c r="KAI745" s="479"/>
      <c r="KAJ745" s="479"/>
      <c r="KAK745" s="479"/>
      <c r="KAL745" s="479"/>
      <c r="KAM745" s="479"/>
      <c r="KAN745" s="479"/>
      <c r="KAO745" s="479"/>
      <c r="KAP745" s="479"/>
      <c r="KAQ745" s="479"/>
      <c r="KAR745" s="479"/>
      <c r="KAS745" s="479"/>
      <c r="KAT745" s="479"/>
      <c r="KAU745" s="479"/>
      <c r="KAV745" s="479"/>
      <c r="KAW745" s="479"/>
      <c r="KAX745" s="479"/>
      <c r="KAY745" s="479"/>
      <c r="KAZ745" s="479"/>
      <c r="KBA745" s="479"/>
      <c r="KBB745" s="479"/>
      <c r="KBC745" s="479"/>
      <c r="KBD745" s="479"/>
      <c r="KBE745" s="479"/>
      <c r="KBF745" s="479"/>
      <c r="KBG745" s="479"/>
      <c r="KBH745" s="479"/>
      <c r="KBI745" s="479"/>
      <c r="KBJ745" s="479"/>
      <c r="KBK745" s="479"/>
      <c r="KBL745" s="479"/>
      <c r="KBM745" s="479"/>
      <c r="KBN745" s="479"/>
      <c r="KBO745" s="479"/>
      <c r="KBP745" s="479"/>
      <c r="KBQ745" s="479"/>
      <c r="KBR745" s="479"/>
      <c r="KBS745" s="479"/>
      <c r="KBT745" s="479"/>
      <c r="KBU745" s="479"/>
      <c r="KBV745" s="479"/>
      <c r="KBW745" s="479"/>
      <c r="KBX745" s="479"/>
      <c r="KBY745" s="479"/>
      <c r="KBZ745" s="479"/>
      <c r="KCA745" s="479"/>
      <c r="KCB745" s="479"/>
      <c r="KCC745" s="479"/>
      <c r="KCD745" s="479"/>
      <c r="KCE745" s="479"/>
      <c r="KCF745" s="479"/>
      <c r="KCG745" s="479"/>
      <c r="KCH745" s="479"/>
      <c r="KCI745" s="479"/>
      <c r="KCJ745" s="479"/>
      <c r="KCK745" s="479"/>
      <c r="KCL745" s="479"/>
      <c r="KCM745" s="479"/>
      <c r="KCN745" s="479"/>
      <c r="KCO745" s="479"/>
      <c r="KCP745" s="479"/>
      <c r="KCQ745" s="479"/>
      <c r="KCR745" s="479"/>
      <c r="KCS745" s="479"/>
      <c r="KCT745" s="479"/>
      <c r="KCU745" s="479"/>
      <c r="KCV745" s="479"/>
      <c r="KCW745" s="479"/>
      <c r="KCX745" s="479"/>
      <c r="KCY745" s="479"/>
      <c r="KCZ745" s="479"/>
      <c r="KDA745" s="479"/>
      <c r="KDB745" s="479"/>
      <c r="KDC745" s="479"/>
      <c r="KDD745" s="479"/>
      <c r="KDE745" s="479"/>
      <c r="KDF745" s="479"/>
      <c r="KDG745" s="479"/>
      <c r="KDH745" s="479"/>
      <c r="KDI745" s="479"/>
      <c r="KDJ745" s="479"/>
      <c r="KDK745" s="479"/>
      <c r="KDL745" s="479"/>
      <c r="KDM745" s="479"/>
      <c r="KDN745" s="479"/>
      <c r="KDO745" s="479"/>
      <c r="KDP745" s="479"/>
      <c r="KDQ745" s="479"/>
      <c r="KDR745" s="479"/>
      <c r="KDS745" s="479"/>
      <c r="KDT745" s="479"/>
      <c r="KDU745" s="479"/>
      <c r="KDV745" s="479"/>
      <c r="KDW745" s="479"/>
      <c r="KDX745" s="479"/>
      <c r="KDY745" s="479"/>
      <c r="KDZ745" s="479"/>
      <c r="KEA745" s="479"/>
      <c r="KEB745" s="479"/>
      <c r="KEC745" s="479"/>
      <c r="KED745" s="479"/>
      <c r="KEE745" s="479"/>
      <c r="KEF745" s="479"/>
      <c r="KEG745" s="479"/>
      <c r="KEH745" s="479"/>
      <c r="KEI745" s="479"/>
      <c r="KEJ745" s="479"/>
      <c r="KEK745" s="479"/>
      <c r="KEL745" s="479"/>
      <c r="KEM745" s="479"/>
      <c r="KEN745" s="479"/>
      <c r="KEO745" s="479"/>
      <c r="KEP745" s="479"/>
      <c r="KEQ745" s="479"/>
      <c r="KER745" s="479"/>
      <c r="KES745" s="479"/>
      <c r="KET745" s="479"/>
      <c r="KEU745" s="479"/>
      <c r="KEV745" s="479"/>
      <c r="KEW745" s="479"/>
      <c r="KEX745" s="479"/>
      <c r="KEY745" s="479"/>
      <c r="KEZ745" s="479"/>
      <c r="KFA745" s="479"/>
      <c r="KFB745" s="479"/>
      <c r="KFC745" s="479"/>
      <c r="KFD745" s="479"/>
      <c r="KFE745" s="479"/>
      <c r="KFF745" s="479"/>
      <c r="KFG745" s="479"/>
      <c r="KFH745" s="479"/>
      <c r="KFI745" s="479"/>
      <c r="KFJ745" s="479"/>
      <c r="KFK745" s="479"/>
      <c r="KFL745" s="479"/>
      <c r="KFM745" s="479"/>
      <c r="KFN745" s="479"/>
      <c r="KFO745" s="479"/>
      <c r="KFP745" s="479"/>
      <c r="KFQ745" s="479"/>
      <c r="KFR745" s="479"/>
      <c r="KFS745" s="479"/>
      <c r="KFT745" s="479"/>
      <c r="KFU745" s="479"/>
      <c r="KFV745" s="479"/>
      <c r="KFW745" s="479"/>
      <c r="KFX745" s="479"/>
      <c r="KFY745" s="479"/>
      <c r="KFZ745" s="479"/>
      <c r="KGA745" s="479"/>
      <c r="KGB745" s="479"/>
      <c r="KGC745" s="479"/>
      <c r="KGD745" s="479"/>
      <c r="KGE745" s="479"/>
      <c r="KGF745" s="479"/>
      <c r="KGG745" s="479"/>
      <c r="KGH745" s="479"/>
      <c r="KGI745" s="479"/>
      <c r="KGJ745" s="479"/>
      <c r="KGK745" s="479"/>
      <c r="KGL745" s="479"/>
      <c r="KGM745" s="479"/>
      <c r="KGN745" s="479"/>
      <c r="KGO745" s="479"/>
      <c r="KGP745" s="479"/>
      <c r="KGQ745" s="479"/>
      <c r="KGR745" s="479"/>
      <c r="KGS745" s="479"/>
      <c r="KGT745" s="479"/>
      <c r="KGU745" s="479"/>
      <c r="KGV745" s="479"/>
      <c r="KGW745" s="479"/>
      <c r="KGX745" s="479"/>
      <c r="KGY745" s="479"/>
      <c r="KGZ745" s="479"/>
      <c r="KHA745" s="479"/>
      <c r="KHB745" s="479"/>
      <c r="KHC745" s="479"/>
      <c r="KHD745" s="479"/>
      <c r="KHE745" s="479"/>
      <c r="KHF745" s="479"/>
      <c r="KHG745" s="479"/>
      <c r="KHH745" s="479"/>
      <c r="KHI745" s="479"/>
      <c r="KHJ745" s="479"/>
      <c r="KHK745" s="479"/>
      <c r="KHL745" s="479"/>
      <c r="KHM745" s="479"/>
      <c r="KHN745" s="479"/>
      <c r="KHO745" s="479"/>
      <c r="KHP745" s="479"/>
      <c r="KHQ745" s="479"/>
      <c r="KHR745" s="479"/>
      <c r="KHS745" s="479"/>
      <c r="KHT745" s="479"/>
      <c r="KHU745" s="479"/>
      <c r="KHV745" s="479"/>
      <c r="KHW745" s="479"/>
      <c r="KHX745" s="479"/>
      <c r="KHY745" s="479"/>
      <c r="KHZ745" s="479"/>
      <c r="KIA745" s="479"/>
      <c r="KIB745" s="479"/>
      <c r="KIC745" s="479"/>
      <c r="KID745" s="479"/>
      <c r="KIE745" s="479"/>
      <c r="KIF745" s="479"/>
      <c r="KIG745" s="479"/>
      <c r="KIH745" s="479"/>
      <c r="KII745" s="479"/>
      <c r="KIJ745" s="479"/>
      <c r="KIK745" s="479"/>
      <c r="KIL745" s="479"/>
      <c r="KIM745" s="479"/>
      <c r="KIN745" s="479"/>
      <c r="KIO745" s="479"/>
      <c r="KIP745" s="479"/>
      <c r="KIQ745" s="479"/>
      <c r="KIR745" s="479"/>
      <c r="KIS745" s="479"/>
      <c r="KIT745" s="479"/>
      <c r="KIU745" s="479"/>
      <c r="KIV745" s="479"/>
      <c r="KIW745" s="479"/>
      <c r="KIX745" s="479"/>
      <c r="KIY745" s="479"/>
      <c r="KIZ745" s="479"/>
      <c r="KJA745" s="479"/>
      <c r="KJB745" s="479"/>
      <c r="KJC745" s="479"/>
      <c r="KJD745" s="479"/>
      <c r="KJE745" s="479"/>
      <c r="KJF745" s="479"/>
      <c r="KJG745" s="479"/>
      <c r="KJH745" s="479"/>
      <c r="KJI745" s="479"/>
      <c r="KJJ745" s="479"/>
      <c r="KJK745" s="479"/>
      <c r="KJL745" s="479"/>
      <c r="KJM745" s="479"/>
      <c r="KJN745" s="479"/>
      <c r="KJO745" s="479"/>
      <c r="KJP745" s="479"/>
      <c r="KJQ745" s="479"/>
      <c r="KJR745" s="479"/>
      <c r="KJS745" s="479"/>
      <c r="KJT745" s="479"/>
      <c r="KJU745" s="479"/>
      <c r="KJV745" s="479"/>
      <c r="KJW745" s="479"/>
      <c r="KJX745" s="479"/>
      <c r="KJY745" s="479"/>
      <c r="KJZ745" s="479"/>
      <c r="KKA745" s="479"/>
      <c r="KKB745" s="479"/>
      <c r="KKC745" s="479"/>
      <c r="KKD745" s="479"/>
      <c r="KKE745" s="479"/>
      <c r="KKF745" s="479"/>
      <c r="KKG745" s="479"/>
      <c r="KKH745" s="479"/>
      <c r="KKI745" s="479"/>
      <c r="KKJ745" s="479"/>
      <c r="KKK745" s="479"/>
      <c r="KKL745" s="479"/>
      <c r="KKM745" s="479"/>
      <c r="KKN745" s="479"/>
      <c r="KKO745" s="479"/>
      <c r="KKP745" s="479"/>
      <c r="KKQ745" s="479"/>
      <c r="KKR745" s="479"/>
      <c r="KKS745" s="479"/>
      <c r="KKT745" s="479"/>
      <c r="KKU745" s="479"/>
      <c r="KKV745" s="479"/>
      <c r="KKW745" s="479"/>
      <c r="KKX745" s="479"/>
      <c r="KKY745" s="479"/>
      <c r="KKZ745" s="479"/>
      <c r="KLA745" s="479"/>
      <c r="KLB745" s="479"/>
      <c r="KLC745" s="479"/>
      <c r="KLD745" s="479"/>
      <c r="KLE745" s="479"/>
      <c r="KLF745" s="479"/>
      <c r="KLG745" s="479"/>
      <c r="KLH745" s="479"/>
      <c r="KLI745" s="479"/>
      <c r="KLJ745" s="479"/>
      <c r="KLK745" s="479"/>
      <c r="KLL745" s="479"/>
      <c r="KLM745" s="479"/>
      <c r="KLN745" s="479"/>
      <c r="KLO745" s="479"/>
      <c r="KLP745" s="479"/>
      <c r="KLQ745" s="479"/>
      <c r="KLR745" s="479"/>
      <c r="KLS745" s="479"/>
      <c r="KLT745" s="479"/>
      <c r="KLU745" s="479"/>
      <c r="KLV745" s="479"/>
      <c r="KLW745" s="479"/>
      <c r="KLX745" s="479"/>
      <c r="KLY745" s="479"/>
      <c r="KLZ745" s="479"/>
      <c r="KMA745" s="479"/>
      <c r="KMB745" s="479"/>
      <c r="KMC745" s="479"/>
      <c r="KMD745" s="479"/>
      <c r="KME745" s="479"/>
      <c r="KMF745" s="479"/>
      <c r="KMG745" s="479"/>
      <c r="KMH745" s="479"/>
      <c r="KMI745" s="479"/>
      <c r="KMJ745" s="479"/>
      <c r="KMK745" s="479"/>
      <c r="KML745" s="479"/>
      <c r="KMM745" s="479"/>
      <c r="KMN745" s="479"/>
      <c r="KMO745" s="479"/>
      <c r="KMP745" s="479"/>
      <c r="KMQ745" s="479"/>
      <c r="KMR745" s="479"/>
      <c r="KMS745" s="479"/>
      <c r="KMT745" s="479"/>
      <c r="KMU745" s="479"/>
      <c r="KMV745" s="479"/>
      <c r="KMW745" s="479"/>
      <c r="KMX745" s="479"/>
      <c r="KMY745" s="479"/>
      <c r="KMZ745" s="479"/>
      <c r="KNA745" s="479"/>
      <c r="KNB745" s="479"/>
      <c r="KNC745" s="479"/>
      <c r="KND745" s="479"/>
      <c r="KNE745" s="479"/>
      <c r="KNF745" s="479"/>
      <c r="KNG745" s="479"/>
      <c r="KNH745" s="479"/>
      <c r="KNI745" s="479"/>
      <c r="KNJ745" s="479"/>
      <c r="KNK745" s="479"/>
      <c r="KNL745" s="479"/>
      <c r="KNM745" s="479"/>
      <c r="KNN745" s="479"/>
      <c r="KNO745" s="479"/>
      <c r="KNP745" s="479"/>
      <c r="KNQ745" s="479"/>
      <c r="KNR745" s="479"/>
      <c r="KNS745" s="479"/>
      <c r="KNT745" s="479"/>
      <c r="KNU745" s="479"/>
      <c r="KNV745" s="479"/>
      <c r="KNW745" s="479"/>
      <c r="KNX745" s="479"/>
      <c r="KNY745" s="479"/>
      <c r="KNZ745" s="479"/>
      <c r="KOA745" s="479"/>
      <c r="KOB745" s="479"/>
      <c r="KOC745" s="479"/>
      <c r="KOD745" s="479"/>
      <c r="KOE745" s="479"/>
      <c r="KOF745" s="479"/>
      <c r="KOG745" s="479"/>
      <c r="KOH745" s="479"/>
      <c r="KOI745" s="479"/>
      <c r="KOJ745" s="479"/>
      <c r="KOK745" s="479"/>
      <c r="KOL745" s="479"/>
      <c r="KOM745" s="479"/>
      <c r="KON745" s="479"/>
      <c r="KOO745" s="479"/>
      <c r="KOP745" s="479"/>
      <c r="KOQ745" s="479"/>
      <c r="KOR745" s="479"/>
      <c r="KOS745" s="479"/>
      <c r="KOT745" s="479"/>
      <c r="KOU745" s="479"/>
      <c r="KOV745" s="479"/>
      <c r="KOW745" s="479"/>
      <c r="KOX745" s="479"/>
      <c r="KOY745" s="479"/>
      <c r="KOZ745" s="479"/>
      <c r="KPA745" s="479"/>
      <c r="KPB745" s="479"/>
      <c r="KPC745" s="479"/>
      <c r="KPD745" s="479"/>
      <c r="KPE745" s="479"/>
      <c r="KPF745" s="479"/>
      <c r="KPG745" s="479"/>
      <c r="KPH745" s="479"/>
      <c r="KPI745" s="479"/>
      <c r="KPJ745" s="479"/>
      <c r="KPK745" s="479"/>
      <c r="KPL745" s="479"/>
      <c r="KPM745" s="479"/>
      <c r="KPN745" s="479"/>
      <c r="KPO745" s="479"/>
      <c r="KPP745" s="479"/>
      <c r="KPQ745" s="479"/>
      <c r="KPR745" s="479"/>
      <c r="KPS745" s="479"/>
      <c r="KPT745" s="479"/>
      <c r="KPU745" s="479"/>
      <c r="KPV745" s="479"/>
      <c r="KPW745" s="479"/>
      <c r="KPX745" s="479"/>
      <c r="KPY745" s="479"/>
      <c r="KPZ745" s="479"/>
      <c r="KQA745" s="479"/>
      <c r="KQB745" s="479"/>
      <c r="KQC745" s="479"/>
      <c r="KQD745" s="479"/>
      <c r="KQE745" s="479"/>
      <c r="KQF745" s="479"/>
      <c r="KQG745" s="479"/>
      <c r="KQH745" s="479"/>
      <c r="KQI745" s="479"/>
      <c r="KQJ745" s="479"/>
      <c r="KQK745" s="479"/>
      <c r="KQL745" s="479"/>
      <c r="KQM745" s="479"/>
      <c r="KQN745" s="479"/>
      <c r="KQO745" s="479"/>
      <c r="KQP745" s="479"/>
      <c r="KQQ745" s="479"/>
      <c r="KQR745" s="479"/>
      <c r="KQS745" s="479"/>
      <c r="KQT745" s="479"/>
      <c r="KQU745" s="479"/>
      <c r="KQV745" s="479"/>
      <c r="KQW745" s="479"/>
      <c r="KQX745" s="479"/>
      <c r="KQY745" s="479"/>
      <c r="KQZ745" s="479"/>
      <c r="KRA745" s="479"/>
      <c r="KRB745" s="479"/>
      <c r="KRC745" s="479"/>
      <c r="KRD745" s="479"/>
      <c r="KRE745" s="479"/>
      <c r="KRF745" s="479"/>
      <c r="KRG745" s="479"/>
      <c r="KRH745" s="479"/>
      <c r="KRI745" s="479"/>
      <c r="KRJ745" s="479"/>
      <c r="KRK745" s="479"/>
      <c r="KRL745" s="479"/>
      <c r="KRM745" s="479"/>
      <c r="KRN745" s="479"/>
      <c r="KRO745" s="479"/>
      <c r="KRP745" s="479"/>
      <c r="KRQ745" s="479"/>
      <c r="KRR745" s="479"/>
      <c r="KRS745" s="479"/>
      <c r="KRT745" s="479"/>
      <c r="KRU745" s="479"/>
      <c r="KRV745" s="479"/>
      <c r="KRW745" s="479"/>
      <c r="KRX745" s="479"/>
      <c r="KRY745" s="479"/>
      <c r="KRZ745" s="479"/>
      <c r="KSA745" s="479"/>
      <c r="KSB745" s="479"/>
      <c r="KSC745" s="479"/>
      <c r="KSD745" s="479"/>
      <c r="KSE745" s="479"/>
      <c r="KSF745" s="479"/>
      <c r="KSG745" s="479"/>
      <c r="KSH745" s="479"/>
      <c r="KSI745" s="479"/>
      <c r="KSJ745" s="479"/>
      <c r="KSK745" s="479"/>
      <c r="KSL745" s="479"/>
      <c r="KSM745" s="479"/>
      <c r="KSN745" s="479"/>
      <c r="KSO745" s="479"/>
      <c r="KSP745" s="479"/>
      <c r="KSQ745" s="479"/>
      <c r="KSR745" s="479"/>
      <c r="KSS745" s="479"/>
      <c r="KST745" s="479"/>
      <c r="KSU745" s="479"/>
      <c r="KSV745" s="479"/>
      <c r="KSW745" s="479"/>
      <c r="KSX745" s="479"/>
      <c r="KSY745" s="479"/>
      <c r="KSZ745" s="479"/>
      <c r="KTA745" s="479"/>
      <c r="KTB745" s="479"/>
      <c r="KTC745" s="479"/>
      <c r="KTD745" s="479"/>
      <c r="KTE745" s="479"/>
      <c r="KTF745" s="479"/>
      <c r="KTG745" s="479"/>
      <c r="KTH745" s="479"/>
      <c r="KTI745" s="479"/>
      <c r="KTJ745" s="479"/>
      <c r="KTK745" s="479"/>
      <c r="KTL745" s="479"/>
      <c r="KTM745" s="479"/>
      <c r="KTN745" s="479"/>
      <c r="KTO745" s="479"/>
      <c r="KTP745" s="479"/>
      <c r="KTQ745" s="479"/>
      <c r="KTR745" s="479"/>
      <c r="KTS745" s="479"/>
      <c r="KTT745" s="479"/>
      <c r="KTU745" s="479"/>
      <c r="KTV745" s="479"/>
      <c r="KTW745" s="479"/>
      <c r="KTX745" s="479"/>
      <c r="KTY745" s="479"/>
      <c r="KTZ745" s="479"/>
      <c r="KUA745" s="479"/>
      <c r="KUB745" s="479"/>
      <c r="KUC745" s="479"/>
      <c r="KUD745" s="479"/>
      <c r="KUE745" s="479"/>
      <c r="KUF745" s="479"/>
      <c r="KUG745" s="479"/>
      <c r="KUH745" s="479"/>
      <c r="KUI745" s="479"/>
      <c r="KUJ745" s="479"/>
      <c r="KUK745" s="479"/>
      <c r="KUL745" s="479"/>
      <c r="KUM745" s="479"/>
      <c r="KUN745" s="479"/>
      <c r="KUO745" s="479"/>
      <c r="KUP745" s="479"/>
      <c r="KUQ745" s="479"/>
      <c r="KUR745" s="479"/>
      <c r="KUS745" s="479"/>
      <c r="KUT745" s="479"/>
      <c r="KUU745" s="479"/>
      <c r="KUV745" s="479"/>
      <c r="KUW745" s="479"/>
      <c r="KUX745" s="479"/>
      <c r="KUY745" s="479"/>
      <c r="KUZ745" s="479"/>
      <c r="KVA745" s="479"/>
      <c r="KVB745" s="479"/>
      <c r="KVC745" s="479"/>
      <c r="KVD745" s="479"/>
      <c r="KVE745" s="479"/>
      <c r="KVF745" s="479"/>
      <c r="KVG745" s="479"/>
      <c r="KVH745" s="479"/>
      <c r="KVI745" s="479"/>
      <c r="KVJ745" s="479"/>
      <c r="KVK745" s="479"/>
      <c r="KVL745" s="479"/>
      <c r="KVM745" s="479"/>
      <c r="KVN745" s="479"/>
      <c r="KVO745" s="479"/>
      <c r="KVP745" s="479"/>
      <c r="KVQ745" s="479"/>
      <c r="KVR745" s="479"/>
      <c r="KVS745" s="479"/>
      <c r="KVT745" s="479"/>
      <c r="KVU745" s="479"/>
      <c r="KVV745" s="479"/>
      <c r="KVW745" s="479"/>
      <c r="KVX745" s="479"/>
      <c r="KVY745" s="479"/>
      <c r="KVZ745" s="479"/>
      <c r="KWA745" s="479"/>
      <c r="KWB745" s="479"/>
      <c r="KWC745" s="479"/>
      <c r="KWD745" s="479"/>
      <c r="KWE745" s="479"/>
      <c r="KWF745" s="479"/>
      <c r="KWG745" s="479"/>
      <c r="KWH745" s="479"/>
      <c r="KWI745" s="479"/>
      <c r="KWJ745" s="479"/>
      <c r="KWK745" s="479"/>
      <c r="KWL745" s="479"/>
      <c r="KWM745" s="479"/>
      <c r="KWN745" s="479"/>
      <c r="KWO745" s="479"/>
      <c r="KWP745" s="479"/>
      <c r="KWQ745" s="479"/>
      <c r="KWR745" s="479"/>
      <c r="KWS745" s="479"/>
      <c r="KWT745" s="479"/>
      <c r="KWU745" s="479"/>
      <c r="KWV745" s="479"/>
      <c r="KWW745" s="479"/>
      <c r="KWX745" s="479"/>
      <c r="KWY745" s="479"/>
      <c r="KWZ745" s="479"/>
      <c r="KXA745" s="479"/>
      <c r="KXB745" s="479"/>
      <c r="KXC745" s="479"/>
      <c r="KXD745" s="479"/>
      <c r="KXE745" s="479"/>
      <c r="KXF745" s="479"/>
      <c r="KXG745" s="479"/>
      <c r="KXH745" s="479"/>
      <c r="KXI745" s="479"/>
      <c r="KXJ745" s="479"/>
      <c r="KXK745" s="479"/>
      <c r="KXL745" s="479"/>
      <c r="KXM745" s="479"/>
      <c r="KXN745" s="479"/>
      <c r="KXO745" s="479"/>
      <c r="KXP745" s="479"/>
      <c r="KXQ745" s="479"/>
      <c r="KXR745" s="479"/>
      <c r="KXS745" s="479"/>
      <c r="KXT745" s="479"/>
      <c r="KXU745" s="479"/>
      <c r="KXV745" s="479"/>
      <c r="KXW745" s="479"/>
      <c r="KXX745" s="479"/>
      <c r="KXY745" s="479"/>
      <c r="KXZ745" s="479"/>
      <c r="KYA745" s="479"/>
      <c r="KYB745" s="479"/>
      <c r="KYC745" s="479"/>
      <c r="KYD745" s="479"/>
      <c r="KYE745" s="479"/>
      <c r="KYF745" s="479"/>
      <c r="KYG745" s="479"/>
      <c r="KYH745" s="479"/>
      <c r="KYI745" s="479"/>
      <c r="KYJ745" s="479"/>
      <c r="KYK745" s="479"/>
      <c r="KYL745" s="479"/>
      <c r="KYM745" s="479"/>
      <c r="KYN745" s="479"/>
      <c r="KYO745" s="479"/>
      <c r="KYP745" s="479"/>
      <c r="KYQ745" s="479"/>
      <c r="KYR745" s="479"/>
      <c r="KYS745" s="479"/>
      <c r="KYT745" s="479"/>
      <c r="KYU745" s="479"/>
      <c r="KYV745" s="479"/>
      <c r="KYW745" s="479"/>
      <c r="KYX745" s="479"/>
      <c r="KYY745" s="479"/>
      <c r="KYZ745" s="479"/>
      <c r="KZA745" s="479"/>
      <c r="KZB745" s="479"/>
      <c r="KZC745" s="479"/>
      <c r="KZD745" s="479"/>
      <c r="KZE745" s="479"/>
      <c r="KZF745" s="479"/>
      <c r="KZG745" s="479"/>
      <c r="KZH745" s="479"/>
      <c r="KZI745" s="479"/>
      <c r="KZJ745" s="479"/>
      <c r="KZK745" s="479"/>
      <c r="KZL745" s="479"/>
      <c r="KZM745" s="479"/>
      <c r="KZN745" s="479"/>
      <c r="KZO745" s="479"/>
      <c r="KZP745" s="479"/>
      <c r="KZQ745" s="479"/>
      <c r="KZR745" s="479"/>
      <c r="KZS745" s="479"/>
      <c r="KZT745" s="479"/>
      <c r="KZU745" s="479"/>
      <c r="KZV745" s="479"/>
      <c r="KZW745" s="479"/>
      <c r="KZX745" s="479"/>
      <c r="KZY745" s="479"/>
      <c r="KZZ745" s="479"/>
      <c r="LAA745" s="479"/>
      <c r="LAB745" s="479"/>
      <c r="LAC745" s="479"/>
      <c r="LAD745" s="479"/>
      <c r="LAE745" s="479"/>
      <c r="LAF745" s="479"/>
      <c r="LAG745" s="479"/>
      <c r="LAH745" s="479"/>
      <c r="LAI745" s="479"/>
      <c r="LAJ745" s="479"/>
      <c r="LAK745" s="479"/>
      <c r="LAL745" s="479"/>
      <c r="LAM745" s="479"/>
      <c r="LAN745" s="479"/>
      <c r="LAO745" s="479"/>
      <c r="LAP745" s="479"/>
      <c r="LAQ745" s="479"/>
      <c r="LAR745" s="479"/>
      <c r="LAS745" s="479"/>
      <c r="LAT745" s="479"/>
      <c r="LAU745" s="479"/>
      <c r="LAV745" s="479"/>
      <c r="LAW745" s="479"/>
      <c r="LAX745" s="479"/>
      <c r="LAY745" s="479"/>
      <c r="LAZ745" s="479"/>
      <c r="LBA745" s="479"/>
      <c r="LBB745" s="479"/>
      <c r="LBC745" s="479"/>
      <c r="LBD745" s="479"/>
      <c r="LBE745" s="479"/>
      <c r="LBF745" s="479"/>
      <c r="LBG745" s="479"/>
      <c r="LBH745" s="479"/>
      <c r="LBI745" s="479"/>
      <c r="LBJ745" s="479"/>
      <c r="LBK745" s="479"/>
      <c r="LBL745" s="479"/>
      <c r="LBM745" s="479"/>
      <c r="LBN745" s="479"/>
      <c r="LBO745" s="479"/>
      <c r="LBP745" s="479"/>
      <c r="LBQ745" s="479"/>
      <c r="LBR745" s="479"/>
      <c r="LBS745" s="479"/>
      <c r="LBT745" s="479"/>
      <c r="LBU745" s="479"/>
      <c r="LBV745" s="479"/>
      <c r="LBW745" s="479"/>
      <c r="LBX745" s="479"/>
      <c r="LBY745" s="479"/>
      <c r="LBZ745" s="479"/>
      <c r="LCA745" s="479"/>
      <c r="LCB745" s="479"/>
      <c r="LCC745" s="479"/>
      <c r="LCD745" s="479"/>
      <c r="LCE745" s="479"/>
      <c r="LCF745" s="479"/>
      <c r="LCG745" s="479"/>
      <c r="LCH745" s="479"/>
      <c r="LCI745" s="479"/>
      <c r="LCJ745" s="479"/>
      <c r="LCK745" s="479"/>
      <c r="LCL745" s="479"/>
      <c r="LCM745" s="479"/>
      <c r="LCN745" s="479"/>
      <c r="LCO745" s="479"/>
      <c r="LCP745" s="479"/>
      <c r="LCQ745" s="479"/>
      <c r="LCR745" s="479"/>
      <c r="LCS745" s="479"/>
      <c r="LCT745" s="479"/>
      <c r="LCU745" s="479"/>
      <c r="LCV745" s="479"/>
      <c r="LCW745" s="479"/>
      <c r="LCX745" s="479"/>
      <c r="LCY745" s="479"/>
      <c r="LCZ745" s="479"/>
      <c r="LDA745" s="479"/>
      <c r="LDB745" s="479"/>
      <c r="LDC745" s="479"/>
      <c r="LDD745" s="479"/>
      <c r="LDE745" s="479"/>
      <c r="LDF745" s="479"/>
      <c r="LDG745" s="479"/>
      <c r="LDH745" s="479"/>
      <c r="LDI745" s="479"/>
      <c r="LDJ745" s="479"/>
      <c r="LDK745" s="479"/>
      <c r="LDL745" s="479"/>
      <c r="LDM745" s="479"/>
      <c r="LDN745" s="479"/>
      <c r="LDO745" s="479"/>
      <c r="LDP745" s="479"/>
      <c r="LDQ745" s="479"/>
      <c r="LDR745" s="479"/>
      <c r="LDS745" s="479"/>
      <c r="LDT745" s="479"/>
      <c r="LDU745" s="479"/>
      <c r="LDV745" s="479"/>
      <c r="LDW745" s="479"/>
      <c r="LDX745" s="479"/>
      <c r="LDY745" s="479"/>
      <c r="LDZ745" s="479"/>
      <c r="LEA745" s="479"/>
      <c r="LEB745" s="479"/>
      <c r="LEC745" s="479"/>
      <c r="LED745" s="479"/>
      <c r="LEE745" s="479"/>
      <c r="LEF745" s="479"/>
      <c r="LEG745" s="479"/>
      <c r="LEH745" s="479"/>
      <c r="LEI745" s="479"/>
      <c r="LEJ745" s="479"/>
      <c r="LEK745" s="479"/>
      <c r="LEL745" s="479"/>
      <c r="LEM745" s="479"/>
      <c r="LEN745" s="479"/>
      <c r="LEO745" s="479"/>
      <c r="LEP745" s="479"/>
      <c r="LEQ745" s="479"/>
      <c r="LER745" s="479"/>
      <c r="LES745" s="479"/>
      <c r="LET745" s="479"/>
      <c r="LEU745" s="479"/>
      <c r="LEV745" s="479"/>
      <c r="LEW745" s="479"/>
      <c r="LEX745" s="479"/>
      <c r="LEY745" s="479"/>
      <c r="LEZ745" s="479"/>
      <c r="LFA745" s="479"/>
      <c r="LFB745" s="479"/>
      <c r="LFC745" s="479"/>
      <c r="LFD745" s="479"/>
      <c r="LFE745" s="479"/>
      <c r="LFF745" s="479"/>
      <c r="LFG745" s="479"/>
      <c r="LFH745" s="479"/>
      <c r="LFI745" s="479"/>
      <c r="LFJ745" s="479"/>
      <c r="LFK745" s="479"/>
      <c r="LFL745" s="479"/>
      <c r="LFM745" s="479"/>
      <c r="LFN745" s="479"/>
      <c r="LFO745" s="479"/>
      <c r="LFP745" s="479"/>
      <c r="LFQ745" s="479"/>
      <c r="LFR745" s="479"/>
      <c r="LFS745" s="479"/>
      <c r="LFT745" s="479"/>
      <c r="LFU745" s="479"/>
      <c r="LFV745" s="479"/>
      <c r="LFW745" s="479"/>
      <c r="LFX745" s="479"/>
      <c r="LFY745" s="479"/>
      <c r="LFZ745" s="479"/>
      <c r="LGA745" s="479"/>
      <c r="LGB745" s="479"/>
      <c r="LGC745" s="479"/>
      <c r="LGD745" s="479"/>
      <c r="LGE745" s="479"/>
      <c r="LGF745" s="479"/>
      <c r="LGG745" s="479"/>
      <c r="LGH745" s="479"/>
      <c r="LGI745" s="479"/>
      <c r="LGJ745" s="479"/>
      <c r="LGK745" s="479"/>
      <c r="LGL745" s="479"/>
      <c r="LGM745" s="479"/>
      <c r="LGN745" s="479"/>
      <c r="LGO745" s="479"/>
      <c r="LGP745" s="479"/>
      <c r="LGQ745" s="479"/>
      <c r="LGR745" s="479"/>
      <c r="LGS745" s="479"/>
      <c r="LGT745" s="479"/>
      <c r="LGU745" s="479"/>
      <c r="LGV745" s="479"/>
      <c r="LGW745" s="479"/>
      <c r="LGX745" s="479"/>
      <c r="LGY745" s="479"/>
      <c r="LGZ745" s="479"/>
      <c r="LHA745" s="479"/>
      <c r="LHB745" s="479"/>
      <c r="LHC745" s="479"/>
      <c r="LHD745" s="479"/>
      <c r="LHE745" s="479"/>
      <c r="LHF745" s="479"/>
      <c r="LHG745" s="479"/>
      <c r="LHH745" s="479"/>
      <c r="LHI745" s="479"/>
      <c r="LHJ745" s="479"/>
      <c r="LHK745" s="479"/>
      <c r="LHL745" s="479"/>
      <c r="LHM745" s="479"/>
      <c r="LHN745" s="479"/>
      <c r="LHO745" s="479"/>
      <c r="LHP745" s="479"/>
      <c r="LHQ745" s="479"/>
      <c r="LHR745" s="479"/>
      <c r="LHS745" s="479"/>
      <c r="LHT745" s="479"/>
      <c r="LHU745" s="479"/>
      <c r="LHV745" s="479"/>
      <c r="LHW745" s="479"/>
      <c r="LHX745" s="479"/>
      <c r="LHY745" s="479"/>
      <c r="LHZ745" s="479"/>
      <c r="LIA745" s="479"/>
      <c r="LIB745" s="479"/>
      <c r="LIC745" s="479"/>
      <c r="LID745" s="479"/>
      <c r="LIE745" s="479"/>
      <c r="LIF745" s="479"/>
      <c r="LIG745" s="479"/>
      <c r="LIH745" s="479"/>
      <c r="LII745" s="479"/>
      <c r="LIJ745" s="479"/>
      <c r="LIK745" s="479"/>
      <c r="LIL745" s="479"/>
      <c r="LIM745" s="479"/>
      <c r="LIN745" s="479"/>
      <c r="LIO745" s="479"/>
      <c r="LIP745" s="479"/>
      <c r="LIQ745" s="479"/>
      <c r="LIR745" s="479"/>
      <c r="LIS745" s="479"/>
      <c r="LIT745" s="479"/>
      <c r="LIU745" s="479"/>
      <c r="LIV745" s="479"/>
      <c r="LIW745" s="479"/>
      <c r="LIX745" s="479"/>
      <c r="LIY745" s="479"/>
      <c r="LIZ745" s="479"/>
      <c r="LJA745" s="479"/>
      <c r="LJB745" s="479"/>
      <c r="LJC745" s="479"/>
      <c r="LJD745" s="479"/>
      <c r="LJE745" s="479"/>
      <c r="LJF745" s="479"/>
      <c r="LJG745" s="479"/>
      <c r="LJH745" s="479"/>
      <c r="LJI745" s="479"/>
      <c r="LJJ745" s="479"/>
      <c r="LJK745" s="479"/>
      <c r="LJL745" s="479"/>
      <c r="LJM745" s="479"/>
      <c r="LJN745" s="479"/>
      <c r="LJO745" s="479"/>
      <c r="LJP745" s="479"/>
      <c r="LJQ745" s="479"/>
      <c r="LJR745" s="479"/>
      <c r="LJS745" s="479"/>
      <c r="LJT745" s="479"/>
      <c r="LJU745" s="479"/>
      <c r="LJV745" s="479"/>
      <c r="LJW745" s="479"/>
      <c r="LJX745" s="479"/>
      <c r="LJY745" s="479"/>
      <c r="LJZ745" s="479"/>
      <c r="LKA745" s="479"/>
      <c r="LKB745" s="479"/>
      <c r="LKC745" s="479"/>
      <c r="LKD745" s="479"/>
      <c r="LKE745" s="479"/>
      <c r="LKF745" s="479"/>
      <c r="LKG745" s="479"/>
      <c r="LKH745" s="479"/>
      <c r="LKI745" s="479"/>
      <c r="LKJ745" s="479"/>
      <c r="LKK745" s="479"/>
      <c r="LKL745" s="479"/>
      <c r="LKM745" s="479"/>
      <c r="LKN745" s="479"/>
      <c r="LKO745" s="479"/>
      <c r="LKP745" s="479"/>
      <c r="LKQ745" s="479"/>
      <c r="LKR745" s="479"/>
      <c r="LKS745" s="479"/>
      <c r="LKT745" s="479"/>
      <c r="LKU745" s="479"/>
      <c r="LKV745" s="479"/>
      <c r="LKW745" s="479"/>
      <c r="LKX745" s="479"/>
      <c r="LKY745" s="479"/>
      <c r="LKZ745" s="479"/>
      <c r="LLA745" s="479"/>
      <c r="LLB745" s="479"/>
      <c r="LLC745" s="479"/>
      <c r="LLD745" s="479"/>
      <c r="LLE745" s="479"/>
      <c r="LLF745" s="479"/>
      <c r="LLG745" s="479"/>
      <c r="LLH745" s="479"/>
      <c r="LLI745" s="479"/>
      <c r="LLJ745" s="479"/>
      <c r="LLK745" s="479"/>
      <c r="LLL745" s="479"/>
      <c r="LLM745" s="479"/>
      <c r="LLN745" s="479"/>
      <c r="LLO745" s="479"/>
      <c r="LLP745" s="479"/>
      <c r="LLQ745" s="479"/>
      <c r="LLR745" s="479"/>
      <c r="LLS745" s="479"/>
      <c r="LLT745" s="479"/>
      <c r="LLU745" s="479"/>
      <c r="LLV745" s="479"/>
      <c r="LLW745" s="479"/>
      <c r="LLX745" s="479"/>
      <c r="LLY745" s="479"/>
      <c r="LLZ745" s="479"/>
      <c r="LMA745" s="479"/>
      <c r="LMB745" s="479"/>
      <c r="LMC745" s="479"/>
      <c r="LMD745" s="479"/>
      <c r="LME745" s="479"/>
      <c r="LMF745" s="479"/>
      <c r="LMG745" s="479"/>
      <c r="LMH745" s="479"/>
      <c r="LMI745" s="479"/>
      <c r="LMJ745" s="479"/>
      <c r="LMK745" s="479"/>
      <c r="LML745" s="479"/>
      <c r="LMM745" s="479"/>
      <c r="LMN745" s="479"/>
      <c r="LMO745" s="479"/>
      <c r="LMP745" s="479"/>
      <c r="LMQ745" s="479"/>
      <c r="LMR745" s="479"/>
      <c r="LMS745" s="479"/>
      <c r="LMT745" s="479"/>
      <c r="LMU745" s="479"/>
      <c r="LMV745" s="479"/>
      <c r="LMW745" s="479"/>
      <c r="LMX745" s="479"/>
      <c r="LMY745" s="479"/>
      <c r="LMZ745" s="479"/>
      <c r="LNA745" s="479"/>
      <c r="LNB745" s="479"/>
      <c r="LNC745" s="479"/>
      <c r="LND745" s="479"/>
      <c r="LNE745" s="479"/>
      <c r="LNF745" s="479"/>
      <c r="LNG745" s="479"/>
      <c r="LNH745" s="479"/>
      <c r="LNI745" s="479"/>
      <c r="LNJ745" s="479"/>
      <c r="LNK745" s="479"/>
      <c r="LNL745" s="479"/>
      <c r="LNM745" s="479"/>
      <c r="LNN745" s="479"/>
      <c r="LNO745" s="479"/>
      <c r="LNP745" s="479"/>
      <c r="LNQ745" s="479"/>
      <c r="LNR745" s="479"/>
      <c r="LNS745" s="479"/>
      <c r="LNT745" s="479"/>
      <c r="LNU745" s="479"/>
      <c r="LNV745" s="479"/>
      <c r="LNW745" s="479"/>
      <c r="LNX745" s="479"/>
      <c r="LNY745" s="479"/>
      <c r="LNZ745" s="479"/>
      <c r="LOA745" s="479"/>
      <c r="LOB745" s="479"/>
      <c r="LOC745" s="479"/>
      <c r="LOD745" s="479"/>
      <c r="LOE745" s="479"/>
      <c r="LOF745" s="479"/>
      <c r="LOG745" s="479"/>
      <c r="LOH745" s="479"/>
      <c r="LOI745" s="479"/>
      <c r="LOJ745" s="479"/>
      <c r="LOK745" s="479"/>
      <c r="LOL745" s="479"/>
      <c r="LOM745" s="479"/>
      <c r="LON745" s="479"/>
      <c r="LOO745" s="479"/>
      <c r="LOP745" s="479"/>
      <c r="LOQ745" s="479"/>
      <c r="LOR745" s="479"/>
      <c r="LOS745" s="479"/>
      <c r="LOT745" s="479"/>
      <c r="LOU745" s="479"/>
      <c r="LOV745" s="479"/>
      <c r="LOW745" s="479"/>
      <c r="LOX745" s="479"/>
      <c r="LOY745" s="479"/>
      <c r="LOZ745" s="479"/>
      <c r="LPA745" s="479"/>
      <c r="LPB745" s="479"/>
      <c r="LPC745" s="479"/>
      <c r="LPD745" s="479"/>
      <c r="LPE745" s="479"/>
      <c r="LPF745" s="479"/>
      <c r="LPG745" s="479"/>
      <c r="LPH745" s="479"/>
      <c r="LPI745" s="479"/>
      <c r="LPJ745" s="479"/>
      <c r="LPK745" s="479"/>
      <c r="LPL745" s="479"/>
      <c r="LPM745" s="479"/>
      <c r="LPN745" s="479"/>
      <c r="LPO745" s="479"/>
      <c r="LPP745" s="479"/>
      <c r="LPQ745" s="479"/>
      <c r="LPR745" s="479"/>
      <c r="LPS745" s="479"/>
      <c r="LPT745" s="479"/>
      <c r="LPU745" s="479"/>
      <c r="LPV745" s="479"/>
      <c r="LPW745" s="479"/>
      <c r="LPX745" s="479"/>
      <c r="LPY745" s="479"/>
      <c r="LPZ745" s="479"/>
      <c r="LQA745" s="479"/>
      <c r="LQB745" s="479"/>
      <c r="LQC745" s="479"/>
      <c r="LQD745" s="479"/>
      <c r="LQE745" s="479"/>
      <c r="LQF745" s="479"/>
      <c r="LQG745" s="479"/>
      <c r="LQH745" s="479"/>
      <c r="LQI745" s="479"/>
      <c r="LQJ745" s="479"/>
      <c r="LQK745" s="479"/>
      <c r="LQL745" s="479"/>
      <c r="LQM745" s="479"/>
      <c r="LQN745" s="479"/>
      <c r="LQO745" s="479"/>
      <c r="LQP745" s="479"/>
      <c r="LQQ745" s="479"/>
      <c r="LQR745" s="479"/>
      <c r="LQS745" s="479"/>
      <c r="LQT745" s="479"/>
      <c r="LQU745" s="479"/>
      <c r="LQV745" s="479"/>
      <c r="LQW745" s="479"/>
      <c r="LQX745" s="479"/>
      <c r="LQY745" s="479"/>
      <c r="LQZ745" s="479"/>
      <c r="LRA745" s="479"/>
      <c r="LRB745" s="479"/>
      <c r="LRC745" s="479"/>
      <c r="LRD745" s="479"/>
      <c r="LRE745" s="479"/>
      <c r="LRF745" s="479"/>
      <c r="LRG745" s="479"/>
      <c r="LRH745" s="479"/>
      <c r="LRI745" s="479"/>
      <c r="LRJ745" s="479"/>
      <c r="LRK745" s="479"/>
      <c r="LRL745" s="479"/>
      <c r="LRM745" s="479"/>
      <c r="LRN745" s="479"/>
      <c r="LRO745" s="479"/>
      <c r="LRP745" s="479"/>
      <c r="LRQ745" s="479"/>
      <c r="LRR745" s="479"/>
      <c r="LRS745" s="479"/>
      <c r="LRT745" s="479"/>
      <c r="LRU745" s="479"/>
      <c r="LRV745" s="479"/>
      <c r="LRW745" s="479"/>
      <c r="LRX745" s="479"/>
      <c r="LRY745" s="479"/>
      <c r="LRZ745" s="479"/>
      <c r="LSA745" s="479"/>
      <c r="LSB745" s="479"/>
      <c r="LSC745" s="479"/>
      <c r="LSD745" s="479"/>
      <c r="LSE745" s="479"/>
      <c r="LSF745" s="479"/>
      <c r="LSG745" s="479"/>
      <c r="LSH745" s="479"/>
      <c r="LSI745" s="479"/>
      <c r="LSJ745" s="479"/>
      <c r="LSK745" s="479"/>
      <c r="LSL745" s="479"/>
      <c r="LSM745" s="479"/>
      <c r="LSN745" s="479"/>
      <c r="LSO745" s="479"/>
      <c r="LSP745" s="479"/>
      <c r="LSQ745" s="479"/>
      <c r="LSR745" s="479"/>
      <c r="LSS745" s="479"/>
      <c r="LST745" s="479"/>
      <c r="LSU745" s="479"/>
      <c r="LSV745" s="479"/>
      <c r="LSW745" s="479"/>
      <c r="LSX745" s="479"/>
      <c r="LSY745" s="479"/>
      <c r="LSZ745" s="479"/>
      <c r="LTA745" s="479"/>
      <c r="LTB745" s="479"/>
      <c r="LTC745" s="479"/>
      <c r="LTD745" s="479"/>
      <c r="LTE745" s="479"/>
      <c r="LTF745" s="479"/>
      <c r="LTG745" s="479"/>
      <c r="LTH745" s="479"/>
      <c r="LTI745" s="479"/>
      <c r="LTJ745" s="479"/>
      <c r="LTK745" s="479"/>
      <c r="LTL745" s="479"/>
      <c r="LTM745" s="479"/>
      <c r="LTN745" s="479"/>
      <c r="LTO745" s="479"/>
      <c r="LTP745" s="479"/>
      <c r="LTQ745" s="479"/>
      <c r="LTR745" s="479"/>
      <c r="LTS745" s="479"/>
      <c r="LTT745" s="479"/>
      <c r="LTU745" s="479"/>
      <c r="LTV745" s="479"/>
      <c r="LTW745" s="479"/>
      <c r="LTX745" s="479"/>
      <c r="LTY745" s="479"/>
      <c r="LTZ745" s="479"/>
      <c r="LUA745" s="479"/>
      <c r="LUB745" s="479"/>
      <c r="LUC745" s="479"/>
      <c r="LUD745" s="479"/>
      <c r="LUE745" s="479"/>
      <c r="LUF745" s="479"/>
      <c r="LUG745" s="479"/>
      <c r="LUH745" s="479"/>
      <c r="LUI745" s="479"/>
      <c r="LUJ745" s="479"/>
      <c r="LUK745" s="479"/>
      <c r="LUL745" s="479"/>
      <c r="LUM745" s="479"/>
      <c r="LUN745" s="479"/>
      <c r="LUO745" s="479"/>
      <c r="LUP745" s="479"/>
      <c r="LUQ745" s="479"/>
      <c r="LUR745" s="479"/>
      <c r="LUS745" s="479"/>
      <c r="LUT745" s="479"/>
      <c r="LUU745" s="479"/>
      <c r="LUV745" s="479"/>
      <c r="LUW745" s="479"/>
      <c r="LUX745" s="479"/>
      <c r="LUY745" s="479"/>
      <c r="LUZ745" s="479"/>
      <c r="LVA745" s="479"/>
      <c r="LVB745" s="479"/>
      <c r="LVC745" s="479"/>
      <c r="LVD745" s="479"/>
      <c r="LVE745" s="479"/>
      <c r="LVF745" s="479"/>
      <c r="LVG745" s="479"/>
      <c r="LVH745" s="479"/>
      <c r="LVI745" s="479"/>
      <c r="LVJ745" s="479"/>
      <c r="LVK745" s="479"/>
      <c r="LVL745" s="479"/>
      <c r="LVM745" s="479"/>
      <c r="LVN745" s="479"/>
      <c r="LVO745" s="479"/>
      <c r="LVP745" s="479"/>
      <c r="LVQ745" s="479"/>
      <c r="LVR745" s="479"/>
      <c r="LVS745" s="479"/>
      <c r="LVT745" s="479"/>
      <c r="LVU745" s="479"/>
      <c r="LVV745" s="479"/>
      <c r="LVW745" s="479"/>
      <c r="LVX745" s="479"/>
      <c r="LVY745" s="479"/>
      <c r="LVZ745" s="479"/>
      <c r="LWA745" s="479"/>
      <c r="LWB745" s="479"/>
      <c r="LWC745" s="479"/>
      <c r="LWD745" s="479"/>
      <c r="LWE745" s="479"/>
      <c r="LWF745" s="479"/>
      <c r="LWG745" s="479"/>
      <c r="LWH745" s="479"/>
      <c r="LWI745" s="479"/>
      <c r="LWJ745" s="479"/>
      <c r="LWK745" s="479"/>
      <c r="LWL745" s="479"/>
      <c r="LWM745" s="479"/>
      <c r="LWN745" s="479"/>
      <c r="LWO745" s="479"/>
      <c r="LWP745" s="479"/>
      <c r="LWQ745" s="479"/>
      <c r="LWR745" s="479"/>
      <c r="LWS745" s="479"/>
      <c r="LWT745" s="479"/>
      <c r="LWU745" s="479"/>
      <c r="LWV745" s="479"/>
      <c r="LWW745" s="479"/>
      <c r="LWX745" s="479"/>
      <c r="LWY745" s="479"/>
      <c r="LWZ745" s="479"/>
      <c r="LXA745" s="479"/>
      <c r="LXB745" s="479"/>
      <c r="LXC745" s="479"/>
      <c r="LXD745" s="479"/>
      <c r="LXE745" s="479"/>
      <c r="LXF745" s="479"/>
      <c r="LXG745" s="479"/>
      <c r="LXH745" s="479"/>
      <c r="LXI745" s="479"/>
      <c r="LXJ745" s="479"/>
      <c r="LXK745" s="479"/>
      <c r="LXL745" s="479"/>
      <c r="LXM745" s="479"/>
      <c r="LXN745" s="479"/>
      <c r="LXO745" s="479"/>
      <c r="LXP745" s="479"/>
      <c r="LXQ745" s="479"/>
      <c r="LXR745" s="479"/>
      <c r="LXS745" s="479"/>
      <c r="LXT745" s="479"/>
      <c r="LXU745" s="479"/>
      <c r="LXV745" s="479"/>
      <c r="LXW745" s="479"/>
      <c r="LXX745" s="479"/>
      <c r="LXY745" s="479"/>
      <c r="LXZ745" s="479"/>
      <c r="LYA745" s="479"/>
      <c r="LYB745" s="479"/>
      <c r="LYC745" s="479"/>
      <c r="LYD745" s="479"/>
      <c r="LYE745" s="479"/>
      <c r="LYF745" s="479"/>
      <c r="LYG745" s="479"/>
      <c r="LYH745" s="479"/>
      <c r="LYI745" s="479"/>
      <c r="LYJ745" s="479"/>
      <c r="LYK745" s="479"/>
      <c r="LYL745" s="479"/>
      <c r="LYM745" s="479"/>
      <c r="LYN745" s="479"/>
      <c r="LYO745" s="479"/>
      <c r="LYP745" s="479"/>
      <c r="LYQ745" s="479"/>
      <c r="LYR745" s="479"/>
      <c r="LYS745" s="479"/>
      <c r="LYT745" s="479"/>
      <c r="LYU745" s="479"/>
      <c r="LYV745" s="479"/>
      <c r="LYW745" s="479"/>
      <c r="LYX745" s="479"/>
      <c r="LYY745" s="479"/>
      <c r="LYZ745" s="479"/>
      <c r="LZA745" s="479"/>
      <c r="LZB745" s="479"/>
      <c r="LZC745" s="479"/>
      <c r="LZD745" s="479"/>
      <c r="LZE745" s="479"/>
      <c r="LZF745" s="479"/>
      <c r="LZG745" s="479"/>
      <c r="LZH745" s="479"/>
      <c r="LZI745" s="479"/>
      <c r="LZJ745" s="479"/>
      <c r="LZK745" s="479"/>
      <c r="LZL745" s="479"/>
      <c r="LZM745" s="479"/>
      <c r="LZN745" s="479"/>
      <c r="LZO745" s="479"/>
      <c r="LZP745" s="479"/>
      <c r="LZQ745" s="479"/>
      <c r="LZR745" s="479"/>
      <c r="LZS745" s="479"/>
      <c r="LZT745" s="479"/>
      <c r="LZU745" s="479"/>
      <c r="LZV745" s="479"/>
      <c r="LZW745" s="479"/>
      <c r="LZX745" s="479"/>
      <c r="LZY745" s="479"/>
      <c r="LZZ745" s="479"/>
      <c r="MAA745" s="479"/>
      <c r="MAB745" s="479"/>
      <c r="MAC745" s="479"/>
      <c r="MAD745" s="479"/>
      <c r="MAE745" s="479"/>
      <c r="MAF745" s="479"/>
      <c r="MAG745" s="479"/>
      <c r="MAH745" s="479"/>
      <c r="MAI745" s="479"/>
      <c r="MAJ745" s="479"/>
      <c r="MAK745" s="479"/>
      <c r="MAL745" s="479"/>
      <c r="MAM745" s="479"/>
      <c r="MAN745" s="479"/>
      <c r="MAO745" s="479"/>
      <c r="MAP745" s="479"/>
      <c r="MAQ745" s="479"/>
      <c r="MAR745" s="479"/>
      <c r="MAS745" s="479"/>
      <c r="MAT745" s="479"/>
      <c r="MAU745" s="479"/>
      <c r="MAV745" s="479"/>
      <c r="MAW745" s="479"/>
      <c r="MAX745" s="479"/>
      <c r="MAY745" s="479"/>
      <c r="MAZ745" s="479"/>
      <c r="MBA745" s="479"/>
      <c r="MBB745" s="479"/>
      <c r="MBC745" s="479"/>
      <c r="MBD745" s="479"/>
      <c r="MBE745" s="479"/>
      <c r="MBF745" s="479"/>
      <c r="MBG745" s="479"/>
      <c r="MBH745" s="479"/>
      <c r="MBI745" s="479"/>
      <c r="MBJ745" s="479"/>
      <c r="MBK745" s="479"/>
      <c r="MBL745" s="479"/>
      <c r="MBM745" s="479"/>
      <c r="MBN745" s="479"/>
      <c r="MBO745" s="479"/>
      <c r="MBP745" s="479"/>
      <c r="MBQ745" s="479"/>
      <c r="MBR745" s="479"/>
      <c r="MBS745" s="479"/>
      <c r="MBT745" s="479"/>
      <c r="MBU745" s="479"/>
      <c r="MBV745" s="479"/>
      <c r="MBW745" s="479"/>
      <c r="MBX745" s="479"/>
      <c r="MBY745" s="479"/>
      <c r="MBZ745" s="479"/>
      <c r="MCA745" s="479"/>
      <c r="MCB745" s="479"/>
      <c r="MCC745" s="479"/>
      <c r="MCD745" s="479"/>
      <c r="MCE745" s="479"/>
      <c r="MCF745" s="479"/>
      <c r="MCG745" s="479"/>
      <c r="MCH745" s="479"/>
      <c r="MCI745" s="479"/>
      <c r="MCJ745" s="479"/>
      <c r="MCK745" s="479"/>
      <c r="MCL745" s="479"/>
      <c r="MCM745" s="479"/>
      <c r="MCN745" s="479"/>
      <c r="MCO745" s="479"/>
      <c r="MCP745" s="479"/>
      <c r="MCQ745" s="479"/>
      <c r="MCR745" s="479"/>
      <c r="MCS745" s="479"/>
      <c r="MCT745" s="479"/>
      <c r="MCU745" s="479"/>
      <c r="MCV745" s="479"/>
      <c r="MCW745" s="479"/>
      <c r="MCX745" s="479"/>
      <c r="MCY745" s="479"/>
      <c r="MCZ745" s="479"/>
      <c r="MDA745" s="479"/>
      <c r="MDB745" s="479"/>
      <c r="MDC745" s="479"/>
      <c r="MDD745" s="479"/>
      <c r="MDE745" s="479"/>
      <c r="MDF745" s="479"/>
      <c r="MDG745" s="479"/>
      <c r="MDH745" s="479"/>
      <c r="MDI745" s="479"/>
      <c r="MDJ745" s="479"/>
      <c r="MDK745" s="479"/>
      <c r="MDL745" s="479"/>
      <c r="MDM745" s="479"/>
      <c r="MDN745" s="479"/>
      <c r="MDO745" s="479"/>
      <c r="MDP745" s="479"/>
      <c r="MDQ745" s="479"/>
      <c r="MDR745" s="479"/>
      <c r="MDS745" s="479"/>
      <c r="MDT745" s="479"/>
      <c r="MDU745" s="479"/>
      <c r="MDV745" s="479"/>
      <c r="MDW745" s="479"/>
      <c r="MDX745" s="479"/>
      <c r="MDY745" s="479"/>
      <c r="MDZ745" s="479"/>
      <c r="MEA745" s="479"/>
      <c r="MEB745" s="479"/>
      <c r="MEC745" s="479"/>
      <c r="MED745" s="479"/>
      <c r="MEE745" s="479"/>
      <c r="MEF745" s="479"/>
      <c r="MEG745" s="479"/>
      <c r="MEH745" s="479"/>
      <c r="MEI745" s="479"/>
      <c r="MEJ745" s="479"/>
      <c r="MEK745" s="479"/>
      <c r="MEL745" s="479"/>
      <c r="MEM745" s="479"/>
      <c r="MEN745" s="479"/>
      <c r="MEO745" s="479"/>
      <c r="MEP745" s="479"/>
      <c r="MEQ745" s="479"/>
      <c r="MER745" s="479"/>
      <c r="MES745" s="479"/>
      <c r="MET745" s="479"/>
      <c r="MEU745" s="479"/>
      <c r="MEV745" s="479"/>
      <c r="MEW745" s="479"/>
      <c r="MEX745" s="479"/>
      <c r="MEY745" s="479"/>
      <c r="MEZ745" s="479"/>
      <c r="MFA745" s="479"/>
      <c r="MFB745" s="479"/>
      <c r="MFC745" s="479"/>
      <c r="MFD745" s="479"/>
      <c r="MFE745" s="479"/>
      <c r="MFF745" s="479"/>
      <c r="MFG745" s="479"/>
      <c r="MFH745" s="479"/>
      <c r="MFI745" s="479"/>
      <c r="MFJ745" s="479"/>
      <c r="MFK745" s="479"/>
      <c r="MFL745" s="479"/>
      <c r="MFM745" s="479"/>
      <c r="MFN745" s="479"/>
      <c r="MFO745" s="479"/>
      <c r="MFP745" s="479"/>
      <c r="MFQ745" s="479"/>
      <c r="MFR745" s="479"/>
      <c r="MFS745" s="479"/>
      <c r="MFT745" s="479"/>
      <c r="MFU745" s="479"/>
      <c r="MFV745" s="479"/>
      <c r="MFW745" s="479"/>
      <c r="MFX745" s="479"/>
      <c r="MFY745" s="479"/>
      <c r="MFZ745" s="479"/>
      <c r="MGA745" s="479"/>
      <c r="MGB745" s="479"/>
      <c r="MGC745" s="479"/>
      <c r="MGD745" s="479"/>
      <c r="MGE745" s="479"/>
      <c r="MGF745" s="479"/>
      <c r="MGG745" s="479"/>
      <c r="MGH745" s="479"/>
      <c r="MGI745" s="479"/>
      <c r="MGJ745" s="479"/>
      <c r="MGK745" s="479"/>
      <c r="MGL745" s="479"/>
      <c r="MGM745" s="479"/>
      <c r="MGN745" s="479"/>
      <c r="MGO745" s="479"/>
      <c r="MGP745" s="479"/>
      <c r="MGQ745" s="479"/>
      <c r="MGR745" s="479"/>
      <c r="MGS745" s="479"/>
      <c r="MGT745" s="479"/>
      <c r="MGU745" s="479"/>
      <c r="MGV745" s="479"/>
      <c r="MGW745" s="479"/>
      <c r="MGX745" s="479"/>
      <c r="MGY745" s="479"/>
      <c r="MGZ745" s="479"/>
      <c r="MHA745" s="479"/>
      <c r="MHB745" s="479"/>
      <c r="MHC745" s="479"/>
      <c r="MHD745" s="479"/>
      <c r="MHE745" s="479"/>
      <c r="MHF745" s="479"/>
      <c r="MHG745" s="479"/>
      <c r="MHH745" s="479"/>
      <c r="MHI745" s="479"/>
      <c r="MHJ745" s="479"/>
      <c r="MHK745" s="479"/>
      <c r="MHL745" s="479"/>
      <c r="MHM745" s="479"/>
      <c r="MHN745" s="479"/>
      <c r="MHO745" s="479"/>
      <c r="MHP745" s="479"/>
      <c r="MHQ745" s="479"/>
      <c r="MHR745" s="479"/>
      <c r="MHS745" s="479"/>
      <c r="MHT745" s="479"/>
      <c r="MHU745" s="479"/>
      <c r="MHV745" s="479"/>
      <c r="MHW745" s="479"/>
      <c r="MHX745" s="479"/>
      <c r="MHY745" s="479"/>
      <c r="MHZ745" s="479"/>
      <c r="MIA745" s="479"/>
      <c r="MIB745" s="479"/>
      <c r="MIC745" s="479"/>
      <c r="MID745" s="479"/>
      <c r="MIE745" s="479"/>
      <c r="MIF745" s="479"/>
      <c r="MIG745" s="479"/>
      <c r="MIH745" s="479"/>
      <c r="MII745" s="479"/>
      <c r="MIJ745" s="479"/>
      <c r="MIK745" s="479"/>
      <c r="MIL745" s="479"/>
      <c r="MIM745" s="479"/>
      <c r="MIN745" s="479"/>
      <c r="MIO745" s="479"/>
      <c r="MIP745" s="479"/>
      <c r="MIQ745" s="479"/>
      <c r="MIR745" s="479"/>
      <c r="MIS745" s="479"/>
      <c r="MIT745" s="479"/>
      <c r="MIU745" s="479"/>
      <c r="MIV745" s="479"/>
      <c r="MIW745" s="479"/>
      <c r="MIX745" s="479"/>
      <c r="MIY745" s="479"/>
      <c r="MIZ745" s="479"/>
      <c r="MJA745" s="479"/>
      <c r="MJB745" s="479"/>
      <c r="MJC745" s="479"/>
      <c r="MJD745" s="479"/>
      <c r="MJE745" s="479"/>
      <c r="MJF745" s="479"/>
      <c r="MJG745" s="479"/>
      <c r="MJH745" s="479"/>
      <c r="MJI745" s="479"/>
      <c r="MJJ745" s="479"/>
      <c r="MJK745" s="479"/>
      <c r="MJL745" s="479"/>
      <c r="MJM745" s="479"/>
      <c r="MJN745" s="479"/>
      <c r="MJO745" s="479"/>
      <c r="MJP745" s="479"/>
      <c r="MJQ745" s="479"/>
      <c r="MJR745" s="479"/>
      <c r="MJS745" s="479"/>
      <c r="MJT745" s="479"/>
      <c r="MJU745" s="479"/>
      <c r="MJV745" s="479"/>
      <c r="MJW745" s="479"/>
      <c r="MJX745" s="479"/>
      <c r="MJY745" s="479"/>
      <c r="MJZ745" s="479"/>
      <c r="MKA745" s="479"/>
      <c r="MKB745" s="479"/>
      <c r="MKC745" s="479"/>
      <c r="MKD745" s="479"/>
      <c r="MKE745" s="479"/>
      <c r="MKF745" s="479"/>
      <c r="MKG745" s="479"/>
      <c r="MKH745" s="479"/>
      <c r="MKI745" s="479"/>
      <c r="MKJ745" s="479"/>
      <c r="MKK745" s="479"/>
      <c r="MKL745" s="479"/>
      <c r="MKM745" s="479"/>
      <c r="MKN745" s="479"/>
      <c r="MKO745" s="479"/>
      <c r="MKP745" s="479"/>
      <c r="MKQ745" s="479"/>
      <c r="MKR745" s="479"/>
      <c r="MKS745" s="479"/>
      <c r="MKT745" s="479"/>
      <c r="MKU745" s="479"/>
      <c r="MKV745" s="479"/>
      <c r="MKW745" s="479"/>
      <c r="MKX745" s="479"/>
      <c r="MKY745" s="479"/>
      <c r="MKZ745" s="479"/>
      <c r="MLA745" s="479"/>
      <c r="MLB745" s="479"/>
      <c r="MLC745" s="479"/>
      <c r="MLD745" s="479"/>
      <c r="MLE745" s="479"/>
      <c r="MLF745" s="479"/>
      <c r="MLG745" s="479"/>
      <c r="MLH745" s="479"/>
      <c r="MLI745" s="479"/>
      <c r="MLJ745" s="479"/>
      <c r="MLK745" s="479"/>
      <c r="MLL745" s="479"/>
      <c r="MLM745" s="479"/>
      <c r="MLN745" s="479"/>
      <c r="MLO745" s="479"/>
      <c r="MLP745" s="479"/>
      <c r="MLQ745" s="479"/>
      <c r="MLR745" s="479"/>
      <c r="MLS745" s="479"/>
      <c r="MLT745" s="479"/>
      <c r="MLU745" s="479"/>
      <c r="MLV745" s="479"/>
      <c r="MLW745" s="479"/>
      <c r="MLX745" s="479"/>
      <c r="MLY745" s="479"/>
      <c r="MLZ745" s="479"/>
      <c r="MMA745" s="479"/>
      <c r="MMB745" s="479"/>
      <c r="MMC745" s="479"/>
      <c r="MMD745" s="479"/>
      <c r="MME745" s="479"/>
      <c r="MMF745" s="479"/>
      <c r="MMG745" s="479"/>
      <c r="MMH745" s="479"/>
      <c r="MMI745" s="479"/>
      <c r="MMJ745" s="479"/>
      <c r="MMK745" s="479"/>
      <c r="MML745" s="479"/>
      <c r="MMM745" s="479"/>
      <c r="MMN745" s="479"/>
      <c r="MMO745" s="479"/>
      <c r="MMP745" s="479"/>
      <c r="MMQ745" s="479"/>
      <c r="MMR745" s="479"/>
      <c r="MMS745" s="479"/>
      <c r="MMT745" s="479"/>
      <c r="MMU745" s="479"/>
      <c r="MMV745" s="479"/>
      <c r="MMW745" s="479"/>
      <c r="MMX745" s="479"/>
      <c r="MMY745" s="479"/>
      <c r="MMZ745" s="479"/>
      <c r="MNA745" s="479"/>
      <c r="MNB745" s="479"/>
      <c r="MNC745" s="479"/>
      <c r="MND745" s="479"/>
      <c r="MNE745" s="479"/>
      <c r="MNF745" s="479"/>
      <c r="MNG745" s="479"/>
      <c r="MNH745" s="479"/>
      <c r="MNI745" s="479"/>
      <c r="MNJ745" s="479"/>
      <c r="MNK745" s="479"/>
      <c r="MNL745" s="479"/>
      <c r="MNM745" s="479"/>
      <c r="MNN745" s="479"/>
      <c r="MNO745" s="479"/>
      <c r="MNP745" s="479"/>
      <c r="MNQ745" s="479"/>
      <c r="MNR745" s="479"/>
      <c r="MNS745" s="479"/>
      <c r="MNT745" s="479"/>
      <c r="MNU745" s="479"/>
      <c r="MNV745" s="479"/>
      <c r="MNW745" s="479"/>
      <c r="MNX745" s="479"/>
      <c r="MNY745" s="479"/>
      <c r="MNZ745" s="479"/>
      <c r="MOA745" s="479"/>
      <c r="MOB745" s="479"/>
      <c r="MOC745" s="479"/>
      <c r="MOD745" s="479"/>
      <c r="MOE745" s="479"/>
      <c r="MOF745" s="479"/>
      <c r="MOG745" s="479"/>
      <c r="MOH745" s="479"/>
      <c r="MOI745" s="479"/>
      <c r="MOJ745" s="479"/>
      <c r="MOK745" s="479"/>
      <c r="MOL745" s="479"/>
      <c r="MOM745" s="479"/>
      <c r="MON745" s="479"/>
      <c r="MOO745" s="479"/>
      <c r="MOP745" s="479"/>
      <c r="MOQ745" s="479"/>
      <c r="MOR745" s="479"/>
      <c r="MOS745" s="479"/>
      <c r="MOT745" s="479"/>
      <c r="MOU745" s="479"/>
      <c r="MOV745" s="479"/>
      <c r="MOW745" s="479"/>
      <c r="MOX745" s="479"/>
      <c r="MOY745" s="479"/>
      <c r="MOZ745" s="479"/>
      <c r="MPA745" s="479"/>
      <c r="MPB745" s="479"/>
      <c r="MPC745" s="479"/>
      <c r="MPD745" s="479"/>
      <c r="MPE745" s="479"/>
      <c r="MPF745" s="479"/>
      <c r="MPG745" s="479"/>
      <c r="MPH745" s="479"/>
      <c r="MPI745" s="479"/>
      <c r="MPJ745" s="479"/>
      <c r="MPK745" s="479"/>
      <c r="MPL745" s="479"/>
      <c r="MPM745" s="479"/>
      <c r="MPN745" s="479"/>
      <c r="MPO745" s="479"/>
      <c r="MPP745" s="479"/>
      <c r="MPQ745" s="479"/>
      <c r="MPR745" s="479"/>
      <c r="MPS745" s="479"/>
      <c r="MPT745" s="479"/>
      <c r="MPU745" s="479"/>
      <c r="MPV745" s="479"/>
      <c r="MPW745" s="479"/>
      <c r="MPX745" s="479"/>
      <c r="MPY745" s="479"/>
      <c r="MPZ745" s="479"/>
      <c r="MQA745" s="479"/>
      <c r="MQB745" s="479"/>
      <c r="MQC745" s="479"/>
      <c r="MQD745" s="479"/>
      <c r="MQE745" s="479"/>
      <c r="MQF745" s="479"/>
      <c r="MQG745" s="479"/>
      <c r="MQH745" s="479"/>
      <c r="MQI745" s="479"/>
      <c r="MQJ745" s="479"/>
      <c r="MQK745" s="479"/>
      <c r="MQL745" s="479"/>
      <c r="MQM745" s="479"/>
      <c r="MQN745" s="479"/>
      <c r="MQO745" s="479"/>
      <c r="MQP745" s="479"/>
      <c r="MQQ745" s="479"/>
      <c r="MQR745" s="479"/>
      <c r="MQS745" s="479"/>
      <c r="MQT745" s="479"/>
      <c r="MQU745" s="479"/>
      <c r="MQV745" s="479"/>
      <c r="MQW745" s="479"/>
      <c r="MQX745" s="479"/>
      <c r="MQY745" s="479"/>
      <c r="MQZ745" s="479"/>
      <c r="MRA745" s="479"/>
      <c r="MRB745" s="479"/>
      <c r="MRC745" s="479"/>
      <c r="MRD745" s="479"/>
      <c r="MRE745" s="479"/>
      <c r="MRF745" s="479"/>
      <c r="MRG745" s="479"/>
      <c r="MRH745" s="479"/>
      <c r="MRI745" s="479"/>
      <c r="MRJ745" s="479"/>
      <c r="MRK745" s="479"/>
      <c r="MRL745" s="479"/>
      <c r="MRM745" s="479"/>
      <c r="MRN745" s="479"/>
      <c r="MRO745" s="479"/>
      <c r="MRP745" s="479"/>
      <c r="MRQ745" s="479"/>
      <c r="MRR745" s="479"/>
      <c r="MRS745" s="479"/>
      <c r="MRT745" s="479"/>
      <c r="MRU745" s="479"/>
      <c r="MRV745" s="479"/>
      <c r="MRW745" s="479"/>
      <c r="MRX745" s="479"/>
      <c r="MRY745" s="479"/>
      <c r="MRZ745" s="479"/>
      <c r="MSA745" s="479"/>
      <c r="MSB745" s="479"/>
      <c r="MSC745" s="479"/>
      <c r="MSD745" s="479"/>
      <c r="MSE745" s="479"/>
      <c r="MSF745" s="479"/>
      <c r="MSG745" s="479"/>
      <c r="MSH745" s="479"/>
      <c r="MSI745" s="479"/>
      <c r="MSJ745" s="479"/>
      <c r="MSK745" s="479"/>
      <c r="MSL745" s="479"/>
      <c r="MSM745" s="479"/>
      <c r="MSN745" s="479"/>
      <c r="MSO745" s="479"/>
      <c r="MSP745" s="479"/>
      <c r="MSQ745" s="479"/>
      <c r="MSR745" s="479"/>
      <c r="MSS745" s="479"/>
      <c r="MST745" s="479"/>
      <c r="MSU745" s="479"/>
      <c r="MSV745" s="479"/>
      <c r="MSW745" s="479"/>
      <c r="MSX745" s="479"/>
      <c r="MSY745" s="479"/>
      <c r="MSZ745" s="479"/>
      <c r="MTA745" s="479"/>
      <c r="MTB745" s="479"/>
      <c r="MTC745" s="479"/>
      <c r="MTD745" s="479"/>
      <c r="MTE745" s="479"/>
      <c r="MTF745" s="479"/>
      <c r="MTG745" s="479"/>
      <c r="MTH745" s="479"/>
      <c r="MTI745" s="479"/>
      <c r="MTJ745" s="479"/>
      <c r="MTK745" s="479"/>
      <c r="MTL745" s="479"/>
      <c r="MTM745" s="479"/>
      <c r="MTN745" s="479"/>
      <c r="MTO745" s="479"/>
      <c r="MTP745" s="479"/>
      <c r="MTQ745" s="479"/>
      <c r="MTR745" s="479"/>
      <c r="MTS745" s="479"/>
      <c r="MTT745" s="479"/>
      <c r="MTU745" s="479"/>
      <c r="MTV745" s="479"/>
      <c r="MTW745" s="479"/>
      <c r="MTX745" s="479"/>
      <c r="MTY745" s="479"/>
      <c r="MTZ745" s="479"/>
      <c r="MUA745" s="479"/>
      <c r="MUB745" s="479"/>
      <c r="MUC745" s="479"/>
      <c r="MUD745" s="479"/>
      <c r="MUE745" s="479"/>
      <c r="MUF745" s="479"/>
      <c r="MUG745" s="479"/>
      <c r="MUH745" s="479"/>
      <c r="MUI745" s="479"/>
      <c r="MUJ745" s="479"/>
      <c r="MUK745" s="479"/>
      <c r="MUL745" s="479"/>
      <c r="MUM745" s="479"/>
      <c r="MUN745" s="479"/>
      <c r="MUO745" s="479"/>
      <c r="MUP745" s="479"/>
      <c r="MUQ745" s="479"/>
      <c r="MUR745" s="479"/>
      <c r="MUS745" s="479"/>
      <c r="MUT745" s="479"/>
      <c r="MUU745" s="479"/>
      <c r="MUV745" s="479"/>
      <c r="MUW745" s="479"/>
      <c r="MUX745" s="479"/>
      <c r="MUY745" s="479"/>
      <c r="MUZ745" s="479"/>
      <c r="MVA745" s="479"/>
      <c r="MVB745" s="479"/>
      <c r="MVC745" s="479"/>
      <c r="MVD745" s="479"/>
      <c r="MVE745" s="479"/>
      <c r="MVF745" s="479"/>
      <c r="MVG745" s="479"/>
      <c r="MVH745" s="479"/>
      <c r="MVI745" s="479"/>
      <c r="MVJ745" s="479"/>
      <c r="MVK745" s="479"/>
      <c r="MVL745" s="479"/>
      <c r="MVM745" s="479"/>
      <c r="MVN745" s="479"/>
      <c r="MVO745" s="479"/>
      <c r="MVP745" s="479"/>
      <c r="MVQ745" s="479"/>
      <c r="MVR745" s="479"/>
      <c r="MVS745" s="479"/>
      <c r="MVT745" s="479"/>
      <c r="MVU745" s="479"/>
      <c r="MVV745" s="479"/>
      <c r="MVW745" s="479"/>
      <c r="MVX745" s="479"/>
      <c r="MVY745" s="479"/>
      <c r="MVZ745" s="479"/>
      <c r="MWA745" s="479"/>
      <c r="MWB745" s="479"/>
      <c r="MWC745" s="479"/>
      <c r="MWD745" s="479"/>
      <c r="MWE745" s="479"/>
      <c r="MWF745" s="479"/>
      <c r="MWG745" s="479"/>
      <c r="MWH745" s="479"/>
      <c r="MWI745" s="479"/>
      <c r="MWJ745" s="479"/>
      <c r="MWK745" s="479"/>
      <c r="MWL745" s="479"/>
      <c r="MWM745" s="479"/>
      <c r="MWN745" s="479"/>
      <c r="MWO745" s="479"/>
      <c r="MWP745" s="479"/>
      <c r="MWQ745" s="479"/>
      <c r="MWR745" s="479"/>
      <c r="MWS745" s="479"/>
      <c r="MWT745" s="479"/>
      <c r="MWU745" s="479"/>
      <c r="MWV745" s="479"/>
      <c r="MWW745" s="479"/>
      <c r="MWX745" s="479"/>
      <c r="MWY745" s="479"/>
      <c r="MWZ745" s="479"/>
      <c r="MXA745" s="479"/>
      <c r="MXB745" s="479"/>
      <c r="MXC745" s="479"/>
      <c r="MXD745" s="479"/>
      <c r="MXE745" s="479"/>
      <c r="MXF745" s="479"/>
      <c r="MXG745" s="479"/>
      <c r="MXH745" s="479"/>
      <c r="MXI745" s="479"/>
      <c r="MXJ745" s="479"/>
      <c r="MXK745" s="479"/>
      <c r="MXL745" s="479"/>
      <c r="MXM745" s="479"/>
      <c r="MXN745" s="479"/>
      <c r="MXO745" s="479"/>
      <c r="MXP745" s="479"/>
      <c r="MXQ745" s="479"/>
      <c r="MXR745" s="479"/>
      <c r="MXS745" s="479"/>
      <c r="MXT745" s="479"/>
      <c r="MXU745" s="479"/>
      <c r="MXV745" s="479"/>
      <c r="MXW745" s="479"/>
      <c r="MXX745" s="479"/>
      <c r="MXY745" s="479"/>
      <c r="MXZ745" s="479"/>
      <c r="MYA745" s="479"/>
      <c r="MYB745" s="479"/>
      <c r="MYC745" s="479"/>
      <c r="MYD745" s="479"/>
      <c r="MYE745" s="479"/>
      <c r="MYF745" s="479"/>
      <c r="MYG745" s="479"/>
      <c r="MYH745" s="479"/>
      <c r="MYI745" s="479"/>
      <c r="MYJ745" s="479"/>
      <c r="MYK745" s="479"/>
      <c r="MYL745" s="479"/>
      <c r="MYM745" s="479"/>
      <c r="MYN745" s="479"/>
      <c r="MYO745" s="479"/>
      <c r="MYP745" s="479"/>
      <c r="MYQ745" s="479"/>
      <c r="MYR745" s="479"/>
      <c r="MYS745" s="479"/>
      <c r="MYT745" s="479"/>
      <c r="MYU745" s="479"/>
      <c r="MYV745" s="479"/>
      <c r="MYW745" s="479"/>
      <c r="MYX745" s="479"/>
      <c r="MYY745" s="479"/>
      <c r="MYZ745" s="479"/>
      <c r="MZA745" s="479"/>
      <c r="MZB745" s="479"/>
      <c r="MZC745" s="479"/>
      <c r="MZD745" s="479"/>
      <c r="MZE745" s="479"/>
      <c r="MZF745" s="479"/>
      <c r="MZG745" s="479"/>
      <c r="MZH745" s="479"/>
      <c r="MZI745" s="479"/>
      <c r="MZJ745" s="479"/>
      <c r="MZK745" s="479"/>
      <c r="MZL745" s="479"/>
      <c r="MZM745" s="479"/>
      <c r="MZN745" s="479"/>
      <c r="MZO745" s="479"/>
      <c r="MZP745" s="479"/>
      <c r="MZQ745" s="479"/>
      <c r="MZR745" s="479"/>
      <c r="MZS745" s="479"/>
      <c r="MZT745" s="479"/>
      <c r="MZU745" s="479"/>
      <c r="MZV745" s="479"/>
      <c r="MZW745" s="479"/>
      <c r="MZX745" s="479"/>
      <c r="MZY745" s="479"/>
      <c r="MZZ745" s="479"/>
      <c r="NAA745" s="479"/>
      <c r="NAB745" s="479"/>
      <c r="NAC745" s="479"/>
      <c r="NAD745" s="479"/>
      <c r="NAE745" s="479"/>
      <c r="NAF745" s="479"/>
      <c r="NAG745" s="479"/>
      <c r="NAH745" s="479"/>
      <c r="NAI745" s="479"/>
      <c r="NAJ745" s="479"/>
      <c r="NAK745" s="479"/>
      <c r="NAL745" s="479"/>
      <c r="NAM745" s="479"/>
      <c r="NAN745" s="479"/>
      <c r="NAO745" s="479"/>
      <c r="NAP745" s="479"/>
      <c r="NAQ745" s="479"/>
      <c r="NAR745" s="479"/>
      <c r="NAS745" s="479"/>
      <c r="NAT745" s="479"/>
      <c r="NAU745" s="479"/>
      <c r="NAV745" s="479"/>
      <c r="NAW745" s="479"/>
      <c r="NAX745" s="479"/>
      <c r="NAY745" s="479"/>
      <c r="NAZ745" s="479"/>
      <c r="NBA745" s="479"/>
      <c r="NBB745" s="479"/>
      <c r="NBC745" s="479"/>
      <c r="NBD745" s="479"/>
      <c r="NBE745" s="479"/>
      <c r="NBF745" s="479"/>
      <c r="NBG745" s="479"/>
      <c r="NBH745" s="479"/>
      <c r="NBI745" s="479"/>
      <c r="NBJ745" s="479"/>
      <c r="NBK745" s="479"/>
      <c r="NBL745" s="479"/>
      <c r="NBM745" s="479"/>
      <c r="NBN745" s="479"/>
      <c r="NBO745" s="479"/>
      <c r="NBP745" s="479"/>
      <c r="NBQ745" s="479"/>
      <c r="NBR745" s="479"/>
      <c r="NBS745" s="479"/>
      <c r="NBT745" s="479"/>
      <c r="NBU745" s="479"/>
      <c r="NBV745" s="479"/>
      <c r="NBW745" s="479"/>
      <c r="NBX745" s="479"/>
      <c r="NBY745" s="479"/>
      <c r="NBZ745" s="479"/>
      <c r="NCA745" s="479"/>
      <c r="NCB745" s="479"/>
      <c r="NCC745" s="479"/>
      <c r="NCD745" s="479"/>
      <c r="NCE745" s="479"/>
      <c r="NCF745" s="479"/>
      <c r="NCG745" s="479"/>
      <c r="NCH745" s="479"/>
      <c r="NCI745" s="479"/>
      <c r="NCJ745" s="479"/>
      <c r="NCK745" s="479"/>
      <c r="NCL745" s="479"/>
      <c r="NCM745" s="479"/>
      <c r="NCN745" s="479"/>
      <c r="NCO745" s="479"/>
      <c r="NCP745" s="479"/>
      <c r="NCQ745" s="479"/>
      <c r="NCR745" s="479"/>
      <c r="NCS745" s="479"/>
      <c r="NCT745" s="479"/>
      <c r="NCU745" s="479"/>
      <c r="NCV745" s="479"/>
      <c r="NCW745" s="479"/>
      <c r="NCX745" s="479"/>
      <c r="NCY745" s="479"/>
      <c r="NCZ745" s="479"/>
      <c r="NDA745" s="479"/>
      <c r="NDB745" s="479"/>
      <c r="NDC745" s="479"/>
      <c r="NDD745" s="479"/>
      <c r="NDE745" s="479"/>
      <c r="NDF745" s="479"/>
      <c r="NDG745" s="479"/>
      <c r="NDH745" s="479"/>
      <c r="NDI745" s="479"/>
      <c r="NDJ745" s="479"/>
      <c r="NDK745" s="479"/>
      <c r="NDL745" s="479"/>
      <c r="NDM745" s="479"/>
      <c r="NDN745" s="479"/>
      <c r="NDO745" s="479"/>
      <c r="NDP745" s="479"/>
      <c r="NDQ745" s="479"/>
      <c r="NDR745" s="479"/>
      <c r="NDS745" s="479"/>
      <c r="NDT745" s="479"/>
      <c r="NDU745" s="479"/>
      <c r="NDV745" s="479"/>
      <c r="NDW745" s="479"/>
      <c r="NDX745" s="479"/>
      <c r="NDY745" s="479"/>
      <c r="NDZ745" s="479"/>
      <c r="NEA745" s="479"/>
      <c r="NEB745" s="479"/>
      <c r="NEC745" s="479"/>
      <c r="NED745" s="479"/>
      <c r="NEE745" s="479"/>
      <c r="NEF745" s="479"/>
      <c r="NEG745" s="479"/>
      <c r="NEH745" s="479"/>
      <c r="NEI745" s="479"/>
      <c r="NEJ745" s="479"/>
      <c r="NEK745" s="479"/>
      <c r="NEL745" s="479"/>
      <c r="NEM745" s="479"/>
      <c r="NEN745" s="479"/>
      <c r="NEO745" s="479"/>
      <c r="NEP745" s="479"/>
      <c r="NEQ745" s="479"/>
      <c r="NER745" s="479"/>
      <c r="NES745" s="479"/>
      <c r="NET745" s="479"/>
      <c r="NEU745" s="479"/>
      <c r="NEV745" s="479"/>
      <c r="NEW745" s="479"/>
      <c r="NEX745" s="479"/>
      <c r="NEY745" s="479"/>
      <c r="NEZ745" s="479"/>
      <c r="NFA745" s="479"/>
      <c r="NFB745" s="479"/>
      <c r="NFC745" s="479"/>
      <c r="NFD745" s="479"/>
      <c r="NFE745" s="479"/>
      <c r="NFF745" s="479"/>
      <c r="NFG745" s="479"/>
      <c r="NFH745" s="479"/>
      <c r="NFI745" s="479"/>
      <c r="NFJ745" s="479"/>
      <c r="NFK745" s="479"/>
      <c r="NFL745" s="479"/>
      <c r="NFM745" s="479"/>
      <c r="NFN745" s="479"/>
      <c r="NFO745" s="479"/>
      <c r="NFP745" s="479"/>
      <c r="NFQ745" s="479"/>
      <c r="NFR745" s="479"/>
      <c r="NFS745" s="479"/>
      <c r="NFT745" s="479"/>
      <c r="NFU745" s="479"/>
      <c r="NFV745" s="479"/>
      <c r="NFW745" s="479"/>
      <c r="NFX745" s="479"/>
      <c r="NFY745" s="479"/>
      <c r="NFZ745" s="479"/>
      <c r="NGA745" s="479"/>
      <c r="NGB745" s="479"/>
      <c r="NGC745" s="479"/>
      <c r="NGD745" s="479"/>
      <c r="NGE745" s="479"/>
      <c r="NGF745" s="479"/>
      <c r="NGG745" s="479"/>
      <c r="NGH745" s="479"/>
      <c r="NGI745" s="479"/>
      <c r="NGJ745" s="479"/>
      <c r="NGK745" s="479"/>
      <c r="NGL745" s="479"/>
      <c r="NGM745" s="479"/>
      <c r="NGN745" s="479"/>
      <c r="NGO745" s="479"/>
      <c r="NGP745" s="479"/>
      <c r="NGQ745" s="479"/>
      <c r="NGR745" s="479"/>
      <c r="NGS745" s="479"/>
      <c r="NGT745" s="479"/>
      <c r="NGU745" s="479"/>
      <c r="NGV745" s="479"/>
      <c r="NGW745" s="479"/>
      <c r="NGX745" s="479"/>
      <c r="NGY745" s="479"/>
      <c r="NGZ745" s="479"/>
      <c r="NHA745" s="479"/>
      <c r="NHB745" s="479"/>
      <c r="NHC745" s="479"/>
      <c r="NHD745" s="479"/>
      <c r="NHE745" s="479"/>
      <c r="NHF745" s="479"/>
      <c r="NHG745" s="479"/>
      <c r="NHH745" s="479"/>
      <c r="NHI745" s="479"/>
      <c r="NHJ745" s="479"/>
      <c r="NHK745" s="479"/>
      <c r="NHL745" s="479"/>
      <c r="NHM745" s="479"/>
      <c r="NHN745" s="479"/>
      <c r="NHO745" s="479"/>
      <c r="NHP745" s="479"/>
      <c r="NHQ745" s="479"/>
      <c r="NHR745" s="479"/>
      <c r="NHS745" s="479"/>
      <c r="NHT745" s="479"/>
      <c r="NHU745" s="479"/>
      <c r="NHV745" s="479"/>
      <c r="NHW745" s="479"/>
      <c r="NHX745" s="479"/>
      <c r="NHY745" s="479"/>
      <c r="NHZ745" s="479"/>
      <c r="NIA745" s="479"/>
      <c r="NIB745" s="479"/>
      <c r="NIC745" s="479"/>
      <c r="NID745" s="479"/>
      <c r="NIE745" s="479"/>
      <c r="NIF745" s="479"/>
      <c r="NIG745" s="479"/>
      <c r="NIH745" s="479"/>
      <c r="NII745" s="479"/>
      <c r="NIJ745" s="479"/>
      <c r="NIK745" s="479"/>
      <c r="NIL745" s="479"/>
      <c r="NIM745" s="479"/>
      <c r="NIN745" s="479"/>
      <c r="NIO745" s="479"/>
      <c r="NIP745" s="479"/>
      <c r="NIQ745" s="479"/>
      <c r="NIR745" s="479"/>
      <c r="NIS745" s="479"/>
      <c r="NIT745" s="479"/>
      <c r="NIU745" s="479"/>
      <c r="NIV745" s="479"/>
      <c r="NIW745" s="479"/>
      <c r="NIX745" s="479"/>
      <c r="NIY745" s="479"/>
      <c r="NIZ745" s="479"/>
      <c r="NJA745" s="479"/>
      <c r="NJB745" s="479"/>
      <c r="NJC745" s="479"/>
      <c r="NJD745" s="479"/>
      <c r="NJE745" s="479"/>
      <c r="NJF745" s="479"/>
      <c r="NJG745" s="479"/>
      <c r="NJH745" s="479"/>
      <c r="NJI745" s="479"/>
      <c r="NJJ745" s="479"/>
      <c r="NJK745" s="479"/>
      <c r="NJL745" s="479"/>
      <c r="NJM745" s="479"/>
      <c r="NJN745" s="479"/>
      <c r="NJO745" s="479"/>
      <c r="NJP745" s="479"/>
      <c r="NJQ745" s="479"/>
      <c r="NJR745" s="479"/>
      <c r="NJS745" s="479"/>
      <c r="NJT745" s="479"/>
      <c r="NJU745" s="479"/>
      <c r="NJV745" s="479"/>
      <c r="NJW745" s="479"/>
      <c r="NJX745" s="479"/>
      <c r="NJY745" s="479"/>
      <c r="NJZ745" s="479"/>
      <c r="NKA745" s="479"/>
      <c r="NKB745" s="479"/>
      <c r="NKC745" s="479"/>
      <c r="NKD745" s="479"/>
      <c r="NKE745" s="479"/>
      <c r="NKF745" s="479"/>
      <c r="NKG745" s="479"/>
      <c r="NKH745" s="479"/>
      <c r="NKI745" s="479"/>
      <c r="NKJ745" s="479"/>
      <c r="NKK745" s="479"/>
      <c r="NKL745" s="479"/>
      <c r="NKM745" s="479"/>
      <c r="NKN745" s="479"/>
      <c r="NKO745" s="479"/>
      <c r="NKP745" s="479"/>
      <c r="NKQ745" s="479"/>
      <c r="NKR745" s="479"/>
      <c r="NKS745" s="479"/>
      <c r="NKT745" s="479"/>
      <c r="NKU745" s="479"/>
      <c r="NKV745" s="479"/>
      <c r="NKW745" s="479"/>
      <c r="NKX745" s="479"/>
      <c r="NKY745" s="479"/>
      <c r="NKZ745" s="479"/>
      <c r="NLA745" s="479"/>
      <c r="NLB745" s="479"/>
      <c r="NLC745" s="479"/>
      <c r="NLD745" s="479"/>
      <c r="NLE745" s="479"/>
      <c r="NLF745" s="479"/>
      <c r="NLG745" s="479"/>
      <c r="NLH745" s="479"/>
      <c r="NLI745" s="479"/>
      <c r="NLJ745" s="479"/>
      <c r="NLK745" s="479"/>
      <c r="NLL745" s="479"/>
      <c r="NLM745" s="479"/>
      <c r="NLN745" s="479"/>
      <c r="NLO745" s="479"/>
      <c r="NLP745" s="479"/>
      <c r="NLQ745" s="479"/>
      <c r="NLR745" s="479"/>
      <c r="NLS745" s="479"/>
      <c r="NLT745" s="479"/>
      <c r="NLU745" s="479"/>
      <c r="NLV745" s="479"/>
      <c r="NLW745" s="479"/>
      <c r="NLX745" s="479"/>
      <c r="NLY745" s="479"/>
      <c r="NLZ745" s="479"/>
      <c r="NMA745" s="479"/>
      <c r="NMB745" s="479"/>
      <c r="NMC745" s="479"/>
      <c r="NMD745" s="479"/>
      <c r="NME745" s="479"/>
      <c r="NMF745" s="479"/>
      <c r="NMG745" s="479"/>
      <c r="NMH745" s="479"/>
      <c r="NMI745" s="479"/>
      <c r="NMJ745" s="479"/>
      <c r="NMK745" s="479"/>
      <c r="NML745" s="479"/>
      <c r="NMM745" s="479"/>
      <c r="NMN745" s="479"/>
      <c r="NMO745" s="479"/>
      <c r="NMP745" s="479"/>
      <c r="NMQ745" s="479"/>
      <c r="NMR745" s="479"/>
      <c r="NMS745" s="479"/>
      <c r="NMT745" s="479"/>
      <c r="NMU745" s="479"/>
      <c r="NMV745" s="479"/>
      <c r="NMW745" s="479"/>
      <c r="NMX745" s="479"/>
      <c r="NMY745" s="479"/>
      <c r="NMZ745" s="479"/>
      <c r="NNA745" s="479"/>
      <c r="NNB745" s="479"/>
      <c r="NNC745" s="479"/>
      <c r="NND745" s="479"/>
      <c r="NNE745" s="479"/>
      <c r="NNF745" s="479"/>
      <c r="NNG745" s="479"/>
      <c r="NNH745" s="479"/>
      <c r="NNI745" s="479"/>
      <c r="NNJ745" s="479"/>
      <c r="NNK745" s="479"/>
      <c r="NNL745" s="479"/>
      <c r="NNM745" s="479"/>
      <c r="NNN745" s="479"/>
      <c r="NNO745" s="479"/>
      <c r="NNP745" s="479"/>
      <c r="NNQ745" s="479"/>
      <c r="NNR745" s="479"/>
      <c r="NNS745" s="479"/>
      <c r="NNT745" s="479"/>
      <c r="NNU745" s="479"/>
      <c r="NNV745" s="479"/>
      <c r="NNW745" s="479"/>
      <c r="NNX745" s="479"/>
      <c r="NNY745" s="479"/>
      <c r="NNZ745" s="479"/>
      <c r="NOA745" s="479"/>
      <c r="NOB745" s="479"/>
      <c r="NOC745" s="479"/>
      <c r="NOD745" s="479"/>
      <c r="NOE745" s="479"/>
      <c r="NOF745" s="479"/>
      <c r="NOG745" s="479"/>
      <c r="NOH745" s="479"/>
      <c r="NOI745" s="479"/>
      <c r="NOJ745" s="479"/>
      <c r="NOK745" s="479"/>
      <c r="NOL745" s="479"/>
      <c r="NOM745" s="479"/>
      <c r="NON745" s="479"/>
      <c r="NOO745" s="479"/>
      <c r="NOP745" s="479"/>
      <c r="NOQ745" s="479"/>
      <c r="NOR745" s="479"/>
      <c r="NOS745" s="479"/>
      <c r="NOT745" s="479"/>
      <c r="NOU745" s="479"/>
      <c r="NOV745" s="479"/>
      <c r="NOW745" s="479"/>
      <c r="NOX745" s="479"/>
      <c r="NOY745" s="479"/>
      <c r="NOZ745" s="479"/>
      <c r="NPA745" s="479"/>
      <c r="NPB745" s="479"/>
      <c r="NPC745" s="479"/>
      <c r="NPD745" s="479"/>
      <c r="NPE745" s="479"/>
      <c r="NPF745" s="479"/>
      <c r="NPG745" s="479"/>
      <c r="NPH745" s="479"/>
      <c r="NPI745" s="479"/>
      <c r="NPJ745" s="479"/>
      <c r="NPK745" s="479"/>
      <c r="NPL745" s="479"/>
      <c r="NPM745" s="479"/>
      <c r="NPN745" s="479"/>
      <c r="NPO745" s="479"/>
      <c r="NPP745" s="479"/>
      <c r="NPQ745" s="479"/>
      <c r="NPR745" s="479"/>
      <c r="NPS745" s="479"/>
      <c r="NPT745" s="479"/>
      <c r="NPU745" s="479"/>
      <c r="NPV745" s="479"/>
      <c r="NPW745" s="479"/>
      <c r="NPX745" s="479"/>
      <c r="NPY745" s="479"/>
      <c r="NPZ745" s="479"/>
      <c r="NQA745" s="479"/>
      <c r="NQB745" s="479"/>
      <c r="NQC745" s="479"/>
      <c r="NQD745" s="479"/>
      <c r="NQE745" s="479"/>
      <c r="NQF745" s="479"/>
      <c r="NQG745" s="479"/>
      <c r="NQH745" s="479"/>
      <c r="NQI745" s="479"/>
      <c r="NQJ745" s="479"/>
      <c r="NQK745" s="479"/>
      <c r="NQL745" s="479"/>
      <c r="NQM745" s="479"/>
      <c r="NQN745" s="479"/>
      <c r="NQO745" s="479"/>
      <c r="NQP745" s="479"/>
      <c r="NQQ745" s="479"/>
      <c r="NQR745" s="479"/>
      <c r="NQS745" s="479"/>
      <c r="NQT745" s="479"/>
      <c r="NQU745" s="479"/>
      <c r="NQV745" s="479"/>
      <c r="NQW745" s="479"/>
      <c r="NQX745" s="479"/>
      <c r="NQY745" s="479"/>
      <c r="NQZ745" s="479"/>
      <c r="NRA745" s="479"/>
      <c r="NRB745" s="479"/>
      <c r="NRC745" s="479"/>
      <c r="NRD745" s="479"/>
      <c r="NRE745" s="479"/>
      <c r="NRF745" s="479"/>
      <c r="NRG745" s="479"/>
      <c r="NRH745" s="479"/>
      <c r="NRI745" s="479"/>
      <c r="NRJ745" s="479"/>
      <c r="NRK745" s="479"/>
      <c r="NRL745" s="479"/>
      <c r="NRM745" s="479"/>
      <c r="NRN745" s="479"/>
      <c r="NRO745" s="479"/>
      <c r="NRP745" s="479"/>
      <c r="NRQ745" s="479"/>
      <c r="NRR745" s="479"/>
      <c r="NRS745" s="479"/>
      <c r="NRT745" s="479"/>
      <c r="NRU745" s="479"/>
      <c r="NRV745" s="479"/>
      <c r="NRW745" s="479"/>
      <c r="NRX745" s="479"/>
      <c r="NRY745" s="479"/>
      <c r="NRZ745" s="479"/>
      <c r="NSA745" s="479"/>
      <c r="NSB745" s="479"/>
      <c r="NSC745" s="479"/>
      <c r="NSD745" s="479"/>
      <c r="NSE745" s="479"/>
      <c r="NSF745" s="479"/>
      <c r="NSG745" s="479"/>
      <c r="NSH745" s="479"/>
      <c r="NSI745" s="479"/>
      <c r="NSJ745" s="479"/>
      <c r="NSK745" s="479"/>
      <c r="NSL745" s="479"/>
      <c r="NSM745" s="479"/>
      <c r="NSN745" s="479"/>
      <c r="NSO745" s="479"/>
      <c r="NSP745" s="479"/>
      <c r="NSQ745" s="479"/>
      <c r="NSR745" s="479"/>
      <c r="NSS745" s="479"/>
      <c r="NST745" s="479"/>
      <c r="NSU745" s="479"/>
      <c r="NSV745" s="479"/>
      <c r="NSW745" s="479"/>
      <c r="NSX745" s="479"/>
      <c r="NSY745" s="479"/>
      <c r="NSZ745" s="479"/>
      <c r="NTA745" s="479"/>
      <c r="NTB745" s="479"/>
      <c r="NTC745" s="479"/>
      <c r="NTD745" s="479"/>
      <c r="NTE745" s="479"/>
      <c r="NTF745" s="479"/>
      <c r="NTG745" s="479"/>
      <c r="NTH745" s="479"/>
      <c r="NTI745" s="479"/>
      <c r="NTJ745" s="479"/>
      <c r="NTK745" s="479"/>
      <c r="NTL745" s="479"/>
      <c r="NTM745" s="479"/>
      <c r="NTN745" s="479"/>
      <c r="NTO745" s="479"/>
      <c r="NTP745" s="479"/>
      <c r="NTQ745" s="479"/>
      <c r="NTR745" s="479"/>
      <c r="NTS745" s="479"/>
      <c r="NTT745" s="479"/>
      <c r="NTU745" s="479"/>
      <c r="NTV745" s="479"/>
      <c r="NTW745" s="479"/>
      <c r="NTX745" s="479"/>
      <c r="NTY745" s="479"/>
      <c r="NTZ745" s="479"/>
      <c r="NUA745" s="479"/>
      <c r="NUB745" s="479"/>
      <c r="NUC745" s="479"/>
      <c r="NUD745" s="479"/>
      <c r="NUE745" s="479"/>
      <c r="NUF745" s="479"/>
      <c r="NUG745" s="479"/>
      <c r="NUH745" s="479"/>
      <c r="NUI745" s="479"/>
      <c r="NUJ745" s="479"/>
      <c r="NUK745" s="479"/>
      <c r="NUL745" s="479"/>
      <c r="NUM745" s="479"/>
      <c r="NUN745" s="479"/>
      <c r="NUO745" s="479"/>
      <c r="NUP745" s="479"/>
      <c r="NUQ745" s="479"/>
      <c r="NUR745" s="479"/>
      <c r="NUS745" s="479"/>
      <c r="NUT745" s="479"/>
      <c r="NUU745" s="479"/>
      <c r="NUV745" s="479"/>
      <c r="NUW745" s="479"/>
      <c r="NUX745" s="479"/>
      <c r="NUY745" s="479"/>
      <c r="NUZ745" s="479"/>
      <c r="NVA745" s="479"/>
      <c r="NVB745" s="479"/>
      <c r="NVC745" s="479"/>
      <c r="NVD745" s="479"/>
      <c r="NVE745" s="479"/>
      <c r="NVF745" s="479"/>
      <c r="NVG745" s="479"/>
      <c r="NVH745" s="479"/>
      <c r="NVI745" s="479"/>
      <c r="NVJ745" s="479"/>
      <c r="NVK745" s="479"/>
      <c r="NVL745" s="479"/>
      <c r="NVM745" s="479"/>
      <c r="NVN745" s="479"/>
      <c r="NVO745" s="479"/>
      <c r="NVP745" s="479"/>
      <c r="NVQ745" s="479"/>
      <c r="NVR745" s="479"/>
      <c r="NVS745" s="479"/>
      <c r="NVT745" s="479"/>
      <c r="NVU745" s="479"/>
      <c r="NVV745" s="479"/>
      <c r="NVW745" s="479"/>
      <c r="NVX745" s="479"/>
      <c r="NVY745" s="479"/>
      <c r="NVZ745" s="479"/>
      <c r="NWA745" s="479"/>
      <c r="NWB745" s="479"/>
      <c r="NWC745" s="479"/>
      <c r="NWD745" s="479"/>
      <c r="NWE745" s="479"/>
      <c r="NWF745" s="479"/>
      <c r="NWG745" s="479"/>
      <c r="NWH745" s="479"/>
      <c r="NWI745" s="479"/>
      <c r="NWJ745" s="479"/>
      <c r="NWK745" s="479"/>
      <c r="NWL745" s="479"/>
      <c r="NWM745" s="479"/>
      <c r="NWN745" s="479"/>
      <c r="NWO745" s="479"/>
      <c r="NWP745" s="479"/>
      <c r="NWQ745" s="479"/>
      <c r="NWR745" s="479"/>
      <c r="NWS745" s="479"/>
      <c r="NWT745" s="479"/>
      <c r="NWU745" s="479"/>
      <c r="NWV745" s="479"/>
      <c r="NWW745" s="479"/>
      <c r="NWX745" s="479"/>
      <c r="NWY745" s="479"/>
      <c r="NWZ745" s="479"/>
      <c r="NXA745" s="479"/>
      <c r="NXB745" s="479"/>
      <c r="NXC745" s="479"/>
      <c r="NXD745" s="479"/>
      <c r="NXE745" s="479"/>
      <c r="NXF745" s="479"/>
      <c r="NXG745" s="479"/>
      <c r="NXH745" s="479"/>
      <c r="NXI745" s="479"/>
      <c r="NXJ745" s="479"/>
      <c r="NXK745" s="479"/>
      <c r="NXL745" s="479"/>
      <c r="NXM745" s="479"/>
      <c r="NXN745" s="479"/>
      <c r="NXO745" s="479"/>
      <c r="NXP745" s="479"/>
      <c r="NXQ745" s="479"/>
      <c r="NXR745" s="479"/>
      <c r="NXS745" s="479"/>
      <c r="NXT745" s="479"/>
      <c r="NXU745" s="479"/>
      <c r="NXV745" s="479"/>
      <c r="NXW745" s="479"/>
      <c r="NXX745" s="479"/>
      <c r="NXY745" s="479"/>
      <c r="NXZ745" s="479"/>
      <c r="NYA745" s="479"/>
      <c r="NYB745" s="479"/>
      <c r="NYC745" s="479"/>
      <c r="NYD745" s="479"/>
      <c r="NYE745" s="479"/>
      <c r="NYF745" s="479"/>
      <c r="NYG745" s="479"/>
      <c r="NYH745" s="479"/>
      <c r="NYI745" s="479"/>
      <c r="NYJ745" s="479"/>
      <c r="NYK745" s="479"/>
      <c r="NYL745" s="479"/>
      <c r="NYM745" s="479"/>
      <c r="NYN745" s="479"/>
      <c r="NYO745" s="479"/>
      <c r="NYP745" s="479"/>
      <c r="NYQ745" s="479"/>
      <c r="NYR745" s="479"/>
      <c r="NYS745" s="479"/>
      <c r="NYT745" s="479"/>
      <c r="NYU745" s="479"/>
      <c r="NYV745" s="479"/>
      <c r="NYW745" s="479"/>
      <c r="NYX745" s="479"/>
      <c r="NYY745" s="479"/>
      <c r="NYZ745" s="479"/>
      <c r="NZA745" s="479"/>
      <c r="NZB745" s="479"/>
      <c r="NZC745" s="479"/>
      <c r="NZD745" s="479"/>
      <c r="NZE745" s="479"/>
      <c r="NZF745" s="479"/>
      <c r="NZG745" s="479"/>
      <c r="NZH745" s="479"/>
      <c r="NZI745" s="479"/>
      <c r="NZJ745" s="479"/>
      <c r="NZK745" s="479"/>
      <c r="NZL745" s="479"/>
      <c r="NZM745" s="479"/>
      <c r="NZN745" s="479"/>
      <c r="NZO745" s="479"/>
      <c r="NZP745" s="479"/>
      <c r="NZQ745" s="479"/>
      <c r="NZR745" s="479"/>
      <c r="NZS745" s="479"/>
      <c r="NZT745" s="479"/>
      <c r="NZU745" s="479"/>
      <c r="NZV745" s="479"/>
      <c r="NZW745" s="479"/>
      <c r="NZX745" s="479"/>
      <c r="NZY745" s="479"/>
      <c r="NZZ745" s="479"/>
      <c r="OAA745" s="479"/>
      <c r="OAB745" s="479"/>
      <c r="OAC745" s="479"/>
      <c r="OAD745" s="479"/>
      <c r="OAE745" s="479"/>
      <c r="OAF745" s="479"/>
      <c r="OAG745" s="479"/>
      <c r="OAH745" s="479"/>
      <c r="OAI745" s="479"/>
      <c r="OAJ745" s="479"/>
      <c r="OAK745" s="479"/>
      <c r="OAL745" s="479"/>
      <c r="OAM745" s="479"/>
      <c r="OAN745" s="479"/>
      <c r="OAO745" s="479"/>
      <c r="OAP745" s="479"/>
      <c r="OAQ745" s="479"/>
      <c r="OAR745" s="479"/>
      <c r="OAS745" s="479"/>
      <c r="OAT745" s="479"/>
      <c r="OAU745" s="479"/>
      <c r="OAV745" s="479"/>
      <c r="OAW745" s="479"/>
      <c r="OAX745" s="479"/>
      <c r="OAY745" s="479"/>
      <c r="OAZ745" s="479"/>
      <c r="OBA745" s="479"/>
      <c r="OBB745" s="479"/>
      <c r="OBC745" s="479"/>
      <c r="OBD745" s="479"/>
      <c r="OBE745" s="479"/>
      <c r="OBF745" s="479"/>
      <c r="OBG745" s="479"/>
      <c r="OBH745" s="479"/>
      <c r="OBI745" s="479"/>
      <c r="OBJ745" s="479"/>
      <c r="OBK745" s="479"/>
      <c r="OBL745" s="479"/>
      <c r="OBM745" s="479"/>
      <c r="OBN745" s="479"/>
      <c r="OBO745" s="479"/>
      <c r="OBP745" s="479"/>
      <c r="OBQ745" s="479"/>
      <c r="OBR745" s="479"/>
      <c r="OBS745" s="479"/>
      <c r="OBT745" s="479"/>
      <c r="OBU745" s="479"/>
      <c r="OBV745" s="479"/>
      <c r="OBW745" s="479"/>
      <c r="OBX745" s="479"/>
      <c r="OBY745" s="479"/>
      <c r="OBZ745" s="479"/>
      <c r="OCA745" s="479"/>
      <c r="OCB745" s="479"/>
      <c r="OCC745" s="479"/>
      <c r="OCD745" s="479"/>
      <c r="OCE745" s="479"/>
      <c r="OCF745" s="479"/>
      <c r="OCG745" s="479"/>
      <c r="OCH745" s="479"/>
      <c r="OCI745" s="479"/>
      <c r="OCJ745" s="479"/>
      <c r="OCK745" s="479"/>
      <c r="OCL745" s="479"/>
      <c r="OCM745" s="479"/>
      <c r="OCN745" s="479"/>
      <c r="OCO745" s="479"/>
      <c r="OCP745" s="479"/>
      <c r="OCQ745" s="479"/>
      <c r="OCR745" s="479"/>
      <c r="OCS745" s="479"/>
      <c r="OCT745" s="479"/>
      <c r="OCU745" s="479"/>
      <c r="OCV745" s="479"/>
      <c r="OCW745" s="479"/>
      <c r="OCX745" s="479"/>
      <c r="OCY745" s="479"/>
      <c r="OCZ745" s="479"/>
      <c r="ODA745" s="479"/>
      <c r="ODB745" s="479"/>
      <c r="ODC745" s="479"/>
      <c r="ODD745" s="479"/>
      <c r="ODE745" s="479"/>
      <c r="ODF745" s="479"/>
      <c r="ODG745" s="479"/>
      <c r="ODH745" s="479"/>
      <c r="ODI745" s="479"/>
      <c r="ODJ745" s="479"/>
      <c r="ODK745" s="479"/>
      <c r="ODL745" s="479"/>
      <c r="ODM745" s="479"/>
      <c r="ODN745" s="479"/>
      <c r="ODO745" s="479"/>
      <c r="ODP745" s="479"/>
      <c r="ODQ745" s="479"/>
      <c r="ODR745" s="479"/>
      <c r="ODS745" s="479"/>
      <c r="ODT745" s="479"/>
      <c r="ODU745" s="479"/>
      <c r="ODV745" s="479"/>
      <c r="ODW745" s="479"/>
      <c r="ODX745" s="479"/>
      <c r="ODY745" s="479"/>
      <c r="ODZ745" s="479"/>
      <c r="OEA745" s="479"/>
      <c r="OEB745" s="479"/>
      <c r="OEC745" s="479"/>
      <c r="OED745" s="479"/>
      <c r="OEE745" s="479"/>
      <c r="OEF745" s="479"/>
      <c r="OEG745" s="479"/>
      <c r="OEH745" s="479"/>
      <c r="OEI745" s="479"/>
      <c r="OEJ745" s="479"/>
      <c r="OEK745" s="479"/>
      <c r="OEL745" s="479"/>
      <c r="OEM745" s="479"/>
      <c r="OEN745" s="479"/>
      <c r="OEO745" s="479"/>
      <c r="OEP745" s="479"/>
      <c r="OEQ745" s="479"/>
      <c r="OER745" s="479"/>
      <c r="OES745" s="479"/>
      <c r="OET745" s="479"/>
      <c r="OEU745" s="479"/>
      <c r="OEV745" s="479"/>
      <c r="OEW745" s="479"/>
      <c r="OEX745" s="479"/>
      <c r="OEY745" s="479"/>
      <c r="OEZ745" s="479"/>
      <c r="OFA745" s="479"/>
      <c r="OFB745" s="479"/>
      <c r="OFC745" s="479"/>
      <c r="OFD745" s="479"/>
      <c r="OFE745" s="479"/>
      <c r="OFF745" s="479"/>
      <c r="OFG745" s="479"/>
      <c r="OFH745" s="479"/>
      <c r="OFI745" s="479"/>
      <c r="OFJ745" s="479"/>
      <c r="OFK745" s="479"/>
      <c r="OFL745" s="479"/>
      <c r="OFM745" s="479"/>
      <c r="OFN745" s="479"/>
      <c r="OFO745" s="479"/>
      <c r="OFP745" s="479"/>
      <c r="OFQ745" s="479"/>
      <c r="OFR745" s="479"/>
      <c r="OFS745" s="479"/>
      <c r="OFT745" s="479"/>
      <c r="OFU745" s="479"/>
      <c r="OFV745" s="479"/>
      <c r="OFW745" s="479"/>
      <c r="OFX745" s="479"/>
      <c r="OFY745" s="479"/>
      <c r="OFZ745" s="479"/>
      <c r="OGA745" s="479"/>
      <c r="OGB745" s="479"/>
      <c r="OGC745" s="479"/>
      <c r="OGD745" s="479"/>
      <c r="OGE745" s="479"/>
      <c r="OGF745" s="479"/>
      <c r="OGG745" s="479"/>
      <c r="OGH745" s="479"/>
      <c r="OGI745" s="479"/>
      <c r="OGJ745" s="479"/>
      <c r="OGK745" s="479"/>
      <c r="OGL745" s="479"/>
      <c r="OGM745" s="479"/>
      <c r="OGN745" s="479"/>
      <c r="OGO745" s="479"/>
      <c r="OGP745" s="479"/>
      <c r="OGQ745" s="479"/>
      <c r="OGR745" s="479"/>
      <c r="OGS745" s="479"/>
      <c r="OGT745" s="479"/>
      <c r="OGU745" s="479"/>
      <c r="OGV745" s="479"/>
      <c r="OGW745" s="479"/>
      <c r="OGX745" s="479"/>
      <c r="OGY745" s="479"/>
      <c r="OGZ745" s="479"/>
      <c r="OHA745" s="479"/>
      <c r="OHB745" s="479"/>
      <c r="OHC745" s="479"/>
      <c r="OHD745" s="479"/>
      <c r="OHE745" s="479"/>
      <c r="OHF745" s="479"/>
      <c r="OHG745" s="479"/>
      <c r="OHH745" s="479"/>
      <c r="OHI745" s="479"/>
      <c r="OHJ745" s="479"/>
      <c r="OHK745" s="479"/>
      <c r="OHL745" s="479"/>
      <c r="OHM745" s="479"/>
      <c r="OHN745" s="479"/>
      <c r="OHO745" s="479"/>
      <c r="OHP745" s="479"/>
      <c r="OHQ745" s="479"/>
      <c r="OHR745" s="479"/>
      <c r="OHS745" s="479"/>
      <c r="OHT745" s="479"/>
      <c r="OHU745" s="479"/>
      <c r="OHV745" s="479"/>
      <c r="OHW745" s="479"/>
      <c r="OHX745" s="479"/>
      <c r="OHY745" s="479"/>
      <c r="OHZ745" s="479"/>
      <c r="OIA745" s="479"/>
      <c r="OIB745" s="479"/>
      <c r="OIC745" s="479"/>
      <c r="OID745" s="479"/>
      <c r="OIE745" s="479"/>
      <c r="OIF745" s="479"/>
      <c r="OIG745" s="479"/>
      <c r="OIH745" s="479"/>
      <c r="OII745" s="479"/>
      <c r="OIJ745" s="479"/>
      <c r="OIK745" s="479"/>
      <c r="OIL745" s="479"/>
      <c r="OIM745" s="479"/>
      <c r="OIN745" s="479"/>
      <c r="OIO745" s="479"/>
      <c r="OIP745" s="479"/>
      <c r="OIQ745" s="479"/>
      <c r="OIR745" s="479"/>
      <c r="OIS745" s="479"/>
      <c r="OIT745" s="479"/>
      <c r="OIU745" s="479"/>
      <c r="OIV745" s="479"/>
      <c r="OIW745" s="479"/>
      <c r="OIX745" s="479"/>
      <c r="OIY745" s="479"/>
      <c r="OIZ745" s="479"/>
      <c r="OJA745" s="479"/>
      <c r="OJB745" s="479"/>
      <c r="OJC745" s="479"/>
      <c r="OJD745" s="479"/>
      <c r="OJE745" s="479"/>
      <c r="OJF745" s="479"/>
      <c r="OJG745" s="479"/>
      <c r="OJH745" s="479"/>
      <c r="OJI745" s="479"/>
      <c r="OJJ745" s="479"/>
      <c r="OJK745" s="479"/>
      <c r="OJL745" s="479"/>
      <c r="OJM745" s="479"/>
      <c r="OJN745" s="479"/>
      <c r="OJO745" s="479"/>
      <c r="OJP745" s="479"/>
      <c r="OJQ745" s="479"/>
      <c r="OJR745" s="479"/>
      <c r="OJS745" s="479"/>
      <c r="OJT745" s="479"/>
      <c r="OJU745" s="479"/>
      <c r="OJV745" s="479"/>
      <c r="OJW745" s="479"/>
      <c r="OJX745" s="479"/>
      <c r="OJY745" s="479"/>
      <c r="OJZ745" s="479"/>
      <c r="OKA745" s="479"/>
      <c r="OKB745" s="479"/>
      <c r="OKC745" s="479"/>
      <c r="OKD745" s="479"/>
      <c r="OKE745" s="479"/>
      <c r="OKF745" s="479"/>
      <c r="OKG745" s="479"/>
      <c r="OKH745" s="479"/>
      <c r="OKI745" s="479"/>
      <c r="OKJ745" s="479"/>
      <c r="OKK745" s="479"/>
      <c r="OKL745" s="479"/>
      <c r="OKM745" s="479"/>
      <c r="OKN745" s="479"/>
      <c r="OKO745" s="479"/>
      <c r="OKP745" s="479"/>
      <c r="OKQ745" s="479"/>
      <c r="OKR745" s="479"/>
      <c r="OKS745" s="479"/>
      <c r="OKT745" s="479"/>
      <c r="OKU745" s="479"/>
      <c r="OKV745" s="479"/>
      <c r="OKW745" s="479"/>
      <c r="OKX745" s="479"/>
      <c r="OKY745" s="479"/>
      <c r="OKZ745" s="479"/>
      <c r="OLA745" s="479"/>
      <c r="OLB745" s="479"/>
      <c r="OLC745" s="479"/>
      <c r="OLD745" s="479"/>
      <c r="OLE745" s="479"/>
      <c r="OLF745" s="479"/>
      <c r="OLG745" s="479"/>
      <c r="OLH745" s="479"/>
      <c r="OLI745" s="479"/>
      <c r="OLJ745" s="479"/>
      <c r="OLK745" s="479"/>
      <c r="OLL745" s="479"/>
      <c r="OLM745" s="479"/>
      <c r="OLN745" s="479"/>
      <c r="OLO745" s="479"/>
      <c r="OLP745" s="479"/>
      <c r="OLQ745" s="479"/>
      <c r="OLR745" s="479"/>
      <c r="OLS745" s="479"/>
      <c r="OLT745" s="479"/>
      <c r="OLU745" s="479"/>
      <c r="OLV745" s="479"/>
      <c r="OLW745" s="479"/>
      <c r="OLX745" s="479"/>
      <c r="OLY745" s="479"/>
      <c r="OLZ745" s="479"/>
      <c r="OMA745" s="479"/>
      <c r="OMB745" s="479"/>
      <c r="OMC745" s="479"/>
      <c r="OMD745" s="479"/>
      <c r="OME745" s="479"/>
      <c r="OMF745" s="479"/>
      <c r="OMG745" s="479"/>
      <c r="OMH745" s="479"/>
      <c r="OMI745" s="479"/>
      <c r="OMJ745" s="479"/>
      <c r="OMK745" s="479"/>
      <c r="OML745" s="479"/>
      <c r="OMM745" s="479"/>
      <c r="OMN745" s="479"/>
      <c r="OMO745" s="479"/>
      <c r="OMP745" s="479"/>
      <c r="OMQ745" s="479"/>
      <c r="OMR745" s="479"/>
      <c r="OMS745" s="479"/>
      <c r="OMT745" s="479"/>
      <c r="OMU745" s="479"/>
      <c r="OMV745" s="479"/>
      <c r="OMW745" s="479"/>
      <c r="OMX745" s="479"/>
      <c r="OMY745" s="479"/>
      <c r="OMZ745" s="479"/>
      <c r="ONA745" s="479"/>
      <c r="ONB745" s="479"/>
      <c r="ONC745" s="479"/>
      <c r="OND745" s="479"/>
      <c r="ONE745" s="479"/>
      <c r="ONF745" s="479"/>
      <c r="ONG745" s="479"/>
      <c r="ONH745" s="479"/>
      <c r="ONI745" s="479"/>
      <c r="ONJ745" s="479"/>
      <c r="ONK745" s="479"/>
      <c r="ONL745" s="479"/>
      <c r="ONM745" s="479"/>
      <c r="ONN745" s="479"/>
      <c r="ONO745" s="479"/>
      <c r="ONP745" s="479"/>
      <c r="ONQ745" s="479"/>
      <c r="ONR745" s="479"/>
      <c r="ONS745" s="479"/>
      <c r="ONT745" s="479"/>
      <c r="ONU745" s="479"/>
      <c r="ONV745" s="479"/>
      <c r="ONW745" s="479"/>
      <c r="ONX745" s="479"/>
      <c r="ONY745" s="479"/>
      <c r="ONZ745" s="479"/>
      <c r="OOA745" s="479"/>
      <c r="OOB745" s="479"/>
      <c r="OOC745" s="479"/>
      <c r="OOD745" s="479"/>
      <c r="OOE745" s="479"/>
      <c r="OOF745" s="479"/>
      <c r="OOG745" s="479"/>
      <c r="OOH745" s="479"/>
      <c r="OOI745" s="479"/>
      <c r="OOJ745" s="479"/>
      <c r="OOK745" s="479"/>
      <c r="OOL745" s="479"/>
      <c r="OOM745" s="479"/>
      <c r="OON745" s="479"/>
      <c r="OOO745" s="479"/>
      <c r="OOP745" s="479"/>
      <c r="OOQ745" s="479"/>
      <c r="OOR745" s="479"/>
      <c r="OOS745" s="479"/>
      <c r="OOT745" s="479"/>
      <c r="OOU745" s="479"/>
      <c r="OOV745" s="479"/>
      <c r="OOW745" s="479"/>
      <c r="OOX745" s="479"/>
      <c r="OOY745" s="479"/>
      <c r="OOZ745" s="479"/>
      <c r="OPA745" s="479"/>
      <c r="OPB745" s="479"/>
      <c r="OPC745" s="479"/>
      <c r="OPD745" s="479"/>
      <c r="OPE745" s="479"/>
      <c r="OPF745" s="479"/>
      <c r="OPG745" s="479"/>
      <c r="OPH745" s="479"/>
      <c r="OPI745" s="479"/>
      <c r="OPJ745" s="479"/>
      <c r="OPK745" s="479"/>
      <c r="OPL745" s="479"/>
      <c r="OPM745" s="479"/>
      <c r="OPN745" s="479"/>
      <c r="OPO745" s="479"/>
      <c r="OPP745" s="479"/>
      <c r="OPQ745" s="479"/>
      <c r="OPR745" s="479"/>
      <c r="OPS745" s="479"/>
      <c r="OPT745" s="479"/>
      <c r="OPU745" s="479"/>
      <c r="OPV745" s="479"/>
      <c r="OPW745" s="479"/>
      <c r="OPX745" s="479"/>
      <c r="OPY745" s="479"/>
      <c r="OPZ745" s="479"/>
      <c r="OQA745" s="479"/>
      <c r="OQB745" s="479"/>
      <c r="OQC745" s="479"/>
      <c r="OQD745" s="479"/>
      <c r="OQE745" s="479"/>
      <c r="OQF745" s="479"/>
      <c r="OQG745" s="479"/>
      <c r="OQH745" s="479"/>
      <c r="OQI745" s="479"/>
      <c r="OQJ745" s="479"/>
      <c r="OQK745" s="479"/>
      <c r="OQL745" s="479"/>
      <c r="OQM745" s="479"/>
      <c r="OQN745" s="479"/>
      <c r="OQO745" s="479"/>
      <c r="OQP745" s="479"/>
      <c r="OQQ745" s="479"/>
      <c r="OQR745" s="479"/>
      <c r="OQS745" s="479"/>
      <c r="OQT745" s="479"/>
      <c r="OQU745" s="479"/>
      <c r="OQV745" s="479"/>
      <c r="OQW745" s="479"/>
      <c r="OQX745" s="479"/>
      <c r="OQY745" s="479"/>
      <c r="OQZ745" s="479"/>
      <c r="ORA745" s="479"/>
      <c r="ORB745" s="479"/>
      <c r="ORC745" s="479"/>
      <c r="ORD745" s="479"/>
      <c r="ORE745" s="479"/>
      <c r="ORF745" s="479"/>
      <c r="ORG745" s="479"/>
      <c r="ORH745" s="479"/>
      <c r="ORI745" s="479"/>
      <c r="ORJ745" s="479"/>
      <c r="ORK745" s="479"/>
      <c r="ORL745" s="479"/>
      <c r="ORM745" s="479"/>
      <c r="ORN745" s="479"/>
      <c r="ORO745" s="479"/>
      <c r="ORP745" s="479"/>
      <c r="ORQ745" s="479"/>
      <c r="ORR745" s="479"/>
      <c r="ORS745" s="479"/>
      <c r="ORT745" s="479"/>
      <c r="ORU745" s="479"/>
      <c r="ORV745" s="479"/>
      <c r="ORW745" s="479"/>
      <c r="ORX745" s="479"/>
      <c r="ORY745" s="479"/>
      <c r="ORZ745" s="479"/>
      <c r="OSA745" s="479"/>
      <c r="OSB745" s="479"/>
      <c r="OSC745" s="479"/>
      <c r="OSD745" s="479"/>
      <c r="OSE745" s="479"/>
      <c r="OSF745" s="479"/>
      <c r="OSG745" s="479"/>
      <c r="OSH745" s="479"/>
      <c r="OSI745" s="479"/>
      <c r="OSJ745" s="479"/>
      <c r="OSK745" s="479"/>
      <c r="OSL745" s="479"/>
      <c r="OSM745" s="479"/>
      <c r="OSN745" s="479"/>
      <c r="OSO745" s="479"/>
      <c r="OSP745" s="479"/>
      <c r="OSQ745" s="479"/>
      <c r="OSR745" s="479"/>
      <c r="OSS745" s="479"/>
      <c r="OST745" s="479"/>
      <c r="OSU745" s="479"/>
      <c r="OSV745" s="479"/>
      <c r="OSW745" s="479"/>
      <c r="OSX745" s="479"/>
      <c r="OSY745" s="479"/>
      <c r="OSZ745" s="479"/>
      <c r="OTA745" s="479"/>
      <c r="OTB745" s="479"/>
      <c r="OTC745" s="479"/>
      <c r="OTD745" s="479"/>
      <c r="OTE745" s="479"/>
      <c r="OTF745" s="479"/>
      <c r="OTG745" s="479"/>
      <c r="OTH745" s="479"/>
      <c r="OTI745" s="479"/>
      <c r="OTJ745" s="479"/>
      <c r="OTK745" s="479"/>
      <c r="OTL745" s="479"/>
      <c r="OTM745" s="479"/>
      <c r="OTN745" s="479"/>
      <c r="OTO745" s="479"/>
      <c r="OTP745" s="479"/>
      <c r="OTQ745" s="479"/>
      <c r="OTR745" s="479"/>
      <c r="OTS745" s="479"/>
      <c r="OTT745" s="479"/>
      <c r="OTU745" s="479"/>
      <c r="OTV745" s="479"/>
      <c r="OTW745" s="479"/>
      <c r="OTX745" s="479"/>
      <c r="OTY745" s="479"/>
      <c r="OTZ745" s="479"/>
      <c r="OUA745" s="479"/>
      <c r="OUB745" s="479"/>
      <c r="OUC745" s="479"/>
      <c r="OUD745" s="479"/>
      <c r="OUE745" s="479"/>
      <c r="OUF745" s="479"/>
      <c r="OUG745" s="479"/>
      <c r="OUH745" s="479"/>
      <c r="OUI745" s="479"/>
      <c r="OUJ745" s="479"/>
      <c r="OUK745" s="479"/>
      <c r="OUL745" s="479"/>
      <c r="OUM745" s="479"/>
      <c r="OUN745" s="479"/>
      <c r="OUO745" s="479"/>
      <c r="OUP745" s="479"/>
      <c r="OUQ745" s="479"/>
      <c r="OUR745" s="479"/>
      <c r="OUS745" s="479"/>
      <c r="OUT745" s="479"/>
      <c r="OUU745" s="479"/>
      <c r="OUV745" s="479"/>
      <c r="OUW745" s="479"/>
      <c r="OUX745" s="479"/>
      <c r="OUY745" s="479"/>
      <c r="OUZ745" s="479"/>
      <c r="OVA745" s="479"/>
      <c r="OVB745" s="479"/>
      <c r="OVC745" s="479"/>
      <c r="OVD745" s="479"/>
      <c r="OVE745" s="479"/>
      <c r="OVF745" s="479"/>
      <c r="OVG745" s="479"/>
      <c r="OVH745" s="479"/>
      <c r="OVI745" s="479"/>
      <c r="OVJ745" s="479"/>
      <c r="OVK745" s="479"/>
      <c r="OVL745" s="479"/>
      <c r="OVM745" s="479"/>
      <c r="OVN745" s="479"/>
      <c r="OVO745" s="479"/>
      <c r="OVP745" s="479"/>
      <c r="OVQ745" s="479"/>
      <c r="OVR745" s="479"/>
      <c r="OVS745" s="479"/>
      <c r="OVT745" s="479"/>
      <c r="OVU745" s="479"/>
      <c r="OVV745" s="479"/>
      <c r="OVW745" s="479"/>
      <c r="OVX745" s="479"/>
      <c r="OVY745" s="479"/>
      <c r="OVZ745" s="479"/>
      <c r="OWA745" s="479"/>
      <c r="OWB745" s="479"/>
      <c r="OWC745" s="479"/>
      <c r="OWD745" s="479"/>
      <c r="OWE745" s="479"/>
      <c r="OWF745" s="479"/>
      <c r="OWG745" s="479"/>
      <c r="OWH745" s="479"/>
      <c r="OWI745" s="479"/>
      <c r="OWJ745" s="479"/>
      <c r="OWK745" s="479"/>
      <c r="OWL745" s="479"/>
      <c r="OWM745" s="479"/>
      <c r="OWN745" s="479"/>
      <c r="OWO745" s="479"/>
      <c r="OWP745" s="479"/>
      <c r="OWQ745" s="479"/>
      <c r="OWR745" s="479"/>
      <c r="OWS745" s="479"/>
      <c r="OWT745" s="479"/>
      <c r="OWU745" s="479"/>
      <c r="OWV745" s="479"/>
      <c r="OWW745" s="479"/>
      <c r="OWX745" s="479"/>
      <c r="OWY745" s="479"/>
      <c r="OWZ745" s="479"/>
      <c r="OXA745" s="479"/>
      <c r="OXB745" s="479"/>
      <c r="OXC745" s="479"/>
      <c r="OXD745" s="479"/>
      <c r="OXE745" s="479"/>
      <c r="OXF745" s="479"/>
      <c r="OXG745" s="479"/>
      <c r="OXH745" s="479"/>
      <c r="OXI745" s="479"/>
      <c r="OXJ745" s="479"/>
      <c r="OXK745" s="479"/>
      <c r="OXL745" s="479"/>
      <c r="OXM745" s="479"/>
      <c r="OXN745" s="479"/>
      <c r="OXO745" s="479"/>
      <c r="OXP745" s="479"/>
      <c r="OXQ745" s="479"/>
      <c r="OXR745" s="479"/>
      <c r="OXS745" s="479"/>
      <c r="OXT745" s="479"/>
      <c r="OXU745" s="479"/>
      <c r="OXV745" s="479"/>
      <c r="OXW745" s="479"/>
      <c r="OXX745" s="479"/>
      <c r="OXY745" s="479"/>
      <c r="OXZ745" s="479"/>
      <c r="OYA745" s="479"/>
      <c r="OYB745" s="479"/>
      <c r="OYC745" s="479"/>
      <c r="OYD745" s="479"/>
      <c r="OYE745" s="479"/>
      <c r="OYF745" s="479"/>
      <c r="OYG745" s="479"/>
      <c r="OYH745" s="479"/>
      <c r="OYI745" s="479"/>
      <c r="OYJ745" s="479"/>
      <c r="OYK745" s="479"/>
      <c r="OYL745" s="479"/>
      <c r="OYM745" s="479"/>
      <c r="OYN745" s="479"/>
      <c r="OYO745" s="479"/>
      <c r="OYP745" s="479"/>
      <c r="OYQ745" s="479"/>
      <c r="OYR745" s="479"/>
      <c r="OYS745" s="479"/>
      <c r="OYT745" s="479"/>
      <c r="OYU745" s="479"/>
      <c r="OYV745" s="479"/>
      <c r="OYW745" s="479"/>
      <c r="OYX745" s="479"/>
      <c r="OYY745" s="479"/>
      <c r="OYZ745" s="479"/>
      <c r="OZA745" s="479"/>
      <c r="OZB745" s="479"/>
      <c r="OZC745" s="479"/>
      <c r="OZD745" s="479"/>
      <c r="OZE745" s="479"/>
      <c r="OZF745" s="479"/>
      <c r="OZG745" s="479"/>
      <c r="OZH745" s="479"/>
      <c r="OZI745" s="479"/>
      <c r="OZJ745" s="479"/>
      <c r="OZK745" s="479"/>
      <c r="OZL745" s="479"/>
      <c r="OZM745" s="479"/>
      <c r="OZN745" s="479"/>
      <c r="OZO745" s="479"/>
      <c r="OZP745" s="479"/>
      <c r="OZQ745" s="479"/>
      <c r="OZR745" s="479"/>
      <c r="OZS745" s="479"/>
      <c r="OZT745" s="479"/>
      <c r="OZU745" s="479"/>
      <c r="OZV745" s="479"/>
      <c r="OZW745" s="479"/>
      <c r="OZX745" s="479"/>
      <c r="OZY745" s="479"/>
      <c r="OZZ745" s="479"/>
      <c r="PAA745" s="479"/>
      <c r="PAB745" s="479"/>
      <c r="PAC745" s="479"/>
      <c r="PAD745" s="479"/>
      <c r="PAE745" s="479"/>
      <c r="PAF745" s="479"/>
      <c r="PAG745" s="479"/>
      <c r="PAH745" s="479"/>
      <c r="PAI745" s="479"/>
      <c r="PAJ745" s="479"/>
      <c r="PAK745" s="479"/>
      <c r="PAL745" s="479"/>
      <c r="PAM745" s="479"/>
      <c r="PAN745" s="479"/>
      <c r="PAO745" s="479"/>
      <c r="PAP745" s="479"/>
      <c r="PAQ745" s="479"/>
      <c r="PAR745" s="479"/>
      <c r="PAS745" s="479"/>
      <c r="PAT745" s="479"/>
      <c r="PAU745" s="479"/>
      <c r="PAV745" s="479"/>
      <c r="PAW745" s="479"/>
      <c r="PAX745" s="479"/>
      <c r="PAY745" s="479"/>
      <c r="PAZ745" s="479"/>
      <c r="PBA745" s="479"/>
      <c r="PBB745" s="479"/>
      <c r="PBC745" s="479"/>
      <c r="PBD745" s="479"/>
      <c r="PBE745" s="479"/>
      <c r="PBF745" s="479"/>
      <c r="PBG745" s="479"/>
      <c r="PBH745" s="479"/>
      <c r="PBI745" s="479"/>
      <c r="PBJ745" s="479"/>
      <c r="PBK745" s="479"/>
      <c r="PBL745" s="479"/>
      <c r="PBM745" s="479"/>
      <c r="PBN745" s="479"/>
      <c r="PBO745" s="479"/>
      <c r="PBP745" s="479"/>
      <c r="PBQ745" s="479"/>
      <c r="PBR745" s="479"/>
      <c r="PBS745" s="479"/>
      <c r="PBT745" s="479"/>
      <c r="PBU745" s="479"/>
      <c r="PBV745" s="479"/>
      <c r="PBW745" s="479"/>
      <c r="PBX745" s="479"/>
      <c r="PBY745" s="479"/>
      <c r="PBZ745" s="479"/>
      <c r="PCA745" s="479"/>
      <c r="PCB745" s="479"/>
      <c r="PCC745" s="479"/>
      <c r="PCD745" s="479"/>
      <c r="PCE745" s="479"/>
      <c r="PCF745" s="479"/>
      <c r="PCG745" s="479"/>
      <c r="PCH745" s="479"/>
      <c r="PCI745" s="479"/>
      <c r="PCJ745" s="479"/>
      <c r="PCK745" s="479"/>
      <c r="PCL745" s="479"/>
      <c r="PCM745" s="479"/>
      <c r="PCN745" s="479"/>
      <c r="PCO745" s="479"/>
      <c r="PCP745" s="479"/>
      <c r="PCQ745" s="479"/>
      <c r="PCR745" s="479"/>
      <c r="PCS745" s="479"/>
      <c r="PCT745" s="479"/>
      <c r="PCU745" s="479"/>
      <c r="PCV745" s="479"/>
      <c r="PCW745" s="479"/>
      <c r="PCX745" s="479"/>
      <c r="PCY745" s="479"/>
      <c r="PCZ745" s="479"/>
      <c r="PDA745" s="479"/>
      <c r="PDB745" s="479"/>
      <c r="PDC745" s="479"/>
      <c r="PDD745" s="479"/>
      <c r="PDE745" s="479"/>
      <c r="PDF745" s="479"/>
      <c r="PDG745" s="479"/>
      <c r="PDH745" s="479"/>
      <c r="PDI745" s="479"/>
      <c r="PDJ745" s="479"/>
      <c r="PDK745" s="479"/>
      <c r="PDL745" s="479"/>
      <c r="PDM745" s="479"/>
      <c r="PDN745" s="479"/>
      <c r="PDO745" s="479"/>
      <c r="PDP745" s="479"/>
      <c r="PDQ745" s="479"/>
      <c r="PDR745" s="479"/>
      <c r="PDS745" s="479"/>
      <c r="PDT745" s="479"/>
      <c r="PDU745" s="479"/>
      <c r="PDV745" s="479"/>
      <c r="PDW745" s="479"/>
      <c r="PDX745" s="479"/>
      <c r="PDY745" s="479"/>
      <c r="PDZ745" s="479"/>
      <c r="PEA745" s="479"/>
      <c r="PEB745" s="479"/>
      <c r="PEC745" s="479"/>
      <c r="PED745" s="479"/>
      <c r="PEE745" s="479"/>
      <c r="PEF745" s="479"/>
      <c r="PEG745" s="479"/>
      <c r="PEH745" s="479"/>
      <c r="PEI745" s="479"/>
      <c r="PEJ745" s="479"/>
      <c r="PEK745" s="479"/>
      <c r="PEL745" s="479"/>
      <c r="PEM745" s="479"/>
      <c r="PEN745" s="479"/>
      <c r="PEO745" s="479"/>
      <c r="PEP745" s="479"/>
      <c r="PEQ745" s="479"/>
      <c r="PER745" s="479"/>
      <c r="PES745" s="479"/>
      <c r="PET745" s="479"/>
      <c r="PEU745" s="479"/>
      <c r="PEV745" s="479"/>
      <c r="PEW745" s="479"/>
      <c r="PEX745" s="479"/>
      <c r="PEY745" s="479"/>
      <c r="PEZ745" s="479"/>
      <c r="PFA745" s="479"/>
      <c r="PFB745" s="479"/>
      <c r="PFC745" s="479"/>
      <c r="PFD745" s="479"/>
      <c r="PFE745" s="479"/>
      <c r="PFF745" s="479"/>
      <c r="PFG745" s="479"/>
      <c r="PFH745" s="479"/>
      <c r="PFI745" s="479"/>
      <c r="PFJ745" s="479"/>
      <c r="PFK745" s="479"/>
      <c r="PFL745" s="479"/>
      <c r="PFM745" s="479"/>
      <c r="PFN745" s="479"/>
      <c r="PFO745" s="479"/>
      <c r="PFP745" s="479"/>
      <c r="PFQ745" s="479"/>
      <c r="PFR745" s="479"/>
      <c r="PFS745" s="479"/>
      <c r="PFT745" s="479"/>
      <c r="PFU745" s="479"/>
      <c r="PFV745" s="479"/>
      <c r="PFW745" s="479"/>
      <c r="PFX745" s="479"/>
      <c r="PFY745" s="479"/>
      <c r="PFZ745" s="479"/>
      <c r="PGA745" s="479"/>
      <c r="PGB745" s="479"/>
      <c r="PGC745" s="479"/>
      <c r="PGD745" s="479"/>
      <c r="PGE745" s="479"/>
      <c r="PGF745" s="479"/>
      <c r="PGG745" s="479"/>
      <c r="PGH745" s="479"/>
      <c r="PGI745" s="479"/>
      <c r="PGJ745" s="479"/>
      <c r="PGK745" s="479"/>
      <c r="PGL745" s="479"/>
      <c r="PGM745" s="479"/>
      <c r="PGN745" s="479"/>
      <c r="PGO745" s="479"/>
      <c r="PGP745" s="479"/>
      <c r="PGQ745" s="479"/>
      <c r="PGR745" s="479"/>
      <c r="PGS745" s="479"/>
      <c r="PGT745" s="479"/>
      <c r="PGU745" s="479"/>
      <c r="PGV745" s="479"/>
      <c r="PGW745" s="479"/>
      <c r="PGX745" s="479"/>
      <c r="PGY745" s="479"/>
      <c r="PGZ745" s="479"/>
      <c r="PHA745" s="479"/>
      <c r="PHB745" s="479"/>
      <c r="PHC745" s="479"/>
      <c r="PHD745" s="479"/>
      <c r="PHE745" s="479"/>
      <c r="PHF745" s="479"/>
      <c r="PHG745" s="479"/>
      <c r="PHH745" s="479"/>
      <c r="PHI745" s="479"/>
      <c r="PHJ745" s="479"/>
      <c r="PHK745" s="479"/>
      <c r="PHL745" s="479"/>
      <c r="PHM745" s="479"/>
      <c r="PHN745" s="479"/>
      <c r="PHO745" s="479"/>
      <c r="PHP745" s="479"/>
      <c r="PHQ745" s="479"/>
      <c r="PHR745" s="479"/>
      <c r="PHS745" s="479"/>
      <c r="PHT745" s="479"/>
      <c r="PHU745" s="479"/>
      <c r="PHV745" s="479"/>
      <c r="PHW745" s="479"/>
      <c r="PHX745" s="479"/>
      <c r="PHY745" s="479"/>
      <c r="PHZ745" s="479"/>
      <c r="PIA745" s="479"/>
      <c r="PIB745" s="479"/>
      <c r="PIC745" s="479"/>
      <c r="PID745" s="479"/>
      <c r="PIE745" s="479"/>
      <c r="PIF745" s="479"/>
      <c r="PIG745" s="479"/>
      <c r="PIH745" s="479"/>
      <c r="PII745" s="479"/>
      <c r="PIJ745" s="479"/>
      <c r="PIK745" s="479"/>
      <c r="PIL745" s="479"/>
      <c r="PIM745" s="479"/>
      <c r="PIN745" s="479"/>
      <c r="PIO745" s="479"/>
      <c r="PIP745" s="479"/>
      <c r="PIQ745" s="479"/>
      <c r="PIR745" s="479"/>
      <c r="PIS745" s="479"/>
      <c r="PIT745" s="479"/>
      <c r="PIU745" s="479"/>
      <c r="PIV745" s="479"/>
      <c r="PIW745" s="479"/>
      <c r="PIX745" s="479"/>
      <c r="PIY745" s="479"/>
      <c r="PIZ745" s="479"/>
      <c r="PJA745" s="479"/>
      <c r="PJB745" s="479"/>
      <c r="PJC745" s="479"/>
      <c r="PJD745" s="479"/>
      <c r="PJE745" s="479"/>
      <c r="PJF745" s="479"/>
      <c r="PJG745" s="479"/>
      <c r="PJH745" s="479"/>
      <c r="PJI745" s="479"/>
      <c r="PJJ745" s="479"/>
      <c r="PJK745" s="479"/>
      <c r="PJL745" s="479"/>
      <c r="PJM745" s="479"/>
      <c r="PJN745" s="479"/>
      <c r="PJO745" s="479"/>
      <c r="PJP745" s="479"/>
      <c r="PJQ745" s="479"/>
      <c r="PJR745" s="479"/>
      <c r="PJS745" s="479"/>
      <c r="PJT745" s="479"/>
      <c r="PJU745" s="479"/>
      <c r="PJV745" s="479"/>
      <c r="PJW745" s="479"/>
      <c r="PJX745" s="479"/>
      <c r="PJY745" s="479"/>
      <c r="PJZ745" s="479"/>
      <c r="PKA745" s="479"/>
      <c r="PKB745" s="479"/>
      <c r="PKC745" s="479"/>
      <c r="PKD745" s="479"/>
      <c r="PKE745" s="479"/>
      <c r="PKF745" s="479"/>
      <c r="PKG745" s="479"/>
      <c r="PKH745" s="479"/>
      <c r="PKI745" s="479"/>
      <c r="PKJ745" s="479"/>
      <c r="PKK745" s="479"/>
      <c r="PKL745" s="479"/>
      <c r="PKM745" s="479"/>
      <c r="PKN745" s="479"/>
      <c r="PKO745" s="479"/>
      <c r="PKP745" s="479"/>
      <c r="PKQ745" s="479"/>
      <c r="PKR745" s="479"/>
      <c r="PKS745" s="479"/>
      <c r="PKT745" s="479"/>
      <c r="PKU745" s="479"/>
      <c r="PKV745" s="479"/>
      <c r="PKW745" s="479"/>
      <c r="PKX745" s="479"/>
      <c r="PKY745" s="479"/>
      <c r="PKZ745" s="479"/>
      <c r="PLA745" s="479"/>
      <c r="PLB745" s="479"/>
      <c r="PLC745" s="479"/>
      <c r="PLD745" s="479"/>
      <c r="PLE745" s="479"/>
      <c r="PLF745" s="479"/>
      <c r="PLG745" s="479"/>
      <c r="PLH745" s="479"/>
      <c r="PLI745" s="479"/>
      <c r="PLJ745" s="479"/>
      <c r="PLK745" s="479"/>
      <c r="PLL745" s="479"/>
      <c r="PLM745" s="479"/>
      <c r="PLN745" s="479"/>
      <c r="PLO745" s="479"/>
      <c r="PLP745" s="479"/>
      <c r="PLQ745" s="479"/>
      <c r="PLR745" s="479"/>
      <c r="PLS745" s="479"/>
      <c r="PLT745" s="479"/>
      <c r="PLU745" s="479"/>
      <c r="PLV745" s="479"/>
      <c r="PLW745" s="479"/>
      <c r="PLX745" s="479"/>
      <c r="PLY745" s="479"/>
      <c r="PLZ745" s="479"/>
      <c r="PMA745" s="479"/>
      <c r="PMB745" s="479"/>
      <c r="PMC745" s="479"/>
      <c r="PMD745" s="479"/>
      <c r="PME745" s="479"/>
      <c r="PMF745" s="479"/>
      <c r="PMG745" s="479"/>
      <c r="PMH745" s="479"/>
      <c r="PMI745" s="479"/>
      <c r="PMJ745" s="479"/>
      <c r="PMK745" s="479"/>
      <c r="PML745" s="479"/>
      <c r="PMM745" s="479"/>
      <c r="PMN745" s="479"/>
      <c r="PMO745" s="479"/>
      <c r="PMP745" s="479"/>
      <c r="PMQ745" s="479"/>
      <c r="PMR745" s="479"/>
      <c r="PMS745" s="479"/>
      <c r="PMT745" s="479"/>
      <c r="PMU745" s="479"/>
      <c r="PMV745" s="479"/>
      <c r="PMW745" s="479"/>
      <c r="PMX745" s="479"/>
      <c r="PMY745" s="479"/>
      <c r="PMZ745" s="479"/>
      <c r="PNA745" s="479"/>
      <c r="PNB745" s="479"/>
      <c r="PNC745" s="479"/>
      <c r="PND745" s="479"/>
      <c r="PNE745" s="479"/>
      <c r="PNF745" s="479"/>
      <c r="PNG745" s="479"/>
      <c r="PNH745" s="479"/>
      <c r="PNI745" s="479"/>
      <c r="PNJ745" s="479"/>
      <c r="PNK745" s="479"/>
      <c r="PNL745" s="479"/>
      <c r="PNM745" s="479"/>
      <c r="PNN745" s="479"/>
      <c r="PNO745" s="479"/>
      <c r="PNP745" s="479"/>
      <c r="PNQ745" s="479"/>
      <c r="PNR745" s="479"/>
      <c r="PNS745" s="479"/>
      <c r="PNT745" s="479"/>
      <c r="PNU745" s="479"/>
      <c r="PNV745" s="479"/>
      <c r="PNW745" s="479"/>
      <c r="PNX745" s="479"/>
      <c r="PNY745" s="479"/>
      <c r="PNZ745" s="479"/>
      <c r="POA745" s="479"/>
      <c r="POB745" s="479"/>
      <c r="POC745" s="479"/>
      <c r="POD745" s="479"/>
      <c r="POE745" s="479"/>
      <c r="POF745" s="479"/>
      <c r="POG745" s="479"/>
      <c r="POH745" s="479"/>
      <c r="POI745" s="479"/>
      <c r="POJ745" s="479"/>
      <c r="POK745" s="479"/>
      <c r="POL745" s="479"/>
      <c r="POM745" s="479"/>
      <c r="PON745" s="479"/>
      <c r="POO745" s="479"/>
      <c r="POP745" s="479"/>
      <c r="POQ745" s="479"/>
      <c r="POR745" s="479"/>
      <c r="POS745" s="479"/>
      <c r="POT745" s="479"/>
      <c r="POU745" s="479"/>
      <c r="POV745" s="479"/>
      <c r="POW745" s="479"/>
      <c r="POX745" s="479"/>
      <c r="POY745" s="479"/>
      <c r="POZ745" s="479"/>
      <c r="PPA745" s="479"/>
      <c r="PPB745" s="479"/>
      <c r="PPC745" s="479"/>
      <c r="PPD745" s="479"/>
      <c r="PPE745" s="479"/>
      <c r="PPF745" s="479"/>
      <c r="PPG745" s="479"/>
      <c r="PPH745" s="479"/>
      <c r="PPI745" s="479"/>
      <c r="PPJ745" s="479"/>
      <c r="PPK745" s="479"/>
      <c r="PPL745" s="479"/>
      <c r="PPM745" s="479"/>
      <c r="PPN745" s="479"/>
      <c r="PPO745" s="479"/>
      <c r="PPP745" s="479"/>
      <c r="PPQ745" s="479"/>
      <c r="PPR745" s="479"/>
      <c r="PPS745" s="479"/>
      <c r="PPT745" s="479"/>
      <c r="PPU745" s="479"/>
      <c r="PPV745" s="479"/>
      <c r="PPW745" s="479"/>
      <c r="PPX745" s="479"/>
      <c r="PPY745" s="479"/>
      <c r="PPZ745" s="479"/>
      <c r="PQA745" s="479"/>
      <c r="PQB745" s="479"/>
      <c r="PQC745" s="479"/>
      <c r="PQD745" s="479"/>
      <c r="PQE745" s="479"/>
      <c r="PQF745" s="479"/>
      <c r="PQG745" s="479"/>
      <c r="PQH745" s="479"/>
      <c r="PQI745" s="479"/>
      <c r="PQJ745" s="479"/>
      <c r="PQK745" s="479"/>
      <c r="PQL745" s="479"/>
      <c r="PQM745" s="479"/>
      <c r="PQN745" s="479"/>
      <c r="PQO745" s="479"/>
      <c r="PQP745" s="479"/>
      <c r="PQQ745" s="479"/>
      <c r="PQR745" s="479"/>
      <c r="PQS745" s="479"/>
      <c r="PQT745" s="479"/>
      <c r="PQU745" s="479"/>
      <c r="PQV745" s="479"/>
      <c r="PQW745" s="479"/>
      <c r="PQX745" s="479"/>
      <c r="PQY745" s="479"/>
      <c r="PQZ745" s="479"/>
      <c r="PRA745" s="479"/>
      <c r="PRB745" s="479"/>
      <c r="PRC745" s="479"/>
      <c r="PRD745" s="479"/>
      <c r="PRE745" s="479"/>
      <c r="PRF745" s="479"/>
      <c r="PRG745" s="479"/>
      <c r="PRH745" s="479"/>
      <c r="PRI745" s="479"/>
      <c r="PRJ745" s="479"/>
      <c r="PRK745" s="479"/>
      <c r="PRL745" s="479"/>
      <c r="PRM745" s="479"/>
      <c r="PRN745" s="479"/>
      <c r="PRO745" s="479"/>
      <c r="PRP745" s="479"/>
      <c r="PRQ745" s="479"/>
      <c r="PRR745" s="479"/>
      <c r="PRS745" s="479"/>
      <c r="PRT745" s="479"/>
      <c r="PRU745" s="479"/>
      <c r="PRV745" s="479"/>
      <c r="PRW745" s="479"/>
      <c r="PRX745" s="479"/>
      <c r="PRY745" s="479"/>
      <c r="PRZ745" s="479"/>
      <c r="PSA745" s="479"/>
      <c r="PSB745" s="479"/>
      <c r="PSC745" s="479"/>
      <c r="PSD745" s="479"/>
      <c r="PSE745" s="479"/>
      <c r="PSF745" s="479"/>
      <c r="PSG745" s="479"/>
      <c r="PSH745" s="479"/>
      <c r="PSI745" s="479"/>
      <c r="PSJ745" s="479"/>
      <c r="PSK745" s="479"/>
      <c r="PSL745" s="479"/>
      <c r="PSM745" s="479"/>
      <c r="PSN745" s="479"/>
      <c r="PSO745" s="479"/>
      <c r="PSP745" s="479"/>
      <c r="PSQ745" s="479"/>
      <c r="PSR745" s="479"/>
      <c r="PSS745" s="479"/>
      <c r="PST745" s="479"/>
      <c r="PSU745" s="479"/>
      <c r="PSV745" s="479"/>
      <c r="PSW745" s="479"/>
      <c r="PSX745" s="479"/>
      <c r="PSY745" s="479"/>
      <c r="PSZ745" s="479"/>
      <c r="PTA745" s="479"/>
      <c r="PTB745" s="479"/>
      <c r="PTC745" s="479"/>
      <c r="PTD745" s="479"/>
      <c r="PTE745" s="479"/>
      <c r="PTF745" s="479"/>
      <c r="PTG745" s="479"/>
      <c r="PTH745" s="479"/>
      <c r="PTI745" s="479"/>
      <c r="PTJ745" s="479"/>
      <c r="PTK745" s="479"/>
      <c r="PTL745" s="479"/>
      <c r="PTM745" s="479"/>
      <c r="PTN745" s="479"/>
      <c r="PTO745" s="479"/>
      <c r="PTP745" s="479"/>
      <c r="PTQ745" s="479"/>
      <c r="PTR745" s="479"/>
      <c r="PTS745" s="479"/>
      <c r="PTT745" s="479"/>
      <c r="PTU745" s="479"/>
      <c r="PTV745" s="479"/>
      <c r="PTW745" s="479"/>
      <c r="PTX745" s="479"/>
      <c r="PTY745" s="479"/>
      <c r="PTZ745" s="479"/>
      <c r="PUA745" s="479"/>
      <c r="PUB745" s="479"/>
      <c r="PUC745" s="479"/>
      <c r="PUD745" s="479"/>
      <c r="PUE745" s="479"/>
      <c r="PUF745" s="479"/>
      <c r="PUG745" s="479"/>
      <c r="PUH745" s="479"/>
      <c r="PUI745" s="479"/>
      <c r="PUJ745" s="479"/>
      <c r="PUK745" s="479"/>
      <c r="PUL745" s="479"/>
      <c r="PUM745" s="479"/>
      <c r="PUN745" s="479"/>
      <c r="PUO745" s="479"/>
      <c r="PUP745" s="479"/>
      <c r="PUQ745" s="479"/>
      <c r="PUR745" s="479"/>
      <c r="PUS745" s="479"/>
      <c r="PUT745" s="479"/>
      <c r="PUU745" s="479"/>
      <c r="PUV745" s="479"/>
      <c r="PUW745" s="479"/>
      <c r="PUX745" s="479"/>
      <c r="PUY745" s="479"/>
      <c r="PUZ745" s="479"/>
      <c r="PVA745" s="479"/>
      <c r="PVB745" s="479"/>
      <c r="PVC745" s="479"/>
      <c r="PVD745" s="479"/>
      <c r="PVE745" s="479"/>
      <c r="PVF745" s="479"/>
      <c r="PVG745" s="479"/>
      <c r="PVH745" s="479"/>
      <c r="PVI745" s="479"/>
      <c r="PVJ745" s="479"/>
      <c r="PVK745" s="479"/>
      <c r="PVL745" s="479"/>
      <c r="PVM745" s="479"/>
      <c r="PVN745" s="479"/>
      <c r="PVO745" s="479"/>
      <c r="PVP745" s="479"/>
      <c r="PVQ745" s="479"/>
      <c r="PVR745" s="479"/>
      <c r="PVS745" s="479"/>
      <c r="PVT745" s="479"/>
      <c r="PVU745" s="479"/>
      <c r="PVV745" s="479"/>
      <c r="PVW745" s="479"/>
      <c r="PVX745" s="479"/>
      <c r="PVY745" s="479"/>
      <c r="PVZ745" s="479"/>
      <c r="PWA745" s="479"/>
      <c r="PWB745" s="479"/>
      <c r="PWC745" s="479"/>
      <c r="PWD745" s="479"/>
      <c r="PWE745" s="479"/>
      <c r="PWF745" s="479"/>
      <c r="PWG745" s="479"/>
      <c r="PWH745" s="479"/>
      <c r="PWI745" s="479"/>
      <c r="PWJ745" s="479"/>
      <c r="PWK745" s="479"/>
      <c r="PWL745" s="479"/>
      <c r="PWM745" s="479"/>
      <c r="PWN745" s="479"/>
      <c r="PWO745" s="479"/>
      <c r="PWP745" s="479"/>
      <c r="PWQ745" s="479"/>
      <c r="PWR745" s="479"/>
      <c r="PWS745" s="479"/>
      <c r="PWT745" s="479"/>
      <c r="PWU745" s="479"/>
      <c r="PWV745" s="479"/>
      <c r="PWW745" s="479"/>
      <c r="PWX745" s="479"/>
      <c r="PWY745" s="479"/>
      <c r="PWZ745" s="479"/>
      <c r="PXA745" s="479"/>
      <c r="PXB745" s="479"/>
      <c r="PXC745" s="479"/>
      <c r="PXD745" s="479"/>
      <c r="PXE745" s="479"/>
      <c r="PXF745" s="479"/>
      <c r="PXG745" s="479"/>
      <c r="PXH745" s="479"/>
      <c r="PXI745" s="479"/>
      <c r="PXJ745" s="479"/>
      <c r="PXK745" s="479"/>
      <c r="PXL745" s="479"/>
      <c r="PXM745" s="479"/>
      <c r="PXN745" s="479"/>
      <c r="PXO745" s="479"/>
      <c r="PXP745" s="479"/>
      <c r="PXQ745" s="479"/>
      <c r="PXR745" s="479"/>
      <c r="PXS745" s="479"/>
      <c r="PXT745" s="479"/>
      <c r="PXU745" s="479"/>
      <c r="PXV745" s="479"/>
      <c r="PXW745" s="479"/>
      <c r="PXX745" s="479"/>
      <c r="PXY745" s="479"/>
      <c r="PXZ745" s="479"/>
      <c r="PYA745" s="479"/>
      <c r="PYB745" s="479"/>
      <c r="PYC745" s="479"/>
      <c r="PYD745" s="479"/>
      <c r="PYE745" s="479"/>
      <c r="PYF745" s="479"/>
      <c r="PYG745" s="479"/>
      <c r="PYH745" s="479"/>
      <c r="PYI745" s="479"/>
      <c r="PYJ745" s="479"/>
      <c r="PYK745" s="479"/>
      <c r="PYL745" s="479"/>
      <c r="PYM745" s="479"/>
      <c r="PYN745" s="479"/>
      <c r="PYO745" s="479"/>
      <c r="PYP745" s="479"/>
      <c r="PYQ745" s="479"/>
      <c r="PYR745" s="479"/>
      <c r="PYS745" s="479"/>
      <c r="PYT745" s="479"/>
      <c r="PYU745" s="479"/>
      <c r="PYV745" s="479"/>
      <c r="PYW745" s="479"/>
      <c r="PYX745" s="479"/>
      <c r="PYY745" s="479"/>
      <c r="PYZ745" s="479"/>
      <c r="PZA745" s="479"/>
      <c r="PZB745" s="479"/>
      <c r="PZC745" s="479"/>
      <c r="PZD745" s="479"/>
      <c r="PZE745" s="479"/>
      <c r="PZF745" s="479"/>
      <c r="PZG745" s="479"/>
      <c r="PZH745" s="479"/>
      <c r="PZI745" s="479"/>
      <c r="PZJ745" s="479"/>
      <c r="PZK745" s="479"/>
      <c r="PZL745" s="479"/>
      <c r="PZM745" s="479"/>
      <c r="PZN745" s="479"/>
      <c r="PZO745" s="479"/>
      <c r="PZP745" s="479"/>
      <c r="PZQ745" s="479"/>
      <c r="PZR745" s="479"/>
      <c r="PZS745" s="479"/>
      <c r="PZT745" s="479"/>
      <c r="PZU745" s="479"/>
      <c r="PZV745" s="479"/>
      <c r="PZW745" s="479"/>
      <c r="PZX745" s="479"/>
      <c r="PZY745" s="479"/>
      <c r="PZZ745" s="479"/>
      <c r="QAA745" s="479"/>
      <c r="QAB745" s="479"/>
      <c r="QAC745" s="479"/>
      <c r="QAD745" s="479"/>
      <c r="QAE745" s="479"/>
      <c r="QAF745" s="479"/>
      <c r="QAG745" s="479"/>
      <c r="QAH745" s="479"/>
      <c r="QAI745" s="479"/>
      <c r="QAJ745" s="479"/>
      <c r="QAK745" s="479"/>
      <c r="QAL745" s="479"/>
      <c r="QAM745" s="479"/>
      <c r="QAN745" s="479"/>
      <c r="QAO745" s="479"/>
      <c r="QAP745" s="479"/>
      <c r="QAQ745" s="479"/>
      <c r="QAR745" s="479"/>
      <c r="QAS745" s="479"/>
      <c r="QAT745" s="479"/>
      <c r="QAU745" s="479"/>
      <c r="QAV745" s="479"/>
      <c r="QAW745" s="479"/>
      <c r="QAX745" s="479"/>
      <c r="QAY745" s="479"/>
      <c r="QAZ745" s="479"/>
      <c r="QBA745" s="479"/>
      <c r="QBB745" s="479"/>
      <c r="QBC745" s="479"/>
      <c r="QBD745" s="479"/>
      <c r="QBE745" s="479"/>
      <c r="QBF745" s="479"/>
      <c r="QBG745" s="479"/>
      <c r="QBH745" s="479"/>
      <c r="QBI745" s="479"/>
      <c r="QBJ745" s="479"/>
      <c r="QBK745" s="479"/>
      <c r="QBL745" s="479"/>
      <c r="QBM745" s="479"/>
      <c r="QBN745" s="479"/>
      <c r="QBO745" s="479"/>
      <c r="QBP745" s="479"/>
      <c r="QBQ745" s="479"/>
      <c r="QBR745" s="479"/>
      <c r="QBS745" s="479"/>
      <c r="QBT745" s="479"/>
      <c r="QBU745" s="479"/>
      <c r="QBV745" s="479"/>
      <c r="QBW745" s="479"/>
      <c r="QBX745" s="479"/>
      <c r="QBY745" s="479"/>
      <c r="QBZ745" s="479"/>
      <c r="QCA745" s="479"/>
      <c r="QCB745" s="479"/>
      <c r="QCC745" s="479"/>
      <c r="QCD745" s="479"/>
      <c r="QCE745" s="479"/>
      <c r="QCF745" s="479"/>
      <c r="QCG745" s="479"/>
      <c r="QCH745" s="479"/>
      <c r="QCI745" s="479"/>
      <c r="QCJ745" s="479"/>
      <c r="QCK745" s="479"/>
      <c r="QCL745" s="479"/>
      <c r="QCM745" s="479"/>
      <c r="QCN745" s="479"/>
      <c r="QCO745" s="479"/>
      <c r="QCP745" s="479"/>
      <c r="QCQ745" s="479"/>
      <c r="QCR745" s="479"/>
      <c r="QCS745" s="479"/>
      <c r="QCT745" s="479"/>
      <c r="QCU745" s="479"/>
      <c r="QCV745" s="479"/>
      <c r="QCW745" s="479"/>
      <c r="QCX745" s="479"/>
      <c r="QCY745" s="479"/>
      <c r="QCZ745" s="479"/>
      <c r="QDA745" s="479"/>
      <c r="QDB745" s="479"/>
      <c r="QDC745" s="479"/>
      <c r="QDD745" s="479"/>
      <c r="QDE745" s="479"/>
      <c r="QDF745" s="479"/>
      <c r="QDG745" s="479"/>
      <c r="QDH745" s="479"/>
      <c r="QDI745" s="479"/>
      <c r="QDJ745" s="479"/>
      <c r="QDK745" s="479"/>
      <c r="QDL745" s="479"/>
      <c r="QDM745" s="479"/>
      <c r="QDN745" s="479"/>
      <c r="QDO745" s="479"/>
      <c r="QDP745" s="479"/>
      <c r="QDQ745" s="479"/>
      <c r="QDR745" s="479"/>
      <c r="QDS745" s="479"/>
      <c r="QDT745" s="479"/>
      <c r="QDU745" s="479"/>
      <c r="QDV745" s="479"/>
      <c r="QDW745" s="479"/>
      <c r="QDX745" s="479"/>
      <c r="QDY745" s="479"/>
      <c r="QDZ745" s="479"/>
      <c r="QEA745" s="479"/>
      <c r="QEB745" s="479"/>
      <c r="QEC745" s="479"/>
      <c r="QED745" s="479"/>
      <c r="QEE745" s="479"/>
      <c r="QEF745" s="479"/>
      <c r="QEG745" s="479"/>
      <c r="QEH745" s="479"/>
      <c r="QEI745" s="479"/>
      <c r="QEJ745" s="479"/>
      <c r="QEK745" s="479"/>
      <c r="QEL745" s="479"/>
      <c r="QEM745" s="479"/>
      <c r="QEN745" s="479"/>
      <c r="QEO745" s="479"/>
      <c r="QEP745" s="479"/>
      <c r="QEQ745" s="479"/>
      <c r="QER745" s="479"/>
      <c r="QES745" s="479"/>
      <c r="QET745" s="479"/>
      <c r="QEU745" s="479"/>
      <c r="QEV745" s="479"/>
      <c r="QEW745" s="479"/>
      <c r="QEX745" s="479"/>
      <c r="QEY745" s="479"/>
      <c r="QEZ745" s="479"/>
      <c r="QFA745" s="479"/>
      <c r="QFB745" s="479"/>
      <c r="QFC745" s="479"/>
      <c r="QFD745" s="479"/>
      <c r="QFE745" s="479"/>
      <c r="QFF745" s="479"/>
      <c r="QFG745" s="479"/>
      <c r="QFH745" s="479"/>
      <c r="QFI745" s="479"/>
      <c r="QFJ745" s="479"/>
      <c r="QFK745" s="479"/>
      <c r="QFL745" s="479"/>
      <c r="QFM745" s="479"/>
      <c r="QFN745" s="479"/>
      <c r="QFO745" s="479"/>
      <c r="QFP745" s="479"/>
      <c r="QFQ745" s="479"/>
      <c r="QFR745" s="479"/>
      <c r="QFS745" s="479"/>
      <c r="QFT745" s="479"/>
      <c r="QFU745" s="479"/>
      <c r="QFV745" s="479"/>
      <c r="QFW745" s="479"/>
      <c r="QFX745" s="479"/>
      <c r="QFY745" s="479"/>
      <c r="QFZ745" s="479"/>
      <c r="QGA745" s="479"/>
      <c r="QGB745" s="479"/>
      <c r="QGC745" s="479"/>
      <c r="QGD745" s="479"/>
      <c r="QGE745" s="479"/>
      <c r="QGF745" s="479"/>
      <c r="QGG745" s="479"/>
      <c r="QGH745" s="479"/>
      <c r="QGI745" s="479"/>
      <c r="QGJ745" s="479"/>
      <c r="QGK745" s="479"/>
      <c r="QGL745" s="479"/>
      <c r="QGM745" s="479"/>
      <c r="QGN745" s="479"/>
      <c r="QGO745" s="479"/>
      <c r="QGP745" s="479"/>
      <c r="QGQ745" s="479"/>
      <c r="QGR745" s="479"/>
      <c r="QGS745" s="479"/>
      <c r="QGT745" s="479"/>
      <c r="QGU745" s="479"/>
      <c r="QGV745" s="479"/>
      <c r="QGW745" s="479"/>
      <c r="QGX745" s="479"/>
      <c r="QGY745" s="479"/>
      <c r="QGZ745" s="479"/>
      <c r="QHA745" s="479"/>
      <c r="QHB745" s="479"/>
      <c r="QHC745" s="479"/>
      <c r="QHD745" s="479"/>
      <c r="QHE745" s="479"/>
      <c r="QHF745" s="479"/>
      <c r="QHG745" s="479"/>
      <c r="QHH745" s="479"/>
      <c r="QHI745" s="479"/>
      <c r="QHJ745" s="479"/>
      <c r="QHK745" s="479"/>
      <c r="QHL745" s="479"/>
      <c r="QHM745" s="479"/>
      <c r="QHN745" s="479"/>
      <c r="QHO745" s="479"/>
      <c r="QHP745" s="479"/>
      <c r="QHQ745" s="479"/>
      <c r="QHR745" s="479"/>
      <c r="QHS745" s="479"/>
      <c r="QHT745" s="479"/>
      <c r="QHU745" s="479"/>
      <c r="QHV745" s="479"/>
      <c r="QHW745" s="479"/>
      <c r="QHX745" s="479"/>
      <c r="QHY745" s="479"/>
      <c r="QHZ745" s="479"/>
      <c r="QIA745" s="479"/>
      <c r="QIB745" s="479"/>
      <c r="QIC745" s="479"/>
      <c r="QID745" s="479"/>
      <c r="QIE745" s="479"/>
      <c r="QIF745" s="479"/>
      <c r="QIG745" s="479"/>
      <c r="QIH745" s="479"/>
      <c r="QII745" s="479"/>
      <c r="QIJ745" s="479"/>
      <c r="QIK745" s="479"/>
      <c r="QIL745" s="479"/>
      <c r="QIM745" s="479"/>
      <c r="QIN745" s="479"/>
      <c r="QIO745" s="479"/>
      <c r="QIP745" s="479"/>
      <c r="QIQ745" s="479"/>
      <c r="QIR745" s="479"/>
      <c r="QIS745" s="479"/>
      <c r="QIT745" s="479"/>
      <c r="QIU745" s="479"/>
      <c r="QIV745" s="479"/>
      <c r="QIW745" s="479"/>
      <c r="QIX745" s="479"/>
      <c r="QIY745" s="479"/>
      <c r="QIZ745" s="479"/>
      <c r="QJA745" s="479"/>
      <c r="QJB745" s="479"/>
      <c r="QJC745" s="479"/>
      <c r="QJD745" s="479"/>
      <c r="QJE745" s="479"/>
      <c r="QJF745" s="479"/>
      <c r="QJG745" s="479"/>
      <c r="QJH745" s="479"/>
      <c r="QJI745" s="479"/>
      <c r="QJJ745" s="479"/>
      <c r="QJK745" s="479"/>
      <c r="QJL745" s="479"/>
      <c r="QJM745" s="479"/>
      <c r="QJN745" s="479"/>
      <c r="QJO745" s="479"/>
      <c r="QJP745" s="479"/>
      <c r="QJQ745" s="479"/>
      <c r="QJR745" s="479"/>
      <c r="QJS745" s="479"/>
      <c r="QJT745" s="479"/>
      <c r="QJU745" s="479"/>
      <c r="QJV745" s="479"/>
      <c r="QJW745" s="479"/>
      <c r="QJX745" s="479"/>
      <c r="QJY745" s="479"/>
      <c r="QJZ745" s="479"/>
      <c r="QKA745" s="479"/>
      <c r="QKB745" s="479"/>
      <c r="QKC745" s="479"/>
      <c r="QKD745" s="479"/>
      <c r="QKE745" s="479"/>
      <c r="QKF745" s="479"/>
      <c r="QKG745" s="479"/>
      <c r="QKH745" s="479"/>
      <c r="QKI745" s="479"/>
      <c r="QKJ745" s="479"/>
      <c r="QKK745" s="479"/>
      <c r="QKL745" s="479"/>
      <c r="QKM745" s="479"/>
      <c r="QKN745" s="479"/>
      <c r="QKO745" s="479"/>
      <c r="QKP745" s="479"/>
      <c r="QKQ745" s="479"/>
      <c r="QKR745" s="479"/>
      <c r="QKS745" s="479"/>
      <c r="QKT745" s="479"/>
      <c r="QKU745" s="479"/>
      <c r="QKV745" s="479"/>
      <c r="QKW745" s="479"/>
      <c r="QKX745" s="479"/>
      <c r="QKY745" s="479"/>
      <c r="QKZ745" s="479"/>
      <c r="QLA745" s="479"/>
      <c r="QLB745" s="479"/>
      <c r="QLC745" s="479"/>
      <c r="QLD745" s="479"/>
      <c r="QLE745" s="479"/>
      <c r="QLF745" s="479"/>
      <c r="QLG745" s="479"/>
      <c r="QLH745" s="479"/>
      <c r="QLI745" s="479"/>
      <c r="QLJ745" s="479"/>
      <c r="QLK745" s="479"/>
      <c r="QLL745" s="479"/>
      <c r="QLM745" s="479"/>
      <c r="QLN745" s="479"/>
      <c r="QLO745" s="479"/>
      <c r="QLP745" s="479"/>
      <c r="QLQ745" s="479"/>
      <c r="QLR745" s="479"/>
      <c r="QLS745" s="479"/>
      <c r="QLT745" s="479"/>
      <c r="QLU745" s="479"/>
      <c r="QLV745" s="479"/>
      <c r="QLW745" s="479"/>
      <c r="QLX745" s="479"/>
      <c r="QLY745" s="479"/>
      <c r="QLZ745" s="479"/>
      <c r="QMA745" s="479"/>
      <c r="QMB745" s="479"/>
      <c r="QMC745" s="479"/>
      <c r="QMD745" s="479"/>
      <c r="QME745" s="479"/>
      <c r="QMF745" s="479"/>
      <c r="QMG745" s="479"/>
      <c r="QMH745" s="479"/>
      <c r="QMI745" s="479"/>
      <c r="QMJ745" s="479"/>
      <c r="QMK745" s="479"/>
      <c r="QML745" s="479"/>
      <c r="QMM745" s="479"/>
      <c r="QMN745" s="479"/>
      <c r="QMO745" s="479"/>
      <c r="QMP745" s="479"/>
      <c r="QMQ745" s="479"/>
      <c r="QMR745" s="479"/>
      <c r="QMS745" s="479"/>
      <c r="QMT745" s="479"/>
      <c r="QMU745" s="479"/>
      <c r="QMV745" s="479"/>
      <c r="QMW745" s="479"/>
      <c r="QMX745" s="479"/>
      <c r="QMY745" s="479"/>
      <c r="QMZ745" s="479"/>
      <c r="QNA745" s="479"/>
      <c r="QNB745" s="479"/>
      <c r="QNC745" s="479"/>
      <c r="QND745" s="479"/>
      <c r="QNE745" s="479"/>
      <c r="QNF745" s="479"/>
      <c r="QNG745" s="479"/>
      <c r="QNH745" s="479"/>
      <c r="QNI745" s="479"/>
      <c r="QNJ745" s="479"/>
      <c r="QNK745" s="479"/>
      <c r="QNL745" s="479"/>
      <c r="QNM745" s="479"/>
      <c r="QNN745" s="479"/>
      <c r="QNO745" s="479"/>
      <c r="QNP745" s="479"/>
      <c r="QNQ745" s="479"/>
      <c r="QNR745" s="479"/>
      <c r="QNS745" s="479"/>
      <c r="QNT745" s="479"/>
      <c r="QNU745" s="479"/>
      <c r="QNV745" s="479"/>
      <c r="QNW745" s="479"/>
      <c r="QNX745" s="479"/>
      <c r="QNY745" s="479"/>
      <c r="QNZ745" s="479"/>
      <c r="QOA745" s="479"/>
      <c r="QOB745" s="479"/>
      <c r="QOC745" s="479"/>
      <c r="QOD745" s="479"/>
      <c r="QOE745" s="479"/>
      <c r="QOF745" s="479"/>
      <c r="QOG745" s="479"/>
      <c r="QOH745" s="479"/>
      <c r="QOI745" s="479"/>
      <c r="QOJ745" s="479"/>
      <c r="QOK745" s="479"/>
      <c r="QOL745" s="479"/>
      <c r="QOM745" s="479"/>
      <c r="QON745" s="479"/>
      <c r="QOO745" s="479"/>
      <c r="QOP745" s="479"/>
      <c r="QOQ745" s="479"/>
      <c r="QOR745" s="479"/>
      <c r="QOS745" s="479"/>
      <c r="QOT745" s="479"/>
      <c r="QOU745" s="479"/>
      <c r="QOV745" s="479"/>
      <c r="QOW745" s="479"/>
      <c r="QOX745" s="479"/>
      <c r="QOY745" s="479"/>
      <c r="QOZ745" s="479"/>
      <c r="QPA745" s="479"/>
      <c r="QPB745" s="479"/>
      <c r="QPC745" s="479"/>
      <c r="QPD745" s="479"/>
      <c r="QPE745" s="479"/>
      <c r="QPF745" s="479"/>
      <c r="QPG745" s="479"/>
      <c r="QPH745" s="479"/>
      <c r="QPI745" s="479"/>
      <c r="QPJ745" s="479"/>
      <c r="QPK745" s="479"/>
      <c r="QPL745" s="479"/>
      <c r="QPM745" s="479"/>
      <c r="QPN745" s="479"/>
      <c r="QPO745" s="479"/>
      <c r="QPP745" s="479"/>
      <c r="QPQ745" s="479"/>
      <c r="QPR745" s="479"/>
      <c r="QPS745" s="479"/>
      <c r="QPT745" s="479"/>
      <c r="QPU745" s="479"/>
      <c r="QPV745" s="479"/>
      <c r="QPW745" s="479"/>
      <c r="QPX745" s="479"/>
      <c r="QPY745" s="479"/>
      <c r="QPZ745" s="479"/>
      <c r="QQA745" s="479"/>
      <c r="QQB745" s="479"/>
      <c r="QQC745" s="479"/>
      <c r="QQD745" s="479"/>
      <c r="QQE745" s="479"/>
      <c r="QQF745" s="479"/>
      <c r="QQG745" s="479"/>
      <c r="QQH745" s="479"/>
      <c r="QQI745" s="479"/>
      <c r="QQJ745" s="479"/>
      <c r="QQK745" s="479"/>
      <c r="QQL745" s="479"/>
      <c r="QQM745" s="479"/>
      <c r="QQN745" s="479"/>
      <c r="QQO745" s="479"/>
      <c r="QQP745" s="479"/>
      <c r="QQQ745" s="479"/>
      <c r="QQR745" s="479"/>
      <c r="QQS745" s="479"/>
      <c r="QQT745" s="479"/>
      <c r="QQU745" s="479"/>
      <c r="QQV745" s="479"/>
      <c r="QQW745" s="479"/>
      <c r="QQX745" s="479"/>
      <c r="QQY745" s="479"/>
      <c r="QQZ745" s="479"/>
      <c r="QRA745" s="479"/>
      <c r="QRB745" s="479"/>
      <c r="QRC745" s="479"/>
      <c r="QRD745" s="479"/>
      <c r="QRE745" s="479"/>
      <c r="QRF745" s="479"/>
      <c r="QRG745" s="479"/>
      <c r="QRH745" s="479"/>
      <c r="QRI745" s="479"/>
      <c r="QRJ745" s="479"/>
      <c r="QRK745" s="479"/>
      <c r="QRL745" s="479"/>
      <c r="QRM745" s="479"/>
      <c r="QRN745" s="479"/>
      <c r="QRO745" s="479"/>
      <c r="QRP745" s="479"/>
      <c r="QRQ745" s="479"/>
      <c r="QRR745" s="479"/>
      <c r="QRS745" s="479"/>
      <c r="QRT745" s="479"/>
      <c r="QRU745" s="479"/>
      <c r="QRV745" s="479"/>
      <c r="QRW745" s="479"/>
      <c r="QRX745" s="479"/>
      <c r="QRY745" s="479"/>
      <c r="QRZ745" s="479"/>
      <c r="QSA745" s="479"/>
      <c r="QSB745" s="479"/>
      <c r="QSC745" s="479"/>
      <c r="QSD745" s="479"/>
      <c r="QSE745" s="479"/>
      <c r="QSF745" s="479"/>
      <c r="QSG745" s="479"/>
      <c r="QSH745" s="479"/>
      <c r="QSI745" s="479"/>
      <c r="QSJ745" s="479"/>
      <c r="QSK745" s="479"/>
      <c r="QSL745" s="479"/>
      <c r="QSM745" s="479"/>
      <c r="QSN745" s="479"/>
      <c r="QSO745" s="479"/>
      <c r="QSP745" s="479"/>
      <c r="QSQ745" s="479"/>
      <c r="QSR745" s="479"/>
      <c r="QSS745" s="479"/>
      <c r="QST745" s="479"/>
      <c r="QSU745" s="479"/>
      <c r="QSV745" s="479"/>
      <c r="QSW745" s="479"/>
      <c r="QSX745" s="479"/>
      <c r="QSY745" s="479"/>
      <c r="QSZ745" s="479"/>
      <c r="QTA745" s="479"/>
      <c r="QTB745" s="479"/>
      <c r="QTC745" s="479"/>
      <c r="QTD745" s="479"/>
      <c r="QTE745" s="479"/>
      <c r="QTF745" s="479"/>
      <c r="QTG745" s="479"/>
      <c r="QTH745" s="479"/>
      <c r="QTI745" s="479"/>
      <c r="QTJ745" s="479"/>
      <c r="QTK745" s="479"/>
      <c r="QTL745" s="479"/>
      <c r="QTM745" s="479"/>
      <c r="QTN745" s="479"/>
      <c r="QTO745" s="479"/>
      <c r="QTP745" s="479"/>
      <c r="QTQ745" s="479"/>
      <c r="QTR745" s="479"/>
      <c r="QTS745" s="479"/>
      <c r="QTT745" s="479"/>
      <c r="QTU745" s="479"/>
      <c r="QTV745" s="479"/>
      <c r="QTW745" s="479"/>
      <c r="QTX745" s="479"/>
      <c r="QTY745" s="479"/>
      <c r="QTZ745" s="479"/>
      <c r="QUA745" s="479"/>
      <c r="QUB745" s="479"/>
      <c r="QUC745" s="479"/>
      <c r="QUD745" s="479"/>
      <c r="QUE745" s="479"/>
      <c r="QUF745" s="479"/>
      <c r="QUG745" s="479"/>
      <c r="QUH745" s="479"/>
      <c r="QUI745" s="479"/>
      <c r="QUJ745" s="479"/>
      <c r="QUK745" s="479"/>
      <c r="QUL745" s="479"/>
      <c r="QUM745" s="479"/>
      <c r="QUN745" s="479"/>
      <c r="QUO745" s="479"/>
      <c r="QUP745" s="479"/>
      <c r="QUQ745" s="479"/>
      <c r="QUR745" s="479"/>
      <c r="QUS745" s="479"/>
      <c r="QUT745" s="479"/>
      <c r="QUU745" s="479"/>
      <c r="QUV745" s="479"/>
      <c r="QUW745" s="479"/>
      <c r="QUX745" s="479"/>
      <c r="QUY745" s="479"/>
      <c r="QUZ745" s="479"/>
      <c r="QVA745" s="479"/>
      <c r="QVB745" s="479"/>
      <c r="QVC745" s="479"/>
      <c r="QVD745" s="479"/>
      <c r="QVE745" s="479"/>
      <c r="QVF745" s="479"/>
      <c r="QVG745" s="479"/>
      <c r="QVH745" s="479"/>
      <c r="QVI745" s="479"/>
      <c r="QVJ745" s="479"/>
      <c r="QVK745" s="479"/>
      <c r="QVL745" s="479"/>
      <c r="QVM745" s="479"/>
      <c r="QVN745" s="479"/>
      <c r="QVO745" s="479"/>
      <c r="QVP745" s="479"/>
      <c r="QVQ745" s="479"/>
      <c r="QVR745" s="479"/>
      <c r="QVS745" s="479"/>
      <c r="QVT745" s="479"/>
      <c r="QVU745" s="479"/>
      <c r="QVV745" s="479"/>
      <c r="QVW745" s="479"/>
      <c r="QVX745" s="479"/>
      <c r="QVY745" s="479"/>
      <c r="QVZ745" s="479"/>
      <c r="QWA745" s="479"/>
      <c r="QWB745" s="479"/>
      <c r="QWC745" s="479"/>
      <c r="QWD745" s="479"/>
      <c r="QWE745" s="479"/>
      <c r="QWF745" s="479"/>
      <c r="QWG745" s="479"/>
      <c r="QWH745" s="479"/>
      <c r="QWI745" s="479"/>
      <c r="QWJ745" s="479"/>
      <c r="QWK745" s="479"/>
      <c r="QWL745" s="479"/>
      <c r="QWM745" s="479"/>
      <c r="QWN745" s="479"/>
      <c r="QWO745" s="479"/>
      <c r="QWP745" s="479"/>
      <c r="QWQ745" s="479"/>
      <c r="QWR745" s="479"/>
      <c r="QWS745" s="479"/>
      <c r="QWT745" s="479"/>
      <c r="QWU745" s="479"/>
      <c r="QWV745" s="479"/>
      <c r="QWW745" s="479"/>
      <c r="QWX745" s="479"/>
      <c r="QWY745" s="479"/>
      <c r="QWZ745" s="479"/>
      <c r="QXA745" s="479"/>
      <c r="QXB745" s="479"/>
      <c r="QXC745" s="479"/>
      <c r="QXD745" s="479"/>
      <c r="QXE745" s="479"/>
      <c r="QXF745" s="479"/>
      <c r="QXG745" s="479"/>
      <c r="QXH745" s="479"/>
      <c r="QXI745" s="479"/>
      <c r="QXJ745" s="479"/>
      <c r="QXK745" s="479"/>
      <c r="QXL745" s="479"/>
      <c r="QXM745" s="479"/>
      <c r="QXN745" s="479"/>
      <c r="QXO745" s="479"/>
      <c r="QXP745" s="479"/>
      <c r="QXQ745" s="479"/>
      <c r="QXR745" s="479"/>
      <c r="QXS745" s="479"/>
      <c r="QXT745" s="479"/>
      <c r="QXU745" s="479"/>
      <c r="QXV745" s="479"/>
      <c r="QXW745" s="479"/>
      <c r="QXX745" s="479"/>
      <c r="QXY745" s="479"/>
      <c r="QXZ745" s="479"/>
      <c r="QYA745" s="479"/>
      <c r="QYB745" s="479"/>
      <c r="QYC745" s="479"/>
      <c r="QYD745" s="479"/>
      <c r="QYE745" s="479"/>
      <c r="QYF745" s="479"/>
      <c r="QYG745" s="479"/>
      <c r="QYH745" s="479"/>
      <c r="QYI745" s="479"/>
      <c r="QYJ745" s="479"/>
      <c r="QYK745" s="479"/>
      <c r="QYL745" s="479"/>
      <c r="QYM745" s="479"/>
      <c r="QYN745" s="479"/>
      <c r="QYO745" s="479"/>
      <c r="QYP745" s="479"/>
      <c r="QYQ745" s="479"/>
      <c r="QYR745" s="479"/>
      <c r="QYS745" s="479"/>
      <c r="QYT745" s="479"/>
      <c r="QYU745" s="479"/>
      <c r="QYV745" s="479"/>
      <c r="QYW745" s="479"/>
      <c r="QYX745" s="479"/>
      <c r="QYY745" s="479"/>
      <c r="QYZ745" s="479"/>
      <c r="QZA745" s="479"/>
      <c r="QZB745" s="479"/>
      <c r="QZC745" s="479"/>
      <c r="QZD745" s="479"/>
      <c r="QZE745" s="479"/>
      <c r="QZF745" s="479"/>
      <c r="QZG745" s="479"/>
      <c r="QZH745" s="479"/>
      <c r="QZI745" s="479"/>
      <c r="QZJ745" s="479"/>
      <c r="QZK745" s="479"/>
      <c r="QZL745" s="479"/>
      <c r="QZM745" s="479"/>
      <c r="QZN745" s="479"/>
      <c r="QZO745" s="479"/>
      <c r="QZP745" s="479"/>
      <c r="QZQ745" s="479"/>
      <c r="QZR745" s="479"/>
      <c r="QZS745" s="479"/>
      <c r="QZT745" s="479"/>
      <c r="QZU745" s="479"/>
      <c r="QZV745" s="479"/>
      <c r="QZW745" s="479"/>
      <c r="QZX745" s="479"/>
      <c r="QZY745" s="479"/>
      <c r="QZZ745" s="479"/>
      <c r="RAA745" s="479"/>
      <c r="RAB745" s="479"/>
      <c r="RAC745" s="479"/>
      <c r="RAD745" s="479"/>
      <c r="RAE745" s="479"/>
      <c r="RAF745" s="479"/>
      <c r="RAG745" s="479"/>
      <c r="RAH745" s="479"/>
      <c r="RAI745" s="479"/>
      <c r="RAJ745" s="479"/>
      <c r="RAK745" s="479"/>
      <c r="RAL745" s="479"/>
      <c r="RAM745" s="479"/>
      <c r="RAN745" s="479"/>
      <c r="RAO745" s="479"/>
      <c r="RAP745" s="479"/>
      <c r="RAQ745" s="479"/>
      <c r="RAR745" s="479"/>
      <c r="RAS745" s="479"/>
      <c r="RAT745" s="479"/>
      <c r="RAU745" s="479"/>
      <c r="RAV745" s="479"/>
      <c r="RAW745" s="479"/>
      <c r="RAX745" s="479"/>
      <c r="RAY745" s="479"/>
      <c r="RAZ745" s="479"/>
      <c r="RBA745" s="479"/>
      <c r="RBB745" s="479"/>
      <c r="RBC745" s="479"/>
      <c r="RBD745" s="479"/>
      <c r="RBE745" s="479"/>
      <c r="RBF745" s="479"/>
      <c r="RBG745" s="479"/>
      <c r="RBH745" s="479"/>
      <c r="RBI745" s="479"/>
      <c r="RBJ745" s="479"/>
      <c r="RBK745" s="479"/>
      <c r="RBL745" s="479"/>
      <c r="RBM745" s="479"/>
      <c r="RBN745" s="479"/>
      <c r="RBO745" s="479"/>
      <c r="RBP745" s="479"/>
      <c r="RBQ745" s="479"/>
      <c r="RBR745" s="479"/>
      <c r="RBS745" s="479"/>
      <c r="RBT745" s="479"/>
      <c r="RBU745" s="479"/>
      <c r="RBV745" s="479"/>
      <c r="RBW745" s="479"/>
      <c r="RBX745" s="479"/>
      <c r="RBY745" s="479"/>
      <c r="RBZ745" s="479"/>
      <c r="RCA745" s="479"/>
      <c r="RCB745" s="479"/>
      <c r="RCC745" s="479"/>
      <c r="RCD745" s="479"/>
      <c r="RCE745" s="479"/>
      <c r="RCF745" s="479"/>
      <c r="RCG745" s="479"/>
      <c r="RCH745" s="479"/>
      <c r="RCI745" s="479"/>
      <c r="RCJ745" s="479"/>
      <c r="RCK745" s="479"/>
      <c r="RCL745" s="479"/>
      <c r="RCM745" s="479"/>
      <c r="RCN745" s="479"/>
      <c r="RCO745" s="479"/>
      <c r="RCP745" s="479"/>
      <c r="RCQ745" s="479"/>
      <c r="RCR745" s="479"/>
      <c r="RCS745" s="479"/>
      <c r="RCT745" s="479"/>
      <c r="RCU745" s="479"/>
      <c r="RCV745" s="479"/>
      <c r="RCW745" s="479"/>
      <c r="RCX745" s="479"/>
      <c r="RCY745" s="479"/>
      <c r="RCZ745" s="479"/>
      <c r="RDA745" s="479"/>
      <c r="RDB745" s="479"/>
      <c r="RDC745" s="479"/>
      <c r="RDD745" s="479"/>
      <c r="RDE745" s="479"/>
      <c r="RDF745" s="479"/>
      <c r="RDG745" s="479"/>
      <c r="RDH745" s="479"/>
      <c r="RDI745" s="479"/>
      <c r="RDJ745" s="479"/>
      <c r="RDK745" s="479"/>
      <c r="RDL745" s="479"/>
      <c r="RDM745" s="479"/>
      <c r="RDN745" s="479"/>
      <c r="RDO745" s="479"/>
      <c r="RDP745" s="479"/>
      <c r="RDQ745" s="479"/>
      <c r="RDR745" s="479"/>
      <c r="RDS745" s="479"/>
      <c r="RDT745" s="479"/>
      <c r="RDU745" s="479"/>
      <c r="RDV745" s="479"/>
      <c r="RDW745" s="479"/>
      <c r="RDX745" s="479"/>
      <c r="RDY745" s="479"/>
      <c r="RDZ745" s="479"/>
      <c r="REA745" s="479"/>
      <c r="REB745" s="479"/>
      <c r="REC745" s="479"/>
      <c r="RED745" s="479"/>
      <c r="REE745" s="479"/>
      <c r="REF745" s="479"/>
      <c r="REG745" s="479"/>
      <c r="REH745" s="479"/>
      <c r="REI745" s="479"/>
      <c r="REJ745" s="479"/>
      <c r="REK745" s="479"/>
      <c r="REL745" s="479"/>
      <c r="REM745" s="479"/>
      <c r="REN745" s="479"/>
      <c r="REO745" s="479"/>
      <c r="REP745" s="479"/>
      <c r="REQ745" s="479"/>
      <c r="RER745" s="479"/>
      <c r="RES745" s="479"/>
      <c r="RET745" s="479"/>
      <c r="REU745" s="479"/>
      <c r="REV745" s="479"/>
      <c r="REW745" s="479"/>
      <c r="REX745" s="479"/>
      <c r="REY745" s="479"/>
      <c r="REZ745" s="479"/>
      <c r="RFA745" s="479"/>
      <c r="RFB745" s="479"/>
      <c r="RFC745" s="479"/>
      <c r="RFD745" s="479"/>
      <c r="RFE745" s="479"/>
      <c r="RFF745" s="479"/>
      <c r="RFG745" s="479"/>
      <c r="RFH745" s="479"/>
      <c r="RFI745" s="479"/>
      <c r="RFJ745" s="479"/>
      <c r="RFK745" s="479"/>
      <c r="RFL745" s="479"/>
      <c r="RFM745" s="479"/>
      <c r="RFN745" s="479"/>
      <c r="RFO745" s="479"/>
      <c r="RFP745" s="479"/>
      <c r="RFQ745" s="479"/>
      <c r="RFR745" s="479"/>
      <c r="RFS745" s="479"/>
      <c r="RFT745" s="479"/>
      <c r="RFU745" s="479"/>
      <c r="RFV745" s="479"/>
      <c r="RFW745" s="479"/>
      <c r="RFX745" s="479"/>
      <c r="RFY745" s="479"/>
      <c r="RFZ745" s="479"/>
      <c r="RGA745" s="479"/>
      <c r="RGB745" s="479"/>
      <c r="RGC745" s="479"/>
      <c r="RGD745" s="479"/>
      <c r="RGE745" s="479"/>
      <c r="RGF745" s="479"/>
      <c r="RGG745" s="479"/>
      <c r="RGH745" s="479"/>
      <c r="RGI745" s="479"/>
      <c r="RGJ745" s="479"/>
      <c r="RGK745" s="479"/>
      <c r="RGL745" s="479"/>
      <c r="RGM745" s="479"/>
      <c r="RGN745" s="479"/>
      <c r="RGO745" s="479"/>
      <c r="RGP745" s="479"/>
      <c r="RGQ745" s="479"/>
      <c r="RGR745" s="479"/>
      <c r="RGS745" s="479"/>
      <c r="RGT745" s="479"/>
      <c r="RGU745" s="479"/>
      <c r="RGV745" s="479"/>
      <c r="RGW745" s="479"/>
      <c r="RGX745" s="479"/>
      <c r="RGY745" s="479"/>
      <c r="RGZ745" s="479"/>
      <c r="RHA745" s="479"/>
      <c r="RHB745" s="479"/>
      <c r="RHC745" s="479"/>
      <c r="RHD745" s="479"/>
      <c r="RHE745" s="479"/>
      <c r="RHF745" s="479"/>
      <c r="RHG745" s="479"/>
      <c r="RHH745" s="479"/>
      <c r="RHI745" s="479"/>
      <c r="RHJ745" s="479"/>
      <c r="RHK745" s="479"/>
      <c r="RHL745" s="479"/>
      <c r="RHM745" s="479"/>
      <c r="RHN745" s="479"/>
      <c r="RHO745" s="479"/>
      <c r="RHP745" s="479"/>
      <c r="RHQ745" s="479"/>
      <c r="RHR745" s="479"/>
      <c r="RHS745" s="479"/>
      <c r="RHT745" s="479"/>
      <c r="RHU745" s="479"/>
      <c r="RHV745" s="479"/>
      <c r="RHW745" s="479"/>
      <c r="RHX745" s="479"/>
      <c r="RHY745" s="479"/>
      <c r="RHZ745" s="479"/>
      <c r="RIA745" s="479"/>
      <c r="RIB745" s="479"/>
      <c r="RIC745" s="479"/>
      <c r="RID745" s="479"/>
      <c r="RIE745" s="479"/>
      <c r="RIF745" s="479"/>
      <c r="RIG745" s="479"/>
      <c r="RIH745" s="479"/>
      <c r="RII745" s="479"/>
      <c r="RIJ745" s="479"/>
      <c r="RIK745" s="479"/>
      <c r="RIL745" s="479"/>
      <c r="RIM745" s="479"/>
      <c r="RIN745" s="479"/>
      <c r="RIO745" s="479"/>
      <c r="RIP745" s="479"/>
      <c r="RIQ745" s="479"/>
      <c r="RIR745" s="479"/>
      <c r="RIS745" s="479"/>
      <c r="RIT745" s="479"/>
      <c r="RIU745" s="479"/>
      <c r="RIV745" s="479"/>
      <c r="RIW745" s="479"/>
      <c r="RIX745" s="479"/>
      <c r="RIY745" s="479"/>
      <c r="RIZ745" s="479"/>
      <c r="RJA745" s="479"/>
      <c r="RJB745" s="479"/>
      <c r="RJC745" s="479"/>
      <c r="RJD745" s="479"/>
      <c r="RJE745" s="479"/>
      <c r="RJF745" s="479"/>
      <c r="RJG745" s="479"/>
      <c r="RJH745" s="479"/>
      <c r="RJI745" s="479"/>
      <c r="RJJ745" s="479"/>
      <c r="RJK745" s="479"/>
      <c r="RJL745" s="479"/>
      <c r="RJM745" s="479"/>
      <c r="RJN745" s="479"/>
      <c r="RJO745" s="479"/>
      <c r="RJP745" s="479"/>
      <c r="RJQ745" s="479"/>
      <c r="RJR745" s="479"/>
      <c r="RJS745" s="479"/>
      <c r="RJT745" s="479"/>
      <c r="RJU745" s="479"/>
      <c r="RJV745" s="479"/>
      <c r="RJW745" s="479"/>
      <c r="RJX745" s="479"/>
      <c r="RJY745" s="479"/>
      <c r="RJZ745" s="479"/>
      <c r="RKA745" s="479"/>
      <c r="RKB745" s="479"/>
      <c r="RKC745" s="479"/>
      <c r="RKD745" s="479"/>
      <c r="RKE745" s="479"/>
      <c r="RKF745" s="479"/>
      <c r="RKG745" s="479"/>
      <c r="RKH745" s="479"/>
      <c r="RKI745" s="479"/>
      <c r="RKJ745" s="479"/>
      <c r="RKK745" s="479"/>
      <c r="RKL745" s="479"/>
      <c r="RKM745" s="479"/>
      <c r="RKN745" s="479"/>
      <c r="RKO745" s="479"/>
      <c r="RKP745" s="479"/>
      <c r="RKQ745" s="479"/>
      <c r="RKR745" s="479"/>
      <c r="RKS745" s="479"/>
      <c r="RKT745" s="479"/>
      <c r="RKU745" s="479"/>
      <c r="RKV745" s="479"/>
      <c r="RKW745" s="479"/>
      <c r="RKX745" s="479"/>
      <c r="RKY745" s="479"/>
      <c r="RKZ745" s="479"/>
      <c r="RLA745" s="479"/>
      <c r="RLB745" s="479"/>
      <c r="RLC745" s="479"/>
      <c r="RLD745" s="479"/>
      <c r="RLE745" s="479"/>
      <c r="RLF745" s="479"/>
      <c r="RLG745" s="479"/>
      <c r="RLH745" s="479"/>
      <c r="RLI745" s="479"/>
      <c r="RLJ745" s="479"/>
      <c r="RLK745" s="479"/>
      <c r="RLL745" s="479"/>
      <c r="RLM745" s="479"/>
      <c r="RLN745" s="479"/>
      <c r="RLO745" s="479"/>
      <c r="RLP745" s="479"/>
      <c r="RLQ745" s="479"/>
      <c r="RLR745" s="479"/>
      <c r="RLS745" s="479"/>
      <c r="RLT745" s="479"/>
      <c r="RLU745" s="479"/>
      <c r="RLV745" s="479"/>
      <c r="RLW745" s="479"/>
      <c r="RLX745" s="479"/>
      <c r="RLY745" s="479"/>
      <c r="RLZ745" s="479"/>
      <c r="RMA745" s="479"/>
      <c r="RMB745" s="479"/>
      <c r="RMC745" s="479"/>
      <c r="RMD745" s="479"/>
      <c r="RME745" s="479"/>
      <c r="RMF745" s="479"/>
      <c r="RMG745" s="479"/>
      <c r="RMH745" s="479"/>
      <c r="RMI745" s="479"/>
      <c r="RMJ745" s="479"/>
      <c r="RMK745" s="479"/>
      <c r="RML745" s="479"/>
      <c r="RMM745" s="479"/>
      <c r="RMN745" s="479"/>
      <c r="RMO745" s="479"/>
      <c r="RMP745" s="479"/>
      <c r="RMQ745" s="479"/>
      <c r="RMR745" s="479"/>
      <c r="RMS745" s="479"/>
      <c r="RMT745" s="479"/>
      <c r="RMU745" s="479"/>
      <c r="RMV745" s="479"/>
      <c r="RMW745" s="479"/>
      <c r="RMX745" s="479"/>
      <c r="RMY745" s="479"/>
      <c r="RMZ745" s="479"/>
      <c r="RNA745" s="479"/>
      <c r="RNB745" s="479"/>
      <c r="RNC745" s="479"/>
      <c r="RND745" s="479"/>
      <c r="RNE745" s="479"/>
      <c r="RNF745" s="479"/>
      <c r="RNG745" s="479"/>
      <c r="RNH745" s="479"/>
      <c r="RNI745" s="479"/>
      <c r="RNJ745" s="479"/>
      <c r="RNK745" s="479"/>
      <c r="RNL745" s="479"/>
      <c r="RNM745" s="479"/>
      <c r="RNN745" s="479"/>
      <c r="RNO745" s="479"/>
      <c r="RNP745" s="479"/>
      <c r="RNQ745" s="479"/>
      <c r="RNR745" s="479"/>
      <c r="RNS745" s="479"/>
      <c r="RNT745" s="479"/>
      <c r="RNU745" s="479"/>
      <c r="RNV745" s="479"/>
      <c r="RNW745" s="479"/>
      <c r="RNX745" s="479"/>
      <c r="RNY745" s="479"/>
      <c r="RNZ745" s="479"/>
      <c r="ROA745" s="479"/>
      <c r="ROB745" s="479"/>
      <c r="ROC745" s="479"/>
      <c r="ROD745" s="479"/>
      <c r="ROE745" s="479"/>
      <c r="ROF745" s="479"/>
      <c r="ROG745" s="479"/>
      <c r="ROH745" s="479"/>
      <c r="ROI745" s="479"/>
      <c r="ROJ745" s="479"/>
      <c r="ROK745" s="479"/>
      <c r="ROL745" s="479"/>
      <c r="ROM745" s="479"/>
      <c r="RON745" s="479"/>
      <c r="ROO745" s="479"/>
      <c r="ROP745" s="479"/>
      <c r="ROQ745" s="479"/>
      <c r="ROR745" s="479"/>
      <c r="ROS745" s="479"/>
      <c r="ROT745" s="479"/>
      <c r="ROU745" s="479"/>
      <c r="ROV745" s="479"/>
      <c r="ROW745" s="479"/>
      <c r="ROX745" s="479"/>
      <c r="ROY745" s="479"/>
      <c r="ROZ745" s="479"/>
      <c r="RPA745" s="479"/>
      <c r="RPB745" s="479"/>
      <c r="RPC745" s="479"/>
      <c r="RPD745" s="479"/>
      <c r="RPE745" s="479"/>
      <c r="RPF745" s="479"/>
      <c r="RPG745" s="479"/>
      <c r="RPH745" s="479"/>
      <c r="RPI745" s="479"/>
      <c r="RPJ745" s="479"/>
      <c r="RPK745" s="479"/>
      <c r="RPL745" s="479"/>
      <c r="RPM745" s="479"/>
      <c r="RPN745" s="479"/>
      <c r="RPO745" s="479"/>
      <c r="RPP745" s="479"/>
      <c r="RPQ745" s="479"/>
      <c r="RPR745" s="479"/>
      <c r="RPS745" s="479"/>
      <c r="RPT745" s="479"/>
      <c r="RPU745" s="479"/>
      <c r="RPV745" s="479"/>
      <c r="RPW745" s="479"/>
      <c r="RPX745" s="479"/>
      <c r="RPY745" s="479"/>
      <c r="RPZ745" s="479"/>
      <c r="RQA745" s="479"/>
      <c r="RQB745" s="479"/>
      <c r="RQC745" s="479"/>
      <c r="RQD745" s="479"/>
      <c r="RQE745" s="479"/>
      <c r="RQF745" s="479"/>
      <c r="RQG745" s="479"/>
      <c r="RQH745" s="479"/>
      <c r="RQI745" s="479"/>
      <c r="RQJ745" s="479"/>
      <c r="RQK745" s="479"/>
      <c r="RQL745" s="479"/>
      <c r="RQM745" s="479"/>
      <c r="RQN745" s="479"/>
      <c r="RQO745" s="479"/>
      <c r="RQP745" s="479"/>
      <c r="RQQ745" s="479"/>
      <c r="RQR745" s="479"/>
      <c r="RQS745" s="479"/>
      <c r="RQT745" s="479"/>
      <c r="RQU745" s="479"/>
      <c r="RQV745" s="479"/>
      <c r="RQW745" s="479"/>
      <c r="RQX745" s="479"/>
      <c r="RQY745" s="479"/>
      <c r="RQZ745" s="479"/>
      <c r="RRA745" s="479"/>
      <c r="RRB745" s="479"/>
      <c r="RRC745" s="479"/>
      <c r="RRD745" s="479"/>
      <c r="RRE745" s="479"/>
      <c r="RRF745" s="479"/>
      <c r="RRG745" s="479"/>
      <c r="RRH745" s="479"/>
      <c r="RRI745" s="479"/>
      <c r="RRJ745" s="479"/>
      <c r="RRK745" s="479"/>
      <c r="RRL745" s="479"/>
      <c r="RRM745" s="479"/>
      <c r="RRN745" s="479"/>
      <c r="RRO745" s="479"/>
      <c r="RRP745" s="479"/>
      <c r="RRQ745" s="479"/>
      <c r="RRR745" s="479"/>
      <c r="RRS745" s="479"/>
      <c r="RRT745" s="479"/>
      <c r="RRU745" s="479"/>
      <c r="RRV745" s="479"/>
      <c r="RRW745" s="479"/>
      <c r="RRX745" s="479"/>
      <c r="RRY745" s="479"/>
      <c r="RRZ745" s="479"/>
      <c r="RSA745" s="479"/>
      <c r="RSB745" s="479"/>
      <c r="RSC745" s="479"/>
      <c r="RSD745" s="479"/>
      <c r="RSE745" s="479"/>
      <c r="RSF745" s="479"/>
      <c r="RSG745" s="479"/>
      <c r="RSH745" s="479"/>
      <c r="RSI745" s="479"/>
      <c r="RSJ745" s="479"/>
      <c r="RSK745" s="479"/>
      <c r="RSL745" s="479"/>
      <c r="RSM745" s="479"/>
      <c r="RSN745" s="479"/>
      <c r="RSO745" s="479"/>
      <c r="RSP745" s="479"/>
      <c r="RSQ745" s="479"/>
      <c r="RSR745" s="479"/>
      <c r="RSS745" s="479"/>
      <c r="RST745" s="479"/>
      <c r="RSU745" s="479"/>
      <c r="RSV745" s="479"/>
      <c r="RSW745" s="479"/>
      <c r="RSX745" s="479"/>
      <c r="RSY745" s="479"/>
      <c r="RSZ745" s="479"/>
      <c r="RTA745" s="479"/>
      <c r="RTB745" s="479"/>
      <c r="RTC745" s="479"/>
      <c r="RTD745" s="479"/>
      <c r="RTE745" s="479"/>
      <c r="RTF745" s="479"/>
      <c r="RTG745" s="479"/>
      <c r="RTH745" s="479"/>
      <c r="RTI745" s="479"/>
      <c r="RTJ745" s="479"/>
      <c r="RTK745" s="479"/>
      <c r="RTL745" s="479"/>
      <c r="RTM745" s="479"/>
      <c r="RTN745" s="479"/>
      <c r="RTO745" s="479"/>
      <c r="RTP745" s="479"/>
      <c r="RTQ745" s="479"/>
      <c r="RTR745" s="479"/>
      <c r="RTS745" s="479"/>
      <c r="RTT745" s="479"/>
      <c r="RTU745" s="479"/>
      <c r="RTV745" s="479"/>
      <c r="RTW745" s="479"/>
      <c r="RTX745" s="479"/>
      <c r="RTY745" s="479"/>
      <c r="RTZ745" s="479"/>
      <c r="RUA745" s="479"/>
      <c r="RUB745" s="479"/>
      <c r="RUC745" s="479"/>
      <c r="RUD745" s="479"/>
      <c r="RUE745" s="479"/>
      <c r="RUF745" s="479"/>
      <c r="RUG745" s="479"/>
      <c r="RUH745" s="479"/>
      <c r="RUI745" s="479"/>
      <c r="RUJ745" s="479"/>
      <c r="RUK745" s="479"/>
      <c r="RUL745" s="479"/>
      <c r="RUM745" s="479"/>
      <c r="RUN745" s="479"/>
      <c r="RUO745" s="479"/>
      <c r="RUP745" s="479"/>
      <c r="RUQ745" s="479"/>
      <c r="RUR745" s="479"/>
      <c r="RUS745" s="479"/>
      <c r="RUT745" s="479"/>
      <c r="RUU745" s="479"/>
      <c r="RUV745" s="479"/>
      <c r="RUW745" s="479"/>
      <c r="RUX745" s="479"/>
      <c r="RUY745" s="479"/>
      <c r="RUZ745" s="479"/>
      <c r="RVA745" s="479"/>
      <c r="RVB745" s="479"/>
      <c r="RVC745" s="479"/>
      <c r="RVD745" s="479"/>
      <c r="RVE745" s="479"/>
      <c r="RVF745" s="479"/>
      <c r="RVG745" s="479"/>
      <c r="RVH745" s="479"/>
      <c r="RVI745" s="479"/>
      <c r="RVJ745" s="479"/>
      <c r="RVK745" s="479"/>
      <c r="RVL745" s="479"/>
      <c r="RVM745" s="479"/>
      <c r="RVN745" s="479"/>
      <c r="RVO745" s="479"/>
      <c r="RVP745" s="479"/>
      <c r="RVQ745" s="479"/>
      <c r="RVR745" s="479"/>
      <c r="RVS745" s="479"/>
      <c r="RVT745" s="479"/>
      <c r="RVU745" s="479"/>
      <c r="RVV745" s="479"/>
      <c r="RVW745" s="479"/>
      <c r="RVX745" s="479"/>
      <c r="RVY745" s="479"/>
      <c r="RVZ745" s="479"/>
      <c r="RWA745" s="479"/>
      <c r="RWB745" s="479"/>
      <c r="RWC745" s="479"/>
      <c r="RWD745" s="479"/>
      <c r="RWE745" s="479"/>
      <c r="RWF745" s="479"/>
      <c r="RWG745" s="479"/>
      <c r="RWH745" s="479"/>
      <c r="RWI745" s="479"/>
      <c r="RWJ745" s="479"/>
      <c r="RWK745" s="479"/>
      <c r="RWL745" s="479"/>
      <c r="RWM745" s="479"/>
      <c r="RWN745" s="479"/>
      <c r="RWO745" s="479"/>
      <c r="RWP745" s="479"/>
      <c r="RWQ745" s="479"/>
      <c r="RWR745" s="479"/>
      <c r="RWS745" s="479"/>
      <c r="RWT745" s="479"/>
      <c r="RWU745" s="479"/>
      <c r="RWV745" s="479"/>
      <c r="RWW745" s="479"/>
      <c r="RWX745" s="479"/>
      <c r="RWY745" s="479"/>
      <c r="RWZ745" s="479"/>
      <c r="RXA745" s="479"/>
      <c r="RXB745" s="479"/>
      <c r="RXC745" s="479"/>
      <c r="RXD745" s="479"/>
      <c r="RXE745" s="479"/>
      <c r="RXF745" s="479"/>
      <c r="RXG745" s="479"/>
      <c r="RXH745" s="479"/>
      <c r="RXI745" s="479"/>
      <c r="RXJ745" s="479"/>
      <c r="RXK745" s="479"/>
      <c r="RXL745" s="479"/>
      <c r="RXM745" s="479"/>
      <c r="RXN745" s="479"/>
      <c r="RXO745" s="479"/>
      <c r="RXP745" s="479"/>
      <c r="RXQ745" s="479"/>
      <c r="RXR745" s="479"/>
      <c r="RXS745" s="479"/>
      <c r="RXT745" s="479"/>
      <c r="RXU745" s="479"/>
      <c r="RXV745" s="479"/>
      <c r="RXW745" s="479"/>
      <c r="RXX745" s="479"/>
      <c r="RXY745" s="479"/>
      <c r="RXZ745" s="479"/>
      <c r="RYA745" s="479"/>
      <c r="RYB745" s="479"/>
      <c r="RYC745" s="479"/>
      <c r="RYD745" s="479"/>
      <c r="RYE745" s="479"/>
      <c r="RYF745" s="479"/>
      <c r="RYG745" s="479"/>
      <c r="RYH745" s="479"/>
      <c r="RYI745" s="479"/>
      <c r="RYJ745" s="479"/>
      <c r="RYK745" s="479"/>
      <c r="RYL745" s="479"/>
      <c r="RYM745" s="479"/>
      <c r="RYN745" s="479"/>
      <c r="RYO745" s="479"/>
      <c r="RYP745" s="479"/>
      <c r="RYQ745" s="479"/>
      <c r="RYR745" s="479"/>
      <c r="RYS745" s="479"/>
      <c r="RYT745" s="479"/>
      <c r="RYU745" s="479"/>
      <c r="RYV745" s="479"/>
      <c r="RYW745" s="479"/>
      <c r="RYX745" s="479"/>
      <c r="RYY745" s="479"/>
      <c r="RYZ745" s="479"/>
      <c r="RZA745" s="479"/>
      <c r="RZB745" s="479"/>
      <c r="RZC745" s="479"/>
      <c r="RZD745" s="479"/>
      <c r="RZE745" s="479"/>
      <c r="RZF745" s="479"/>
      <c r="RZG745" s="479"/>
      <c r="RZH745" s="479"/>
      <c r="RZI745" s="479"/>
      <c r="RZJ745" s="479"/>
      <c r="RZK745" s="479"/>
      <c r="RZL745" s="479"/>
      <c r="RZM745" s="479"/>
      <c r="RZN745" s="479"/>
      <c r="RZO745" s="479"/>
      <c r="RZP745" s="479"/>
      <c r="RZQ745" s="479"/>
      <c r="RZR745" s="479"/>
      <c r="RZS745" s="479"/>
      <c r="RZT745" s="479"/>
      <c r="RZU745" s="479"/>
      <c r="RZV745" s="479"/>
      <c r="RZW745" s="479"/>
      <c r="RZX745" s="479"/>
      <c r="RZY745" s="479"/>
      <c r="RZZ745" s="479"/>
      <c r="SAA745" s="479"/>
      <c r="SAB745" s="479"/>
      <c r="SAC745" s="479"/>
      <c r="SAD745" s="479"/>
      <c r="SAE745" s="479"/>
      <c r="SAF745" s="479"/>
      <c r="SAG745" s="479"/>
      <c r="SAH745" s="479"/>
      <c r="SAI745" s="479"/>
      <c r="SAJ745" s="479"/>
      <c r="SAK745" s="479"/>
      <c r="SAL745" s="479"/>
      <c r="SAM745" s="479"/>
      <c r="SAN745" s="479"/>
      <c r="SAO745" s="479"/>
      <c r="SAP745" s="479"/>
      <c r="SAQ745" s="479"/>
      <c r="SAR745" s="479"/>
      <c r="SAS745" s="479"/>
      <c r="SAT745" s="479"/>
      <c r="SAU745" s="479"/>
      <c r="SAV745" s="479"/>
      <c r="SAW745" s="479"/>
      <c r="SAX745" s="479"/>
      <c r="SAY745" s="479"/>
      <c r="SAZ745" s="479"/>
      <c r="SBA745" s="479"/>
      <c r="SBB745" s="479"/>
      <c r="SBC745" s="479"/>
      <c r="SBD745" s="479"/>
      <c r="SBE745" s="479"/>
      <c r="SBF745" s="479"/>
      <c r="SBG745" s="479"/>
      <c r="SBH745" s="479"/>
      <c r="SBI745" s="479"/>
      <c r="SBJ745" s="479"/>
      <c r="SBK745" s="479"/>
      <c r="SBL745" s="479"/>
      <c r="SBM745" s="479"/>
      <c r="SBN745" s="479"/>
      <c r="SBO745" s="479"/>
      <c r="SBP745" s="479"/>
      <c r="SBQ745" s="479"/>
      <c r="SBR745" s="479"/>
      <c r="SBS745" s="479"/>
      <c r="SBT745" s="479"/>
      <c r="SBU745" s="479"/>
      <c r="SBV745" s="479"/>
      <c r="SBW745" s="479"/>
      <c r="SBX745" s="479"/>
      <c r="SBY745" s="479"/>
      <c r="SBZ745" s="479"/>
      <c r="SCA745" s="479"/>
      <c r="SCB745" s="479"/>
      <c r="SCC745" s="479"/>
      <c r="SCD745" s="479"/>
      <c r="SCE745" s="479"/>
      <c r="SCF745" s="479"/>
      <c r="SCG745" s="479"/>
      <c r="SCH745" s="479"/>
      <c r="SCI745" s="479"/>
      <c r="SCJ745" s="479"/>
      <c r="SCK745" s="479"/>
      <c r="SCL745" s="479"/>
      <c r="SCM745" s="479"/>
      <c r="SCN745" s="479"/>
      <c r="SCO745" s="479"/>
      <c r="SCP745" s="479"/>
      <c r="SCQ745" s="479"/>
      <c r="SCR745" s="479"/>
      <c r="SCS745" s="479"/>
      <c r="SCT745" s="479"/>
      <c r="SCU745" s="479"/>
      <c r="SCV745" s="479"/>
      <c r="SCW745" s="479"/>
      <c r="SCX745" s="479"/>
      <c r="SCY745" s="479"/>
      <c r="SCZ745" s="479"/>
      <c r="SDA745" s="479"/>
      <c r="SDB745" s="479"/>
      <c r="SDC745" s="479"/>
      <c r="SDD745" s="479"/>
      <c r="SDE745" s="479"/>
      <c r="SDF745" s="479"/>
      <c r="SDG745" s="479"/>
      <c r="SDH745" s="479"/>
      <c r="SDI745" s="479"/>
      <c r="SDJ745" s="479"/>
      <c r="SDK745" s="479"/>
      <c r="SDL745" s="479"/>
      <c r="SDM745" s="479"/>
      <c r="SDN745" s="479"/>
      <c r="SDO745" s="479"/>
      <c r="SDP745" s="479"/>
      <c r="SDQ745" s="479"/>
      <c r="SDR745" s="479"/>
      <c r="SDS745" s="479"/>
      <c r="SDT745" s="479"/>
      <c r="SDU745" s="479"/>
      <c r="SDV745" s="479"/>
      <c r="SDW745" s="479"/>
      <c r="SDX745" s="479"/>
      <c r="SDY745" s="479"/>
      <c r="SDZ745" s="479"/>
      <c r="SEA745" s="479"/>
      <c r="SEB745" s="479"/>
      <c r="SEC745" s="479"/>
      <c r="SED745" s="479"/>
      <c r="SEE745" s="479"/>
      <c r="SEF745" s="479"/>
      <c r="SEG745" s="479"/>
      <c r="SEH745" s="479"/>
      <c r="SEI745" s="479"/>
      <c r="SEJ745" s="479"/>
      <c r="SEK745" s="479"/>
      <c r="SEL745" s="479"/>
      <c r="SEM745" s="479"/>
      <c r="SEN745" s="479"/>
      <c r="SEO745" s="479"/>
      <c r="SEP745" s="479"/>
      <c r="SEQ745" s="479"/>
      <c r="SER745" s="479"/>
      <c r="SES745" s="479"/>
      <c r="SET745" s="479"/>
      <c r="SEU745" s="479"/>
      <c r="SEV745" s="479"/>
      <c r="SEW745" s="479"/>
      <c r="SEX745" s="479"/>
      <c r="SEY745" s="479"/>
      <c r="SEZ745" s="479"/>
      <c r="SFA745" s="479"/>
      <c r="SFB745" s="479"/>
      <c r="SFC745" s="479"/>
      <c r="SFD745" s="479"/>
      <c r="SFE745" s="479"/>
      <c r="SFF745" s="479"/>
      <c r="SFG745" s="479"/>
      <c r="SFH745" s="479"/>
      <c r="SFI745" s="479"/>
      <c r="SFJ745" s="479"/>
      <c r="SFK745" s="479"/>
      <c r="SFL745" s="479"/>
      <c r="SFM745" s="479"/>
      <c r="SFN745" s="479"/>
      <c r="SFO745" s="479"/>
      <c r="SFP745" s="479"/>
      <c r="SFQ745" s="479"/>
      <c r="SFR745" s="479"/>
      <c r="SFS745" s="479"/>
      <c r="SFT745" s="479"/>
      <c r="SFU745" s="479"/>
      <c r="SFV745" s="479"/>
      <c r="SFW745" s="479"/>
      <c r="SFX745" s="479"/>
      <c r="SFY745" s="479"/>
      <c r="SFZ745" s="479"/>
      <c r="SGA745" s="479"/>
      <c r="SGB745" s="479"/>
      <c r="SGC745" s="479"/>
      <c r="SGD745" s="479"/>
      <c r="SGE745" s="479"/>
      <c r="SGF745" s="479"/>
      <c r="SGG745" s="479"/>
      <c r="SGH745" s="479"/>
      <c r="SGI745" s="479"/>
      <c r="SGJ745" s="479"/>
      <c r="SGK745" s="479"/>
      <c r="SGL745" s="479"/>
      <c r="SGM745" s="479"/>
      <c r="SGN745" s="479"/>
      <c r="SGO745" s="479"/>
      <c r="SGP745" s="479"/>
      <c r="SGQ745" s="479"/>
      <c r="SGR745" s="479"/>
      <c r="SGS745" s="479"/>
      <c r="SGT745" s="479"/>
      <c r="SGU745" s="479"/>
      <c r="SGV745" s="479"/>
      <c r="SGW745" s="479"/>
      <c r="SGX745" s="479"/>
      <c r="SGY745" s="479"/>
      <c r="SGZ745" s="479"/>
      <c r="SHA745" s="479"/>
      <c r="SHB745" s="479"/>
      <c r="SHC745" s="479"/>
      <c r="SHD745" s="479"/>
      <c r="SHE745" s="479"/>
      <c r="SHF745" s="479"/>
      <c r="SHG745" s="479"/>
      <c r="SHH745" s="479"/>
      <c r="SHI745" s="479"/>
      <c r="SHJ745" s="479"/>
      <c r="SHK745" s="479"/>
      <c r="SHL745" s="479"/>
      <c r="SHM745" s="479"/>
      <c r="SHN745" s="479"/>
      <c r="SHO745" s="479"/>
      <c r="SHP745" s="479"/>
      <c r="SHQ745" s="479"/>
      <c r="SHR745" s="479"/>
      <c r="SHS745" s="479"/>
      <c r="SHT745" s="479"/>
      <c r="SHU745" s="479"/>
      <c r="SHV745" s="479"/>
      <c r="SHW745" s="479"/>
      <c r="SHX745" s="479"/>
      <c r="SHY745" s="479"/>
      <c r="SHZ745" s="479"/>
      <c r="SIA745" s="479"/>
      <c r="SIB745" s="479"/>
      <c r="SIC745" s="479"/>
      <c r="SID745" s="479"/>
      <c r="SIE745" s="479"/>
      <c r="SIF745" s="479"/>
      <c r="SIG745" s="479"/>
      <c r="SIH745" s="479"/>
      <c r="SII745" s="479"/>
      <c r="SIJ745" s="479"/>
      <c r="SIK745" s="479"/>
      <c r="SIL745" s="479"/>
      <c r="SIM745" s="479"/>
      <c r="SIN745" s="479"/>
      <c r="SIO745" s="479"/>
      <c r="SIP745" s="479"/>
      <c r="SIQ745" s="479"/>
      <c r="SIR745" s="479"/>
      <c r="SIS745" s="479"/>
      <c r="SIT745" s="479"/>
      <c r="SIU745" s="479"/>
      <c r="SIV745" s="479"/>
      <c r="SIW745" s="479"/>
      <c r="SIX745" s="479"/>
      <c r="SIY745" s="479"/>
      <c r="SIZ745" s="479"/>
      <c r="SJA745" s="479"/>
      <c r="SJB745" s="479"/>
      <c r="SJC745" s="479"/>
      <c r="SJD745" s="479"/>
      <c r="SJE745" s="479"/>
      <c r="SJF745" s="479"/>
      <c r="SJG745" s="479"/>
      <c r="SJH745" s="479"/>
      <c r="SJI745" s="479"/>
      <c r="SJJ745" s="479"/>
      <c r="SJK745" s="479"/>
      <c r="SJL745" s="479"/>
      <c r="SJM745" s="479"/>
      <c r="SJN745" s="479"/>
      <c r="SJO745" s="479"/>
      <c r="SJP745" s="479"/>
      <c r="SJQ745" s="479"/>
      <c r="SJR745" s="479"/>
      <c r="SJS745" s="479"/>
      <c r="SJT745" s="479"/>
      <c r="SJU745" s="479"/>
      <c r="SJV745" s="479"/>
      <c r="SJW745" s="479"/>
      <c r="SJX745" s="479"/>
      <c r="SJY745" s="479"/>
      <c r="SJZ745" s="479"/>
      <c r="SKA745" s="479"/>
      <c r="SKB745" s="479"/>
      <c r="SKC745" s="479"/>
      <c r="SKD745" s="479"/>
      <c r="SKE745" s="479"/>
      <c r="SKF745" s="479"/>
      <c r="SKG745" s="479"/>
      <c r="SKH745" s="479"/>
      <c r="SKI745" s="479"/>
      <c r="SKJ745" s="479"/>
      <c r="SKK745" s="479"/>
      <c r="SKL745" s="479"/>
      <c r="SKM745" s="479"/>
      <c r="SKN745" s="479"/>
      <c r="SKO745" s="479"/>
      <c r="SKP745" s="479"/>
      <c r="SKQ745" s="479"/>
      <c r="SKR745" s="479"/>
      <c r="SKS745" s="479"/>
      <c r="SKT745" s="479"/>
      <c r="SKU745" s="479"/>
      <c r="SKV745" s="479"/>
      <c r="SKW745" s="479"/>
      <c r="SKX745" s="479"/>
      <c r="SKY745" s="479"/>
      <c r="SKZ745" s="479"/>
      <c r="SLA745" s="479"/>
      <c r="SLB745" s="479"/>
      <c r="SLC745" s="479"/>
      <c r="SLD745" s="479"/>
      <c r="SLE745" s="479"/>
      <c r="SLF745" s="479"/>
      <c r="SLG745" s="479"/>
      <c r="SLH745" s="479"/>
      <c r="SLI745" s="479"/>
      <c r="SLJ745" s="479"/>
      <c r="SLK745" s="479"/>
      <c r="SLL745" s="479"/>
      <c r="SLM745" s="479"/>
      <c r="SLN745" s="479"/>
      <c r="SLO745" s="479"/>
      <c r="SLP745" s="479"/>
      <c r="SLQ745" s="479"/>
      <c r="SLR745" s="479"/>
      <c r="SLS745" s="479"/>
      <c r="SLT745" s="479"/>
      <c r="SLU745" s="479"/>
      <c r="SLV745" s="479"/>
      <c r="SLW745" s="479"/>
      <c r="SLX745" s="479"/>
      <c r="SLY745" s="479"/>
      <c r="SLZ745" s="479"/>
      <c r="SMA745" s="479"/>
      <c r="SMB745" s="479"/>
      <c r="SMC745" s="479"/>
      <c r="SMD745" s="479"/>
      <c r="SME745" s="479"/>
      <c r="SMF745" s="479"/>
      <c r="SMG745" s="479"/>
      <c r="SMH745" s="479"/>
      <c r="SMI745" s="479"/>
      <c r="SMJ745" s="479"/>
      <c r="SMK745" s="479"/>
      <c r="SML745" s="479"/>
      <c r="SMM745" s="479"/>
      <c r="SMN745" s="479"/>
      <c r="SMO745" s="479"/>
      <c r="SMP745" s="479"/>
      <c r="SMQ745" s="479"/>
      <c r="SMR745" s="479"/>
      <c r="SMS745" s="479"/>
      <c r="SMT745" s="479"/>
      <c r="SMU745" s="479"/>
      <c r="SMV745" s="479"/>
      <c r="SMW745" s="479"/>
      <c r="SMX745" s="479"/>
      <c r="SMY745" s="479"/>
      <c r="SMZ745" s="479"/>
      <c r="SNA745" s="479"/>
      <c r="SNB745" s="479"/>
      <c r="SNC745" s="479"/>
      <c r="SND745" s="479"/>
      <c r="SNE745" s="479"/>
      <c r="SNF745" s="479"/>
      <c r="SNG745" s="479"/>
      <c r="SNH745" s="479"/>
      <c r="SNI745" s="479"/>
      <c r="SNJ745" s="479"/>
      <c r="SNK745" s="479"/>
      <c r="SNL745" s="479"/>
      <c r="SNM745" s="479"/>
      <c r="SNN745" s="479"/>
      <c r="SNO745" s="479"/>
      <c r="SNP745" s="479"/>
      <c r="SNQ745" s="479"/>
      <c r="SNR745" s="479"/>
      <c r="SNS745" s="479"/>
      <c r="SNT745" s="479"/>
      <c r="SNU745" s="479"/>
      <c r="SNV745" s="479"/>
      <c r="SNW745" s="479"/>
      <c r="SNX745" s="479"/>
      <c r="SNY745" s="479"/>
      <c r="SNZ745" s="479"/>
      <c r="SOA745" s="479"/>
      <c r="SOB745" s="479"/>
      <c r="SOC745" s="479"/>
      <c r="SOD745" s="479"/>
      <c r="SOE745" s="479"/>
      <c r="SOF745" s="479"/>
      <c r="SOG745" s="479"/>
      <c r="SOH745" s="479"/>
      <c r="SOI745" s="479"/>
      <c r="SOJ745" s="479"/>
      <c r="SOK745" s="479"/>
      <c r="SOL745" s="479"/>
      <c r="SOM745" s="479"/>
      <c r="SON745" s="479"/>
      <c r="SOO745" s="479"/>
      <c r="SOP745" s="479"/>
      <c r="SOQ745" s="479"/>
      <c r="SOR745" s="479"/>
      <c r="SOS745" s="479"/>
      <c r="SOT745" s="479"/>
      <c r="SOU745" s="479"/>
      <c r="SOV745" s="479"/>
      <c r="SOW745" s="479"/>
      <c r="SOX745" s="479"/>
      <c r="SOY745" s="479"/>
      <c r="SOZ745" s="479"/>
      <c r="SPA745" s="479"/>
      <c r="SPB745" s="479"/>
      <c r="SPC745" s="479"/>
      <c r="SPD745" s="479"/>
      <c r="SPE745" s="479"/>
      <c r="SPF745" s="479"/>
      <c r="SPG745" s="479"/>
      <c r="SPH745" s="479"/>
      <c r="SPI745" s="479"/>
      <c r="SPJ745" s="479"/>
      <c r="SPK745" s="479"/>
      <c r="SPL745" s="479"/>
      <c r="SPM745" s="479"/>
      <c r="SPN745" s="479"/>
      <c r="SPO745" s="479"/>
      <c r="SPP745" s="479"/>
      <c r="SPQ745" s="479"/>
      <c r="SPR745" s="479"/>
      <c r="SPS745" s="479"/>
      <c r="SPT745" s="479"/>
      <c r="SPU745" s="479"/>
      <c r="SPV745" s="479"/>
      <c r="SPW745" s="479"/>
      <c r="SPX745" s="479"/>
      <c r="SPY745" s="479"/>
      <c r="SPZ745" s="479"/>
      <c r="SQA745" s="479"/>
      <c r="SQB745" s="479"/>
      <c r="SQC745" s="479"/>
      <c r="SQD745" s="479"/>
      <c r="SQE745" s="479"/>
      <c r="SQF745" s="479"/>
      <c r="SQG745" s="479"/>
      <c r="SQH745" s="479"/>
      <c r="SQI745" s="479"/>
      <c r="SQJ745" s="479"/>
      <c r="SQK745" s="479"/>
      <c r="SQL745" s="479"/>
      <c r="SQM745" s="479"/>
      <c r="SQN745" s="479"/>
      <c r="SQO745" s="479"/>
      <c r="SQP745" s="479"/>
      <c r="SQQ745" s="479"/>
      <c r="SQR745" s="479"/>
      <c r="SQS745" s="479"/>
      <c r="SQT745" s="479"/>
      <c r="SQU745" s="479"/>
      <c r="SQV745" s="479"/>
      <c r="SQW745" s="479"/>
      <c r="SQX745" s="479"/>
      <c r="SQY745" s="479"/>
      <c r="SQZ745" s="479"/>
      <c r="SRA745" s="479"/>
      <c r="SRB745" s="479"/>
      <c r="SRC745" s="479"/>
      <c r="SRD745" s="479"/>
      <c r="SRE745" s="479"/>
      <c r="SRF745" s="479"/>
      <c r="SRG745" s="479"/>
      <c r="SRH745" s="479"/>
      <c r="SRI745" s="479"/>
      <c r="SRJ745" s="479"/>
      <c r="SRK745" s="479"/>
      <c r="SRL745" s="479"/>
      <c r="SRM745" s="479"/>
      <c r="SRN745" s="479"/>
      <c r="SRO745" s="479"/>
      <c r="SRP745" s="479"/>
      <c r="SRQ745" s="479"/>
      <c r="SRR745" s="479"/>
      <c r="SRS745" s="479"/>
      <c r="SRT745" s="479"/>
      <c r="SRU745" s="479"/>
      <c r="SRV745" s="479"/>
      <c r="SRW745" s="479"/>
      <c r="SRX745" s="479"/>
      <c r="SRY745" s="479"/>
      <c r="SRZ745" s="479"/>
      <c r="SSA745" s="479"/>
      <c r="SSB745" s="479"/>
      <c r="SSC745" s="479"/>
      <c r="SSD745" s="479"/>
      <c r="SSE745" s="479"/>
      <c r="SSF745" s="479"/>
      <c r="SSG745" s="479"/>
      <c r="SSH745" s="479"/>
      <c r="SSI745" s="479"/>
      <c r="SSJ745" s="479"/>
      <c r="SSK745" s="479"/>
      <c r="SSL745" s="479"/>
      <c r="SSM745" s="479"/>
      <c r="SSN745" s="479"/>
      <c r="SSO745" s="479"/>
      <c r="SSP745" s="479"/>
      <c r="SSQ745" s="479"/>
      <c r="SSR745" s="479"/>
      <c r="SSS745" s="479"/>
      <c r="SST745" s="479"/>
      <c r="SSU745" s="479"/>
      <c r="SSV745" s="479"/>
      <c r="SSW745" s="479"/>
      <c r="SSX745" s="479"/>
      <c r="SSY745" s="479"/>
      <c r="SSZ745" s="479"/>
      <c r="STA745" s="479"/>
      <c r="STB745" s="479"/>
      <c r="STC745" s="479"/>
      <c r="STD745" s="479"/>
      <c r="STE745" s="479"/>
      <c r="STF745" s="479"/>
      <c r="STG745" s="479"/>
      <c r="STH745" s="479"/>
      <c r="STI745" s="479"/>
      <c r="STJ745" s="479"/>
      <c r="STK745" s="479"/>
      <c r="STL745" s="479"/>
      <c r="STM745" s="479"/>
      <c r="STN745" s="479"/>
      <c r="STO745" s="479"/>
      <c r="STP745" s="479"/>
      <c r="STQ745" s="479"/>
      <c r="STR745" s="479"/>
      <c r="STS745" s="479"/>
      <c r="STT745" s="479"/>
      <c r="STU745" s="479"/>
      <c r="STV745" s="479"/>
      <c r="STW745" s="479"/>
      <c r="STX745" s="479"/>
      <c r="STY745" s="479"/>
      <c r="STZ745" s="479"/>
      <c r="SUA745" s="479"/>
      <c r="SUB745" s="479"/>
      <c r="SUC745" s="479"/>
      <c r="SUD745" s="479"/>
      <c r="SUE745" s="479"/>
      <c r="SUF745" s="479"/>
      <c r="SUG745" s="479"/>
      <c r="SUH745" s="479"/>
      <c r="SUI745" s="479"/>
      <c r="SUJ745" s="479"/>
      <c r="SUK745" s="479"/>
      <c r="SUL745" s="479"/>
      <c r="SUM745" s="479"/>
      <c r="SUN745" s="479"/>
      <c r="SUO745" s="479"/>
      <c r="SUP745" s="479"/>
      <c r="SUQ745" s="479"/>
      <c r="SUR745" s="479"/>
      <c r="SUS745" s="479"/>
      <c r="SUT745" s="479"/>
      <c r="SUU745" s="479"/>
      <c r="SUV745" s="479"/>
      <c r="SUW745" s="479"/>
      <c r="SUX745" s="479"/>
      <c r="SUY745" s="479"/>
      <c r="SUZ745" s="479"/>
      <c r="SVA745" s="479"/>
      <c r="SVB745" s="479"/>
      <c r="SVC745" s="479"/>
      <c r="SVD745" s="479"/>
      <c r="SVE745" s="479"/>
      <c r="SVF745" s="479"/>
      <c r="SVG745" s="479"/>
      <c r="SVH745" s="479"/>
      <c r="SVI745" s="479"/>
      <c r="SVJ745" s="479"/>
      <c r="SVK745" s="479"/>
      <c r="SVL745" s="479"/>
      <c r="SVM745" s="479"/>
      <c r="SVN745" s="479"/>
      <c r="SVO745" s="479"/>
      <c r="SVP745" s="479"/>
      <c r="SVQ745" s="479"/>
      <c r="SVR745" s="479"/>
      <c r="SVS745" s="479"/>
      <c r="SVT745" s="479"/>
      <c r="SVU745" s="479"/>
      <c r="SVV745" s="479"/>
      <c r="SVW745" s="479"/>
      <c r="SVX745" s="479"/>
      <c r="SVY745" s="479"/>
      <c r="SVZ745" s="479"/>
      <c r="SWA745" s="479"/>
      <c r="SWB745" s="479"/>
      <c r="SWC745" s="479"/>
      <c r="SWD745" s="479"/>
      <c r="SWE745" s="479"/>
      <c r="SWF745" s="479"/>
      <c r="SWG745" s="479"/>
      <c r="SWH745" s="479"/>
      <c r="SWI745" s="479"/>
      <c r="SWJ745" s="479"/>
      <c r="SWK745" s="479"/>
      <c r="SWL745" s="479"/>
      <c r="SWM745" s="479"/>
      <c r="SWN745" s="479"/>
      <c r="SWO745" s="479"/>
      <c r="SWP745" s="479"/>
      <c r="SWQ745" s="479"/>
      <c r="SWR745" s="479"/>
      <c r="SWS745" s="479"/>
      <c r="SWT745" s="479"/>
      <c r="SWU745" s="479"/>
      <c r="SWV745" s="479"/>
      <c r="SWW745" s="479"/>
      <c r="SWX745" s="479"/>
      <c r="SWY745" s="479"/>
      <c r="SWZ745" s="479"/>
      <c r="SXA745" s="479"/>
      <c r="SXB745" s="479"/>
      <c r="SXC745" s="479"/>
      <c r="SXD745" s="479"/>
      <c r="SXE745" s="479"/>
      <c r="SXF745" s="479"/>
      <c r="SXG745" s="479"/>
      <c r="SXH745" s="479"/>
      <c r="SXI745" s="479"/>
      <c r="SXJ745" s="479"/>
      <c r="SXK745" s="479"/>
      <c r="SXL745" s="479"/>
      <c r="SXM745" s="479"/>
      <c r="SXN745" s="479"/>
      <c r="SXO745" s="479"/>
      <c r="SXP745" s="479"/>
      <c r="SXQ745" s="479"/>
      <c r="SXR745" s="479"/>
      <c r="SXS745" s="479"/>
      <c r="SXT745" s="479"/>
      <c r="SXU745" s="479"/>
      <c r="SXV745" s="479"/>
      <c r="SXW745" s="479"/>
      <c r="SXX745" s="479"/>
      <c r="SXY745" s="479"/>
      <c r="SXZ745" s="479"/>
      <c r="SYA745" s="479"/>
      <c r="SYB745" s="479"/>
      <c r="SYC745" s="479"/>
      <c r="SYD745" s="479"/>
      <c r="SYE745" s="479"/>
      <c r="SYF745" s="479"/>
      <c r="SYG745" s="479"/>
      <c r="SYH745" s="479"/>
      <c r="SYI745" s="479"/>
      <c r="SYJ745" s="479"/>
      <c r="SYK745" s="479"/>
      <c r="SYL745" s="479"/>
      <c r="SYM745" s="479"/>
      <c r="SYN745" s="479"/>
      <c r="SYO745" s="479"/>
      <c r="SYP745" s="479"/>
      <c r="SYQ745" s="479"/>
      <c r="SYR745" s="479"/>
      <c r="SYS745" s="479"/>
      <c r="SYT745" s="479"/>
      <c r="SYU745" s="479"/>
      <c r="SYV745" s="479"/>
      <c r="SYW745" s="479"/>
      <c r="SYX745" s="479"/>
      <c r="SYY745" s="479"/>
      <c r="SYZ745" s="479"/>
      <c r="SZA745" s="479"/>
      <c r="SZB745" s="479"/>
      <c r="SZC745" s="479"/>
      <c r="SZD745" s="479"/>
      <c r="SZE745" s="479"/>
      <c r="SZF745" s="479"/>
      <c r="SZG745" s="479"/>
      <c r="SZH745" s="479"/>
      <c r="SZI745" s="479"/>
      <c r="SZJ745" s="479"/>
      <c r="SZK745" s="479"/>
      <c r="SZL745" s="479"/>
      <c r="SZM745" s="479"/>
      <c r="SZN745" s="479"/>
      <c r="SZO745" s="479"/>
      <c r="SZP745" s="479"/>
      <c r="SZQ745" s="479"/>
      <c r="SZR745" s="479"/>
      <c r="SZS745" s="479"/>
      <c r="SZT745" s="479"/>
      <c r="SZU745" s="479"/>
      <c r="SZV745" s="479"/>
      <c r="SZW745" s="479"/>
      <c r="SZX745" s="479"/>
      <c r="SZY745" s="479"/>
      <c r="SZZ745" s="479"/>
      <c r="TAA745" s="479"/>
      <c r="TAB745" s="479"/>
      <c r="TAC745" s="479"/>
      <c r="TAD745" s="479"/>
      <c r="TAE745" s="479"/>
      <c r="TAF745" s="479"/>
      <c r="TAG745" s="479"/>
      <c r="TAH745" s="479"/>
      <c r="TAI745" s="479"/>
      <c r="TAJ745" s="479"/>
      <c r="TAK745" s="479"/>
      <c r="TAL745" s="479"/>
      <c r="TAM745" s="479"/>
      <c r="TAN745" s="479"/>
      <c r="TAO745" s="479"/>
      <c r="TAP745" s="479"/>
      <c r="TAQ745" s="479"/>
      <c r="TAR745" s="479"/>
      <c r="TAS745" s="479"/>
      <c r="TAT745" s="479"/>
      <c r="TAU745" s="479"/>
      <c r="TAV745" s="479"/>
      <c r="TAW745" s="479"/>
      <c r="TAX745" s="479"/>
      <c r="TAY745" s="479"/>
      <c r="TAZ745" s="479"/>
      <c r="TBA745" s="479"/>
      <c r="TBB745" s="479"/>
      <c r="TBC745" s="479"/>
      <c r="TBD745" s="479"/>
      <c r="TBE745" s="479"/>
      <c r="TBF745" s="479"/>
      <c r="TBG745" s="479"/>
      <c r="TBH745" s="479"/>
      <c r="TBI745" s="479"/>
      <c r="TBJ745" s="479"/>
      <c r="TBK745" s="479"/>
      <c r="TBL745" s="479"/>
      <c r="TBM745" s="479"/>
      <c r="TBN745" s="479"/>
      <c r="TBO745" s="479"/>
      <c r="TBP745" s="479"/>
      <c r="TBQ745" s="479"/>
      <c r="TBR745" s="479"/>
      <c r="TBS745" s="479"/>
      <c r="TBT745" s="479"/>
      <c r="TBU745" s="479"/>
      <c r="TBV745" s="479"/>
      <c r="TBW745" s="479"/>
      <c r="TBX745" s="479"/>
      <c r="TBY745" s="479"/>
      <c r="TBZ745" s="479"/>
      <c r="TCA745" s="479"/>
      <c r="TCB745" s="479"/>
      <c r="TCC745" s="479"/>
      <c r="TCD745" s="479"/>
      <c r="TCE745" s="479"/>
      <c r="TCF745" s="479"/>
      <c r="TCG745" s="479"/>
      <c r="TCH745" s="479"/>
      <c r="TCI745" s="479"/>
      <c r="TCJ745" s="479"/>
      <c r="TCK745" s="479"/>
      <c r="TCL745" s="479"/>
      <c r="TCM745" s="479"/>
      <c r="TCN745" s="479"/>
      <c r="TCO745" s="479"/>
      <c r="TCP745" s="479"/>
      <c r="TCQ745" s="479"/>
      <c r="TCR745" s="479"/>
      <c r="TCS745" s="479"/>
      <c r="TCT745" s="479"/>
      <c r="TCU745" s="479"/>
      <c r="TCV745" s="479"/>
      <c r="TCW745" s="479"/>
      <c r="TCX745" s="479"/>
      <c r="TCY745" s="479"/>
      <c r="TCZ745" s="479"/>
      <c r="TDA745" s="479"/>
      <c r="TDB745" s="479"/>
      <c r="TDC745" s="479"/>
      <c r="TDD745" s="479"/>
      <c r="TDE745" s="479"/>
      <c r="TDF745" s="479"/>
      <c r="TDG745" s="479"/>
      <c r="TDH745" s="479"/>
      <c r="TDI745" s="479"/>
      <c r="TDJ745" s="479"/>
      <c r="TDK745" s="479"/>
      <c r="TDL745" s="479"/>
      <c r="TDM745" s="479"/>
      <c r="TDN745" s="479"/>
      <c r="TDO745" s="479"/>
      <c r="TDP745" s="479"/>
      <c r="TDQ745" s="479"/>
      <c r="TDR745" s="479"/>
      <c r="TDS745" s="479"/>
      <c r="TDT745" s="479"/>
      <c r="TDU745" s="479"/>
      <c r="TDV745" s="479"/>
      <c r="TDW745" s="479"/>
      <c r="TDX745" s="479"/>
      <c r="TDY745" s="479"/>
      <c r="TDZ745" s="479"/>
      <c r="TEA745" s="479"/>
      <c r="TEB745" s="479"/>
      <c r="TEC745" s="479"/>
      <c r="TED745" s="479"/>
      <c r="TEE745" s="479"/>
      <c r="TEF745" s="479"/>
      <c r="TEG745" s="479"/>
      <c r="TEH745" s="479"/>
      <c r="TEI745" s="479"/>
      <c r="TEJ745" s="479"/>
      <c r="TEK745" s="479"/>
      <c r="TEL745" s="479"/>
      <c r="TEM745" s="479"/>
      <c r="TEN745" s="479"/>
      <c r="TEO745" s="479"/>
      <c r="TEP745" s="479"/>
      <c r="TEQ745" s="479"/>
      <c r="TER745" s="479"/>
      <c r="TES745" s="479"/>
      <c r="TET745" s="479"/>
      <c r="TEU745" s="479"/>
      <c r="TEV745" s="479"/>
      <c r="TEW745" s="479"/>
      <c r="TEX745" s="479"/>
      <c r="TEY745" s="479"/>
      <c r="TEZ745" s="479"/>
      <c r="TFA745" s="479"/>
      <c r="TFB745" s="479"/>
      <c r="TFC745" s="479"/>
      <c r="TFD745" s="479"/>
      <c r="TFE745" s="479"/>
      <c r="TFF745" s="479"/>
      <c r="TFG745" s="479"/>
      <c r="TFH745" s="479"/>
      <c r="TFI745" s="479"/>
      <c r="TFJ745" s="479"/>
      <c r="TFK745" s="479"/>
      <c r="TFL745" s="479"/>
      <c r="TFM745" s="479"/>
      <c r="TFN745" s="479"/>
      <c r="TFO745" s="479"/>
      <c r="TFP745" s="479"/>
      <c r="TFQ745" s="479"/>
      <c r="TFR745" s="479"/>
      <c r="TFS745" s="479"/>
      <c r="TFT745" s="479"/>
      <c r="TFU745" s="479"/>
      <c r="TFV745" s="479"/>
      <c r="TFW745" s="479"/>
      <c r="TFX745" s="479"/>
      <c r="TFY745" s="479"/>
      <c r="TFZ745" s="479"/>
      <c r="TGA745" s="479"/>
      <c r="TGB745" s="479"/>
      <c r="TGC745" s="479"/>
      <c r="TGD745" s="479"/>
      <c r="TGE745" s="479"/>
      <c r="TGF745" s="479"/>
      <c r="TGG745" s="479"/>
      <c r="TGH745" s="479"/>
      <c r="TGI745" s="479"/>
      <c r="TGJ745" s="479"/>
      <c r="TGK745" s="479"/>
      <c r="TGL745" s="479"/>
      <c r="TGM745" s="479"/>
      <c r="TGN745" s="479"/>
      <c r="TGO745" s="479"/>
      <c r="TGP745" s="479"/>
      <c r="TGQ745" s="479"/>
      <c r="TGR745" s="479"/>
      <c r="TGS745" s="479"/>
      <c r="TGT745" s="479"/>
      <c r="TGU745" s="479"/>
      <c r="TGV745" s="479"/>
      <c r="TGW745" s="479"/>
      <c r="TGX745" s="479"/>
      <c r="TGY745" s="479"/>
      <c r="TGZ745" s="479"/>
      <c r="THA745" s="479"/>
      <c r="THB745" s="479"/>
      <c r="THC745" s="479"/>
      <c r="THD745" s="479"/>
      <c r="THE745" s="479"/>
      <c r="THF745" s="479"/>
      <c r="THG745" s="479"/>
      <c r="THH745" s="479"/>
      <c r="THI745" s="479"/>
      <c r="THJ745" s="479"/>
      <c r="THK745" s="479"/>
      <c r="THL745" s="479"/>
      <c r="THM745" s="479"/>
      <c r="THN745" s="479"/>
      <c r="THO745" s="479"/>
      <c r="THP745" s="479"/>
      <c r="THQ745" s="479"/>
      <c r="THR745" s="479"/>
      <c r="THS745" s="479"/>
      <c r="THT745" s="479"/>
      <c r="THU745" s="479"/>
      <c r="THV745" s="479"/>
      <c r="THW745" s="479"/>
      <c r="THX745" s="479"/>
      <c r="THY745" s="479"/>
      <c r="THZ745" s="479"/>
      <c r="TIA745" s="479"/>
      <c r="TIB745" s="479"/>
      <c r="TIC745" s="479"/>
      <c r="TID745" s="479"/>
      <c r="TIE745" s="479"/>
      <c r="TIF745" s="479"/>
      <c r="TIG745" s="479"/>
      <c r="TIH745" s="479"/>
      <c r="TII745" s="479"/>
      <c r="TIJ745" s="479"/>
      <c r="TIK745" s="479"/>
      <c r="TIL745" s="479"/>
      <c r="TIM745" s="479"/>
      <c r="TIN745" s="479"/>
      <c r="TIO745" s="479"/>
      <c r="TIP745" s="479"/>
      <c r="TIQ745" s="479"/>
      <c r="TIR745" s="479"/>
      <c r="TIS745" s="479"/>
      <c r="TIT745" s="479"/>
      <c r="TIU745" s="479"/>
      <c r="TIV745" s="479"/>
      <c r="TIW745" s="479"/>
      <c r="TIX745" s="479"/>
      <c r="TIY745" s="479"/>
      <c r="TIZ745" s="479"/>
      <c r="TJA745" s="479"/>
      <c r="TJB745" s="479"/>
      <c r="TJC745" s="479"/>
      <c r="TJD745" s="479"/>
      <c r="TJE745" s="479"/>
      <c r="TJF745" s="479"/>
      <c r="TJG745" s="479"/>
      <c r="TJH745" s="479"/>
      <c r="TJI745" s="479"/>
      <c r="TJJ745" s="479"/>
      <c r="TJK745" s="479"/>
      <c r="TJL745" s="479"/>
      <c r="TJM745" s="479"/>
      <c r="TJN745" s="479"/>
      <c r="TJO745" s="479"/>
      <c r="TJP745" s="479"/>
      <c r="TJQ745" s="479"/>
      <c r="TJR745" s="479"/>
      <c r="TJS745" s="479"/>
      <c r="TJT745" s="479"/>
      <c r="TJU745" s="479"/>
      <c r="TJV745" s="479"/>
      <c r="TJW745" s="479"/>
      <c r="TJX745" s="479"/>
      <c r="TJY745" s="479"/>
      <c r="TJZ745" s="479"/>
      <c r="TKA745" s="479"/>
      <c r="TKB745" s="479"/>
      <c r="TKC745" s="479"/>
      <c r="TKD745" s="479"/>
      <c r="TKE745" s="479"/>
      <c r="TKF745" s="479"/>
      <c r="TKG745" s="479"/>
      <c r="TKH745" s="479"/>
      <c r="TKI745" s="479"/>
      <c r="TKJ745" s="479"/>
      <c r="TKK745" s="479"/>
      <c r="TKL745" s="479"/>
      <c r="TKM745" s="479"/>
      <c r="TKN745" s="479"/>
      <c r="TKO745" s="479"/>
      <c r="TKP745" s="479"/>
      <c r="TKQ745" s="479"/>
      <c r="TKR745" s="479"/>
      <c r="TKS745" s="479"/>
      <c r="TKT745" s="479"/>
      <c r="TKU745" s="479"/>
      <c r="TKV745" s="479"/>
      <c r="TKW745" s="479"/>
      <c r="TKX745" s="479"/>
      <c r="TKY745" s="479"/>
      <c r="TKZ745" s="479"/>
      <c r="TLA745" s="479"/>
      <c r="TLB745" s="479"/>
      <c r="TLC745" s="479"/>
      <c r="TLD745" s="479"/>
      <c r="TLE745" s="479"/>
      <c r="TLF745" s="479"/>
      <c r="TLG745" s="479"/>
      <c r="TLH745" s="479"/>
      <c r="TLI745" s="479"/>
      <c r="TLJ745" s="479"/>
      <c r="TLK745" s="479"/>
      <c r="TLL745" s="479"/>
      <c r="TLM745" s="479"/>
      <c r="TLN745" s="479"/>
      <c r="TLO745" s="479"/>
      <c r="TLP745" s="479"/>
      <c r="TLQ745" s="479"/>
      <c r="TLR745" s="479"/>
      <c r="TLS745" s="479"/>
      <c r="TLT745" s="479"/>
      <c r="TLU745" s="479"/>
      <c r="TLV745" s="479"/>
      <c r="TLW745" s="479"/>
      <c r="TLX745" s="479"/>
      <c r="TLY745" s="479"/>
      <c r="TLZ745" s="479"/>
      <c r="TMA745" s="479"/>
      <c r="TMB745" s="479"/>
      <c r="TMC745" s="479"/>
      <c r="TMD745" s="479"/>
      <c r="TME745" s="479"/>
      <c r="TMF745" s="479"/>
      <c r="TMG745" s="479"/>
      <c r="TMH745" s="479"/>
      <c r="TMI745" s="479"/>
      <c r="TMJ745" s="479"/>
      <c r="TMK745" s="479"/>
      <c r="TML745" s="479"/>
      <c r="TMM745" s="479"/>
      <c r="TMN745" s="479"/>
      <c r="TMO745" s="479"/>
      <c r="TMP745" s="479"/>
      <c r="TMQ745" s="479"/>
      <c r="TMR745" s="479"/>
      <c r="TMS745" s="479"/>
      <c r="TMT745" s="479"/>
      <c r="TMU745" s="479"/>
      <c r="TMV745" s="479"/>
      <c r="TMW745" s="479"/>
      <c r="TMX745" s="479"/>
      <c r="TMY745" s="479"/>
      <c r="TMZ745" s="479"/>
      <c r="TNA745" s="479"/>
      <c r="TNB745" s="479"/>
      <c r="TNC745" s="479"/>
      <c r="TND745" s="479"/>
      <c r="TNE745" s="479"/>
      <c r="TNF745" s="479"/>
      <c r="TNG745" s="479"/>
      <c r="TNH745" s="479"/>
      <c r="TNI745" s="479"/>
      <c r="TNJ745" s="479"/>
      <c r="TNK745" s="479"/>
      <c r="TNL745" s="479"/>
      <c r="TNM745" s="479"/>
      <c r="TNN745" s="479"/>
      <c r="TNO745" s="479"/>
      <c r="TNP745" s="479"/>
      <c r="TNQ745" s="479"/>
      <c r="TNR745" s="479"/>
      <c r="TNS745" s="479"/>
      <c r="TNT745" s="479"/>
      <c r="TNU745" s="479"/>
      <c r="TNV745" s="479"/>
      <c r="TNW745" s="479"/>
      <c r="TNX745" s="479"/>
      <c r="TNY745" s="479"/>
      <c r="TNZ745" s="479"/>
      <c r="TOA745" s="479"/>
      <c r="TOB745" s="479"/>
      <c r="TOC745" s="479"/>
      <c r="TOD745" s="479"/>
      <c r="TOE745" s="479"/>
      <c r="TOF745" s="479"/>
      <c r="TOG745" s="479"/>
      <c r="TOH745" s="479"/>
      <c r="TOI745" s="479"/>
      <c r="TOJ745" s="479"/>
      <c r="TOK745" s="479"/>
      <c r="TOL745" s="479"/>
      <c r="TOM745" s="479"/>
      <c r="TON745" s="479"/>
      <c r="TOO745" s="479"/>
      <c r="TOP745" s="479"/>
      <c r="TOQ745" s="479"/>
      <c r="TOR745" s="479"/>
      <c r="TOS745" s="479"/>
      <c r="TOT745" s="479"/>
      <c r="TOU745" s="479"/>
      <c r="TOV745" s="479"/>
      <c r="TOW745" s="479"/>
      <c r="TOX745" s="479"/>
      <c r="TOY745" s="479"/>
      <c r="TOZ745" s="479"/>
      <c r="TPA745" s="479"/>
      <c r="TPB745" s="479"/>
      <c r="TPC745" s="479"/>
      <c r="TPD745" s="479"/>
      <c r="TPE745" s="479"/>
      <c r="TPF745" s="479"/>
      <c r="TPG745" s="479"/>
      <c r="TPH745" s="479"/>
      <c r="TPI745" s="479"/>
      <c r="TPJ745" s="479"/>
      <c r="TPK745" s="479"/>
      <c r="TPL745" s="479"/>
      <c r="TPM745" s="479"/>
      <c r="TPN745" s="479"/>
      <c r="TPO745" s="479"/>
      <c r="TPP745" s="479"/>
      <c r="TPQ745" s="479"/>
      <c r="TPR745" s="479"/>
      <c r="TPS745" s="479"/>
      <c r="TPT745" s="479"/>
      <c r="TPU745" s="479"/>
      <c r="TPV745" s="479"/>
      <c r="TPW745" s="479"/>
      <c r="TPX745" s="479"/>
      <c r="TPY745" s="479"/>
      <c r="TPZ745" s="479"/>
      <c r="TQA745" s="479"/>
      <c r="TQB745" s="479"/>
      <c r="TQC745" s="479"/>
      <c r="TQD745" s="479"/>
      <c r="TQE745" s="479"/>
      <c r="TQF745" s="479"/>
      <c r="TQG745" s="479"/>
      <c r="TQH745" s="479"/>
      <c r="TQI745" s="479"/>
      <c r="TQJ745" s="479"/>
      <c r="TQK745" s="479"/>
      <c r="TQL745" s="479"/>
      <c r="TQM745" s="479"/>
      <c r="TQN745" s="479"/>
      <c r="TQO745" s="479"/>
      <c r="TQP745" s="479"/>
      <c r="TQQ745" s="479"/>
      <c r="TQR745" s="479"/>
      <c r="TQS745" s="479"/>
      <c r="TQT745" s="479"/>
      <c r="TQU745" s="479"/>
      <c r="TQV745" s="479"/>
      <c r="TQW745" s="479"/>
      <c r="TQX745" s="479"/>
      <c r="TQY745" s="479"/>
      <c r="TQZ745" s="479"/>
      <c r="TRA745" s="479"/>
      <c r="TRB745" s="479"/>
      <c r="TRC745" s="479"/>
      <c r="TRD745" s="479"/>
      <c r="TRE745" s="479"/>
      <c r="TRF745" s="479"/>
      <c r="TRG745" s="479"/>
      <c r="TRH745" s="479"/>
      <c r="TRI745" s="479"/>
      <c r="TRJ745" s="479"/>
      <c r="TRK745" s="479"/>
      <c r="TRL745" s="479"/>
      <c r="TRM745" s="479"/>
      <c r="TRN745" s="479"/>
      <c r="TRO745" s="479"/>
      <c r="TRP745" s="479"/>
      <c r="TRQ745" s="479"/>
      <c r="TRR745" s="479"/>
      <c r="TRS745" s="479"/>
      <c r="TRT745" s="479"/>
      <c r="TRU745" s="479"/>
      <c r="TRV745" s="479"/>
      <c r="TRW745" s="479"/>
      <c r="TRX745" s="479"/>
      <c r="TRY745" s="479"/>
      <c r="TRZ745" s="479"/>
      <c r="TSA745" s="479"/>
      <c r="TSB745" s="479"/>
      <c r="TSC745" s="479"/>
      <c r="TSD745" s="479"/>
      <c r="TSE745" s="479"/>
      <c r="TSF745" s="479"/>
      <c r="TSG745" s="479"/>
      <c r="TSH745" s="479"/>
      <c r="TSI745" s="479"/>
      <c r="TSJ745" s="479"/>
      <c r="TSK745" s="479"/>
      <c r="TSL745" s="479"/>
      <c r="TSM745" s="479"/>
      <c r="TSN745" s="479"/>
      <c r="TSO745" s="479"/>
      <c r="TSP745" s="479"/>
      <c r="TSQ745" s="479"/>
      <c r="TSR745" s="479"/>
      <c r="TSS745" s="479"/>
      <c r="TST745" s="479"/>
      <c r="TSU745" s="479"/>
      <c r="TSV745" s="479"/>
      <c r="TSW745" s="479"/>
      <c r="TSX745" s="479"/>
      <c r="TSY745" s="479"/>
      <c r="TSZ745" s="479"/>
      <c r="TTA745" s="479"/>
      <c r="TTB745" s="479"/>
      <c r="TTC745" s="479"/>
      <c r="TTD745" s="479"/>
      <c r="TTE745" s="479"/>
      <c r="TTF745" s="479"/>
      <c r="TTG745" s="479"/>
      <c r="TTH745" s="479"/>
      <c r="TTI745" s="479"/>
      <c r="TTJ745" s="479"/>
      <c r="TTK745" s="479"/>
      <c r="TTL745" s="479"/>
      <c r="TTM745" s="479"/>
      <c r="TTN745" s="479"/>
      <c r="TTO745" s="479"/>
      <c r="TTP745" s="479"/>
      <c r="TTQ745" s="479"/>
      <c r="TTR745" s="479"/>
      <c r="TTS745" s="479"/>
      <c r="TTT745" s="479"/>
      <c r="TTU745" s="479"/>
      <c r="TTV745" s="479"/>
      <c r="TTW745" s="479"/>
      <c r="TTX745" s="479"/>
      <c r="TTY745" s="479"/>
      <c r="TTZ745" s="479"/>
      <c r="TUA745" s="479"/>
      <c r="TUB745" s="479"/>
      <c r="TUC745" s="479"/>
      <c r="TUD745" s="479"/>
      <c r="TUE745" s="479"/>
      <c r="TUF745" s="479"/>
      <c r="TUG745" s="479"/>
      <c r="TUH745" s="479"/>
      <c r="TUI745" s="479"/>
      <c r="TUJ745" s="479"/>
      <c r="TUK745" s="479"/>
      <c r="TUL745" s="479"/>
      <c r="TUM745" s="479"/>
      <c r="TUN745" s="479"/>
      <c r="TUO745" s="479"/>
      <c r="TUP745" s="479"/>
      <c r="TUQ745" s="479"/>
      <c r="TUR745" s="479"/>
      <c r="TUS745" s="479"/>
      <c r="TUT745" s="479"/>
      <c r="TUU745" s="479"/>
      <c r="TUV745" s="479"/>
      <c r="TUW745" s="479"/>
      <c r="TUX745" s="479"/>
      <c r="TUY745" s="479"/>
      <c r="TUZ745" s="479"/>
      <c r="TVA745" s="479"/>
      <c r="TVB745" s="479"/>
      <c r="TVC745" s="479"/>
      <c r="TVD745" s="479"/>
      <c r="TVE745" s="479"/>
      <c r="TVF745" s="479"/>
      <c r="TVG745" s="479"/>
      <c r="TVH745" s="479"/>
      <c r="TVI745" s="479"/>
      <c r="TVJ745" s="479"/>
      <c r="TVK745" s="479"/>
      <c r="TVL745" s="479"/>
      <c r="TVM745" s="479"/>
      <c r="TVN745" s="479"/>
      <c r="TVO745" s="479"/>
      <c r="TVP745" s="479"/>
      <c r="TVQ745" s="479"/>
      <c r="TVR745" s="479"/>
      <c r="TVS745" s="479"/>
      <c r="TVT745" s="479"/>
      <c r="TVU745" s="479"/>
      <c r="TVV745" s="479"/>
      <c r="TVW745" s="479"/>
      <c r="TVX745" s="479"/>
      <c r="TVY745" s="479"/>
      <c r="TVZ745" s="479"/>
      <c r="TWA745" s="479"/>
      <c r="TWB745" s="479"/>
      <c r="TWC745" s="479"/>
      <c r="TWD745" s="479"/>
      <c r="TWE745" s="479"/>
      <c r="TWF745" s="479"/>
      <c r="TWG745" s="479"/>
      <c r="TWH745" s="479"/>
      <c r="TWI745" s="479"/>
      <c r="TWJ745" s="479"/>
      <c r="TWK745" s="479"/>
      <c r="TWL745" s="479"/>
      <c r="TWM745" s="479"/>
      <c r="TWN745" s="479"/>
      <c r="TWO745" s="479"/>
      <c r="TWP745" s="479"/>
      <c r="TWQ745" s="479"/>
      <c r="TWR745" s="479"/>
      <c r="TWS745" s="479"/>
      <c r="TWT745" s="479"/>
      <c r="TWU745" s="479"/>
      <c r="TWV745" s="479"/>
      <c r="TWW745" s="479"/>
      <c r="TWX745" s="479"/>
      <c r="TWY745" s="479"/>
      <c r="TWZ745" s="479"/>
      <c r="TXA745" s="479"/>
      <c r="TXB745" s="479"/>
      <c r="TXC745" s="479"/>
      <c r="TXD745" s="479"/>
      <c r="TXE745" s="479"/>
      <c r="TXF745" s="479"/>
      <c r="TXG745" s="479"/>
      <c r="TXH745" s="479"/>
      <c r="TXI745" s="479"/>
      <c r="TXJ745" s="479"/>
      <c r="TXK745" s="479"/>
      <c r="TXL745" s="479"/>
      <c r="TXM745" s="479"/>
      <c r="TXN745" s="479"/>
      <c r="TXO745" s="479"/>
      <c r="TXP745" s="479"/>
      <c r="TXQ745" s="479"/>
      <c r="TXR745" s="479"/>
      <c r="TXS745" s="479"/>
      <c r="TXT745" s="479"/>
      <c r="TXU745" s="479"/>
      <c r="TXV745" s="479"/>
      <c r="TXW745" s="479"/>
      <c r="TXX745" s="479"/>
      <c r="TXY745" s="479"/>
      <c r="TXZ745" s="479"/>
      <c r="TYA745" s="479"/>
      <c r="TYB745" s="479"/>
      <c r="TYC745" s="479"/>
      <c r="TYD745" s="479"/>
      <c r="TYE745" s="479"/>
      <c r="TYF745" s="479"/>
      <c r="TYG745" s="479"/>
      <c r="TYH745" s="479"/>
      <c r="TYI745" s="479"/>
      <c r="TYJ745" s="479"/>
      <c r="TYK745" s="479"/>
      <c r="TYL745" s="479"/>
      <c r="TYM745" s="479"/>
      <c r="TYN745" s="479"/>
      <c r="TYO745" s="479"/>
      <c r="TYP745" s="479"/>
      <c r="TYQ745" s="479"/>
      <c r="TYR745" s="479"/>
      <c r="TYS745" s="479"/>
      <c r="TYT745" s="479"/>
      <c r="TYU745" s="479"/>
      <c r="TYV745" s="479"/>
      <c r="TYW745" s="479"/>
      <c r="TYX745" s="479"/>
      <c r="TYY745" s="479"/>
      <c r="TYZ745" s="479"/>
      <c r="TZA745" s="479"/>
      <c r="TZB745" s="479"/>
      <c r="TZC745" s="479"/>
      <c r="TZD745" s="479"/>
      <c r="TZE745" s="479"/>
      <c r="TZF745" s="479"/>
      <c r="TZG745" s="479"/>
      <c r="TZH745" s="479"/>
      <c r="TZI745" s="479"/>
      <c r="TZJ745" s="479"/>
      <c r="TZK745" s="479"/>
      <c r="TZL745" s="479"/>
      <c r="TZM745" s="479"/>
      <c r="TZN745" s="479"/>
      <c r="TZO745" s="479"/>
      <c r="TZP745" s="479"/>
      <c r="TZQ745" s="479"/>
      <c r="TZR745" s="479"/>
      <c r="TZS745" s="479"/>
      <c r="TZT745" s="479"/>
      <c r="TZU745" s="479"/>
      <c r="TZV745" s="479"/>
      <c r="TZW745" s="479"/>
      <c r="TZX745" s="479"/>
      <c r="TZY745" s="479"/>
      <c r="TZZ745" s="479"/>
      <c r="UAA745" s="479"/>
      <c r="UAB745" s="479"/>
      <c r="UAC745" s="479"/>
      <c r="UAD745" s="479"/>
      <c r="UAE745" s="479"/>
      <c r="UAF745" s="479"/>
      <c r="UAG745" s="479"/>
      <c r="UAH745" s="479"/>
      <c r="UAI745" s="479"/>
      <c r="UAJ745" s="479"/>
      <c r="UAK745" s="479"/>
      <c r="UAL745" s="479"/>
      <c r="UAM745" s="479"/>
      <c r="UAN745" s="479"/>
      <c r="UAO745" s="479"/>
      <c r="UAP745" s="479"/>
      <c r="UAQ745" s="479"/>
      <c r="UAR745" s="479"/>
      <c r="UAS745" s="479"/>
      <c r="UAT745" s="479"/>
      <c r="UAU745" s="479"/>
      <c r="UAV745" s="479"/>
      <c r="UAW745" s="479"/>
      <c r="UAX745" s="479"/>
      <c r="UAY745" s="479"/>
      <c r="UAZ745" s="479"/>
      <c r="UBA745" s="479"/>
      <c r="UBB745" s="479"/>
      <c r="UBC745" s="479"/>
      <c r="UBD745" s="479"/>
      <c r="UBE745" s="479"/>
      <c r="UBF745" s="479"/>
      <c r="UBG745" s="479"/>
      <c r="UBH745" s="479"/>
      <c r="UBI745" s="479"/>
      <c r="UBJ745" s="479"/>
      <c r="UBK745" s="479"/>
      <c r="UBL745" s="479"/>
      <c r="UBM745" s="479"/>
      <c r="UBN745" s="479"/>
      <c r="UBO745" s="479"/>
      <c r="UBP745" s="479"/>
      <c r="UBQ745" s="479"/>
      <c r="UBR745" s="479"/>
      <c r="UBS745" s="479"/>
      <c r="UBT745" s="479"/>
      <c r="UBU745" s="479"/>
      <c r="UBV745" s="479"/>
      <c r="UBW745" s="479"/>
      <c r="UBX745" s="479"/>
      <c r="UBY745" s="479"/>
      <c r="UBZ745" s="479"/>
      <c r="UCA745" s="479"/>
      <c r="UCB745" s="479"/>
      <c r="UCC745" s="479"/>
      <c r="UCD745" s="479"/>
      <c r="UCE745" s="479"/>
      <c r="UCF745" s="479"/>
      <c r="UCG745" s="479"/>
      <c r="UCH745" s="479"/>
      <c r="UCI745" s="479"/>
      <c r="UCJ745" s="479"/>
      <c r="UCK745" s="479"/>
      <c r="UCL745" s="479"/>
      <c r="UCM745" s="479"/>
      <c r="UCN745" s="479"/>
      <c r="UCO745" s="479"/>
      <c r="UCP745" s="479"/>
      <c r="UCQ745" s="479"/>
      <c r="UCR745" s="479"/>
      <c r="UCS745" s="479"/>
      <c r="UCT745" s="479"/>
      <c r="UCU745" s="479"/>
      <c r="UCV745" s="479"/>
      <c r="UCW745" s="479"/>
      <c r="UCX745" s="479"/>
      <c r="UCY745" s="479"/>
      <c r="UCZ745" s="479"/>
      <c r="UDA745" s="479"/>
      <c r="UDB745" s="479"/>
      <c r="UDC745" s="479"/>
      <c r="UDD745" s="479"/>
      <c r="UDE745" s="479"/>
      <c r="UDF745" s="479"/>
      <c r="UDG745" s="479"/>
      <c r="UDH745" s="479"/>
      <c r="UDI745" s="479"/>
      <c r="UDJ745" s="479"/>
      <c r="UDK745" s="479"/>
      <c r="UDL745" s="479"/>
      <c r="UDM745" s="479"/>
      <c r="UDN745" s="479"/>
      <c r="UDO745" s="479"/>
      <c r="UDP745" s="479"/>
      <c r="UDQ745" s="479"/>
      <c r="UDR745" s="479"/>
      <c r="UDS745" s="479"/>
      <c r="UDT745" s="479"/>
      <c r="UDU745" s="479"/>
      <c r="UDV745" s="479"/>
      <c r="UDW745" s="479"/>
      <c r="UDX745" s="479"/>
      <c r="UDY745" s="479"/>
      <c r="UDZ745" s="479"/>
      <c r="UEA745" s="479"/>
      <c r="UEB745" s="479"/>
      <c r="UEC745" s="479"/>
      <c r="UED745" s="479"/>
      <c r="UEE745" s="479"/>
      <c r="UEF745" s="479"/>
      <c r="UEG745" s="479"/>
      <c r="UEH745" s="479"/>
      <c r="UEI745" s="479"/>
      <c r="UEJ745" s="479"/>
      <c r="UEK745" s="479"/>
      <c r="UEL745" s="479"/>
      <c r="UEM745" s="479"/>
      <c r="UEN745" s="479"/>
      <c r="UEO745" s="479"/>
      <c r="UEP745" s="479"/>
      <c r="UEQ745" s="479"/>
      <c r="UER745" s="479"/>
      <c r="UES745" s="479"/>
      <c r="UET745" s="479"/>
      <c r="UEU745" s="479"/>
      <c r="UEV745" s="479"/>
      <c r="UEW745" s="479"/>
      <c r="UEX745" s="479"/>
      <c r="UEY745" s="479"/>
      <c r="UEZ745" s="479"/>
      <c r="UFA745" s="479"/>
      <c r="UFB745" s="479"/>
      <c r="UFC745" s="479"/>
      <c r="UFD745" s="479"/>
      <c r="UFE745" s="479"/>
      <c r="UFF745" s="479"/>
      <c r="UFG745" s="479"/>
      <c r="UFH745" s="479"/>
      <c r="UFI745" s="479"/>
      <c r="UFJ745" s="479"/>
      <c r="UFK745" s="479"/>
      <c r="UFL745" s="479"/>
      <c r="UFM745" s="479"/>
      <c r="UFN745" s="479"/>
      <c r="UFO745" s="479"/>
      <c r="UFP745" s="479"/>
      <c r="UFQ745" s="479"/>
      <c r="UFR745" s="479"/>
      <c r="UFS745" s="479"/>
      <c r="UFT745" s="479"/>
      <c r="UFU745" s="479"/>
      <c r="UFV745" s="479"/>
      <c r="UFW745" s="479"/>
      <c r="UFX745" s="479"/>
      <c r="UFY745" s="479"/>
      <c r="UFZ745" s="479"/>
      <c r="UGA745" s="479"/>
      <c r="UGB745" s="479"/>
      <c r="UGC745" s="479"/>
      <c r="UGD745" s="479"/>
      <c r="UGE745" s="479"/>
      <c r="UGF745" s="479"/>
      <c r="UGG745" s="479"/>
      <c r="UGH745" s="479"/>
      <c r="UGI745" s="479"/>
      <c r="UGJ745" s="479"/>
      <c r="UGK745" s="479"/>
      <c r="UGL745" s="479"/>
      <c r="UGM745" s="479"/>
      <c r="UGN745" s="479"/>
      <c r="UGO745" s="479"/>
      <c r="UGP745" s="479"/>
      <c r="UGQ745" s="479"/>
      <c r="UGR745" s="479"/>
      <c r="UGS745" s="479"/>
      <c r="UGT745" s="479"/>
      <c r="UGU745" s="479"/>
      <c r="UGV745" s="479"/>
      <c r="UGW745" s="479"/>
      <c r="UGX745" s="479"/>
      <c r="UGY745" s="479"/>
      <c r="UGZ745" s="479"/>
      <c r="UHA745" s="479"/>
      <c r="UHB745" s="479"/>
      <c r="UHC745" s="479"/>
      <c r="UHD745" s="479"/>
      <c r="UHE745" s="479"/>
      <c r="UHF745" s="479"/>
      <c r="UHG745" s="479"/>
      <c r="UHH745" s="479"/>
      <c r="UHI745" s="479"/>
      <c r="UHJ745" s="479"/>
      <c r="UHK745" s="479"/>
      <c r="UHL745" s="479"/>
      <c r="UHM745" s="479"/>
      <c r="UHN745" s="479"/>
      <c r="UHO745" s="479"/>
      <c r="UHP745" s="479"/>
      <c r="UHQ745" s="479"/>
      <c r="UHR745" s="479"/>
      <c r="UHS745" s="479"/>
      <c r="UHT745" s="479"/>
      <c r="UHU745" s="479"/>
      <c r="UHV745" s="479"/>
      <c r="UHW745" s="479"/>
      <c r="UHX745" s="479"/>
      <c r="UHY745" s="479"/>
      <c r="UHZ745" s="479"/>
      <c r="UIA745" s="479"/>
      <c r="UIB745" s="479"/>
      <c r="UIC745" s="479"/>
      <c r="UID745" s="479"/>
      <c r="UIE745" s="479"/>
      <c r="UIF745" s="479"/>
      <c r="UIG745" s="479"/>
      <c r="UIH745" s="479"/>
      <c r="UII745" s="479"/>
      <c r="UIJ745" s="479"/>
      <c r="UIK745" s="479"/>
      <c r="UIL745" s="479"/>
      <c r="UIM745" s="479"/>
      <c r="UIN745" s="479"/>
      <c r="UIO745" s="479"/>
      <c r="UIP745" s="479"/>
      <c r="UIQ745" s="479"/>
      <c r="UIR745" s="479"/>
      <c r="UIS745" s="479"/>
      <c r="UIT745" s="479"/>
      <c r="UIU745" s="479"/>
      <c r="UIV745" s="479"/>
      <c r="UIW745" s="479"/>
      <c r="UIX745" s="479"/>
      <c r="UIY745" s="479"/>
      <c r="UIZ745" s="479"/>
      <c r="UJA745" s="479"/>
      <c r="UJB745" s="479"/>
      <c r="UJC745" s="479"/>
      <c r="UJD745" s="479"/>
      <c r="UJE745" s="479"/>
      <c r="UJF745" s="479"/>
      <c r="UJG745" s="479"/>
      <c r="UJH745" s="479"/>
      <c r="UJI745" s="479"/>
      <c r="UJJ745" s="479"/>
      <c r="UJK745" s="479"/>
      <c r="UJL745" s="479"/>
      <c r="UJM745" s="479"/>
      <c r="UJN745" s="479"/>
      <c r="UJO745" s="479"/>
      <c r="UJP745" s="479"/>
      <c r="UJQ745" s="479"/>
      <c r="UJR745" s="479"/>
      <c r="UJS745" s="479"/>
      <c r="UJT745" s="479"/>
      <c r="UJU745" s="479"/>
      <c r="UJV745" s="479"/>
      <c r="UJW745" s="479"/>
      <c r="UJX745" s="479"/>
      <c r="UJY745" s="479"/>
      <c r="UJZ745" s="479"/>
      <c r="UKA745" s="479"/>
      <c r="UKB745" s="479"/>
      <c r="UKC745" s="479"/>
      <c r="UKD745" s="479"/>
      <c r="UKE745" s="479"/>
      <c r="UKF745" s="479"/>
      <c r="UKG745" s="479"/>
      <c r="UKH745" s="479"/>
      <c r="UKI745" s="479"/>
      <c r="UKJ745" s="479"/>
      <c r="UKK745" s="479"/>
      <c r="UKL745" s="479"/>
      <c r="UKM745" s="479"/>
      <c r="UKN745" s="479"/>
      <c r="UKO745" s="479"/>
      <c r="UKP745" s="479"/>
      <c r="UKQ745" s="479"/>
      <c r="UKR745" s="479"/>
      <c r="UKS745" s="479"/>
      <c r="UKT745" s="479"/>
      <c r="UKU745" s="479"/>
      <c r="UKV745" s="479"/>
      <c r="UKW745" s="479"/>
      <c r="UKX745" s="479"/>
      <c r="UKY745" s="479"/>
      <c r="UKZ745" s="479"/>
      <c r="ULA745" s="479"/>
      <c r="ULB745" s="479"/>
      <c r="ULC745" s="479"/>
      <c r="ULD745" s="479"/>
      <c r="ULE745" s="479"/>
      <c r="ULF745" s="479"/>
      <c r="ULG745" s="479"/>
      <c r="ULH745" s="479"/>
      <c r="ULI745" s="479"/>
      <c r="ULJ745" s="479"/>
      <c r="ULK745" s="479"/>
      <c r="ULL745" s="479"/>
      <c r="ULM745" s="479"/>
      <c r="ULN745" s="479"/>
      <c r="ULO745" s="479"/>
      <c r="ULP745" s="479"/>
      <c r="ULQ745" s="479"/>
      <c r="ULR745" s="479"/>
      <c r="ULS745" s="479"/>
      <c r="ULT745" s="479"/>
      <c r="ULU745" s="479"/>
      <c r="ULV745" s="479"/>
      <c r="ULW745" s="479"/>
      <c r="ULX745" s="479"/>
      <c r="ULY745" s="479"/>
      <c r="ULZ745" s="479"/>
      <c r="UMA745" s="479"/>
      <c r="UMB745" s="479"/>
      <c r="UMC745" s="479"/>
      <c r="UMD745" s="479"/>
      <c r="UME745" s="479"/>
      <c r="UMF745" s="479"/>
      <c r="UMG745" s="479"/>
      <c r="UMH745" s="479"/>
      <c r="UMI745" s="479"/>
      <c r="UMJ745" s="479"/>
      <c r="UMK745" s="479"/>
      <c r="UML745" s="479"/>
      <c r="UMM745" s="479"/>
      <c r="UMN745" s="479"/>
      <c r="UMO745" s="479"/>
      <c r="UMP745" s="479"/>
      <c r="UMQ745" s="479"/>
      <c r="UMR745" s="479"/>
      <c r="UMS745" s="479"/>
      <c r="UMT745" s="479"/>
      <c r="UMU745" s="479"/>
      <c r="UMV745" s="479"/>
      <c r="UMW745" s="479"/>
      <c r="UMX745" s="479"/>
      <c r="UMY745" s="479"/>
      <c r="UMZ745" s="479"/>
      <c r="UNA745" s="479"/>
      <c r="UNB745" s="479"/>
      <c r="UNC745" s="479"/>
      <c r="UND745" s="479"/>
      <c r="UNE745" s="479"/>
      <c r="UNF745" s="479"/>
      <c r="UNG745" s="479"/>
      <c r="UNH745" s="479"/>
      <c r="UNI745" s="479"/>
      <c r="UNJ745" s="479"/>
      <c r="UNK745" s="479"/>
      <c r="UNL745" s="479"/>
      <c r="UNM745" s="479"/>
      <c r="UNN745" s="479"/>
      <c r="UNO745" s="479"/>
      <c r="UNP745" s="479"/>
      <c r="UNQ745" s="479"/>
      <c r="UNR745" s="479"/>
      <c r="UNS745" s="479"/>
      <c r="UNT745" s="479"/>
      <c r="UNU745" s="479"/>
      <c r="UNV745" s="479"/>
      <c r="UNW745" s="479"/>
      <c r="UNX745" s="479"/>
      <c r="UNY745" s="479"/>
      <c r="UNZ745" s="479"/>
      <c r="UOA745" s="479"/>
      <c r="UOB745" s="479"/>
      <c r="UOC745" s="479"/>
      <c r="UOD745" s="479"/>
      <c r="UOE745" s="479"/>
      <c r="UOF745" s="479"/>
      <c r="UOG745" s="479"/>
      <c r="UOH745" s="479"/>
      <c r="UOI745" s="479"/>
      <c r="UOJ745" s="479"/>
      <c r="UOK745" s="479"/>
      <c r="UOL745" s="479"/>
      <c r="UOM745" s="479"/>
      <c r="UON745" s="479"/>
      <c r="UOO745" s="479"/>
      <c r="UOP745" s="479"/>
      <c r="UOQ745" s="479"/>
      <c r="UOR745" s="479"/>
      <c r="UOS745" s="479"/>
      <c r="UOT745" s="479"/>
      <c r="UOU745" s="479"/>
      <c r="UOV745" s="479"/>
      <c r="UOW745" s="479"/>
      <c r="UOX745" s="479"/>
      <c r="UOY745" s="479"/>
      <c r="UOZ745" s="479"/>
      <c r="UPA745" s="479"/>
      <c r="UPB745" s="479"/>
      <c r="UPC745" s="479"/>
      <c r="UPD745" s="479"/>
      <c r="UPE745" s="479"/>
      <c r="UPF745" s="479"/>
      <c r="UPG745" s="479"/>
      <c r="UPH745" s="479"/>
      <c r="UPI745" s="479"/>
      <c r="UPJ745" s="479"/>
      <c r="UPK745" s="479"/>
      <c r="UPL745" s="479"/>
      <c r="UPM745" s="479"/>
      <c r="UPN745" s="479"/>
      <c r="UPO745" s="479"/>
      <c r="UPP745" s="479"/>
      <c r="UPQ745" s="479"/>
      <c r="UPR745" s="479"/>
      <c r="UPS745" s="479"/>
      <c r="UPT745" s="479"/>
      <c r="UPU745" s="479"/>
      <c r="UPV745" s="479"/>
      <c r="UPW745" s="479"/>
      <c r="UPX745" s="479"/>
      <c r="UPY745" s="479"/>
      <c r="UPZ745" s="479"/>
      <c r="UQA745" s="479"/>
      <c r="UQB745" s="479"/>
      <c r="UQC745" s="479"/>
      <c r="UQD745" s="479"/>
      <c r="UQE745" s="479"/>
      <c r="UQF745" s="479"/>
      <c r="UQG745" s="479"/>
      <c r="UQH745" s="479"/>
      <c r="UQI745" s="479"/>
      <c r="UQJ745" s="479"/>
      <c r="UQK745" s="479"/>
      <c r="UQL745" s="479"/>
      <c r="UQM745" s="479"/>
      <c r="UQN745" s="479"/>
      <c r="UQO745" s="479"/>
      <c r="UQP745" s="479"/>
      <c r="UQQ745" s="479"/>
      <c r="UQR745" s="479"/>
      <c r="UQS745" s="479"/>
      <c r="UQT745" s="479"/>
      <c r="UQU745" s="479"/>
      <c r="UQV745" s="479"/>
      <c r="UQW745" s="479"/>
      <c r="UQX745" s="479"/>
      <c r="UQY745" s="479"/>
      <c r="UQZ745" s="479"/>
      <c r="URA745" s="479"/>
      <c r="URB745" s="479"/>
      <c r="URC745" s="479"/>
      <c r="URD745" s="479"/>
      <c r="URE745" s="479"/>
      <c r="URF745" s="479"/>
      <c r="URG745" s="479"/>
      <c r="URH745" s="479"/>
      <c r="URI745" s="479"/>
      <c r="URJ745" s="479"/>
      <c r="URK745" s="479"/>
      <c r="URL745" s="479"/>
      <c r="URM745" s="479"/>
      <c r="URN745" s="479"/>
      <c r="URO745" s="479"/>
      <c r="URP745" s="479"/>
      <c r="URQ745" s="479"/>
      <c r="URR745" s="479"/>
      <c r="URS745" s="479"/>
      <c r="URT745" s="479"/>
      <c r="URU745" s="479"/>
      <c r="URV745" s="479"/>
      <c r="URW745" s="479"/>
      <c r="URX745" s="479"/>
      <c r="URY745" s="479"/>
      <c r="URZ745" s="479"/>
      <c r="USA745" s="479"/>
      <c r="USB745" s="479"/>
      <c r="USC745" s="479"/>
      <c r="USD745" s="479"/>
      <c r="USE745" s="479"/>
      <c r="USF745" s="479"/>
      <c r="USG745" s="479"/>
      <c r="USH745" s="479"/>
      <c r="USI745" s="479"/>
      <c r="USJ745" s="479"/>
      <c r="USK745" s="479"/>
      <c r="USL745" s="479"/>
      <c r="USM745" s="479"/>
      <c r="USN745" s="479"/>
      <c r="USO745" s="479"/>
      <c r="USP745" s="479"/>
      <c r="USQ745" s="479"/>
      <c r="USR745" s="479"/>
      <c r="USS745" s="479"/>
      <c r="UST745" s="479"/>
      <c r="USU745" s="479"/>
      <c r="USV745" s="479"/>
      <c r="USW745" s="479"/>
      <c r="USX745" s="479"/>
      <c r="USY745" s="479"/>
      <c r="USZ745" s="479"/>
      <c r="UTA745" s="479"/>
      <c r="UTB745" s="479"/>
      <c r="UTC745" s="479"/>
      <c r="UTD745" s="479"/>
      <c r="UTE745" s="479"/>
      <c r="UTF745" s="479"/>
      <c r="UTG745" s="479"/>
      <c r="UTH745" s="479"/>
      <c r="UTI745" s="479"/>
      <c r="UTJ745" s="479"/>
      <c r="UTK745" s="479"/>
      <c r="UTL745" s="479"/>
      <c r="UTM745" s="479"/>
      <c r="UTN745" s="479"/>
      <c r="UTO745" s="479"/>
      <c r="UTP745" s="479"/>
      <c r="UTQ745" s="479"/>
      <c r="UTR745" s="479"/>
      <c r="UTS745" s="479"/>
      <c r="UTT745" s="479"/>
      <c r="UTU745" s="479"/>
      <c r="UTV745" s="479"/>
      <c r="UTW745" s="479"/>
      <c r="UTX745" s="479"/>
      <c r="UTY745" s="479"/>
      <c r="UTZ745" s="479"/>
      <c r="UUA745" s="479"/>
      <c r="UUB745" s="479"/>
      <c r="UUC745" s="479"/>
      <c r="UUD745" s="479"/>
      <c r="UUE745" s="479"/>
      <c r="UUF745" s="479"/>
      <c r="UUG745" s="479"/>
      <c r="UUH745" s="479"/>
      <c r="UUI745" s="479"/>
      <c r="UUJ745" s="479"/>
      <c r="UUK745" s="479"/>
      <c r="UUL745" s="479"/>
      <c r="UUM745" s="479"/>
      <c r="UUN745" s="479"/>
      <c r="UUO745" s="479"/>
      <c r="UUP745" s="479"/>
      <c r="UUQ745" s="479"/>
      <c r="UUR745" s="479"/>
      <c r="UUS745" s="479"/>
      <c r="UUT745" s="479"/>
      <c r="UUU745" s="479"/>
      <c r="UUV745" s="479"/>
      <c r="UUW745" s="479"/>
      <c r="UUX745" s="479"/>
      <c r="UUY745" s="479"/>
      <c r="UUZ745" s="479"/>
      <c r="UVA745" s="479"/>
      <c r="UVB745" s="479"/>
      <c r="UVC745" s="479"/>
      <c r="UVD745" s="479"/>
      <c r="UVE745" s="479"/>
      <c r="UVF745" s="479"/>
      <c r="UVG745" s="479"/>
      <c r="UVH745" s="479"/>
      <c r="UVI745" s="479"/>
      <c r="UVJ745" s="479"/>
      <c r="UVK745" s="479"/>
      <c r="UVL745" s="479"/>
      <c r="UVM745" s="479"/>
      <c r="UVN745" s="479"/>
      <c r="UVO745" s="479"/>
      <c r="UVP745" s="479"/>
      <c r="UVQ745" s="479"/>
      <c r="UVR745" s="479"/>
      <c r="UVS745" s="479"/>
      <c r="UVT745" s="479"/>
      <c r="UVU745" s="479"/>
      <c r="UVV745" s="479"/>
      <c r="UVW745" s="479"/>
      <c r="UVX745" s="479"/>
      <c r="UVY745" s="479"/>
      <c r="UVZ745" s="479"/>
      <c r="UWA745" s="479"/>
      <c r="UWB745" s="479"/>
      <c r="UWC745" s="479"/>
      <c r="UWD745" s="479"/>
      <c r="UWE745" s="479"/>
      <c r="UWF745" s="479"/>
      <c r="UWG745" s="479"/>
      <c r="UWH745" s="479"/>
      <c r="UWI745" s="479"/>
      <c r="UWJ745" s="479"/>
      <c r="UWK745" s="479"/>
      <c r="UWL745" s="479"/>
      <c r="UWM745" s="479"/>
      <c r="UWN745" s="479"/>
      <c r="UWO745" s="479"/>
      <c r="UWP745" s="479"/>
      <c r="UWQ745" s="479"/>
      <c r="UWR745" s="479"/>
      <c r="UWS745" s="479"/>
      <c r="UWT745" s="479"/>
      <c r="UWU745" s="479"/>
      <c r="UWV745" s="479"/>
      <c r="UWW745" s="479"/>
      <c r="UWX745" s="479"/>
      <c r="UWY745" s="479"/>
      <c r="UWZ745" s="479"/>
      <c r="UXA745" s="479"/>
      <c r="UXB745" s="479"/>
      <c r="UXC745" s="479"/>
      <c r="UXD745" s="479"/>
      <c r="UXE745" s="479"/>
      <c r="UXF745" s="479"/>
      <c r="UXG745" s="479"/>
      <c r="UXH745" s="479"/>
      <c r="UXI745" s="479"/>
      <c r="UXJ745" s="479"/>
      <c r="UXK745" s="479"/>
      <c r="UXL745" s="479"/>
      <c r="UXM745" s="479"/>
      <c r="UXN745" s="479"/>
      <c r="UXO745" s="479"/>
      <c r="UXP745" s="479"/>
      <c r="UXQ745" s="479"/>
      <c r="UXR745" s="479"/>
      <c r="UXS745" s="479"/>
      <c r="UXT745" s="479"/>
      <c r="UXU745" s="479"/>
      <c r="UXV745" s="479"/>
      <c r="UXW745" s="479"/>
      <c r="UXX745" s="479"/>
      <c r="UXY745" s="479"/>
      <c r="UXZ745" s="479"/>
      <c r="UYA745" s="479"/>
      <c r="UYB745" s="479"/>
      <c r="UYC745" s="479"/>
      <c r="UYD745" s="479"/>
      <c r="UYE745" s="479"/>
      <c r="UYF745" s="479"/>
      <c r="UYG745" s="479"/>
      <c r="UYH745" s="479"/>
      <c r="UYI745" s="479"/>
      <c r="UYJ745" s="479"/>
      <c r="UYK745" s="479"/>
      <c r="UYL745" s="479"/>
      <c r="UYM745" s="479"/>
      <c r="UYN745" s="479"/>
      <c r="UYO745" s="479"/>
      <c r="UYP745" s="479"/>
      <c r="UYQ745" s="479"/>
      <c r="UYR745" s="479"/>
      <c r="UYS745" s="479"/>
      <c r="UYT745" s="479"/>
      <c r="UYU745" s="479"/>
      <c r="UYV745" s="479"/>
      <c r="UYW745" s="479"/>
      <c r="UYX745" s="479"/>
      <c r="UYY745" s="479"/>
      <c r="UYZ745" s="479"/>
      <c r="UZA745" s="479"/>
      <c r="UZB745" s="479"/>
      <c r="UZC745" s="479"/>
      <c r="UZD745" s="479"/>
      <c r="UZE745" s="479"/>
      <c r="UZF745" s="479"/>
      <c r="UZG745" s="479"/>
      <c r="UZH745" s="479"/>
      <c r="UZI745" s="479"/>
      <c r="UZJ745" s="479"/>
      <c r="UZK745" s="479"/>
      <c r="UZL745" s="479"/>
      <c r="UZM745" s="479"/>
      <c r="UZN745" s="479"/>
      <c r="UZO745" s="479"/>
      <c r="UZP745" s="479"/>
      <c r="UZQ745" s="479"/>
      <c r="UZR745" s="479"/>
      <c r="UZS745" s="479"/>
      <c r="UZT745" s="479"/>
      <c r="UZU745" s="479"/>
      <c r="UZV745" s="479"/>
      <c r="UZW745" s="479"/>
      <c r="UZX745" s="479"/>
      <c r="UZY745" s="479"/>
      <c r="UZZ745" s="479"/>
      <c r="VAA745" s="479"/>
      <c r="VAB745" s="479"/>
      <c r="VAC745" s="479"/>
      <c r="VAD745" s="479"/>
      <c r="VAE745" s="479"/>
      <c r="VAF745" s="479"/>
      <c r="VAG745" s="479"/>
      <c r="VAH745" s="479"/>
      <c r="VAI745" s="479"/>
      <c r="VAJ745" s="479"/>
      <c r="VAK745" s="479"/>
      <c r="VAL745" s="479"/>
      <c r="VAM745" s="479"/>
      <c r="VAN745" s="479"/>
      <c r="VAO745" s="479"/>
      <c r="VAP745" s="479"/>
      <c r="VAQ745" s="479"/>
      <c r="VAR745" s="479"/>
      <c r="VAS745" s="479"/>
      <c r="VAT745" s="479"/>
      <c r="VAU745" s="479"/>
      <c r="VAV745" s="479"/>
      <c r="VAW745" s="479"/>
      <c r="VAX745" s="479"/>
      <c r="VAY745" s="479"/>
      <c r="VAZ745" s="479"/>
      <c r="VBA745" s="479"/>
      <c r="VBB745" s="479"/>
      <c r="VBC745" s="479"/>
      <c r="VBD745" s="479"/>
      <c r="VBE745" s="479"/>
      <c r="VBF745" s="479"/>
      <c r="VBG745" s="479"/>
      <c r="VBH745" s="479"/>
      <c r="VBI745" s="479"/>
      <c r="VBJ745" s="479"/>
      <c r="VBK745" s="479"/>
      <c r="VBL745" s="479"/>
      <c r="VBM745" s="479"/>
      <c r="VBN745" s="479"/>
      <c r="VBO745" s="479"/>
      <c r="VBP745" s="479"/>
      <c r="VBQ745" s="479"/>
      <c r="VBR745" s="479"/>
      <c r="VBS745" s="479"/>
      <c r="VBT745" s="479"/>
      <c r="VBU745" s="479"/>
      <c r="VBV745" s="479"/>
      <c r="VBW745" s="479"/>
      <c r="VBX745" s="479"/>
      <c r="VBY745" s="479"/>
      <c r="VBZ745" s="479"/>
      <c r="VCA745" s="479"/>
      <c r="VCB745" s="479"/>
      <c r="VCC745" s="479"/>
      <c r="VCD745" s="479"/>
      <c r="VCE745" s="479"/>
      <c r="VCF745" s="479"/>
      <c r="VCG745" s="479"/>
      <c r="VCH745" s="479"/>
      <c r="VCI745" s="479"/>
      <c r="VCJ745" s="479"/>
      <c r="VCK745" s="479"/>
      <c r="VCL745" s="479"/>
      <c r="VCM745" s="479"/>
      <c r="VCN745" s="479"/>
      <c r="VCO745" s="479"/>
      <c r="VCP745" s="479"/>
      <c r="VCQ745" s="479"/>
      <c r="VCR745" s="479"/>
      <c r="VCS745" s="479"/>
      <c r="VCT745" s="479"/>
      <c r="VCU745" s="479"/>
      <c r="VCV745" s="479"/>
      <c r="VCW745" s="479"/>
      <c r="VCX745" s="479"/>
      <c r="VCY745" s="479"/>
      <c r="VCZ745" s="479"/>
      <c r="VDA745" s="479"/>
      <c r="VDB745" s="479"/>
      <c r="VDC745" s="479"/>
      <c r="VDD745" s="479"/>
      <c r="VDE745" s="479"/>
      <c r="VDF745" s="479"/>
      <c r="VDG745" s="479"/>
      <c r="VDH745" s="479"/>
      <c r="VDI745" s="479"/>
      <c r="VDJ745" s="479"/>
      <c r="VDK745" s="479"/>
      <c r="VDL745" s="479"/>
      <c r="VDM745" s="479"/>
      <c r="VDN745" s="479"/>
      <c r="VDO745" s="479"/>
      <c r="VDP745" s="479"/>
      <c r="VDQ745" s="479"/>
      <c r="VDR745" s="479"/>
      <c r="VDS745" s="479"/>
      <c r="VDT745" s="479"/>
      <c r="VDU745" s="479"/>
      <c r="VDV745" s="479"/>
      <c r="VDW745" s="479"/>
      <c r="VDX745" s="479"/>
      <c r="VDY745" s="479"/>
      <c r="VDZ745" s="479"/>
      <c r="VEA745" s="479"/>
      <c r="VEB745" s="479"/>
      <c r="VEC745" s="479"/>
      <c r="VED745" s="479"/>
      <c r="VEE745" s="479"/>
      <c r="VEF745" s="479"/>
      <c r="VEG745" s="479"/>
      <c r="VEH745" s="479"/>
      <c r="VEI745" s="479"/>
      <c r="VEJ745" s="479"/>
      <c r="VEK745" s="479"/>
      <c r="VEL745" s="479"/>
      <c r="VEM745" s="479"/>
      <c r="VEN745" s="479"/>
      <c r="VEO745" s="479"/>
      <c r="VEP745" s="479"/>
      <c r="VEQ745" s="479"/>
      <c r="VER745" s="479"/>
      <c r="VES745" s="479"/>
      <c r="VET745" s="479"/>
      <c r="VEU745" s="479"/>
      <c r="VEV745" s="479"/>
      <c r="VEW745" s="479"/>
      <c r="VEX745" s="479"/>
      <c r="VEY745" s="479"/>
      <c r="VEZ745" s="479"/>
      <c r="VFA745" s="479"/>
      <c r="VFB745" s="479"/>
      <c r="VFC745" s="479"/>
      <c r="VFD745" s="479"/>
      <c r="VFE745" s="479"/>
      <c r="VFF745" s="479"/>
      <c r="VFG745" s="479"/>
      <c r="VFH745" s="479"/>
      <c r="VFI745" s="479"/>
      <c r="VFJ745" s="479"/>
      <c r="VFK745" s="479"/>
      <c r="VFL745" s="479"/>
      <c r="VFM745" s="479"/>
      <c r="VFN745" s="479"/>
      <c r="VFO745" s="479"/>
      <c r="VFP745" s="479"/>
      <c r="VFQ745" s="479"/>
      <c r="VFR745" s="479"/>
      <c r="VFS745" s="479"/>
      <c r="VFT745" s="479"/>
      <c r="VFU745" s="479"/>
      <c r="VFV745" s="479"/>
      <c r="VFW745" s="479"/>
      <c r="VFX745" s="479"/>
      <c r="VFY745" s="479"/>
      <c r="VFZ745" s="479"/>
      <c r="VGA745" s="479"/>
      <c r="VGB745" s="479"/>
      <c r="VGC745" s="479"/>
      <c r="VGD745" s="479"/>
      <c r="VGE745" s="479"/>
      <c r="VGF745" s="479"/>
      <c r="VGG745" s="479"/>
      <c r="VGH745" s="479"/>
      <c r="VGI745" s="479"/>
      <c r="VGJ745" s="479"/>
      <c r="VGK745" s="479"/>
      <c r="VGL745" s="479"/>
      <c r="VGM745" s="479"/>
      <c r="VGN745" s="479"/>
      <c r="VGO745" s="479"/>
      <c r="VGP745" s="479"/>
      <c r="VGQ745" s="479"/>
      <c r="VGR745" s="479"/>
      <c r="VGS745" s="479"/>
      <c r="VGT745" s="479"/>
      <c r="VGU745" s="479"/>
      <c r="VGV745" s="479"/>
      <c r="VGW745" s="479"/>
      <c r="VGX745" s="479"/>
      <c r="VGY745" s="479"/>
      <c r="VGZ745" s="479"/>
      <c r="VHA745" s="479"/>
      <c r="VHB745" s="479"/>
      <c r="VHC745" s="479"/>
      <c r="VHD745" s="479"/>
      <c r="VHE745" s="479"/>
      <c r="VHF745" s="479"/>
      <c r="VHG745" s="479"/>
      <c r="VHH745" s="479"/>
      <c r="VHI745" s="479"/>
      <c r="VHJ745" s="479"/>
      <c r="VHK745" s="479"/>
      <c r="VHL745" s="479"/>
      <c r="VHM745" s="479"/>
      <c r="VHN745" s="479"/>
      <c r="VHO745" s="479"/>
      <c r="VHP745" s="479"/>
      <c r="VHQ745" s="479"/>
      <c r="VHR745" s="479"/>
      <c r="VHS745" s="479"/>
      <c r="VHT745" s="479"/>
      <c r="VHU745" s="479"/>
      <c r="VHV745" s="479"/>
      <c r="VHW745" s="479"/>
      <c r="VHX745" s="479"/>
      <c r="VHY745" s="479"/>
      <c r="VHZ745" s="479"/>
      <c r="VIA745" s="479"/>
      <c r="VIB745" s="479"/>
      <c r="VIC745" s="479"/>
      <c r="VID745" s="479"/>
      <c r="VIE745" s="479"/>
      <c r="VIF745" s="479"/>
      <c r="VIG745" s="479"/>
      <c r="VIH745" s="479"/>
      <c r="VII745" s="479"/>
      <c r="VIJ745" s="479"/>
      <c r="VIK745" s="479"/>
      <c r="VIL745" s="479"/>
      <c r="VIM745" s="479"/>
      <c r="VIN745" s="479"/>
      <c r="VIO745" s="479"/>
      <c r="VIP745" s="479"/>
      <c r="VIQ745" s="479"/>
      <c r="VIR745" s="479"/>
      <c r="VIS745" s="479"/>
      <c r="VIT745" s="479"/>
      <c r="VIU745" s="479"/>
      <c r="VIV745" s="479"/>
      <c r="VIW745" s="479"/>
      <c r="VIX745" s="479"/>
      <c r="VIY745" s="479"/>
      <c r="VIZ745" s="479"/>
      <c r="VJA745" s="479"/>
      <c r="VJB745" s="479"/>
      <c r="VJC745" s="479"/>
      <c r="VJD745" s="479"/>
      <c r="VJE745" s="479"/>
      <c r="VJF745" s="479"/>
      <c r="VJG745" s="479"/>
      <c r="VJH745" s="479"/>
      <c r="VJI745" s="479"/>
      <c r="VJJ745" s="479"/>
      <c r="VJK745" s="479"/>
      <c r="VJL745" s="479"/>
      <c r="VJM745" s="479"/>
      <c r="VJN745" s="479"/>
      <c r="VJO745" s="479"/>
      <c r="VJP745" s="479"/>
      <c r="VJQ745" s="479"/>
      <c r="VJR745" s="479"/>
      <c r="VJS745" s="479"/>
      <c r="VJT745" s="479"/>
      <c r="VJU745" s="479"/>
      <c r="VJV745" s="479"/>
      <c r="VJW745" s="479"/>
      <c r="VJX745" s="479"/>
      <c r="VJY745" s="479"/>
      <c r="VJZ745" s="479"/>
      <c r="VKA745" s="479"/>
      <c r="VKB745" s="479"/>
      <c r="VKC745" s="479"/>
      <c r="VKD745" s="479"/>
      <c r="VKE745" s="479"/>
      <c r="VKF745" s="479"/>
      <c r="VKG745" s="479"/>
      <c r="VKH745" s="479"/>
      <c r="VKI745" s="479"/>
      <c r="VKJ745" s="479"/>
      <c r="VKK745" s="479"/>
      <c r="VKL745" s="479"/>
      <c r="VKM745" s="479"/>
      <c r="VKN745" s="479"/>
      <c r="VKO745" s="479"/>
      <c r="VKP745" s="479"/>
      <c r="VKQ745" s="479"/>
      <c r="VKR745" s="479"/>
      <c r="VKS745" s="479"/>
      <c r="VKT745" s="479"/>
      <c r="VKU745" s="479"/>
      <c r="VKV745" s="479"/>
      <c r="VKW745" s="479"/>
      <c r="VKX745" s="479"/>
      <c r="VKY745" s="479"/>
      <c r="VKZ745" s="479"/>
      <c r="VLA745" s="479"/>
      <c r="VLB745" s="479"/>
      <c r="VLC745" s="479"/>
      <c r="VLD745" s="479"/>
      <c r="VLE745" s="479"/>
      <c r="VLF745" s="479"/>
      <c r="VLG745" s="479"/>
      <c r="VLH745" s="479"/>
      <c r="VLI745" s="479"/>
      <c r="VLJ745" s="479"/>
      <c r="VLK745" s="479"/>
      <c r="VLL745" s="479"/>
      <c r="VLM745" s="479"/>
      <c r="VLN745" s="479"/>
      <c r="VLO745" s="479"/>
      <c r="VLP745" s="479"/>
      <c r="VLQ745" s="479"/>
      <c r="VLR745" s="479"/>
      <c r="VLS745" s="479"/>
      <c r="VLT745" s="479"/>
      <c r="VLU745" s="479"/>
      <c r="VLV745" s="479"/>
      <c r="VLW745" s="479"/>
      <c r="VLX745" s="479"/>
      <c r="VLY745" s="479"/>
      <c r="VLZ745" s="479"/>
      <c r="VMA745" s="479"/>
      <c r="VMB745" s="479"/>
      <c r="VMC745" s="479"/>
      <c r="VMD745" s="479"/>
      <c r="VME745" s="479"/>
      <c r="VMF745" s="479"/>
      <c r="VMG745" s="479"/>
      <c r="VMH745" s="479"/>
      <c r="VMI745" s="479"/>
      <c r="VMJ745" s="479"/>
      <c r="VMK745" s="479"/>
      <c r="VML745" s="479"/>
      <c r="VMM745" s="479"/>
      <c r="VMN745" s="479"/>
      <c r="VMO745" s="479"/>
      <c r="VMP745" s="479"/>
      <c r="VMQ745" s="479"/>
      <c r="VMR745" s="479"/>
      <c r="VMS745" s="479"/>
      <c r="VMT745" s="479"/>
      <c r="VMU745" s="479"/>
      <c r="VMV745" s="479"/>
      <c r="VMW745" s="479"/>
      <c r="VMX745" s="479"/>
      <c r="VMY745" s="479"/>
      <c r="VMZ745" s="479"/>
      <c r="VNA745" s="479"/>
      <c r="VNB745" s="479"/>
      <c r="VNC745" s="479"/>
      <c r="VND745" s="479"/>
      <c r="VNE745" s="479"/>
      <c r="VNF745" s="479"/>
      <c r="VNG745" s="479"/>
      <c r="VNH745" s="479"/>
      <c r="VNI745" s="479"/>
      <c r="VNJ745" s="479"/>
      <c r="VNK745" s="479"/>
      <c r="VNL745" s="479"/>
      <c r="VNM745" s="479"/>
      <c r="VNN745" s="479"/>
      <c r="VNO745" s="479"/>
      <c r="VNP745" s="479"/>
      <c r="VNQ745" s="479"/>
      <c r="VNR745" s="479"/>
      <c r="VNS745" s="479"/>
      <c r="VNT745" s="479"/>
      <c r="VNU745" s="479"/>
      <c r="VNV745" s="479"/>
      <c r="VNW745" s="479"/>
      <c r="VNX745" s="479"/>
      <c r="VNY745" s="479"/>
      <c r="VNZ745" s="479"/>
      <c r="VOA745" s="479"/>
      <c r="VOB745" s="479"/>
      <c r="VOC745" s="479"/>
      <c r="VOD745" s="479"/>
      <c r="VOE745" s="479"/>
      <c r="VOF745" s="479"/>
      <c r="VOG745" s="479"/>
      <c r="VOH745" s="479"/>
      <c r="VOI745" s="479"/>
      <c r="VOJ745" s="479"/>
      <c r="VOK745" s="479"/>
      <c r="VOL745" s="479"/>
      <c r="VOM745" s="479"/>
      <c r="VON745" s="479"/>
      <c r="VOO745" s="479"/>
      <c r="VOP745" s="479"/>
      <c r="VOQ745" s="479"/>
      <c r="VOR745" s="479"/>
      <c r="VOS745" s="479"/>
      <c r="VOT745" s="479"/>
      <c r="VOU745" s="479"/>
      <c r="VOV745" s="479"/>
      <c r="VOW745" s="479"/>
      <c r="VOX745" s="479"/>
      <c r="VOY745" s="479"/>
      <c r="VOZ745" s="479"/>
      <c r="VPA745" s="479"/>
      <c r="VPB745" s="479"/>
      <c r="VPC745" s="479"/>
      <c r="VPD745" s="479"/>
      <c r="VPE745" s="479"/>
      <c r="VPF745" s="479"/>
      <c r="VPG745" s="479"/>
      <c r="VPH745" s="479"/>
      <c r="VPI745" s="479"/>
      <c r="VPJ745" s="479"/>
      <c r="VPK745" s="479"/>
      <c r="VPL745" s="479"/>
      <c r="VPM745" s="479"/>
      <c r="VPN745" s="479"/>
      <c r="VPO745" s="479"/>
      <c r="VPP745" s="479"/>
      <c r="VPQ745" s="479"/>
      <c r="VPR745" s="479"/>
      <c r="VPS745" s="479"/>
      <c r="VPT745" s="479"/>
      <c r="VPU745" s="479"/>
      <c r="VPV745" s="479"/>
      <c r="VPW745" s="479"/>
      <c r="VPX745" s="479"/>
      <c r="VPY745" s="479"/>
      <c r="VPZ745" s="479"/>
      <c r="VQA745" s="479"/>
      <c r="VQB745" s="479"/>
      <c r="VQC745" s="479"/>
      <c r="VQD745" s="479"/>
      <c r="VQE745" s="479"/>
      <c r="VQF745" s="479"/>
      <c r="VQG745" s="479"/>
      <c r="VQH745" s="479"/>
      <c r="VQI745" s="479"/>
      <c r="VQJ745" s="479"/>
      <c r="VQK745" s="479"/>
      <c r="VQL745" s="479"/>
      <c r="VQM745" s="479"/>
      <c r="VQN745" s="479"/>
      <c r="VQO745" s="479"/>
      <c r="VQP745" s="479"/>
      <c r="VQQ745" s="479"/>
      <c r="VQR745" s="479"/>
      <c r="VQS745" s="479"/>
      <c r="VQT745" s="479"/>
      <c r="VQU745" s="479"/>
      <c r="VQV745" s="479"/>
      <c r="VQW745" s="479"/>
      <c r="VQX745" s="479"/>
      <c r="VQY745" s="479"/>
      <c r="VQZ745" s="479"/>
      <c r="VRA745" s="479"/>
      <c r="VRB745" s="479"/>
      <c r="VRC745" s="479"/>
      <c r="VRD745" s="479"/>
      <c r="VRE745" s="479"/>
      <c r="VRF745" s="479"/>
      <c r="VRG745" s="479"/>
      <c r="VRH745" s="479"/>
      <c r="VRI745" s="479"/>
      <c r="VRJ745" s="479"/>
      <c r="VRK745" s="479"/>
      <c r="VRL745" s="479"/>
      <c r="VRM745" s="479"/>
      <c r="VRN745" s="479"/>
      <c r="VRO745" s="479"/>
      <c r="VRP745" s="479"/>
      <c r="VRQ745" s="479"/>
      <c r="VRR745" s="479"/>
      <c r="VRS745" s="479"/>
      <c r="VRT745" s="479"/>
      <c r="VRU745" s="479"/>
      <c r="VRV745" s="479"/>
      <c r="VRW745" s="479"/>
      <c r="VRX745" s="479"/>
      <c r="VRY745" s="479"/>
      <c r="VRZ745" s="479"/>
      <c r="VSA745" s="479"/>
      <c r="VSB745" s="479"/>
      <c r="VSC745" s="479"/>
      <c r="VSD745" s="479"/>
      <c r="VSE745" s="479"/>
      <c r="VSF745" s="479"/>
      <c r="VSG745" s="479"/>
      <c r="VSH745" s="479"/>
      <c r="VSI745" s="479"/>
      <c r="VSJ745" s="479"/>
      <c r="VSK745" s="479"/>
      <c r="VSL745" s="479"/>
      <c r="VSM745" s="479"/>
      <c r="VSN745" s="479"/>
      <c r="VSO745" s="479"/>
      <c r="VSP745" s="479"/>
      <c r="VSQ745" s="479"/>
      <c r="VSR745" s="479"/>
      <c r="VSS745" s="479"/>
      <c r="VST745" s="479"/>
      <c r="VSU745" s="479"/>
      <c r="VSV745" s="479"/>
      <c r="VSW745" s="479"/>
      <c r="VSX745" s="479"/>
      <c r="VSY745" s="479"/>
      <c r="VSZ745" s="479"/>
      <c r="VTA745" s="479"/>
      <c r="VTB745" s="479"/>
      <c r="VTC745" s="479"/>
      <c r="VTD745" s="479"/>
      <c r="VTE745" s="479"/>
      <c r="VTF745" s="479"/>
      <c r="VTG745" s="479"/>
      <c r="VTH745" s="479"/>
      <c r="VTI745" s="479"/>
      <c r="VTJ745" s="479"/>
      <c r="VTK745" s="479"/>
      <c r="VTL745" s="479"/>
      <c r="VTM745" s="479"/>
      <c r="VTN745" s="479"/>
      <c r="VTO745" s="479"/>
      <c r="VTP745" s="479"/>
      <c r="VTQ745" s="479"/>
      <c r="VTR745" s="479"/>
      <c r="VTS745" s="479"/>
      <c r="VTT745" s="479"/>
      <c r="VTU745" s="479"/>
      <c r="VTV745" s="479"/>
      <c r="VTW745" s="479"/>
      <c r="VTX745" s="479"/>
      <c r="VTY745" s="479"/>
      <c r="VTZ745" s="479"/>
      <c r="VUA745" s="479"/>
      <c r="VUB745" s="479"/>
      <c r="VUC745" s="479"/>
      <c r="VUD745" s="479"/>
      <c r="VUE745" s="479"/>
      <c r="VUF745" s="479"/>
      <c r="VUG745" s="479"/>
      <c r="VUH745" s="479"/>
      <c r="VUI745" s="479"/>
      <c r="VUJ745" s="479"/>
      <c r="VUK745" s="479"/>
      <c r="VUL745" s="479"/>
      <c r="VUM745" s="479"/>
      <c r="VUN745" s="479"/>
      <c r="VUO745" s="479"/>
      <c r="VUP745" s="479"/>
      <c r="VUQ745" s="479"/>
      <c r="VUR745" s="479"/>
      <c r="VUS745" s="479"/>
      <c r="VUT745" s="479"/>
      <c r="VUU745" s="479"/>
      <c r="VUV745" s="479"/>
      <c r="VUW745" s="479"/>
      <c r="VUX745" s="479"/>
      <c r="VUY745" s="479"/>
      <c r="VUZ745" s="479"/>
      <c r="VVA745" s="479"/>
      <c r="VVB745" s="479"/>
      <c r="VVC745" s="479"/>
      <c r="VVD745" s="479"/>
      <c r="VVE745" s="479"/>
      <c r="VVF745" s="479"/>
      <c r="VVG745" s="479"/>
      <c r="VVH745" s="479"/>
      <c r="VVI745" s="479"/>
      <c r="VVJ745" s="479"/>
      <c r="VVK745" s="479"/>
      <c r="VVL745" s="479"/>
      <c r="VVM745" s="479"/>
      <c r="VVN745" s="479"/>
      <c r="VVO745" s="479"/>
      <c r="VVP745" s="479"/>
      <c r="VVQ745" s="479"/>
      <c r="VVR745" s="479"/>
      <c r="VVS745" s="479"/>
      <c r="VVT745" s="479"/>
      <c r="VVU745" s="479"/>
      <c r="VVV745" s="479"/>
      <c r="VVW745" s="479"/>
      <c r="VVX745" s="479"/>
      <c r="VVY745" s="479"/>
      <c r="VVZ745" s="479"/>
      <c r="VWA745" s="479"/>
      <c r="VWB745" s="479"/>
      <c r="VWC745" s="479"/>
      <c r="VWD745" s="479"/>
      <c r="VWE745" s="479"/>
      <c r="VWF745" s="479"/>
      <c r="VWG745" s="479"/>
      <c r="VWH745" s="479"/>
      <c r="VWI745" s="479"/>
      <c r="VWJ745" s="479"/>
      <c r="VWK745" s="479"/>
      <c r="VWL745" s="479"/>
      <c r="VWM745" s="479"/>
      <c r="VWN745" s="479"/>
      <c r="VWO745" s="479"/>
      <c r="VWP745" s="479"/>
      <c r="VWQ745" s="479"/>
      <c r="VWR745" s="479"/>
      <c r="VWS745" s="479"/>
      <c r="VWT745" s="479"/>
      <c r="VWU745" s="479"/>
      <c r="VWV745" s="479"/>
      <c r="VWW745" s="479"/>
      <c r="VWX745" s="479"/>
      <c r="VWY745" s="479"/>
      <c r="VWZ745" s="479"/>
      <c r="VXA745" s="479"/>
      <c r="VXB745" s="479"/>
      <c r="VXC745" s="479"/>
      <c r="VXD745" s="479"/>
      <c r="VXE745" s="479"/>
      <c r="VXF745" s="479"/>
      <c r="VXG745" s="479"/>
      <c r="VXH745" s="479"/>
      <c r="VXI745" s="479"/>
      <c r="VXJ745" s="479"/>
      <c r="VXK745" s="479"/>
      <c r="VXL745" s="479"/>
      <c r="VXM745" s="479"/>
      <c r="VXN745" s="479"/>
      <c r="VXO745" s="479"/>
      <c r="VXP745" s="479"/>
      <c r="VXQ745" s="479"/>
      <c r="VXR745" s="479"/>
      <c r="VXS745" s="479"/>
      <c r="VXT745" s="479"/>
      <c r="VXU745" s="479"/>
      <c r="VXV745" s="479"/>
      <c r="VXW745" s="479"/>
      <c r="VXX745" s="479"/>
      <c r="VXY745" s="479"/>
      <c r="VXZ745" s="479"/>
      <c r="VYA745" s="479"/>
      <c r="VYB745" s="479"/>
      <c r="VYC745" s="479"/>
      <c r="VYD745" s="479"/>
      <c r="VYE745" s="479"/>
      <c r="VYF745" s="479"/>
      <c r="VYG745" s="479"/>
      <c r="VYH745" s="479"/>
      <c r="VYI745" s="479"/>
      <c r="VYJ745" s="479"/>
      <c r="VYK745" s="479"/>
      <c r="VYL745" s="479"/>
      <c r="VYM745" s="479"/>
      <c r="VYN745" s="479"/>
      <c r="VYO745" s="479"/>
      <c r="VYP745" s="479"/>
      <c r="VYQ745" s="479"/>
      <c r="VYR745" s="479"/>
      <c r="VYS745" s="479"/>
      <c r="VYT745" s="479"/>
      <c r="VYU745" s="479"/>
      <c r="VYV745" s="479"/>
      <c r="VYW745" s="479"/>
      <c r="VYX745" s="479"/>
      <c r="VYY745" s="479"/>
      <c r="VYZ745" s="479"/>
      <c r="VZA745" s="479"/>
      <c r="VZB745" s="479"/>
      <c r="VZC745" s="479"/>
      <c r="VZD745" s="479"/>
      <c r="VZE745" s="479"/>
      <c r="VZF745" s="479"/>
      <c r="VZG745" s="479"/>
      <c r="VZH745" s="479"/>
      <c r="VZI745" s="479"/>
      <c r="VZJ745" s="479"/>
      <c r="VZK745" s="479"/>
      <c r="VZL745" s="479"/>
      <c r="VZM745" s="479"/>
      <c r="VZN745" s="479"/>
      <c r="VZO745" s="479"/>
      <c r="VZP745" s="479"/>
      <c r="VZQ745" s="479"/>
      <c r="VZR745" s="479"/>
      <c r="VZS745" s="479"/>
      <c r="VZT745" s="479"/>
      <c r="VZU745" s="479"/>
      <c r="VZV745" s="479"/>
      <c r="VZW745" s="479"/>
      <c r="VZX745" s="479"/>
      <c r="VZY745" s="479"/>
      <c r="VZZ745" s="479"/>
      <c r="WAA745" s="479"/>
      <c r="WAB745" s="479"/>
      <c r="WAC745" s="479"/>
      <c r="WAD745" s="479"/>
      <c r="WAE745" s="479"/>
      <c r="WAF745" s="479"/>
      <c r="WAG745" s="479"/>
      <c r="WAH745" s="479"/>
      <c r="WAI745" s="479"/>
      <c r="WAJ745" s="479"/>
      <c r="WAK745" s="479"/>
      <c r="WAL745" s="479"/>
      <c r="WAM745" s="479"/>
      <c r="WAN745" s="479"/>
      <c r="WAO745" s="479"/>
      <c r="WAP745" s="479"/>
      <c r="WAQ745" s="479"/>
      <c r="WAR745" s="479"/>
      <c r="WAS745" s="479"/>
      <c r="WAT745" s="479"/>
      <c r="WAU745" s="479"/>
      <c r="WAV745" s="479"/>
      <c r="WAW745" s="479"/>
      <c r="WAX745" s="479"/>
      <c r="WAY745" s="479"/>
      <c r="WAZ745" s="479"/>
      <c r="WBA745" s="479"/>
      <c r="WBB745" s="479"/>
      <c r="WBC745" s="479"/>
      <c r="WBD745" s="479"/>
      <c r="WBE745" s="479"/>
      <c r="WBF745" s="479"/>
      <c r="WBG745" s="479"/>
      <c r="WBH745" s="479"/>
      <c r="WBI745" s="479"/>
      <c r="WBJ745" s="479"/>
      <c r="WBK745" s="479"/>
      <c r="WBL745" s="479"/>
      <c r="WBM745" s="479"/>
      <c r="WBN745" s="479"/>
      <c r="WBO745" s="479"/>
      <c r="WBP745" s="479"/>
      <c r="WBQ745" s="479"/>
      <c r="WBR745" s="479"/>
      <c r="WBS745" s="479"/>
      <c r="WBT745" s="479"/>
      <c r="WBU745" s="479"/>
      <c r="WBV745" s="479"/>
      <c r="WBW745" s="479"/>
      <c r="WBX745" s="479"/>
      <c r="WBY745" s="479"/>
      <c r="WBZ745" s="479"/>
      <c r="WCA745" s="479"/>
      <c r="WCB745" s="479"/>
      <c r="WCC745" s="479"/>
      <c r="WCD745" s="479"/>
      <c r="WCE745" s="479"/>
      <c r="WCF745" s="479"/>
      <c r="WCG745" s="479"/>
      <c r="WCH745" s="479"/>
      <c r="WCI745" s="479"/>
      <c r="WCJ745" s="479"/>
      <c r="WCK745" s="479"/>
      <c r="WCL745" s="479"/>
      <c r="WCM745" s="479"/>
      <c r="WCN745" s="479"/>
      <c r="WCO745" s="479"/>
      <c r="WCP745" s="479"/>
      <c r="WCQ745" s="479"/>
      <c r="WCR745" s="479"/>
      <c r="WCS745" s="479"/>
      <c r="WCT745" s="479"/>
      <c r="WCU745" s="479"/>
      <c r="WCV745" s="479"/>
      <c r="WCW745" s="479"/>
      <c r="WCX745" s="479"/>
      <c r="WCY745" s="479"/>
      <c r="WCZ745" s="479"/>
      <c r="WDA745" s="479"/>
      <c r="WDB745" s="479"/>
      <c r="WDC745" s="479"/>
      <c r="WDD745" s="479"/>
      <c r="WDE745" s="479"/>
      <c r="WDF745" s="479"/>
      <c r="WDG745" s="479"/>
      <c r="WDH745" s="479"/>
      <c r="WDI745" s="479"/>
      <c r="WDJ745" s="479"/>
      <c r="WDK745" s="479"/>
      <c r="WDL745" s="479"/>
      <c r="WDM745" s="479"/>
      <c r="WDN745" s="479"/>
      <c r="WDO745" s="479"/>
      <c r="WDP745" s="479"/>
      <c r="WDQ745" s="479"/>
      <c r="WDR745" s="479"/>
      <c r="WDS745" s="479"/>
      <c r="WDT745" s="479"/>
      <c r="WDU745" s="479"/>
      <c r="WDV745" s="479"/>
      <c r="WDW745" s="479"/>
      <c r="WDX745" s="479"/>
      <c r="WDY745" s="479"/>
      <c r="WDZ745" s="479"/>
      <c r="WEA745" s="479"/>
      <c r="WEB745" s="479"/>
      <c r="WEC745" s="479"/>
      <c r="WED745" s="479"/>
      <c r="WEE745" s="479"/>
      <c r="WEF745" s="479"/>
      <c r="WEG745" s="479"/>
      <c r="WEH745" s="479"/>
      <c r="WEI745" s="479"/>
      <c r="WEJ745" s="479"/>
      <c r="WEK745" s="479"/>
      <c r="WEL745" s="479"/>
      <c r="WEM745" s="479"/>
      <c r="WEN745" s="479"/>
      <c r="WEO745" s="479"/>
      <c r="WEP745" s="479"/>
      <c r="WEQ745" s="479"/>
      <c r="WER745" s="479"/>
      <c r="WES745" s="479"/>
      <c r="WET745" s="479"/>
      <c r="WEU745" s="479"/>
      <c r="WEV745" s="479"/>
      <c r="WEW745" s="479"/>
      <c r="WEX745" s="479"/>
      <c r="WEY745" s="479"/>
      <c r="WEZ745" s="479"/>
      <c r="WFA745" s="479"/>
      <c r="WFB745" s="479"/>
      <c r="WFC745" s="479"/>
      <c r="WFD745" s="479"/>
      <c r="WFE745" s="479"/>
      <c r="WFF745" s="479"/>
      <c r="WFG745" s="479"/>
      <c r="WFH745" s="479"/>
      <c r="WFI745" s="479"/>
      <c r="WFJ745" s="479"/>
      <c r="WFK745" s="479"/>
      <c r="WFL745" s="479"/>
      <c r="WFM745" s="479"/>
      <c r="WFN745" s="479"/>
      <c r="WFO745" s="479"/>
      <c r="WFP745" s="479"/>
      <c r="WFQ745" s="479"/>
      <c r="WFR745" s="479"/>
      <c r="WFS745" s="479"/>
      <c r="WFT745" s="479"/>
      <c r="WFU745" s="479"/>
      <c r="WFV745" s="479"/>
      <c r="WFW745" s="479"/>
      <c r="WFX745" s="479"/>
      <c r="WFY745" s="479"/>
      <c r="WFZ745" s="479"/>
      <c r="WGA745" s="479"/>
      <c r="WGB745" s="479"/>
      <c r="WGC745" s="479"/>
      <c r="WGD745" s="479"/>
      <c r="WGE745" s="479"/>
      <c r="WGF745" s="479"/>
      <c r="WGG745" s="479"/>
      <c r="WGH745" s="479"/>
      <c r="WGI745" s="479"/>
      <c r="WGJ745" s="479"/>
      <c r="WGK745" s="479"/>
      <c r="WGL745" s="479"/>
      <c r="WGM745" s="479"/>
      <c r="WGN745" s="479"/>
      <c r="WGO745" s="479"/>
      <c r="WGP745" s="479"/>
      <c r="WGQ745" s="479"/>
      <c r="WGR745" s="479"/>
      <c r="WGS745" s="479"/>
      <c r="WGT745" s="479"/>
      <c r="WGU745" s="479"/>
      <c r="WGV745" s="479"/>
      <c r="WGW745" s="479"/>
      <c r="WGX745" s="479"/>
      <c r="WGY745" s="479"/>
      <c r="WGZ745" s="479"/>
      <c r="WHA745" s="479"/>
      <c r="WHB745" s="479"/>
      <c r="WHC745" s="479"/>
      <c r="WHD745" s="479"/>
      <c r="WHE745" s="479"/>
      <c r="WHF745" s="479"/>
      <c r="WHG745" s="479"/>
      <c r="WHH745" s="479"/>
      <c r="WHI745" s="479"/>
      <c r="WHJ745" s="479"/>
      <c r="WHK745" s="479"/>
      <c r="WHL745" s="479"/>
      <c r="WHM745" s="479"/>
      <c r="WHN745" s="479"/>
      <c r="WHO745" s="479"/>
      <c r="WHP745" s="479"/>
      <c r="WHQ745" s="479"/>
      <c r="WHR745" s="479"/>
      <c r="WHS745" s="479"/>
      <c r="WHT745" s="479"/>
      <c r="WHU745" s="479"/>
      <c r="WHV745" s="479"/>
      <c r="WHW745" s="479"/>
      <c r="WHX745" s="479"/>
      <c r="WHY745" s="479"/>
      <c r="WHZ745" s="479"/>
      <c r="WIA745" s="479"/>
      <c r="WIB745" s="479"/>
      <c r="WIC745" s="479"/>
      <c r="WID745" s="479"/>
      <c r="WIE745" s="479"/>
      <c r="WIF745" s="479"/>
      <c r="WIG745" s="479"/>
      <c r="WIH745" s="479"/>
      <c r="WII745" s="479"/>
      <c r="WIJ745" s="479"/>
      <c r="WIK745" s="479"/>
      <c r="WIL745" s="479"/>
      <c r="WIM745" s="479"/>
      <c r="WIN745" s="479"/>
      <c r="WIO745" s="479"/>
      <c r="WIP745" s="479"/>
      <c r="WIQ745" s="479"/>
      <c r="WIR745" s="479"/>
      <c r="WIS745" s="479"/>
      <c r="WIT745" s="479"/>
      <c r="WIU745" s="479"/>
      <c r="WIV745" s="479"/>
      <c r="WIW745" s="479"/>
      <c r="WIX745" s="479"/>
      <c r="WIY745" s="479"/>
      <c r="WIZ745" s="479"/>
      <c r="WJA745" s="479"/>
      <c r="WJB745" s="479"/>
      <c r="WJC745" s="479"/>
      <c r="WJD745" s="479"/>
      <c r="WJE745" s="479"/>
      <c r="WJF745" s="479"/>
      <c r="WJG745" s="479"/>
      <c r="WJH745" s="479"/>
      <c r="WJI745" s="479"/>
      <c r="WJJ745" s="479"/>
      <c r="WJK745" s="479"/>
      <c r="WJL745" s="479"/>
      <c r="WJM745" s="479"/>
      <c r="WJN745" s="479"/>
      <c r="WJO745" s="479"/>
      <c r="WJP745" s="479"/>
      <c r="WJQ745" s="479"/>
      <c r="WJR745" s="479"/>
      <c r="WJS745" s="479"/>
      <c r="WJT745" s="479"/>
      <c r="WJU745" s="479"/>
      <c r="WJV745" s="479"/>
      <c r="WJW745" s="479"/>
      <c r="WJX745" s="479"/>
      <c r="WJY745" s="479"/>
      <c r="WJZ745" s="479"/>
      <c r="WKA745" s="479"/>
      <c r="WKB745" s="479"/>
      <c r="WKC745" s="479"/>
      <c r="WKD745" s="479"/>
      <c r="WKE745" s="479"/>
      <c r="WKF745" s="479"/>
      <c r="WKG745" s="479"/>
      <c r="WKH745" s="479"/>
      <c r="WKI745" s="479"/>
      <c r="WKJ745" s="479"/>
      <c r="WKK745" s="479"/>
      <c r="WKL745" s="479"/>
      <c r="WKM745" s="479"/>
      <c r="WKN745" s="479"/>
      <c r="WKO745" s="479"/>
      <c r="WKP745" s="479"/>
      <c r="WKQ745" s="479"/>
      <c r="WKR745" s="479"/>
      <c r="WKS745" s="479"/>
      <c r="WKT745" s="479"/>
      <c r="WKU745" s="479"/>
      <c r="WKV745" s="479"/>
      <c r="WKW745" s="479"/>
      <c r="WKX745" s="479"/>
      <c r="WKY745" s="479"/>
      <c r="WKZ745" s="479"/>
      <c r="WLA745" s="479"/>
      <c r="WLB745" s="479"/>
      <c r="WLC745" s="479"/>
      <c r="WLD745" s="479"/>
      <c r="WLE745" s="479"/>
      <c r="WLF745" s="479"/>
      <c r="WLG745" s="479"/>
      <c r="WLH745" s="479"/>
      <c r="WLI745" s="479"/>
      <c r="WLJ745" s="479"/>
      <c r="WLK745" s="479"/>
      <c r="WLL745" s="479"/>
      <c r="WLM745" s="479"/>
      <c r="WLN745" s="479"/>
      <c r="WLO745" s="479"/>
      <c r="WLP745" s="479"/>
      <c r="WLQ745" s="479"/>
      <c r="WLR745" s="479"/>
      <c r="WLS745" s="479"/>
      <c r="WLT745" s="479"/>
      <c r="WLU745" s="479"/>
      <c r="WLV745" s="479"/>
      <c r="WLW745" s="479"/>
      <c r="WLX745" s="479"/>
      <c r="WLY745" s="479"/>
      <c r="WLZ745" s="479"/>
      <c r="WMA745" s="479"/>
      <c r="WMB745" s="479"/>
      <c r="WMC745" s="479"/>
      <c r="WMD745" s="479"/>
      <c r="WME745" s="479"/>
      <c r="WMF745" s="479"/>
      <c r="WMG745" s="479"/>
      <c r="WMH745" s="479"/>
      <c r="WMI745" s="479"/>
      <c r="WMJ745" s="479"/>
      <c r="WMK745" s="479"/>
      <c r="WML745" s="479"/>
      <c r="WMM745" s="479"/>
      <c r="WMN745" s="479"/>
      <c r="WMO745" s="479"/>
      <c r="WMP745" s="479"/>
      <c r="WMQ745" s="479"/>
      <c r="WMR745" s="479"/>
      <c r="WMS745" s="479"/>
      <c r="WMT745" s="479"/>
      <c r="WMU745" s="479"/>
      <c r="WMV745" s="479"/>
      <c r="WMW745" s="479"/>
      <c r="WMX745" s="479"/>
      <c r="WMY745" s="479"/>
      <c r="WMZ745" s="479"/>
      <c r="WNA745" s="479"/>
      <c r="WNB745" s="479"/>
      <c r="WNC745" s="479"/>
      <c r="WND745" s="479"/>
      <c r="WNE745" s="479"/>
      <c r="WNF745" s="479"/>
      <c r="WNG745" s="479"/>
      <c r="WNH745" s="479"/>
      <c r="WNI745" s="479"/>
      <c r="WNJ745" s="479"/>
      <c r="WNK745" s="479"/>
      <c r="WNL745" s="479"/>
      <c r="WNM745" s="479"/>
      <c r="WNN745" s="479"/>
      <c r="WNO745" s="479"/>
      <c r="WNP745" s="479"/>
      <c r="WNQ745" s="479"/>
      <c r="WNR745" s="479"/>
      <c r="WNS745" s="479"/>
      <c r="WNT745" s="479"/>
      <c r="WNU745" s="479"/>
      <c r="WNV745" s="479"/>
      <c r="WNW745" s="479"/>
      <c r="WNX745" s="479"/>
      <c r="WNY745" s="479"/>
      <c r="WNZ745" s="479"/>
      <c r="WOA745" s="479"/>
      <c r="WOB745" s="479"/>
      <c r="WOC745" s="479"/>
      <c r="WOD745" s="479"/>
      <c r="WOE745" s="479"/>
      <c r="WOF745" s="479"/>
      <c r="WOG745" s="479"/>
      <c r="WOH745" s="479"/>
      <c r="WOI745" s="479"/>
      <c r="WOJ745" s="479"/>
      <c r="WOK745" s="479"/>
      <c r="WOL745" s="479"/>
      <c r="WOM745" s="479"/>
      <c r="WON745" s="479"/>
      <c r="WOO745" s="479"/>
      <c r="WOP745" s="479"/>
      <c r="WOQ745" s="479"/>
      <c r="WOR745" s="479"/>
      <c r="WOS745" s="479"/>
      <c r="WOT745" s="479"/>
      <c r="WOU745" s="479"/>
      <c r="WOV745" s="479"/>
      <c r="WOW745" s="479"/>
      <c r="WOX745" s="479"/>
      <c r="WOY745" s="479"/>
      <c r="WOZ745" s="479"/>
      <c r="WPA745" s="479"/>
      <c r="WPB745" s="479"/>
      <c r="WPC745" s="479"/>
      <c r="WPD745" s="479"/>
      <c r="WPE745" s="479"/>
      <c r="WPF745" s="479"/>
      <c r="WPG745" s="479"/>
      <c r="WPH745" s="479"/>
      <c r="WPI745" s="479"/>
      <c r="WPJ745" s="479"/>
      <c r="WPK745" s="479"/>
      <c r="WPL745" s="479"/>
      <c r="WPM745" s="479"/>
      <c r="WPN745" s="479"/>
      <c r="WPO745" s="479"/>
      <c r="WPP745" s="479"/>
      <c r="WPQ745" s="479"/>
      <c r="WPR745" s="479"/>
      <c r="WPS745" s="479"/>
      <c r="WPT745" s="479"/>
      <c r="WPU745" s="479"/>
      <c r="WPV745" s="479"/>
      <c r="WPW745" s="479"/>
      <c r="WPX745" s="479"/>
      <c r="WPY745" s="479"/>
      <c r="WPZ745" s="479"/>
      <c r="WQA745" s="479"/>
      <c r="WQB745" s="479"/>
      <c r="WQC745" s="479"/>
      <c r="WQD745" s="479"/>
      <c r="WQE745" s="479"/>
      <c r="WQF745" s="479"/>
      <c r="WQG745" s="479"/>
      <c r="WQH745" s="479"/>
      <c r="WQI745" s="479"/>
      <c r="WQJ745" s="479"/>
      <c r="WQK745" s="479"/>
      <c r="WQL745" s="479"/>
      <c r="WQM745" s="479"/>
      <c r="WQN745" s="479"/>
      <c r="WQO745" s="479"/>
      <c r="WQP745" s="479"/>
      <c r="WQQ745" s="479"/>
      <c r="WQR745" s="479"/>
      <c r="WQS745" s="479"/>
      <c r="WQT745" s="479"/>
      <c r="WQU745" s="479"/>
      <c r="WQV745" s="479"/>
      <c r="WQW745" s="479"/>
      <c r="WQX745" s="479"/>
      <c r="WQY745" s="479"/>
      <c r="WQZ745" s="479"/>
      <c r="WRA745" s="479"/>
      <c r="WRB745" s="479"/>
      <c r="WRC745" s="479"/>
      <c r="WRD745" s="479"/>
      <c r="WRE745" s="479"/>
      <c r="WRF745" s="479"/>
      <c r="WRG745" s="479"/>
      <c r="WRH745" s="479"/>
      <c r="WRI745" s="479"/>
      <c r="WRJ745" s="479"/>
      <c r="WRK745" s="479"/>
      <c r="WRL745" s="479"/>
      <c r="WRM745" s="479"/>
      <c r="WRN745" s="479"/>
      <c r="WRO745" s="479"/>
      <c r="WRP745" s="479"/>
      <c r="WRQ745" s="479"/>
      <c r="WRR745" s="479"/>
      <c r="WRS745" s="479"/>
      <c r="WRT745" s="479"/>
      <c r="WRU745" s="479"/>
      <c r="WRV745" s="479"/>
      <c r="WRW745" s="479"/>
      <c r="WRX745" s="479"/>
      <c r="WRY745" s="479"/>
      <c r="WRZ745" s="479"/>
      <c r="WSA745" s="479"/>
      <c r="WSB745" s="479"/>
      <c r="WSC745" s="479"/>
      <c r="WSD745" s="479"/>
      <c r="WSE745" s="479"/>
      <c r="WSF745" s="479"/>
      <c r="WSG745" s="479"/>
      <c r="WSH745" s="479"/>
      <c r="WSI745" s="479"/>
      <c r="WSJ745" s="479"/>
      <c r="WSK745" s="479"/>
      <c r="WSL745" s="479"/>
      <c r="WSM745" s="479"/>
      <c r="WSN745" s="479"/>
      <c r="WSO745" s="479"/>
      <c r="WSP745" s="479"/>
      <c r="WSQ745" s="479"/>
      <c r="WSR745" s="479"/>
      <c r="WSS745" s="479"/>
      <c r="WST745" s="479"/>
      <c r="WSU745" s="479"/>
      <c r="WSV745" s="479"/>
      <c r="WSW745" s="479"/>
      <c r="WSX745" s="479"/>
      <c r="WSY745" s="479"/>
      <c r="WSZ745" s="479"/>
      <c r="WTA745" s="479"/>
      <c r="WTB745" s="479"/>
      <c r="WTC745" s="479"/>
      <c r="WTD745" s="479"/>
      <c r="WTE745" s="479"/>
      <c r="WTF745" s="479"/>
      <c r="WTG745" s="479"/>
      <c r="WTH745" s="479"/>
      <c r="WTI745" s="479"/>
      <c r="WTJ745" s="479"/>
      <c r="WTK745" s="479"/>
      <c r="WTL745" s="479"/>
      <c r="WTM745" s="479"/>
      <c r="WTN745" s="479"/>
      <c r="WTO745" s="479"/>
      <c r="WTP745" s="479"/>
      <c r="WTQ745" s="479"/>
      <c r="WTR745" s="479"/>
      <c r="WTS745" s="479"/>
      <c r="WTT745" s="479"/>
      <c r="WTU745" s="479"/>
      <c r="WTV745" s="479"/>
      <c r="WTW745" s="479"/>
      <c r="WTX745" s="479"/>
      <c r="WTY745" s="479"/>
      <c r="WTZ745" s="479"/>
      <c r="WUA745" s="479"/>
      <c r="WUB745" s="479"/>
      <c r="WUC745" s="479"/>
      <c r="WUD745" s="479"/>
      <c r="WUE745" s="479"/>
      <c r="WUF745" s="479"/>
      <c r="WUG745" s="479"/>
      <c r="WUH745" s="479"/>
      <c r="WUI745" s="479"/>
      <c r="WUJ745" s="479"/>
      <c r="WUK745" s="479"/>
      <c r="WUL745" s="479"/>
      <c r="WUM745" s="479"/>
      <c r="WUN745" s="479"/>
      <c r="WUO745" s="479"/>
      <c r="WUP745" s="479"/>
      <c r="WUQ745" s="479"/>
      <c r="WUR745" s="479"/>
      <c r="WUS745" s="479"/>
      <c r="WUT745" s="479"/>
      <c r="WUU745" s="479"/>
      <c r="WUV745" s="479"/>
      <c r="WUW745" s="479"/>
      <c r="WUX745" s="479"/>
      <c r="WUY745" s="479"/>
      <c r="WUZ745" s="479"/>
      <c r="WVA745" s="479"/>
      <c r="WVB745" s="479"/>
      <c r="WVC745" s="479"/>
      <c r="WVD745" s="479"/>
      <c r="WVE745" s="479"/>
      <c r="WVF745" s="479"/>
      <c r="WVG745" s="479"/>
      <c r="WVH745" s="479"/>
      <c r="WVI745" s="479"/>
      <c r="WVJ745" s="479"/>
      <c r="WVK745" s="479"/>
      <c r="WVL745" s="479"/>
      <c r="WVM745" s="479"/>
      <c r="WVN745" s="479"/>
      <c r="WVO745" s="479"/>
      <c r="WVP745" s="479"/>
      <c r="WVQ745" s="479"/>
      <c r="WVR745" s="479"/>
      <c r="WVS745" s="479"/>
      <c r="WVT745" s="479"/>
      <c r="WVU745" s="479"/>
      <c r="WVV745" s="479"/>
      <c r="WVW745" s="479"/>
      <c r="WVX745" s="479"/>
      <c r="WVY745" s="479"/>
      <c r="WVZ745" s="479"/>
      <c r="WWA745" s="479"/>
      <c r="WWB745" s="479"/>
      <c r="WWC745" s="479"/>
      <c r="WWD745" s="479"/>
      <c r="WWE745" s="479"/>
      <c r="WWF745" s="479"/>
      <c r="WWG745" s="479"/>
      <c r="WWH745" s="479"/>
      <c r="WWI745" s="479"/>
      <c r="WWJ745" s="479"/>
      <c r="WWK745" s="479"/>
      <c r="WWL745" s="479"/>
      <c r="WWM745" s="479"/>
      <c r="WWN745" s="479"/>
      <c r="WWO745" s="479"/>
      <c r="WWP745" s="479"/>
      <c r="WWQ745" s="479"/>
      <c r="WWR745" s="479"/>
      <c r="WWS745" s="479"/>
      <c r="WWT745" s="479"/>
      <c r="WWU745" s="479"/>
      <c r="WWV745" s="479"/>
      <c r="WWW745" s="479"/>
      <c r="WWX745" s="479"/>
      <c r="WWY745" s="479"/>
      <c r="WWZ745" s="479"/>
      <c r="WXA745" s="479"/>
      <c r="WXB745" s="479"/>
      <c r="WXC745" s="479"/>
      <c r="WXD745" s="479"/>
      <c r="WXE745" s="479"/>
      <c r="WXF745" s="479"/>
      <c r="WXG745" s="479"/>
      <c r="WXH745" s="479"/>
      <c r="WXI745" s="479"/>
      <c r="WXJ745" s="479"/>
      <c r="WXK745" s="479"/>
      <c r="WXL745" s="479"/>
      <c r="WXM745" s="479"/>
      <c r="WXN745" s="479"/>
      <c r="WXO745" s="479"/>
      <c r="WXP745" s="479"/>
      <c r="WXQ745" s="479"/>
      <c r="WXR745" s="479"/>
      <c r="WXS745" s="479"/>
      <c r="WXT745" s="479"/>
      <c r="WXU745" s="479"/>
      <c r="WXV745" s="479"/>
      <c r="WXW745" s="479"/>
      <c r="WXX745" s="479"/>
      <c r="WXY745" s="479"/>
      <c r="WXZ745" s="479"/>
      <c r="WYA745" s="479"/>
      <c r="WYB745" s="479"/>
      <c r="WYC745" s="479"/>
      <c r="WYD745" s="479"/>
      <c r="WYE745" s="479"/>
      <c r="WYF745" s="479"/>
      <c r="WYG745" s="479"/>
      <c r="WYH745" s="479"/>
      <c r="WYI745" s="479"/>
      <c r="WYJ745" s="479"/>
      <c r="WYK745" s="479"/>
      <c r="WYL745" s="479"/>
      <c r="WYM745" s="479"/>
      <c r="WYN745" s="479"/>
      <c r="WYO745" s="479"/>
      <c r="WYP745" s="479"/>
      <c r="WYQ745" s="479"/>
      <c r="WYR745" s="479"/>
      <c r="WYS745" s="479"/>
      <c r="WYT745" s="479"/>
      <c r="WYU745" s="479"/>
      <c r="WYV745" s="479"/>
      <c r="WYW745" s="479"/>
      <c r="WYX745" s="479"/>
      <c r="WYY745" s="479"/>
      <c r="WYZ745" s="479"/>
      <c r="WZA745" s="479"/>
      <c r="WZB745" s="479"/>
      <c r="WZC745" s="479"/>
      <c r="WZD745" s="479"/>
      <c r="WZE745" s="479"/>
      <c r="WZF745" s="479"/>
      <c r="WZG745" s="479"/>
      <c r="WZH745" s="479"/>
      <c r="WZI745" s="479"/>
      <c r="WZJ745" s="479"/>
      <c r="WZK745" s="479"/>
      <c r="WZL745" s="479"/>
      <c r="WZM745" s="479"/>
      <c r="WZN745" s="479"/>
      <c r="WZO745" s="479"/>
      <c r="WZP745" s="479"/>
      <c r="WZQ745" s="479"/>
      <c r="WZR745" s="479"/>
      <c r="WZS745" s="479"/>
      <c r="WZT745" s="479"/>
      <c r="WZU745" s="479"/>
      <c r="WZV745" s="479"/>
      <c r="WZW745" s="479"/>
      <c r="WZX745" s="479"/>
      <c r="WZY745" s="479"/>
      <c r="WZZ745" s="479"/>
      <c r="XAA745" s="479"/>
      <c r="XAB745" s="479"/>
      <c r="XAC745" s="479"/>
      <c r="XAD745" s="479"/>
      <c r="XAE745" s="479"/>
      <c r="XAF745" s="479"/>
      <c r="XAG745" s="479"/>
      <c r="XAH745" s="479"/>
      <c r="XAI745" s="479"/>
      <c r="XAJ745" s="479"/>
      <c r="XAK745" s="479"/>
      <c r="XAL745" s="479"/>
      <c r="XAM745" s="479"/>
      <c r="XAN745" s="479"/>
      <c r="XAO745" s="479"/>
      <c r="XAP745" s="479"/>
      <c r="XAQ745" s="479"/>
      <c r="XAR745" s="479"/>
      <c r="XAS745" s="479"/>
      <c r="XAT745" s="479"/>
      <c r="XAU745" s="479"/>
      <c r="XAV745" s="479"/>
      <c r="XAW745" s="479"/>
      <c r="XAX745" s="479"/>
      <c r="XAY745" s="479"/>
      <c r="XAZ745" s="479"/>
      <c r="XBA745" s="479"/>
      <c r="XBB745" s="479"/>
      <c r="XBC745" s="479"/>
      <c r="XBD745" s="479"/>
      <c r="XBE745" s="479"/>
      <c r="XBF745" s="479"/>
      <c r="XBG745" s="479"/>
      <c r="XBH745" s="479"/>
      <c r="XBI745" s="479"/>
      <c r="XBJ745" s="479"/>
      <c r="XBK745" s="479"/>
      <c r="XBL745" s="479"/>
      <c r="XBM745" s="479"/>
      <c r="XBN745" s="479"/>
      <c r="XBO745" s="479"/>
      <c r="XBP745" s="479"/>
      <c r="XBQ745" s="479"/>
      <c r="XBR745" s="479"/>
      <c r="XBS745" s="479"/>
      <c r="XBT745" s="479"/>
      <c r="XBU745" s="479"/>
      <c r="XBV745" s="479"/>
      <c r="XBW745" s="479"/>
      <c r="XBX745" s="479"/>
      <c r="XBY745" s="479"/>
      <c r="XBZ745" s="479"/>
      <c r="XCA745" s="479"/>
      <c r="XCB745" s="479"/>
      <c r="XCC745" s="479"/>
      <c r="XCD745" s="479"/>
      <c r="XCE745" s="479"/>
      <c r="XCF745" s="479"/>
      <c r="XCG745" s="479"/>
      <c r="XCH745" s="479"/>
      <c r="XCI745" s="479"/>
      <c r="XCJ745" s="479"/>
      <c r="XCK745" s="479"/>
      <c r="XCL745" s="479"/>
      <c r="XCM745" s="479"/>
      <c r="XCN745" s="479"/>
      <c r="XCO745" s="479"/>
      <c r="XCP745" s="479"/>
      <c r="XCQ745" s="479"/>
      <c r="XCR745" s="479"/>
      <c r="XCS745" s="479"/>
      <c r="XCT745" s="479"/>
      <c r="XCU745" s="479"/>
      <c r="XCV745" s="479"/>
      <c r="XCW745" s="479"/>
      <c r="XCX745" s="479"/>
      <c r="XCY745" s="479"/>
      <c r="XCZ745" s="479"/>
      <c r="XDA745" s="479"/>
      <c r="XDB745" s="479"/>
      <c r="XDC745" s="479"/>
      <c r="XDD745" s="479"/>
      <c r="XDE745" s="479"/>
      <c r="XDF745" s="479"/>
      <c r="XDG745" s="479"/>
      <c r="XDH745" s="479"/>
      <c r="XDI745" s="479"/>
      <c r="XDJ745" s="479"/>
      <c r="XDK745" s="479"/>
      <c r="XDL745" s="479"/>
      <c r="XDM745" s="479"/>
      <c r="XDN745" s="479"/>
      <c r="XDO745" s="479"/>
      <c r="XDP745" s="479"/>
      <c r="XDQ745" s="479"/>
      <c r="XDR745" s="479"/>
      <c r="XDS745" s="479"/>
      <c r="XDT745" s="479"/>
      <c r="XDU745" s="479"/>
      <c r="XDV745" s="479"/>
      <c r="XDW745" s="479"/>
      <c r="XDX745" s="479"/>
      <c r="XDY745" s="479"/>
      <c r="XDZ745" s="479"/>
      <c r="XEA745" s="479"/>
      <c r="XEB745" s="479"/>
      <c r="XEC745" s="479"/>
      <c r="XED745" s="479"/>
      <c r="XEE745" s="479"/>
      <c r="XEF745" s="479"/>
      <c r="XEG745" s="479"/>
      <c r="XEH745" s="479"/>
      <c r="XEI745" s="479"/>
      <c r="XEJ745" s="479"/>
      <c r="XEK745" s="479"/>
      <c r="XEL745" s="479"/>
      <c r="XEM745" s="479"/>
      <c r="XEN745" s="479"/>
      <c r="XEO745" s="479"/>
      <c r="XEP745" s="479"/>
      <c r="XEQ745" s="479"/>
      <c r="XER745" s="479"/>
      <c r="XES745" s="479"/>
      <c r="XET745" s="479"/>
      <c r="XEU745" s="479"/>
      <c r="XEV745" s="479"/>
      <c r="XEW745" s="479"/>
      <c r="XEX745" s="479"/>
      <c r="XEY745" s="479"/>
      <c r="XEZ745" s="479"/>
      <c r="XFA745" s="479"/>
      <c r="XFB745" s="479"/>
      <c r="XFC745" s="479"/>
      <c r="XFD745" s="479"/>
    </row>
    <row r="746" spans="1:16384" ht="12.75" customHeight="1">
      <c r="A746" s="39"/>
      <c r="B746" s="68"/>
      <c r="C746" s="69" t="s">
        <v>1297</v>
      </c>
      <c r="D746" s="68"/>
      <c r="E746" s="68"/>
      <c r="F746" s="68"/>
      <c r="G746" s="684"/>
      <c r="H746" s="684"/>
      <c r="I746" s="684"/>
      <c r="J746" s="684"/>
      <c r="K746" s="684"/>
      <c r="L746" s="68"/>
      <c r="M746" s="68"/>
      <c r="N746" s="68"/>
      <c r="O746" s="68"/>
      <c r="P746" s="68"/>
      <c r="Q746" s="684"/>
      <c r="R746" s="684"/>
      <c r="S746" s="684"/>
      <c r="T746" s="684"/>
      <c r="U746" s="684"/>
      <c r="V746" s="479"/>
      <c r="W746" s="479"/>
      <c r="X746" s="479"/>
      <c r="Y746" s="479"/>
      <c r="Z746" s="479"/>
      <c r="AA746" s="479"/>
      <c r="AB746" s="479"/>
      <c r="AC746" s="479"/>
      <c r="AD746" s="479"/>
      <c r="AE746" s="479"/>
      <c r="AF746" s="479"/>
      <c r="AG746" s="479"/>
      <c r="AH746" s="479"/>
      <c r="AI746" s="479"/>
      <c r="AJ746" s="479"/>
      <c r="AK746" s="479"/>
      <c r="AL746" s="479"/>
      <c r="AM746" s="46"/>
      <c r="AN746" s="46"/>
      <c r="AO746" s="46"/>
      <c r="AP746" s="46"/>
      <c r="AQ746" s="46"/>
      <c r="AR746" s="46"/>
      <c r="AS746" s="46"/>
      <c r="AT746" s="46"/>
      <c r="AU746" s="46"/>
      <c r="AV746" s="46"/>
      <c r="AW746" s="46"/>
      <c r="AX746" s="46"/>
      <c r="AY746" s="46"/>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46"/>
      <c r="CS746" s="479"/>
      <c r="CT746" s="479"/>
      <c r="CU746" s="479"/>
      <c r="CV746" s="479"/>
      <c r="CW746" s="479"/>
      <c r="CX746" s="479"/>
      <c r="CY746" s="479"/>
      <c r="CZ746" s="479"/>
      <c r="DA746" s="479"/>
      <c r="DB746" s="479"/>
      <c r="DC746" s="479"/>
      <c r="DD746" s="479"/>
      <c r="DE746" s="479"/>
      <c r="DF746" s="479"/>
      <c r="DG746" s="479"/>
      <c r="DH746" s="479"/>
      <c r="DI746" s="479"/>
      <c r="DJ746" s="479"/>
      <c r="DK746" s="479"/>
      <c r="DL746" s="479"/>
      <c r="DM746" s="479"/>
      <c r="DN746" s="479"/>
      <c r="DO746" s="479"/>
      <c r="DP746" s="479"/>
      <c r="DQ746" s="479"/>
      <c r="DR746" s="479"/>
      <c r="DS746" s="479"/>
      <c r="DT746" s="479"/>
      <c r="DU746" s="479"/>
      <c r="DV746" s="479"/>
      <c r="DW746" s="479"/>
      <c r="DX746" s="479"/>
      <c r="DY746" s="479"/>
      <c r="DZ746" s="479"/>
      <c r="EA746" s="479"/>
      <c r="EB746" s="479"/>
      <c r="EC746" s="479"/>
      <c r="ED746" s="479"/>
      <c r="EE746" s="479"/>
      <c r="EF746" s="479"/>
      <c r="EG746" s="479"/>
      <c r="EH746" s="479"/>
      <c r="EI746" s="479"/>
      <c r="EJ746" s="479"/>
      <c r="EK746" s="479"/>
      <c r="EL746" s="479"/>
      <c r="EM746" s="479"/>
      <c r="EN746" s="479"/>
      <c r="EO746" s="479"/>
      <c r="EP746" s="479"/>
      <c r="EQ746" s="479"/>
      <c r="ER746" s="479"/>
      <c r="ES746" s="479"/>
      <c r="ET746" s="479"/>
      <c r="EU746" s="479"/>
      <c r="EV746" s="479"/>
      <c r="EW746" s="479"/>
      <c r="EX746" s="479"/>
      <c r="EY746" s="479"/>
      <c r="EZ746" s="479"/>
      <c r="FA746" s="479"/>
      <c r="FB746" s="479"/>
      <c r="FC746" s="479"/>
      <c r="FD746" s="479"/>
      <c r="FE746" s="479"/>
      <c r="FF746" s="479"/>
      <c r="FG746" s="479"/>
      <c r="FH746" s="479"/>
      <c r="FI746" s="479"/>
      <c r="FJ746" s="479"/>
      <c r="FK746" s="479"/>
      <c r="FL746" s="479"/>
      <c r="FM746" s="479"/>
      <c r="FN746" s="479"/>
      <c r="FO746" s="479"/>
      <c r="FP746" s="479"/>
      <c r="FQ746" s="479"/>
      <c r="FR746" s="479"/>
      <c r="FS746" s="479"/>
      <c r="FT746" s="479"/>
      <c r="FU746" s="479"/>
      <c r="FV746" s="479"/>
      <c r="FW746" s="479"/>
      <c r="FX746" s="479"/>
      <c r="FY746" s="479"/>
      <c r="FZ746" s="479"/>
      <c r="GA746" s="479"/>
      <c r="GB746" s="479"/>
      <c r="GC746" s="479"/>
      <c r="GD746" s="479"/>
      <c r="GE746" s="479"/>
      <c r="GF746" s="479"/>
      <c r="GG746" s="479"/>
      <c r="GH746" s="479"/>
      <c r="GI746" s="479"/>
      <c r="GJ746" s="479"/>
      <c r="GK746" s="479"/>
      <c r="GL746" s="479"/>
      <c r="GM746" s="479"/>
      <c r="GN746" s="479"/>
      <c r="GO746" s="479"/>
      <c r="GP746" s="479"/>
      <c r="GQ746" s="479"/>
      <c r="GR746" s="479"/>
      <c r="GS746" s="479"/>
      <c r="GT746" s="479"/>
      <c r="GU746" s="479"/>
      <c r="GV746" s="479"/>
      <c r="GW746" s="479"/>
      <c r="GX746" s="479"/>
      <c r="GY746" s="479"/>
      <c r="GZ746" s="479"/>
      <c r="HA746" s="479"/>
      <c r="HB746" s="479"/>
      <c r="HC746" s="479"/>
      <c r="HD746" s="479"/>
      <c r="HE746" s="479"/>
      <c r="HF746" s="479"/>
      <c r="HG746" s="479"/>
      <c r="HH746" s="479"/>
      <c r="HI746" s="479"/>
      <c r="HJ746" s="479"/>
      <c r="HK746" s="479"/>
      <c r="HL746" s="479"/>
      <c r="HM746" s="479"/>
      <c r="HN746" s="479"/>
      <c r="HO746" s="479"/>
      <c r="HP746" s="479"/>
      <c r="HQ746" s="479"/>
      <c r="HR746" s="479"/>
      <c r="HS746" s="479"/>
      <c r="HT746" s="479"/>
      <c r="HU746" s="479"/>
      <c r="HV746" s="479"/>
      <c r="HW746" s="479"/>
      <c r="HX746" s="479"/>
      <c r="HY746" s="479"/>
      <c r="HZ746" s="479"/>
      <c r="IA746" s="479"/>
      <c r="IB746" s="479"/>
      <c r="IC746" s="479"/>
      <c r="ID746" s="479"/>
      <c r="IE746" s="479"/>
      <c r="IF746" s="479"/>
      <c r="IG746" s="479"/>
      <c r="IH746" s="479"/>
      <c r="II746" s="479"/>
      <c r="IJ746" s="479"/>
      <c r="IK746" s="479"/>
      <c r="IL746" s="479"/>
      <c r="IM746" s="479"/>
      <c r="IN746" s="479"/>
      <c r="IO746" s="479"/>
      <c r="IP746" s="479"/>
      <c r="IQ746" s="479"/>
      <c r="IR746" s="479"/>
      <c r="IS746" s="479"/>
      <c r="IT746" s="479"/>
      <c r="IU746" s="479"/>
      <c r="IV746" s="479"/>
      <c r="IW746" s="479"/>
      <c r="IX746" s="479"/>
      <c r="IY746" s="479"/>
      <c r="IZ746" s="479"/>
      <c r="JA746" s="479"/>
      <c r="JB746" s="479"/>
      <c r="JC746" s="479"/>
      <c r="JD746" s="479"/>
      <c r="JE746" s="479"/>
      <c r="JF746" s="479"/>
      <c r="JG746" s="479"/>
      <c r="JH746" s="479"/>
      <c r="JI746" s="479"/>
      <c r="JJ746" s="479"/>
      <c r="JK746" s="479"/>
      <c r="JL746" s="479"/>
      <c r="JM746" s="479"/>
      <c r="JN746" s="479"/>
      <c r="JO746" s="479"/>
      <c r="JP746" s="479"/>
      <c r="JQ746" s="479"/>
      <c r="JR746" s="479"/>
      <c r="JS746" s="479"/>
      <c r="JT746" s="479"/>
      <c r="JU746" s="479"/>
      <c r="JV746" s="479"/>
      <c r="JW746" s="479"/>
      <c r="JX746" s="479"/>
      <c r="JY746" s="479"/>
      <c r="JZ746" s="479"/>
      <c r="KA746" s="479"/>
      <c r="KB746" s="479"/>
      <c r="KC746" s="479"/>
      <c r="KD746" s="479"/>
      <c r="KE746" s="479"/>
      <c r="KF746" s="479"/>
      <c r="KG746" s="479"/>
      <c r="KH746" s="479"/>
      <c r="KI746" s="479"/>
      <c r="KJ746" s="479"/>
      <c r="KK746" s="479"/>
      <c r="KL746" s="479"/>
      <c r="KM746" s="479"/>
      <c r="KN746" s="479"/>
      <c r="KO746" s="479"/>
      <c r="KP746" s="479"/>
      <c r="KQ746" s="479"/>
      <c r="KR746" s="479"/>
      <c r="KS746" s="479"/>
      <c r="KT746" s="479"/>
      <c r="KU746" s="479"/>
      <c r="KV746" s="479"/>
      <c r="KW746" s="479"/>
      <c r="KX746" s="479"/>
      <c r="KY746" s="479"/>
      <c r="KZ746" s="479"/>
      <c r="LA746" s="479"/>
      <c r="LB746" s="479"/>
      <c r="LC746" s="479"/>
      <c r="LD746" s="479"/>
      <c r="LE746" s="479"/>
      <c r="LF746" s="479"/>
      <c r="LG746" s="479"/>
      <c r="LH746" s="479"/>
      <c r="LI746" s="479"/>
      <c r="LJ746" s="479"/>
      <c r="LK746" s="479"/>
      <c r="LL746" s="479"/>
      <c r="LM746" s="479"/>
      <c r="LN746" s="479"/>
      <c r="LO746" s="479"/>
      <c r="LP746" s="479"/>
      <c r="LQ746" s="479"/>
      <c r="LR746" s="479"/>
      <c r="LS746" s="479"/>
      <c r="LT746" s="479"/>
      <c r="LU746" s="479"/>
      <c r="LV746" s="479"/>
      <c r="LW746" s="479"/>
      <c r="LX746" s="479"/>
      <c r="LY746" s="479"/>
      <c r="LZ746" s="479"/>
      <c r="MA746" s="479"/>
      <c r="MB746" s="479"/>
      <c r="MC746" s="479"/>
      <c r="MD746" s="479"/>
      <c r="ME746" s="479"/>
      <c r="MF746" s="479"/>
      <c r="MG746" s="479"/>
      <c r="MH746" s="479"/>
      <c r="MI746" s="479"/>
      <c r="MJ746" s="479"/>
      <c r="MK746" s="479"/>
      <c r="ML746" s="479"/>
      <c r="MM746" s="479"/>
      <c r="MN746" s="479"/>
      <c r="MO746" s="479"/>
      <c r="MP746" s="479"/>
      <c r="MQ746" s="479"/>
      <c r="MR746" s="479"/>
      <c r="MS746" s="479"/>
      <c r="MT746" s="479"/>
      <c r="MU746" s="479"/>
      <c r="MV746" s="479"/>
      <c r="MW746" s="479"/>
      <c r="MX746" s="479"/>
      <c r="MY746" s="479"/>
      <c r="MZ746" s="479"/>
      <c r="NA746" s="479"/>
      <c r="NB746" s="479"/>
      <c r="NC746" s="479"/>
      <c r="ND746" s="479"/>
      <c r="NE746" s="479"/>
      <c r="NF746" s="479"/>
      <c r="NG746" s="479"/>
      <c r="NH746" s="479"/>
      <c r="NI746" s="479"/>
      <c r="NJ746" s="479"/>
      <c r="NK746" s="479"/>
      <c r="NL746" s="479"/>
      <c r="NM746" s="479"/>
      <c r="NN746" s="479"/>
      <c r="NO746" s="479"/>
      <c r="NP746" s="479"/>
      <c r="NQ746" s="479"/>
      <c r="NR746" s="479"/>
      <c r="NS746" s="479"/>
      <c r="NT746" s="479"/>
      <c r="NU746" s="479"/>
      <c r="NV746" s="479"/>
      <c r="NW746" s="479"/>
      <c r="NX746" s="479"/>
      <c r="NY746" s="479"/>
      <c r="NZ746" s="479"/>
      <c r="OA746" s="479"/>
      <c r="OB746" s="479"/>
      <c r="OC746" s="479"/>
      <c r="OD746" s="479"/>
      <c r="OE746" s="479"/>
      <c r="OF746" s="479"/>
      <c r="OG746" s="479"/>
      <c r="OH746" s="479"/>
      <c r="OI746" s="479"/>
      <c r="OJ746" s="479"/>
      <c r="OK746" s="479"/>
      <c r="OL746" s="479"/>
      <c r="OM746" s="479"/>
      <c r="ON746" s="479"/>
      <c r="OO746" s="479"/>
      <c r="OP746" s="479"/>
      <c r="OQ746" s="479"/>
      <c r="OR746" s="479"/>
      <c r="OS746" s="479"/>
      <c r="OT746" s="479"/>
      <c r="OU746" s="479"/>
      <c r="OV746" s="479"/>
      <c r="OW746" s="479"/>
      <c r="OX746" s="479"/>
      <c r="OY746" s="479"/>
      <c r="OZ746" s="479"/>
      <c r="PA746" s="479"/>
      <c r="PB746" s="479"/>
      <c r="PC746" s="479"/>
      <c r="PD746" s="479"/>
      <c r="PE746" s="479"/>
      <c r="PF746" s="479"/>
      <c r="PG746" s="479"/>
      <c r="PH746" s="479"/>
      <c r="PI746" s="479"/>
      <c r="PJ746" s="479"/>
      <c r="PK746" s="479"/>
      <c r="PL746" s="479"/>
      <c r="PM746" s="479"/>
      <c r="PN746" s="479"/>
      <c r="PO746" s="479"/>
      <c r="PP746" s="479"/>
      <c r="PQ746" s="479"/>
      <c r="PR746" s="479"/>
      <c r="PS746" s="479"/>
      <c r="PT746" s="479"/>
      <c r="PU746" s="479"/>
      <c r="PV746" s="479"/>
      <c r="PW746" s="479"/>
      <c r="PX746" s="479"/>
      <c r="PY746" s="479"/>
      <c r="PZ746" s="479"/>
      <c r="QA746" s="479"/>
      <c r="QB746" s="479"/>
      <c r="QC746" s="479"/>
      <c r="QD746" s="479"/>
      <c r="QE746" s="479"/>
      <c r="QF746" s="479"/>
      <c r="QG746" s="479"/>
      <c r="QH746" s="479"/>
      <c r="QI746" s="479"/>
      <c r="QJ746" s="479"/>
      <c r="QK746" s="479"/>
      <c r="QL746" s="479"/>
      <c r="QM746" s="479"/>
      <c r="QN746" s="479"/>
      <c r="QO746" s="479"/>
      <c r="QP746" s="479"/>
      <c r="QQ746" s="479"/>
      <c r="QR746" s="479"/>
      <c r="QS746" s="479"/>
      <c r="QT746" s="479"/>
      <c r="QU746" s="479"/>
      <c r="QV746" s="479"/>
      <c r="QW746" s="479"/>
      <c r="QX746" s="479"/>
      <c r="QY746" s="479"/>
      <c r="QZ746" s="479"/>
      <c r="RA746" s="479"/>
      <c r="RB746" s="479"/>
      <c r="RC746" s="479"/>
      <c r="RD746" s="479"/>
      <c r="RE746" s="479"/>
      <c r="RF746" s="479"/>
      <c r="RG746" s="479"/>
      <c r="RH746" s="479"/>
      <c r="RI746" s="479"/>
      <c r="RJ746" s="479"/>
      <c r="RK746" s="479"/>
      <c r="RL746" s="479"/>
      <c r="RM746" s="479"/>
      <c r="RN746" s="479"/>
      <c r="RO746" s="479"/>
      <c r="RP746" s="479"/>
      <c r="RQ746" s="479"/>
      <c r="RR746" s="479"/>
      <c r="RS746" s="479"/>
      <c r="RT746" s="479"/>
      <c r="RU746" s="479"/>
      <c r="RV746" s="479"/>
      <c r="RW746" s="479"/>
      <c r="RX746" s="479"/>
      <c r="RY746" s="479"/>
      <c r="RZ746" s="479"/>
      <c r="SA746" s="479"/>
      <c r="SB746" s="479"/>
      <c r="SC746" s="479"/>
      <c r="SD746" s="479"/>
      <c r="SE746" s="479"/>
      <c r="SF746" s="479"/>
      <c r="SG746" s="479"/>
      <c r="SH746" s="479"/>
      <c r="SI746" s="479"/>
      <c r="SJ746" s="479"/>
      <c r="SK746" s="479"/>
      <c r="SL746" s="479"/>
      <c r="SM746" s="479"/>
      <c r="SN746" s="479"/>
      <c r="SO746" s="479"/>
      <c r="SP746" s="479"/>
      <c r="SQ746" s="479"/>
      <c r="SR746" s="479"/>
      <c r="SS746" s="479"/>
      <c r="ST746" s="479"/>
      <c r="SU746" s="479"/>
      <c r="SV746" s="479"/>
      <c r="SW746" s="479"/>
      <c r="SX746" s="479"/>
      <c r="SY746" s="479"/>
      <c r="SZ746" s="479"/>
      <c r="TA746" s="479"/>
      <c r="TB746" s="479"/>
      <c r="TC746" s="479"/>
      <c r="TD746" s="479"/>
      <c r="TE746" s="479"/>
      <c r="TF746" s="479"/>
      <c r="TG746" s="479"/>
      <c r="TH746" s="479"/>
      <c r="TI746" s="479"/>
      <c r="TJ746" s="479"/>
      <c r="TK746" s="479"/>
      <c r="TL746" s="479"/>
      <c r="TM746" s="479"/>
      <c r="TN746" s="479"/>
      <c r="TO746" s="479"/>
      <c r="TP746" s="479"/>
      <c r="TQ746" s="479"/>
      <c r="TR746" s="479"/>
      <c r="TS746" s="479"/>
      <c r="TT746" s="479"/>
      <c r="TU746" s="479"/>
      <c r="TV746" s="479"/>
      <c r="TW746" s="479"/>
      <c r="TX746" s="479"/>
      <c r="TY746" s="479"/>
      <c r="TZ746" s="479"/>
      <c r="UA746" s="479"/>
      <c r="UB746" s="479"/>
      <c r="UC746" s="479"/>
      <c r="UD746" s="479"/>
      <c r="UE746" s="479"/>
      <c r="UF746" s="479"/>
      <c r="UG746" s="479"/>
      <c r="UH746" s="479"/>
      <c r="UI746" s="479"/>
      <c r="UJ746" s="479"/>
      <c r="UK746" s="479"/>
      <c r="UL746" s="479"/>
      <c r="UM746" s="479"/>
      <c r="UN746" s="479"/>
      <c r="UO746" s="479"/>
      <c r="UP746" s="479"/>
      <c r="UQ746" s="479"/>
      <c r="UR746" s="479"/>
      <c r="US746" s="479"/>
      <c r="UT746" s="479"/>
      <c r="UU746" s="479"/>
      <c r="UV746" s="479"/>
      <c r="UW746" s="479"/>
      <c r="UX746" s="479"/>
      <c r="UY746" s="479"/>
      <c r="UZ746" s="479"/>
      <c r="VA746" s="479"/>
      <c r="VB746" s="479"/>
      <c r="VC746" s="479"/>
      <c r="VD746" s="479"/>
      <c r="VE746" s="479"/>
      <c r="VF746" s="479"/>
      <c r="VG746" s="479"/>
      <c r="VH746" s="479"/>
      <c r="VI746" s="479"/>
      <c r="VJ746" s="479"/>
      <c r="VK746" s="479"/>
      <c r="VL746" s="479"/>
      <c r="VM746" s="479"/>
      <c r="VN746" s="479"/>
      <c r="VO746" s="479"/>
      <c r="VP746" s="479"/>
      <c r="VQ746" s="479"/>
      <c r="VR746" s="479"/>
      <c r="VS746" s="479"/>
      <c r="VT746" s="479"/>
      <c r="VU746" s="479"/>
      <c r="VV746" s="479"/>
      <c r="VW746" s="479"/>
      <c r="VX746" s="479"/>
      <c r="VY746" s="479"/>
      <c r="VZ746" s="479"/>
      <c r="WA746" s="479"/>
      <c r="WB746" s="479"/>
      <c r="WC746" s="479"/>
      <c r="WD746" s="479"/>
      <c r="WE746" s="479"/>
      <c r="WF746" s="479"/>
      <c r="WG746" s="479"/>
      <c r="WH746" s="479"/>
      <c r="WI746" s="479"/>
      <c r="WJ746" s="479"/>
      <c r="WK746" s="479"/>
      <c r="WL746" s="479"/>
      <c r="WM746" s="479"/>
      <c r="WN746" s="479"/>
      <c r="WO746" s="479"/>
      <c r="WP746" s="479"/>
      <c r="WQ746" s="479"/>
      <c r="WR746" s="479"/>
      <c r="WS746" s="479"/>
      <c r="WT746" s="479"/>
      <c r="WU746" s="479"/>
      <c r="WV746" s="479"/>
      <c r="WW746" s="479"/>
      <c r="WX746" s="479"/>
      <c r="WY746" s="479"/>
      <c r="WZ746" s="479"/>
      <c r="XA746" s="479"/>
      <c r="XB746" s="479"/>
      <c r="XC746" s="479"/>
      <c r="XD746" s="479"/>
      <c r="XE746" s="479"/>
      <c r="XF746" s="479"/>
      <c r="XG746" s="479"/>
      <c r="XH746" s="479"/>
      <c r="XI746" s="479"/>
      <c r="XJ746" s="479"/>
      <c r="XK746" s="479"/>
      <c r="XL746" s="479"/>
      <c r="XM746" s="479"/>
      <c r="XN746" s="479"/>
      <c r="XO746" s="479"/>
      <c r="XP746" s="479"/>
      <c r="XQ746" s="479"/>
      <c r="XR746" s="479"/>
      <c r="XS746" s="479"/>
      <c r="XT746" s="479"/>
      <c r="XU746" s="479"/>
      <c r="XV746" s="479"/>
      <c r="XW746" s="479"/>
      <c r="XX746" s="479"/>
      <c r="XY746" s="479"/>
      <c r="XZ746" s="479"/>
      <c r="YA746" s="479"/>
      <c r="YB746" s="479"/>
      <c r="YC746" s="479"/>
      <c r="YD746" s="479"/>
      <c r="YE746" s="479"/>
      <c r="YF746" s="479"/>
      <c r="YG746" s="479"/>
      <c r="YH746" s="479"/>
      <c r="YI746" s="479"/>
      <c r="YJ746" s="479"/>
      <c r="YK746" s="479"/>
      <c r="YL746" s="479"/>
      <c r="YM746" s="479"/>
      <c r="YN746" s="479"/>
      <c r="YO746" s="479"/>
      <c r="YP746" s="479"/>
      <c r="YQ746" s="479"/>
      <c r="YR746" s="479"/>
      <c r="YS746" s="479"/>
      <c r="YT746" s="479"/>
      <c r="YU746" s="479"/>
      <c r="YV746" s="479"/>
      <c r="YW746" s="479"/>
      <c r="YX746" s="479"/>
      <c r="YY746" s="479"/>
      <c r="YZ746" s="479"/>
      <c r="ZA746" s="479"/>
      <c r="ZB746" s="479"/>
      <c r="ZC746" s="479"/>
      <c r="ZD746" s="479"/>
      <c r="ZE746" s="479"/>
      <c r="ZF746" s="479"/>
      <c r="ZG746" s="479"/>
      <c r="ZH746" s="479"/>
      <c r="ZI746" s="479"/>
      <c r="ZJ746" s="479"/>
      <c r="ZK746" s="479"/>
      <c r="ZL746" s="479"/>
      <c r="ZM746" s="479"/>
      <c r="ZN746" s="479"/>
      <c r="ZO746" s="479"/>
      <c r="ZP746" s="479"/>
      <c r="ZQ746" s="479"/>
      <c r="ZR746" s="479"/>
      <c r="ZS746" s="479"/>
      <c r="ZT746" s="479"/>
      <c r="ZU746" s="479"/>
      <c r="ZV746" s="479"/>
      <c r="ZW746" s="479"/>
      <c r="ZX746" s="479"/>
      <c r="ZY746" s="479"/>
      <c r="ZZ746" s="479"/>
      <c r="AAA746" s="479"/>
      <c r="AAB746" s="479"/>
      <c r="AAC746" s="479"/>
      <c r="AAD746" s="479"/>
      <c r="AAE746" s="479"/>
      <c r="AAF746" s="479"/>
      <c r="AAG746" s="479"/>
      <c r="AAH746" s="479"/>
      <c r="AAI746" s="479"/>
      <c r="AAJ746" s="479"/>
      <c r="AAK746" s="479"/>
      <c r="AAL746" s="479"/>
      <c r="AAM746" s="479"/>
      <c r="AAN746" s="479"/>
      <c r="AAO746" s="479"/>
      <c r="AAP746" s="479"/>
      <c r="AAQ746" s="479"/>
      <c r="AAR746" s="479"/>
      <c r="AAS746" s="479"/>
      <c r="AAT746" s="479"/>
      <c r="AAU746" s="479"/>
      <c r="AAV746" s="479"/>
      <c r="AAW746" s="479"/>
      <c r="AAX746" s="479"/>
      <c r="AAY746" s="479"/>
      <c r="AAZ746" s="479"/>
      <c r="ABA746" s="479"/>
      <c r="ABB746" s="479"/>
      <c r="ABC746" s="479"/>
      <c r="ABD746" s="479"/>
      <c r="ABE746" s="479"/>
      <c r="ABF746" s="479"/>
      <c r="ABG746" s="479"/>
      <c r="ABH746" s="479"/>
      <c r="ABI746" s="479"/>
      <c r="ABJ746" s="479"/>
      <c r="ABK746" s="479"/>
      <c r="ABL746" s="479"/>
      <c r="ABM746" s="479"/>
      <c r="ABN746" s="479"/>
      <c r="ABO746" s="479"/>
      <c r="ABP746" s="479"/>
      <c r="ABQ746" s="479"/>
      <c r="ABR746" s="479"/>
      <c r="ABS746" s="479"/>
      <c r="ABT746" s="479"/>
      <c r="ABU746" s="479"/>
      <c r="ABV746" s="479"/>
      <c r="ABW746" s="479"/>
      <c r="ABX746" s="479"/>
      <c r="ABY746" s="479"/>
      <c r="ABZ746" s="479"/>
      <c r="ACA746" s="479"/>
      <c r="ACB746" s="479"/>
      <c r="ACC746" s="479"/>
      <c r="ACD746" s="479"/>
      <c r="ACE746" s="479"/>
      <c r="ACF746" s="479"/>
      <c r="ACG746" s="479"/>
      <c r="ACH746" s="479"/>
      <c r="ACI746" s="479"/>
      <c r="ACJ746" s="479"/>
      <c r="ACK746" s="479"/>
      <c r="ACL746" s="479"/>
      <c r="ACM746" s="479"/>
      <c r="ACN746" s="479"/>
      <c r="ACO746" s="479"/>
      <c r="ACP746" s="479"/>
      <c r="ACQ746" s="479"/>
      <c r="ACR746" s="479"/>
      <c r="ACS746" s="479"/>
      <c r="ACT746" s="479"/>
      <c r="ACU746" s="479"/>
      <c r="ACV746" s="479"/>
      <c r="ACW746" s="479"/>
      <c r="ACX746" s="479"/>
      <c r="ACY746" s="479"/>
      <c r="ACZ746" s="479"/>
      <c r="ADA746" s="479"/>
      <c r="ADB746" s="479"/>
      <c r="ADC746" s="479"/>
      <c r="ADD746" s="479"/>
      <c r="ADE746" s="479"/>
      <c r="ADF746" s="479"/>
      <c r="ADG746" s="479"/>
      <c r="ADH746" s="479"/>
      <c r="ADI746" s="479"/>
      <c r="ADJ746" s="479"/>
      <c r="ADK746" s="479"/>
      <c r="ADL746" s="479"/>
      <c r="ADM746" s="479"/>
      <c r="ADN746" s="479"/>
      <c r="ADO746" s="479"/>
      <c r="ADP746" s="479"/>
      <c r="ADQ746" s="479"/>
      <c r="ADR746" s="479"/>
      <c r="ADS746" s="479"/>
      <c r="ADT746" s="479"/>
      <c r="ADU746" s="479"/>
      <c r="ADV746" s="479"/>
      <c r="ADW746" s="479"/>
      <c r="ADX746" s="479"/>
      <c r="ADY746" s="479"/>
      <c r="ADZ746" s="479"/>
      <c r="AEA746" s="479"/>
      <c r="AEB746" s="479"/>
      <c r="AEC746" s="479"/>
      <c r="AED746" s="479"/>
      <c r="AEE746" s="479"/>
      <c r="AEF746" s="479"/>
      <c r="AEG746" s="479"/>
      <c r="AEH746" s="479"/>
      <c r="AEI746" s="479"/>
      <c r="AEJ746" s="479"/>
      <c r="AEK746" s="479"/>
      <c r="AEL746" s="479"/>
      <c r="AEM746" s="479"/>
      <c r="AEN746" s="479"/>
      <c r="AEO746" s="479"/>
      <c r="AEP746" s="479"/>
      <c r="AEQ746" s="479"/>
      <c r="AER746" s="479"/>
      <c r="AES746" s="479"/>
      <c r="AET746" s="479"/>
      <c r="AEU746" s="479"/>
      <c r="AEV746" s="479"/>
      <c r="AEW746" s="479"/>
      <c r="AEX746" s="479"/>
      <c r="AEY746" s="479"/>
      <c r="AEZ746" s="479"/>
      <c r="AFA746" s="479"/>
      <c r="AFB746" s="479"/>
      <c r="AFC746" s="479"/>
      <c r="AFD746" s="479"/>
      <c r="AFE746" s="479"/>
      <c r="AFF746" s="479"/>
      <c r="AFG746" s="479"/>
      <c r="AFH746" s="479"/>
      <c r="AFI746" s="479"/>
      <c r="AFJ746" s="479"/>
      <c r="AFK746" s="479"/>
      <c r="AFL746" s="479"/>
      <c r="AFM746" s="479"/>
      <c r="AFN746" s="479"/>
      <c r="AFO746" s="479"/>
      <c r="AFP746" s="479"/>
      <c r="AFQ746" s="479"/>
      <c r="AFR746" s="479"/>
      <c r="AFS746" s="479"/>
      <c r="AFT746" s="479"/>
      <c r="AFU746" s="479"/>
      <c r="AFV746" s="479"/>
      <c r="AFW746" s="479"/>
      <c r="AFX746" s="479"/>
      <c r="AFY746" s="479"/>
      <c r="AFZ746" s="479"/>
      <c r="AGA746" s="479"/>
      <c r="AGB746" s="479"/>
      <c r="AGC746" s="479"/>
      <c r="AGD746" s="479"/>
      <c r="AGE746" s="479"/>
      <c r="AGF746" s="479"/>
      <c r="AGG746" s="479"/>
      <c r="AGH746" s="479"/>
      <c r="AGI746" s="479"/>
      <c r="AGJ746" s="479"/>
      <c r="AGK746" s="479"/>
      <c r="AGL746" s="479"/>
      <c r="AGM746" s="479"/>
      <c r="AGN746" s="479"/>
      <c r="AGO746" s="479"/>
      <c r="AGP746" s="479"/>
      <c r="AGQ746" s="479"/>
      <c r="AGR746" s="479"/>
      <c r="AGS746" s="479"/>
      <c r="AGT746" s="479"/>
      <c r="AGU746" s="479"/>
      <c r="AGV746" s="479"/>
      <c r="AGW746" s="479"/>
      <c r="AGX746" s="479"/>
      <c r="AGY746" s="479"/>
      <c r="AGZ746" s="479"/>
      <c r="AHA746" s="479"/>
      <c r="AHB746" s="479"/>
      <c r="AHC746" s="479"/>
      <c r="AHD746" s="479"/>
      <c r="AHE746" s="479"/>
      <c r="AHF746" s="479"/>
      <c r="AHG746" s="479"/>
      <c r="AHH746" s="479"/>
      <c r="AHI746" s="479"/>
      <c r="AHJ746" s="479"/>
      <c r="AHK746" s="479"/>
      <c r="AHL746" s="479"/>
      <c r="AHM746" s="479"/>
      <c r="AHN746" s="479"/>
      <c r="AHO746" s="479"/>
      <c r="AHP746" s="479"/>
      <c r="AHQ746" s="479"/>
      <c r="AHR746" s="479"/>
      <c r="AHS746" s="479"/>
      <c r="AHT746" s="479"/>
      <c r="AHU746" s="479"/>
      <c r="AHV746" s="479"/>
      <c r="AHW746" s="479"/>
      <c r="AHX746" s="479"/>
      <c r="AHY746" s="479"/>
      <c r="AHZ746" s="479"/>
      <c r="AIA746" s="479"/>
      <c r="AIB746" s="479"/>
      <c r="AIC746" s="479"/>
      <c r="AID746" s="479"/>
      <c r="AIE746" s="479"/>
      <c r="AIF746" s="479"/>
      <c r="AIG746" s="479"/>
      <c r="AIH746" s="479"/>
      <c r="AII746" s="479"/>
      <c r="AIJ746" s="479"/>
      <c r="AIK746" s="479"/>
      <c r="AIL746" s="479"/>
      <c r="AIM746" s="479"/>
      <c r="AIN746" s="479"/>
      <c r="AIO746" s="479"/>
      <c r="AIP746" s="479"/>
      <c r="AIQ746" s="479"/>
      <c r="AIR746" s="479"/>
      <c r="AIS746" s="479"/>
      <c r="AIT746" s="479"/>
      <c r="AIU746" s="479"/>
      <c r="AIV746" s="479"/>
      <c r="AIW746" s="479"/>
      <c r="AIX746" s="479"/>
      <c r="AIY746" s="479"/>
      <c r="AIZ746" s="479"/>
      <c r="AJA746" s="479"/>
      <c r="AJB746" s="479"/>
      <c r="AJC746" s="479"/>
      <c r="AJD746" s="479"/>
      <c r="AJE746" s="479"/>
      <c r="AJF746" s="479"/>
      <c r="AJG746" s="479"/>
      <c r="AJH746" s="479"/>
      <c r="AJI746" s="479"/>
      <c r="AJJ746" s="479"/>
      <c r="AJK746" s="479"/>
      <c r="AJL746" s="479"/>
      <c r="AJM746" s="479"/>
      <c r="AJN746" s="479"/>
      <c r="AJO746" s="479"/>
      <c r="AJP746" s="479"/>
      <c r="AJQ746" s="479"/>
      <c r="AJR746" s="479"/>
      <c r="AJS746" s="479"/>
      <c r="AJT746" s="479"/>
      <c r="AJU746" s="479"/>
      <c r="AJV746" s="479"/>
      <c r="AJW746" s="479"/>
      <c r="AJX746" s="479"/>
      <c r="AJY746" s="479"/>
      <c r="AJZ746" s="479"/>
      <c r="AKA746" s="479"/>
      <c r="AKB746" s="479"/>
      <c r="AKC746" s="479"/>
      <c r="AKD746" s="479"/>
      <c r="AKE746" s="479"/>
      <c r="AKF746" s="479"/>
      <c r="AKG746" s="479"/>
      <c r="AKH746" s="479"/>
      <c r="AKI746" s="479"/>
      <c r="AKJ746" s="479"/>
      <c r="AKK746" s="479"/>
      <c r="AKL746" s="479"/>
      <c r="AKM746" s="479"/>
      <c r="AKN746" s="479"/>
      <c r="AKO746" s="479"/>
      <c r="AKP746" s="479"/>
      <c r="AKQ746" s="479"/>
      <c r="AKR746" s="479"/>
      <c r="AKS746" s="479"/>
      <c r="AKT746" s="479"/>
      <c r="AKU746" s="479"/>
      <c r="AKV746" s="479"/>
      <c r="AKW746" s="479"/>
      <c r="AKX746" s="479"/>
      <c r="AKY746" s="479"/>
      <c r="AKZ746" s="479"/>
      <c r="ALA746" s="479"/>
      <c r="ALB746" s="479"/>
      <c r="ALC746" s="479"/>
      <c r="ALD746" s="479"/>
      <c r="ALE746" s="479"/>
      <c r="ALF746" s="479"/>
      <c r="ALG746" s="479"/>
      <c r="ALH746" s="479"/>
      <c r="ALI746" s="479"/>
      <c r="ALJ746" s="479"/>
      <c r="ALK746" s="479"/>
      <c r="ALL746" s="479"/>
      <c r="ALM746" s="479"/>
      <c r="ALN746" s="479"/>
      <c r="ALO746" s="479"/>
      <c r="ALP746" s="479"/>
      <c r="ALQ746" s="479"/>
      <c r="ALR746" s="479"/>
      <c r="ALS746" s="479"/>
      <c r="ALT746" s="479"/>
      <c r="ALU746" s="479"/>
      <c r="ALV746" s="479"/>
      <c r="ALW746" s="479"/>
      <c r="ALX746" s="479"/>
      <c r="ALY746" s="479"/>
      <c r="ALZ746" s="479"/>
      <c r="AMA746" s="479"/>
      <c r="AMB746" s="479"/>
      <c r="AMC746" s="479"/>
      <c r="AMD746" s="479"/>
      <c r="AME746" s="479"/>
      <c r="AMF746" s="479"/>
      <c r="AMG746" s="479"/>
      <c r="AMH746" s="479"/>
      <c r="AMI746" s="479"/>
      <c r="AMJ746" s="479"/>
      <c r="AMK746" s="479"/>
      <c r="AML746" s="479"/>
      <c r="AMM746" s="479"/>
      <c r="AMN746" s="479"/>
      <c r="AMO746" s="479"/>
      <c r="AMP746" s="479"/>
      <c r="AMQ746" s="479"/>
      <c r="AMR746" s="479"/>
      <c r="AMS746" s="479"/>
      <c r="AMT746" s="479"/>
      <c r="AMU746" s="479"/>
      <c r="AMV746" s="479"/>
      <c r="AMW746" s="479"/>
      <c r="AMX746" s="479"/>
      <c r="AMY746" s="479"/>
      <c r="AMZ746" s="479"/>
      <c r="ANA746" s="479"/>
      <c r="ANB746" s="479"/>
      <c r="ANC746" s="479"/>
      <c r="AND746" s="479"/>
      <c r="ANE746" s="479"/>
      <c r="ANF746" s="479"/>
      <c r="ANG746" s="479"/>
      <c r="ANH746" s="479"/>
      <c r="ANI746" s="479"/>
      <c r="ANJ746" s="479"/>
      <c r="ANK746" s="479"/>
      <c r="ANL746" s="479"/>
      <c r="ANM746" s="479"/>
      <c r="ANN746" s="479"/>
      <c r="ANO746" s="479"/>
      <c r="ANP746" s="479"/>
      <c r="ANQ746" s="479"/>
      <c r="ANR746" s="479"/>
      <c r="ANS746" s="479"/>
      <c r="ANT746" s="479"/>
      <c r="ANU746" s="479"/>
      <c r="ANV746" s="479"/>
      <c r="ANW746" s="479"/>
      <c r="ANX746" s="479"/>
      <c r="ANY746" s="479"/>
      <c r="ANZ746" s="479"/>
      <c r="AOA746" s="479"/>
      <c r="AOB746" s="479"/>
      <c r="AOC746" s="479"/>
      <c r="AOD746" s="479"/>
      <c r="AOE746" s="479"/>
      <c r="AOF746" s="479"/>
      <c r="AOG746" s="479"/>
      <c r="AOH746" s="479"/>
      <c r="AOI746" s="479"/>
      <c r="AOJ746" s="479"/>
      <c r="AOK746" s="479"/>
      <c r="AOL746" s="479"/>
      <c r="AOM746" s="479"/>
      <c r="AON746" s="479"/>
      <c r="AOO746" s="479"/>
      <c r="AOP746" s="479"/>
      <c r="AOQ746" s="479"/>
      <c r="AOR746" s="479"/>
      <c r="AOS746" s="479"/>
      <c r="AOT746" s="479"/>
      <c r="AOU746" s="479"/>
      <c r="AOV746" s="479"/>
      <c r="AOW746" s="479"/>
      <c r="AOX746" s="479"/>
      <c r="AOY746" s="479"/>
      <c r="AOZ746" s="479"/>
      <c r="APA746" s="479"/>
      <c r="APB746" s="479"/>
      <c r="APC746" s="479"/>
      <c r="APD746" s="479"/>
      <c r="APE746" s="479"/>
      <c r="APF746" s="479"/>
      <c r="APG746" s="479"/>
      <c r="APH746" s="479"/>
      <c r="API746" s="479"/>
      <c r="APJ746" s="479"/>
      <c r="APK746" s="479"/>
      <c r="APL746" s="479"/>
      <c r="APM746" s="479"/>
      <c r="APN746" s="479"/>
      <c r="APO746" s="479"/>
      <c r="APP746" s="479"/>
      <c r="APQ746" s="479"/>
      <c r="APR746" s="479"/>
      <c r="APS746" s="479"/>
      <c r="APT746" s="479"/>
      <c r="APU746" s="479"/>
      <c r="APV746" s="479"/>
      <c r="APW746" s="479"/>
      <c r="APX746" s="479"/>
      <c r="APY746" s="479"/>
      <c r="APZ746" s="479"/>
      <c r="AQA746" s="479"/>
      <c r="AQB746" s="479"/>
      <c r="AQC746" s="479"/>
      <c r="AQD746" s="479"/>
      <c r="AQE746" s="479"/>
      <c r="AQF746" s="479"/>
      <c r="AQG746" s="479"/>
      <c r="AQH746" s="479"/>
      <c r="AQI746" s="479"/>
      <c r="AQJ746" s="479"/>
      <c r="AQK746" s="479"/>
      <c r="AQL746" s="479"/>
      <c r="AQM746" s="479"/>
      <c r="AQN746" s="479"/>
      <c r="AQO746" s="479"/>
      <c r="AQP746" s="479"/>
      <c r="AQQ746" s="479"/>
      <c r="AQR746" s="479"/>
      <c r="AQS746" s="479"/>
      <c r="AQT746" s="479"/>
      <c r="AQU746" s="479"/>
      <c r="AQV746" s="479"/>
      <c r="AQW746" s="479"/>
      <c r="AQX746" s="479"/>
      <c r="AQY746" s="479"/>
      <c r="AQZ746" s="479"/>
      <c r="ARA746" s="479"/>
      <c r="ARB746" s="479"/>
      <c r="ARC746" s="479"/>
      <c r="ARD746" s="479"/>
      <c r="ARE746" s="479"/>
      <c r="ARF746" s="479"/>
      <c r="ARG746" s="479"/>
      <c r="ARH746" s="479"/>
      <c r="ARI746" s="479"/>
      <c r="ARJ746" s="479"/>
      <c r="ARK746" s="479"/>
      <c r="ARL746" s="479"/>
      <c r="ARM746" s="479"/>
      <c r="ARN746" s="479"/>
      <c r="ARO746" s="479"/>
      <c r="ARP746" s="479"/>
      <c r="ARQ746" s="479"/>
      <c r="ARR746" s="479"/>
      <c r="ARS746" s="479"/>
      <c r="ART746" s="479"/>
      <c r="ARU746" s="479"/>
      <c r="ARV746" s="479"/>
      <c r="ARW746" s="479"/>
      <c r="ARX746" s="479"/>
      <c r="ARY746" s="479"/>
      <c r="ARZ746" s="479"/>
      <c r="ASA746" s="479"/>
      <c r="ASB746" s="479"/>
      <c r="ASC746" s="479"/>
      <c r="ASD746" s="479"/>
      <c r="ASE746" s="479"/>
      <c r="ASF746" s="479"/>
      <c r="ASG746" s="479"/>
      <c r="ASH746" s="479"/>
      <c r="ASI746" s="479"/>
      <c r="ASJ746" s="479"/>
      <c r="ASK746" s="479"/>
      <c r="ASL746" s="479"/>
      <c r="ASM746" s="479"/>
      <c r="ASN746" s="479"/>
      <c r="ASO746" s="479"/>
      <c r="ASP746" s="479"/>
      <c r="ASQ746" s="479"/>
      <c r="ASR746" s="479"/>
      <c r="ASS746" s="479"/>
      <c r="AST746" s="479"/>
      <c r="ASU746" s="479"/>
      <c r="ASV746" s="479"/>
      <c r="ASW746" s="479"/>
      <c r="ASX746" s="479"/>
      <c r="ASY746" s="479"/>
      <c r="ASZ746" s="479"/>
      <c r="ATA746" s="479"/>
      <c r="ATB746" s="479"/>
      <c r="ATC746" s="479"/>
      <c r="ATD746" s="479"/>
      <c r="ATE746" s="479"/>
      <c r="ATF746" s="479"/>
      <c r="ATG746" s="479"/>
      <c r="ATH746" s="479"/>
      <c r="ATI746" s="479"/>
      <c r="ATJ746" s="479"/>
      <c r="ATK746" s="479"/>
      <c r="ATL746" s="479"/>
      <c r="ATM746" s="479"/>
      <c r="ATN746" s="479"/>
      <c r="ATO746" s="479"/>
      <c r="ATP746" s="479"/>
      <c r="ATQ746" s="479"/>
      <c r="ATR746" s="479"/>
      <c r="ATS746" s="479"/>
      <c r="ATT746" s="479"/>
      <c r="ATU746" s="479"/>
      <c r="ATV746" s="479"/>
      <c r="ATW746" s="479"/>
      <c r="ATX746" s="479"/>
      <c r="ATY746" s="479"/>
      <c r="ATZ746" s="479"/>
      <c r="AUA746" s="479"/>
      <c r="AUB746" s="479"/>
      <c r="AUC746" s="479"/>
      <c r="AUD746" s="479"/>
      <c r="AUE746" s="479"/>
      <c r="AUF746" s="479"/>
      <c r="AUG746" s="479"/>
      <c r="AUH746" s="479"/>
      <c r="AUI746" s="479"/>
      <c r="AUJ746" s="479"/>
      <c r="AUK746" s="479"/>
      <c r="AUL746" s="479"/>
      <c r="AUM746" s="479"/>
      <c r="AUN746" s="479"/>
      <c r="AUO746" s="479"/>
      <c r="AUP746" s="479"/>
      <c r="AUQ746" s="479"/>
      <c r="AUR746" s="479"/>
      <c r="AUS746" s="479"/>
      <c r="AUT746" s="479"/>
      <c r="AUU746" s="479"/>
      <c r="AUV746" s="479"/>
      <c r="AUW746" s="479"/>
      <c r="AUX746" s="479"/>
      <c r="AUY746" s="479"/>
      <c r="AUZ746" s="479"/>
      <c r="AVA746" s="479"/>
      <c r="AVB746" s="479"/>
      <c r="AVC746" s="479"/>
      <c r="AVD746" s="479"/>
      <c r="AVE746" s="479"/>
      <c r="AVF746" s="479"/>
      <c r="AVG746" s="479"/>
      <c r="AVH746" s="479"/>
      <c r="AVI746" s="479"/>
      <c r="AVJ746" s="479"/>
      <c r="AVK746" s="479"/>
      <c r="AVL746" s="479"/>
      <c r="AVM746" s="479"/>
      <c r="AVN746" s="479"/>
      <c r="AVO746" s="479"/>
      <c r="AVP746" s="479"/>
      <c r="AVQ746" s="479"/>
      <c r="AVR746" s="479"/>
      <c r="AVS746" s="479"/>
      <c r="AVT746" s="479"/>
      <c r="AVU746" s="479"/>
      <c r="AVV746" s="479"/>
      <c r="AVW746" s="479"/>
      <c r="AVX746" s="479"/>
      <c r="AVY746" s="479"/>
      <c r="AVZ746" s="479"/>
      <c r="AWA746" s="479"/>
      <c r="AWB746" s="479"/>
      <c r="AWC746" s="479"/>
      <c r="AWD746" s="479"/>
      <c r="AWE746" s="479"/>
      <c r="AWF746" s="479"/>
      <c r="AWG746" s="479"/>
      <c r="AWH746" s="479"/>
      <c r="AWI746" s="479"/>
      <c r="AWJ746" s="479"/>
      <c r="AWK746" s="479"/>
      <c r="AWL746" s="479"/>
      <c r="AWM746" s="479"/>
      <c r="AWN746" s="479"/>
      <c r="AWO746" s="479"/>
      <c r="AWP746" s="479"/>
      <c r="AWQ746" s="479"/>
      <c r="AWR746" s="479"/>
      <c r="AWS746" s="479"/>
      <c r="AWT746" s="479"/>
      <c r="AWU746" s="479"/>
      <c r="AWV746" s="479"/>
      <c r="AWW746" s="479"/>
      <c r="AWX746" s="479"/>
      <c r="AWY746" s="479"/>
      <c r="AWZ746" s="479"/>
      <c r="AXA746" s="479"/>
      <c r="AXB746" s="479"/>
      <c r="AXC746" s="479"/>
      <c r="AXD746" s="479"/>
      <c r="AXE746" s="479"/>
      <c r="AXF746" s="479"/>
      <c r="AXG746" s="479"/>
      <c r="AXH746" s="479"/>
      <c r="AXI746" s="479"/>
      <c r="AXJ746" s="479"/>
      <c r="AXK746" s="479"/>
      <c r="AXL746" s="479"/>
      <c r="AXM746" s="479"/>
      <c r="AXN746" s="479"/>
      <c r="AXO746" s="479"/>
      <c r="AXP746" s="479"/>
      <c r="AXQ746" s="479"/>
      <c r="AXR746" s="479"/>
      <c r="AXS746" s="479"/>
      <c r="AXT746" s="479"/>
      <c r="AXU746" s="479"/>
      <c r="AXV746" s="479"/>
      <c r="AXW746" s="479"/>
      <c r="AXX746" s="479"/>
      <c r="AXY746" s="479"/>
      <c r="AXZ746" s="479"/>
      <c r="AYA746" s="479"/>
      <c r="AYB746" s="479"/>
      <c r="AYC746" s="479"/>
      <c r="AYD746" s="479"/>
      <c r="AYE746" s="479"/>
      <c r="AYF746" s="479"/>
      <c r="AYG746" s="479"/>
      <c r="AYH746" s="479"/>
      <c r="AYI746" s="479"/>
      <c r="AYJ746" s="479"/>
      <c r="AYK746" s="479"/>
      <c r="AYL746" s="479"/>
      <c r="AYM746" s="479"/>
      <c r="AYN746" s="479"/>
      <c r="AYO746" s="479"/>
      <c r="AYP746" s="479"/>
      <c r="AYQ746" s="479"/>
      <c r="AYR746" s="479"/>
      <c r="AYS746" s="479"/>
      <c r="AYT746" s="479"/>
      <c r="AYU746" s="479"/>
      <c r="AYV746" s="479"/>
      <c r="AYW746" s="479"/>
      <c r="AYX746" s="479"/>
      <c r="AYY746" s="479"/>
      <c r="AYZ746" s="479"/>
      <c r="AZA746" s="479"/>
      <c r="AZB746" s="479"/>
      <c r="AZC746" s="479"/>
      <c r="AZD746" s="479"/>
      <c r="AZE746" s="479"/>
      <c r="AZF746" s="479"/>
      <c r="AZG746" s="479"/>
      <c r="AZH746" s="479"/>
      <c r="AZI746" s="479"/>
      <c r="AZJ746" s="479"/>
      <c r="AZK746" s="479"/>
      <c r="AZL746" s="479"/>
      <c r="AZM746" s="479"/>
      <c r="AZN746" s="479"/>
      <c r="AZO746" s="479"/>
      <c r="AZP746" s="479"/>
      <c r="AZQ746" s="479"/>
      <c r="AZR746" s="479"/>
      <c r="AZS746" s="479"/>
      <c r="AZT746" s="479"/>
      <c r="AZU746" s="479"/>
      <c r="AZV746" s="479"/>
      <c r="AZW746" s="479"/>
      <c r="AZX746" s="479"/>
      <c r="AZY746" s="479"/>
      <c r="AZZ746" s="479"/>
      <c r="BAA746" s="479"/>
      <c r="BAB746" s="479"/>
      <c r="BAC746" s="479"/>
      <c r="BAD746" s="479"/>
      <c r="BAE746" s="479"/>
      <c r="BAF746" s="479"/>
      <c r="BAG746" s="479"/>
      <c r="BAH746" s="479"/>
      <c r="BAI746" s="479"/>
      <c r="BAJ746" s="479"/>
      <c r="BAK746" s="479"/>
      <c r="BAL746" s="479"/>
      <c r="BAM746" s="479"/>
      <c r="BAN746" s="479"/>
      <c r="BAO746" s="479"/>
      <c r="BAP746" s="479"/>
      <c r="BAQ746" s="479"/>
      <c r="BAR746" s="479"/>
      <c r="BAS746" s="479"/>
      <c r="BAT746" s="479"/>
      <c r="BAU746" s="479"/>
      <c r="BAV746" s="479"/>
      <c r="BAW746" s="479"/>
      <c r="BAX746" s="479"/>
      <c r="BAY746" s="479"/>
      <c r="BAZ746" s="479"/>
      <c r="BBA746" s="479"/>
      <c r="BBB746" s="479"/>
      <c r="BBC746" s="479"/>
      <c r="BBD746" s="479"/>
      <c r="BBE746" s="479"/>
      <c r="BBF746" s="479"/>
      <c r="BBG746" s="479"/>
      <c r="BBH746" s="479"/>
      <c r="BBI746" s="479"/>
      <c r="BBJ746" s="479"/>
      <c r="BBK746" s="479"/>
      <c r="BBL746" s="479"/>
      <c r="BBM746" s="479"/>
      <c r="BBN746" s="479"/>
      <c r="BBO746" s="479"/>
      <c r="BBP746" s="479"/>
      <c r="BBQ746" s="479"/>
      <c r="BBR746" s="479"/>
      <c r="BBS746" s="479"/>
      <c r="BBT746" s="479"/>
      <c r="BBU746" s="479"/>
      <c r="BBV746" s="479"/>
      <c r="BBW746" s="479"/>
      <c r="BBX746" s="479"/>
      <c r="BBY746" s="479"/>
      <c r="BBZ746" s="479"/>
      <c r="BCA746" s="479"/>
      <c r="BCB746" s="479"/>
      <c r="BCC746" s="479"/>
      <c r="BCD746" s="479"/>
      <c r="BCE746" s="479"/>
      <c r="BCF746" s="479"/>
      <c r="BCG746" s="479"/>
      <c r="BCH746" s="479"/>
      <c r="BCI746" s="479"/>
      <c r="BCJ746" s="479"/>
      <c r="BCK746" s="479"/>
      <c r="BCL746" s="479"/>
      <c r="BCM746" s="479"/>
      <c r="BCN746" s="479"/>
      <c r="BCO746" s="479"/>
      <c r="BCP746" s="479"/>
      <c r="BCQ746" s="479"/>
      <c r="BCR746" s="479"/>
      <c r="BCS746" s="479"/>
      <c r="BCT746" s="479"/>
      <c r="BCU746" s="479"/>
      <c r="BCV746" s="479"/>
      <c r="BCW746" s="479"/>
      <c r="BCX746" s="479"/>
      <c r="BCY746" s="479"/>
      <c r="BCZ746" s="479"/>
      <c r="BDA746" s="479"/>
      <c r="BDB746" s="479"/>
      <c r="BDC746" s="479"/>
      <c r="BDD746" s="479"/>
      <c r="BDE746" s="479"/>
      <c r="BDF746" s="479"/>
      <c r="BDG746" s="479"/>
      <c r="BDH746" s="479"/>
      <c r="BDI746" s="479"/>
      <c r="BDJ746" s="479"/>
      <c r="BDK746" s="479"/>
      <c r="BDL746" s="479"/>
      <c r="BDM746" s="479"/>
      <c r="BDN746" s="479"/>
      <c r="BDO746" s="479"/>
      <c r="BDP746" s="479"/>
      <c r="BDQ746" s="479"/>
      <c r="BDR746" s="479"/>
      <c r="BDS746" s="479"/>
      <c r="BDT746" s="479"/>
      <c r="BDU746" s="479"/>
      <c r="BDV746" s="479"/>
      <c r="BDW746" s="479"/>
      <c r="BDX746" s="479"/>
      <c r="BDY746" s="479"/>
      <c r="BDZ746" s="479"/>
      <c r="BEA746" s="479"/>
      <c r="BEB746" s="479"/>
      <c r="BEC746" s="479"/>
      <c r="BED746" s="479"/>
      <c r="BEE746" s="479"/>
      <c r="BEF746" s="479"/>
      <c r="BEG746" s="479"/>
      <c r="BEH746" s="479"/>
      <c r="BEI746" s="479"/>
      <c r="BEJ746" s="479"/>
      <c r="BEK746" s="479"/>
      <c r="BEL746" s="479"/>
      <c r="BEM746" s="479"/>
      <c r="BEN746" s="479"/>
      <c r="BEO746" s="479"/>
      <c r="BEP746" s="479"/>
      <c r="BEQ746" s="479"/>
      <c r="BER746" s="479"/>
      <c r="BES746" s="479"/>
      <c r="BET746" s="479"/>
      <c r="BEU746" s="479"/>
      <c r="BEV746" s="479"/>
      <c r="BEW746" s="479"/>
      <c r="BEX746" s="479"/>
      <c r="BEY746" s="479"/>
      <c r="BEZ746" s="479"/>
      <c r="BFA746" s="479"/>
      <c r="BFB746" s="479"/>
      <c r="BFC746" s="479"/>
      <c r="BFD746" s="479"/>
      <c r="BFE746" s="479"/>
      <c r="BFF746" s="479"/>
      <c r="BFG746" s="479"/>
      <c r="BFH746" s="479"/>
      <c r="BFI746" s="479"/>
      <c r="BFJ746" s="479"/>
      <c r="BFK746" s="479"/>
      <c r="BFL746" s="479"/>
      <c r="BFM746" s="479"/>
      <c r="BFN746" s="479"/>
      <c r="BFO746" s="479"/>
      <c r="BFP746" s="479"/>
      <c r="BFQ746" s="479"/>
      <c r="BFR746" s="479"/>
      <c r="BFS746" s="479"/>
      <c r="BFT746" s="479"/>
      <c r="BFU746" s="479"/>
      <c r="BFV746" s="479"/>
      <c r="BFW746" s="479"/>
      <c r="BFX746" s="479"/>
      <c r="BFY746" s="479"/>
      <c r="BFZ746" s="479"/>
      <c r="BGA746" s="479"/>
      <c r="BGB746" s="479"/>
      <c r="BGC746" s="479"/>
      <c r="BGD746" s="479"/>
      <c r="BGE746" s="479"/>
      <c r="BGF746" s="479"/>
      <c r="BGG746" s="479"/>
      <c r="BGH746" s="479"/>
      <c r="BGI746" s="479"/>
      <c r="BGJ746" s="479"/>
      <c r="BGK746" s="479"/>
      <c r="BGL746" s="479"/>
      <c r="BGM746" s="479"/>
      <c r="BGN746" s="479"/>
      <c r="BGO746" s="479"/>
      <c r="BGP746" s="479"/>
      <c r="BGQ746" s="479"/>
      <c r="BGR746" s="479"/>
      <c r="BGS746" s="479"/>
      <c r="BGT746" s="479"/>
      <c r="BGU746" s="479"/>
      <c r="BGV746" s="479"/>
      <c r="BGW746" s="479"/>
      <c r="BGX746" s="479"/>
      <c r="BGY746" s="479"/>
      <c r="BGZ746" s="479"/>
      <c r="BHA746" s="479"/>
      <c r="BHB746" s="479"/>
      <c r="BHC746" s="479"/>
      <c r="BHD746" s="479"/>
      <c r="BHE746" s="479"/>
      <c r="BHF746" s="479"/>
      <c r="BHG746" s="479"/>
      <c r="BHH746" s="479"/>
      <c r="BHI746" s="479"/>
      <c r="BHJ746" s="479"/>
      <c r="BHK746" s="479"/>
      <c r="BHL746" s="479"/>
      <c r="BHM746" s="479"/>
      <c r="BHN746" s="479"/>
      <c r="BHO746" s="479"/>
      <c r="BHP746" s="479"/>
      <c r="BHQ746" s="479"/>
      <c r="BHR746" s="479"/>
      <c r="BHS746" s="479"/>
      <c r="BHT746" s="479"/>
      <c r="BHU746" s="479"/>
      <c r="BHV746" s="479"/>
      <c r="BHW746" s="479"/>
      <c r="BHX746" s="479"/>
      <c r="BHY746" s="479"/>
      <c r="BHZ746" s="479"/>
      <c r="BIA746" s="479"/>
      <c r="BIB746" s="479"/>
      <c r="BIC746" s="479"/>
      <c r="BID746" s="479"/>
      <c r="BIE746" s="479"/>
      <c r="BIF746" s="479"/>
      <c r="BIG746" s="479"/>
      <c r="BIH746" s="479"/>
      <c r="BII746" s="479"/>
      <c r="BIJ746" s="479"/>
      <c r="BIK746" s="479"/>
      <c r="BIL746" s="479"/>
      <c r="BIM746" s="479"/>
      <c r="BIN746" s="479"/>
      <c r="BIO746" s="479"/>
      <c r="BIP746" s="479"/>
      <c r="BIQ746" s="479"/>
      <c r="BIR746" s="479"/>
      <c r="BIS746" s="479"/>
      <c r="BIT746" s="479"/>
      <c r="BIU746" s="479"/>
      <c r="BIV746" s="479"/>
      <c r="BIW746" s="479"/>
      <c r="BIX746" s="479"/>
      <c r="BIY746" s="479"/>
      <c r="BIZ746" s="479"/>
      <c r="BJA746" s="479"/>
      <c r="BJB746" s="479"/>
      <c r="BJC746" s="479"/>
      <c r="BJD746" s="479"/>
      <c r="BJE746" s="479"/>
      <c r="BJF746" s="479"/>
      <c r="BJG746" s="479"/>
      <c r="BJH746" s="479"/>
      <c r="BJI746" s="479"/>
      <c r="BJJ746" s="479"/>
      <c r="BJK746" s="479"/>
      <c r="BJL746" s="479"/>
      <c r="BJM746" s="479"/>
      <c r="BJN746" s="479"/>
      <c r="BJO746" s="479"/>
      <c r="BJP746" s="479"/>
      <c r="BJQ746" s="479"/>
      <c r="BJR746" s="479"/>
      <c r="BJS746" s="479"/>
      <c r="BJT746" s="479"/>
      <c r="BJU746" s="479"/>
      <c r="BJV746" s="479"/>
      <c r="BJW746" s="479"/>
      <c r="BJX746" s="479"/>
      <c r="BJY746" s="479"/>
      <c r="BJZ746" s="479"/>
      <c r="BKA746" s="479"/>
      <c r="BKB746" s="479"/>
      <c r="BKC746" s="479"/>
      <c r="BKD746" s="479"/>
      <c r="BKE746" s="479"/>
      <c r="BKF746" s="479"/>
      <c r="BKG746" s="479"/>
      <c r="BKH746" s="479"/>
      <c r="BKI746" s="479"/>
      <c r="BKJ746" s="479"/>
      <c r="BKK746" s="479"/>
      <c r="BKL746" s="479"/>
      <c r="BKM746" s="479"/>
      <c r="BKN746" s="479"/>
      <c r="BKO746" s="479"/>
      <c r="BKP746" s="479"/>
      <c r="BKQ746" s="479"/>
      <c r="BKR746" s="479"/>
      <c r="BKS746" s="479"/>
      <c r="BKT746" s="479"/>
      <c r="BKU746" s="479"/>
      <c r="BKV746" s="479"/>
      <c r="BKW746" s="479"/>
      <c r="BKX746" s="479"/>
      <c r="BKY746" s="479"/>
      <c r="BKZ746" s="479"/>
      <c r="BLA746" s="479"/>
      <c r="BLB746" s="479"/>
      <c r="BLC746" s="479"/>
      <c r="BLD746" s="479"/>
      <c r="BLE746" s="479"/>
      <c r="BLF746" s="479"/>
      <c r="BLG746" s="479"/>
      <c r="BLH746" s="479"/>
      <c r="BLI746" s="479"/>
      <c r="BLJ746" s="479"/>
      <c r="BLK746" s="479"/>
      <c r="BLL746" s="479"/>
      <c r="BLM746" s="479"/>
      <c r="BLN746" s="479"/>
      <c r="BLO746" s="479"/>
      <c r="BLP746" s="479"/>
      <c r="BLQ746" s="479"/>
      <c r="BLR746" s="479"/>
      <c r="BLS746" s="479"/>
      <c r="BLT746" s="479"/>
      <c r="BLU746" s="479"/>
      <c r="BLV746" s="479"/>
      <c r="BLW746" s="479"/>
      <c r="BLX746" s="479"/>
      <c r="BLY746" s="479"/>
      <c r="BLZ746" s="479"/>
      <c r="BMA746" s="479"/>
      <c r="BMB746" s="479"/>
      <c r="BMC746" s="479"/>
      <c r="BMD746" s="479"/>
      <c r="BME746" s="479"/>
      <c r="BMF746" s="479"/>
      <c r="BMG746" s="479"/>
      <c r="BMH746" s="479"/>
      <c r="BMI746" s="479"/>
      <c r="BMJ746" s="479"/>
      <c r="BMK746" s="479"/>
      <c r="BML746" s="479"/>
      <c r="BMM746" s="479"/>
      <c r="BMN746" s="479"/>
      <c r="BMO746" s="479"/>
      <c r="BMP746" s="479"/>
      <c r="BMQ746" s="479"/>
      <c r="BMR746" s="479"/>
      <c r="BMS746" s="479"/>
      <c r="BMT746" s="479"/>
      <c r="BMU746" s="479"/>
      <c r="BMV746" s="479"/>
      <c r="BMW746" s="479"/>
      <c r="BMX746" s="479"/>
      <c r="BMY746" s="479"/>
      <c r="BMZ746" s="479"/>
      <c r="BNA746" s="479"/>
      <c r="BNB746" s="479"/>
      <c r="BNC746" s="479"/>
      <c r="BND746" s="479"/>
      <c r="BNE746" s="479"/>
      <c r="BNF746" s="479"/>
      <c r="BNG746" s="479"/>
      <c r="BNH746" s="479"/>
      <c r="BNI746" s="479"/>
      <c r="BNJ746" s="479"/>
      <c r="BNK746" s="479"/>
      <c r="BNL746" s="479"/>
      <c r="BNM746" s="479"/>
      <c r="BNN746" s="479"/>
      <c r="BNO746" s="479"/>
      <c r="BNP746" s="479"/>
      <c r="BNQ746" s="479"/>
      <c r="BNR746" s="479"/>
      <c r="BNS746" s="479"/>
      <c r="BNT746" s="479"/>
      <c r="BNU746" s="479"/>
      <c r="BNV746" s="479"/>
      <c r="BNW746" s="479"/>
      <c r="BNX746" s="479"/>
      <c r="BNY746" s="479"/>
      <c r="BNZ746" s="479"/>
      <c r="BOA746" s="479"/>
      <c r="BOB746" s="479"/>
      <c r="BOC746" s="479"/>
      <c r="BOD746" s="479"/>
      <c r="BOE746" s="479"/>
      <c r="BOF746" s="479"/>
      <c r="BOG746" s="479"/>
      <c r="BOH746" s="479"/>
      <c r="BOI746" s="479"/>
      <c r="BOJ746" s="479"/>
      <c r="BOK746" s="479"/>
      <c r="BOL746" s="479"/>
      <c r="BOM746" s="479"/>
      <c r="BON746" s="479"/>
      <c r="BOO746" s="479"/>
      <c r="BOP746" s="479"/>
      <c r="BOQ746" s="479"/>
      <c r="BOR746" s="479"/>
      <c r="BOS746" s="479"/>
      <c r="BOT746" s="479"/>
      <c r="BOU746" s="479"/>
      <c r="BOV746" s="479"/>
      <c r="BOW746" s="479"/>
      <c r="BOX746" s="479"/>
      <c r="BOY746" s="479"/>
      <c r="BOZ746" s="479"/>
      <c r="BPA746" s="479"/>
      <c r="BPB746" s="479"/>
      <c r="BPC746" s="479"/>
      <c r="BPD746" s="479"/>
      <c r="BPE746" s="479"/>
      <c r="BPF746" s="479"/>
      <c r="BPG746" s="479"/>
      <c r="BPH746" s="479"/>
      <c r="BPI746" s="479"/>
      <c r="BPJ746" s="479"/>
      <c r="BPK746" s="479"/>
      <c r="BPL746" s="479"/>
      <c r="BPM746" s="479"/>
      <c r="BPN746" s="479"/>
      <c r="BPO746" s="479"/>
      <c r="BPP746" s="479"/>
      <c r="BPQ746" s="479"/>
      <c r="BPR746" s="479"/>
      <c r="BPS746" s="479"/>
      <c r="BPT746" s="479"/>
      <c r="BPU746" s="479"/>
      <c r="BPV746" s="479"/>
      <c r="BPW746" s="479"/>
      <c r="BPX746" s="479"/>
      <c r="BPY746" s="479"/>
      <c r="BPZ746" s="479"/>
      <c r="BQA746" s="479"/>
      <c r="BQB746" s="479"/>
      <c r="BQC746" s="479"/>
      <c r="BQD746" s="479"/>
      <c r="BQE746" s="479"/>
      <c r="BQF746" s="479"/>
      <c r="BQG746" s="479"/>
      <c r="BQH746" s="479"/>
      <c r="BQI746" s="479"/>
      <c r="BQJ746" s="479"/>
      <c r="BQK746" s="479"/>
      <c r="BQL746" s="479"/>
      <c r="BQM746" s="479"/>
      <c r="BQN746" s="479"/>
      <c r="BQO746" s="479"/>
      <c r="BQP746" s="479"/>
      <c r="BQQ746" s="479"/>
      <c r="BQR746" s="479"/>
      <c r="BQS746" s="479"/>
      <c r="BQT746" s="479"/>
      <c r="BQU746" s="479"/>
      <c r="BQV746" s="479"/>
      <c r="BQW746" s="479"/>
      <c r="BQX746" s="479"/>
      <c r="BQY746" s="479"/>
      <c r="BQZ746" s="479"/>
      <c r="BRA746" s="479"/>
      <c r="BRB746" s="479"/>
      <c r="BRC746" s="479"/>
      <c r="BRD746" s="479"/>
      <c r="BRE746" s="479"/>
      <c r="BRF746" s="479"/>
      <c r="BRG746" s="479"/>
      <c r="BRH746" s="479"/>
      <c r="BRI746" s="479"/>
      <c r="BRJ746" s="479"/>
      <c r="BRK746" s="479"/>
      <c r="BRL746" s="479"/>
      <c r="BRM746" s="479"/>
      <c r="BRN746" s="479"/>
      <c r="BRO746" s="479"/>
      <c r="BRP746" s="479"/>
      <c r="BRQ746" s="479"/>
      <c r="BRR746" s="479"/>
      <c r="BRS746" s="479"/>
      <c r="BRT746" s="479"/>
      <c r="BRU746" s="479"/>
      <c r="BRV746" s="479"/>
      <c r="BRW746" s="479"/>
      <c r="BRX746" s="479"/>
      <c r="BRY746" s="479"/>
      <c r="BRZ746" s="479"/>
      <c r="BSA746" s="479"/>
      <c r="BSB746" s="479"/>
      <c r="BSC746" s="479"/>
      <c r="BSD746" s="479"/>
      <c r="BSE746" s="479"/>
      <c r="BSF746" s="479"/>
      <c r="BSG746" s="479"/>
      <c r="BSH746" s="479"/>
      <c r="BSI746" s="479"/>
      <c r="BSJ746" s="479"/>
      <c r="BSK746" s="479"/>
      <c r="BSL746" s="479"/>
      <c r="BSM746" s="479"/>
      <c r="BSN746" s="479"/>
      <c r="BSO746" s="479"/>
      <c r="BSP746" s="479"/>
      <c r="BSQ746" s="479"/>
      <c r="BSR746" s="479"/>
      <c r="BSS746" s="479"/>
      <c r="BST746" s="479"/>
      <c r="BSU746" s="479"/>
      <c r="BSV746" s="479"/>
      <c r="BSW746" s="479"/>
      <c r="BSX746" s="479"/>
      <c r="BSY746" s="479"/>
      <c r="BSZ746" s="479"/>
      <c r="BTA746" s="479"/>
      <c r="BTB746" s="479"/>
      <c r="BTC746" s="479"/>
      <c r="BTD746" s="479"/>
      <c r="BTE746" s="479"/>
      <c r="BTF746" s="479"/>
      <c r="BTG746" s="479"/>
      <c r="BTH746" s="479"/>
      <c r="BTI746" s="479"/>
      <c r="BTJ746" s="479"/>
      <c r="BTK746" s="479"/>
      <c r="BTL746" s="479"/>
      <c r="BTM746" s="479"/>
      <c r="BTN746" s="479"/>
      <c r="BTO746" s="479"/>
      <c r="BTP746" s="479"/>
      <c r="BTQ746" s="479"/>
      <c r="BTR746" s="479"/>
      <c r="BTS746" s="479"/>
      <c r="BTT746" s="479"/>
      <c r="BTU746" s="479"/>
      <c r="BTV746" s="479"/>
      <c r="BTW746" s="479"/>
      <c r="BTX746" s="479"/>
      <c r="BTY746" s="479"/>
      <c r="BTZ746" s="479"/>
      <c r="BUA746" s="479"/>
      <c r="BUB746" s="479"/>
      <c r="BUC746" s="479"/>
      <c r="BUD746" s="479"/>
      <c r="BUE746" s="479"/>
      <c r="BUF746" s="479"/>
      <c r="BUG746" s="479"/>
      <c r="BUH746" s="479"/>
      <c r="BUI746" s="479"/>
      <c r="BUJ746" s="479"/>
      <c r="BUK746" s="479"/>
      <c r="BUL746" s="479"/>
      <c r="BUM746" s="479"/>
      <c r="BUN746" s="479"/>
      <c r="BUO746" s="479"/>
      <c r="BUP746" s="479"/>
      <c r="BUQ746" s="479"/>
      <c r="BUR746" s="479"/>
      <c r="BUS746" s="479"/>
      <c r="BUT746" s="479"/>
      <c r="BUU746" s="479"/>
      <c r="BUV746" s="479"/>
      <c r="BUW746" s="479"/>
      <c r="BUX746" s="479"/>
      <c r="BUY746" s="479"/>
      <c r="BUZ746" s="479"/>
      <c r="BVA746" s="479"/>
      <c r="BVB746" s="479"/>
      <c r="BVC746" s="479"/>
      <c r="BVD746" s="479"/>
      <c r="BVE746" s="479"/>
      <c r="BVF746" s="479"/>
      <c r="BVG746" s="479"/>
      <c r="BVH746" s="479"/>
      <c r="BVI746" s="479"/>
      <c r="BVJ746" s="479"/>
      <c r="BVK746" s="479"/>
      <c r="BVL746" s="479"/>
      <c r="BVM746" s="479"/>
      <c r="BVN746" s="479"/>
      <c r="BVO746" s="479"/>
      <c r="BVP746" s="479"/>
      <c r="BVQ746" s="479"/>
      <c r="BVR746" s="479"/>
      <c r="BVS746" s="479"/>
      <c r="BVT746" s="479"/>
      <c r="BVU746" s="479"/>
      <c r="BVV746" s="479"/>
      <c r="BVW746" s="479"/>
      <c r="BVX746" s="479"/>
      <c r="BVY746" s="479"/>
      <c r="BVZ746" s="479"/>
      <c r="BWA746" s="479"/>
      <c r="BWB746" s="479"/>
      <c r="BWC746" s="479"/>
      <c r="BWD746" s="479"/>
      <c r="BWE746" s="479"/>
      <c r="BWF746" s="479"/>
      <c r="BWG746" s="479"/>
      <c r="BWH746" s="479"/>
      <c r="BWI746" s="479"/>
      <c r="BWJ746" s="479"/>
      <c r="BWK746" s="479"/>
      <c r="BWL746" s="479"/>
      <c r="BWM746" s="479"/>
      <c r="BWN746" s="479"/>
      <c r="BWO746" s="479"/>
      <c r="BWP746" s="479"/>
      <c r="BWQ746" s="479"/>
      <c r="BWR746" s="479"/>
      <c r="BWS746" s="479"/>
      <c r="BWT746" s="479"/>
      <c r="BWU746" s="479"/>
      <c r="BWV746" s="479"/>
      <c r="BWW746" s="479"/>
      <c r="BWX746" s="479"/>
      <c r="BWY746" s="479"/>
      <c r="BWZ746" s="479"/>
      <c r="BXA746" s="479"/>
      <c r="BXB746" s="479"/>
      <c r="BXC746" s="479"/>
      <c r="BXD746" s="479"/>
      <c r="BXE746" s="479"/>
      <c r="BXF746" s="479"/>
      <c r="BXG746" s="479"/>
      <c r="BXH746" s="479"/>
      <c r="BXI746" s="479"/>
      <c r="BXJ746" s="479"/>
      <c r="BXK746" s="479"/>
      <c r="BXL746" s="479"/>
      <c r="BXM746" s="479"/>
      <c r="BXN746" s="479"/>
      <c r="BXO746" s="479"/>
      <c r="BXP746" s="479"/>
      <c r="BXQ746" s="479"/>
      <c r="BXR746" s="479"/>
      <c r="BXS746" s="479"/>
      <c r="BXT746" s="479"/>
      <c r="BXU746" s="479"/>
      <c r="BXV746" s="479"/>
      <c r="BXW746" s="479"/>
      <c r="BXX746" s="479"/>
      <c r="BXY746" s="479"/>
      <c r="BXZ746" s="479"/>
      <c r="BYA746" s="479"/>
      <c r="BYB746" s="479"/>
      <c r="BYC746" s="479"/>
      <c r="BYD746" s="479"/>
      <c r="BYE746" s="479"/>
      <c r="BYF746" s="479"/>
      <c r="BYG746" s="479"/>
      <c r="BYH746" s="479"/>
      <c r="BYI746" s="479"/>
      <c r="BYJ746" s="479"/>
      <c r="BYK746" s="479"/>
      <c r="BYL746" s="479"/>
      <c r="BYM746" s="479"/>
      <c r="BYN746" s="479"/>
      <c r="BYO746" s="479"/>
      <c r="BYP746" s="479"/>
      <c r="BYQ746" s="479"/>
      <c r="BYR746" s="479"/>
      <c r="BYS746" s="479"/>
      <c r="BYT746" s="479"/>
      <c r="BYU746" s="479"/>
      <c r="BYV746" s="479"/>
      <c r="BYW746" s="479"/>
      <c r="BYX746" s="479"/>
      <c r="BYY746" s="479"/>
      <c r="BYZ746" s="479"/>
      <c r="BZA746" s="479"/>
      <c r="BZB746" s="479"/>
      <c r="BZC746" s="479"/>
      <c r="BZD746" s="479"/>
      <c r="BZE746" s="479"/>
      <c r="BZF746" s="479"/>
      <c r="BZG746" s="479"/>
      <c r="BZH746" s="479"/>
      <c r="BZI746" s="479"/>
      <c r="BZJ746" s="479"/>
      <c r="BZK746" s="479"/>
      <c r="BZL746" s="479"/>
      <c r="BZM746" s="479"/>
      <c r="BZN746" s="479"/>
      <c r="BZO746" s="479"/>
      <c r="BZP746" s="479"/>
      <c r="BZQ746" s="479"/>
      <c r="BZR746" s="479"/>
      <c r="BZS746" s="479"/>
      <c r="BZT746" s="479"/>
      <c r="BZU746" s="479"/>
      <c r="BZV746" s="479"/>
      <c r="BZW746" s="479"/>
      <c r="BZX746" s="479"/>
      <c r="BZY746" s="479"/>
      <c r="BZZ746" s="479"/>
      <c r="CAA746" s="479"/>
      <c r="CAB746" s="479"/>
      <c r="CAC746" s="479"/>
      <c r="CAD746" s="479"/>
      <c r="CAE746" s="479"/>
      <c r="CAF746" s="479"/>
      <c r="CAG746" s="479"/>
      <c r="CAH746" s="479"/>
      <c r="CAI746" s="479"/>
      <c r="CAJ746" s="479"/>
      <c r="CAK746" s="479"/>
      <c r="CAL746" s="479"/>
      <c r="CAM746" s="479"/>
      <c r="CAN746" s="479"/>
      <c r="CAO746" s="479"/>
      <c r="CAP746" s="479"/>
      <c r="CAQ746" s="479"/>
      <c r="CAR746" s="479"/>
      <c r="CAS746" s="479"/>
      <c r="CAT746" s="479"/>
      <c r="CAU746" s="479"/>
      <c r="CAV746" s="479"/>
      <c r="CAW746" s="479"/>
      <c r="CAX746" s="479"/>
      <c r="CAY746" s="479"/>
      <c r="CAZ746" s="479"/>
      <c r="CBA746" s="479"/>
      <c r="CBB746" s="479"/>
      <c r="CBC746" s="479"/>
      <c r="CBD746" s="479"/>
      <c r="CBE746" s="479"/>
      <c r="CBF746" s="479"/>
      <c r="CBG746" s="479"/>
      <c r="CBH746" s="479"/>
      <c r="CBI746" s="479"/>
      <c r="CBJ746" s="479"/>
      <c r="CBK746" s="479"/>
      <c r="CBL746" s="479"/>
      <c r="CBM746" s="479"/>
      <c r="CBN746" s="479"/>
      <c r="CBO746" s="479"/>
      <c r="CBP746" s="479"/>
      <c r="CBQ746" s="479"/>
      <c r="CBR746" s="479"/>
      <c r="CBS746" s="479"/>
      <c r="CBT746" s="479"/>
      <c r="CBU746" s="479"/>
      <c r="CBV746" s="479"/>
      <c r="CBW746" s="479"/>
      <c r="CBX746" s="479"/>
      <c r="CBY746" s="479"/>
      <c r="CBZ746" s="479"/>
      <c r="CCA746" s="479"/>
      <c r="CCB746" s="479"/>
      <c r="CCC746" s="479"/>
      <c r="CCD746" s="479"/>
      <c r="CCE746" s="479"/>
      <c r="CCF746" s="479"/>
      <c r="CCG746" s="479"/>
      <c r="CCH746" s="479"/>
      <c r="CCI746" s="479"/>
      <c r="CCJ746" s="479"/>
      <c r="CCK746" s="479"/>
      <c r="CCL746" s="479"/>
      <c r="CCM746" s="479"/>
      <c r="CCN746" s="479"/>
      <c r="CCO746" s="479"/>
      <c r="CCP746" s="479"/>
      <c r="CCQ746" s="479"/>
      <c r="CCR746" s="479"/>
      <c r="CCS746" s="479"/>
      <c r="CCT746" s="479"/>
      <c r="CCU746" s="479"/>
      <c r="CCV746" s="479"/>
      <c r="CCW746" s="479"/>
      <c r="CCX746" s="479"/>
      <c r="CCY746" s="479"/>
      <c r="CCZ746" s="479"/>
      <c r="CDA746" s="479"/>
      <c r="CDB746" s="479"/>
      <c r="CDC746" s="479"/>
      <c r="CDD746" s="479"/>
      <c r="CDE746" s="479"/>
      <c r="CDF746" s="479"/>
      <c r="CDG746" s="479"/>
      <c r="CDH746" s="479"/>
      <c r="CDI746" s="479"/>
      <c r="CDJ746" s="479"/>
      <c r="CDK746" s="479"/>
      <c r="CDL746" s="479"/>
      <c r="CDM746" s="479"/>
      <c r="CDN746" s="479"/>
      <c r="CDO746" s="479"/>
      <c r="CDP746" s="479"/>
      <c r="CDQ746" s="479"/>
      <c r="CDR746" s="479"/>
      <c r="CDS746" s="479"/>
      <c r="CDT746" s="479"/>
      <c r="CDU746" s="479"/>
      <c r="CDV746" s="479"/>
      <c r="CDW746" s="479"/>
      <c r="CDX746" s="479"/>
      <c r="CDY746" s="479"/>
      <c r="CDZ746" s="479"/>
      <c r="CEA746" s="479"/>
      <c r="CEB746" s="479"/>
      <c r="CEC746" s="479"/>
      <c r="CED746" s="479"/>
      <c r="CEE746" s="479"/>
      <c r="CEF746" s="479"/>
      <c r="CEG746" s="479"/>
      <c r="CEH746" s="479"/>
      <c r="CEI746" s="479"/>
      <c r="CEJ746" s="479"/>
      <c r="CEK746" s="479"/>
      <c r="CEL746" s="479"/>
      <c r="CEM746" s="479"/>
      <c r="CEN746" s="479"/>
      <c r="CEO746" s="479"/>
      <c r="CEP746" s="479"/>
      <c r="CEQ746" s="479"/>
      <c r="CER746" s="479"/>
      <c r="CES746" s="479"/>
      <c r="CET746" s="479"/>
      <c r="CEU746" s="479"/>
      <c r="CEV746" s="479"/>
      <c r="CEW746" s="479"/>
      <c r="CEX746" s="479"/>
      <c r="CEY746" s="479"/>
      <c r="CEZ746" s="479"/>
      <c r="CFA746" s="479"/>
      <c r="CFB746" s="479"/>
      <c r="CFC746" s="479"/>
      <c r="CFD746" s="479"/>
      <c r="CFE746" s="479"/>
      <c r="CFF746" s="479"/>
      <c r="CFG746" s="479"/>
      <c r="CFH746" s="479"/>
      <c r="CFI746" s="479"/>
      <c r="CFJ746" s="479"/>
      <c r="CFK746" s="479"/>
      <c r="CFL746" s="479"/>
      <c r="CFM746" s="479"/>
      <c r="CFN746" s="479"/>
      <c r="CFO746" s="479"/>
      <c r="CFP746" s="479"/>
      <c r="CFQ746" s="479"/>
      <c r="CFR746" s="479"/>
      <c r="CFS746" s="479"/>
      <c r="CFT746" s="479"/>
      <c r="CFU746" s="479"/>
      <c r="CFV746" s="479"/>
      <c r="CFW746" s="479"/>
      <c r="CFX746" s="479"/>
      <c r="CFY746" s="479"/>
      <c r="CFZ746" s="479"/>
      <c r="CGA746" s="479"/>
      <c r="CGB746" s="479"/>
      <c r="CGC746" s="479"/>
      <c r="CGD746" s="479"/>
      <c r="CGE746" s="479"/>
      <c r="CGF746" s="479"/>
      <c r="CGG746" s="479"/>
      <c r="CGH746" s="479"/>
      <c r="CGI746" s="479"/>
      <c r="CGJ746" s="479"/>
      <c r="CGK746" s="479"/>
      <c r="CGL746" s="479"/>
      <c r="CGM746" s="479"/>
      <c r="CGN746" s="479"/>
      <c r="CGO746" s="479"/>
      <c r="CGP746" s="479"/>
      <c r="CGQ746" s="479"/>
      <c r="CGR746" s="479"/>
      <c r="CGS746" s="479"/>
      <c r="CGT746" s="479"/>
      <c r="CGU746" s="479"/>
      <c r="CGV746" s="479"/>
      <c r="CGW746" s="479"/>
      <c r="CGX746" s="479"/>
      <c r="CGY746" s="479"/>
      <c r="CGZ746" s="479"/>
      <c r="CHA746" s="479"/>
      <c r="CHB746" s="479"/>
      <c r="CHC746" s="479"/>
      <c r="CHD746" s="479"/>
      <c r="CHE746" s="479"/>
      <c r="CHF746" s="479"/>
      <c r="CHG746" s="479"/>
      <c r="CHH746" s="479"/>
      <c r="CHI746" s="479"/>
      <c r="CHJ746" s="479"/>
      <c r="CHK746" s="479"/>
      <c r="CHL746" s="479"/>
      <c r="CHM746" s="479"/>
      <c r="CHN746" s="479"/>
      <c r="CHO746" s="479"/>
      <c r="CHP746" s="479"/>
      <c r="CHQ746" s="479"/>
      <c r="CHR746" s="479"/>
      <c r="CHS746" s="479"/>
      <c r="CHT746" s="479"/>
      <c r="CHU746" s="479"/>
      <c r="CHV746" s="479"/>
      <c r="CHW746" s="479"/>
      <c r="CHX746" s="479"/>
      <c r="CHY746" s="479"/>
      <c r="CHZ746" s="479"/>
      <c r="CIA746" s="479"/>
      <c r="CIB746" s="479"/>
      <c r="CIC746" s="479"/>
      <c r="CID746" s="479"/>
      <c r="CIE746" s="479"/>
      <c r="CIF746" s="479"/>
      <c r="CIG746" s="479"/>
      <c r="CIH746" s="479"/>
      <c r="CII746" s="479"/>
      <c r="CIJ746" s="479"/>
      <c r="CIK746" s="479"/>
      <c r="CIL746" s="479"/>
      <c r="CIM746" s="479"/>
      <c r="CIN746" s="479"/>
      <c r="CIO746" s="479"/>
      <c r="CIP746" s="479"/>
      <c r="CIQ746" s="479"/>
      <c r="CIR746" s="479"/>
      <c r="CIS746" s="479"/>
      <c r="CIT746" s="479"/>
      <c r="CIU746" s="479"/>
      <c r="CIV746" s="479"/>
      <c r="CIW746" s="479"/>
      <c r="CIX746" s="479"/>
      <c r="CIY746" s="479"/>
      <c r="CIZ746" s="479"/>
      <c r="CJA746" s="479"/>
      <c r="CJB746" s="479"/>
      <c r="CJC746" s="479"/>
      <c r="CJD746" s="479"/>
      <c r="CJE746" s="479"/>
      <c r="CJF746" s="479"/>
      <c r="CJG746" s="479"/>
      <c r="CJH746" s="479"/>
      <c r="CJI746" s="479"/>
      <c r="CJJ746" s="479"/>
      <c r="CJK746" s="479"/>
      <c r="CJL746" s="479"/>
      <c r="CJM746" s="479"/>
      <c r="CJN746" s="479"/>
      <c r="CJO746" s="479"/>
      <c r="CJP746" s="479"/>
      <c r="CJQ746" s="479"/>
      <c r="CJR746" s="479"/>
      <c r="CJS746" s="479"/>
      <c r="CJT746" s="479"/>
      <c r="CJU746" s="479"/>
      <c r="CJV746" s="479"/>
      <c r="CJW746" s="479"/>
      <c r="CJX746" s="479"/>
      <c r="CJY746" s="479"/>
      <c r="CJZ746" s="479"/>
      <c r="CKA746" s="479"/>
      <c r="CKB746" s="479"/>
      <c r="CKC746" s="479"/>
      <c r="CKD746" s="479"/>
      <c r="CKE746" s="479"/>
      <c r="CKF746" s="479"/>
      <c r="CKG746" s="479"/>
      <c r="CKH746" s="479"/>
      <c r="CKI746" s="479"/>
      <c r="CKJ746" s="479"/>
      <c r="CKK746" s="479"/>
      <c r="CKL746" s="479"/>
      <c r="CKM746" s="479"/>
      <c r="CKN746" s="479"/>
      <c r="CKO746" s="479"/>
      <c r="CKP746" s="479"/>
      <c r="CKQ746" s="479"/>
      <c r="CKR746" s="479"/>
      <c r="CKS746" s="479"/>
      <c r="CKT746" s="479"/>
      <c r="CKU746" s="479"/>
      <c r="CKV746" s="479"/>
      <c r="CKW746" s="479"/>
      <c r="CKX746" s="479"/>
      <c r="CKY746" s="479"/>
      <c r="CKZ746" s="479"/>
      <c r="CLA746" s="479"/>
      <c r="CLB746" s="479"/>
      <c r="CLC746" s="479"/>
      <c r="CLD746" s="479"/>
      <c r="CLE746" s="479"/>
      <c r="CLF746" s="479"/>
      <c r="CLG746" s="479"/>
      <c r="CLH746" s="479"/>
      <c r="CLI746" s="479"/>
      <c r="CLJ746" s="479"/>
      <c r="CLK746" s="479"/>
      <c r="CLL746" s="479"/>
      <c r="CLM746" s="479"/>
      <c r="CLN746" s="479"/>
      <c r="CLO746" s="479"/>
      <c r="CLP746" s="479"/>
      <c r="CLQ746" s="479"/>
      <c r="CLR746" s="479"/>
      <c r="CLS746" s="479"/>
      <c r="CLT746" s="479"/>
      <c r="CLU746" s="479"/>
      <c r="CLV746" s="479"/>
      <c r="CLW746" s="479"/>
      <c r="CLX746" s="479"/>
      <c r="CLY746" s="479"/>
      <c r="CLZ746" s="479"/>
      <c r="CMA746" s="479"/>
      <c r="CMB746" s="479"/>
      <c r="CMC746" s="479"/>
      <c r="CMD746" s="479"/>
      <c r="CME746" s="479"/>
      <c r="CMF746" s="479"/>
      <c r="CMG746" s="479"/>
      <c r="CMH746" s="479"/>
      <c r="CMI746" s="479"/>
      <c r="CMJ746" s="479"/>
      <c r="CMK746" s="479"/>
      <c r="CML746" s="479"/>
      <c r="CMM746" s="479"/>
      <c r="CMN746" s="479"/>
      <c r="CMO746" s="479"/>
      <c r="CMP746" s="479"/>
      <c r="CMQ746" s="479"/>
      <c r="CMR746" s="479"/>
      <c r="CMS746" s="479"/>
      <c r="CMT746" s="479"/>
      <c r="CMU746" s="479"/>
      <c r="CMV746" s="479"/>
      <c r="CMW746" s="479"/>
      <c r="CMX746" s="479"/>
      <c r="CMY746" s="479"/>
      <c r="CMZ746" s="479"/>
      <c r="CNA746" s="479"/>
      <c r="CNB746" s="479"/>
      <c r="CNC746" s="479"/>
      <c r="CND746" s="479"/>
      <c r="CNE746" s="479"/>
      <c r="CNF746" s="479"/>
      <c r="CNG746" s="479"/>
      <c r="CNH746" s="479"/>
      <c r="CNI746" s="479"/>
      <c r="CNJ746" s="479"/>
      <c r="CNK746" s="479"/>
      <c r="CNL746" s="479"/>
      <c r="CNM746" s="479"/>
      <c r="CNN746" s="479"/>
      <c r="CNO746" s="479"/>
      <c r="CNP746" s="479"/>
      <c r="CNQ746" s="479"/>
      <c r="CNR746" s="479"/>
      <c r="CNS746" s="479"/>
      <c r="CNT746" s="479"/>
      <c r="CNU746" s="479"/>
      <c r="CNV746" s="479"/>
      <c r="CNW746" s="479"/>
      <c r="CNX746" s="479"/>
      <c r="CNY746" s="479"/>
      <c r="CNZ746" s="479"/>
      <c r="COA746" s="479"/>
      <c r="COB746" s="479"/>
      <c r="COC746" s="479"/>
      <c r="COD746" s="479"/>
      <c r="COE746" s="479"/>
      <c r="COF746" s="479"/>
      <c r="COG746" s="479"/>
      <c r="COH746" s="479"/>
      <c r="COI746" s="479"/>
      <c r="COJ746" s="479"/>
      <c r="COK746" s="479"/>
      <c r="COL746" s="479"/>
      <c r="COM746" s="479"/>
      <c r="CON746" s="479"/>
      <c r="COO746" s="479"/>
      <c r="COP746" s="479"/>
      <c r="COQ746" s="479"/>
      <c r="COR746" s="479"/>
      <c r="COS746" s="479"/>
      <c r="COT746" s="479"/>
      <c r="COU746" s="479"/>
      <c r="COV746" s="479"/>
      <c r="COW746" s="479"/>
      <c r="COX746" s="479"/>
      <c r="COY746" s="479"/>
      <c r="COZ746" s="479"/>
      <c r="CPA746" s="479"/>
      <c r="CPB746" s="479"/>
      <c r="CPC746" s="479"/>
      <c r="CPD746" s="479"/>
      <c r="CPE746" s="479"/>
      <c r="CPF746" s="479"/>
      <c r="CPG746" s="479"/>
      <c r="CPH746" s="479"/>
      <c r="CPI746" s="479"/>
      <c r="CPJ746" s="479"/>
      <c r="CPK746" s="479"/>
      <c r="CPL746" s="479"/>
      <c r="CPM746" s="479"/>
      <c r="CPN746" s="479"/>
      <c r="CPO746" s="479"/>
      <c r="CPP746" s="479"/>
      <c r="CPQ746" s="479"/>
      <c r="CPR746" s="479"/>
      <c r="CPS746" s="479"/>
      <c r="CPT746" s="479"/>
      <c r="CPU746" s="479"/>
      <c r="CPV746" s="479"/>
      <c r="CPW746" s="479"/>
      <c r="CPX746" s="479"/>
      <c r="CPY746" s="479"/>
      <c r="CPZ746" s="479"/>
      <c r="CQA746" s="479"/>
      <c r="CQB746" s="479"/>
      <c r="CQC746" s="479"/>
      <c r="CQD746" s="479"/>
      <c r="CQE746" s="479"/>
      <c r="CQF746" s="479"/>
      <c r="CQG746" s="479"/>
      <c r="CQH746" s="479"/>
      <c r="CQI746" s="479"/>
      <c r="CQJ746" s="479"/>
      <c r="CQK746" s="479"/>
      <c r="CQL746" s="479"/>
      <c r="CQM746" s="479"/>
      <c r="CQN746" s="479"/>
      <c r="CQO746" s="479"/>
      <c r="CQP746" s="479"/>
      <c r="CQQ746" s="479"/>
      <c r="CQR746" s="479"/>
      <c r="CQS746" s="479"/>
      <c r="CQT746" s="479"/>
      <c r="CQU746" s="479"/>
      <c r="CQV746" s="479"/>
      <c r="CQW746" s="479"/>
      <c r="CQX746" s="479"/>
      <c r="CQY746" s="479"/>
      <c r="CQZ746" s="479"/>
      <c r="CRA746" s="479"/>
      <c r="CRB746" s="479"/>
      <c r="CRC746" s="479"/>
      <c r="CRD746" s="479"/>
      <c r="CRE746" s="479"/>
      <c r="CRF746" s="479"/>
      <c r="CRG746" s="479"/>
      <c r="CRH746" s="479"/>
      <c r="CRI746" s="479"/>
      <c r="CRJ746" s="479"/>
      <c r="CRK746" s="479"/>
      <c r="CRL746" s="479"/>
      <c r="CRM746" s="479"/>
      <c r="CRN746" s="479"/>
      <c r="CRO746" s="479"/>
      <c r="CRP746" s="479"/>
      <c r="CRQ746" s="479"/>
      <c r="CRR746" s="479"/>
      <c r="CRS746" s="479"/>
      <c r="CRT746" s="479"/>
      <c r="CRU746" s="479"/>
      <c r="CRV746" s="479"/>
      <c r="CRW746" s="479"/>
      <c r="CRX746" s="479"/>
      <c r="CRY746" s="479"/>
      <c r="CRZ746" s="479"/>
      <c r="CSA746" s="479"/>
      <c r="CSB746" s="479"/>
      <c r="CSC746" s="479"/>
      <c r="CSD746" s="479"/>
      <c r="CSE746" s="479"/>
      <c r="CSF746" s="479"/>
      <c r="CSG746" s="479"/>
      <c r="CSH746" s="479"/>
      <c r="CSI746" s="479"/>
      <c r="CSJ746" s="479"/>
      <c r="CSK746" s="479"/>
      <c r="CSL746" s="479"/>
      <c r="CSM746" s="479"/>
      <c r="CSN746" s="479"/>
      <c r="CSO746" s="479"/>
      <c r="CSP746" s="479"/>
      <c r="CSQ746" s="479"/>
      <c r="CSR746" s="479"/>
      <c r="CSS746" s="479"/>
      <c r="CST746" s="479"/>
      <c r="CSU746" s="479"/>
      <c r="CSV746" s="479"/>
      <c r="CSW746" s="479"/>
      <c r="CSX746" s="479"/>
      <c r="CSY746" s="479"/>
      <c r="CSZ746" s="479"/>
      <c r="CTA746" s="479"/>
      <c r="CTB746" s="479"/>
      <c r="CTC746" s="479"/>
      <c r="CTD746" s="479"/>
      <c r="CTE746" s="479"/>
      <c r="CTF746" s="479"/>
      <c r="CTG746" s="479"/>
      <c r="CTH746" s="479"/>
      <c r="CTI746" s="479"/>
      <c r="CTJ746" s="479"/>
      <c r="CTK746" s="479"/>
      <c r="CTL746" s="479"/>
      <c r="CTM746" s="479"/>
      <c r="CTN746" s="479"/>
      <c r="CTO746" s="479"/>
      <c r="CTP746" s="479"/>
      <c r="CTQ746" s="479"/>
      <c r="CTR746" s="479"/>
      <c r="CTS746" s="479"/>
      <c r="CTT746" s="479"/>
      <c r="CTU746" s="479"/>
      <c r="CTV746" s="479"/>
      <c r="CTW746" s="479"/>
      <c r="CTX746" s="479"/>
      <c r="CTY746" s="479"/>
      <c r="CTZ746" s="479"/>
      <c r="CUA746" s="479"/>
      <c r="CUB746" s="479"/>
      <c r="CUC746" s="479"/>
      <c r="CUD746" s="479"/>
      <c r="CUE746" s="479"/>
      <c r="CUF746" s="479"/>
      <c r="CUG746" s="479"/>
      <c r="CUH746" s="479"/>
      <c r="CUI746" s="479"/>
      <c r="CUJ746" s="479"/>
      <c r="CUK746" s="479"/>
      <c r="CUL746" s="479"/>
      <c r="CUM746" s="479"/>
      <c r="CUN746" s="479"/>
      <c r="CUO746" s="479"/>
      <c r="CUP746" s="479"/>
      <c r="CUQ746" s="479"/>
      <c r="CUR746" s="479"/>
      <c r="CUS746" s="479"/>
      <c r="CUT746" s="479"/>
      <c r="CUU746" s="479"/>
      <c r="CUV746" s="479"/>
      <c r="CUW746" s="479"/>
      <c r="CUX746" s="479"/>
      <c r="CUY746" s="479"/>
      <c r="CUZ746" s="479"/>
      <c r="CVA746" s="479"/>
      <c r="CVB746" s="479"/>
      <c r="CVC746" s="479"/>
      <c r="CVD746" s="479"/>
      <c r="CVE746" s="479"/>
      <c r="CVF746" s="479"/>
      <c r="CVG746" s="479"/>
      <c r="CVH746" s="479"/>
      <c r="CVI746" s="479"/>
      <c r="CVJ746" s="479"/>
      <c r="CVK746" s="479"/>
      <c r="CVL746" s="479"/>
      <c r="CVM746" s="479"/>
      <c r="CVN746" s="479"/>
      <c r="CVO746" s="479"/>
      <c r="CVP746" s="479"/>
      <c r="CVQ746" s="479"/>
      <c r="CVR746" s="479"/>
      <c r="CVS746" s="479"/>
      <c r="CVT746" s="479"/>
      <c r="CVU746" s="479"/>
      <c r="CVV746" s="479"/>
      <c r="CVW746" s="479"/>
      <c r="CVX746" s="479"/>
      <c r="CVY746" s="479"/>
      <c r="CVZ746" s="479"/>
      <c r="CWA746" s="479"/>
      <c r="CWB746" s="479"/>
      <c r="CWC746" s="479"/>
      <c r="CWD746" s="479"/>
      <c r="CWE746" s="479"/>
      <c r="CWF746" s="479"/>
      <c r="CWG746" s="479"/>
      <c r="CWH746" s="479"/>
      <c r="CWI746" s="479"/>
      <c r="CWJ746" s="479"/>
      <c r="CWK746" s="479"/>
      <c r="CWL746" s="479"/>
      <c r="CWM746" s="479"/>
      <c r="CWN746" s="479"/>
      <c r="CWO746" s="479"/>
      <c r="CWP746" s="479"/>
      <c r="CWQ746" s="479"/>
      <c r="CWR746" s="479"/>
      <c r="CWS746" s="479"/>
      <c r="CWT746" s="479"/>
      <c r="CWU746" s="479"/>
      <c r="CWV746" s="479"/>
      <c r="CWW746" s="479"/>
      <c r="CWX746" s="479"/>
      <c r="CWY746" s="479"/>
      <c r="CWZ746" s="479"/>
      <c r="CXA746" s="479"/>
      <c r="CXB746" s="479"/>
      <c r="CXC746" s="479"/>
      <c r="CXD746" s="479"/>
      <c r="CXE746" s="479"/>
      <c r="CXF746" s="479"/>
      <c r="CXG746" s="479"/>
      <c r="CXH746" s="479"/>
      <c r="CXI746" s="479"/>
      <c r="CXJ746" s="479"/>
      <c r="CXK746" s="479"/>
      <c r="CXL746" s="479"/>
      <c r="CXM746" s="479"/>
      <c r="CXN746" s="479"/>
      <c r="CXO746" s="479"/>
      <c r="CXP746" s="479"/>
      <c r="CXQ746" s="479"/>
      <c r="CXR746" s="479"/>
      <c r="CXS746" s="479"/>
      <c r="CXT746" s="479"/>
      <c r="CXU746" s="479"/>
      <c r="CXV746" s="479"/>
      <c r="CXW746" s="479"/>
      <c r="CXX746" s="479"/>
      <c r="CXY746" s="479"/>
      <c r="CXZ746" s="479"/>
      <c r="CYA746" s="479"/>
      <c r="CYB746" s="479"/>
      <c r="CYC746" s="479"/>
      <c r="CYD746" s="479"/>
      <c r="CYE746" s="479"/>
      <c r="CYF746" s="479"/>
      <c r="CYG746" s="479"/>
      <c r="CYH746" s="479"/>
      <c r="CYI746" s="479"/>
      <c r="CYJ746" s="479"/>
      <c r="CYK746" s="479"/>
      <c r="CYL746" s="479"/>
      <c r="CYM746" s="479"/>
      <c r="CYN746" s="479"/>
      <c r="CYO746" s="479"/>
      <c r="CYP746" s="479"/>
      <c r="CYQ746" s="479"/>
      <c r="CYR746" s="479"/>
      <c r="CYS746" s="479"/>
      <c r="CYT746" s="479"/>
      <c r="CYU746" s="479"/>
      <c r="CYV746" s="479"/>
      <c r="CYW746" s="479"/>
      <c r="CYX746" s="479"/>
      <c r="CYY746" s="479"/>
      <c r="CYZ746" s="479"/>
      <c r="CZA746" s="479"/>
      <c r="CZB746" s="479"/>
      <c r="CZC746" s="479"/>
      <c r="CZD746" s="479"/>
      <c r="CZE746" s="479"/>
      <c r="CZF746" s="479"/>
      <c r="CZG746" s="479"/>
      <c r="CZH746" s="479"/>
      <c r="CZI746" s="479"/>
      <c r="CZJ746" s="479"/>
      <c r="CZK746" s="479"/>
      <c r="CZL746" s="479"/>
      <c r="CZM746" s="479"/>
      <c r="CZN746" s="479"/>
      <c r="CZO746" s="479"/>
      <c r="CZP746" s="479"/>
      <c r="CZQ746" s="479"/>
      <c r="CZR746" s="479"/>
      <c r="CZS746" s="479"/>
      <c r="CZT746" s="479"/>
      <c r="CZU746" s="479"/>
      <c r="CZV746" s="479"/>
      <c r="CZW746" s="479"/>
      <c r="CZX746" s="479"/>
      <c r="CZY746" s="479"/>
      <c r="CZZ746" s="479"/>
      <c r="DAA746" s="479"/>
      <c r="DAB746" s="479"/>
      <c r="DAC746" s="479"/>
      <c r="DAD746" s="479"/>
      <c r="DAE746" s="479"/>
      <c r="DAF746" s="479"/>
      <c r="DAG746" s="479"/>
      <c r="DAH746" s="479"/>
      <c r="DAI746" s="479"/>
      <c r="DAJ746" s="479"/>
      <c r="DAK746" s="479"/>
      <c r="DAL746" s="479"/>
      <c r="DAM746" s="479"/>
      <c r="DAN746" s="479"/>
      <c r="DAO746" s="479"/>
      <c r="DAP746" s="479"/>
      <c r="DAQ746" s="479"/>
      <c r="DAR746" s="479"/>
      <c r="DAS746" s="479"/>
      <c r="DAT746" s="479"/>
      <c r="DAU746" s="479"/>
      <c r="DAV746" s="479"/>
      <c r="DAW746" s="479"/>
      <c r="DAX746" s="479"/>
      <c r="DAY746" s="479"/>
      <c r="DAZ746" s="479"/>
      <c r="DBA746" s="479"/>
      <c r="DBB746" s="479"/>
      <c r="DBC746" s="479"/>
      <c r="DBD746" s="479"/>
      <c r="DBE746" s="479"/>
      <c r="DBF746" s="479"/>
      <c r="DBG746" s="479"/>
      <c r="DBH746" s="479"/>
      <c r="DBI746" s="479"/>
      <c r="DBJ746" s="479"/>
      <c r="DBK746" s="479"/>
      <c r="DBL746" s="479"/>
      <c r="DBM746" s="479"/>
      <c r="DBN746" s="479"/>
      <c r="DBO746" s="479"/>
      <c r="DBP746" s="479"/>
      <c r="DBQ746" s="479"/>
      <c r="DBR746" s="479"/>
      <c r="DBS746" s="479"/>
      <c r="DBT746" s="479"/>
      <c r="DBU746" s="479"/>
      <c r="DBV746" s="479"/>
      <c r="DBW746" s="479"/>
      <c r="DBX746" s="479"/>
      <c r="DBY746" s="479"/>
      <c r="DBZ746" s="479"/>
      <c r="DCA746" s="479"/>
      <c r="DCB746" s="479"/>
      <c r="DCC746" s="479"/>
      <c r="DCD746" s="479"/>
      <c r="DCE746" s="479"/>
      <c r="DCF746" s="479"/>
      <c r="DCG746" s="479"/>
      <c r="DCH746" s="479"/>
      <c r="DCI746" s="479"/>
      <c r="DCJ746" s="479"/>
      <c r="DCK746" s="479"/>
      <c r="DCL746" s="479"/>
      <c r="DCM746" s="479"/>
      <c r="DCN746" s="479"/>
      <c r="DCO746" s="479"/>
      <c r="DCP746" s="479"/>
      <c r="DCQ746" s="479"/>
      <c r="DCR746" s="479"/>
      <c r="DCS746" s="479"/>
      <c r="DCT746" s="479"/>
      <c r="DCU746" s="479"/>
      <c r="DCV746" s="479"/>
      <c r="DCW746" s="479"/>
      <c r="DCX746" s="479"/>
      <c r="DCY746" s="479"/>
      <c r="DCZ746" s="479"/>
      <c r="DDA746" s="479"/>
      <c r="DDB746" s="479"/>
      <c r="DDC746" s="479"/>
      <c r="DDD746" s="479"/>
      <c r="DDE746" s="479"/>
      <c r="DDF746" s="479"/>
      <c r="DDG746" s="479"/>
      <c r="DDH746" s="479"/>
      <c r="DDI746" s="479"/>
      <c r="DDJ746" s="479"/>
      <c r="DDK746" s="479"/>
      <c r="DDL746" s="479"/>
      <c r="DDM746" s="479"/>
      <c r="DDN746" s="479"/>
      <c r="DDO746" s="479"/>
      <c r="DDP746" s="479"/>
      <c r="DDQ746" s="479"/>
      <c r="DDR746" s="479"/>
      <c r="DDS746" s="479"/>
      <c r="DDT746" s="479"/>
      <c r="DDU746" s="479"/>
      <c r="DDV746" s="479"/>
      <c r="DDW746" s="479"/>
      <c r="DDX746" s="479"/>
      <c r="DDY746" s="479"/>
      <c r="DDZ746" s="479"/>
      <c r="DEA746" s="479"/>
      <c r="DEB746" s="479"/>
      <c r="DEC746" s="479"/>
      <c r="DED746" s="479"/>
      <c r="DEE746" s="479"/>
      <c r="DEF746" s="479"/>
      <c r="DEG746" s="479"/>
      <c r="DEH746" s="479"/>
      <c r="DEI746" s="479"/>
      <c r="DEJ746" s="479"/>
      <c r="DEK746" s="479"/>
      <c r="DEL746" s="479"/>
      <c r="DEM746" s="479"/>
      <c r="DEN746" s="479"/>
      <c r="DEO746" s="479"/>
      <c r="DEP746" s="479"/>
      <c r="DEQ746" s="479"/>
      <c r="DER746" s="479"/>
      <c r="DES746" s="479"/>
      <c r="DET746" s="479"/>
      <c r="DEU746" s="479"/>
      <c r="DEV746" s="479"/>
      <c r="DEW746" s="479"/>
      <c r="DEX746" s="479"/>
      <c r="DEY746" s="479"/>
      <c r="DEZ746" s="479"/>
      <c r="DFA746" s="479"/>
      <c r="DFB746" s="479"/>
      <c r="DFC746" s="479"/>
      <c r="DFD746" s="479"/>
      <c r="DFE746" s="479"/>
      <c r="DFF746" s="479"/>
      <c r="DFG746" s="479"/>
      <c r="DFH746" s="479"/>
      <c r="DFI746" s="479"/>
      <c r="DFJ746" s="479"/>
      <c r="DFK746" s="479"/>
      <c r="DFL746" s="479"/>
      <c r="DFM746" s="479"/>
      <c r="DFN746" s="479"/>
      <c r="DFO746" s="479"/>
      <c r="DFP746" s="479"/>
      <c r="DFQ746" s="479"/>
      <c r="DFR746" s="479"/>
      <c r="DFS746" s="479"/>
      <c r="DFT746" s="479"/>
      <c r="DFU746" s="479"/>
      <c r="DFV746" s="479"/>
      <c r="DFW746" s="479"/>
      <c r="DFX746" s="479"/>
      <c r="DFY746" s="479"/>
      <c r="DFZ746" s="479"/>
      <c r="DGA746" s="479"/>
      <c r="DGB746" s="479"/>
      <c r="DGC746" s="479"/>
      <c r="DGD746" s="479"/>
      <c r="DGE746" s="479"/>
      <c r="DGF746" s="479"/>
      <c r="DGG746" s="479"/>
      <c r="DGH746" s="479"/>
      <c r="DGI746" s="479"/>
      <c r="DGJ746" s="479"/>
      <c r="DGK746" s="479"/>
      <c r="DGL746" s="479"/>
      <c r="DGM746" s="479"/>
      <c r="DGN746" s="479"/>
      <c r="DGO746" s="479"/>
      <c r="DGP746" s="479"/>
      <c r="DGQ746" s="479"/>
      <c r="DGR746" s="479"/>
      <c r="DGS746" s="479"/>
      <c r="DGT746" s="479"/>
      <c r="DGU746" s="479"/>
      <c r="DGV746" s="479"/>
      <c r="DGW746" s="479"/>
      <c r="DGX746" s="479"/>
      <c r="DGY746" s="479"/>
      <c r="DGZ746" s="479"/>
      <c r="DHA746" s="479"/>
      <c r="DHB746" s="479"/>
      <c r="DHC746" s="479"/>
      <c r="DHD746" s="479"/>
      <c r="DHE746" s="479"/>
      <c r="DHF746" s="479"/>
      <c r="DHG746" s="479"/>
      <c r="DHH746" s="479"/>
      <c r="DHI746" s="479"/>
      <c r="DHJ746" s="479"/>
      <c r="DHK746" s="479"/>
      <c r="DHL746" s="479"/>
      <c r="DHM746" s="479"/>
      <c r="DHN746" s="479"/>
      <c r="DHO746" s="479"/>
      <c r="DHP746" s="479"/>
      <c r="DHQ746" s="479"/>
      <c r="DHR746" s="479"/>
      <c r="DHS746" s="479"/>
      <c r="DHT746" s="479"/>
      <c r="DHU746" s="479"/>
      <c r="DHV746" s="479"/>
      <c r="DHW746" s="479"/>
      <c r="DHX746" s="479"/>
      <c r="DHY746" s="479"/>
      <c r="DHZ746" s="479"/>
      <c r="DIA746" s="479"/>
      <c r="DIB746" s="479"/>
      <c r="DIC746" s="479"/>
      <c r="DID746" s="479"/>
      <c r="DIE746" s="479"/>
      <c r="DIF746" s="479"/>
      <c r="DIG746" s="479"/>
      <c r="DIH746" s="479"/>
      <c r="DII746" s="479"/>
      <c r="DIJ746" s="479"/>
      <c r="DIK746" s="479"/>
      <c r="DIL746" s="479"/>
      <c r="DIM746" s="479"/>
      <c r="DIN746" s="479"/>
      <c r="DIO746" s="479"/>
      <c r="DIP746" s="479"/>
      <c r="DIQ746" s="479"/>
      <c r="DIR746" s="479"/>
      <c r="DIS746" s="479"/>
      <c r="DIT746" s="479"/>
      <c r="DIU746" s="479"/>
      <c r="DIV746" s="479"/>
      <c r="DIW746" s="479"/>
      <c r="DIX746" s="479"/>
      <c r="DIY746" s="479"/>
      <c r="DIZ746" s="479"/>
      <c r="DJA746" s="479"/>
      <c r="DJB746" s="479"/>
      <c r="DJC746" s="479"/>
      <c r="DJD746" s="479"/>
      <c r="DJE746" s="479"/>
      <c r="DJF746" s="479"/>
      <c r="DJG746" s="479"/>
      <c r="DJH746" s="479"/>
      <c r="DJI746" s="479"/>
      <c r="DJJ746" s="479"/>
      <c r="DJK746" s="479"/>
      <c r="DJL746" s="479"/>
      <c r="DJM746" s="479"/>
      <c r="DJN746" s="479"/>
      <c r="DJO746" s="479"/>
      <c r="DJP746" s="479"/>
      <c r="DJQ746" s="479"/>
      <c r="DJR746" s="479"/>
      <c r="DJS746" s="479"/>
      <c r="DJT746" s="479"/>
      <c r="DJU746" s="479"/>
      <c r="DJV746" s="479"/>
      <c r="DJW746" s="479"/>
      <c r="DJX746" s="479"/>
      <c r="DJY746" s="479"/>
      <c r="DJZ746" s="479"/>
      <c r="DKA746" s="479"/>
      <c r="DKB746" s="479"/>
      <c r="DKC746" s="479"/>
      <c r="DKD746" s="479"/>
      <c r="DKE746" s="479"/>
      <c r="DKF746" s="479"/>
      <c r="DKG746" s="479"/>
      <c r="DKH746" s="479"/>
      <c r="DKI746" s="479"/>
      <c r="DKJ746" s="479"/>
      <c r="DKK746" s="479"/>
      <c r="DKL746" s="479"/>
      <c r="DKM746" s="479"/>
      <c r="DKN746" s="479"/>
      <c r="DKO746" s="479"/>
      <c r="DKP746" s="479"/>
      <c r="DKQ746" s="479"/>
      <c r="DKR746" s="479"/>
      <c r="DKS746" s="479"/>
      <c r="DKT746" s="479"/>
      <c r="DKU746" s="479"/>
      <c r="DKV746" s="479"/>
      <c r="DKW746" s="479"/>
      <c r="DKX746" s="479"/>
      <c r="DKY746" s="479"/>
      <c r="DKZ746" s="479"/>
      <c r="DLA746" s="479"/>
      <c r="DLB746" s="479"/>
      <c r="DLC746" s="479"/>
      <c r="DLD746" s="479"/>
      <c r="DLE746" s="479"/>
      <c r="DLF746" s="479"/>
      <c r="DLG746" s="479"/>
      <c r="DLH746" s="479"/>
      <c r="DLI746" s="479"/>
      <c r="DLJ746" s="479"/>
      <c r="DLK746" s="479"/>
      <c r="DLL746" s="479"/>
      <c r="DLM746" s="479"/>
      <c r="DLN746" s="479"/>
      <c r="DLO746" s="479"/>
      <c r="DLP746" s="479"/>
      <c r="DLQ746" s="479"/>
      <c r="DLR746" s="479"/>
      <c r="DLS746" s="479"/>
      <c r="DLT746" s="479"/>
      <c r="DLU746" s="479"/>
      <c r="DLV746" s="479"/>
      <c r="DLW746" s="479"/>
      <c r="DLX746" s="479"/>
      <c r="DLY746" s="479"/>
      <c r="DLZ746" s="479"/>
      <c r="DMA746" s="479"/>
      <c r="DMB746" s="479"/>
      <c r="DMC746" s="479"/>
      <c r="DMD746" s="479"/>
      <c r="DME746" s="479"/>
      <c r="DMF746" s="479"/>
      <c r="DMG746" s="479"/>
      <c r="DMH746" s="479"/>
      <c r="DMI746" s="479"/>
      <c r="DMJ746" s="479"/>
      <c r="DMK746" s="479"/>
      <c r="DML746" s="479"/>
      <c r="DMM746" s="479"/>
      <c r="DMN746" s="479"/>
      <c r="DMO746" s="479"/>
      <c r="DMP746" s="479"/>
      <c r="DMQ746" s="479"/>
      <c r="DMR746" s="479"/>
      <c r="DMS746" s="479"/>
      <c r="DMT746" s="479"/>
      <c r="DMU746" s="479"/>
      <c r="DMV746" s="479"/>
      <c r="DMW746" s="479"/>
      <c r="DMX746" s="479"/>
      <c r="DMY746" s="479"/>
      <c r="DMZ746" s="479"/>
      <c r="DNA746" s="479"/>
      <c r="DNB746" s="479"/>
      <c r="DNC746" s="479"/>
      <c r="DND746" s="479"/>
      <c r="DNE746" s="479"/>
      <c r="DNF746" s="479"/>
      <c r="DNG746" s="479"/>
      <c r="DNH746" s="479"/>
      <c r="DNI746" s="479"/>
      <c r="DNJ746" s="479"/>
      <c r="DNK746" s="479"/>
      <c r="DNL746" s="479"/>
      <c r="DNM746" s="479"/>
      <c r="DNN746" s="479"/>
      <c r="DNO746" s="479"/>
      <c r="DNP746" s="479"/>
      <c r="DNQ746" s="479"/>
      <c r="DNR746" s="479"/>
      <c r="DNS746" s="479"/>
      <c r="DNT746" s="479"/>
      <c r="DNU746" s="479"/>
      <c r="DNV746" s="479"/>
      <c r="DNW746" s="479"/>
      <c r="DNX746" s="479"/>
      <c r="DNY746" s="479"/>
      <c r="DNZ746" s="479"/>
      <c r="DOA746" s="479"/>
      <c r="DOB746" s="479"/>
      <c r="DOC746" s="479"/>
      <c r="DOD746" s="479"/>
      <c r="DOE746" s="479"/>
      <c r="DOF746" s="479"/>
      <c r="DOG746" s="479"/>
      <c r="DOH746" s="479"/>
      <c r="DOI746" s="479"/>
      <c r="DOJ746" s="479"/>
      <c r="DOK746" s="479"/>
      <c r="DOL746" s="479"/>
      <c r="DOM746" s="479"/>
      <c r="DON746" s="479"/>
      <c r="DOO746" s="479"/>
      <c r="DOP746" s="479"/>
      <c r="DOQ746" s="479"/>
      <c r="DOR746" s="479"/>
      <c r="DOS746" s="479"/>
      <c r="DOT746" s="479"/>
      <c r="DOU746" s="479"/>
      <c r="DOV746" s="479"/>
      <c r="DOW746" s="479"/>
      <c r="DOX746" s="479"/>
      <c r="DOY746" s="479"/>
      <c r="DOZ746" s="479"/>
      <c r="DPA746" s="479"/>
      <c r="DPB746" s="479"/>
      <c r="DPC746" s="479"/>
      <c r="DPD746" s="479"/>
      <c r="DPE746" s="479"/>
      <c r="DPF746" s="479"/>
      <c r="DPG746" s="479"/>
      <c r="DPH746" s="479"/>
      <c r="DPI746" s="479"/>
      <c r="DPJ746" s="479"/>
      <c r="DPK746" s="479"/>
      <c r="DPL746" s="479"/>
      <c r="DPM746" s="479"/>
      <c r="DPN746" s="479"/>
      <c r="DPO746" s="479"/>
      <c r="DPP746" s="479"/>
      <c r="DPQ746" s="479"/>
      <c r="DPR746" s="479"/>
      <c r="DPS746" s="479"/>
      <c r="DPT746" s="479"/>
      <c r="DPU746" s="479"/>
      <c r="DPV746" s="479"/>
      <c r="DPW746" s="479"/>
      <c r="DPX746" s="479"/>
      <c r="DPY746" s="479"/>
      <c r="DPZ746" s="479"/>
      <c r="DQA746" s="479"/>
      <c r="DQB746" s="479"/>
      <c r="DQC746" s="479"/>
      <c r="DQD746" s="479"/>
      <c r="DQE746" s="479"/>
      <c r="DQF746" s="479"/>
      <c r="DQG746" s="479"/>
      <c r="DQH746" s="479"/>
      <c r="DQI746" s="479"/>
      <c r="DQJ746" s="479"/>
      <c r="DQK746" s="479"/>
      <c r="DQL746" s="479"/>
      <c r="DQM746" s="479"/>
      <c r="DQN746" s="479"/>
      <c r="DQO746" s="479"/>
      <c r="DQP746" s="479"/>
      <c r="DQQ746" s="479"/>
      <c r="DQR746" s="479"/>
      <c r="DQS746" s="479"/>
      <c r="DQT746" s="479"/>
      <c r="DQU746" s="479"/>
      <c r="DQV746" s="479"/>
      <c r="DQW746" s="479"/>
      <c r="DQX746" s="479"/>
      <c r="DQY746" s="479"/>
      <c r="DQZ746" s="479"/>
      <c r="DRA746" s="479"/>
      <c r="DRB746" s="479"/>
      <c r="DRC746" s="479"/>
      <c r="DRD746" s="479"/>
      <c r="DRE746" s="479"/>
      <c r="DRF746" s="479"/>
      <c r="DRG746" s="479"/>
      <c r="DRH746" s="479"/>
      <c r="DRI746" s="479"/>
      <c r="DRJ746" s="479"/>
      <c r="DRK746" s="479"/>
      <c r="DRL746" s="479"/>
      <c r="DRM746" s="479"/>
      <c r="DRN746" s="479"/>
      <c r="DRO746" s="479"/>
      <c r="DRP746" s="479"/>
      <c r="DRQ746" s="479"/>
      <c r="DRR746" s="479"/>
      <c r="DRS746" s="479"/>
      <c r="DRT746" s="479"/>
      <c r="DRU746" s="479"/>
      <c r="DRV746" s="479"/>
      <c r="DRW746" s="479"/>
      <c r="DRX746" s="479"/>
      <c r="DRY746" s="479"/>
      <c r="DRZ746" s="479"/>
      <c r="DSA746" s="479"/>
      <c r="DSB746" s="479"/>
      <c r="DSC746" s="479"/>
      <c r="DSD746" s="479"/>
      <c r="DSE746" s="479"/>
      <c r="DSF746" s="479"/>
      <c r="DSG746" s="479"/>
      <c r="DSH746" s="479"/>
      <c r="DSI746" s="479"/>
      <c r="DSJ746" s="479"/>
      <c r="DSK746" s="479"/>
      <c r="DSL746" s="479"/>
      <c r="DSM746" s="479"/>
      <c r="DSN746" s="479"/>
      <c r="DSO746" s="479"/>
      <c r="DSP746" s="479"/>
      <c r="DSQ746" s="479"/>
      <c r="DSR746" s="479"/>
      <c r="DSS746" s="479"/>
      <c r="DST746" s="479"/>
      <c r="DSU746" s="479"/>
      <c r="DSV746" s="479"/>
      <c r="DSW746" s="479"/>
      <c r="DSX746" s="479"/>
      <c r="DSY746" s="479"/>
      <c r="DSZ746" s="479"/>
      <c r="DTA746" s="479"/>
      <c r="DTB746" s="479"/>
      <c r="DTC746" s="479"/>
      <c r="DTD746" s="479"/>
      <c r="DTE746" s="479"/>
      <c r="DTF746" s="479"/>
      <c r="DTG746" s="479"/>
      <c r="DTH746" s="479"/>
      <c r="DTI746" s="479"/>
      <c r="DTJ746" s="479"/>
      <c r="DTK746" s="479"/>
      <c r="DTL746" s="479"/>
      <c r="DTM746" s="479"/>
      <c r="DTN746" s="479"/>
      <c r="DTO746" s="479"/>
      <c r="DTP746" s="479"/>
      <c r="DTQ746" s="479"/>
      <c r="DTR746" s="479"/>
      <c r="DTS746" s="479"/>
      <c r="DTT746" s="479"/>
      <c r="DTU746" s="479"/>
      <c r="DTV746" s="479"/>
      <c r="DTW746" s="479"/>
      <c r="DTX746" s="479"/>
      <c r="DTY746" s="479"/>
      <c r="DTZ746" s="479"/>
      <c r="DUA746" s="479"/>
      <c r="DUB746" s="479"/>
      <c r="DUC746" s="479"/>
      <c r="DUD746" s="479"/>
      <c r="DUE746" s="479"/>
      <c r="DUF746" s="479"/>
      <c r="DUG746" s="479"/>
      <c r="DUH746" s="479"/>
      <c r="DUI746" s="479"/>
      <c r="DUJ746" s="479"/>
      <c r="DUK746" s="479"/>
      <c r="DUL746" s="479"/>
      <c r="DUM746" s="479"/>
      <c r="DUN746" s="479"/>
      <c r="DUO746" s="479"/>
      <c r="DUP746" s="479"/>
      <c r="DUQ746" s="479"/>
      <c r="DUR746" s="479"/>
      <c r="DUS746" s="479"/>
      <c r="DUT746" s="479"/>
      <c r="DUU746" s="479"/>
      <c r="DUV746" s="479"/>
      <c r="DUW746" s="479"/>
      <c r="DUX746" s="479"/>
      <c r="DUY746" s="479"/>
      <c r="DUZ746" s="479"/>
      <c r="DVA746" s="479"/>
      <c r="DVB746" s="479"/>
      <c r="DVC746" s="479"/>
      <c r="DVD746" s="479"/>
      <c r="DVE746" s="479"/>
      <c r="DVF746" s="479"/>
      <c r="DVG746" s="479"/>
      <c r="DVH746" s="479"/>
      <c r="DVI746" s="479"/>
      <c r="DVJ746" s="479"/>
      <c r="DVK746" s="479"/>
      <c r="DVL746" s="479"/>
      <c r="DVM746" s="479"/>
      <c r="DVN746" s="479"/>
      <c r="DVO746" s="479"/>
      <c r="DVP746" s="479"/>
      <c r="DVQ746" s="479"/>
      <c r="DVR746" s="479"/>
      <c r="DVS746" s="479"/>
      <c r="DVT746" s="479"/>
      <c r="DVU746" s="479"/>
      <c r="DVV746" s="479"/>
      <c r="DVW746" s="479"/>
      <c r="DVX746" s="479"/>
      <c r="DVY746" s="479"/>
      <c r="DVZ746" s="479"/>
      <c r="DWA746" s="479"/>
      <c r="DWB746" s="479"/>
      <c r="DWC746" s="479"/>
      <c r="DWD746" s="479"/>
      <c r="DWE746" s="479"/>
      <c r="DWF746" s="479"/>
      <c r="DWG746" s="479"/>
      <c r="DWH746" s="479"/>
      <c r="DWI746" s="479"/>
      <c r="DWJ746" s="479"/>
      <c r="DWK746" s="479"/>
      <c r="DWL746" s="479"/>
      <c r="DWM746" s="479"/>
      <c r="DWN746" s="479"/>
      <c r="DWO746" s="479"/>
      <c r="DWP746" s="479"/>
      <c r="DWQ746" s="479"/>
      <c r="DWR746" s="479"/>
      <c r="DWS746" s="479"/>
      <c r="DWT746" s="479"/>
      <c r="DWU746" s="479"/>
      <c r="DWV746" s="479"/>
      <c r="DWW746" s="479"/>
      <c r="DWX746" s="479"/>
      <c r="DWY746" s="479"/>
      <c r="DWZ746" s="479"/>
      <c r="DXA746" s="479"/>
      <c r="DXB746" s="479"/>
      <c r="DXC746" s="479"/>
      <c r="DXD746" s="479"/>
      <c r="DXE746" s="479"/>
      <c r="DXF746" s="479"/>
      <c r="DXG746" s="479"/>
      <c r="DXH746" s="479"/>
      <c r="DXI746" s="479"/>
      <c r="DXJ746" s="479"/>
      <c r="DXK746" s="479"/>
      <c r="DXL746" s="479"/>
      <c r="DXM746" s="479"/>
      <c r="DXN746" s="479"/>
      <c r="DXO746" s="479"/>
      <c r="DXP746" s="479"/>
      <c r="DXQ746" s="479"/>
      <c r="DXR746" s="479"/>
      <c r="DXS746" s="479"/>
      <c r="DXT746" s="479"/>
      <c r="DXU746" s="479"/>
      <c r="DXV746" s="479"/>
      <c r="DXW746" s="479"/>
      <c r="DXX746" s="479"/>
      <c r="DXY746" s="479"/>
      <c r="DXZ746" s="479"/>
      <c r="DYA746" s="479"/>
      <c r="DYB746" s="479"/>
      <c r="DYC746" s="479"/>
      <c r="DYD746" s="479"/>
      <c r="DYE746" s="479"/>
      <c r="DYF746" s="479"/>
      <c r="DYG746" s="479"/>
      <c r="DYH746" s="479"/>
      <c r="DYI746" s="479"/>
      <c r="DYJ746" s="479"/>
      <c r="DYK746" s="479"/>
      <c r="DYL746" s="479"/>
      <c r="DYM746" s="479"/>
      <c r="DYN746" s="479"/>
      <c r="DYO746" s="479"/>
      <c r="DYP746" s="479"/>
      <c r="DYQ746" s="479"/>
      <c r="DYR746" s="479"/>
      <c r="DYS746" s="479"/>
      <c r="DYT746" s="479"/>
      <c r="DYU746" s="479"/>
      <c r="DYV746" s="479"/>
      <c r="DYW746" s="479"/>
      <c r="DYX746" s="479"/>
      <c r="DYY746" s="479"/>
      <c r="DYZ746" s="479"/>
      <c r="DZA746" s="479"/>
      <c r="DZB746" s="479"/>
      <c r="DZC746" s="479"/>
      <c r="DZD746" s="479"/>
      <c r="DZE746" s="479"/>
      <c r="DZF746" s="479"/>
      <c r="DZG746" s="479"/>
      <c r="DZH746" s="479"/>
      <c r="DZI746" s="479"/>
      <c r="DZJ746" s="479"/>
      <c r="DZK746" s="479"/>
      <c r="DZL746" s="479"/>
      <c r="DZM746" s="479"/>
      <c r="DZN746" s="479"/>
      <c r="DZO746" s="479"/>
      <c r="DZP746" s="479"/>
      <c r="DZQ746" s="479"/>
      <c r="DZR746" s="479"/>
      <c r="DZS746" s="479"/>
      <c r="DZT746" s="479"/>
      <c r="DZU746" s="479"/>
      <c r="DZV746" s="479"/>
      <c r="DZW746" s="479"/>
      <c r="DZX746" s="479"/>
      <c r="DZY746" s="479"/>
      <c r="DZZ746" s="479"/>
      <c r="EAA746" s="479"/>
      <c r="EAB746" s="479"/>
      <c r="EAC746" s="479"/>
      <c r="EAD746" s="479"/>
      <c r="EAE746" s="479"/>
      <c r="EAF746" s="479"/>
      <c r="EAG746" s="479"/>
      <c r="EAH746" s="479"/>
      <c r="EAI746" s="479"/>
      <c r="EAJ746" s="479"/>
      <c r="EAK746" s="479"/>
      <c r="EAL746" s="479"/>
      <c r="EAM746" s="479"/>
      <c r="EAN746" s="479"/>
      <c r="EAO746" s="479"/>
      <c r="EAP746" s="479"/>
      <c r="EAQ746" s="479"/>
      <c r="EAR746" s="479"/>
      <c r="EAS746" s="479"/>
      <c r="EAT746" s="479"/>
      <c r="EAU746" s="479"/>
      <c r="EAV746" s="479"/>
      <c r="EAW746" s="479"/>
      <c r="EAX746" s="479"/>
      <c r="EAY746" s="479"/>
      <c r="EAZ746" s="479"/>
      <c r="EBA746" s="479"/>
      <c r="EBB746" s="479"/>
      <c r="EBC746" s="479"/>
      <c r="EBD746" s="479"/>
      <c r="EBE746" s="479"/>
      <c r="EBF746" s="479"/>
      <c r="EBG746" s="479"/>
      <c r="EBH746" s="479"/>
      <c r="EBI746" s="479"/>
      <c r="EBJ746" s="479"/>
      <c r="EBK746" s="479"/>
      <c r="EBL746" s="479"/>
      <c r="EBM746" s="479"/>
      <c r="EBN746" s="479"/>
      <c r="EBO746" s="479"/>
      <c r="EBP746" s="479"/>
      <c r="EBQ746" s="479"/>
      <c r="EBR746" s="479"/>
      <c r="EBS746" s="479"/>
      <c r="EBT746" s="479"/>
      <c r="EBU746" s="479"/>
      <c r="EBV746" s="479"/>
      <c r="EBW746" s="479"/>
      <c r="EBX746" s="479"/>
      <c r="EBY746" s="479"/>
      <c r="EBZ746" s="479"/>
      <c r="ECA746" s="479"/>
      <c r="ECB746" s="479"/>
      <c r="ECC746" s="479"/>
      <c r="ECD746" s="479"/>
      <c r="ECE746" s="479"/>
      <c r="ECF746" s="479"/>
      <c r="ECG746" s="479"/>
      <c r="ECH746" s="479"/>
      <c r="ECI746" s="479"/>
      <c r="ECJ746" s="479"/>
      <c r="ECK746" s="479"/>
      <c r="ECL746" s="479"/>
      <c r="ECM746" s="479"/>
      <c r="ECN746" s="479"/>
      <c r="ECO746" s="479"/>
      <c r="ECP746" s="479"/>
      <c r="ECQ746" s="479"/>
      <c r="ECR746" s="479"/>
      <c r="ECS746" s="479"/>
      <c r="ECT746" s="479"/>
      <c r="ECU746" s="479"/>
      <c r="ECV746" s="479"/>
      <c r="ECW746" s="479"/>
      <c r="ECX746" s="479"/>
      <c r="ECY746" s="479"/>
      <c r="ECZ746" s="479"/>
      <c r="EDA746" s="479"/>
      <c r="EDB746" s="479"/>
      <c r="EDC746" s="479"/>
      <c r="EDD746" s="479"/>
      <c r="EDE746" s="479"/>
      <c r="EDF746" s="479"/>
      <c r="EDG746" s="479"/>
      <c r="EDH746" s="479"/>
      <c r="EDI746" s="479"/>
      <c r="EDJ746" s="479"/>
      <c r="EDK746" s="479"/>
      <c r="EDL746" s="479"/>
      <c r="EDM746" s="479"/>
      <c r="EDN746" s="479"/>
      <c r="EDO746" s="479"/>
      <c r="EDP746" s="479"/>
      <c r="EDQ746" s="479"/>
      <c r="EDR746" s="479"/>
      <c r="EDS746" s="479"/>
      <c r="EDT746" s="479"/>
      <c r="EDU746" s="479"/>
      <c r="EDV746" s="479"/>
      <c r="EDW746" s="479"/>
      <c r="EDX746" s="479"/>
      <c r="EDY746" s="479"/>
      <c r="EDZ746" s="479"/>
      <c r="EEA746" s="479"/>
      <c r="EEB746" s="479"/>
      <c r="EEC746" s="479"/>
      <c r="EED746" s="479"/>
      <c r="EEE746" s="479"/>
      <c r="EEF746" s="479"/>
      <c r="EEG746" s="479"/>
      <c r="EEH746" s="479"/>
      <c r="EEI746" s="479"/>
      <c r="EEJ746" s="479"/>
      <c r="EEK746" s="479"/>
      <c r="EEL746" s="479"/>
      <c r="EEM746" s="479"/>
      <c r="EEN746" s="479"/>
      <c r="EEO746" s="479"/>
      <c r="EEP746" s="479"/>
      <c r="EEQ746" s="479"/>
      <c r="EER746" s="479"/>
      <c r="EES746" s="479"/>
      <c r="EET746" s="479"/>
      <c r="EEU746" s="479"/>
      <c r="EEV746" s="479"/>
      <c r="EEW746" s="479"/>
      <c r="EEX746" s="479"/>
      <c r="EEY746" s="479"/>
      <c r="EEZ746" s="479"/>
      <c r="EFA746" s="479"/>
      <c r="EFB746" s="479"/>
      <c r="EFC746" s="479"/>
      <c r="EFD746" s="479"/>
      <c r="EFE746" s="479"/>
      <c r="EFF746" s="479"/>
      <c r="EFG746" s="479"/>
      <c r="EFH746" s="479"/>
      <c r="EFI746" s="479"/>
      <c r="EFJ746" s="479"/>
      <c r="EFK746" s="479"/>
      <c r="EFL746" s="479"/>
      <c r="EFM746" s="479"/>
      <c r="EFN746" s="479"/>
      <c r="EFO746" s="479"/>
      <c r="EFP746" s="479"/>
      <c r="EFQ746" s="479"/>
      <c r="EFR746" s="479"/>
      <c r="EFS746" s="479"/>
      <c r="EFT746" s="479"/>
      <c r="EFU746" s="479"/>
      <c r="EFV746" s="479"/>
      <c r="EFW746" s="479"/>
      <c r="EFX746" s="479"/>
      <c r="EFY746" s="479"/>
      <c r="EFZ746" s="479"/>
      <c r="EGA746" s="479"/>
      <c r="EGB746" s="479"/>
      <c r="EGC746" s="479"/>
      <c r="EGD746" s="479"/>
      <c r="EGE746" s="479"/>
      <c r="EGF746" s="479"/>
      <c r="EGG746" s="479"/>
      <c r="EGH746" s="479"/>
      <c r="EGI746" s="479"/>
      <c r="EGJ746" s="479"/>
      <c r="EGK746" s="479"/>
      <c r="EGL746" s="479"/>
      <c r="EGM746" s="479"/>
      <c r="EGN746" s="479"/>
      <c r="EGO746" s="479"/>
      <c r="EGP746" s="479"/>
      <c r="EGQ746" s="479"/>
      <c r="EGR746" s="479"/>
      <c r="EGS746" s="479"/>
      <c r="EGT746" s="479"/>
      <c r="EGU746" s="479"/>
      <c r="EGV746" s="479"/>
      <c r="EGW746" s="479"/>
      <c r="EGX746" s="479"/>
      <c r="EGY746" s="479"/>
      <c r="EGZ746" s="479"/>
      <c r="EHA746" s="479"/>
      <c r="EHB746" s="479"/>
      <c r="EHC746" s="479"/>
      <c r="EHD746" s="479"/>
      <c r="EHE746" s="479"/>
      <c r="EHF746" s="479"/>
      <c r="EHG746" s="479"/>
      <c r="EHH746" s="479"/>
      <c r="EHI746" s="479"/>
      <c r="EHJ746" s="479"/>
      <c r="EHK746" s="479"/>
      <c r="EHL746" s="479"/>
      <c r="EHM746" s="479"/>
      <c r="EHN746" s="479"/>
      <c r="EHO746" s="479"/>
      <c r="EHP746" s="479"/>
      <c r="EHQ746" s="479"/>
      <c r="EHR746" s="479"/>
      <c r="EHS746" s="479"/>
      <c r="EHT746" s="479"/>
      <c r="EHU746" s="479"/>
      <c r="EHV746" s="479"/>
      <c r="EHW746" s="479"/>
      <c r="EHX746" s="479"/>
      <c r="EHY746" s="479"/>
      <c r="EHZ746" s="479"/>
      <c r="EIA746" s="479"/>
      <c r="EIB746" s="479"/>
      <c r="EIC746" s="479"/>
      <c r="EID746" s="479"/>
      <c r="EIE746" s="479"/>
      <c r="EIF746" s="479"/>
      <c r="EIG746" s="479"/>
      <c r="EIH746" s="479"/>
      <c r="EII746" s="479"/>
      <c r="EIJ746" s="479"/>
      <c r="EIK746" s="479"/>
      <c r="EIL746" s="479"/>
      <c r="EIM746" s="479"/>
      <c r="EIN746" s="479"/>
      <c r="EIO746" s="479"/>
      <c r="EIP746" s="479"/>
      <c r="EIQ746" s="479"/>
      <c r="EIR746" s="479"/>
      <c r="EIS746" s="479"/>
      <c r="EIT746" s="479"/>
      <c r="EIU746" s="479"/>
      <c r="EIV746" s="479"/>
      <c r="EIW746" s="479"/>
      <c r="EIX746" s="479"/>
      <c r="EIY746" s="479"/>
      <c r="EIZ746" s="479"/>
      <c r="EJA746" s="479"/>
      <c r="EJB746" s="479"/>
      <c r="EJC746" s="479"/>
      <c r="EJD746" s="479"/>
      <c r="EJE746" s="479"/>
      <c r="EJF746" s="479"/>
      <c r="EJG746" s="479"/>
      <c r="EJH746" s="479"/>
      <c r="EJI746" s="479"/>
      <c r="EJJ746" s="479"/>
      <c r="EJK746" s="479"/>
      <c r="EJL746" s="479"/>
      <c r="EJM746" s="479"/>
      <c r="EJN746" s="479"/>
      <c r="EJO746" s="479"/>
      <c r="EJP746" s="479"/>
      <c r="EJQ746" s="479"/>
      <c r="EJR746" s="479"/>
      <c r="EJS746" s="479"/>
      <c r="EJT746" s="479"/>
      <c r="EJU746" s="479"/>
      <c r="EJV746" s="479"/>
      <c r="EJW746" s="479"/>
      <c r="EJX746" s="479"/>
      <c r="EJY746" s="479"/>
      <c r="EJZ746" s="479"/>
      <c r="EKA746" s="479"/>
      <c r="EKB746" s="479"/>
      <c r="EKC746" s="479"/>
      <c r="EKD746" s="479"/>
      <c r="EKE746" s="479"/>
      <c r="EKF746" s="479"/>
      <c r="EKG746" s="479"/>
      <c r="EKH746" s="479"/>
      <c r="EKI746" s="479"/>
      <c r="EKJ746" s="479"/>
      <c r="EKK746" s="479"/>
      <c r="EKL746" s="479"/>
      <c r="EKM746" s="479"/>
      <c r="EKN746" s="479"/>
      <c r="EKO746" s="479"/>
      <c r="EKP746" s="479"/>
      <c r="EKQ746" s="479"/>
      <c r="EKR746" s="479"/>
      <c r="EKS746" s="479"/>
      <c r="EKT746" s="479"/>
      <c r="EKU746" s="479"/>
      <c r="EKV746" s="479"/>
      <c r="EKW746" s="479"/>
      <c r="EKX746" s="479"/>
      <c r="EKY746" s="479"/>
      <c r="EKZ746" s="479"/>
      <c r="ELA746" s="479"/>
      <c r="ELB746" s="479"/>
      <c r="ELC746" s="479"/>
      <c r="ELD746" s="479"/>
      <c r="ELE746" s="479"/>
      <c r="ELF746" s="479"/>
      <c r="ELG746" s="479"/>
      <c r="ELH746" s="479"/>
      <c r="ELI746" s="479"/>
      <c r="ELJ746" s="479"/>
      <c r="ELK746" s="479"/>
      <c r="ELL746" s="479"/>
      <c r="ELM746" s="479"/>
      <c r="ELN746" s="479"/>
      <c r="ELO746" s="479"/>
      <c r="ELP746" s="479"/>
      <c r="ELQ746" s="479"/>
      <c r="ELR746" s="479"/>
      <c r="ELS746" s="479"/>
      <c r="ELT746" s="479"/>
      <c r="ELU746" s="479"/>
      <c r="ELV746" s="479"/>
      <c r="ELW746" s="479"/>
      <c r="ELX746" s="479"/>
      <c r="ELY746" s="479"/>
      <c r="ELZ746" s="479"/>
      <c r="EMA746" s="479"/>
      <c r="EMB746" s="479"/>
      <c r="EMC746" s="479"/>
      <c r="EMD746" s="479"/>
      <c r="EME746" s="479"/>
      <c r="EMF746" s="479"/>
      <c r="EMG746" s="479"/>
      <c r="EMH746" s="479"/>
      <c r="EMI746" s="479"/>
      <c r="EMJ746" s="479"/>
      <c r="EMK746" s="479"/>
      <c r="EML746" s="479"/>
      <c r="EMM746" s="479"/>
      <c r="EMN746" s="479"/>
      <c r="EMO746" s="479"/>
      <c r="EMP746" s="479"/>
      <c r="EMQ746" s="479"/>
      <c r="EMR746" s="479"/>
      <c r="EMS746" s="479"/>
      <c r="EMT746" s="479"/>
      <c r="EMU746" s="479"/>
      <c r="EMV746" s="479"/>
      <c r="EMW746" s="479"/>
      <c r="EMX746" s="479"/>
      <c r="EMY746" s="479"/>
      <c r="EMZ746" s="479"/>
      <c r="ENA746" s="479"/>
      <c r="ENB746" s="479"/>
      <c r="ENC746" s="479"/>
      <c r="END746" s="479"/>
      <c r="ENE746" s="479"/>
      <c r="ENF746" s="479"/>
      <c r="ENG746" s="479"/>
      <c r="ENH746" s="479"/>
      <c r="ENI746" s="479"/>
      <c r="ENJ746" s="479"/>
      <c r="ENK746" s="479"/>
      <c r="ENL746" s="479"/>
      <c r="ENM746" s="479"/>
      <c r="ENN746" s="479"/>
      <c r="ENO746" s="479"/>
      <c r="ENP746" s="479"/>
      <c r="ENQ746" s="479"/>
      <c r="ENR746" s="479"/>
      <c r="ENS746" s="479"/>
      <c r="ENT746" s="479"/>
      <c r="ENU746" s="479"/>
      <c r="ENV746" s="479"/>
      <c r="ENW746" s="479"/>
      <c r="ENX746" s="479"/>
      <c r="ENY746" s="479"/>
      <c r="ENZ746" s="479"/>
      <c r="EOA746" s="479"/>
      <c r="EOB746" s="479"/>
      <c r="EOC746" s="479"/>
      <c r="EOD746" s="479"/>
      <c r="EOE746" s="479"/>
      <c r="EOF746" s="479"/>
      <c r="EOG746" s="479"/>
      <c r="EOH746" s="479"/>
      <c r="EOI746" s="479"/>
      <c r="EOJ746" s="479"/>
      <c r="EOK746" s="479"/>
      <c r="EOL746" s="479"/>
      <c r="EOM746" s="479"/>
      <c r="EON746" s="479"/>
      <c r="EOO746" s="479"/>
      <c r="EOP746" s="479"/>
      <c r="EOQ746" s="479"/>
      <c r="EOR746" s="479"/>
      <c r="EOS746" s="479"/>
      <c r="EOT746" s="479"/>
      <c r="EOU746" s="479"/>
      <c r="EOV746" s="479"/>
      <c r="EOW746" s="479"/>
      <c r="EOX746" s="479"/>
      <c r="EOY746" s="479"/>
      <c r="EOZ746" s="479"/>
      <c r="EPA746" s="479"/>
      <c r="EPB746" s="479"/>
      <c r="EPC746" s="479"/>
      <c r="EPD746" s="479"/>
      <c r="EPE746" s="479"/>
      <c r="EPF746" s="479"/>
      <c r="EPG746" s="479"/>
      <c r="EPH746" s="479"/>
      <c r="EPI746" s="479"/>
      <c r="EPJ746" s="479"/>
      <c r="EPK746" s="479"/>
      <c r="EPL746" s="479"/>
      <c r="EPM746" s="479"/>
      <c r="EPN746" s="479"/>
      <c r="EPO746" s="479"/>
      <c r="EPP746" s="479"/>
      <c r="EPQ746" s="479"/>
      <c r="EPR746" s="479"/>
      <c r="EPS746" s="479"/>
      <c r="EPT746" s="479"/>
      <c r="EPU746" s="479"/>
      <c r="EPV746" s="479"/>
      <c r="EPW746" s="479"/>
      <c r="EPX746" s="479"/>
      <c r="EPY746" s="479"/>
      <c r="EPZ746" s="479"/>
      <c r="EQA746" s="479"/>
      <c r="EQB746" s="479"/>
      <c r="EQC746" s="479"/>
      <c r="EQD746" s="479"/>
      <c r="EQE746" s="479"/>
      <c r="EQF746" s="479"/>
      <c r="EQG746" s="479"/>
      <c r="EQH746" s="479"/>
      <c r="EQI746" s="479"/>
      <c r="EQJ746" s="479"/>
      <c r="EQK746" s="479"/>
      <c r="EQL746" s="479"/>
      <c r="EQM746" s="479"/>
      <c r="EQN746" s="479"/>
      <c r="EQO746" s="479"/>
      <c r="EQP746" s="479"/>
      <c r="EQQ746" s="479"/>
      <c r="EQR746" s="479"/>
      <c r="EQS746" s="479"/>
      <c r="EQT746" s="479"/>
      <c r="EQU746" s="479"/>
      <c r="EQV746" s="479"/>
      <c r="EQW746" s="479"/>
      <c r="EQX746" s="479"/>
      <c r="EQY746" s="479"/>
      <c r="EQZ746" s="479"/>
      <c r="ERA746" s="479"/>
      <c r="ERB746" s="479"/>
      <c r="ERC746" s="479"/>
      <c r="ERD746" s="479"/>
      <c r="ERE746" s="479"/>
      <c r="ERF746" s="479"/>
      <c r="ERG746" s="479"/>
      <c r="ERH746" s="479"/>
      <c r="ERI746" s="479"/>
      <c r="ERJ746" s="479"/>
      <c r="ERK746" s="479"/>
      <c r="ERL746" s="479"/>
      <c r="ERM746" s="479"/>
      <c r="ERN746" s="479"/>
      <c r="ERO746" s="479"/>
      <c r="ERP746" s="479"/>
      <c r="ERQ746" s="479"/>
      <c r="ERR746" s="479"/>
      <c r="ERS746" s="479"/>
      <c r="ERT746" s="479"/>
      <c r="ERU746" s="479"/>
      <c r="ERV746" s="479"/>
      <c r="ERW746" s="479"/>
      <c r="ERX746" s="479"/>
      <c r="ERY746" s="479"/>
      <c r="ERZ746" s="479"/>
      <c r="ESA746" s="479"/>
      <c r="ESB746" s="479"/>
      <c r="ESC746" s="479"/>
      <c r="ESD746" s="479"/>
      <c r="ESE746" s="479"/>
      <c r="ESF746" s="479"/>
      <c r="ESG746" s="479"/>
      <c r="ESH746" s="479"/>
      <c r="ESI746" s="479"/>
      <c r="ESJ746" s="479"/>
      <c r="ESK746" s="479"/>
      <c r="ESL746" s="479"/>
      <c r="ESM746" s="479"/>
      <c r="ESN746" s="479"/>
      <c r="ESO746" s="479"/>
      <c r="ESP746" s="479"/>
      <c r="ESQ746" s="479"/>
      <c r="ESR746" s="479"/>
      <c r="ESS746" s="479"/>
      <c r="EST746" s="479"/>
      <c r="ESU746" s="479"/>
      <c r="ESV746" s="479"/>
      <c r="ESW746" s="479"/>
      <c r="ESX746" s="479"/>
      <c r="ESY746" s="479"/>
      <c r="ESZ746" s="479"/>
      <c r="ETA746" s="479"/>
      <c r="ETB746" s="479"/>
      <c r="ETC746" s="479"/>
      <c r="ETD746" s="479"/>
      <c r="ETE746" s="479"/>
      <c r="ETF746" s="479"/>
      <c r="ETG746" s="479"/>
      <c r="ETH746" s="479"/>
      <c r="ETI746" s="479"/>
      <c r="ETJ746" s="479"/>
      <c r="ETK746" s="479"/>
      <c r="ETL746" s="479"/>
      <c r="ETM746" s="479"/>
      <c r="ETN746" s="479"/>
      <c r="ETO746" s="479"/>
      <c r="ETP746" s="479"/>
      <c r="ETQ746" s="479"/>
      <c r="ETR746" s="479"/>
      <c r="ETS746" s="479"/>
      <c r="ETT746" s="479"/>
      <c r="ETU746" s="479"/>
      <c r="ETV746" s="479"/>
      <c r="ETW746" s="479"/>
      <c r="ETX746" s="479"/>
      <c r="ETY746" s="479"/>
      <c r="ETZ746" s="479"/>
      <c r="EUA746" s="479"/>
      <c r="EUB746" s="479"/>
      <c r="EUC746" s="479"/>
      <c r="EUD746" s="479"/>
      <c r="EUE746" s="479"/>
      <c r="EUF746" s="479"/>
      <c r="EUG746" s="479"/>
      <c r="EUH746" s="479"/>
      <c r="EUI746" s="479"/>
      <c r="EUJ746" s="479"/>
      <c r="EUK746" s="479"/>
      <c r="EUL746" s="479"/>
      <c r="EUM746" s="479"/>
      <c r="EUN746" s="479"/>
      <c r="EUO746" s="479"/>
      <c r="EUP746" s="479"/>
      <c r="EUQ746" s="479"/>
      <c r="EUR746" s="479"/>
      <c r="EUS746" s="479"/>
      <c r="EUT746" s="479"/>
      <c r="EUU746" s="479"/>
      <c r="EUV746" s="479"/>
      <c r="EUW746" s="479"/>
      <c r="EUX746" s="479"/>
      <c r="EUY746" s="479"/>
      <c r="EUZ746" s="479"/>
      <c r="EVA746" s="479"/>
      <c r="EVB746" s="479"/>
      <c r="EVC746" s="479"/>
      <c r="EVD746" s="479"/>
      <c r="EVE746" s="479"/>
      <c r="EVF746" s="479"/>
      <c r="EVG746" s="479"/>
      <c r="EVH746" s="479"/>
      <c r="EVI746" s="479"/>
      <c r="EVJ746" s="479"/>
      <c r="EVK746" s="479"/>
      <c r="EVL746" s="479"/>
      <c r="EVM746" s="479"/>
      <c r="EVN746" s="479"/>
      <c r="EVO746" s="479"/>
      <c r="EVP746" s="479"/>
      <c r="EVQ746" s="479"/>
      <c r="EVR746" s="479"/>
      <c r="EVS746" s="479"/>
      <c r="EVT746" s="479"/>
      <c r="EVU746" s="479"/>
      <c r="EVV746" s="479"/>
      <c r="EVW746" s="479"/>
      <c r="EVX746" s="479"/>
      <c r="EVY746" s="479"/>
      <c r="EVZ746" s="479"/>
      <c r="EWA746" s="479"/>
      <c r="EWB746" s="479"/>
      <c r="EWC746" s="479"/>
      <c r="EWD746" s="479"/>
      <c r="EWE746" s="479"/>
      <c r="EWF746" s="479"/>
      <c r="EWG746" s="479"/>
      <c r="EWH746" s="479"/>
      <c r="EWI746" s="479"/>
      <c r="EWJ746" s="479"/>
      <c r="EWK746" s="479"/>
      <c r="EWL746" s="479"/>
      <c r="EWM746" s="479"/>
      <c r="EWN746" s="479"/>
      <c r="EWO746" s="479"/>
      <c r="EWP746" s="479"/>
      <c r="EWQ746" s="479"/>
      <c r="EWR746" s="479"/>
      <c r="EWS746" s="479"/>
      <c r="EWT746" s="479"/>
      <c r="EWU746" s="479"/>
      <c r="EWV746" s="479"/>
      <c r="EWW746" s="479"/>
      <c r="EWX746" s="479"/>
      <c r="EWY746" s="479"/>
      <c r="EWZ746" s="479"/>
      <c r="EXA746" s="479"/>
      <c r="EXB746" s="479"/>
      <c r="EXC746" s="479"/>
      <c r="EXD746" s="479"/>
      <c r="EXE746" s="479"/>
      <c r="EXF746" s="479"/>
      <c r="EXG746" s="479"/>
      <c r="EXH746" s="479"/>
      <c r="EXI746" s="479"/>
      <c r="EXJ746" s="479"/>
      <c r="EXK746" s="479"/>
      <c r="EXL746" s="479"/>
      <c r="EXM746" s="479"/>
      <c r="EXN746" s="479"/>
      <c r="EXO746" s="479"/>
      <c r="EXP746" s="479"/>
      <c r="EXQ746" s="479"/>
      <c r="EXR746" s="479"/>
      <c r="EXS746" s="479"/>
      <c r="EXT746" s="479"/>
      <c r="EXU746" s="479"/>
      <c r="EXV746" s="479"/>
      <c r="EXW746" s="479"/>
      <c r="EXX746" s="479"/>
      <c r="EXY746" s="479"/>
      <c r="EXZ746" s="479"/>
      <c r="EYA746" s="479"/>
      <c r="EYB746" s="479"/>
      <c r="EYC746" s="479"/>
      <c r="EYD746" s="479"/>
      <c r="EYE746" s="479"/>
      <c r="EYF746" s="479"/>
      <c r="EYG746" s="479"/>
      <c r="EYH746" s="479"/>
      <c r="EYI746" s="479"/>
      <c r="EYJ746" s="479"/>
      <c r="EYK746" s="479"/>
      <c r="EYL746" s="479"/>
      <c r="EYM746" s="479"/>
      <c r="EYN746" s="479"/>
      <c r="EYO746" s="479"/>
      <c r="EYP746" s="479"/>
      <c r="EYQ746" s="479"/>
      <c r="EYR746" s="479"/>
      <c r="EYS746" s="479"/>
      <c r="EYT746" s="479"/>
      <c r="EYU746" s="479"/>
      <c r="EYV746" s="479"/>
      <c r="EYW746" s="479"/>
      <c r="EYX746" s="479"/>
      <c r="EYY746" s="479"/>
      <c r="EYZ746" s="479"/>
      <c r="EZA746" s="479"/>
      <c r="EZB746" s="479"/>
      <c r="EZC746" s="479"/>
      <c r="EZD746" s="479"/>
      <c r="EZE746" s="479"/>
      <c r="EZF746" s="479"/>
      <c r="EZG746" s="479"/>
      <c r="EZH746" s="479"/>
      <c r="EZI746" s="479"/>
      <c r="EZJ746" s="479"/>
      <c r="EZK746" s="479"/>
      <c r="EZL746" s="479"/>
      <c r="EZM746" s="479"/>
      <c r="EZN746" s="479"/>
      <c r="EZO746" s="479"/>
      <c r="EZP746" s="479"/>
      <c r="EZQ746" s="479"/>
      <c r="EZR746" s="479"/>
      <c r="EZS746" s="479"/>
      <c r="EZT746" s="479"/>
      <c r="EZU746" s="479"/>
      <c r="EZV746" s="479"/>
      <c r="EZW746" s="479"/>
      <c r="EZX746" s="479"/>
      <c r="EZY746" s="479"/>
      <c r="EZZ746" s="479"/>
      <c r="FAA746" s="479"/>
      <c r="FAB746" s="479"/>
      <c r="FAC746" s="479"/>
      <c r="FAD746" s="479"/>
      <c r="FAE746" s="479"/>
      <c r="FAF746" s="479"/>
      <c r="FAG746" s="479"/>
      <c r="FAH746" s="479"/>
      <c r="FAI746" s="479"/>
      <c r="FAJ746" s="479"/>
      <c r="FAK746" s="479"/>
      <c r="FAL746" s="479"/>
      <c r="FAM746" s="479"/>
      <c r="FAN746" s="479"/>
      <c r="FAO746" s="479"/>
      <c r="FAP746" s="479"/>
      <c r="FAQ746" s="479"/>
      <c r="FAR746" s="479"/>
      <c r="FAS746" s="479"/>
      <c r="FAT746" s="479"/>
      <c r="FAU746" s="479"/>
      <c r="FAV746" s="479"/>
      <c r="FAW746" s="479"/>
      <c r="FAX746" s="479"/>
      <c r="FAY746" s="479"/>
      <c r="FAZ746" s="479"/>
      <c r="FBA746" s="479"/>
      <c r="FBB746" s="479"/>
      <c r="FBC746" s="479"/>
      <c r="FBD746" s="479"/>
      <c r="FBE746" s="479"/>
      <c r="FBF746" s="479"/>
      <c r="FBG746" s="479"/>
      <c r="FBH746" s="479"/>
      <c r="FBI746" s="479"/>
      <c r="FBJ746" s="479"/>
      <c r="FBK746" s="479"/>
      <c r="FBL746" s="479"/>
      <c r="FBM746" s="479"/>
      <c r="FBN746" s="479"/>
      <c r="FBO746" s="479"/>
      <c r="FBP746" s="479"/>
      <c r="FBQ746" s="479"/>
      <c r="FBR746" s="479"/>
      <c r="FBS746" s="479"/>
      <c r="FBT746" s="479"/>
      <c r="FBU746" s="479"/>
      <c r="FBV746" s="479"/>
      <c r="FBW746" s="479"/>
      <c r="FBX746" s="479"/>
      <c r="FBY746" s="479"/>
      <c r="FBZ746" s="479"/>
      <c r="FCA746" s="479"/>
      <c r="FCB746" s="479"/>
      <c r="FCC746" s="479"/>
      <c r="FCD746" s="479"/>
      <c r="FCE746" s="479"/>
      <c r="FCF746" s="479"/>
      <c r="FCG746" s="479"/>
      <c r="FCH746" s="479"/>
      <c r="FCI746" s="479"/>
      <c r="FCJ746" s="479"/>
      <c r="FCK746" s="479"/>
      <c r="FCL746" s="479"/>
      <c r="FCM746" s="479"/>
      <c r="FCN746" s="479"/>
      <c r="FCO746" s="479"/>
      <c r="FCP746" s="479"/>
      <c r="FCQ746" s="479"/>
      <c r="FCR746" s="479"/>
      <c r="FCS746" s="479"/>
      <c r="FCT746" s="479"/>
      <c r="FCU746" s="479"/>
      <c r="FCV746" s="479"/>
      <c r="FCW746" s="479"/>
      <c r="FCX746" s="479"/>
      <c r="FCY746" s="479"/>
      <c r="FCZ746" s="479"/>
      <c r="FDA746" s="479"/>
      <c r="FDB746" s="479"/>
      <c r="FDC746" s="479"/>
      <c r="FDD746" s="479"/>
      <c r="FDE746" s="479"/>
      <c r="FDF746" s="479"/>
      <c r="FDG746" s="479"/>
      <c r="FDH746" s="479"/>
      <c r="FDI746" s="479"/>
      <c r="FDJ746" s="479"/>
      <c r="FDK746" s="479"/>
      <c r="FDL746" s="479"/>
      <c r="FDM746" s="479"/>
      <c r="FDN746" s="479"/>
      <c r="FDO746" s="479"/>
      <c r="FDP746" s="479"/>
      <c r="FDQ746" s="479"/>
      <c r="FDR746" s="479"/>
      <c r="FDS746" s="479"/>
      <c r="FDT746" s="479"/>
      <c r="FDU746" s="479"/>
      <c r="FDV746" s="479"/>
      <c r="FDW746" s="479"/>
      <c r="FDX746" s="479"/>
      <c r="FDY746" s="479"/>
      <c r="FDZ746" s="479"/>
      <c r="FEA746" s="479"/>
      <c r="FEB746" s="479"/>
      <c r="FEC746" s="479"/>
      <c r="FED746" s="479"/>
      <c r="FEE746" s="479"/>
      <c r="FEF746" s="479"/>
      <c r="FEG746" s="479"/>
      <c r="FEH746" s="479"/>
      <c r="FEI746" s="479"/>
      <c r="FEJ746" s="479"/>
      <c r="FEK746" s="479"/>
      <c r="FEL746" s="479"/>
      <c r="FEM746" s="479"/>
      <c r="FEN746" s="479"/>
      <c r="FEO746" s="479"/>
      <c r="FEP746" s="479"/>
      <c r="FEQ746" s="479"/>
      <c r="FER746" s="479"/>
      <c r="FES746" s="479"/>
      <c r="FET746" s="479"/>
      <c r="FEU746" s="479"/>
      <c r="FEV746" s="479"/>
      <c r="FEW746" s="479"/>
      <c r="FEX746" s="479"/>
      <c r="FEY746" s="479"/>
      <c r="FEZ746" s="479"/>
      <c r="FFA746" s="479"/>
      <c r="FFB746" s="479"/>
      <c r="FFC746" s="479"/>
      <c r="FFD746" s="479"/>
      <c r="FFE746" s="479"/>
      <c r="FFF746" s="479"/>
      <c r="FFG746" s="479"/>
      <c r="FFH746" s="479"/>
      <c r="FFI746" s="479"/>
      <c r="FFJ746" s="479"/>
      <c r="FFK746" s="479"/>
      <c r="FFL746" s="479"/>
      <c r="FFM746" s="479"/>
      <c r="FFN746" s="479"/>
      <c r="FFO746" s="479"/>
      <c r="FFP746" s="479"/>
      <c r="FFQ746" s="479"/>
      <c r="FFR746" s="479"/>
      <c r="FFS746" s="479"/>
      <c r="FFT746" s="479"/>
      <c r="FFU746" s="479"/>
      <c r="FFV746" s="479"/>
      <c r="FFW746" s="479"/>
      <c r="FFX746" s="479"/>
      <c r="FFY746" s="479"/>
      <c r="FFZ746" s="479"/>
      <c r="FGA746" s="479"/>
      <c r="FGB746" s="479"/>
      <c r="FGC746" s="479"/>
      <c r="FGD746" s="479"/>
      <c r="FGE746" s="479"/>
      <c r="FGF746" s="479"/>
      <c r="FGG746" s="479"/>
      <c r="FGH746" s="479"/>
      <c r="FGI746" s="479"/>
      <c r="FGJ746" s="479"/>
      <c r="FGK746" s="479"/>
      <c r="FGL746" s="479"/>
      <c r="FGM746" s="479"/>
      <c r="FGN746" s="479"/>
      <c r="FGO746" s="479"/>
      <c r="FGP746" s="479"/>
      <c r="FGQ746" s="479"/>
      <c r="FGR746" s="479"/>
      <c r="FGS746" s="479"/>
      <c r="FGT746" s="479"/>
      <c r="FGU746" s="479"/>
      <c r="FGV746" s="479"/>
      <c r="FGW746" s="479"/>
      <c r="FGX746" s="479"/>
      <c r="FGY746" s="479"/>
      <c r="FGZ746" s="479"/>
      <c r="FHA746" s="479"/>
      <c r="FHB746" s="479"/>
      <c r="FHC746" s="479"/>
      <c r="FHD746" s="479"/>
      <c r="FHE746" s="479"/>
      <c r="FHF746" s="479"/>
      <c r="FHG746" s="479"/>
      <c r="FHH746" s="479"/>
      <c r="FHI746" s="479"/>
      <c r="FHJ746" s="479"/>
      <c r="FHK746" s="479"/>
      <c r="FHL746" s="479"/>
      <c r="FHM746" s="479"/>
      <c r="FHN746" s="479"/>
      <c r="FHO746" s="479"/>
      <c r="FHP746" s="479"/>
      <c r="FHQ746" s="479"/>
      <c r="FHR746" s="479"/>
      <c r="FHS746" s="479"/>
      <c r="FHT746" s="479"/>
      <c r="FHU746" s="479"/>
      <c r="FHV746" s="479"/>
      <c r="FHW746" s="479"/>
      <c r="FHX746" s="479"/>
      <c r="FHY746" s="479"/>
      <c r="FHZ746" s="479"/>
      <c r="FIA746" s="479"/>
      <c r="FIB746" s="479"/>
      <c r="FIC746" s="479"/>
      <c r="FID746" s="479"/>
      <c r="FIE746" s="479"/>
      <c r="FIF746" s="479"/>
      <c r="FIG746" s="479"/>
      <c r="FIH746" s="479"/>
      <c r="FII746" s="479"/>
      <c r="FIJ746" s="479"/>
      <c r="FIK746" s="479"/>
      <c r="FIL746" s="479"/>
      <c r="FIM746" s="479"/>
      <c r="FIN746" s="479"/>
      <c r="FIO746" s="479"/>
      <c r="FIP746" s="479"/>
      <c r="FIQ746" s="479"/>
      <c r="FIR746" s="479"/>
      <c r="FIS746" s="479"/>
      <c r="FIT746" s="479"/>
      <c r="FIU746" s="479"/>
      <c r="FIV746" s="479"/>
      <c r="FIW746" s="479"/>
      <c r="FIX746" s="479"/>
      <c r="FIY746" s="479"/>
      <c r="FIZ746" s="479"/>
      <c r="FJA746" s="479"/>
      <c r="FJB746" s="479"/>
      <c r="FJC746" s="479"/>
      <c r="FJD746" s="479"/>
      <c r="FJE746" s="479"/>
      <c r="FJF746" s="479"/>
      <c r="FJG746" s="479"/>
      <c r="FJH746" s="479"/>
      <c r="FJI746" s="479"/>
      <c r="FJJ746" s="479"/>
      <c r="FJK746" s="479"/>
      <c r="FJL746" s="479"/>
      <c r="FJM746" s="479"/>
      <c r="FJN746" s="479"/>
      <c r="FJO746" s="479"/>
      <c r="FJP746" s="479"/>
      <c r="FJQ746" s="479"/>
      <c r="FJR746" s="479"/>
      <c r="FJS746" s="479"/>
      <c r="FJT746" s="479"/>
      <c r="FJU746" s="479"/>
      <c r="FJV746" s="479"/>
      <c r="FJW746" s="479"/>
      <c r="FJX746" s="479"/>
      <c r="FJY746" s="479"/>
      <c r="FJZ746" s="479"/>
      <c r="FKA746" s="479"/>
      <c r="FKB746" s="479"/>
      <c r="FKC746" s="479"/>
      <c r="FKD746" s="479"/>
      <c r="FKE746" s="479"/>
      <c r="FKF746" s="479"/>
      <c r="FKG746" s="479"/>
      <c r="FKH746" s="479"/>
      <c r="FKI746" s="479"/>
      <c r="FKJ746" s="479"/>
      <c r="FKK746" s="479"/>
      <c r="FKL746" s="479"/>
      <c r="FKM746" s="479"/>
      <c r="FKN746" s="479"/>
      <c r="FKO746" s="479"/>
      <c r="FKP746" s="479"/>
      <c r="FKQ746" s="479"/>
      <c r="FKR746" s="479"/>
      <c r="FKS746" s="479"/>
      <c r="FKT746" s="479"/>
      <c r="FKU746" s="479"/>
      <c r="FKV746" s="479"/>
      <c r="FKW746" s="479"/>
      <c r="FKX746" s="479"/>
      <c r="FKY746" s="479"/>
      <c r="FKZ746" s="479"/>
      <c r="FLA746" s="479"/>
      <c r="FLB746" s="479"/>
      <c r="FLC746" s="479"/>
      <c r="FLD746" s="479"/>
      <c r="FLE746" s="479"/>
      <c r="FLF746" s="479"/>
      <c r="FLG746" s="479"/>
      <c r="FLH746" s="479"/>
      <c r="FLI746" s="479"/>
      <c r="FLJ746" s="479"/>
      <c r="FLK746" s="479"/>
      <c r="FLL746" s="479"/>
      <c r="FLM746" s="479"/>
      <c r="FLN746" s="479"/>
      <c r="FLO746" s="479"/>
      <c r="FLP746" s="479"/>
      <c r="FLQ746" s="479"/>
      <c r="FLR746" s="479"/>
      <c r="FLS746" s="479"/>
      <c r="FLT746" s="479"/>
      <c r="FLU746" s="479"/>
      <c r="FLV746" s="479"/>
      <c r="FLW746" s="479"/>
      <c r="FLX746" s="479"/>
      <c r="FLY746" s="479"/>
      <c r="FLZ746" s="479"/>
      <c r="FMA746" s="479"/>
      <c r="FMB746" s="479"/>
      <c r="FMC746" s="479"/>
      <c r="FMD746" s="479"/>
      <c r="FME746" s="479"/>
      <c r="FMF746" s="479"/>
      <c r="FMG746" s="479"/>
      <c r="FMH746" s="479"/>
      <c r="FMI746" s="479"/>
      <c r="FMJ746" s="479"/>
      <c r="FMK746" s="479"/>
      <c r="FML746" s="479"/>
      <c r="FMM746" s="479"/>
      <c r="FMN746" s="479"/>
      <c r="FMO746" s="479"/>
      <c r="FMP746" s="479"/>
      <c r="FMQ746" s="479"/>
      <c r="FMR746" s="479"/>
      <c r="FMS746" s="479"/>
      <c r="FMT746" s="479"/>
      <c r="FMU746" s="479"/>
      <c r="FMV746" s="479"/>
      <c r="FMW746" s="479"/>
      <c r="FMX746" s="479"/>
      <c r="FMY746" s="479"/>
      <c r="FMZ746" s="479"/>
      <c r="FNA746" s="479"/>
      <c r="FNB746" s="479"/>
      <c r="FNC746" s="479"/>
      <c r="FND746" s="479"/>
      <c r="FNE746" s="479"/>
      <c r="FNF746" s="479"/>
      <c r="FNG746" s="479"/>
      <c r="FNH746" s="479"/>
      <c r="FNI746" s="479"/>
      <c r="FNJ746" s="479"/>
      <c r="FNK746" s="479"/>
      <c r="FNL746" s="479"/>
      <c r="FNM746" s="479"/>
      <c r="FNN746" s="479"/>
      <c r="FNO746" s="479"/>
      <c r="FNP746" s="479"/>
      <c r="FNQ746" s="479"/>
      <c r="FNR746" s="479"/>
      <c r="FNS746" s="479"/>
      <c r="FNT746" s="479"/>
      <c r="FNU746" s="479"/>
      <c r="FNV746" s="479"/>
      <c r="FNW746" s="479"/>
      <c r="FNX746" s="479"/>
      <c r="FNY746" s="479"/>
      <c r="FNZ746" s="479"/>
      <c r="FOA746" s="479"/>
      <c r="FOB746" s="479"/>
      <c r="FOC746" s="479"/>
      <c r="FOD746" s="479"/>
      <c r="FOE746" s="479"/>
      <c r="FOF746" s="479"/>
      <c r="FOG746" s="479"/>
      <c r="FOH746" s="479"/>
      <c r="FOI746" s="479"/>
      <c r="FOJ746" s="479"/>
      <c r="FOK746" s="479"/>
      <c r="FOL746" s="479"/>
      <c r="FOM746" s="479"/>
      <c r="FON746" s="479"/>
      <c r="FOO746" s="479"/>
      <c r="FOP746" s="479"/>
      <c r="FOQ746" s="479"/>
      <c r="FOR746" s="479"/>
      <c r="FOS746" s="479"/>
      <c r="FOT746" s="479"/>
      <c r="FOU746" s="479"/>
      <c r="FOV746" s="479"/>
      <c r="FOW746" s="479"/>
      <c r="FOX746" s="479"/>
      <c r="FOY746" s="479"/>
      <c r="FOZ746" s="479"/>
      <c r="FPA746" s="479"/>
      <c r="FPB746" s="479"/>
      <c r="FPC746" s="479"/>
      <c r="FPD746" s="479"/>
      <c r="FPE746" s="479"/>
      <c r="FPF746" s="479"/>
      <c r="FPG746" s="479"/>
      <c r="FPH746" s="479"/>
      <c r="FPI746" s="479"/>
      <c r="FPJ746" s="479"/>
      <c r="FPK746" s="479"/>
      <c r="FPL746" s="479"/>
      <c r="FPM746" s="479"/>
      <c r="FPN746" s="479"/>
      <c r="FPO746" s="479"/>
      <c r="FPP746" s="479"/>
      <c r="FPQ746" s="479"/>
      <c r="FPR746" s="479"/>
      <c r="FPS746" s="479"/>
      <c r="FPT746" s="479"/>
      <c r="FPU746" s="479"/>
      <c r="FPV746" s="479"/>
      <c r="FPW746" s="479"/>
      <c r="FPX746" s="479"/>
      <c r="FPY746" s="479"/>
      <c r="FPZ746" s="479"/>
      <c r="FQA746" s="479"/>
      <c r="FQB746" s="479"/>
      <c r="FQC746" s="479"/>
      <c r="FQD746" s="479"/>
      <c r="FQE746" s="479"/>
      <c r="FQF746" s="479"/>
      <c r="FQG746" s="479"/>
      <c r="FQH746" s="479"/>
      <c r="FQI746" s="479"/>
      <c r="FQJ746" s="479"/>
      <c r="FQK746" s="479"/>
      <c r="FQL746" s="479"/>
      <c r="FQM746" s="479"/>
      <c r="FQN746" s="479"/>
      <c r="FQO746" s="479"/>
      <c r="FQP746" s="479"/>
      <c r="FQQ746" s="479"/>
      <c r="FQR746" s="479"/>
      <c r="FQS746" s="479"/>
      <c r="FQT746" s="479"/>
      <c r="FQU746" s="479"/>
      <c r="FQV746" s="479"/>
      <c r="FQW746" s="479"/>
      <c r="FQX746" s="479"/>
      <c r="FQY746" s="479"/>
      <c r="FQZ746" s="479"/>
      <c r="FRA746" s="479"/>
      <c r="FRB746" s="479"/>
      <c r="FRC746" s="479"/>
      <c r="FRD746" s="479"/>
      <c r="FRE746" s="479"/>
      <c r="FRF746" s="479"/>
      <c r="FRG746" s="479"/>
      <c r="FRH746" s="479"/>
      <c r="FRI746" s="479"/>
      <c r="FRJ746" s="479"/>
      <c r="FRK746" s="479"/>
      <c r="FRL746" s="479"/>
      <c r="FRM746" s="479"/>
      <c r="FRN746" s="479"/>
      <c r="FRO746" s="479"/>
      <c r="FRP746" s="479"/>
      <c r="FRQ746" s="479"/>
      <c r="FRR746" s="479"/>
      <c r="FRS746" s="479"/>
      <c r="FRT746" s="479"/>
      <c r="FRU746" s="479"/>
      <c r="FRV746" s="479"/>
      <c r="FRW746" s="479"/>
      <c r="FRX746" s="479"/>
      <c r="FRY746" s="479"/>
      <c r="FRZ746" s="479"/>
      <c r="FSA746" s="479"/>
      <c r="FSB746" s="479"/>
      <c r="FSC746" s="479"/>
      <c r="FSD746" s="479"/>
      <c r="FSE746" s="479"/>
      <c r="FSF746" s="479"/>
      <c r="FSG746" s="479"/>
      <c r="FSH746" s="479"/>
      <c r="FSI746" s="479"/>
      <c r="FSJ746" s="479"/>
      <c r="FSK746" s="479"/>
      <c r="FSL746" s="479"/>
      <c r="FSM746" s="479"/>
      <c r="FSN746" s="479"/>
      <c r="FSO746" s="479"/>
      <c r="FSP746" s="479"/>
      <c r="FSQ746" s="479"/>
      <c r="FSR746" s="479"/>
      <c r="FSS746" s="479"/>
      <c r="FST746" s="479"/>
      <c r="FSU746" s="479"/>
      <c r="FSV746" s="479"/>
      <c r="FSW746" s="479"/>
      <c r="FSX746" s="479"/>
      <c r="FSY746" s="479"/>
      <c r="FSZ746" s="479"/>
      <c r="FTA746" s="479"/>
      <c r="FTB746" s="479"/>
      <c r="FTC746" s="479"/>
      <c r="FTD746" s="479"/>
      <c r="FTE746" s="479"/>
      <c r="FTF746" s="479"/>
      <c r="FTG746" s="479"/>
      <c r="FTH746" s="479"/>
      <c r="FTI746" s="479"/>
      <c r="FTJ746" s="479"/>
      <c r="FTK746" s="479"/>
      <c r="FTL746" s="479"/>
      <c r="FTM746" s="479"/>
      <c r="FTN746" s="479"/>
      <c r="FTO746" s="479"/>
      <c r="FTP746" s="479"/>
      <c r="FTQ746" s="479"/>
      <c r="FTR746" s="479"/>
      <c r="FTS746" s="479"/>
      <c r="FTT746" s="479"/>
      <c r="FTU746" s="479"/>
      <c r="FTV746" s="479"/>
      <c r="FTW746" s="479"/>
      <c r="FTX746" s="479"/>
      <c r="FTY746" s="479"/>
      <c r="FTZ746" s="479"/>
      <c r="FUA746" s="479"/>
      <c r="FUB746" s="479"/>
      <c r="FUC746" s="479"/>
      <c r="FUD746" s="479"/>
      <c r="FUE746" s="479"/>
      <c r="FUF746" s="479"/>
      <c r="FUG746" s="479"/>
      <c r="FUH746" s="479"/>
      <c r="FUI746" s="479"/>
      <c r="FUJ746" s="479"/>
      <c r="FUK746" s="479"/>
      <c r="FUL746" s="479"/>
      <c r="FUM746" s="479"/>
      <c r="FUN746" s="479"/>
      <c r="FUO746" s="479"/>
      <c r="FUP746" s="479"/>
      <c r="FUQ746" s="479"/>
      <c r="FUR746" s="479"/>
      <c r="FUS746" s="479"/>
      <c r="FUT746" s="479"/>
      <c r="FUU746" s="479"/>
      <c r="FUV746" s="479"/>
      <c r="FUW746" s="479"/>
      <c r="FUX746" s="479"/>
      <c r="FUY746" s="479"/>
      <c r="FUZ746" s="479"/>
      <c r="FVA746" s="479"/>
      <c r="FVB746" s="479"/>
      <c r="FVC746" s="479"/>
      <c r="FVD746" s="479"/>
      <c r="FVE746" s="479"/>
      <c r="FVF746" s="479"/>
      <c r="FVG746" s="479"/>
      <c r="FVH746" s="479"/>
      <c r="FVI746" s="479"/>
      <c r="FVJ746" s="479"/>
      <c r="FVK746" s="479"/>
      <c r="FVL746" s="479"/>
      <c r="FVM746" s="479"/>
      <c r="FVN746" s="479"/>
      <c r="FVO746" s="479"/>
      <c r="FVP746" s="479"/>
      <c r="FVQ746" s="479"/>
      <c r="FVR746" s="479"/>
      <c r="FVS746" s="479"/>
      <c r="FVT746" s="479"/>
      <c r="FVU746" s="479"/>
      <c r="FVV746" s="479"/>
      <c r="FVW746" s="479"/>
      <c r="FVX746" s="479"/>
      <c r="FVY746" s="479"/>
      <c r="FVZ746" s="479"/>
      <c r="FWA746" s="479"/>
      <c r="FWB746" s="479"/>
      <c r="FWC746" s="479"/>
      <c r="FWD746" s="479"/>
      <c r="FWE746" s="479"/>
      <c r="FWF746" s="479"/>
      <c r="FWG746" s="479"/>
      <c r="FWH746" s="479"/>
      <c r="FWI746" s="479"/>
      <c r="FWJ746" s="479"/>
      <c r="FWK746" s="479"/>
      <c r="FWL746" s="479"/>
      <c r="FWM746" s="479"/>
      <c r="FWN746" s="479"/>
      <c r="FWO746" s="479"/>
      <c r="FWP746" s="479"/>
      <c r="FWQ746" s="479"/>
      <c r="FWR746" s="479"/>
      <c r="FWS746" s="479"/>
      <c r="FWT746" s="479"/>
      <c r="FWU746" s="479"/>
      <c r="FWV746" s="479"/>
      <c r="FWW746" s="479"/>
      <c r="FWX746" s="479"/>
      <c r="FWY746" s="479"/>
      <c r="FWZ746" s="479"/>
      <c r="FXA746" s="479"/>
      <c r="FXB746" s="479"/>
      <c r="FXC746" s="479"/>
      <c r="FXD746" s="479"/>
      <c r="FXE746" s="479"/>
      <c r="FXF746" s="479"/>
      <c r="FXG746" s="479"/>
      <c r="FXH746" s="479"/>
      <c r="FXI746" s="479"/>
      <c r="FXJ746" s="479"/>
      <c r="FXK746" s="479"/>
      <c r="FXL746" s="479"/>
      <c r="FXM746" s="479"/>
      <c r="FXN746" s="479"/>
      <c r="FXO746" s="479"/>
      <c r="FXP746" s="479"/>
      <c r="FXQ746" s="479"/>
      <c r="FXR746" s="479"/>
      <c r="FXS746" s="479"/>
      <c r="FXT746" s="479"/>
      <c r="FXU746" s="479"/>
      <c r="FXV746" s="479"/>
      <c r="FXW746" s="479"/>
      <c r="FXX746" s="479"/>
      <c r="FXY746" s="479"/>
      <c r="FXZ746" s="479"/>
      <c r="FYA746" s="479"/>
      <c r="FYB746" s="479"/>
      <c r="FYC746" s="479"/>
      <c r="FYD746" s="479"/>
      <c r="FYE746" s="479"/>
      <c r="FYF746" s="479"/>
      <c r="FYG746" s="479"/>
      <c r="FYH746" s="479"/>
      <c r="FYI746" s="479"/>
      <c r="FYJ746" s="479"/>
      <c r="FYK746" s="479"/>
      <c r="FYL746" s="479"/>
      <c r="FYM746" s="479"/>
      <c r="FYN746" s="479"/>
      <c r="FYO746" s="479"/>
      <c r="FYP746" s="479"/>
      <c r="FYQ746" s="479"/>
      <c r="FYR746" s="479"/>
      <c r="FYS746" s="479"/>
      <c r="FYT746" s="479"/>
      <c r="FYU746" s="479"/>
      <c r="FYV746" s="479"/>
      <c r="FYW746" s="479"/>
      <c r="FYX746" s="479"/>
      <c r="FYY746" s="479"/>
      <c r="FYZ746" s="479"/>
      <c r="FZA746" s="479"/>
      <c r="FZB746" s="479"/>
      <c r="FZC746" s="479"/>
      <c r="FZD746" s="479"/>
      <c r="FZE746" s="479"/>
      <c r="FZF746" s="479"/>
      <c r="FZG746" s="479"/>
      <c r="FZH746" s="479"/>
      <c r="FZI746" s="479"/>
      <c r="FZJ746" s="479"/>
      <c r="FZK746" s="479"/>
      <c r="FZL746" s="479"/>
      <c r="FZM746" s="479"/>
      <c r="FZN746" s="479"/>
      <c r="FZO746" s="479"/>
      <c r="FZP746" s="479"/>
      <c r="FZQ746" s="479"/>
      <c r="FZR746" s="479"/>
      <c r="FZS746" s="479"/>
      <c r="FZT746" s="479"/>
      <c r="FZU746" s="479"/>
      <c r="FZV746" s="479"/>
      <c r="FZW746" s="479"/>
      <c r="FZX746" s="479"/>
      <c r="FZY746" s="479"/>
      <c r="FZZ746" s="479"/>
      <c r="GAA746" s="479"/>
      <c r="GAB746" s="479"/>
      <c r="GAC746" s="479"/>
      <c r="GAD746" s="479"/>
      <c r="GAE746" s="479"/>
      <c r="GAF746" s="479"/>
      <c r="GAG746" s="479"/>
      <c r="GAH746" s="479"/>
      <c r="GAI746" s="479"/>
      <c r="GAJ746" s="479"/>
      <c r="GAK746" s="479"/>
      <c r="GAL746" s="479"/>
      <c r="GAM746" s="479"/>
      <c r="GAN746" s="479"/>
      <c r="GAO746" s="479"/>
      <c r="GAP746" s="479"/>
      <c r="GAQ746" s="479"/>
      <c r="GAR746" s="479"/>
      <c r="GAS746" s="479"/>
      <c r="GAT746" s="479"/>
      <c r="GAU746" s="479"/>
      <c r="GAV746" s="479"/>
      <c r="GAW746" s="479"/>
      <c r="GAX746" s="479"/>
      <c r="GAY746" s="479"/>
      <c r="GAZ746" s="479"/>
      <c r="GBA746" s="479"/>
      <c r="GBB746" s="479"/>
      <c r="GBC746" s="479"/>
      <c r="GBD746" s="479"/>
      <c r="GBE746" s="479"/>
      <c r="GBF746" s="479"/>
      <c r="GBG746" s="479"/>
      <c r="GBH746" s="479"/>
      <c r="GBI746" s="479"/>
      <c r="GBJ746" s="479"/>
      <c r="GBK746" s="479"/>
      <c r="GBL746" s="479"/>
      <c r="GBM746" s="479"/>
      <c r="GBN746" s="479"/>
      <c r="GBO746" s="479"/>
      <c r="GBP746" s="479"/>
      <c r="GBQ746" s="479"/>
      <c r="GBR746" s="479"/>
      <c r="GBS746" s="479"/>
      <c r="GBT746" s="479"/>
      <c r="GBU746" s="479"/>
      <c r="GBV746" s="479"/>
      <c r="GBW746" s="479"/>
      <c r="GBX746" s="479"/>
      <c r="GBY746" s="479"/>
      <c r="GBZ746" s="479"/>
      <c r="GCA746" s="479"/>
      <c r="GCB746" s="479"/>
      <c r="GCC746" s="479"/>
      <c r="GCD746" s="479"/>
      <c r="GCE746" s="479"/>
      <c r="GCF746" s="479"/>
      <c r="GCG746" s="479"/>
      <c r="GCH746" s="479"/>
      <c r="GCI746" s="479"/>
      <c r="GCJ746" s="479"/>
      <c r="GCK746" s="479"/>
      <c r="GCL746" s="479"/>
      <c r="GCM746" s="479"/>
      <c r="GCN746" s="479"/>
      <c r="GCO746" s="479"/>
      <c r="GCP746" s="479"/>
      <c r="GCQ746" s="479"/>
      <c r="GCR746" s="479"/>
      <c r="GCS746" s="479"/>
      <c r="GCT746" s="479"/>
      <c r="GCU746" s="479"/>
      <c r="GCV746" s="479"/>
      <c r="GCW746" s="479"/>
      <c r="GCX746" s="479"/>
      <c r="GCY746" s="479"/>
      <c r="GCZ746" s="479"/>
      <c r="GDA746" s="479"/>
      <c r="GDB746" s="479"/>
      <c r="GDC746" s="479"/>
      <c r="GDD746" s="479"/>
      <c r="GDE746" s="479"/>
      <c r="GDF746" s="479"/>
      <c r="GDG746" s="479"/>
      <c r="GDH746" s="479"/>
      <c r="GDI746" s="479"/>
      <c r="GDJ746" s="479"/>
      <c r="GDK746" s="479"/>
      <c r="GDL746" s="479"/>
      <c r="GDM746" s="479"/>
      <c r="GDN746" s="479"/>
      <c r="GDO746" s="479"/>
      <c r="GDP746" s="479"/>
      <c r="GDQ746" s="479"/>
      <c r="GDR746" s="479"/>
      <c r="GDS746" s="479"/>
      <c r="GDT746" s="479"/>
      <c r="GDU746" s="479"/>
      <c r="GDV746" s="479"/>
      <c r="GDW746" s="479"/>
      <c r="GDX746" s="479"/>
      <c r="GDY746" s="479"/>
      <c r="GDZ746" s="479"/>
      <c r="GEA746" s="479"/>
      <c r="GEB746" s="479"/>
      <c r="GEC746" s="479"/>
      <c r="GED746" s="479"/>
      <c r="GEE746" s="479"/>
      <c r="GEF746" s="479"/>
      <c r="GEG746" s="479"/>
      <c r="GEH746" s="479"/>
      <c r="GEI746" s="479"/>
      <c r="GEJ746" s="479"/>
      <c r="GEK746" s="479"/>
      <c r="GEL746" s="479"/>
      <c r="GEM746" s="479"/>
      <c r="GEN746" s="479"/>
      <c r="GEO746" s="479"/>
      <c r="GEP746" s="479"/>
      <c r="GEQ746" s="479"/>
      <c r="GER746" s="479"/>
      <c r="GES746" s="479"/>
      <c r="GET746" s="479"/>
      <c r="GEU746" s="479"/>
      <c r="GEV746" s="479"/>
      <c r="GEW746" s="479"/>
      <c r="GEX746" s="479"/>
      <c r="GEY746" s="479"/>
      <c r="GEZ746" s="479"/>
      <c r="GFA746" s="479"/>
      <c r="GFB746" s="479"/>
      <c r="GFC746" s="479"/>
      <c r="GFD746" s="479"/>
      <c r="GFE746" s="479"/>
      <c r="GFF746" s="479"/>
      <c r="GFG746" s="479"/>
      <c r="GFH746" s="479"/>
      <c r="GFI746" s="479"/>
      <c r="GFJ746" s="479"/>
      <c r="GFK746" s="479"/>
      <c r="GFL746" s="479"/>
      <c r="GFM746" s="479"/>
      <c r="GFN746" s="479"/>
      <c r="GFO746" s="479"/>
      <c r="GFP746" s="479"/>
      <c r="GFQ746" s="479"/>
      <c r="GFR746" s="479"/>
      <c r="GFS746" s="479"/>
      <c r="GFT746" s="479"/>
      <c r="GFU746" s="479"/>
      <c r="GFV746" s="479"/>
      <c r="GFW746" s="479"/>
      <c r="GFX746" s="479"/>
      <c r="GFY746" s="479"/>
      <c r="GFZ746" s="479"/>
      <c r="GGA746" s="479"/>
      <c r="GGB746" s="479"/>
      <c r="GGC746" s="479"/>
      <c r="GGD746" s="479"/>
      <c r="GGE746" s="479"/>
      <c r="GGF746" s="479"/>
      <c r="GGG746" s="479"/>
      <c r="GGH746" s="479"/>
      <c r="GGI746" s="479"/>
      <c r="GGJ746" s="479"/>
      <c r="GGK746" s="479"/>
      <c r="GGL746" s="479"/>
      <c r="GGM746" s="479"/>
      <c r="GGN746" s="479"/>
      <c r="GGO746" s="479"/>
      <c r="GGP746" s="479"/>
      <c r="GGQ746" s="479"/>
      <c r="GGR746" s="479"/>
      <c r="GGS746" s="479"/>
      <c r="GGT746" s="479"/>
      <c r="GGU746" s="479"/>
      <c r="GGV746" s="479"/>
      <c r="GGW746" s="479"/>
      <c r="GGX746" s="479"/>
      <c r="GGY746" s="479"/>
      <c r="GGZ746" s="479"/>
      <c r="GHA746" s="479"/>
      <c r="GHB746" s="479"/>
      <c r="GHC746" s="479"/>
      <c r="GHD746" s="479"/>
      <c r="GHE746" s="479"/>
      <c r="GHF746" s="479"/>
      <c r="GHG746" s="479"/>
      <c r="GHH746" s="479"/>
      <c r="GHI746" s="479"/>
      <c r="GHJ746" s="479"/>
      <c r="GHK746" s="479"/>
      <c r="GHL746" s="479"/>
      <c r="GHM746" s="479"/>
      <c r="GHN746" s="479"/>
      <c r="GHO746" s="479"/>
      <c r="GHP746" s="479"/>
      <c r="GHQ746" s="479"/>
      <c r="GHR746" s="479"/>
      <c r="GHS746" s="479"/>
      <c r="GHT746" s="479"/>
      <c r="GHU746" s="479"/>
      <c r="GHV746" s="479"/>
      <c r="GHW746" s="479"/>
      <c r="GHX746" s="479"/>
      <c r="GHY746" s="479"/>
      <c r="GHZ746" s="479"/>
      <c r="GIA746" s="479"/>
      <c r="GIB746" s="479"/>
      <c r="GIC746" s="479"/>
      <c r="GID746" s="479"/>
      <c r="GIE746" s="479"/>
      <c r="GIF746" s="479"/>
      <c r="GIG746" s="479"/>
      <c r="GIH746" s="479"/>
      <c r="GII746" s="479"/>
      <c r="GIJ746" s="479"/>
      <c r="GIK746" s="479"/>
      <c r="GIL746" s="479"/>
      <c r="GIM746" s="479"/>
      <c r="GIN746" s="479"/>
      <c r="GIO746" s="479"/>
      <c r="GIP746" s="479"/>
      <c r="GIQ746" s="479"/>
      <c r="GIR746" s="479"/>
      <c r="GIS746" s="479"/>
      <c r="GIT746" s="479"/>
      <c r="GIU746" s="479"/>
      <c r="GIV746" s="479"/>
      <c r="GIW746" s="479"/>
      <c r="GIX746" s="479"/>
      <c r="GIY746" s="479"/>
      <c r="GIZ746" s="479"/>
      <c r="GJA746" s="479"/>
      <c r="GJB746" s="479"/>
      <c r="GJC746" s="479"/>
      <c r="GJD746" s="479"/>
      <c r="GJE746" s="479"/>
      <c r="GJF746" s="479"/>
      <c r="GJG746" s="479"/>
      <c r="GJH746" s="479"/>
      <c r="GJI746" s="479"/>
      <c r="GJJ746" s="479"/>
      <c r="GJK746" s="479"/>
      <c r="GJL746" s="479"/>
      <c r="GJM746" s="479"/>
      <c r="GJN746" s="479"/>
      <c r="GJO746" s="479"/>
      <c r="GJP746" s="479"/>
      <c r="GJQ746" s="479"/>
      <c r="GJR746" s="479"/>
      <c r="GJS746" s="479"/>
      <c r="GJT746" s="479"/>
      <c r="GJU746" s="479"/>
      <c r="GJV746" s="479"/>
      <c r="GJW746" s="479"/>
      <c r="GJX746" s="479"/>
      <c r="GJY746" s="479"/>
      <c r="GJZ746" s="479"/>
      <c r="GKA746" s="479"/>
      <c r="GKB746" s="479"/>
      <c r="GKC746" s="479"/>
      <c r="GKD746" s="479"/>
      <c r="GKE746" s="479"/>
      <c r="GKF746" s="479"/>
      <c r="GKG746" s="479"/>
      <c r="GKH746" s="479"/>
      <c r="GKI746" s="479"/>
      <c r="GKJ746" s="479"/>
      <c r="GKK746" s="479"/>
      <c r="GKL746" s="479"/>
      <c r="GKM746" s="479"/>
      <c r="GKN746" s="479"/>
      <c r="GKO746" s="479"/>
      <c r="GKP746" s="479"/>
      <c r="GKQ746" s="479"/>
      <c r="GKR746" s="479"/>
      <c r="GKS746" s="479"/>
      <c r="GKT746" s="479"/>
      <c r="GKU746" s="479"/>
      <c r="GKV746" s="479"/>
      <c r="GKW746" s="479"/>
      <c r="GKX746" s="479"/>
      <c r="GKY746" s="479"/>
      <c r="GKZ746" s="479"/>
      <c r="GLA746" s="479"/>
      <c r="GLB746" s="479"/>
      <c r="GLC746" s="479"/>
      <c r="GLD746" s="479"/>
      <c r="GLE746" s="479"/>
      <c r="GLF746" s="479"/>
      <c r="GLG746" s="479"/>
      <c r="GLH746" s="479"/>
      <c r="GLI746" s="479"/>
      <c r="GLJ746" s="479"/>
      <c r="GLK746" s="479"/>
      <c r="GLL746" s="479"/>
      <c r="GLM746" s="479"/>
      <c r="GLN746" s="479"/>
      <c r="GLO746" s="479"/>
      <c r="GLP746" s="479"/>
      <c r="GLQ746" s="479"/>
      <c r="GLR746" s="479"/>
      <c r="GLS746" s="479"/>
      <c r="GLT746" s="479"/>
      <c r="GLU746" s="479"/>
      <c r="GLV746" s="479"/>
      <c r="GLW746" s="479"/>
      <c r="GLX746" s="479"/>
      <c r="GLY746" s="479"/>
      <c r="GLZ746" s="479"/>
      <c r="GMA746" s="479"/>
      <c r="GMB746" s="479"/>
      <c r="GMC746" s="479"/>
      <c r="GMD746" s="479"/>
      <c r="GME746" s="479"/>
      <c r="GMF746" s="479"/>
      <c r="GMG746" s="479"/>
      <c r="GMH746" s="479"/>
      <c r="GMI746" s="479"/>
      <c r="GMJ746" s="479"/>
      <c r="GMK746" s="479"/>
      <c r="GML746" s="479"/>
      <c r="GMM746" s="479"/>
      <c r="GMN746" s="479"/>
      <c r="GMO746" s="479"/>
      <c r="GMP746" s="479"/>
      <c r="GMQ746" s="479"/>
      <c r="GMR746" s="479"/>
      <c r="GMS746" s="479"/>
      <c r="GMT746" s="479"/>
      <c r="GMU746" s="479"/>
      <c r="GMV746" s="479"/>
      <c r="GMW746" s="479"/>
      <c r="GMX746" s="479"/>
      <c r="GMY746" s="479"/>
      <c r="GMZ746" s="479"/>
      <c r="GNA746" s="479"/>
      <c r="GNB746" s="479"/>
      <c r="GNC746" s="479"/>
      <c r="GND746" s="479"/>
      <c r="GNE746" s="479"/>
      <c r="GNF746" s="479"/>
      <c r="GNG746" s="479"/>
      <c r="GNH746" s="479"/>
      <c r="GNI746" s="479"/>
      <c r="GNJ746" s="479"/>
      <c r="GNK746" s="479"/>
      <c r="GNL746" s="479"/>
      <c r="GNM746" s="479"/>
      <c r="GNN746" s="479"/>
      <c r="GNO746" s="479"/>
      <c r="GNP746" s="479"/>
      <c r="GNQ746" s="479"/>
      <c r="GNR746" s="479"/>
      <c r="GNS746" s="479"/>
      <c r="GNT746" s="479"/>
      <c r="GNU746" s="479"/>
      <c r="GNV746" s="479"/>
      <c r="GNW746" s="479"/>
      <c r="GNX746" s="479"/>
      <c r="GNY746" s="479"/>
      <c r="GNZ746" s="479"/>
      <c r="GOA746" s="479"/>
      <c r="GOB746" s="479"/>
      <c r="GOC746" s="479"/>
      <c r="GOD746" s="479"/>
      <c r="GOE746" s="479"/>
      <c r="GOF746" s="479"/>
      <c r="GOG746" s="479"/>
      <c r="GOH746" s="479"/>
      <c r="GOI746" s="479"/>
      <c r="GOJ746" s="479"/>
      <c r="GOK746" s="479"/>
      <c r="GOL746" s="479"/>
      <c r="GOM746" s="479"/>
      <c r="GON746" s="479"/>
      <c r="GOO746" s="479"/>
      <c r="GOP746" s="479"/>
      <c r="GOQ746" s="479"/>
      <c r="GOR746" s="479"/>
      <c r="GOS746" s="479"/>
      <c r="GOT746" s="479"/>
      <c r="GOU746" s="479"/>
      <c r="GOV746" s="479"/>
      <c r="GOW746" s="479"/>
      <c r="GOX746" s="479"/>
      <c r="GOY746" s="479"/>
      <c r="GOZ746" s="479"/>
      <c r="GPA746" s="479"/>
      <c r="GPB746" s="479"/>
      <c r="GPC746" s="479"/>
      <c r="GPD746" s="479"/>
      <c r="GPE746" s="479"/>
      <c r="GPF746" s="479"/>
      <c r="GPG746" s="479"/>
      <c r="GPH746" s="479"/>
      <c r="GPI746" s="479"/>
      <c r="GPJ746" s="479"/>
      <c r="GPK746" s="479"/>
      <c r="GPL746" s="479"/>
      <c r="GPM746" s="479"/>
      <c r="GPN746" s="479"/>
      <c r="GPO746" s="479"/>
      <c r="GPP746" s="479"/>
      <c r="GPQ746" s="479"/>
      <c r="GPR746" s="479"/>
      <c r="GPS746" s="479"/>
      <c r="GPT746" s="479"/>
      <c r="GPU746" s="479"/>
      <c r="GPV746" s="479"/>
      <c r="GPW746" s="479"/>
      <c r="GPX746" s="479"/>
      <c r="GPY746" s="479"/>
      <c r="GPZ746" s="479"/>
      <c r="GQA746" s="479"/>
      <c r="GQB746" s="479"/>
      <c r="GQC746" s="479"/>
      <c r="GQD746" s="479"/>
      <c r="GQE746" s="479"/>
      <c r="GQF746" s="479"/>
      <c r="GQG746" s="479"/>
      <c r="GQH746" s="479"/>
      <c r="GQI746" s="479"/>
      <c r="GQJ746" s="479"/>
      <c r="GQK746" s="479"/>
      <c r="GQL746" s="479"/>
      <c r="GQM746" s="479"/>
      <c r="GQN746" s="479"/>
      <c r="GQO746" s="479"/>
      <c r="GQP746" s="479"/>
      <c r="GQQ746" s="479"/>
      <c r="GQR746" s="479"/>
      <c r="GQS746" s="479"/>
      <c r="GQT746" s="479"/>
      <c r="GQU746" s="479"/>
      <c r="GQV746" s="479"/>
      <c r="GQW746" s="479"/>
      <c r="GQX746" s="479"/>
      <c r="GQY746" s="479"/>
      <c r="GQZ746" s="479"/>
      <c r="GRA746" s="479"/>
      <c r="GRB746" s="479"/>
      <c r="GRC746" s="479"/>
      <c r="GRD746" s="479"/>
      <c r="GRE746" s="479"/>
      <c r="GRF746" s="479"/>
      <c r="GRG746" s="479"/>
      <c r="GRH746" s="479"/>
      <c r="GRI746" s="479"/>
      <c r="GRJ746" s="479"/>
      <c r="GRK746" s="479"/>
      <c r="GRL746" s="479"/>
      <c r="GRM746" s="479"/>
      <c r="GRN746" s="479"/>
      <c r="GRO746" s="479"/>
      <c r="GRP746" s="479"/>
      <c r="GRQ746" s="479"/>
      <c r="GRR746" s="479"/>
      <c r="GRS746" s="479"/>
      <c r="GRT746" s="479"/>
      <c r="GRU746" s="479"/>
      <c r="GRV746" s="479"/>
      <c r="GRW746" s="479"/>
      <c r="GRX746" s="479"/>
      <c r="GRY746" s="479"/>
      <c r="GRZ746" s="479"/>
      <c r="GSA746" s="479"/>
      <c r="GSB746" s="479"/>
      <c r="GSC746" s="479"/>
      <c r="GSD746" s="479"/>
      <c r="GSE746" s="479"/>
      <c r="GSF746" s="479"/>
      <c r="GSG746" s="479"/>
      <c r="GSH746" s="479"/>
      <c r="GSI746" s="479"/>
      <c r="GSJ746" s="479"/>
      <c r="GSK746" s="479"/>
      <c r="GSL746" s="479"/>
      <c r="GSM746" s="479"/>
      <c r="GSN746" s="479"/>
      <c r="GSO746" s="479"/>
      <c r="GSP746" s="479"/>
      <c r="GSQ746" s="479"/>
      <c r="GSR746" s="479"/>
      <c r="GSS746" s="479"/>
      <c r="GST746" s="479"/>
      <c r="GSU746" s="479"/>
      <c r="GSV746" s="479"/>
      <c r="GSW746" s="479"/>
      <c r="GSX746" s="479"/>
      <c r="GSY746" s="479"/>
      <c r="GSZ746" s="479"/>
      <c r="GTA746" s="479"/>
      <c r="GTB746" s="479"/>
      <c r="GTC746" s="479"/>
      <c r="GTD746" s="479"/>
      <c r="GTE746" s="479"/>
      <c r="GTF746" s="479"/>
      <c r="GTG746" s="479"/>
      <c r="GTH746" s="479"/>
      <c r="GTI746" s="479"/>
      <c r="GTJ746" s="479"/>
      <c r="GTK746" s="479"/>
      <c r="GTL746" s="479"/>
      <c r="GTM746" s="479"/>
      <c r="GTN746" s="479"/>
      <c r="GTO746" s="479"/>
      <c r="GTP746" s="479"/>
      <c r="GTQ746" s="479"/>
      <c r="GTR746" s="479"/>
      <c r="GTS746" s="479"/>
      <c r="GTT746" s="479"/>
      <c r="GTU746" s="479"/>
      <c r="GTV746" s="479"/>
      <c r="GTW746" s="479"/>
      <c r="GTX746" s="479"/>
      <c r="GTY746" s="479"/>
      <c r="GTZ746" s="479"/>
      <c r="GUA746" s="479"/>
      <c r="GUB746" s="479"/>
      <c r="GUC746" s="479"/>
      <c r="GUD746" s="479"/>
      <c r="GUE746" s="479"/>
      <c r="GUF746" s="479"/>
      <c r="GUG746" s="479"/>
      <c r="GUH746" s="479"/>
      <c r="GUI746" s="479"/>
      <c r="GUJ746" s="479"/>
      <c r="GUK746" s="479"/>
      <c r="GUL746" s="479"/>
      <c r="GUM746" s="479"/>
      <c r="GUN746" s="479"/>
      <c r="GUO746" s="479"/>
      <c r="GUP746" s="479"/>
      <c r="GUQ746" s="479"/>
      <c r="GUR746" s="479"/>
      <c r="GUS746" s="479"/>
      <c r="GUT746" s="479"/>
      <c r="GUU746" s="479"/>
      <c r="GUV746" s="479"/>
      <c r="GUW746" s="479"/>
      <c r="GUX746" s="479"/>
      <c r="GUY746" s="479"/>
      <c r="GUZ746" s="479"/>
      <c r="GVA746" s="479"/>
      <c r="GVB746" s="479"/>
      <c r="GVC746" s="479"/>
      <c r="GVD746" s="479"/>
      <c r="GVE746" s="479"/>
      <c r="GVF746" s="479"/>
      <c r="GVG746" s="479"/>
      <c r="GVH746" s="479"/>
      <c r="GVI746" s="479"/>
      <c r="GVJ746" s="479"/>
      <c r="GVK746" s="479"/>
      <c r="GVL746" s="479"/>
      <c r="GVM746" s="479"/>
      <c r="GVN746" s="479"/>
      <c r="GVO746" s="479"/>
      <c r="GVP746" s="479"/>
      <c r="GVQ746" s="479"/>
      <c r="GVR746" s="479"/>
      <c r="GVS746" s="479"/>
      <c r="GVT746" s="479"/>
      <c r="GVU746" s="479"/>
      <c r="GVV746" s="479"/>
      <c r="GVW746" s="479"/>
      <c r="GVX746" s="479"/>
      <c r="GVY746" s="479"/>
      <c r="GVZ746" s="479"/>
      <c r="GWA746" s="479"/>
      <c r="GWB746" s="479"/>
      <c r="GWC746" s="479"/>
      <c r="GWD746" s="479"/>
      <c r="GWE746" s="479"/>
      <c r="GWF746" s="479"/>
      <c r="GWG746" s="479"/>
      <c r="GWH746" s="479"/>
      <c r="GWI746" s="479"/>
      <c r="GWJ746" s="479"/>
      <c r="GWK746" s="479"/>
      <c r="GWL746" s="479"/>
      <c r="GWM746" s="479"/>
      <c r="GWN746" s="479"/>
      <c r="GWO746" s="479"/>
      <c r="GWP746" s="479"/>
      <c r="GWQ746" s="479"/>
      <c r="GWR746" s="479"/>
      <c r="GWS746" s="479"/>
      <c r="GWT746" s="479"/>
      <c r="GWU746" s="479"/>
      <c r="GWV746" s="479"/>
      <c r="GWW746" s="479"/>
      <c r="GWX746" s="479"/>
      <c r="GWY746" s="479"/>
      <c r="GWZ746" s="479"/>
      <c r="GXA746" s="479"/>
      <c r="GXB746" s="479"/>
      <c r="GXC746" s="479"/>
      <c r="GXD746" s="479"/>
      <c r="GXE746" s="479"/>
      <c r="GXF746" s="479"/>
      <c r="GXG746" s="479"/>
      <c r="GXH746" s="479"/>
      <c r="GXI746" s="479"/>
      <c r="GXJ746" s="479"/>
      <c r="GXK746" s="479"/>
      <c r="GXL746" s="479"/>
      <c r="GXM746" s="479"/>
      <c r="GXN746" s="479"/>
      <c r="GXO746" s="479"/>
      <c r="GXP746" s="479"/>
      <c r="GXQ746" s="479"/>
      <c r="GXR746" s="479"/>
      <c r="GXS746" s="479"/>
      <c r="GXT746" s="479"/>
      <c r="GXU746" s="479"/>
      <c r="GXV746" s="479"/>
      <c r="GXW746" s="479"/>
      <c r="GXX746" s="479"/>
      <c r="GXY746" s="479"/>
      <c r="GXZ746" s="479"/>
      <c r="GYA746" s="479"/>
      <c r="GYB746" s="479"/>
      <c r="GYC746" s="479"/>
      <c r="GYD746" s="479"/>
      <c r="GYE746" s="479"/>
      <c r="GYF746" s="479"/>
      <c r="GYG746" s="479"/>
      <c r="GYH746" s="479"/>
      <c r="GYI746" s="479"/>
      <c r="GYJ746" s="479"/>
      <c r="GYK746" s="479"/>
      <c r="GYL746" s="479"/>
      <c r="GYM746" s="479"/>
      <c r="GYN746" s="479"/>
      <c r="GYO746" s="479"/>
      <c r="GYP746" s="479"/>
      <c r="GYQ746" s="479"/>
      <c r="GYR746" s="479"/>
      <c r="GYS746" s="479"/>
      <c r="GYT746" s="479"/>
      <c r="GYU746" s="479"/>
      <c r="GYV746" s="479"/>
      <c r="GYW746" s="479"/>
      <c r="GYX746" s="479"/>
      <c r="GYY746" s="479"/>
      <c r="GYZ746" s="479"/>
      <c r="GZA746" s="479"/>
      <c r="GZB746" s="479"/>
      <c r="GZC746" s="479"/>
      <c r="GZD746" s="479"/>
      <c r="GZE746" s="479"/>
      <c r="GZF746" s="479"/>
      <c r="GZG746" s="479"/>
      <c r="GZH746" s="479"/>
      <c r="GZI746" s="479"/>
      <c r="GZJ746" s="479"/>
      <c r="GZK746" s="479"/>
      <c r="GZL746" s="479"/>
      <c r="GZM746" s="479"/>
      <c r="GZN746" s="479"/>
      <c r="GZO746" s="479"/>
      <c r="GZP746" s="479"/>
      <c r="GZQ746" s="479"/>
      <c r="GZR746" s="479"/>
      <c r="GZS746" s="479"/>
      <c r="GZT746" s="479"/>
      <c r="GZU746" s="479"/>
      <c r="GZV746" s="479"/>
      <c r="GZW746" s="479"/>
      <c r="GZX746" s="479"/>
      <c r="GZY746" s="479"/>
      <c r="GZZ746" s="479"/>
      <c r="HAA746" s="479"/>
      <c r="HAB746" s="479"/>
      <c r="HAC746" s="479"/>
      <c r="HAD746" s="479"/>
      <c r="HAE746" s="479"/>
      <c r="HAF746" s="479"/>
      <c r="HAG746" s="479"/>
      <c r="HAH746" s="479"/>
      <c r="HAI746" s="479"/>
      <c r="HAJ746" s="479"/>
      <c r="HAK746" s="479"/>
      <c r="HAL746" s="479"/>
      <c r="HAM746" s="479"/>
      <c r="HAN746" s="479"/>
      <c r="HAO746" s="479"/>
      <c r="HAP746" s="479"/>
      <c r="HAQ746" s="479"/>
      <c r="HAR746" s="479"/>
      <c r="HAS746" s="479"/>
      <c r="HAT746" s="479"/>
      <c r="HAU746" s="479"/>
      <c r="HAV746" s="479"/>
      <c r="HAW746" s="479"/>
      <c r="HAX746" s="479"/>
      <c r="HAY746" s="479"/>
      <c r="HAZ746" s="479"/>
      <c r="HBA746" s="479"/>
      <c r="HBB746" s="479"/>
      <c r="HBC746" s="479"/>
      <c r="HBD746" s="479"/>
      <c r="HBE746" s="479"/>
      <c r="HBF746" s="479"/>
      <c r="HBG746" s="479"/>
      <c r="HBH746" s="479"/>
      <c r="HBI746" s="479"/>
      <c r="HBJ746" s="479"/>
      <c r="HBK746" s="479"/>
      <c r="HBL746" s="479"/>
      <c r="HBM746" s="479"/>
      <c r="HBN746" s="479"/>
      <c r="HBO746" s="479"/>
      <c r="HBP746" s="479"/>
      <c r="HBQ746" s="479"/>
      <c r="HBR746" s="479"/>
      <c r="HBS746" s="479"/>
      <c r="HBT746" s="479"/>
      <c r="HBU746" s="479"/>
      <c r="HBV746" s="479"/>
      <c r="HBW746" s="479"/>
      <c r="HBX746" s="479"/>
      <c r="HBY746" s="479"/>
      <c r="HBZ746" s="479"/>
      <c r="HCA746" s="479"/>
      <c r="HCB746" s="479"/>
      <c r="HCC746" s="479"/>
      <c r="HCD746" s="479"/>
      <c r="HCE746" s="479"/>
      <c r="HCF746" s="479"/>
      <c r="HCG746" s="479"/>
      <c r="HCH746" s="479"/>
      <c r="HCI746" s="479"/>
      <c r="HCJ746" s="479"/>
      <c r="HCK746" s="479"/>
      <c r="HCL746" s="479"/>
      <c r="HCM746" s="479"/>
      <c r="HCN746" s="479"/>
      <c r="HCO746" s="479"/>
      <c r="HCP746" s="479"/>
      <c r="HCQ746" s="479"/>
      <c r="HCR746" s="479"/>
      <c r="HCS746" s="479"/>
      <c r="HCT746" s="479"/>
      <c r="HCU746" s="479"/>
      <c r="HCV746" s="479"/>
      <c r="HCW746" s="479"/>
      <c r="HCX746" s="479"/>
      <c r="HCY746" s="479"/>
      <c r="HCZ746" s="479"/>
      <c r="HDA746" s="479"/>
      <c r="HDB746" s="479"/>
      <c r="HDC746" s="479"/>
      <c r="HDD746" s="479"/>
      <c r="HDE746" s="479"/>
      <c r="HDF746" s="479"/>
      <c r="HDG746" s="479"/>
      <c r="HDH746" s="479"/>
      <c r="HDI746" s="479"/>
      <c r="HDJ746" s="479"/>
      <c r="HDK746" s="479"/>
      <c r="HDL746" s="479"/>
      <c r="HDM746" s="479"/>
      <c r="HDN746" s="479"/>
      <c r="HDO746" s="479"/>
      <c r="HDP746" s="479"/>
      <c r="HDQ746" s="479"/>
      <c r="HDR746" s="479"/>
      <c r="HDS746" s="479"/>
      <c r="HDT746" s="479"/>
      <c r="HDU746" s="479"/>
      <c r="HDV746" s="479"/>
      <c r="HDW746" s="479"/>
      <c r="HDX746" s="479"/>
      <c r="HDY746" s="479"/>
      <c r="HDZ746" s="479"/>
      <c r="HEA746" s="479"/>
      <c r="HEB746" s="479"/>
      <c r="HEC746" s="479"/>
      <c r="HED746" s="479"/>
      <c r="HEE746" s="479"/>
      <c r="HEF746" s="479"/>
      <c r="HEG746" s="479"/>
      <c r="HEH746" s="479"/>
      <c r="HEI746" s="479"/>
      <c r="HEJ746" s="479"/>
      <c r="HEK746" s="479"/>
      <c r="HEL746" s="479"/>
      <c r="HEM746" s="479"/>
      <c r="HEN746" s="479"/>
      <c r="HEO746" s="479"/>
      <c r="HEP746" s="479"/>
      <c r="HEQ746" s="479"/>
      <c r="HER746" s="479"/>
      <c r="HES746" s="479"/>
      <c r="HET746" s="479"/>
      <c r="HEU746" s="479"/>
      <c r="HEV746" s="479"/>
      <c r="HEW746" s="479"/>
      <c r="HEX746" s="479"/>
      <c r="HEY746" s="479"/>
      <c r="HEZ746" s="479"/>
      <c r="HFA746" s="479"/>
      <c r="HFB746" s="479"/>
      <c r="HFC746" s="479"/>
      <c r="HFD746" s="479"/>
      <c r="HFE746" s="479"/>
      <c r="HFF746" s="479"/>
      <c r="HFG746" s="479"/>
      <c r="HFH746" s="479"/>
      <c r="HFI746" s="479"/>
      <c r="HFJ746" s="479"/>
      <c r="HFK746" s="479"/>
      <c r="HFL746" s="479"/>
      <c r="HFM746" s="479"/>
      <c r="HFN746" s="479"/>
      <c r="HFO746" s="479"/>
      <c r="HFP746" s="479"/>
      <c r="HFQ746" s="479"/>
      <c r="HFR746" s="479"/>
      <c r="HFS746" s="479"/>
      <c r="HFT746" s="479"/>
      <c r="HFU746" s="479"/>
      <c r="HFV746" s="479"/>
      <c r="HFW746" s="479"/>
      <c r="HFX746" s="479"/>
      <c r="HFY746" s="479"/>
      <c r="HFZ746" s="479"/>
      <c r="HGA746" s="479"/>
      <c r="HGB746" s="479"/>
      <c r="HGC746" s="479"/>
      <c r="HGD746" s="479"/>
      <c r="HGE746" s="479"/>
      <c r="HGF746" s="479"/>
      <c r="HGG746" s="479"/>
      <c r="HGH746" s="479"/>
      <c r="HGI746" s="479"/>
      <c r="HGJ746" s="479"/>
      <c r="HGK746" s="479"/>
      <c r="HGL746" s="479"/>
      <c r="HGM746" s="479"/>
      <c r="HGN746" s="479"/>
      <c r="HGO746" s="479"/>
      <c r="HGP746" s="479"/>
      <c r="HGQ746" s="479"/>
      <c r="HGR746" s="479"/>
      <c r="HGS746" s="479"/>
      <c r="HGT746" s="479"/>
      <c r="HGU746" s="479"/>
      <c r="HGV746" s="479"/>
      <c r="HGW746" s="479"/>
      <c r="HGX746" s="479"/>
      <c r="HGY746" s="479"/>
      <c r="HGZ746" s="479"/>
      <c r="HHA746" s="479"/>
      <c r="HHB746" s="479"/>
      <c r="HHC746" s="479"/>
      <c r="HHD746" s="479"/>
      <c r="HHE746" s="479"/>
      <c r="HHF746" s="479"/>
      <c r="HHG746" s="479"/>
      <c r="HHH746" s="479"/>
      <c r="HHI746" s="479"/>
      <c r="HHJ746" s="479"/>
      <c r="HHK746" s="479"/>
      <c r="HHL746" s="479"/>
      <c r="HHM746" s="479"/>
      <c r="HHN746" s="479"/>
      <c r="HHO746" s="479"/>
      <c r="HHP746" s="479"/>
      <c r="HHQ746" s="479"/>
      <c r="HHR746" s="479"/>
      <c r="HHS746" s="479"/>
      <c r="HHT746" s="479"/>
      <c r="HHU746" s="479"/>
      <c r="HHV746" s="479"/>
      <c r="HHW746" s="479"/>
      <c r="HHX746" s="479"/>
      <c r="HHY746" s="479"/>
      <c r="HHZ746" s="479"/>
      <c r="HIA746" s="479"/>
      <c r="HIB746" s="479"/>
      <c r="HIC746" s="479"/>
      <c r="HID746" s="479"/>
      <c r="HIE746" s="479"/>
      <c r="HIF746" s="479"/>
      <c r="HIG746" s="479"/>
      <c r="HIH746" s="479"/>
      <c r="HII746" s="479"/>
      <c r="HIJ746" s="479"/>
      <c r="HIK746" s="479"/>
      <c r="HIL746" s="479"/>
      <c r="HIM746" s="479"/>
      <c r="HIN746" s="479"/>
      <c r="HIO746" s="479"/>
      <c r="HIP746" s="479"/>
      <c r="HIQ746" s="479"/>
      <c r="HIR746" s="479"/>
      <c r="HIS746" s="479"/>
      <c r="HIT746" s="479"/>
      <c r="HIU746" s="479"/>
      <c r="HIV746" s="479"/>
      <c r="HIW746" s="479"/>
      <c r="HIX746" s="479"/>
      <c r="HIY746" s="479"/>
      <c r="HIZ746" s="479"/>
      <c r="HJA746" s="479"/>
      <c r="HJB746" s="479"/>
      <c r="HJC746" s="479"/>
      <c r="HJD746" s="479"/>
      <c r="HJE746" s="479"/>
      <c r="HJF746" s="479"/>
      <c r="HJG746" s="479"/>
      <c r="HJH746" s="479"/>
      <c r="HJI746" s="479"/>
      <c r="HJJ746" s="479"/>
      <c r="HJK746" s="479"/>
      <c r="HJL746" s="479"/>
      <c r="HJM746" s="479"/>
      <c r="HJN746" s="479"/>
      <c r="HJO746" s="479"/>
      <c r="HJP746" s="479"/>
      <c r="HJQ746" s="479"/>
      <c r="HJR746" s="479"/>
      <c r="HJS746" s="479"/>
      <c r="HJT746" s="479"/>
      <c r="HJU746" s="479"/>
      <c r="HJV746" s="479"/>
      <c r="HJW746" s="479"/>
      <c r="HJX746" s="479"/>
      <c r="HJY746" s="479"/>
      <c r="HJZ746" s="479"/>
      <c r="HKA746" s="479"/>
      <c r="HKB746" s="479"/>
      <c r="HKC746" s="479"/>
      <c r="HKD746" s="479"/>
      <c r="HKE746" s="479"/>
      <c r="HKF746" s="479"/>
      <c r="HKG746" s="479"/>
      <c r="HKH746" s="479"/>
      <c r="HKI746" s="479"/>
      <c r="HKJ746" s="479"/>
      <c r="HKK746" s="479"/>
      <c r="HKL746" s="479"/>
      <c r="HKM746" s="479"/>
      <c r="HKN746" s="479"/>
      <c r="HKO746" s="479"/>
      <c r="HKP746" s="479"/>
      <c r="HKQ746" s="479"/>
      <c r="HKR746" s="479"/>
      <c r="HKS746" s="479"/>
      <c r="HKT746" s="479"/>
      <c r="HKU746" s="479"/>
      <c r="HKV746" s="479"/>
      <c r="HKW746" s="479"/>
      <c r="HKX746" s="479"/>
      <c r="HKY746" s="479"/>
      <c r="HKZ746" s="479"/>
      <c r="HLA746" s="479"/>
      <c r="HLB746" s="479"/>
      <c r="HLC746" s="479"/>
      <c r="HLD746" s="479"/>
      <c r="HLE746" s="479"/>
      <c r="HLF746" s="479"/>
      <c r="HLG746" s="479"/>
      <c r="HLH746" s="479"/>
      <c r="HLI746" s="479"/>
      <c r="HLJ746" s="479"/>
      <c r="HLK746" s="479"/>
      <c r="HLL746" s="479"/>
      <c r="HLM746" s="479"/>
      <c r="HLN746" s="479"/>
      <c r="HLO746" s="479"/>
      <c r="HLP746" s="479"/>
      <c r="HLQ746" s="479"/>
      <c r="HLR746" s="479"/>
      <c r="HLS746" s="479"/>
      <c r="HLT746" s="479"/>
      <c r="HLU746" s="479"/>
      <c r="HLV746" s="479"/>
      <c r="HLW746" s="479"/>
      <c r="HLX746" s="479"/>
      <c r="HLY746" s="479"/>
      <c r="HLZ746" s="479"/>
      <c r="HMA746" s="479"/>
      <c r="HMB746" s="479"/>
      <c r="HMC746" s="479"/>
      <c r="HMD746" s="479"/>
      <c r="HME746" s="479"/>
      <c r="HMF746" s="479"/>
      <c r="HMG746" s="479"/>
      <c r="HMH746" s="479"/>
      <c r="HMI746" s="479"/>
      <c r="HMJ746" s="479"/>
      <c r="HMK746" s="479"/>
      <c r="HML746" s="479"/>
      <c r="HMM746" s="479"/>
      <c r="HMN746" s="479"/>
      <c r="HMO746" s="479"/>
      <c r="HMP746" s="479"/>
      <c r="HMQ746" s="479"/>
      <c r="HMR746" s="479"/>
      <c r="HMS746" s="479"/>
      <c r="HMT746" s="479"/>
      <c r="HMU746" s="479"/>
      <c r="HMV746" s="479"/>
      <c r="HMW746" s="479"/>
      <c r="HMX746" s="479"/>
      <c r="HMY746" s="479"/>
      <c r="HMZ746" s="479"/>
      <c r="HNA746" s="479"/>
      <c r="HNB746" s="479"/>
      <c r="HNC746" s="479"/>
      <c r="HND746" s="479"/>
      <c r="HNE746" s="479"/>
      <c r="HNF746" s="479"/>
      <c r="HNG746" s="479"/>
      <c r="HNH746" s="479"/>
      <c r="HNI746" s="479"/>
      <c r="HNJ746" s="479"/>
      <c r="HNK746" s="479"/>
      <c r="HNL746" s="479"/>
      <c r="HNM746" s="479"/>
      <c r="HNN746" s="479"/>
      <c r="HNO746" s="479"/>
      <c r="HNP746" s="479"/>
      <c r="HNQ746" s="479"/>
      <c r="HNR746" s="479"/>
      <c r="HNS746" s="479"/>
      <c r="HNT746" s="479"/>
      <c r="HNU746" s="479"/>
      <c r="HNV746" s="479"/>
      <c r="HNW746" s="479"/>
      <c r="HNX746" s="479"/>
      <c r="HNY746" s="479"/>
      <c r="HNZ746" s="479"/>
      <c r="HOA746" s="479"/>
      <c r="HOB746" s="479"/>
      <c r="HOC746" s="479"/>
      <c r="HOD746" s="479"/>
      <c r="HOE746" s="479"/>
      <c r="HOF746" s="479"/>
      <c r="HOG746" s="479"/>
      <c r="HOH746" s="479"/>
      <c r="HOI746" s="479"/>
      <c r="HOJ746" s="479"/>
      <c r="HOK746" s="479"/>
      <c r="HOL746" s="479"/>
      <c r="HOM746" s="479"/>
      <c r="HON746" s="479"/>
      <c r="HOO746" s="479"/>
      <c r="HOP746" s="479"/>
      <c r="HOQ746" s="479"/>
      <c r="HOR746" s="479"/>
      <c r="HOS746" s="479"/>
      <c r="HOT746" s="479"/>
      <c r="HOU746" s="479"/>
      <c r="HOV746" s="479"/>
      <c r="HOW746" s="479"/>
      <c r="HOX746" s="479"/>
      <c r="HOY746" s="479"/>
      <c r="HOZ746" s="479"/>
      <c r="HPA746" s="479"/>
      <c r="HPB746" s="479"/>
      <c r="HPC746" s="479"/>
      <c r="HPD746" s="479"/>
      <c r="HPE746" s="479"/>
      <c r="HPF746" s="479"/>
      <c r="HPG746" s="479"/>
      <c r="HPH746" s="479"/>
      <c r="HPI746" s="479"/>
      <c r="HPJ746" s="479"/>
      <c r="HPK746" s="479"/>
      <c r="HPL746" s="479"/>
      <c r="HPM746" s="479"/>
      <c r="HPN746" s="479"/>
      <c r="HPO746" s="479"/>
      <c r="HPP746" s="479"/>
      <c r="HPQ746" s="479"/>
      <c r="HPR746" s="479"/>
      <c r="HPS746" s="479"/>
      <c r="HPT746" s="479"/>
      <c r="HPU746" s="479"/>
      <c r="HPV746" s="479"/>
      <c r="HPW746" s="479"/>
      <c r="HPX746" s="479"/>
      <c r="HPY746" s="479"/>
      <c r="HPZ746" s="479"/>
      <c r="HQA746" s="479"/>
      <c r="HQB746" s="479"/>
      <c r="HQC746" s="479"/>
      <c r="HQD746" s="479"/>
      <c r="HQE746" s="479"/>
      <c r="HQF746" s="479"/>
      <c r="HQG746" s="479"/>
      <c r="HQH746" s="479"/>
      <c r="HQI746" s="479"/>
      <c r="HQJ746" s="479"/>
      <c r="HQK746" s="479"/>
      <c r="HQL746" s="479"/>
      <c r="HQM746" s="479"/>
      <c r="HQN746" s="479"/>
      <c r="HQO746" s="479"/>
      <c r="HQP746" s="479"/>
      <c r="HQQ746" s="479"/>
      <c r="HQR746" s="479"/>
      <c r="HQS746" s="479"/>
      <c r="HQT746" s="479"/>
      <c r="HQU746" s="479"/>
      <c r="HQV746" s="479"/>
      <c r="HQW746" s="479"/>
      <c r="HQX746" s="479"/>
      <c r="HQY746" s="479"/>
      <c r="HQZ746" s="479"/>
      <c r="HRA746" s="479"/>
      <c r="HRB746" s="479"/>
      <c r="HRC746" s="479"/>
      <c r="HRD746" s="479"/>
      <c r="HRE746" s="479"/>
      <c r="HRF746" s="479"/>
      <c r="HRG746" s="479"/>
      <c r="HRH746" s="479"/>
      <c r="HRI746" s="479"/>
      <c r="HRJ746" s="479"/>
      <c r="HRK746" s="479"/>
      <c r="HRL746" s="479"/>
      <c r="HRM746" s="479"/>
      <c r="HRN746" s="479"/>
      <c r="HRO746" s="479"/>
      <c r="HRP746" s="479"/>
      <c r="HRQ746" s="479"/>
      <c r="HRR746" s="479"/>
      <c r="HRS746" s="479"/>
      <c r="HRT746" s="479"/>
      <c r="HRU746" s="479"/>
      <c r="HRV746" s="479"/>
      <c r="HRW746" s="479"/>
      <c r="HRX746" s="479"/>
      <c r="HRY746" s="479"/>
      <c r="HRZ746" s="479"/>
      <c r="HSA746" s="479"/>
      <c r="HSB746" s="479"/>
      <c r="HSC746" s="479"/>
      <c r="HSD746" s="479"/>
      <c r="HSE746" s="479"/>
      <c r="HSF746" s="479"/>
      <c r="HSG746" s="479"/>
      <c r="HSH746" s="479"/>
      <c r="HSI746" s="479"/>
      <c r="HSJ746" s="479"/>
      <c r="HSK746" s="479"/>
      <c r="HSL746" s="479"/>
      <c r="HSM746" s="479"/>
      <c r="HSN746" s="479"/>
      <c r="HSO746" s="479"/>
      <c r="HSP746" s="479"/>
      <c r="HSQ746" s="479"/>
      <c r="HSR746" s="479"/>
      <c r="HSS746" s="479"/>
      <c r="HST746" s="479"/>
      <c r="HSU746" s="479"/>
      <c r="HSV746" s="479"/>
      <c r="HSW746" s="479"/>
      <c r="HSX746" s="479"/>
      <c r="HSY746" s="479"/>
      <c r="HSZ746" s="479"/>
      <c r="HTA746" s="479"/>
      <c r="HTB746" s="479"/>
      <c r="HTC746" s="479"/>
      <c r="HTD746" s="479"/>
      <c r="HTE746" s="479"/>
      <c r="HTF746" s="479"/>
      <c r="HTG746" s="479"/>
      <c r="HTH746" s="479"/>
      <c r="HTI746" s="479"/>
      <c r="HTJ746" s="479"/>
      <c r="HTK746" s="479"/>
      <c r="HTL746" s="479"/>
      <c r="HTM746" s="479"/>
      <c r="HTN746" s="479"/>
      <c r="HTO746" s="479"/>
      <c r="HTP746" s="479"/>
      <c r="HTQ746" s="479"/>
      <c r="HTR746" s="479"/>
      <c r="HTS746" s="479"/>
      <c r="HTT746" s="479"/>
      <c r="HTU746" s="479"/>
      <c r="HTV746" s="479"/>
      <c r="HTW746" s="479"/>
      <c r="HTX746" s="479"/>
      <c r="HTY746" s="479"/>
      <c r="HTZ746" s="479"/>
      <c r="HUA746" s="479"/>
      <c r="HUB746" s="479"/>
      <c r="HUC746" s="479"/>
      <c r="HUD746" s="479"/>
      <c r="HUE746" s="479"/>
      <c r="HUF746" s="479"/>
      <c r="HUG746" s="479"/>
      <c r="HUH746" s="479"/>
      <c r="HUI746" s="479"/>
      <c r="HUJ746" s="479"/>
      <c r="HUK746" s="479"/>
      <c r="HUL746" s="479"/>
      <c r="HUM746" s="479"/>
      <c r="HUN746" s="479"/>
      <c r="HUO746" s="479"/>
      <c r="HUP746" s="479"/>
      <c r="HUQ746" s="479"/>
      <c r="HUR746" s="479"/>
      <c r="HUS746" s="479"/>
      <c r="HUT746" s="479"/>
      <c r="HUU746" s="479"/>
      <c r="HUV746" s="479"/>
      <c r="HUW746" s="479"/>
      <c r="HUX746" s="479"/>
      <c r="HUY746" s="479"/>
      <c r="HUZ746" s="479"/>
      <c r="HVA746" s="479"/>
      <c r="HVB746" s="479"/>
      <c r="HVC746" s="479"/>
      <c r="HVD746" s="479"/>
      <c r="HVE746" s="479"/>
      <c r="HVF746" s="479"/>
      <c r="HVG746" s="479"/>
      <c r="HVH746" s="479"/>
      <c r="HVI746" s="479"/>
      <c r="HVJ746" s="479"/>
      <c r="HVK746" s="479"/>
      <c r="HVL746" s="479"/>
      <c r="HVM746" s="479"/>
      <c r="HVN746" s="479"/>
      <c r="HVO746" s="479"/>
      <c r="HVP746" s="479"/>
      <c r="HVQ746" s="479"/>
      <c r="HVR746" s="479"/>
      <c r="HVS746" s="479"/>
      <c r="HVT746" s="479"/>
      <c r="HVU746" s="479"/>
      <c r="HVV746" s="479"/>
      <c r="HVW746" s="479"/>
      <c r="HVX746" s="479"/>
      <c r="HVY746" s="479"/>
      <c r="HVZ746" s="479"/>
      <c r="HWA746" s="479"/>
      <c r="HWB746" s="479"/>
      <c r="HWC746" s="479"/>
      <c r="HWD746" s="479"/>
      <c r="HWE746" s="479"/>
      <c r="HWF746" s="479"/>
      <c r="HWG746" s="479"/>
      <c r="HWH746" s="479"/>
      <c r="HWI746" s="479"/>
      <c r="HWJ746" s="479"/>
      <c r="HWK746" s="479"/>
      <c r="HWL746" s="479"/>
      <c r="HWM746" s="479"/>
      <c r="HWN746" s="479"/>
      <c r="HWO746" s="479"/>
      <c r="HWP746" s="479"/>
      <c r="HWQ746" s="479"/>
      <c r="HWR746" s="479"/>
      <c r="HWS746" s="479"/>
      <c r="HWT746" s="479"/>
      <c r="HWU746" s="479"/>
      <c r="HWV746" s="479"/>
      <c r="HWW746" s="479"/>
      <c r="HWX746" s="479"/>
      <c r="HWY746" s="479"/>
      <c r="HWZ746" s="479"/>
      <c r="HXA746" s="479"/>
      <c r="HXB746" s="479"/>
      <c r="HXC746" s="479"/>
      <c r="HXD746" s="479"/>
      <c r="HXE746" s="479"/>
      <c r="HXF746" s="479"/>
      <c r="HXG746" s="479"/>
      <c r="HXH746" s="479"/>
      <c r="HXI746" s="479"/>
      <c r="HXJ746" s="479"/>
      <c r="HXK746" s="479"/>
      <c r="HXL746" s="479"/>
      <c r="HXM746" s="479"/>
      <c r="HXN746" s="479"/>
      <c r="HXO746" s="479"/>
      <c r="HXP746" s="479"/>
      <c r="HXQ746" s="479"/>
      <c r="HXR746" s="479"/>
      <c r="HXS746" s="479"/>
      <c r="HXT746" s="479"/>
      <c r="HXU746" s="479"/>
      <c r="HXV746" s="479"/>
      <c r="HXW746" s="479"/>
      <c r="HXX746" s="479"/>
      <c r="HXY746" s="479"/>
      <c r="HXZ746" s="479"/>
      <c r="HYA746" s="479"/>
      <c r="HYB746" s="479"/>
      <c r="HYC746" s="479"/>
      <c r="HYD746" s="479"/>
      <c r="HYE746" s="479"/>
      <c r="HYF746" s="479"/>
      <c r="HYG746" s="479"/>
      <c r="HYH746" s="479"/>
      <c r="HYI746" s="479"/>
      <c r="HYJ746" s="479"/>
      <c r="HYK746" s="479"/>
      <c r="HYL746" s="479"/>
      <c r="HYM746" s="479"/>
      <c r="HYN746" s="479"/>
      <c r="HYO746" s="479"/>
      <c r="HYP746" s="479"/>
      <c r="HYQ746" s="479"/>
      <c r="HYR746" s="479"/>
      <c r="HYS746" s="479"/>
      <c r="HYT746" s="479"/>
      <c r="HYU746" s="479"/>
      <c r="HYV746" s="479"/>
      <c r="HYW746" s="479"/>
      <c r="HYX746" s="479"/>
      <c r="HYY746" s="479"/>
      <c r="HYZ746" s="479"/>
      <c r="HZA746" s="479"/>
      <c r="HZB746" s="479"/>
      <c r="HZC746" s="479"/>
      <c r="HZD746" s="479"/>
      <c r="HZE746" s="479"/>
      <c r="HZF746" s="479"/>
      <c r="HZG746" s="479"/>
      <c r="HZH746" s="479"/>
      <c r="HZI746" s="479"/>
      <c r="HZJ746" s="479"/>
      <c r="HZK746" s="479"/>
      <c r="HZL746" s="479"/>
      <c r="HZM746" s="479"/>
      <c r="HZN746" s="479"/>
      <c r="HZO746" s="479"/>
      <c r="HZP746" s="479"/>
      <c r="HZQ746" s="479"/>
      <c r="HZR746" s="479"/>
      <c r="HZS746" s="479"/>
      <c r="HZT746" s="479"/>
      <c r="HZU746" s="479"/>
      <c r="HZV746" s="479"/>
      <c r="HZW746" s="479"/>
      <c r="HZX746" s="479"/>
      <c r="HZY746" s="479"/>
      <c r="HZZ746" s="479"/>
      <c r="IAA746" s="479"/>
      <c r="IAB746" s="479"/>
      <c r="IAC746" s="479"/>
      <c r="IAD746" s="479"/>
      <c r="IAE746" s="479"/>
      <c r="IAF746" s="479"/>
      <c r="IAG746" s="479"/>
      <c r="IAH746" s="479"/>
      <c r="IAI746" s="479"/>
      <c r="IAJ746" s="479"/>
      <c r="IAK746" s="479"/>
      <c r="IAL746" s="479"/>
      <c r="IAM746" s="479"/>
      <c r="IAN746" s="479"/>
      <c r="IAO746" s="479"/>
      <c r="IAP746" s="479"/>
      <c r="IAQ746" s="479"/>
      <c r="IAR746" s="479"/>
      <c r="IAS746" s="479"/>
      <c r="IAT746" s="479"/>
      <c r="IAU746" s="479"/>
      <c r="IAV746" s="479"/>
      <c r="IAW746" s="479"/>
      <c r="IAX746" s="479"/>
      <c r="IAY746" s="479"/>
      <c r="IAZ746" s="479"/>
      <c r="IBA746" s="479"/>
      <c r="IBB746" s="479"/>
      <c r="IBC746" s="479"/>
      <c r="IBD746" s="479"/>
      <c r="IBE746" s="479"/>
      <c r="IBF746" s="479"/>
      <c r="IBG746" s="479"/>
      <c r="IBH746" s="479"/>
      <c r="IBI746" s="479"/>
      <c r="IBJ746" s="479"/>
      <c r="IBK746" s="479"/>
      <c r="IBL746" s="479"/>
      <c r="IBM746" s="479"/>
      <c r="IBN746" s="479"/>
      <c r="IBO746" s="479"/>
      <c r="IBP746" s="479"/>
      <c r="IBQ746" s="479"/>
      <c r="IBR746" s="479"/>
      <c r="IBS746" s="479"/>
      <c r="IBT746" s="479"/>
      <c r="IBU746" s="479"/>
      <c r="IBV746" s="479"/>
      <c r="IBW746" s="479"/>
      <c r="IBX746" s="479"/>
      <c r="IBY746" s="479"/>
      <c r="IBZ746" s="479"/>
      <c r="ICA746" s="479"/>
      <c r="ICB746" s="479"/>
      <c r="ICC746" s="479"/>
      <c r="ICD746" s="479"/>
      <c r="ICE746" s="479"/>
      <c r="ICF746" s="479"/>
      <c r="ICG746" s="479"/>
      <c r="ICH746" s="479"/>
      <c r="ICI746" s="479"/>
      <c r="ICJ746" s="479"/>
      <c r="ICK746" s="479"/>
      <c r="ICL746" s="479"/>
      <c r="ICM746" s="479"/>
      <c r="ICN746" s="479"/>
      <c r="ICO746" s="479"/>
      <c r="ICP746" s="479"/>
      <c r="ICQ746" s="479"/>
      <c r="ICR746" s="479"/>
      <c r="ICS746" s="479"/>
      <c r="ICT746" s="479"/>
      <c r="ICU746" s="479"/>
      <c r="ICV746" s="479"/>
      <c r="ICW746" s="479"/>
      <c r="ICX746" s="479"/>
      <c r="ICY746" s="479"/>
      <c r="ICZ746" s="479"/>
      <c r="IDA746" s="479"/>
      <c r="IDB746" s="479"/>
      <c r="IDC746" s="479"/>
      <c r="IDD746" s="479"/>
      <c r="IDE746" s="479"/>
      <c r="IDF746" s="479"/>
      <c r="IDG746" s="479"/>
      <c r="IDH746" s="479"/>
      <c r="IDI746" s="479"/>
      <c r="IDJ746" s="479"/>
      <c r="IDK746" s="479"/>
      <c r="IDL746" s="479"/>
      <c r="IDM746" s="479"/>
      <c r="IDN746" s="479"/>
      <c r="IDO746" s="479"/>
      <c r="IDP746" s="479"/>
      <c r="IDQ746" s="479"/>
      <c r="IDR746" s="479"/>
      <c r="IDS746" s="479"/>
      <c r="IDT746" s="479"/>
      <c r="IDU746" s="479"/>
      <c r="IDV746" s="479"/>
      <c r="IDW746" s="479"/>
      <c r="IDX746" s="479"/>
      <c r="IDY746" s="479"/>
      <c r="IDZ746" s="479"/>
      <c r="IEA746" s="479"/>
      <c r="IEB746" s="479"/>
      <c r="IEC746" s="479"/>
      <c r="IED746" s="479"/>
      <c r="IEE746" s="479"/>
      <c r="IEF746" s="479"/>
      <c r="IEG746" s="479"/>
      <c r="IEH746" s="479"/>
      <c r="IEI746" s="479"/>
      <c r="IEJ746" s="479"/>
      <c r="IEK746" s="479"/>
      <c r="IEL746" s="479"/>
      <c r="IEM746" s="479"/>
      <c r="IEN746" s="479"/>
      <c r="IEO746" s="479"/>
      <c r="IEP746" s="479"/>
      <c r="IEQ746" s="479"/>
      <c r="IER746" s="479"/>
      <c r="IES746" s="479"/>
      <c r="IET746" s="479"/>
      <c r="IEU746" s="479"/>
      <c r="IEV746" s="479"/>
      <c r="IEW746" s="479"/>
      <c r="IEX746" s="479"/>
      <c r="IEY746" s="479"/>
      <c r="IEZ746" s="479"/>
      <c r="IFA746" s="479"/>
      <c r="IFB746" s="479"/>
      <c r="IFC746" s="479"/>
      <c r="IFD746" s="479"/>
      <c r="IFE746" s="479"/>
      <c r="IFF746" s="479"/>
      <c r="IFG746" s="479"/>
      <c r="IFH746" s="479"/>
      <c r="IFI746" s="479"/>
      <c r="IFJ746" s="479"/>
      <c r="IFK746" s="479"/>
      <c r="IFL746" s="479"/>
      <c r="IFM746" s="479"/>
      <c r="IFN746" s="479"/>
      <c r="IFO746" s="479"/>
      <c r="IFP746" s="479"/>
      <c r="IFQ746" s="479"/>
      <c r="IFR746" s="479"/>
      <c r="IFS746" s="479"/>
      <c r="IFT746" s="479"/>
      <c r="IFU746" s="479"/>
      <c r="IFV746" s="479"/>
      <c r="IFW746" s="479"/>
      <c r="IFX746" s="479"/>
      <c r="IFY746" s="479"/>
      <c r="IFZ746" s="479"/>
      <c r="IGA746" s="479"/>
      <c r="IGB746" s="479"/>
      <c r="IGC746" s="479"/>
      <c r="IGD746" s="479"/>
      <c r="IGE746" s="479"/>
      <c r="IGF746" s="479"/>
      <c r="IGG746" s="479"/>
      <c r="IGH746" s="479"/>
      <c r="IGI746" s="479"/>
      <c r="IGJ746" s="479"/>
      <c r="IGK746" s="479"/>
      <c r="IGL746" s="479"/>
      <c r="IGM746" s="479"/>
      <c r="IGN746" s="479"/>
      <c r="IGO746" s="479"/>
      <c r="IGP746" s="479"/>
      <c r="IGQ746" s="479"/>
      <c r="IGR746" s="479"/>
      <c r="IGS746" s="479"/>
      <c r="IGT746" s="479"/>
      <c r="IGU746" s="479"/>
      <c r="IGV746" s="479"/>
      <c r="IGW746" s="479"/>
      <c r="IGX746" s="479"/>
      <c r="IGY746" s="479"/>
      <c r="IGZ746" s="479"/>
      <c r="IHA746" s="479"/>
      <c r="IHB746" s="479"/>
      <c r="IHC746" s="479"/>
      <c r="IHD746" s="479"/>
      <c r="IHE746" s="479"/>
      <c r="IHF746" s="479"/>
      <c r="IHG746" s="479"/>
      <c r="IHH746" s="479"/>
      <c r="IHI746" s="479"/>
      <c r="IHJ746" s="479"/>
      <c r="IHK746" s="479"/>
      <c r="IHL746" s="479"/>
      <c r="IHM746" s="479"/>
      <c r="IHN746" s="479"/>
      <c r="IHO746" s="479"/>
      <c r="IHP746" s="479"/>
      <c r="IHQ746" s="479"/>
      <c r="IHR746" s="479"/>
      <c r="IHS746" s="479"/>
      <c r="IHT746" s="479"/>
      <c r="IHU746" s="479"/>
      <c r="IHV746" s="479"/>
      <c r="IHW746" s="479"/>
      <c r="IHX746" s="479"/>
      <c r="IHY746" s="479"/>
      <c r="IHZ746" s="479"/>
      <c r="IIA746" s="479"/>
      <c r="IIB746" s="479"/>
      <c r="IIC746" s="479"/>
      <c r="IID746" s="479"/>
      <c r="IIE746" s="479"/>
      <c r="IIF746" s="479"/>
      <c r="IIG746" s="479"/>
      <c r="IIH746" s="479"/>
      <c r="III746" s="479"/>
      <c r="IIJ746" s="479"/>
      <c r="IIK746" s="479"/>
      <c r="IIL746" s="479"/>
      <c r="IIM746" s="479"/>
      <c r="IIN746" s="479"/>
      <c r="IIO746" s="479"/>
      <c r="IIP746" s="479"/>
      <c r="IIQ746" s="479"/>
      <c r="IIR746" s="479"/>
      <c r="IIS746" s="479"/>
      <c r="IIT746" s="479"/>
      <c r="IIU746" s="479"/>
      <c r="IIV746" s="479"/>
      <c r="IIW746" s="479"/>
      <c r="IIX746" s="479"/>
      <c r="IIY746" s="479"/>
      <c r="IIZ746" s="479"/>
      <c r="IJA746" s="479"/>
      <c r="IJB746" s="479"/>
      <c r="IJC746" s="479"/>
      <c r="IJD746" s="479"/>
      <c r="IJE746" s="479"/>
      <c r="IJF746" s="479"/>
      <c r="IJG746" s="479"/>
      <c r="IJH746" s="479"/>
      <c r="IJI746" s="479"/>
      <c r="IJJ746" s="479"/>
      <c r="IJK746" s="479"/>
      <c r="IJL746" s="479"/>
      <c r="IJM746" s="479"/>
      <c r="IJN746" s="479"/>
      <c r="IJO746" s="479"/>
      <c r="IJP746" s="479"/>
      <c r="IJQ746" s="479"/>
      <c r="IJR746" s="479"/>
      <c r="IJS746" s="479"/>
      <c r="IJT746" s="479"/>
      <c r="IJU746" s="479"/>
      <c r="IJV746" s="479"/>
      <c r="IJW746" s="479"/>
      <c r="IJX746" s="479"/>
      <c r="IJY746" s="479"/>
      <c r="IJZ746" s="479"/>
      <c r="IKA746" s="479"/>
      <c r="IKB746" s="479"/>
      <c r="IKC746" s="479"/>
      <c r="IKD746" s="479"/>
      <c r="IKE746" s="479"/>
      <c r="IKF746" s="479"/>
      <c r="IKG746" s="479"/>
      <c r="IKH746" s="479"/>
      <c r="IKI746" s="479"/>
      <c r="IKJ746" s="479"/>
      <c r="IKK746" s="479"/>
      <c r="IKL746" s="479"/>
      <c r="IKM746" s="479"/>
      <c r="IKN746" s="479"/>
      <c r="IKO746" s="479"/>
      <c r="IKP746" s="479"/>
      <c r="IKQ746" s="479"/>
      <c r="IKR746" s="479"/>
      <c r="IKS746" s="479"/>
      <c r="IKT746" s="479"/>
      <c r="IKU746" s="479"/>
      <c r="IKV746" s="479"/>
      <c r="IKW746" s="479"/>
      <c r="IKX746" s="479"/>
      <c r="IKY746" s="479"/>
      <c r="IKZ746" s="479"/>
      <c r="ILA746" s="479"/>
      <c r="ILB746" s="479"/>
      <c r="ILC746" s="479"/>
      <c r="ILD746" s="479"/>
      <c r="ILE746" s="479"/>
      <c r="ILF746" s="479"/>
      <c r="ILG746" s="479"/>
      <c r="ILH746" s="479"/>
      <c r="ILI746" s="479"/>
      <c r="ILJ746" s="479"/>
      <c r="ILK746" s="479"/>
      <c r="ILL746" s="479"/>
      <c r="ILM746" s="479"/>
      <c r="ILN746" s="479"/>
      <c r="ILO746" s="479"/>
      <c r="ILP746" s="479"/>
      <c r="ILQ746" s="479"/>
      <c r="ILR746" s="479"/>
      <c r="ILS746" s="479"/>
      <c r="ILT746" s="479"/>
      <c r="ILU746" s="479"/>
      <c r="ILV746" s="479"/>
      <c r="ILW746" s="479"/>
      <c r="ILX746" s="479"/>
      <c r="ILY746" s="479"/>
      <c r="ILZ746" s="479"/>
      <c r="IMA746" s="479"/>
      <c r="IMB746" s="479"/>
      <c r="IMC746" s="479"/>
      <c r="IMD746" s="479"/>
      <c r="IME746" s="479"/>
      <c r="IMF746" s="479"/>
      <c r="IMG746" s="479"/>
      <c r="IMH746" s="479"/>
      <c r="IMI746" s="479"/>
      <c r="IMJ746" s="479"/>
      <c r="IMK746" s="479"/>
      <c r="IML746" s="479"/>
      <c r="IMM746" s="479"/>
      <c r="IMN746" s="479"/>
      <c r="IMO746" s="479"/>
      <c r="IMP746" s="479"/>
      <c r="IMQ746" s="479"/>
      <c r="IMR746" s="479"/>
      <c r="IMS746" s="479"/>
      <c r="IMT746" s="479"/>
      <c r="IMU746" s="479"/>
      <c r="IMV746" s="479"/>
      <c r="IMW746" s="479"/>
      <c r="IMX746" s="479"/>
      <c r="IMY746" s="479"/>
      <c r="IMZ746" s="479"/>
      <c r="INA746" s="479"/>
      <c r="INB746" s="479"/>
      <c r="INC746" s="479"/>
      <c r="IND746" s="479"/>
      <c r="INE746" s="479"/>
      <c r="INF746" s="479"/>
      <c r="ING746" s="479"/>
      <c r="INH746" s="479"/>
      <c r="INI746" s="479"/>
      <c r="INJ746" s="479"/>
      <c r="INK746" s="479"/>
      <c r="INL746" s="479"/>
      <c r="INM746" s="479"/>
      <c r="INN746" s="479"/>
      <c r="INO746" s="479"/>
      <c r="INP746" s="479"/>
      <c r="INQ746" s="479"/>
      <c r="INR746" s="479"/>
      <c r="INS746" s="479"/>
      <c r="INT746" s="479"/>
      <c r="INU746" s="479"/>
      <c r="INV746" s="479"/>
      <c r="INW746" s="479"/>
      <c r="INX746" s="479"/>
      <c r="INY746" s="479"/>
      <c r="INZ746" s="479"/>
      <c r="IOA746" s="479"/>
      <c r="IOB746" s="479"/>
      <c r="IOC746" s="479"/>
      <c r="IOD746" s="479"/>
      <c r="IOE746" s="479"/>
      <c r="IOF746" s="479"/>
      <c r="IOG746" s="479"/>
      <c r="IOH746" s="479"/>
      <c r="IOI746" s="479"/>
      <c r="IOJ746" s="479"/>
      <c r="IOK746" s="479"/>
      <c r="IOL746" s="479"/>
      <c r="IOM746" s="479"/>
      <c r="ION746" s="479"/>
      <c r="IOO746" s="479"/>
      <c r="IOP746" s="479"/>
      <c r="IOQ746" s="479"/>
      <c r="IOR746" s="479"/>
      <c r="IOS746" s="479"/>
      <c r="IOT746" s="479"/>
      <c r="IOU746" s="479"/>
      <c r="IOV746" s="479"/>
      <c r="IOW746" s="479"/>
      <c r="IOX746" s="479"/>
      <c r="IOY746" s="479"/>
      <c r="IOZ746" s="479"/>
      <c r="IPA746" s="479"/>
      <c r="IPB746" s="479"/>
      <c r="IPC746" s="479"/>
      <c r="IPD746" s="479"/>
      <c r="IPE746" s="479"/>
      <c r="IPF746" s="479"/>
      <c r="IPG746" s="479"/>
      <c r="IPH746" s="479"/>
      <c r="IPI746" s="479"/>
      <c r="IPJ746" s="479"/>
      <c r="IPK746" s="479"/>
      <c r="IPL746" s="479"/>
      <c r="IPM746" s="479"/>
      <c r="IPN746" s="479"/>
      <c r="IPO746" s="479"/>
      <c r="IPP746" s="479"/>
      <c r="IPQ746" s="479"/>
      <c r="IPR746" s="479"/>
      <c r="IPS746" s="479"/>
      <c r="IPT746" s="479"/>
      <c r="IPU746" s="479"/>
      <c r="IPV746" s="479"/>
      <c r="IPW746" s="479"/>
      <c r="IPX746" s="479"/>
      <c r="IPY746" s="479"/>
      <c r="IPZ746" s="479"/>
      <c r="IQA746" s="479"/>
      <c r="IQB746" s="479"/>
      <c r="IQC746" s="479"/>
      <c r="IQD746" s="479"/>
      <c r="IQE746" s="479"/>
      <c r="IQF746" s="479"/>
      <c r="IQG746" s="479"/>
      <c r="IQH746" s="479"/>
      <c r="IQI746" s="479"/>
      <c r="IQJ746" s="479"/>
      <c r="IQK746" s="479"/>
      <c r="IQL746" s="479"/>
      <c r="IQM746" s="479"/>
      <c r="IQN746" s="479"/>
      <c r="IQO746" s="479"/>
      <c r="IQP746" s="479"/>
      <c r="IQQ746" s="479"/>
      <c r="IQR746" s="479"/>
      <c r="IQS746" s="479"/>
      <c r="IQT746" s="479"/>
      <c r="IQU746" s="479"/>
      <c r="IQV746" s="479"/>
      <c r="IQW746" s="479"/>
      <c r="IQX746" s="479"/>
      <c r="IQY746" s="479"/>
      <c r="IQZ746" s="479"/>
      <c r="IRA746" s="479"/>
      <c r="IRB746" s="479"/>
      <c r="IRC746" s="479"/>
      <c r="IRD746" s="479"/>
      <c r="IRE746" s="479"/>
      <c r="IRF746" s="479"/>
      <c r="IRG746" s="479"/>
      <c r="IRH746" s="479"/>
      <c r="IRI746" s="479"/>
      <c r="IRJ746" s="479"/>
      <c r="IRK746" s="479"/>
      <c r="IRL746" s="479"/>
      <c r="IRM746" s="479"/>
      <c r="IRN746" s="479"/>
      <c r="IRO746" s="479"/>
      <c r="IRP746" s="479"/>
      <c r="IRQ746" s="479"/>
      <c r="IRR746" s="479"/>
      <c r="IRS746" s="479"/>
      <c r="IRT746" s="479"/>
      <c r="IRU746" s="479"/>
      <c r="IRV746" s="479"/>
      <c r="IRW746" s="479"/>
      <c r="IRX746" s="479"/>
      <c r="IRY746" s="479"/>
      <c r="IRZ746" s="479"/>
      <c r="ISA746" s="479"/>
      <c r="ISB746" s="479"/>
      <c r="ISC746" s="479"/>
      <c r="ISD746" s="479"/>
      <c r="ISE746" s="479"/>
      <c r="ISF746" s="479"/>
      <c r="ISG746" s="479"/>
      <c r="ISH746" s="479"/>
      <c r="ISI746" s="479"/>
      <c r="ISJ746" s="479"/>
      <c r="ISK746" s="479"/>
      <c r="ISL746" s="479"/>
      <c r="ISM746" s="479"/>
      <c r="ISN746" s="479"/>
      <c r="ISO746" s="479"/>
      <c r="ISP746" s="479"/>
      <c r="ISQ746" s="479"/>
      <c r="ISR746" s="479"/>
      <c r="ISS746" s="479"/>
      <c r="IST746" s="479"/>
      <c r="ISU746" s="479"/>
      <c r="ISV746" s="479"/>
      <c r="ISW746" s="479"/>
      <c r="ISX746" s="479"/>
      <c r="ISY746" s="479"/>
      <c r="ISZ746" s="479"/>
      <c r="ITA746" s="479"/>
      <c r="ITB746" s="479"/>
      <c r="ITC746" s="479"/>
      <c r="ITD746" s="479"/>
      <c r="ITE746" s="479"/>
      <c r="ITF746" s="479"/>
      <c r="ITG746" s="479"/>
      <c r="ITH746" s="479"/>
      <c r="ITI746" s="479"/>
      <c r="ITJ746" s="479"/>
      <c r="ITK746" s="479"/>
      <c r="ITL746" s="479"/>
      <c r="ITM746" s="479"/>
      <c r="ITN746" s="479"/>
      <c r="ITO746" s="479"/>
      <c r="ITP746" s="479"/>
      <c r="ITQ746" s="479"/>
      <c r="ITR746" s="479"/>
      <c r="ITS746" s="479"/>
      <c r="ITT746" s="479"/>
      <c r="ITU746" s="479"/>
      <c r="ITV746" s="479"/>
      <c r="ITW746" s="479"/>
      <c r="ITX746" s="479"/>
      <c r="ITY746" s="479"/>
      <c r="ITZ746" s="479"/>
      <c r="IUA746" s="479"/>
      <c r="IUB746" s="479"/>
      <c r="IUC746" s="479"/>
      <c r="IUD746" s="479"/>
      <c r="IUE746" s="479"/>
      <c r="IUF746" s="479"/>
      <c r="IUG746" s="479"/>
      <c r="IUH746" s="479"/>
      <c r="IUI746" s="479"/>
      <c r="IUJ746" s="479"/>
      <c r="IUK746" s="479"/>
      <c r="IUL746" s="479"/>
      <c r="IUM746" s="479"/>
      <c r="IUN746" s="479"/>
      <c r="IUO746" s="479"/>
      <c r="IUP746" s="479"/>
      <c r="IUQ746" s="479"/>
      <c r="IUR746" s="479"/>
      <c r="IUS746" s="479"/>
      <c r="IUT746" s="479"/>
      <c r="IUU746" s="479"/>
      <c r="IUV746" s="479"/>
      <c r="IUW746" s="479"/>
      <c r="IUX746" s="479"/>
      <c r="IUY746" s="479"/>
      <c r="IUZ746" s="479"/>
      <c r="IVA746" s="479"/>
      <c r="IVB746" s="479"/>
      <c r="IVC746" s="479"/>
      <c r="IVD746" s="479"/>
      <c r="IVE746" s="479"/>
      <c r="IVF746" s="479"/>
      <c r="IVG746" s="479"/>
      <c r="IVH746" s="479"/>
      <c r="IVI746" s="479"/>
      <c r="IVJ746" s="479"/>
      <c r="IVK746" s="479"/>
      <c r="IVL746" s="479"/>
      <c r="IVM746" s="479"/>
      <c r="IVN746" s="479"/>
      <c r="IVO746" s="479"/>
      <c r="IVP746" s="479"/>
      <c r="IVQ746" s="479"/>
      <c r="IVR746" s="479"/>
      <c r="IVS746" s="479"/>
      <c r="IVT746" s="479"/>
      <c r="IVU746" s="479"/>
      <c r="IVV746" s="479"/>
      <c r="IVW746" s="479"/>
      <c r="IVX746" s="479"/>
      <c r="IVY746" s="479"/>
      <c r="IVZ746" s="479"/>
      <c r="IWA746" s="479"/>
      <c r="IWB746" s="479"/>
      <c r="IWC746" s="479"/>
      <c r="IWD746" s="479"/>
      <c r="IWE746" s="479"/>
      <c r="IWF746" s="479"/>
      <c r="IWG746" s="479"/>
      <c r="IWH746" s="479"/>
      <c r="IWI746" s="479"/>
      <c r="IWJ746" s="479"/>
      <c r="IWK746" s="479"/>
      <c r="IWL746" s="479"/>
      <c r="IWM746" s="479"/>
      <c r="IWN746" s="479"/>
      <c r="IWO746" s="479"/>
      <c r="IWP746" s="479"/>
      <c r="IWQ746" s="479"/>
      <c r="IWR746" s="479"/>
      <c r="IWS746" s="479"/>
      <c r="IWT746" s="479"/>
      <c r="IWU746" s="479"/>
      <c r="IWV746" s="479"/>
      <c r="IWW746" s="479"/>
      <c r="IWX746" s="479"/>
      <c r="IWY746" s="479"/>
      <c r="IWZ746" s="479"/>
      <c r="IXA746" s="479"/>
      <c r="IXB746" s="479"/>
      <c r="IXC746" s="479"/>
      <c r="IXD746" s="479"/>
      <c r="IXE746" s="479"/>
      <c r="IXF746" s="479"/>
      <c r="IXG746" s="479"/>
      <c r="IXH746" s="479"/>
      <c r="IXI746" s="479"/>
      <c r="IXJ746" s="479"/>
      <c r="IXK746" s="479"/>
      <c r="IXL746" s="479"/>
      <c r="IXM746" s="479"/>
      <c r="IXN746" s="479"/>
      <c r="IXO746" s="479"/>
      <c r="IXP746" s="479"/>
      <c r="IXQ746" s="479"/>
      <c r="IXR746" s="479"/>
      <c r="IXS746" s="479"/>
      <c r="IXT746" s="479"/>
      <c r="IXU746" s="479"/>
      <c r="IXV746" s="479"/>
      <c r="IXW746" s="479"/>
      <c r="IXX746" s="479"/>
      <c r="IXY746" s="479"/>
      <c r="IXZ746" s="479"/>
      <c r="IYA746" s="479"/>
      <c r="IYB746" s="479"/>
      <c r="IYC746" s="479"/>
      <c r="IYD746" s="479"/>
      <c r="IYE746" s="479"/>
      <c r="IYF746" s="479"/>
      <c r="IYG746" s="479"/>
      <c r="IYH746" s="479"/>
      <c r="IYI746" s="479"/>
      <c r="IYJ746" s="479"/>
      <c r="IYK746" s="479"/>
      <c r="IYL746" s="479"/>
      <c r="IYM746" s="479"/>
      <c r="IYN746" s="479"/>
      <c r="IYO746" s="479"/>
      <c r="IYP746" s="479"/>
      <c r="IYQ746" s="479"/>
      <c r="IYR746" s="479"/>
      <c r="IYS746" s="479"/>
      <c r="IYT746" s="479"/>
      <c r="IYU746" s="479"/>
      <c r="IYV746" s="479"/>
      <c r="IYW746" s="479"/>
      <c r="IYX746" s="479"/>
      <c r="IYY746" s="479"/>
      <c r="IYZ746" s="479"/>
      <c r="IZA746" s="479"/>
      <c r="IZB746" s="479"/>
      <c r="IZC746" s="479"/>
      <c r="IZD746" s="479"/>
      <c r="IZE746" s="479"/>
      <c r="IZF746" s="479"/>
      <c r="IZG746" s="479"/>
      <c r="IZH746" s="479"/>
      <c r="IZI746" s="479"/>
      <c r="IZJ746" s="479"/>
      <c r="IZK746" s="479"/>
      <c r="IZL746" s="479"/>
      <c r="IZM746" s="479"/>
      <c r="IZN746" s="479"/>
      <c r="IZO746" s="479"/>
      <c r="IZP746" s="479"/>
      <c r="IZQ746" s="479"/>
      <c r="IZR746" s="479"/>
      <c r="IZS746" s="479"/>
      <c r="IZT746" s="479"/>
      <c r="IZU746" s="479"/>
      <c r="IZV746" s="479"/>
      <c r="IZW746" s="479"/>
      <c r="IZX746" s="479"/>
      <c r="IZY746" s="479"/>
      <c r="IZZ746" s="479"/>
      <c r="JAA746" s="479"/>
      <c r="JAB746" s="479"/>
      <c r="JAC746" s="479"/>
      <c r="JAD746" s="479"/>
      <c r="JAE746" s="479"/>
      <c r="JAF746" s="479"/>
      <c r="JAG746" s="479"/>
      <c r="JAH746" s="479"/>
      <c r="JAI746" s="479"/>
      <c r="JAJ746" s="479"/>
      <c r="JAK746" s="479"/>
      <c r="JAL746" s="479"/>
      <c r="JAM746" s="479"/>
      <c r="JAN746" s="479"/>
      <c r="JAO746" s="479"/>
      <c r="JAP746" s="479"/>
      <c r="JAQ746" s="479"/>
      <c r="JAR746" s="479"/>
      <c r="JAS746" s="479"/>
      <c r="JAT746" s="479"/>
      <c r="JAU746" s="479"/>
      <c r="JAV746" s="479"/>
      <c r="JAW746" s="479"/>
      <c r="JAX746" s="479"/>
      <c r="JAY746" s="479"/>
      <c r="JAZ746" s="479"/>
      <c r="JBA746" s="479"/>
      <c r="JBB746" s="479"/>
      <c r="JBC746" s="479"/>
      <c r="JBD746" s="479"/>
      <c r="JBE746" s="479"/>
      <c r="JBF746" s="479"/>
      <c r="JBG746" s="479"/>
      <c r="JBH746" s="479"/>
      <c r="JBI746" s="479"/>
      <c r="JBJ746" s="479"/>
      <c r="JBK746" s="479"/>
      <c r="JBL746" s="479"/>
      <c r="JBM746" s="479"/>
      <c r="JBN746" s="479"/>
      <c r="JBO746" s="479"/>
      <c r="JBP746" s="479"/>
      <c r="JBQ746" s="479"/>
      <c r="JBR746" s="479"/>
      <c r="JBS746" s="479"/>
      <c r="JBT746" s="479"/>
      <c r="JBU746" s="479"/>
      <c r="JBV746" s="479"/>
      <c r="JBW746" s="479"/>
      <c r="JBX746" s="479"/>
      <c r="JBY746" s="479"/>
      <c r="JBZ746" s="479"/>
      <c r="JCA746" s="479"/>
      <c r="JCB746" s="479"/>
      <c r="JCC746" s="479"/>
      <c r="JCD746" s="479"/>
      <c r="JCE746" s="479"/>
      <c r="JCF746" s="479"/>
      <c r="JCG746" s="479"/>
      <c r="JCH746" s="479"/>
      <c r="JCI746" s="479"/>
      <c r="JCJ746" s="479"/>
      <c r="JCK746" s="479"/>
      <c r="JCL746" s="479"/>
      <c r="JCM746" s="479"/>
      <c r="JCN746" s="479"/>
      <c r="JCO746" s="479"/>
      <c r="JCP746" s="479"/>
      <c r="JCQ746" s="479"/>
      <c r="JCR746" s="479"/>
      <c r="JCS746" s="479"/>
      <c r="JCT746" s="479"/>
      <c r="JCU746" s="479"/>
      <c r="JCV746" s="479"/>
      <c r="JCW746" s="479"/>
      <c r="JCX746" s="479"/>
      <c r="JCY746" s="479"/>
      <c r="JCZ746" s="479"/>
      <c r="JDA746" s="479"/>
      <c r="JDB746" s="479"/>
      <c r="JDC746" s="479"/>
      <c r="JDD746" s="479"/>
      <c r="JDE746" s="479"/>
      <c r="JDF746" s="479"/>
      <c r="JDG746" s="479"/>
      <c r="JDH746" s="479"/>
      <c r="JDI746" s="479"/>
      <c r="JDJ746" s="479"/>
      <c r="JDK746" s="479"/>
      <c r="JDL746" s="479"/>
      <c r="JDM746" s="479"/>
      <c r="JDN746" s="479"/>
      <c r="JDO746" s="479"/>
      <c r="JDP746" s="479"/>
      <c r="JDQ746" s="479"/>
      <c r="JDR746" s="479"/>
      <c r="JDS746" s="479"/>
      <c r="JDT746" s="479"/>
      <c r="JDU746" s="479"/>
      <c r="JDV746" s="479"/>
      <c r="JDW746" s="479"/>
      <c r="JDX746" s="479"/>
      <c r="JDY746" s="479"/>
      <c r="JDZ746" s="479"/>
      <c r="JEA746" s="479"/>
      <c r="JEB746" s="479"/>
      <c r="JEC746" s="479"/>
      <c r="JED746" s="479"/>
      <c r="JEE746" s="479"/>
      <c r="JEF746" s="479"/>
      <c r="JEG746" s="479"/>
      <c r="JEH746" s="479"/>
      <c r="JEI746" s="479"/>
      <c r="JEJ746" s="479"/>
      <c r="JEK746" s="479"/>
      <c r="JEL746" s="479"/>
      <c r="JEM746" s="479"/>
      <c r="JEN746" s="479"/>
      <c r="JEO746" s="479"/>
      <c r="JEP746" s="479"/>
      <c r="JEQ746" s="479"/>
      <c r="JER746" s="479"/>
      <c r="JES746" s="479"/>
      <c r="JET746" s="479"/>
      <c r="JEU746" s="479"/>
      <c r="JEV746" s="479"/>
      <c r="JEW746" s="479"/>
      <c r="JEX746" s="479"/>
      <c r="JEY746" s="479"/>
      <c r="JEZ746" s="479"/>
      <c r="JFA746" s="479"/>
      <c r="JFB746" s="479"/>
      <c r="JFC746" s="479"/>
      <c r="JFD746" s="479"/>
      <c r="JFE746" s="479"/>
      <c r="JFF746" s="479"/>
      <c r="JFG746" s="479"/>
      <c r="JFH746" s="479"/>
      <c r="JFI746" s="479"/>
      <c r="JFJ746" s="479"/>
      <c r="JFK746" s="479"/>
      <c r="JFL746" s="479"/>
      <c r="JFM746" s="479"/>
      <c r="JFN746" s="479"/>
      <c r="JFO746" s="479"/>
      <c r="JFP746" s="479"/>
      <c r="JFQ746" s="479"/>
      <c r="JFR746" s="479"/>
      <c r="JFS746" s="479"/>
      <c r="JFT746" s="479"/>
      <c r="JFU746" s="479"/>
      <c r="JFV746" s="479"/>
      <c r="JFW746" s="479"/>
      <c r="JFX746" s="479"/>
      <c r="JFY746" s="479"/>
      <c r="JFZ746" s="479"/>
      <c r="JGA746" s="479"/>
      <c r="JGB746" s="479"/>
      <c r="JGC746" s="479"/>
      <c r="JGD746" s="479"/>
      <c r="JGE746" s="479"/>
      <c r="JGF746" s="479"/>
      <c r="JGG746" s="479"/>
      <c r="JGH746" s="479"/>
      <c r="JGI746" s="479"/>
      <c r="JGJ746" s="479"/>
      <c r="JGK746" s="479"/>
      <c r="JGL746" s="479"/>
      <c r="JGM746" s="479"/>
      <c r="JGN746" s="479"/>
      <c r="JGO746" s="479"/>
      <c r="JGP746" s="479"/>
      <c r="JGQ746" s="479"/>
      <c r="JGR746" s="479"/>
      <c r="JGS746" s="479"/>
      <c r="JGT746" s="479"/>
      <c r="JGU746" s="479"/>
      <c r="JGV746" s="479"/>
      <c r="JGW746" s="479"/>
      <c r="JGX746" s="479"/>
      <c r="JGY746" s="479"/>
      <c r="JGZ746" s="479"/>
      <c r="JHA746" s="479"/>
      <c r="JHB746" s="479"/>
      <c r="JHC746" s="479"/>
      <c r="JHD746" s="479"/>
      <c r="JHE746" s="479"/>
      <c r="JHF746" s="479"/>
      <c r="JHG746" s="479"/>
      <c r="JHH746" s="479"/>
      <c r="JHI746" s="479"/>
      <c r="JHJ746" s="479"/>
      <c r="JHK746" s="479"/>
      <c r="JHL746" s="479"/>
      <c r="JHM746" s="479"/>
      <c r="JHN746" s="479"/>
      <c r="JHO746" s="479"/>
      <c r="JHP746" s="479"/>
      <c r="JHQ746" s="479"/>
      <c r="JHR746" s="479"/>
      <c r="JHS746" s="479"/>
      <c r="JHT746" s="479"/>
      <c r="JHU746" s="479"/>
      <c r="JHV746" s="479"/>
      <c r="JHW746" s="479"/>
      <c r="JHX746" s="479"/>
      <c r="JHY746" s="479"/>
      <c r="JHZ746" s="479"/>
      <c r="JIA746" s="479"/>
      <c r="JIB746" s="479"/>
      <c r="JIC746" s="479"/>
      <c r="JID746" s="479"/>
      <c r="JIE746" s="479"/>
      <c r="JIF746" s="479"/>
      <c r="JIG746" s="479"/>
      <c r="JIH746" s="479"/>
      <c r="JII746" s="479"/>
      <c r="JIJ746" s="479"/>
      <c r="JIK746" s="479"/>
      <c r="JIL746" s="479"/>
      <c r="JIM746" s="479"/>
      <c r="JIN746" s="479"/>
      <c r="JIO746" s="479"/>
      <c r="JIP746" s="479"/>
      <c r="JIQ746" s="479"/>
      <c r="JIR746" s="479"/>
      <c r="JIS746" s="479"/>
      <c r="JIT746" s="479"/>
      <c r="JIU746" s="479"/>
      <c r="JIV746" s="479"/>
      <c r="JIW746" s="479"/>
      <c r="JIX746" s="479"/>
      <c r="JIY746" s="479"/>
      <c r="JIZ746" s="479"/>
      <c r="JJA746" s="479"/>
      <c r="JJB746" s="479"/>
      <c r="JJC746" s="479"/>
      <c r="JJD746" s="479"/>
      <c r="JJE746" s="479"/>
      <c r="JJF746" s="479"/>
      <c r="JJG746" s="479"/>
      <c r="JJH746" s="479"/>
      <c r="JJI746" s="479"/>
      <c r="JJJ746" s="479"/>
      <c r="JJK746" s="479"/>
      <c r="JJL746" s="479"/>
      <c r="JJM746" s="479"/>
      <c r="JJN746" s="479"/>
      <c r="JJO746" s="479"/>
      <c r="JJP746" s="479"/>
      <c r="JJQ746" s="479"/>
      <c r="JJR746" s="479"/>
      <c r="JJS746" s="479"/>
      <c r="JJT746" s="479"/>
      <c r="JJU746" s="479"/>
      <c r="JJV746" s="479"/>
      <c r="JJW746" s="479"/>
      <c r="JJX746" s="479"/>
      <c r="JJY746" s="479"/>
      <c r="JJZ746" s="479"/>
      <c r="JKA746" s="479"/>
      <c r="JKB746" s="479"/>
      <c r="JKC746" s="479"/>
      <c r="JKD746" s="479"/>
      <c r="JKE746" s="479"/>
      <c r="JKF746" s="479"/>
      <c r="JKG746" s="479"/>
      <c r="JKH746" s="479"/>
      <c r="JKI746" s="479"/>
      <c r="JKJ746" s="479"/>
      <c r="JKK746" s="479"/>
      <c r="JKL746" s="479"/>
      <c r="JKM746" s="479"/>
      <c r="JKN746" s="479"/>
      <c r="JKO746" s="479"/>
      <c r="JKP746" s="479"/>
      <c r="JKQ746" s="479"/>
      <c r="JKR746" s="479"/>
      <c r="JKS746" s="479"/>
      <c r="JKT746" s="479"/>
      <c r="JKU746" s="479"/>
      <c r="JKV746" s="479"/>
      <c r="JKW746" s="479"/>
      <c r="JKX746" s="479"/>
      <c r="JKY746" s="479"/>
      <c r="JKZ746" s="479"/>
      <c r="JLA746" s="479"/>
      <c r="JLB746" s="479"/>
      <c r="JLC746" s="479"/>
      <c r="JLD746" s="479"/>
      <c r="JLE746" s="479"/>
      <c r="JLF746" s="479"/>
      <c r="JLG746" s="479"/>
      <c r="JLH746" s="479"/>
      <c r="JLI746" s="479"/>
      <c r="JLJ746" s="479"/>
      <c r="JLK746" s="479"/>
      <c r="JLL746" s="479"/>
      <c r="JLM746" s="479"/>
      <c r="JLN746" s="479"/>
      <c r="JLO746" s="479"/>
      <c r="JLP746" s="479"/>
      <c r="JLQ746" s="479"/>
      <c r="JLR746" s="479"/>
      <c r="JLS746" s="479"/>
      <c r="JLT746" s="479"/>
      <c r="JLU746" s="479"/>
      <c r="JLV746" s="479"/>
      <c r="JLW746" s="479"/>
      <c r="JLX746" s="479"/>
      <c r="JLY746" s="479"/>
      <c r="JLZ746" s="479"/>
      <c r="JMA746" s="479"/>
      <c r="JMB746" s="479"/>
      <c r="JMC746" s="479"/>
      <c r="JMD746" s="479"/>
      <c r="JME746" s="479"/>
      <c r="JMF746" s="479"/>
      <c r="JMG746" s="479"/>
      <c r="JMH746" s="479"/>
      <c r="JMI746" s="479"/>
      <c r="JMJ746" s="479"/>
      <c r="JMK746" s="479"/>
      <c r="JML746" s="479"/>
      <c r="JMM746" s="479"/>
      <c r="JMN746" s="479"/>
      <c r="JMO746" s="479"/>
      <c r="JMP746" s="479"/>
      <c r="JMQ746" s="479"/>
      <c r="JMR746" s="479"/>
      <c r="JMS746" s="479"/>
      <c r="JMT746" s="479"/>
      <c r="JMU746" s="479"/>
      <c r="JMV746" s="479"/>
      <c r="JMW746" s="479"/>
      <c r="JMX746" s="479"/>
      <c r="JMY746" s="479"/>
      <c r="JMZ746" s="479"/>
      <c r="JNA746" s="479"/>
      <c r="JNB746" s="479"/>
      <c r="JNC746" s="479"/>
      <c r="JND746" s="479"/>
      <c r="JNE746" s="479"/>
      <c r="JNF746" s="479"/>
      <c r="JNG746" s="479"/>
      <c r="JNH746" s="479"/>
      <c r="JNI746" s="479"/>
      <c r="JNJ746" s="479"/>
      <c r="JNK746" s="479"/>
      <c r="JNL746" s="479"/>
      <c r="JNM746" s="479"/>
      <c r="JNN746" s="479"/>
      <c r="JNO746" s="479"/>
      <c r="JNP746" s="479"/>
      <c r="JNQ746" s="479"/>
      <c r="JNR746" s="479"/>
      <c r="JNS746" s="479"/>
      <c r="JNT746" s="479"/>
      <c r="JNU746" s="479"/>
      <c r="JNV746" s="479"/>
      <c r="JNW746" s="479"/>
      <c r="JNX746" s="479"/>
      <c r="JNY746" s="479"/>
      <c r="JNZ746" s="479"/>
      <c r="JOA746" s="479"/>
      <c r="JOB746" s="479"/>
      <c r="JOC746" s="479"/>
      <c r="JOD746" s="479"/>
      <c r="JOE746" s="479"/>
      <c r="JOF746" s="479"/>
      <c r="JOG746" s="479"/>
      <c r="JOH746" s="479"/>
      <c r="JOI746" s="479"/>
      <c r="JOJ746" s="479"/>
      <c r="JOK746" s="479"/>
      <c r="JOL746" s="479"/>
      <c r="JOM746" s="479"/>
      <c r="JON746" s="479"/>
      <c r="JOO746" s="479"/>
      <c r="JOP746" s="479"/>
      <c r="JOQ746" s="479"/>
      <c r="JOR746" s="479"/>
      <c r="JOS746" s="479"/>
      <c r="JOT746" s="479"/>
      <c r="JOU746" s="479"/>
      <c r="JOV746" s="479"/>
      <c r="JOW746" s="479"/>
      <c r="JOX746" s="479"/>
      <c r="JOY746" s="479"/>
      <c r="JOZ746" s="479"/>
      <c r="JPA746" s="479"/>
      <c r="JPB746" s="479"/>
      <c r="JPC746" s="479"/>
      <c r="JPD746" s="479"/>
      <c r="JPE746" s="479"/>
      <c r="JPF746" s="479"/>
      <c r="JPG746" s="479"/>
      <c r="JPH746" s="479"/>
      <c r="JPI746" s="479"/>
      <c r="JPJ746" s="479"/>
      <c r="JPK746" s="479"/>
      <c r="JPL746" s="479"/>
      <c r="JPM746" s="479"/>
      <c r="JPN746" s="479"/>
      <c r="JPO746" s="479"/>
      <c r="JPP746" s="479"/>
      <c r="JPQ746" s="479"/>
      <c r="JPR746" s="479"/>
      <c r="JPS746" s="479"/>
      <c r="JPT746" s="479"/>
      <c r="JPU746" s="479"/>
      <c r="JPV746" s="479"/>
      <c r="JPW746" s="479"/>
      <c r="JPX746" s="479"/>
      <c r="JPY746" s="479"/>
      <c r="JPZ746" s="479"/>
      <c r="JQA746" s="479"/>
      <c r="JQB746" s="479"/>
      <c r="JQC746" s="479"/>
      <c r="JQD746" s="479"/>
      <c r="JQE746" s="479"/>
      <c r="JQF746" s="479"/>
      <c r="JQG746" s="479"/>
      <c r="JQH746" s="479"/>
      <c r="JQI746" s="479"/>
      <c r="JQJ746" s="479"/>
      <c r="JQK746" s="479"/>
      <c r="JQL746" s="479"/>
      <c r="JQM746" s="479"/>
      <c r="JQN746" s="479"/>
      <c r="JQO746" s="479"/>
      <c r="JQP746" s="479"/>
      <c r="JQQ746" s="479"/>
      <c r="JQR746" s="479"/>
      <c r="JQS746" s="479"/>
      <c r="JQT746" s="479"/>
      <c r="JQU746" s="479"/>
      <c r="JQV746" s="479"/>
      <c r="JQW746" s="479"/>
      <c r="JQX746" s="479"/>
      <c r="JQY746" s="479"/>
      <c r="JQZ746" s="479"/>
      <c r="JRA746" s="479"/>
      <c r="JRB746" s="479"/>
      <c r="JRC746" s="479"/>
      <c r="JRD746" s="479"/>
      <c r="JRE746" s="479"/>
      <c r="JRF746" s="479"/>
      <c r="JRG746" s="479"/>
      <c r="JRH746" s="479"/>
      <c r="JRI746" s="479"/>
      <c r="JRJ746" s="479"/>
      <c r="JRK746" s="479"/>
      <c r="JRL746" s="479"/>
      <c r="JRM746" s="479"/>
      <c r="JRN746" s="479"/>
      <c r="JRO746" s="479"/>
      <c r="JRP746" s="479"/>
      <c r="JRQ746" s="479"/>
      <c r="JRR746" s="479"/>
      <c r="JRS746" s="479"/>
      <c r="JRT746" s="479"/>
      <c r="JRU746" s="479"/>
      <c r="JRV746" s="479"/>
      <c r="JRW746" s="479"/>
      <c r="JRX746" s="479"/>
      <c r="JRY746" s="479"/>
      <c r="JRZ746" s="479"/>
      <c r="JSA746" s="479"/>
      <c r="JSB746" s="479"/>
      <c r="JSC746" s="479"/>
      <c r="JSD746" s="479"/>
      <c r="JSE746" s="479"/>
      <c r="JSF746" s="479"/>
      <c r="JSG746" s="479"/>
      <c r="JSH746" s="479"/>
      <c r="JSI746" s="479"/>
      <c r="JSJ746" s="479"/>
      <c r="JSK746" s="479"/>
      <c r="JSL746" s="479"/>
      <c r="JSM746" s="479"/>
      <c r="JSN746" s="479"/>
      <c r="JSO746" s="479"/>
      <c r="JSP746" s="479"/>
      <c r="JSQ746" s="479"/>
      <c r="JSR746" s="479"/>
      <c r="JSS746" s="479"/>
      <c r="JST746" s="479"/>
      <c r="JSU746" s="479"/>
      <c r="JSV746" s="479"/>
      <c r="JSW746" s="479"/>
      <c r="JSX746" s="479"/>
      <c r="JSY746" s="479"/>
      <c r="JSZ746" s="479"/>
      <c r="JTA746" s="479"/>
      <c r="JTB746" s="479"/>
      <c r="JTC746" s="479"/>
      <c r="JTD746" s="479"/>
      <c r="JTE746" s="479"/>
      <c r="JTF746" s="479"/>
      <c r="JTG746" s="479"/>
      <c r="JTH746" s="479"/>
      <c r="JTI746" s="479"/>
      <c r="JTJ746" s="479"/>
      <c r="JTK746" s="479"/>
      <c r="JTL746" s="479"/>
      <c r="JTM746" s="479"/>
      <c r="JTN746" s="479"/>
      <c r="JTO746" s="479"/>
      <c r="JTP746" s="479"/>
      <c r="JTQ746" s="479"/>
      <c r="JTR746" s="479"/>
      <c r="JTS746" s="479"/>
      <c r="JTT746" s="479"/>
      <c r="JTU746" s="479"/>
      <c r="JTV746" s="479"/>
      <c r="JTW746" s="479"/>
      <c r="JTX746" s="479"/>
      <c r="JTY746" s="479"/>
      <c r="JTZ746" s="479"/>
      <c r="JUA746" s="479"/>
      <c r="JUB746" s="479"/>
      <c r="JUC746" s="479"/>
      <c r="JUD746" s="479"/>
      <c r="JUE746" s="479"/>
      <c r="JUF746" s="479"/>
      <c r="JUG746" s="479"/>
      <c r="JUH746" s="479"/>
      <c r="JUI746" s="479"/>
      <c r="JUJ746" s="479"/>
      <c r="JUK746" s="479"/>
      <c r="JUL746" s="479"/>
      <c r="JUM746" s="479"/>
      <c r="JUN746" s="479"/>
      <c r="JUO746" s="479"/>
      <c r="JUP746" s="479"/>
      <c r="JUQ746" s="479"/>
      <c r="JUR746" s="479"/>
      <c r="JUS746" s="479"/>
      <c r="JUT746" s="479"/>
      <c r="JUU746" s="479"/>
      <c r="JUV746" s="479"/>
      <c r="JUW746" s="479"/>
      <c r="JUX746" s="479"/>
      <c r="JUY746" s="479"/>
      <c r="JUZ746" s="479"/>
      <c r="JVA746" s="479"/>
      <c r="JVB746" s="479"/>
      <c r="JVC746" s="479"/>
      <c r="JVD746" s="479"/>
      <c r="JVE746" s="479"/>
      <c r="JVF746" s="479"/>
      <c r="JVG746" s="479"/>
      <c r="JVH746" s="479"/>
      <c r="JVI746" s="479"/>
      <c r="JVJ746" s="479"/>
      <c r="JVK746" s="479"/>
      <c r="JVL746" s="479"/>
      <c r="JVM746" s="479"/>
      <c r="JVN746" s="479"/>
      <c r="JVO746" s="479"/>
      <c r="JVP746" s="479"/>
      <c r="JVQ746" s="479"/>
      <c r="JVR746" s="479"/>
      <c r="JVS746" s="479"/>
      <c r="JVT746" s="479"/>
      <c r="JVU746" s="479"/>
      <c r="JVV746" s="479"/>
      <c r="JVW746" s="479"/>
      <c r="JVX746" s="479"/>
      <c r="JVY746" s="479"/>
      <c r="JVZ746" s="479"/>
      <c r="JWA746" s="479"/>
      <c r="JWB746" s="479"/>
      <c r="JWC746" s="479"/>
      <c r="JWD746" s="479"/>
      <c r="JWE746" s="479"/>
      <c r="JWF746" s="479"/>
      <c r="JWG746" s="479"/>
      <c r="JWH746" s="479"/>
      <c r="JWI746" s="479"/>
      <c r="JWJ746" s="479"/>
      <c r="JWK746" s="479"/>
      <c r="JWL746" s="479"/>
      <c r="JWM746" s="479"/>
      <c r="JWN746" s="479"/>
      <c r="JWO746" s="479"/>
      <c r="JWP746" s="479"/>
      <c r="JWQ746" s="479"/>
      <c r="JWR746" s="479"/>
      <c r="JWS746" s="479"/>
      <c r="JWT746" s="479"/>
      <c r="JWU746" s="479"/>
      <c r="JWV746" s="479"/>
      <c r="JWW746" s="479"/>
      <c r="JWX746" s="479"/>
      <c r="JWY746" s="479"/>
      <c r="JWZ746" s="479"/>
      <c r="JXA746" s="479"/>
      <c r="JXB746" s="479"/>
      <c r="JXC746" s="479"/>
      <c r="JXD746" s="479"/>
      <c r="JXE746" s="479"/>
      <c r="JXF746" s="479"/>
      <c r="JXG746" s="479"/>
      <c r="JXH746" s="479"/>
      <c r="JXI746" s="479"/>
      <c r="JXJ746" s="479"/>
      <c r="JXK746" s="479"/>
      <c r="JXL746" s="479"/>
      <c r="JXM746" s="479"/>
      <c r="JXN746" s="479"/>
      <c r="JXO746" s="479"/>
      <c r="JXP746" s="479"/>
      <c r="JXQ746" s="479"/>
      <c r="JXR746" s="479"/>
      <c r="JXS746" s="479"/>
      <c r="JXT746" s="479"/>
      <c r="JXU746" s="479"/>
      <c r="JXV746" s="479"/>
      <c r="JXW746" s="479"/>
      <c r="JXX746" s="479"/>
      <c r="JXY746" s="479"/>
      <c r="JXZ746" s="479"/>
      <c r="JYA746" s="479"/>
      <c r="JYB746" s="479"/>
      <c r="JYC746" s="479"/>
      <c r="JYD746" s="479"/>
      <c r="JYE746" s="479"/>
      <c r="JYF746" s="479"/>
      <c r="JYG746" s="479"/>
      <c r="JYH746" s="479"/>
      <c r="JYI746" s="479"/>
      <c r="JYJ746" s="479"/>
      <c r="JYK746" s="479"/>
      <c r="JYL746" s="479"/>
      <c r="JYM746" s="479"/>
      <c r="JYN746" s="479"/>
      <c r="JYO746" s="479"/>
      <c r="JYP746" s="479"/>
      <c r="JYQ746" s="479"/>
      <c r="JYR746" s="479"/>
      <c r="JYS746" s="479"/>
      <c r="JYT746" s="479"/>
      <c r="JYU746" s="479"/>
      <c r="JYV746" s="479"/>
      <c r="JYW746" s="479"/>
      <c r="JYX746" s="479"/>
      <c r="JYY746" s="479"/>
      <c r="JYZ746" s="479"/>
      <c r="JZA746" s="479"/>
      <c r="JZB746" s="479"/>
      <c r="JZC746" s="479"/>
      <c r="JZD746" s="479"/>
      <c r="JZE746" s="479"/>
      <c r="JZF746" s="479"/>
      <c r="JZG746" s="479"/>
      <c r="JZH746" s="479"/>
      <c r="JZI746" s="479"/>
      <c r="JZJ746" s="479"/>
      <c r="JZK746" s="479"/>
      <c r="JZL746" s="479"/>
      <c r="JZM746" s="479"/>
      <c r="JZN746" s="479"/>
      <c r="JZO746" s="479"/>
      <c r="JZP746" s="479"/>
      <c r="JZQ746" s="479"/>
      <c r="JZR746" s="479"/>
      <c r="JZS746" s="479"/>
      <c r="JZT746" s="479"/>
      <c r="JZU746" s="479"/>
      <c r="JZV746" s="479"/>
      <c r="JZW746" s="479"/>
      <c r="JZX746" s="479"/>
      <c r="JZY746" s="479"/>
      <c r="JZZ746" s="479"/>
      <c r="KAA746" s="479"/>
      <c r="KAB746" s="479"/>
      <c r="KAC746" s="479"/>
      <c r="KAD746" s="479"/>
      <c r="KAE746" s="479"/>
      <c r="KAF746" s="479"/>
      <c r="KAG746" s="479"/>
      <c r="KAH746" s="479"/>
      <c r="KAI746" s="479"/>
      <c r="KAJ746" s="479"/>
      <c r="KAK746" s="479"/>
      <c r="KAL746" s="479"/>
      <c r="KAM746" s="479"/>
      <c r="KAN746" s="479"/>
      <c r="KAO746" s="479"/>
      <c r="KAP746" s="479"/>
      <c r="KAQ746" s="479"/>
      <c r="KAR746" s="479"/>
      <c r="KAS746" s="479"/>
      <c r="KAT746" s="479"/>
      <c r="KAU746" s="479"/>
      <c r="KAV746" s="479"/>
      <c r="KAW746" s="479"/>
      <c r="KAX746" s="479"/>
      <c r="KAY746" s="479"/>
      <c r="KAZ746" s="479"/>
      <c r="KBA746" s="479"/>
      <c r="KBB746" s="479"/>
      <c r="KBC746" s="479"/>
      <c r="KBD746" s="479"/>
      <c r="KBE746" s="479"/>
      <c r="KBF746" s="479"/>
      <c r="KBG746" s="479"/>
      <c r="KBH746" s="479"/>
      <c r="KBI746" s="479"/>
      <c r="KBJ746" s="479"/>
      <c r="KBK746" s="479"/>
      <c r="KBL746" s="479"/>
      <c r="KBM746" s="479"/>
      <c r="KBN746" s="479"/>
      <c r="KBO746" s="479"/>
      <c r="KBP746" s="479"/>
      <c r="KBQ746" s="479"/>
      <c r="KBR746" s="479"/>
      <c r="KBS746" s="479"/>
      <c r="KBT746" s="479"/>
      <c r="KBU746" s="479"/>
      <c r="KBV746" s="479"/>
      <c r="KBW746" s="479"/>
      <c r="KBX746" s="479"/>
      <c r="KBY746" s="479"/>
      <c r="KBZ746" s="479"/>
      <c r="KCA746" s="479"/>
      <c r="KCB746" s="479"/>
      <c r="KCC746" s="479"/>
      <c r="KCD746" s="479"/>
      <c r="KCE746" s="479"/>
      <c r="KCF746" s="479"/>
      <c r="KCG746" s="479"/>
      <c r="KCH746" s="479"/>
      <c r="KCI746" s="479"/>
      <c r="KCJ746" s="479"/>
      <c r="KCK746" s="479"/>
      <c r="KCL746" s="479"/>
      <c r="KCM746" s="479"/>
      <c r="KCN746" s="479"/>
      <c r="KCO746" s="479"/>
      <c r="KCP746" s="479"/>
      <c r="KCQ746" s="479"/>
      <c r="KCR746" s="479"/>
      <c r="KCS746" s="479"/>
      <c r="KCT746" s="479"/>
      <c r="KCU746" s="479"/>
      <c r="KCV746" s="479"/>
      <c r="KCW746" s="479"/>
      <c r="KCX746" s="479"/>
      <c r="KCY746" s="479"/>
      <c r="KCZ746" s="479"/>
      <c r="KDA746" s="479"/>
      <c r="KDB746" s="479"/>
      <c r="KDC746" s="479"/>
      <c r="KDD746" s="479"/>
      <c r="KDE746" s="479"/>
      <c r="KDF746" s="479"/>
      <c r="KDG746" s="479"/>
      <c r="KDH746" s="479"/>
      <c r="KDI746" s="479"/>
      <c r="KDJ746" s="479"/>
      <c r="KDK746" s="479"/>
      <c r="KDL746" s="479"/>
      <c r="KDM746" s="479"/>
      <c r="KDN746" s="479"/>
      <c r="KDO746" s="479"/>
      <c r="KDP746" s="479"/>
      <c r="KDQ746" s="479"/>
      <c r="KDR746" s="479"/>
      <c r="KDS746" s="479"/>
      <c r="KDT746" s="479"/>
      <c r="KDU746" s="479"/>
      <c r="KDV746" s="479"/>
      <c r="KDW746" s="479"/>
      <c r="KDX746" s="479"/>
      <c r="KDY746" s="479"/>
      <c r="KDZ746" s="479"/>
      <c r="KEA746" s="479"/>
      <c r="KEB746" s="479"/>
      <c r="KEC746" s="479"/>
      <c r="KED746" s="479"/>
      <c r="KEE746" s="479"/>
      <c r="KEF746" s="479"/>
      <c r="KEG746" s="479"/>
      <c r="KEH746" s="479"/>
      <c r="KEI746" s="479"/>
      <c r="KEJ746" s="479"/>
      <c r="KEK746" s="479"/>
      <c r="KEL746" s="479"/>
      <c r="KEM746" s="479"/>
      <c r="KEN746" s="479"/>
      <c r="KEO746" s="479"/>
      <c r="KEP746" s="479"/>
      <c r="KEQ746" s="479"/>
      <c r="KER746" s="479"/>
      <c r="KES746" s="479"/>
      <c r="KET746" s="479"/>
      <c r="KEU746" s="479"/>
      <c r="KEV746" s="479"/>
      <c r="KEW746" s="479"/>
      <c r="KEX746" s="479"/>
      <c r="KEY746" s="479"/>
      <c r="KEZ746" s="479"/>
      <c r="KFA746" s="479"/>
      <c r="KFB746" s="479"/>
      <c r="KFC746" s="479"/>
      <c r="KFD746" s="479"/>
      <c r="KFE746" s="479"/>
      <c r="KFF746" s="479"/>
      <c r="KFG746" s="479"/>
      <c r="KFH746" s="479"/>
      <c r="KFI746" s="479"/>
      <c r="KFJ746" s="479"/>
      <c r="KFK746" s="479"/>
      <c r="KFL746" s="479"/>
      <c r="KFM746" s="479"/>
      <c r="KFN746" s="479"/>
      <c r="KFO746" s="479"/>
      <c r="KFP746" s="479"/>
      <c r="KFQ746" s="479"/>
      <c r="KFR746" s="479"/>
      <c r="KFS746" s="479"/>
      <c r="KFT746" s="479"/>
      <c r="KFU746" s="479"/>
      <c r="KFV746" s="479"/>
      <c r="KFW746" s="479"/>
      <c r="KFX746" s="479"/>
      <c r="KFY746" s="479"/>
      <c r="KFZ746" s="479"/>
      <c r="KGA746" s="479"/>
      <c r="KGB746" s="479"/>
      <c r="KGC746" s="479"/>
      <c r="KGD746" s="479"/>
      <c r="KGE746" s="479"/>
      <c r="KGF746" s="479"/>
      <c r="KGG746" s="479"/>
      <c r="KGH746" s="479"/>
      <c r="KGI746" s="479"/>
      <c r="KGJ746" s="479"/>
      <c r="KGK746" s="479"/>
      <c r="KGL746" s="479"/>
      <c r="KGM746" s="479"/>
      <c r="KGN746" s="479"/>
      <c r="KGO746" s="479"/>
      <c r="KGP746" s="479"/>
      <c r="KGQ746" s="479"/>
      <c r="KGR746" s="479"/>
      <c r="KGS746" s="479"/>
      <c r="KGT746" s="479"/>
      <c r="KGU746" s="479"/>
      <c r="KGV746" s="479"/>
      <c r="KGW746" s="479"/>
      <c r="KGX746" s="479"/>
      <c r="KGY746" s="479"/>
      <c r="KGZ746" s="479"/>
      <c r="KHA746" s="479"/>
      <c r="KHB746" s="479"/>
      <c r="KHC746" s="479"/>
      <c r="KHD746" s="479"/>
      <c r="KHE746" s="479"/>
      <c r="KHF746" s="479"/>
      <c r="KHG746" s="479"/>
      <c r="KHH746" s="479"/>
      <c r="KHI746" s="479"/>
      <c r="KHJ746" s="479"/>
      <c r="KHK746" s="479"/>
      <c r="KHL746" s="479"/>
      <c r="KHM746" s="479"/>
      <c r="KHN746" s="479"/>
      <c r="KHO746" s="479"/>
      <c r="KHP746" s="479"/>
      <c r="KHQ746" s="479"/>
      <c r="KHR746" s="479"/>
      <c r="KHS746" s="479"/>
      <c r="KHT746" s="479"/>
      <c r="KHU746" s="479"/>
      <c r="KHV746" s="479"/>
      <c r="KHW746" s="479"/>
      <c r="KHX746" s="479"/>
      <c r="KHY746" s="479"/>
      <c r="KHZ746" s="479"/>
      <c r="KIA746" s="479"/>
      <c r="KIB746" s="479"/>
      <c r="KIC746" s="479"/>
      <c r="KID746" s="479"/>
      <c r="KIE746" s="479"/>
      <c r="KIF746" s="479"/>
      <c r="KIG746" s="479"/>
      <c r="KIH746" s="479"/>
      <c r="KII746" s="479"/>
      <c r="KIJ746" s="479"/>
      <c r="KIK746" s="479"/>
      <c r="KIL746" s="479"/>
      <c r="KIM746" s="479"/>
      <c r="KIN746" s="479"/>
      <c r="KIO746" s="479"/>
      <c r="KIP746" s="479"/>
      <c r="KIQ746" s="479"/>
      <c r="KIR746" s="479"/>
      <c r="KIS746" s="479"/>
      <c r="KIT746" s="479"/>
      <c r="KIU746" s="479"/>
      <c r="KIV746" s="479"/>
      <c r="KIW746" s="479"/>
      <c r="KIX746" s="479"/>
      <c r="KIY746" s="479"/>
      <c r="KIZ746" s="479"/>
      <c r="KJA746" s="479"/>
      <c r="KJB746" s="479"/>
      <c r="KJC746" s="479"/>
      <c r="KJD746" s="479"/>
      <c r="KJE746" s="479"/>
      <c r="KJF746" s="479"/>
      <c r="KJG746" s="479"/>
      <c r="KJH746" s="479"/>
      <c r="KJI746" s="479"/>
      <c r="KJJ746" s="479"/>
      <c r="KJK746" s="479"/>
      <c r="KJL746" s="479"/>
      <c r="KJM746" s="479"/>
      <c r="KJN746" s="479"/>
      <c r="KJO746" s="479"/>
      <c r="KJP746" s="479"/>
      <c r="KJQ746" s="479"/>
      <c r="KJR746" s="479"/>
      <c r="KJS746" s="479"/>
      <c r="KJT746" s="479"/>
      <c r="KJU746" s="479"/>
      <c r="KJV746" s="479"/>
      <c r="KJW746" s="479"/>
      <c r="KJX746" s="479"/>
      <c r="KJY746" s="479"/>
      <c r="KJZ746" s="479"/>
      <c r="KKA746" s="479"/>
      <c r="KKB746" s="479"/>
      <c r="KKC746" s="479"/>
      <c r="KKD746" s="479"/>
      <c r="KKE746" s="479"/>
      <c r="KKF746" s="479"/>
      <c r="KKG746" s="479"/>
      <c r="KKH746" s="479"/>
      <c r="KKI746" s="479"/>
      <c r="KKJ746" s="479"/>
      <c r="KKK746" s="479"/>
      <c r="KKL746" s="479"/>
      <c r="KKM746" s="479"/>
      <c r="KKN746" s="479"/>
      <c r="KKO746" s="479"/>
      <c r="KKP746" s="479"/>
      <c r="KKQ746" s="479"/>
      <c r="KKR746" s="479"/>
      <c r="KKS746" s="479"/>
      <c r="KKT746" s="479"/>
      <c r="KKU746" s="479"/>
      <c r="KKV746" s="479"/>
      <c r="KKW746" s="479"/>
      <c r="KKX746" s="479"/>
      <c r="KKY746" s="479"/>
      <c r="KKZ746" s="479"/>
      <c r="KLA746" s="479"/>
      <c r="KLB746" s="479"/>
      <c r="KLC746" s="479"/>
      <c r="KLD746" s="479"/>
      <c r="KLE746" s="479"/>
      <c r="KLF746" s="479"/>
      <c r="KLG746" s="479"/>
      <c r="KLH746" s="479"/>
      <c r="KLI746" s="479"/>
      <c r="KLJ746" s="479"/>
      <c r="KLK746" s="479"/>
      <c r="KLL746" s="479"/>
      <c r="KLM746" s="479"/>
      <c r="KLN746" s="479"/>
      <c r="KLO746" s="479"/>
      <c r="KLP746" s="479"/>
      <c r="KLQ746" s="479"/>
      <c r="KLR746" s="479"/>
      <c r="KLS746" s="479"/>
      <c r="KLT746" s="479"/>
      <c r="KLU746" s="479"/>
      <c r="KLV746" s="479"/>
      <c r="KLW746" s="479"/>
      <c r="KLX746" s="479"/>
      <c r="KLY746" s="479"/>
      <c r="KLZ746" s="479"/>
      <c r="KMA746" s="479"/>
      <c r="KMB746" s="479"/>
      <c r="KMC746" s="479"/>
      <c r="KMD746" s="479"/>
      <c r="KME746" s="479"/>
      <c r="KMF746" s="479"/>
      <c r="KMG746" s="479"/>
      <c r="KMH746" s="479"/>
      <c r="KMI746" s="479"/>
      <c r="KMJ746" s="479"/>
      <c r="KMK746" s="479"/>
      <c r="KML746" s="479"/>
      <c r="KMM746" s="479"/>
      <c r="KMN746" s="479"/>
      <c r="KMO746" s="479"/>
      <c r="KMP746" s="479"/>
      <c r="KMQ746" s="479"/>
      <c r="KMR746" s="479"/>
      <c r="KMS746" s="479"/>
      <c r="KMT746" s="479"/>
      <c r="KMU746" s="479"/>
      <c r="KMV746" s="479"/>
      <c r="KMW746" s="479"/>
      <c r="KMX746" s="479"/>
      <c r="KMY746" s="479"/>
      <c r="KMZ746" s="479"/>
      <c r="KNA746" s="479"/>
      <c r="KNB746" s="479"/>
      <c r="KNC746" s="479"/>
      <c r="KND746" s="479"/>
      <c r="KNE746" s="479"/>
      <c r="KNF746" s="479"/>
      <c r="KNG746" s="479"/>
      <c r="KNH746" s="479"/>
      <c r="KNI746" s="479"/>
      <c r="KNJ746" s="479"/>
      <c r="KNK746" s="479"/>
      <c r="KNL746" s="479"/>
      <c r="KNM746" s="479"/>
      <c r="KNN746" s="479"/>
      <c r="KNO746" s="479"/>
      <c r="KNP746" s="479"/>
      <c r="KNQ746" s="479"/>
      <c r="KNR746" s="479"/>
      <c r="KNS746" s="479"/>
      <c r="KNT746" s="479"/>
      <c r="KNU746" s="479"/>
      <c r="KNV746" s="479"/>
      <c r="KNW746" s="479"/>
      <c r="KNX746" s="479"/>
      <c r="KNY746" s="479"/>
      <c r="KNZ746" s="479"/>
      <c r="KOA746" s="479"/>
      <c r="KOB746" s="479"/>
      <c r="KOC746" s="479"/>
      <c r="KOD746" s="479"/>
      <c r="KOE746" s="479"/>
      <c r="KOF746" s="479"/>
      <c r="KOG746" s="479"/>
      <c r="KOH746" s="479"/>
      <c r="KOI746" s="479"/>
      <c r="KOJ746" s="479"/>
      <c r="KOK746" s="479"/>
      <c r="KOL746" s="479"/>
      <c r="KOM746" s="479"/>
      <c r="KON746" s="479"/>
      <c r="KOO746" s="479"/>
      <c r="KOP746" s="479"/>
      <c r="KOQ746" s="479"/>
      <c r="KOR746" s="479"/>
      <c r="KOS746" s="479"/>
      <c r="KOT746" s="479"/>
      <c r="KOU746" s="479"/>
      <c r="KOV746" s="479"/>
      <c r="KOW746" s="479"/>
      <c r="KOX746" s="479"/>
      <c r="KOY746" s="479"/>
      <c r="KOZ746" s="479"/>
      <c r="KPA746" s="479"/>
      <c r="KPB746" s="479"/>
      <c r="KPC746" s="479"/>
      <c r="KPD746" s="479"/>
      <c r="KPE746" s="479"/>
      <c r="KPF746" s="479"/>
      <c r="KPG746" s="479"/>
      <c r="KPH746" s="479"/>
      <c r="KPI746" s="479"/>
      <c r="KPJ746" s="479"/>
      <c r="KPK746" s="479"/>
      <c r="KPL746" s="479"/>
      <c r="KPM746" s="479"/>
      <c r="KPN746" s="479"/>
      <c r="KPO746" s="479"/>
      <c r="KPP746" s="479"/>
      <c r="KPQ746" s="479"/>
      <c r="KPR746" s="479"/>
      <c r="KPS746" s="479"/>
      <c r="KPT746" s="479"/>
      <c r="KPU746" s="479"/>
      <c r="KPV746" s="479"/>
      <c r="KPW746" s="479"/>
      <c r="KPX746" s="479"/>
      <c r="KPY746" s="479"/>
      <c r="KPZ746" s="479"/>
      <c r="KQA746" s="479"/>
      <c r="KQB746" s="479"/>
      <c r="KQC746" s="479"/>
      <c r="KQD746" s="479"/>
      <c r="KQE746" s="479"/>
      <c r="KQF746" s="479"/>
      <c r="KQG746" s="479"/>
      <c r="KQH746" s="479"/>
      <c r="KQI746" s="479"/>
      <c r="KQJ746" s="479"/>
      <c r="KQK746" s="479"/>
      <c r="KQL746" s="479"/>
      <c r="KQM746" s="479"/>
      <c r="KQN746" s="479"/>
      <c r="KQO746" s="479"/>
      <c r="KQP746" s="479"/>
      <c r="KQQ746" s="479"/>
      <c r="KQR746" s="479"/>
      <c r="KQS746" s="479"/>
      <c r="KQT746" s="479"/>
      <c r="KQU746" s="479"/>
      <c r="KQV746" s="479"/>
      <c r="KQW746" s="479"/>
      <c r="KQX746" s="479"/>
      <c r="KQY746" s="479"/>
      <c r="KQZ746" s="479"/>
      <c r="KRA746" s="479"/>
      <c r="KRB746" s="479"/>
      <c r="KRC746" s="479"/>
      <c r="KRD746" s="479"/>
      <c r="KRE746" s="479"/>
      <c r="KRF746" s="479"/>
      <c r="KRG746" s="479"/>
      <c r="KRH746" s="479"/>
      <c r="KRI746" s="479"/>
      <c r="KRJ746" s="479"/>
      <c r="KRK746" s="479"/>
      <c r="KRL746" s="479"/>
      <c r="KRM746" s="479"/>
      <c r="KRN746" s="479"/>
      <c r="KRO746" s="479"/>
      <c r="KRP746" s="479"/>
      <c r="KRQ746" s="479"/>
      <c r="KRR746" s="479"/>
      <c r="KRS746" s="479"/>
      <c r="KRT746" s="479"/>
      <c r="KRU746" s="479"/>
      <c r="KRV746" s="479"/>
      <c r="KRW746" s="479"/>
      <c r="KRX746" s="479"/>
      <c r="KRY746" s="479"/>
      <c r="KRZ746" s="479"/>
      <c r="KSA746" s="479"/>
      <c r="KSB746" s="479"/>
      <c r="KSC746" s="479"/>
      <c r="KSD746" s="479"/>
      <c r="KSE746" s="479"/>
      <c r="KSF746" s="479"/>
      <c r="KSG746" s="479"/>
      <c r="KSH746" s="479"/>
      <c r="KSI746" s="479"/>
      <c r="KSJ746" s="479"/>
      <c r="KSK746" s="479"/>
      <c r="KSL746" s="479"/>
      <c r="KSM746" s="479"/>
      <c r="KSN746" s="479"/>
      <c r="KSO746" s="479"/>
      <c r="KSP746" s="479"/>
      <c r="KSQ746" s="479"/>
      <c r="KSR746" s="479"/>
      <c r="KSS746" s="479"/>
      <c r="KST746" s="479"/>
      <c r="KSU746" s="479"/>
      <c r="KSV746" s="479"/>
      <c r="KSW746" s="479"/>
      <c r="KSX746" s="479"/>
      <c r="KSY746" s="479"/>
      <c r="KSZ746" s="479"/>
      <c r="KTA746" s="479"/>
      <c r="KTB746" s="479"/>
      <c r="KTC746" s="479"/>
      <c r="KTD746" s="479"/>
      <c r="KTE746" s="479"/>
      <c r="KTF746" s="479"/>
      <c r="KTG746" s="479"/>
      <c r="KTH746" s="479"/>
      <c r="KTI746" s="479"/>
      <c r="KTJ746" s="479"/>
      <c r="KTK746" s="479"/>
      <c r="KTL746" s="479"/>
      <c r="KTM746" s="479"/>
      <c r="KTN746" s="479"/>
      <c r="KTO746" s="479"/>
      <c r="KTP746" s="479"/>
      <c r="KTQ746" s="479"/>
      <c r="KTR746" s="479"/>
      <c r="KTS746" s="479"/>
      <c r="KTT746" s="479"/>
      <c r="KTU746" s="479"/>
      <c r="KTV746" s="479"/>
      <c r="KTW746" s="479"/>
      <c r="KTX746" s="479"/>
      <c r="KTY746" s="479"/>
      <c r="KTZ746" s="479"/>
      <c r="KUA746" s="479"/>
      <c r="KUB746" s="479"/>
      <c r="KUC746" s="479"/>
      <c r="KUD746" s="479"/>
      <c r="KUE746" s="479"/>
      <c r="KUF746" s="479"/>
      <c r="KUG746" s="479"/>
      <c r="KUH746" s="479"/>
      <c r="KUI746" s="479"/>
      <c r="KUJ746" s="479"/>
      <c r="KUK746" s="479"/>
      <c r="KUL746" s="479"/>
      <c r="KUM746" s="479"/>
      <c r="KUN746" s="479"/>
      <c r="KUO746" s="479"/>
      <c r="KUP746" s="479"/>
      <c r="KUQ746" s="479"/>
      <c r="KUR746" s="479"/>
      <c r="KUS746" s="479"/>
      <c r="KUT746" s="479"/>
      <c r="KUU746" s="479"/>
      <c r="KUV746" s="479"/>
      <c r="KUW746" s="479"/>
      <c r="KUX746" s="479"/>
      <c r="KUY746" s="479"/>
      <c r="KUZ746" s="479"/>
      <c r="KVA746" s="479"/>
      <c r="KVB746" s="479"/>
      <c r="KVC746" s="479"/>
      <c r="KVD746" s="479"/>
      <c r="KVE746" s="479"/>
      <c r="KVF746" s="479"/>
      <c r="KVG746" s="479"/>
      <c r="KVH746" s="479"/>
      <c r="KVI746" s="479"/>
      <c r="KVJ746" s="479"/>
      <c r="KVK746" s="479"/>
      <c r="KVL746" s="479"/>
      <c r="KVM746" s="479"/>
      <c r="KVN746" s="479"/>
      <c r="KVO746" s="479"/>
      <c r="KVP746" s="479"/>
      <c r="KVQ746" s="479"/>
      <c r="KVR746" s="479"/>
      <c r="KVS746" s="479"/>
      <c r="KVT746" s="479"/>
      <c r="KVU746" s="479"/>
      <c r="KVV746" s="479"/>
      <c r="KVW746" s="479"/>
      <c r="KVX746" s="479"/>
      <c r="KVY746" s="479"/>
      <c r="KVZ746" s="479"/>
      <c r="KWA746" s="479"/>
      <c r="KWB746" s="479"/>
      <c r="KWC746" s="479"/>
      <c r="KWD746" s="479"/>
      <c r="KWE746" s="479"/>
      <c r="KWF746" s="479"/>
      <c r="KWG746" s="479"/>
      <c r="KWH746" s="479"/>
      <c r="KWI746" s="479"/>
      <c r="KWJ746" s="479"/>
      <c r="KWK746" s="479"/>
      <c r="KWL746" s="479"/>
      <c r="KWM746" s="479"/>
      <c r="KWN746" s="479"/>
      <c r="KWO746" s="479"/>
      <c r="KWP746" s="479"/>
      <c r="KWQ746" s="479"/>
      <c r="KWR746" s="479"/>
      <c r="KWS746" s="479"/>
      <c r="KWT746" s="479"/>
      <c r="KWU746" s="479"/>
      <c r="KWV746" s="479"/>
      <c r="KWW746" s="479"/>
      <c r="KWX746" s="479"/>
      <c r="KWY746" s="479"/>
      <c r="KWZ746" s="479"/>
      <c r="KXA746" s="479"/>
      <c r="KXB746" s="479"/>
      <c r="KXC746" s="479"/>
      <c r="KXD746" s="479"/>
      <c r="KXE746" s="479"/>
      <c r="KXF746" s="479"/>
      <c r="KXG746" s="479"/>
      <c r="KXH746" s="479"/>
      <c r="KXI746" s="479"/>
      <c r="KXJ746" s="479"/>
      <c r="KXK746" s="479"/>
      <c r="KXL746" s="479"/>
      <c r="KXM746" s="479"/>
      <c r="KXN746" s="479"/>
      <c r="KXO746" s="479"/>
      <c r="KXP746" s="479"/>
      <c r="KXQ746" s="479"/>
      <c r="KXR746" s="479"/>
      <c r="KXS746" s="479"/>
      <c r="KXT746" s="479"/>
      <c r="KXU746" s="479"/>
      <c r="KXV746" s="479"/>
      <c r="KXW746" s="479"/>
      <c r="KXX746" s="479"/>
      <c r="KXY746" s="479"/>
      <c r="KXZ746" s="479"/>
      <c r="KYA746" s="479"/>
      <c r="KYB746" s="479"/>
      <c r="KYC746" s="479"/>
      <c r="KYD746" s="479"/>
      <c r="KYE746" s="479"/>
      <c r="KYF746" s="479"/>
      <c r="KYG746" s="479"/>
      <c r="KYH746" s="479"/>
      <c r="KYI746" s="479"/>
      <c r="KYJ746" s="479"/>
      <c r="KYK746" s="479"/>
      <c r="KYL746" s="479"/>
      <c r="KYM746" s="479"/>
      <c r="KYN746" s="479"/>
      <c r="KYO746" s="479"/>
      <c r="KYP746" s="479"/>
      <c r="KYQ746" s="479"/>
      <c r="KYR746" s="479"/>
      <c r="KYS746" s="479"/>
      <c r="KYT746" s="479"/>
      <c r="KYU746" s="479"/>
      <c r="KYV746" s="479"/>
      <c r="KYW746" s="479"/>
      <c r="KYX746" s="479"/>
      <c r="KYY746" s="479"/>
      <c r="KYZ746" s="479"/>
      <c r="KZA746" s="479"/>
      <c r="KZB746" s="479"/>
      <c r="KZC746" s="479"/>
      <c r="KZD746" s="479"/>
      <c r="KZE746" s="479"/>
      <c r="KZF746" s="479"/>
      <c r="KZG746" s="479"/>
      <c r="KZH746" s="479"/>
      <c r="KZI746" s="479"/>
      <c r="KZJ746" s="479"/>
      <c r="KZK746" s="479"/>
      <c r="KZL746" s="479"/>
      <c r="KZM746" s="479"/>
      <c r="KZN746" s="479"/>
      <c r="KZO746" s="479"/>
      <c r="KZP746" s="479"/>
      <c r="KZQ746" s="479"/>
      <c r="KZR746" s="479"/>
      <c r="KZS746" s="479"/>
      <c r="KZT746" s="479"/>
      <c r="KZU746" s="479"/>
      <c r="KZV746" s="479"/>
      <c r="KZW746" s="479"/>
      <c r="KZX746" s="479"/>
      <c r="KZY746" s="479"/>
      <c r="KZZ746" s="479"/>
      <c r="LAA746" s="479"/>
      <c r="LAB746" s="479"/>
      <c r="LAC746" s="479"/>
      <c r="LAD746" s="479"/>
      <c r="LAE746" s="479"/>
      <c r="LAF746" s="479"/>
      <c r="LAG746" s="479"/>
      <c r="LAH746" s="479"/>
      <c r="LAI746" s="479"/>
      <c r="LAJ746" s="479"/>
      <c r="LAK746" s="479"/>
      <c r="LAL746" s="479"/>
      <c r="LAM746" s="479"/>
      <c r="LAN746" s="479"/>
      <c r="LAO746" s="479"/>
      <c r="LAP746" s="479"/>
      <c r="LAQ746" s="479"/>
      <c r="LAR746" s="479"/>
      <c r="LAS746" s="479"/>
      <c r="LAT746" s="479"/>
      <c r="LAU746" s="479"/>
      <c r="LAV746" s="479"/>
      <c r="LAW746" s="479"/>
      <c r="LAX746" s="479"/>
      <c r="LAY746" s="479"/>
      <c r="LAZ746" s="479"/>
      <c r="LBA746" s="479"/>
      <c r="LBB746" s="479"/>
      <c r="LBC746" s="479"/>
      <c r="LBD746" s="479"/>
      <c r="LBE746" s="479"/>
      <c r="LBF746" s="479"/>
      <c r="LBG746" s="479"/>
      <c r="LBH746" s="479"/>
      <c r="LBI746" s="479"/>
      <c r="LBJ746" s="479"/>
      <c r="LBK746" s="479"/>
      <c r="LBL746" s="479"/>
      <c r="LBM746" s="479"/>
      <c r="LBN746" s="479"/>
      <c r="LBO746" s="479"/>
      <c r="LBP746" s="479"/>
      <c r="LBQ746" s="479"/>
      <c r="LBR746" s="479"/>
      <c r="LBS746" s="479"/>
      <c r="LBT746" s="479"/>
      <c r="LBU746" s="479"/>
      <c r="LBV746" s="479"/>
      <c r="LBW746" s="479"/>
      <c r="LBX746" s="479"/>
      <c r="LBY746" s="479"/>
      <c r="LBZ746" s="479"/>
      <c r="LCA746" s="479"/>
      <c r="LCB746" s="479"/>
      <c r="LCC746" s="479"/>
      <c r="LCD746" s="479"/>
      <c r="LCE746" s="479"/>
      <c r="LCF746" s="479"/>
      <c r="LCG746" s="479"/>
      <c r="LCH746" s="479"/>
      <c r="LCI746" s="479"/>
      <c r="LCJ746" s="479"/>
      <c r="LCK746" s="479"/>
      <c r="LCL746" s="479"/>
      <c r="LCM746" s="479"/>
      <c r="LCN746" s="479"/>
      <c r="LCO746" s="479"/>
      <c r="LCP746" s="479"/>
      <c r="LCQ746" s="479"/>
      <c r="LCR746" s="479"/>
      <c r="LCS746" s="479"/>
      <c r="LCT746" s="479"/>
      <c r="LCU746" s="479"/>
      <c r="LCV746" s="479"/>
      <c r="LCW746" s="479"/>
      <c r="LCX746" s="479"/>
      <c r="LCY746" s="479"/>
      <c r="LCZ746" s="479"/>
      <c r="LDA746" s="479"/>
      <c r="LDB746" s="479"/>
      <c r="LDC746" s="479"/>
      <c r="LDD746" s="479"/>
      <c r="LDE746" s="479"/>
      <c r="LDF746" s="479"/>
      <c r="LDG746" s="479"/>
      <c r="LDH746" s="479"/>
      <c r="LDI746" s="479"/>
      <c r="LDJ746" s="479"/>
      <c r="LDK746" s="479"/>
      <c r="LDL746" s="479"/>
      <c r="LDM746" s="479"/>
      <c r="LDN746" s="479"/>
      <c r="LDO746" s="479"/>
      <c r="LDP746" s="479"/>
      <c r="LDQ746" s="479"/>
      <c r="LDR746" s="479"/>
      <c r="LDS746" s="479"/>
      <c r="LDT746" s="479"/>
      <c r="LDU746" s="479"/>
      <c r="LDV746" s="479"/>
      <c r="LDW746" s="479"/>
      <c r="LDX746" s="479"/>
      <c r="LDY746" s="479"/>
      <c r="LDZ746" s="479"/>
      <c r="LEA746" s="479"/>
      <c r="LEB746" s="479"/>
      <c r="LEC746" s="479"/>
      <c r="LED746" s="479"/>
      <c r="LEE746" s="479"/>
      <c r="LEF746" s="479"/>
      <c r="LEG746" s="479"/>
      <c r="LEH746" s="479"/>
      <c r="LEI746" s="479"/>
      <c r="LEJ746" s="479"/>
      <c r="LEK746" s="479"/>
      <c r="LEL746" s="479"/>
      <c r="LEM746" s="479"/>
      <c r="LEN746" s="479"/>
      <c r="LEO746" s="479"/>
      <c r="LEP746" s="479"/>
      <c r="LEQ746" s="479"/>
      <c r="LER746" s="479"/>
      <c r="LES746" s="479"/>
      <c r="LET746" s="479"/>
      <c r="LEU746" s="479"/>
      <c r="LEV746" s="479"/>
      <c r="LEW746" s="479"/>
      <c r="LEX746" s="479"/>
      <c r="LEY746" s="479"/>
      <c r="LEZ746" s="479"/>
      <c r="LFA746" s="479"/>
      <c r="LFB746" s="479"/>
      <c r="LFC746" s="479"/>
      <c r="LFD746" s="479"/>
      <c r="LFE746" s="479"/>
      <c r="LFF746" s="479"/>
      <c r="LFG746" s="479"/>
      <c r="LFH746" s="479"/>
      <c r="LFI746" s="479"/>
      <c r="LFJ746" s="479"/>
      <c r="LFK746" s="479"/>
      <c r="LFL746" s="479"/>
      <c r="LFM746" s="479"/>
      <c r="LFN746" s="479"/>
      <c r="LFO746" s="479"/>
      <c r="LFP746" s="479"/>
      <c r="LFQ746" s="479"/>
      <c r="LFR746" s="479"/>
      <c r="LFS746" s="479"/>
      <c r="LFT746" s="479"/>
      <c r="LFU746" s="479"/>
      <c r="LFV746" s="479"/>
      <c r="LFW746" s="479"/>
      <c r="LFX746" s="479"/>
      <c r="LFY746" s="479"/>
      <c r="LFZ746" s="479"/>
      <c r="LGA746" s="479"/>
      <c r="LGB746" s="479"/>
      <c r="LGC746" s="479"/>
      <c r="LGD746" s="479"/>
      <c r="LGE746" s="479"/>
      <c r="LGF746" s="479"/>
      <c r="LGG746" s="479"/>
      <c r="LGH746" s="479"/>
      <c r="LGI746" s="479"/>
      <c r="LGJ746" s="479"/>
      <c r="LGK746" s="479"/>
      <c r="LGL746" s="479"/>
      <c r="LGM746" s="479"/>
      <c r="LGN746" s="479"/>
      <c r="LGO746" s="479"/>
      <c r="LGP746" s="479"/>
      <c r="LGQ746" s="479"/>
      <c r="LGR746" s="479"/>
      <c r="LGS746" s="479"/>
      <c r="LGT746" s="479"/>
      <c r="LGU746" s="479"/>
      <c r="LGV746" s="479"/>
      <c r="LGW746" s="479"/>
      <c r="LGX746" s="479"/>
      <c r="LGY746" s="479"/>
      <c r="LGZ746" s="479"/>
      <c r="LHA746" s="479"/>
      <c r="LHB746" s="479"/>
      <c r="LHC746" s="479"/>
      <c r="LHD746" s="479"/>
      <c r="LHE746" s="479"/>
      <c r="LHF746" s="479"/>
      <c r="LHG746" s="479"/>
      <c r="LHH746" s="479"/>
      <c r="LHI746" s="479"/>
      <c r="LHJ746" s="479"/>
      <c r="LHK746" s="479"/>
      <c r="LHL746" s="479"/>
      <c r="LHM746" s="479"/>
      <c r="LHN746" s="479"/>
      <c r="LHO746" s="479"/>
      <c r="LHP746" s="479"/>
      <c r="LHQ746" s="479"/>
      <c r="LHR746" s="479"/>
      <c r="LHS746" s="479"/>
      <c r="LHT746" s="479"/>
      <c r="LHU746" s="479"/>
      <c r="LHV746" s="479"/>
      <c r="LHW746" s="479"/>
      <c r="LHX746" s="479"/>
      <c r="LHY746" s="479"/>
      <c r="LHZ746" s="479"/>
      <c r="LIA746" s="479"/>
      <c r="LIB746" s="479"/>
      <c r="LIC746" s="479"/>
      <c r="LID746" s="479"/>
      <c r="LIE746" s="479"/>
      <c r="LIF746" s="479"/>
      <c r="LIG746" s="479"/>
      <c r="LIH746" s="479"/>
      <c r="LII746" s="479"/>
      <c r="LIJ746" s="479"/>
      <c r="LIK746" s="479"/>
      <c r="LIL746" s="479"/>
      <c r="LIM746" s="479"/>
      <c r="LIN746" s="479"/>
      <c r="LIO746" s="479"/>
      <c r="LIP746" s="479"/>
      <c r="LIQ746" s="479"/>
      <c r="LIR746" s="479"/>
      <c r="LIS746" s="479"/>
      <c r="LIT746" s="479"/>
      <c r="LIU746" s="479"/>
      <c r="LIV746" s="479"/>
      <c r="LIW746" s="479"/>
      <c r="LIX746" s="479"/>
      <c r="LIY746" s="479"/>
      <c r="LIZ746" s="479"/>
      <c r="LJA746" s="479"/>
      <c r="LJB746" s="479"/>
      <c r="LJC746" s="479"/>
      <c r="LJD746" s="479"/>
      <c r="LJE746" s="479"/>
      <c r="LJF746" s="479"/>
      <c r="LJG746" s="479"/>
      <c r="LJH746" s="479"/>
      <c r="LJI746" s="479"/>
      <c r="LJJ746" s="479"/>
      <c r="LJK746" s="479"/>
      <c r="LJL746" s="479"/>
      <c r="LJM746" s="479"/>
      <c r="LJN746" s="479"/>
      <c r="LJO746" s="479"/>
      <c r="LJP746" s="479"/>
      <c r="LJQ746" s="479"/>
      <c r="LJR746" s="479"/>
      <c r="LJS746" s="479"/>
      <c r="LJT746" s="479"/>
      <c r="LJU746" s="479"/>
      <c r="LJV746" s="479"/>
      <c r="LJW746" s="479"/>
      <c r="LJX746" s="479"/>
      <c r="LJY746" s="479"/>
      <c r="LJZ746" s="479"/>
      <c r="LKA746" s="479"/>
      <c r="LKB746" s="479"/>
      <c r="LKC746" s="479"/>
      <c r="LKD746" s="479"/>
      <c r="LKE746" s="479"/>
      <c r="LKF746" s="479"/>
      <c r="LKG746" s="479"/>
      <c r="LKH746" s="479"/>
      <c r="LKI746" s="479"/>
      <c r="LKJ746" s="479"/>
      <c r="LKK746" s="479"/>
      <c r="LKL746" s="479"/>
      <c r="LKM746" s="479"/>
      <c r="LKN746" s="479"/>
      <c r="LKO746" s="479"/>
      <c r="LKP746" s="479"/>
      <c r="LKQ746" s="479"/>
      <c r="LKR746" s="479"/>
      <c r="LKS746" s="479"/>
      <c r="LKT746" s="479"/>
      <c r="LKU746" s="479"/>
      <c r="LKV746" s="479"/>
      <c r="LKW746" s="479"/>
      <c r="LKX746" s="479"/>
      <c r="LKY746" s="479"/>
      <c r="LKZ746" s="479"/>
      <c r="LLA746" s="479"/>
      <c r="LLB746" s="479"/>
      <c r="LLC746" s="479"/>
      <c r="LLD746" s="479"/>
      <c r="LLE746" s="479"/>
      <c r="LLF746" s="479"/>
      <c r="LLG746" s="479"/>
      <c r="LLH746" s="479"/>
      <c r="LLI746" s="479"/>
      <c r="LLJ746" s="479"/>
      <c r="LLK746" s="479"/>
      <c r="LLL746" s="479"/>
      <c r="LLM746" s="479"/>
      <c r="LLN746" s="479"/>
      <c r="LLO746" s="479"/>
      <c r="LLP746" s="479"/>
      <c r="LLQ746" s="479"/>
      <c r="LLR746" s="479"/>
      <c r="LLS746" s="479"/>
      <c r="LLT746" s="479"/>
      <c r="LLU746" s="479"/>
      <c r="LLV746" s="479"/>
      <c r="LLW746" s="479"/>
      <c r="LLX746" s="479"/>
      <c r="LLY746" s="479"/>
      <c r="LLZ746" s="479"/>
      <c r="LMA746" s="479"/>
      <c r="LMB746" s="479"/>
      <c r="LMC746" s="479"/>
      <c r="LMD746" s="479"/>
      <c r="LME746" s="479"/>
      <c r="LMF746" s="479"/>
      <c r="LMG746" s="479"/>
      <c r="LMH746" s="479"/>
      <c r="LMI746" s="479"/>
      <c r="LMJ746" s="479"/>
      <c r="LMK746" s="479"/>
      <c r="LML746" s="479"/>
      <c r="LMM746" s="479"/>
      <c r="LMN746" s="479"/>
      <c r="LMO746" s="479"/>
      <c r="LMP746" s="479"/>
      <c r="LMQ746" s="479"/>
      <c r="LMR746" s="479"/>
      <c r="LMS746" s="479"/>
      <c r="LMT746" s="479"/>
      <c r="LMU746" s="479"/>
      <c r="LMV746" s="479"/>
      <c r="LMW746" s="479"/>
      <c r="LMX746" s="479"/>
      <c r="LMY746" s="479"/>
      <c r="LMZ746" s="479"/>
      <c r="LNA746" s="479"/>
      <c r="LNB746" s="479"/>
      <c r="LNC746" s="479"/>
      <c r="LND746" s="479"/>
      <c r="LNE746" s="479"/>
      <c r="LNF746" s="479"/>
      <c r="LNG746" s="479"/>
      <c r="LNH746" s="479"/>
      <c r="LNI746" s="479"/>
      <c r="LNJ746" s="479"/>
      <c r="LNK746" s="479"/>
      <c r="LNL746" s="479"/>
      <c r="LNM746" s="479"/>
      <c r="LNN746" s="479"/>
      <c r="LNO746" s="479"/>
      <c r="LNP746" s="479"/>
      <c r="LNQ746" s="479"/>
      <c r="LNR746" s="479"/>
      <c r="LNS746" s="479"/>
      <c r="LNT746" s="479"/>
      <c r="LNU746" s="479"/>
      <c r="LNV746" s="479"/>
      <c r="LNW746" s="479"/>
      <c r="LNX746" s="479"/>
      <c r="LNY746" s="479"/>
      <c r="LNZ746" s="479"/>
      <c r="LOA746" s="479"/>
      <c r="LOB746" s="479"/>
      <c r="LOC746" s="479"/>
      <c r="LOD746" s="479"/>
      <c r="LOE746" s="479"/>
      <c r="LOF746" s="479"/>
      <c r="LOG746" s="479"/>
      <c r="LOH746" s="479"/>
      <c r="LOI746" s="479"/>
      <c r="LOJ746" s="479"/>
      <c r="LOK746" s="479"/>
      <c r="LOL746" s="479"/>
      <c r="LOM746" s="479"/>
      <c r="LON746" s="479"/>
      <c r="LOO746" s="479"/>
      <c r="LOP746" s="479"/>
      <c r="LOQ746" s="479"/>
      <c r="LOR746" s="479"/>
      <c r="LOS746" s="479"/>
      <c r="LOT746" s="479"/>
      <c r="LOU746" s="479"/>
      <c r="LOV746" s="479"/>
      <c r="LOW746" s="479"/>
      <c r="LOX746" s="479"/>
      <c r="LOY746" s="479"/>
      <c r="LOZ746" s="479"/>
      <c r="LPA746" s="479"/>
      <c r="LPB746" s="479"/>
      <c r="LPC746" s="479"/>
      <c r="LPD746" s="479"/>
      <c r="LPE746" s="479"/>
      <c r="LPF746" s="479"/>
      <c r="LPG746" s="479"/>
      <c r="LPH746" s="479"/>
      <c r="LPI746" s="479"/>
      <c r="LPJ746" s="479"/>
      <c r="LPK746" s="479"/>
      <c r="LPL746" s="479"/>
      <c r="LPM746" s="479"/>
      <c r="LPN746" s="479"/>
      <c r="LPO746" s="479"/>
      <c r="LPP746" s="479"/>
      <c r="LPQ746" s="479"/>
      <c r="LPR746" s="479"/>
      <c r="LPS746" s="479"/>
      <c r="LPT746" s="479"/>
      <c r="LPU746" s="479"/>
      <c r="LPV746" s="479"/>
      <c r="LPW746" s="479"/>
      <c r="LPX746" s="479"/>
      <c r="LPY746" s="479"/>
      <c r="LPZ746" s="479"/>
      <c r="LQA746" s="479"/>
      <c r="LQB746" s="479"/>
      <c r="LQC746" s="479"/>
      <c r="LQD746" s="479"/>
      <c r="LQE746" s="479"/>
      <c r="LQF746" s="479"/>
      <c r="LQG746" s="479"/>
      <c r="LQH746" s="479"/>
      <c r="LQI746" s="479"/>
      <c r="LQJ746" s="479"/>
      <c r="LQK746" s="479"/>
      <c r="LQL746" s="479"/>
      <c r="LQM746" s="479"/>
      <c r="LQN746" s="479"/>
      <c r="LQO746" s="479"/>
      <c r="LQP746" s="479"/>
      <c r="LQQ746" s="479"/>
      <c r="LQR746" s="479"/>
      <c r="LQS746" s="479"/>
      <c r="LQT746" s="479"/>
      <c r="LQU746" s="479"/>
      <c r="LQV746" s="479"/>
      <c r="LQW746" s="479"/>
      <c r="LQX746" s="479"/>
      <c r="LQY746" s="479"/>
      <c r="LQZ746" s="479"/>
      <c r="LRA746" s="479"/>
      <c r="LRB746" s="479"/>
      <c r="LRC746" s="479"/>
      <c r="LRD746" s="479"/>
      <c r="LRE746" s="479"/>
      <c r="LRF746" s="479"/>
      <c r="LRG746" s="479"/>
      <c r="LRH746" s="479"/>
      <c r="LRI746" s="479"/>
      <c r="LRJ746" s="479"/>
      <c r="LRK746" s="479"/>
      <c r="LRL746" s="479"/>
      <c r="LRM746" s="479"/>
      <c r="LRN746" s="479"/>
      <c r="LRO746" s="479"/>
      <c r="LRP746" s="479"/>
      <c r="LRQ746" s="479"/>
      <c r="LRR746" s="479"/>
      <c r="LRS746" s="479"/>
      <c r="LRT746" s="479"/>
      <c r="LRU746" s="479"/>
      <c r="LRV746" s="479"/>
      <c r="LRW746" s="479"/>
      <c r="LRX746" s="479"/>
      <c r="LRY746" s="479"/>
      <c r="LRZ746" s="479"/>
      <c r="LSA746" s="479"/>
      <c r="LSB746" s="479"/>
      <c r="LSC746" s="479"/>
      <c r="LSD746" s="479"/>
      <c r="LSE746" s="479"/>
      <c r="LSF746" s="479"/>
      <c r="LSG746" s="479"/>
      <c r="LSH746" s="479"/>
      <c r="LSI746" s="479"/>
      <c r="LSJ746" s="479"/>
      <c r="LSK746" s="479"/>
      <c r="LSL746" s="479"/>
      <c r="LSM746" s="479"/>
      <c r="LSN746" s="479"/>
      <c r="LSO746" s="479"/>
      <c r="LSP746" s="479"/>
      <c r="LSQ746" s="479"/>
      <c r="LSR746" s="479"/>
      <c r="LSS746" s="479"/>
      <c r="LST746" s="479"/>
      <c r="LSU746" s="479"/>
      <c r="LSV746" s="479"/>
      <c r="LSW746" s="479"/>
      <c r="LSX746" s="479"/>
      <c r="LSY746" s="479"/>
      <c r="LSZ746" s="479"/>
      <c r="LTA746" s="479"/>
      <c r="LTB746" s="479"/>
      <c r="LTC746" s="479"/>
      <c r="LTD746" s="479"/>
      <c r="LTE746" s="479"/>
      <c r="LTF746" s="479"/>
      <c r="LTG746" s="479"/>
      <c r="LTH746" s="479"/>
      <c r="LTI746" s="479"/>
      <c r="LTJ746" s="479"/>
      <c r="LTK746" s="479"/>
      <c r="LTL746" s="479"/>
      <c r="LTM746" s="479"/>
      <c r="LTN746" s="479"/>
      <c r="LTO746" s="479"/>
      <c r="LTP746" s="479"/>
      <c r="LTQ746" s="479"/>
      <c r="LTR746" s="479"/>
      <c r="LTS746" s="479"/>
      <c r="LTT746" s="479"/>
      <c r="LTU746" s="479"/>
      <c r="LTV746" s="479"/>
      <c r="LTW746" s="479"/>
      <c r="LTX746" s="479"/>
      <c r="LTY746" s="479"/>
      <c r="LTZ746" s="479"/>
      <c r="LUA746" s="479"/>
      <c r="LUB746" s="479"/>
      <c r="LUC746" s="479"/>
      <c r="LUD746" s="479"/>
      <c r="LUE746" s="479"/>
      <c r="LUF746" s="479"/>
      <c r="LUG746" s="479"/>
      <c r="LUH746" s="479"/>
      <c r="LUI746" s="479"/>
      <c r="LUJ746" s="479"/>
      <c r="LUK746" s="479"/>
      <c r="LUL746" s="479"/>
      <c r="LUM746" s="479"/>
      <c r="LUN746" s="479"/>
      <c r="LUO746" s="479"/>
      <c r="LUP746" s="479"/>
      <c r="LUQ746" s="479"/>
      <c r="LUR746" s="479"/>
      <c r="LUS746" s="479"/>
      <c r="LUT746" s="479"/>
      <c r="LUU746" s="479"/>
      <c r="LUV746" s="479"/>
      <c r="LUW746" s="479"/>
      <c r="LUX746" s="479"/>
      <c r="LUY746" s="479"/>
      <c r="LUZ746" s="479"/>
      <c r="LVA746" s="479"/>
      <c r="LVB746" s="479"/>
      <c r="LVC746" s="479"/>
      <c r="LVD746" s="479"/>
      <c r="LVE746" s="479"/>
      <c r="LVF746" s="479"/>
      <c r="LVG746" s="479"/>
      <c r="LVH746" s="479"/>
      <c r="LVI746" s="479"/>
      <c r="LVJ746" s="479"/>
      <c r="LVK746" s="479"/>
      <c r="LVL746" s="479"/>
      <c r="LVM746" s="479"/>
      <c r="LVN746" s="479"/>
      <c r="LVO746" s="479"/>
      <c r="LVP746" s="479"/>
      <c r="LVQ746" s="479"/>
      <c r="LVR746" s="479"/>
      <c r="LVS746" s="479"/>
      <c r="LVT746" s="479"/>
      <c r="LVU746" s="479"/>
      <c r="LVV746" s="479"/>
      <c r="LVW746" s="479"/>
      <c r="LVX746" s="479"/>
      <c r="LVY746" s="479"/>
      <c r="LVZ746" s="479"/>
      <c r="LWA746" s="479"/>
      <c r="LWB746" s="479"/>
      <c r="LWC746" s="479"/>
      <c r="LWD746" s="479"/>
      <c r="LWE746" s="479"/>
      <c r="LWF746" s="479"/>
      <c r="LWG746" s="479"/>
      <c r="LWH746" s="479"/>
      <c r="LWI746" s="479"/>
      <c r="LWJ746" s="479"/>
      <c r="LWK746" s="479"/>
      <c r="LWL746" s="479"/>
      <c r="LWM746" s="479"/>
      <c r="LWN746" s="479"/>
      <c r="LWO746" s="479"/>
      <c r="LWP746" s="479"/>
      <c r="LWQ746" s="479"/>
      <c r="LWR746" s="479"/>
      <c r="LWS746" s="479"/>
      <c r="LWT746" s="479"/>
      <c r="LWU746" s="479"/>
      <c r="LWV746" s="479"/>
      <c r="LWW746" s="479"/>
      <c r="LWX746" s="479"/>
      <c r="LWY746" s="479"/>
      <c r="LWZ746" s="479"/>
      <c r="LXA746" s="479"/>
      <c r="LXB746" s="479"/>
      <c r="LXC746" s="479"/>
      <c r="LXD746" s="479"/>
      <c r="LXE746" s="479"/>
      <c r="LXF746" s="479"/>
      <c r="LXG746" s="479"/>
      <c r="LXH746" s="479"/>
      <c r="LXI746" s="479"/>
      <c r="LXJ746" s="479"/>
      <c r="LXK746" s="479"/>
      <c r="LXL746" s="479"/>
      <c r="LXM746" s="479"/>
      <c r="LXN746" s="479"/>
      <c r="LXO746" s="479"/>
      <c r="LXP746" s="479"/>
      <c r="LXQ746" s="479"/>
      <c r="LXR746" s="479"/>
      <c r="LXS746" s="479"/>
      <c r="LXT746" s="479"/>
      <c r="LXU746" s="479"/>
      <c r="LXV746" s="479"/>
      <c r="LXW746" s="479"/>
      <c r="LXX746" s="479"/>
      <c r="LXY746" s="479"/>
      <c r="LXZ746" s="479"/>
      <c r="LYA746" s="479"/>
      <c r="LYB746" s="479"/>
      <c r="LYC746" s="479"/>
      <c r="LYD746" s="479"/>
      <c r="LYE746" s="479"/>
      <c r="LYF746" s="479"/>
      <c r="LYG746" s="479"/>
      <c r="LYH746" s="479"/>
      <c r="LYI746" s="479"/>
      <c r="LYJ746" s="479"/>
      <c r="LYK746" s="479"/>
      <c r="LYL746" s="479"/>
      <c r="LYM746" s="479"/>
      <c r="LYN746" s="479"/>
      <c r="LYO746" s="479"/>
      <c r="LYP746" s="479"/>
      <c r="LYQ746" s="479"/>
      <c r="LYR746" s="479"/>
      <c r="LYS746" s="479"/>
      <c r="LYT746" s="479"/>
      <c r="LYU746" s="479"/>
      <c r="LYV746" s="479"/>
      <c r="LYW746" s="479"/>
      <c r="LYX746" s="479"/>
      <c r="LYY746" s="479"/>
      <c r="LYZ746" s="479"/>
      <c r="LZA746" s="479"/>
      <c r="LZB746" s="479"/>
      <c r="LZC746" s="479"/>
      <c r="LZD746" s="479"/>
      <c r="LZE746" s="479"/>
      <c r="LZF746" s="479"/>
      <c r="LZG746" s="479"/>
      <c r="LZH746" s="479"/>
      <c r="LZI746" s="479"/>
      <c r="LZJ746" s="479"/>
      <c r="LZK746" s="479"/>
      <c r="LZL746" s="479"/>
      <c r="LZM746" s="479"/>
      <c r="LZN746" s="479"/>
      <c r="LZO746" s="479"/>
      <c r="LZP746" s="479"/>
      <c r="LZQ746" s="479"/>
      <c r="LZR746" s="479"/>
      <c r="LZS746" s="479"/>
      <c r="LZT746" s="479"/>
      <c r="LZU746" s="479"/>
      <c r="LZV746" s="479"/>
      <c r="LZW746" s="479"/>
      <c r="LZX746" s="479"/>
      <c r="LZY746" s="479"/>
      <c r="LZZ746" s="479"/>
      <c r="MAA746" s="479"/>
      <c r="MAB746" s="479"/>
      <c r="MAC746" s="479"/>
      <c r="MAD746" s="479"/>
      <c r="MAE746" s="479"/>
      <c r="MAF746" s="479"/>
      <c r="MAG746" s="479"/>
      <c r="MAH746" s="479"/>
      <c r="MAI746" s="479"/>
      <c r="MAJ746" s="479"/>
      <c r="MAK746" s="479"/>
      <c r="MAL746" s="479"/>
      <c r="MAM746" s="479"/>
      <c r="MAN746" s="479"/>
      <c r="MAO746" s="479"/>
      <c r="MAP746" s="479"/>
      <c r="MAQ746" s="479"/>
      <c r="MAR746" s="479"/>
      <c r="MAS746" s="479"/>
      <c r="MAT746" s="479"/>
      <c r="MAU746" s="479"/>
      <c r="MAV746" s="479"/>
      <c r="MAW746" s="479"/>
      <c r="MAX746" s="479"/>
      <c r="MAY746" s="479"/>
      <c r="MAZ746" s="479"/>
      <c r="MBA746" s="479"/>
      <c r="MBB746" s="479"/>
      <c r="MBC746" s="479"/>
      <c r="MBD746" s="479"/>
      <c r="MBE746" s="479"/>
      <c r="MBF746" s="479"/>
      <c r="MBG746" s="479"/>
      <c r="MBH746" s="479"/>
      <c r="MBI746" s="479"/>
      <c r="MBJ746" s="479"/>
      <c r="MBK746" s="479"/>
      <c r="MBL746" s="479"/>
      <c r="MBM746" s="479"/>
      <c r="MBN746" s="479"/>
      <c r="MBO746" s="479"/>
      <c r="MBP746" s="479"/>
      <c r="MBQ746" s="479"/>
      <c r="MBR746" s="479"/>
      <c r="MBS746" s="479"/>
      <c r="MBT746" s="479"/>
      <c r="MBU746" s="479"/>
      <c r="MBV746" s="479"/>
      <c r="MBW746" s="479"/>
      <c r="MBX746" s="479"/>
      <c r="MBY746" s="479"/>
      <c r="MBZ746" s="479"/>
      <c r="MCA746" s="479"/>
      <c r="MCB746" s="479"/>
      <c r="MCC746" s="479"/>
      <c r="MCD746" s="479"/>
      <c r="MCE746" s="479"/>
      <c r="MCF746" s="479"/>
      <c r="MCG746" s="479"/>
      <c r="MCH746" s="479"/>
      <c r="MCI746" s="479"/>
      <c r="MCJ746" s="479"/>
      <c r="MCK746" s="479"/>
      <c r="MCL746" s="479"/>
      <c r="MCM746" s="479"/>
      <c r="MCN746" s="479"/>
      <c r="MCO746" s="479"/>
      <c r="MCP746" s="479"/>
      <c r="MCQ746" s="479"/>
      <c r="MCR746" s="479"/>
      <c r="MCS746" s="479"/>
      <c r="MCT746" s="479"/>
      <c r="MCU746" s="479"/>
      <c r="MCV746" s="479"/>
      <c r="MCW746" s="479"/>
      <c r="MCX746" s="479"/>
      <c r="MCY746" s="479"/>
      <c r="MCZ746" s="479"/>
      <c r="MDA746" s="479"/>
      <c r="MDB746" s="479"/>
      <c r="MDC746" s="479"/>
      <c r="MDD746" s="479"/>
      <c r="MDE746" s="479"/>
      <c r="MDF746" s="479"/>
      <c r="MDG746" s="479"/>
      <c r="MDH746" s="479"/>
      <c r="MDI746" s="479"/>
      <c r="MDJ746" s="479"/>
      <c r="MDK746" s="479"/>
      <c r="MDL746" s="479"/>
      <c r="MDM746" s="479"/>
      <c r="MDN746" s="479"/>
      <c r="MDO746" s="479"/>
      <c r="MDP746" s="479"/>
      <c r="MDQ746" s="479"/>
      <c r="MDR746" s="479"/>
      <c r="MDS746" s="479"/>
      <c r="MDT746" s="479"/>
      <c r="MDU746" s="479"/>
      <c r="MDV746" s="479"/>
      <c r="MDW746" s="479"/>
      <c r="MDX746" s="479"/>
      <c r="MDY746" s="479"/>
      <c r="MDZ746" s="479"/>
      <c r="MEA746" s="479"/>
      <c r="MEB746" s="479"/>
      <c r="MEC746" s="479"/>
      <c r="MED746" s="479"/>
      <c r="MEE746" s="479"/>
      <c r="MEF746" s="479"/>
      <c r="MEG746" s="479"/>
      <c r="MEH746" s="479"/>
      <c r="MEI746" s="479"/>
      <c r="MEJ746" s="479"/>
      <c r="MEK746" s="479"/>
      <c r="MEL746" s="479"/>
      <c r="MEM746" s="479"/>
      <c r="MEN746" s="479"/>
      <c r="MEO746" s="479"/>
      <c r="MEP746" s="479"/>
      <c r="MEQ746" s="479"/>
      <c r="MER746" s="479"/>
      <c r="MES746" s="479"/>
      <c r="MET746" s="479"/>
      <c r="MEU746" s="479"/>
      <c r="MEV746" s="479"/>
      <c r="MEW746" s="479"/>
      <c r="MEX746" s="479"/>
      <c r="MEY746" s="479"/>
      <c r="MEZ746" s="479"/>
      <c r="MFA746" s="479"/>
      <c r="MFB746" s="479"/>
      <c r="MFC746" s="479"/>
      <c r="MFD746" s="479"/>
      <c r="MFE746" s="479"/>
      <c r="MFF746" s="479"/>
      <c r="MFG746" s="479"/>
      <c r="MFH746" s="479"/>
      <c r="MFI746" s="479"/>
      <c r="MFJ746" s="479"/>
      <c r="MFK746" s="479"/>
      <c r="MFL746" s="479"/>
      <c r="MFM746" s="479"/>
      <c r="MFN746" s="479"/>
      <c r="MFO746" s="479"/>
      <c r="MFP746" s="479"/>
      <c r="MFQ746" s="479"/>
      <c r="MFR746" s="479"/>
      <c r="MFS746" s="479"/>
      <c r="MFT746" s="479"/>
      <c r="MFU746" s="479"/>
      <c r="MFV746" s="479"/>
      <c r="MFW746" s="479"/>
      <c r="MFX746" s="479"/>
      <c r="MFY746" s="479"/>
      <c r="MFZ746" s="479"/>
      <c r="MGA746" s="479"/>
      <c r="MGB746" s="479"/>
      <c r="MGC746" s="479"/>
      <c r="MGD746" s="479"/>
      <c r="MGE746" s="479"/>
      <c r="MGF746" s="479"/>
      <c r="MGG746" s="479"/>
      <c r="MGH746" s="479"/>
      <c r="MGI746" s="479"/>
      <c r="MGJ746" s="479"/>
      <c r="MGK746" s="479"/>
      <c r="MGL746" s="479"/>
      <c r="MGM746" s="479"/>
      <c r="MGN746" s="479"/>
      <c r="MGO746" s="479"/>
      <c r="MGP746" s="479"/>
      <c r="MGQ746" s="479"/>
      <c r="MGR746" s="479"/>
      <c r="MGS746" s="479"/>
      <c r="MGT746" s="479"/>
      <c r="MGU746" s="479"/>
      <c r="MGV746" s="479"/>
      <c r="MGW746" s="479"/>
      <c r="MGX746" s="479"/>
      <c r="MGY746" s="479"/>
      <c r="MGZ746" s="479"/>
      <c r="MHA746" s="479"/>
      <c r="MHB746" s="479"/>
      <c r="MHC746" s="479"/>
      <c r="MHD746" s="479"/>
      <c r="MHE746" s="479"/>
      <c r="MHF746" s="479"/>
      <c r="MHG746" s="479"/>
      <c r="MHH746" s="479"/>
      <c r="MHI746" s="479"/>
      <c r="MHJ746" s="479"/>
      <c r="MHK746" s="479"/>
      <c r="MHL746" s="479"/>
      <c r="MHM746" s="479"/>
      <c r="MHN746" s="479"/>
      <c r="MHO746" s="479"/>
      <c r="MHP746" s="479"/>
      <c r="MHQ746" s="479"/>
      <c r="MHR746" s="479"/>
      <c r="MHS746" s="479"/>
      <c r="MHT746" s="479"/>
      <c r="MHU746" s="479"/>
      <c r="MHV746" s="479"/>
      <c r="MHW746" s="479"/>
      <c r="MHX746" s="479"/>
      <c r="MHY746" s="479"/>
      <c r="MHZ746" s="479"/>
      <c r="MIA746" s="479"/>
      <c r="MIB746" s="479"/>
      <c r="MIC746" s="479"/>
      <c r="MID746" s="479"/>
      <c r="MIE746" s="479"/>
      <c r="MIF746" s="479"/>
      <c r="MIG746" s="479"/>
      <c r="MIH746" s="479"/>
      <c r="MII746" s="479"/>
      <c r="MIJ746" s="479"/>
      <c r="MIK746" s="479"/>
      <c r="MIL746" s="479"/>
      <c r="MIM746" s="479"/>
      <c r="MIN746" s="479"/>
      <c r="MIO746" s="479"/>
      <c r="MIP746" s="479"/>
      <c r="MIQ746" s="479"/>
      <c r="MIR746" s="479"/>
      <c r="MIS746" s="479"/>
      <c r="MIT746" s="479"/>
      <c r="MIU746" s="479"/>
      <c r="MIV746" s="479"/>
      <c r="MIW746" s="479"/>
      <c r="MIX746" s="479"/>
      <c r="MIY746" s="479"/>
      <c r="MIZ746" s="479"/>
      <c r="MJA746" s="479"/>
      <c r="MJB746" s="479"/>
      <c r="MJC746" s="479"/>
      <c r="MJD746" s="479"/>
      <c r="MJE746" s="479"/>
      <c r="MJF746" s="479"/>
      <c r="MJG746" s="479"/>
      <c r="MJH746" s="479"/>
      <c r="MJI746" s="479"/>
      <c r="MJJ746" s="479"/>
      <c r="MJK746" s="479"/>
      <c r="MJL746" s="479"/>
      <c r="MJM746" s="479"/>
      <c r="MJN746" s="479"/>
      <c r="MJO746" s="479"/>
      <c r="MJP746" s="479"/>
      <c r="MJQ746" s="479"/>
      <c r="MJR746" s="479"/>
      <c r="MJS746" s="479"/>
      <c r="MJT746" s="479"/>
      <c r="MJU746" s="479"/>
      <c r="MJV746" s="479"/>
      <c r="MJW746" s="479"/>
      <c r="MJX746" s="479"/>
      <c r="MJY746" s="479"/>
      <c r="MJZ746" s="479"/>
      <c r="MKA746" s="479"/>
      <c r="MKB746" s="479"/>
      <c r="MKC746" s="479"/>
      <c r="MKD746" s="479"/>
      <c r="MKE746" s="479"/>
      <c r="MKF746" s="479"/>
      <c r="MKG746" s="479"/>
      <c r="MKH746" s="479"/>
      <c r="MKI746" s="479"/>
      <c r="MKJ746" s="479"/>
      <c r="MKK746" s="479"/>
      <c r="MKL746" s="479"/>
      <c r="MKM746" s="479"/>
      <c r="MKN746" s="479"/>
      <c r="MKO746" s="479"/>
      <c r="MKP746" s="479"/>
      <c r="MKQ746" s="479"/>
      <c r="MKR746" s="479"/>
      <c r="MKS746" s="479"/>
      <c r="MKT746" s="479"/>
      <c r="MKU746" s="479"/>
      <c r="MKV746" s="479"/>
      <c r="MKW746" s="479"/>
      <c r="MKX746" s="479"/>
      <c r="MKY746" s="479"/>
      <c r="MKZ746" s="479"/>
      <c r="MLA746" s="479"/>
      <c r="MLB746" s="479"/>
      <c r="MLC746" s="479"/>
      <c r="MLD746" s="479"/>
      <c r="MLE746" s="479"/>
      <c r="MLF746" s="479"/>
      <c r="MLG746" s="479"/>
      <c r="MLH746" s="479"/>
      <c r="MLI746" s="479"/>
      <c r="MLJ746" s="479"/>
      <c r="MLK746" s="479"/>
      <c r="MLL746" s="479"/>
      <c r="MLM746" s="479"/>
      <c r="MLN746" s="479"/>
      <c r="MLO746" s="479"/>
      <c r="MLP746" s="479"/>
      <c r="MLQ746" s="479"/>
      <c r="MLR746" s="479"/>
      <c r="MLS746" s="479"/>
      <c r="MLT746" s="479"/>
      <c r="MLU746" s="479"/>
      <c r="MLV746" s="479"/>
      <c r="MLW746" s="479"/>
      <c r="MLX746" s="479"/>
      <c r="MLY746" s="479"/>
      <c r="MLZ746" s="479"/>
      <c r="MMA746" s="479"/>
      <c r="MMB746" s="479"/>
      <c r="MMC746" s="479"/>
      <c r="MMD746" s="479"/>
      <c r="MME746" s="479"/>
      <c r="MMF746" s="479"/>
      <c r="MMG746" s="479"/>
      <c r="MMH746" s="479"/>
      <c r="MMI746" s="479"/>
      <c r="MMJ746" s="479"/>
      <c r="MMK746" s="479"/>
      <c r="MML746" s="479"/>
      <c r="MMM746" s="479"/>
      <c r="MMN746" s="479"/>
      <c r="MMO746" s="479"/>
      <c r="MMP746" s="479"/>
      <c r="MMQ746" s="479"/>
      <c r="MMR746" s="479"/>
      <c r="MMS746" s="479"/>
      <c r="MMT746" s="479"/>
      <c r="MMU746" s="479"/>
      <c r="MMV746" s="479"/>
      <c r="MMW746" s="479"/>
      <c r="MMX746" s="479"/>
      <c r="MMY746" s="479"/>
      <c r="MMZ746" s="479"/>
      <c r="MNA746" s="479"/>
      <c r="MNB746" s="479"/>
      <c r="MNC746" s="479"/>
      <c r="MND746" s="479"/>
      <c r="MNE746" s="479"/>
      <c r="MNF746" s="479"/>
      <c r="MNG746" s="479"/>
      <c r="MNH746" s="479"/>
      <c r="MNI746" s="479"/>
      <c r="MNJ746" s="479"/>
      <c r="MNK746" s="479"/>
      <c r="MNL746" s="479"/>
      <c r="MNM746" s="479"/>
      <c r="MNN746" s="479"/>
      <c r="MNO746" s="479"/>
      <c r="MNP746" s="479"/>
      <c r="MNQ746" s="479"/>
      <c r="MNR746" s="479"/>
      <c r="MNS746" s="479"/>
      <c r="MNT746" s="479"/>
      <c r="MNU746" s="479"/>
      <c r="MNV746" s="479"/>
      <c r="MNW746" s="479"/>
      <c r="MNX746" s="479"/>
      <c r="MNY746" s="479"/>
      <c r="MNZ746" s="479"/>
      <c r="MOA746" s="479"/>
      <c r="MOB746" s="479"/>
      <c r="MOC746" s="479"/>
      <c r="MOD746" s="479"/>
      <c r="MOE746" s="479"/>
      <c r="MOF746" s="479"/>
      <c r="MOG746" s="479"/>
      <c r="MOH746" s="479"/>
      <c r="MOI746" s="479"/>
      <c r="MOJ746" s="479"/>
      <c r="MOK746" s="479"/>
      <c r="MOL746" s="479"/>
      <c r="MOM746" s="479"/>
      <c r="MON746" s="479"/>
      <c r="MOO746" s="479"/>
      <c r="MOP746" s="479"/>
      <c r="MOQ746" s="479"/>
      <c r="MOR746" s="479"/>
      <c r="MOS746" s="479"/>
      <c r="MOT746" s="479"/>
      <c r="MOU746" s="479"/>
      <c r="MOV746" s="479"/>
      <c r="MOW746" s="479"/>
      <c r="MOX746" s="479"/>
      <c r="MOY746" s="479"/>
      <c r="MOZ746" s="479"/>
      <c r="MPA746" s="479"/>
      <c r="MPB746" s="479"/>
      <c r="MPC746" s="479"/>
      <c r="MPD746" s="479"/>
      <c r="MPE746" s="479"/>
      <c r="MPF746" s="479"/>
      <c r="MPG746" s="479"/>
      <c r="MPH746" s="479"/>
      <c r="MPI746" s="479"/>
      <c r="MPJ746" s="479"/>
      <c r="MPK746" s="479"/>
      <c r="MPL746" s="479"/>
      <c r="MPM746" s="479"/>
      <c r="MPN746" s="479"/>
      <c r="MPO746" s="479"/>
      <c r="MPP746" s="479"/>
      <c r="MPQ746" s="479"/>
      <c r="MPR746" s="479"/>
      <c r="MPS746" s="479"/>
      <c r="MPT746" s="479"/>
      <c r="MPU746" s="479"/>
      <c r="MPV746" s="479"/>
      <c r="MPW746" s="479"/>
      <c r="MPX746" s="479"/>
      <c r="MPY746" s="479"/>
      <c r="MPZ746" s="479"/>
      <c r="MQA746" s="479"/>
      <c r="MQB746" s="479"/>
      <c r="MQC746" s="479"/>
      <c r="MQD746" s="479"/>
      <c r="MQE746" s="479"/>
      <c r="MQF746" s="479"/>
      <c r="MQG746" s="479"/>
      <c r="MQH746" s="479"/>
      <c r="MQI746" s="479"/>
      <c r="MQJ746" s="479"/>
      <c r="MQK746" s="479"/>
      <c r="MQL746" s="479"/>
      <c r="MQM746" s="479"/>
      <c r="MQN746" s="479"/>
      <c r="MQO746" s="479"/>
      <c r="MQP746" s="479"/>
      <c r="MQQ746" s="479"/>
      <c r="MQR746" s="479"/>
      <c r="MQS746" s="479"/>
      <c r="MQT746" s="479"/>
      <c r="MQU746" s="479"/>
      <c r="MQV746" s="479"/>
      <c r="MQW746" s="479"/>
      <c r="MQX746" s="479"/>
      <c r="MQY746" s="479"/>
      <c r="MQZ746" s="479"/>
      <c r="MRA746" s="479"/>
      <c r="MRB746" s="479"/>
      <c r="MRC746" s="479"/>
      <c r="MRD746" s="479"/>
      <c r="MRE746" s="479"/>
      <c r="MRF746" s="479"/>
      <c r="MRG746" s="479"/>
      <c r="MRH746" s="479"/>
      <c r="MRI746" s="479"/>
      <c r="MRJ746" s="479"/>
      <c r="MRK746" s="479"/>
      <c r="MRL746" s="479"/>
      <c r="MRM746" s="479"/>
      <c r="MRN746" s="479"/>
      <c r="MRO746" s="479"/>
      <c r="MRP746" s="479"/>
      <c r="MRQ746" s="479"/>
      <c r="MRR746" s="479"/>
      <c r="MRS746" s="479"/>
      <c r="MRT746" s="479"/>
      <c r="MRU746" s="479"/>
      <c r="MRV746" s="479"/>
      <c r="MRW746" s="479"/>
      <c r="MRX746" s="479"/>
      <c r="MRY746" s="479"/>
      <c r="MRZ746" s="479"/>
      <c r="MSA746" s="479"/>
      <c r="MSB746" s="479"/>
      <c r="MSC746" s="479"/>
      <c r="MSD746" s="479"/>
      <c r="MSE746" s="479"/>
      <c r="MSF746" s="479"/>
      <c r="MSG746" s="479"/>
      <c r="MSH746" s="479"/>
      <c r="MSI746" s="479"/>
      <c r="MSJ746" s="479"/>
      <c r="MSK746" s="479"/>
      <c r="MSL746" s="479"/>
      <c r="MSM746" s="479"/>
      <c r="MSN746" s="479"/>
      <c r="MSO746" s="479"/>
      <c r="MSP746" s="479"/>
      <c r="MSQ746" s="479"/>
      <c r="MSR746" s="479"/>
      <c r="MSS746" s="479"/>
      <c r="MST746" s="479"/>
      <c r="MSU746" s="479"/>
      <c r="MSV746" s="479"/>
      <c r="MSW746" s="479"/>
      <c r="MSX746" s="479"/>
      <c r="MSY746" s="479"/>
      <c r="MSZ746" s="479"/>
      <c r="MTA746" s="479"/>
      <c r="MTB746" s="479"/>
      <c r="MTC746" s="479"/>
      <c r="MTD746" s="479"/>
      <c r="MTE746" s="479"/>
      <c r="MTF746" s="479"/>
      <c r="MTG746" s="479"/>
      <c r="MTH746" s="479"/>
      <c r="MTI746" s="479"/>
      <c r="MTJ746" s="479"/>
      <c r="MTK746" s="479"/>
      <c r="MTL746" s="479"/>
      <c r="MTM746" s="479"/>
      <c r="MTN746" s="479"/>
      <c r="MTO746" s="479"/>
      <c r="MTP746" s="479"/>
      <c r="MTQ746" s="479"/>
      <c r="MTR746" s="479"/>
      <c r="MTS746" s="479"/>
      <c r="MTT746" s="479"/>
      <c r="MTU746" s="479"/>
      <c r="MTV746" s="479"/>
      <c r="MTW746" s="479"/>
      <c r="MTX746" s="479"/>
      <c r="MTY746" s="479"/>
      <c r="MTZ746" s="479"/>
      <c r="MUA746" s="479"/>
      <c r="MUB746" s="479"/>
      <c r="MUC746" s="479"/>
      <c r="MUD746" s="479"/>
      <c r="MUE746" s="479"/>
      <c r="MUF746" s="479"/>
      <c r="MUG746" s="479"/>
      <c r="MUH746" s="479"/>
      <c r="MUI746" s="479"/>
      <c r="MUJ746" s="479"/>
      <c r="MUK746" s="479"/>
      <c r="MUL746" s="479"/>
      <c r="MUM746" s="479"/>
      <c r="MUN746" s="479"/>
      <c r="MUO746" s="479"/>
      <c r="MUP746" s="479"/>
      <c r="MUQ746" s="479"/>
      <c r="MUR746" s="479"/>
      <c r="MUS746" s="479"/>
      <c r="MUT746" s="479"/>
      <c r="MUU746" s="479"/>
      <c r="MUV746" s="479"/>
      <c r="MUW746" s="479"/>
      <c r="MUX746" s="479"/>
      <c r="MUY746" s="479"/>
      <c r="MUZ746" s="479"/>
      <c r="MVA746" s="479"/>
      <c r="MVB746" s="479"/>
      <c r="MVC746" s="479"/>
      <c r="MVD746" s="479"/>
      <c r="MVE746" s="479"/>
      <c r="MVF746" s="479"/>
      <c r="MVG746" s="479"/>
      <c r="MVH746" s="479"/>
      <c r="MVI746" s="479"/>
      <c r="MVJ746" s="479"/>
      <c r="MVK746" s="479"/>
      <c r="MVL746" s="479"/>
      <c r="MVM746" s="479"/>
      <c r="MVN746" s="479"/>
      <c r="MVO746" s="479"/>
      <c r="MVP746" s="479"/>
      <c r="MVQ746" s="479"/>
      <c r="MVR746" s="479"/>
      <c r="MVS746" s="479"/>
      <c r="MVT746" s="479"/>
      <c r="MVU746" s="479"/>
      <c r="MVV746" s="479"/>
      <c r="MVW746" s="479"/>
      <c r="MVX746" s="479"/>
      <c r="MVY746" s="479"/>
      <c r="MVZ746" s="479"/>
      <c r="MWA746" s="479"/>
      <c r="MWB746" s="479"/>
      <c r="MWC746" s="479"/>
      <c r="MWD746" s="479"/>
      <c r="MWE746" s="479"/>
      <c r="MWF746" s="479"/>
      <c r="MWG746" s="479"/>
      <c r="MWH746" s="479"/>
      <c r="MWI746" s="479"/>
      <c r="MWJ746" s="479"/>
      <c r="MWK746" s="479"/>
      <c r="MWL746" s="479"/>
      <c r="MWM746" s="479"/>
      <c r="MWN746" s="479"/>
      <c r="MWO746" s="479"/>
      <c r="MWP746" s="479"/>
      <c r="MWQ746" s="479"/>
      <c r="MWR746" s="479"/>
      <c r="MWS746" s="479"/>
      <c r="MWT746" s="479"/>
      <c r="MWU746" s="479"/>
      <c r="MWV746" s="479"/>
      <c r="MWW746" s="479"/>
      <c r="MWX746" s="479"/>
      <c r="MWY746" s="479"/>
      <c r="MWZ746" s="479"/>
      <c r="MXA746" s="479"/>
      <c r="MXB746" s="479"/>
      <c r="MXC746" s="479"/>
      <c r="MXD746" s="479"/>
      <c r="MXE746" s="479"/>
      <c r="MXF746" s="479"/>
      <c r="MXG746" s="479"/>
      <c r="MXH746" s="479"/>
      <c r="MXI746" s="479"/>
      <c r="MXJ746" s="479"/>
      <c r="MXK746" s="479"/>
      <c r="MXL746" s="479"/>
      <c r="MXM746" s="479"/>
      <c r="MXN746" s="479"/>
      <c r="MXO746" s="479"/>
      <c r="MXP746" s="479"/>
      <c r="MXQ746" s="479"/>
      <c r="MXR746" s="479"/>
      <c r="MXS746" s="479"/>
      <c r="MXT746" s="479"/>
      <c r="MXU746" s="479"/>
      <c r="MXV746" s="479"/>
      <c r="MXW746" s="479"/>
      <c r="MXX746" s="479"/>
      <c r="MXY746" s="479"/>
      <c r="MXZ746" s="479"/>
      <c r="MYA746" s="479"/>
      <c r="MYB746" s="479"/>
      <c r="MYC746" s="479"/>
      <c r="MYD746" s="479"/>
      <c r="MYE746" s="479"/>
      <c r="MYF746" s="479"/>
      <c r="MYG746" s="479"/>
      <c r="MYH746" s="479"/>
      <c r="MYI746" s="479"/>
      <c r="MYJ746" s="479"/>
      <c r="MYK746" s="479"/>
      <c r="MYL746" s="479"/>
      <c r="MYM746" s="479"/>
      <c r="MYN746" s="479"/>
      <c r="MYO746" s="479"/>
      <c r="MYP746" s="479"/>
      <c r="MYQ746" s="479"/>
      <c r="MYR746" s="479"/>
      <c r="MYS746" s="479"/>
      <c r="MYT746" s="479"/>
      <c r="MYU746" s="479"/>
      <c r="MYV746" s="479"/>
      <c r="MYW746" s="479"/>
      <c r="MYX746" s="479"/>
      <c r="MYY746" s="479"/>
      <c r="MYZ746" s="479"/>
      <c r="MZA746" s="479"/>
      <c r="MZB746" s="479"/>
      <c r="MZC746" s="479"/>
      <c r="MZD746" s="479"/>
      <c r="MZE746" s="479"/>
      <c r="MZF746" s="479"/>
      <c r="MZG746" s="479"/>
      <c r="MZH746" s="479"/>
      <c r="MZI746" s="479"/>
      <c r="MZJ746" s="479"/>
      <c r="MZK746" s="479"/>
      <c r="MZL746" s="479"/>
      <c r="MZM746" s="479"/>
      <c r="MZN746" s="479"/>
      <c r="MZO746" s="479"/>
      <c r="MZP746" s="479"/>
      <c r="MZQ746" s="479"/>
      <c r="MZR746" s="479"/>
      <c r="MZS746" s="479"/>
      <c r="MZT746" s="479"/>
      <c r="MZU746" s="479"/>
      <c r="MZV746" s="479"/>
      <c r="MZW746" s="479"/>
      <c r="MZX746" s="479"/>
      <c r="MZY746" s="479"/>
      <c r="MZZ746" s="479"/>
      <c r="NAA746" s="479"/>
      <c r="NAB746" s="479"/>
      <c r="NAC746" s="479"/>
      <c r="NAD746" s="479"/>
      <c r="NAE746" s="479"/>
      <c r="NAF746" s="479"/>
      <c r="NAG746" s="479"/>
      <c r="NAH746" s="479"/>
      <c r="NAI746" s="479"/>
      <c r="NAJ746" s="479"/>
      <c r="NAK746" s="479"/>
      <c r="NAL746" s="479"/>
      <c r="NAM746" s="479"/>
      <c r="NAN746" s="479"/>
      <c r="NAO746" s="479"/>
      <c r="NAP746" s="479"/>
      <c r="NAQ746" s="479"/>
      <c r="NAR746" s="479"/>
      <c r="NAS746" s="479"/>
      <c r="NAT746" s="479"/>
      <c r="NAU746" s="479"/>
      <c r="NAV746" s="479"/>
      <c r="NAW746" s="479"/>
      <c r="NAX746" s="479"/>
      <c r="NAY746" s="479"/>
      <c r="NAZ746" s="479"/>
      <c r="NBA746" s="479"/>
      <c r="NBB746" s="479"/>
      <c r="NBC746" s="479"/>
      <c r="NBD746" s="479"/>
      <c r="NBE746" s="479"/>
      <c r="NBF746" s="479"/>
      <c r="NBG746" s="479"/>
      <c r="NBH746" s="479"/>
      <c r="NBI746" s="479"/>
      <c r="NBJ746" s="479"/>
      <c r="NBK746" s="479"/>
      <c r="NBL746" s="479"/>
      <c r="NBM746" s="479"/>
      <c r="NBN746" s="479"/>
      <c r="NBO746" s="479"/>
      <c r="NBP746" s="479"/>
      <c r="NBQ746" s="479"/>
      <c r="NBR746" s="479"/>
      <c r="NBS746" s="479"/>
      <c r="NBT746" s="479"/>
      <c r="NBU746" s="479"/>
      <c r="NBV746" s="479"/>
      <c r="NBW746" s="479"/>
      <c r="NBX746" s="479"/>
      <c r="NBY746" s="479"/>
      <c r="NBZ746" s="479"/>
      <c r="NCA746" s="479"/>
      <c r="NCB746" s="479"/>
      <c r="NCC746" s="479"/>
      <c r="NCD746" s="479"/>
      <c r="NCE746" s="479"/>
      <c r="NCF746" s="479"/>
      <c r="NCG746" s="479"/>
      <c r="NCH746" s="479"/>
      <c r="NCI746" s="479"/>
      <c r="NCJ746" s="479"/>
      <c r="NCK746" s="479"/>
      <c r="NCL746" s="479"/>
      <c r="NCM746" s="479"/>
      <c r="NCN746" s="479"/>
      <c r="NCO746" s="479"/>
      <c r="NCP746" s="479"/>
      <c r="NCQ746" s="479"/>
      <c r="NCR746" s="479"/>
      <c r="NCS746" s="479"/>
      <c r="NCT746" s="479"/>
      <c r="NCU746" s="479"/>
      <c r="NCV746" s="479"/>
      <c r="NCW746" s="479"/>
      <c r="NCX746" s="479"/>
      <c r="NCY746" s="479"/>
      <c r="NCZ746" s="479"/>
      <c r="NDA746" s="479"/>
      <c r="NDB746" s="479"/>
      <c r="NDC746" s="479"/>
      <c r="NDD746" s="479"/>
      <c r="NDE746" s="479"/>
      <c r="NDF746" s="479"/>
      <c r="NDG746" s="479"/>
      <c r="NDH746" s="479"/>
      <c r="NDI746" s="479"/>
      <c r="NDJ746" s="479"/>
      <c r="NDK746" s="479"/>
      <c r="NDL746" s="479"/>
      <c r="NDM746" s="479"/>
      <c r="NDN746" s="479"/>
      <c r="NDO746" s="479"/>
      <c r="NDP746" s="479"/>
      <c r="NDQ746" s="479"/>
      <c r="NDR746" s="479"/>
      <c r="NDS746" s="479"/>
      <c r="NDT746" s="479"/>
      <c r="NDU746" s="479"/>
      <c r="NDV746" s="479"/>
      <c r="NDW746" s="479"/>
      <c r="NDX746" s="479"/>
      <c r="NDY746" s="479"/>
      <c r="NDZ746" s="479"/>
      <c r="NEA746" s="479"/>
      <c r="NEB746" s="479"/>
      <c r="NEC746" s="479"/>
      <c r="NED746" s="479"/>
      <c r="NEE746" s="479"/>
      <c r="NEF746" s="479"/>
      <c r="NEG746" s="479"/>
      <c r="NEH746" s="479"/>
      <c r="NEI746" s="479"/>
      <c r="NEJ746" s="479"/>
      <c r="NEK746" s="479"/>
      <c r="NEL746" s="479"/>
      <c r="NEM746" s="479"/>
      <c r="NEN746" s="479"/>
      <c r="NEO746" s="479"/>
      <c r="NEP746" s="479"/>
      <c r="NEQ746" s="479"/>
      <c r="NER746" s="479"/>
      <c r="NES746" s="479"/>
      <c r="NET746" s="479"/>
      <c r="NEU746" s="479"/>
      <c r="NEV746" s="479"/>
      <c r="NEW746" s="479"/>
      <c r="NEX746" s="479"/>
      <c r="NEY746" s="479"/>
      <c r="NEZ746" s="479"/>
      <c r="NFA746" s="479"/>
      <c r="NFB746" s="479"/>
      <c r="NFC746" s="479"/>
      <c r="NFD746" s="479"/>
      <c r="NFE746" s="479"/>
      <c r="NFF746" s="479"/>
      <c r="NFG746" s="479"/>
      <c r="NFH746" s="479"/>
      <c r="NFI746" s="479"/>
      <c r="NFJ746" s="479"/>
      <c r="NFK746" s="479"/>
      <c r="NFL746" s="479"/>
      <c r="NFM746" s="479"/>
      <c r="NFN746" s="479"/>
      <c r="NFO746" s="479"/>
      <c r="NFP746" s="479"/>
      <c r="NFQ746" s="479"/>
      <c r="NFR746" s="479"/>
      <c r="NFS746" s="479"/>
      <c r="NFT746" s="479"/>
      <c r="NFU746" s="479"/>
      <c r="NFV746" s="479"/>
      <c r="NFW746" s="479"/>
      <c r="NFX746" s="479"/>
      <c r="NFY746" s="479"/>
      <c r="NFZ746" s="479"/>
      <c r="NGA746" s="479"/>
      <c r="NGB746" s="479"/>
      <c r="NGC746" s="479"/>
      <c r="NGD746" s="479"/>
      <c r="NGE746" s="479"/>
      <c r="NGF746" s="479"/>
      <c r="NGG746" s="479"/>
      <c r="NGH746" s="479"/>
      <c r="NGI746" s="479"/>
      <c r="NGJ746" s="479"/>
      <c r="NGK746" s="479"/>
      <c r="NGL746" s="479"/>
      <c r="NGM746" s="479"/>
      <c r="NGN746" s="479"/>
      <c r="NGO746" s="479"/>
      <c r="NGP746" s="479"/>
      <c r="NGQ746" s="479"/>
      <c r="NGR746" s="479"/>
      <c r="NGS746" s="479"/>
      <c r="NGT746" s="479"/>
      <c r="NGU746" s="479"/>
      <c r="NGV746" s="479"/>
      <c r="NGW746" s="479"/>
      <c r="NGX746" s="479"/>
      <c r="NGY746" s="479"/>
      <c r="NGZ746" s="479"/>
      <c r="NHA746" s="479"/>
      <c r="NHB746" s="479"/>
      <c r="NHC746" s="479"/>
      <c r="NHD746" s="479"/>
      <c r="NHE746" s="479"/>
      <c r="NHF746" s="479"/>
      <c r="NHG746" s="479"/>
      <c r="NHH746" s="479"/>
      <c r="NHI746" s="479"/>
      <c r="NHJ746" s="479"/>
      <c r="NHK746" s="479"/>
      <c r="NHL746" s="479"/>
      <c r="NHM746" s="479"/>
      <c r="NHN746" s="479"/>
      <c r="NHO746" s="479"/>
      <c r="NHP746" s="479"/>
      <c r="NHQ746" s="479"/>
      <c r="NHR746" s="479"/>
      <c r="NHS746" s="479"/>
      <c r="NHT746" s="479"/>
      <c r="NHU746" s="479"/>
      <c r="NHV746" s="479"/>
      <c r="NHW746" s="479"/>
      <c r="NHX746" s="479"/>
      <c r="NHY746" s="479"/>
      <c r="NHZ746" s="479"/>
      <c r="NIA746" s="479"/>
      <c r="NIB746" s="479"/>
      <c r="NIC746" s="479"/>
      <c r="NID746" s="479"/>
      <c r="NIE746" s="479"/>
      <c r="NIF746" s="479"/>
      <c r="NIG746" s="479"/>
      <c r="NIH746" s="479"/>
      <c r="NII746" s="479"/>
      <c r="NIJ746" s="479"/>
      <c r="NIK746" s="479"/>
      <c r="NIL746" s="479"/>
      <c r="NIM746" s="479"/>
      <c r="NIN746" s="479"/>
      <c r="NIO746" s="479"/>
      <c r="NIP746" s="479"/>
      <c r="NIQ746" s="479"/>
      <c r="NIR746" s="479"/>
      <c r="NIS746" s="479"/>
      <c r="NIT746" s="479"/>
      <c r="NIU746" s="479"/>
      <c r="NIV746" s="479"/>
      <c r="NIW746" s="479"/>
      <c r="NIX746" s="479"/>
      <c r="NIY746" s="479"/>
      <c r="NIZ746" s="479"/>
      <c r="NJA746" s="479"/>
      <c r="NJB746" s="479"/>
      <c r="NJC746" s="479"/>
      <c r="NJD746" s="479"/>
      <c r="NJE746" s="479"/>
      <c r="NJF746" s="479"/>
      <c r="NJG746" s="479"/>
      <c r="NJH746" s="479"/>
      <c r="NJI746" s="479"/>
      <c r="NJJ746" s="479"/>
      <c r="NJK746" s="479"/>
      <c r="NJL746" s="479"/>
      <c r="NJM746" s="479"/>
      <c r="NJN746" s="479"/>
      <c r="NJO746" s="479"/>
      <c r="NJP746" s="479"/>
      <c r="NJQ746" s="479"/>
      <c r="NJR746" s="479"/>
      <c r="NJS746" s="479"/>
      <c r="NJT746" s="479"/>
      <c r="NJU746" s="479"/>
      <c r="NJV746" s="479"/>
      <c r="NJW746" s="479"/>
      <c r="NJX746" s="479"/>
      <c r="NJY746" s="479"/>
      <c r="NJZ746" s="479"/>
      <c r="NKA746" s="479"/>
      <c r="NKB746" s="479"/>
      <c r="NKC746" s="479"/>
      <c r="NKD746" s="479"/>
      <c r="NKE746" s="479"/>
      <c r="NKF746" s="479"/>
      <c r="NKG746" s="479"/>
      <c r="NKH746" s="479"/>
      <c r="NKI746" s="479"/>
      <c r="NKJ746" s="479"/>
      <c r="NKK746" s="479"/>
      <c r="NKL746" s="479"/>
      <c r="NKM746" s="479"/>
      <c r="NKN746" s="479"/>
      <c r="NKO746" s="479"/>
      <c r="NKP746" s="479"/>
      <c r="NKQ746" s="479"/>
      <c r="NKR746" s="479"/>
      <c r="NKS746" s="479"/>
      <c r="NKT746" s="479"/>
      <c r="NKU746" s="479"/>
      <c r="NKV746" s="479"/>
      <c r="NKW746" s="479"/>
      <c r="NKX746" s="479"/>
      <c r="NKY746" s="479"/>
      <c r="NKZ746" s="479"/>
      <c r="NLA746" s="479"/>
      <c r="NLB746" s="479"/>
      <c r="NLC746" s="479"/>
      <c r="NLD746" s="479"/>
      <c r="NLE746" s="479"/>
      <c r="NLF746" s="479"/>
      <c r="NLG746" s="479"/>
      <c r="NLH746" s="479"/>
      <c r="NLI746" s="479"/>
      <c r="NLJ746" s="479"/>
      <c r="NLK746" s="479"/>
      <c r="NLL746" s="479"/>
      <c r="NLM746" s="479"/>
      <c r="NLN746" s="479"/>
      <c r="NLO746" s="479"/>
      <c r="NLP746" s="479"/>
      <c r="NLQ746" s="479"/>
      <c r="NLR746" s="479"/>
      <c r="NLS746" s="479"/>
      <c r="NLT746" s="479"/>
      <c r="NLU746" s="479"/>
      <c r="NLV746" s="479"/>
      <c r="NLW746" s="479"/>
      <c r="NLX746" s="479"/>
      <c r="NLY746" s="479"/>
      <c r="NLZ746" s="479"/>
      <c r="NMA746" s="479"/>
      <c r="NMB746" s="479"/>
      <c r="NMC746" s="479"/>
      <c r="NMD746" s="479"/>
      <c r="NME746" s="479"/>
      <c r="NMF746" s="479"/>
      <c r="NMG746" s="479"/>
      <c r="NMH746" s="479"/>
      <c r="NMI746" s="479"/>
      <c r="NMJ746" s="479"/>
      <c r="NMK746" s="479"/>
      <c r="NML746" s="479"/>
      <c r="NMM746" s="479"/>
      <c r="NMN746" s="479"/>
      <c r="NMO746" s="479"/>
      <c r="NMP746" s="479"/>
      <c r="NMQ746" s="479"/>
      <c r="NMR746" s="479"/>
      <c r="NMS746" s="479"/>
      <c r="NMT746" s="479"/>
      <c r="NMU746" s="479"/>
      <c r="NMV746" s="479"/>
      <c r="NMW746" s="479"/>
      <c r="NMX746" s="479"/>
      <c r="NMY746" s="479"/>
      <c r="NMZ746" s="479"/>
      <c r="NNA746" s="479"/>
      <c r="NNB746" s="479"/>
      <c r="NNC746" s="479"/>
      <c r="NND746" s="479"/>
      <c r="NNE746" s="479"/>
      <c r="NNF746" s="479"/>
      <c r="NNG746" s="479"/>
      <c r="NNH746" s="479"/>
      <c r="NNI746" s="479"/>
      <c r="NNJ746" s="479"/>
      <c r="NNK746" s="479"/>
      <c r="NNL746" s="479"/>
      <c r="NNM746" s="479"/>
      <c r="NNN746" s="479"/>
      <c r="NNO746" s="479"/>
      <c r="NNP746" s="479"/>
      <c r="NNQ746" s="479"/>
      <c r="NNR746" s="479"/>
      <c r="NNS746" s="479"/>
      <c r="NNT746" s="479"/>
      <c r="NNU746" s="479"/>
      <c r="NNV746" s="479"/>
      <c r="NNW746" s="479"/>
      <c r="NNX746" s="479"/>
      <c r="NNY746" s="479"/>
      <c r="NNZ746" s="479"/>
      <c r="NOA746" s="479"/>
      <c r="NOB746" s="479"/>
      <c r="NOC746" s="479"/>
      <c r="NOD746" s="479"/>
      <c r="NOE746" s="479"/>
      <c r="NOF746" s="479"/>
      <c r="NOG746" s="479"/>
      <c r="NOH746" s="479"/>
      <c r="NOI746" s="479"/>
      <c r="NOJ746" s="479"/>
      <c r="NOK746" s="479"/>
      <c r="NOL746" s="479"/>
      <c r="NOM746" s="479"/>
      <c r="NON746" s="479"/>
      <c r="NOO746" s="479"/>
      <c r="NOP746" s="479"/>
      <c r="NOQ746" s="479"/>
      <c r="NOR746" s="479"/>
      <c r="NOS746" s="479"/>
      <c r="NOT746" s="479"/>
      <c r="NOU746" s="479"/>
      <c r="NOV746" s="479"/>
      <c r="NOW746" s="479"/>
      <c r="NOX746" s="479"/>
      <c r="NOY746" s="479"/>
      <c r="NOZ746" s="479"/>
      <c r="NPA746" s="479"/>
      <c r="NPB746" s="479"/>
      <c r="NPC746" s="479"/>
      <c r="NPD746" s="479"/>
      <c r="NPE746" s="479"/>
      <c r="NPF746" s="479"/>
      <c r="NPG746" s="479"/>
      <c r="NPH746" s="479"/>
      <c r="NPI746" s="479"/>
      <c r="NPJ746" s="479"/>
      <c r="NPK746" s="479"/>
      <c r="NPL746" s="479"/>
      <c r="NPM746" s="479"/>
      <c r="NPN746" s="479"/>
      <c r="NPO746" s="479"/>
      <c r="NPP746" s="479"/>
      <c r="NPQ746" s="479"/>
      <c r="NPR746" s="479"/>
      <c r="NPS746" s="479"/>
      <c r="NPT746" s="479"/>
      <c r="NPU746" s="479"/>
      <c r="NPV746" s="479"/>
      <c r="NPW746" s="479"/>
      <c r="NPX746" s="479"/>
      <c r="NPY746" s="479"/>
      <c r="NPZ746" s="479"/>
      <c r="NQA746" s="479"/>
      <c r="NQB746" s="479"/>
      <c r="NQC746" s="479"/>
      <c r="NQD746" s="479"/>
      <c r="NQE746" s="479"/>
      <c r="NQF746" s="479"/>
      <c r="NQG746" s="479"/>
      <c r="NQH746" s="479"/>
      <c r="NQI746" s="479"/>
      <c r="NQJ746" s="479"/>
      <c r="NQK746" s="479"/>
      <c r="NQL746" s="479"/>
      <c r="NQM746" s="479"/>
      <c r="NQN746" s="479"/>
      <c r="NQO746" s="479"/>
      <c r="NQP746" s="479"/>
      <c r="NQQ746" s="479"/>
      <c r="NQR746" s="479"/>
      <c r="NQS746" s="479"/>
      <c r="NQT746" s="479"/>
      <c r="NQU746" s="479"/>
      <c r="NQV746" s="479"/>
      <c r="NQW746" s="479"/>
      <c r="NQX746" s="479"/>
      <c r="NQY746" s="479"/>
      <c r="NQZ746" s="479"/>
      <c r="NRA746" s="479"/>
      <c r="NRB746" s="479"/>
      <c r="NRC746" s="479"/>
      <c r="NRD746" s="479"/>
      <c r="NRE746" s="479"/>
      <c r="NRF746" s="479"/>
      <c r="NRG746" s="479"/>
      <c r="NRH746" s="479"/>
      <c r="NRI746" s="479"/>
      <c r="NRJ746" s="479"/>
      <c r="NRK746" s="479"/>
      <c r="NRL746" s="479"/>
      <c r="NRM746" s="479"/>
      <c r="NRN746" s="479"/>
      <c r="NRO746" s="479"/>
      <c r="NRP746" s="479"/>
      <c r="NRQ746" s="479"/>
      <c r="NRR746" s="479"/>
      <c r="NRS746" s="479"/>
      <c r="NRT746" s="479"/>
      <c r="NRU746" s="479"/>
      <c r="NRV746" s="479"/>
      <c r="NRW746" s="479"/>
      <c r="NRX746" s="479"/>
      <c r="NRY746" s="479"/>
      <c r="NRZ746" s="479"/>
      <c r="NSA746" s="479"/>
      <c r="NSB746" s="479"/>
      <c r="NSC746" s="479"/>
      <c r="NSD746" s="479"/>
      <c r="NSE746" s="479"/>
      <c r="NSF746" s="479"/>
      <c r="NSG746" s="479"/>
      <c r="NSH746" s="479"/>
      <c r="NSI746" s="479"/>
      <c r="NSJ746" s="479"/>
      <c r="NSK746" s="479"/>
      <c r="NSL746" s="479"/>
      <c r="NSM746" s="479"/>
      <c r="NSN746" s="479"/>
      <c r="NSO746" s="479"/>
      <c r="NSP746" s="479"/>
      <c r="NSQ746" s="479"/>
      <c r="NSR746" s="479"/>
      <c r="NSS746" s="479"/>
      <c r="NST746" s="479"/>
      <c r="NSU746" s="479"/>
      <c r="NSV746" s="479"/>
      <c r="NSW746" s="479"/>
      <c r="NSX746" s="479"/>
      <c r="NSY746" s="479"/>
      <c r="NSZ746" s="479"/>
      <c r="NTA746" s="479"/>
      <c r="NTB746" s="479"/>
      <c r="NTC746" s="479"/>
      <c r="NTD746" s="479"/>
      <c r="NTE746" s="479"/>
      <c r="NTF746" s="479"/>
      <c r="NTG746" s="479"/>
      <c r="NTH746" s="479"/>
      <c r="NTI746" s="479"/>
      <c r="NTJ746" s="479"/>
      <c r="NTK746" s="479"/>
      <c r="NTL746" s="479"/>
      <c r="NTM746" s="479"/>
      <c r="NTN746" s="479"/>
      <c r="NTO746" s="479"/>
      <c r="NTP746" s="479"/>
      <c r="NTQ746" s="479"/>
      <c r="NTR746" s="479"/>
      <c r="NTS746" s="479"/>
      <c r="NTT746" s="479"/>
      <c r="NTU746" s="479"/>
      <c r="NTV746" s="479"/>
      <c r="NTW746" s="479"/>
      <c r="NTX746" s="479"/>
      <c r="NTY746" s="479"/>
      <c r="NTZ746" s="479"/>
      <c r="NUA746" s="479"/>
      <c r="NUB746" s="479"/>
      <c r="NUC746" s="479"/>
      <c r="NUD746" s="479"/>
      <c r="NUE746" s="479"/>
      <c r="NUF746" s="479"/>
      <c r="NUG746" s="479"/>
      <c r="NUH746" s="479"/>
      <c r="NUI746" s="479"/>
      <c r="NUJ746" s="479"/>
      <c r="NUK746" s="479"/>
      <c r="NUL746" s="479"/>
      <c r="NUM746" s="479"/>
      <c r="NUN746" s="479"/>
      <c r="NUO746" s="479"/>
      <c r="NUP746" s="479"/>
      <c r="NUQ746" s="479"/>
      <c r="NUR746" s="479"/>
      <c r="NUS746" s="479"/>
      <c r="NUT746" s="479"/>
      <c r="NUU746" s="479"/>
      <c r="NUV746" s="479"/>
      <c r="NUW746" s="479"/>
      <c r="NUX746" s="479"/>
      <c r="NUY746" s="479"/>
      <c r="NUZ746" s="479"/>
      <c r="NVA746" s="479"/>
      <c r="NVB746" s="479"/>
      <c r="NVC746" s="479"/>
      <c r="NVD746" s="479"/>
      <c r="NVE746" s="479"/>
      <c r="NVF746" s="479"/>
      <c r="NVG746" s="479"/>
      <c r="NVH746" s="479"/>
      <c r="NVI746" s="479"/>
      <c r="NVJ746" s="479"/>
      <c r="NVK746" s="479"/>
      <c r="NVL746" s="479"/>
      <c r="NVM746" s="479"/>
      <c r="NVN746" s="479"/>
      <c r="NVO746" s="479"/>
      <c r="NVP746" s="479"/>
      <c r="NVQ746" s="479"/>
      <c r="NVR746" s="479"/>
      <c r="NVS746" s="479"/>
      <c r="NVT746" s="479"/>
      <c r="NVU746" s="479"/>
      <c r="NVV746" s="479"/>
      <c r="NVW746" s="479"/>
      <c r="NVX746" s="479"/>
      <c r="NVY746" s="479"/>
      <c r="NVZ746" s="479"/>
      <c r="NWA746" s="479"/>
      <c r="NWB746" s="479"/>
      <c r="NWC746" s="479"/>
      <c r="NWD746" s="479"/>
      <c r="NWE746" s="479"/>
      <c r="NWF746" s="479"/>
      <c r="NWG746" s="479"/>
      <c r="NWH746" s="479"/>
      <c r="NWI746" s="479"/>
      <c r="NWJ746" s="479"/>
      <c r="NWK746" s="479"/>
      <c r="NWL746" s="479"/>
      <c r="NWM746" s="479"/>
      <c r="NWN746" s="479"/>
      <c r="NWO746" s="479"/>
      <c r="NWP746" s="479"/>
      <c r="NWQ746" s="479"/>
      <c r="NWR746" s="479"/>
      <c r="NWS746" s="479"/>
      <c r="NWT746" s="479"/>
      <c r="NWU746" s="479"/>
      <c r="NWV746" s="479"/>
      <c r="NWW746" s="479"/>
      <c r="NWX746" s="479"/>
      <c r="NWY746" s="479"/>
      <c r="NWZ746" s="479"/>
      <c r="NXA746" s="479"/>
      <c r="NXB746" s="479"/>
      <c r="NXC746" s="479"/>
      <c r="NXD746" s="479"/>
      <c r="NXE746" s="479"/>
      <c r="NXF746" s="479"/>
      <c r="NXG746" s="479"/>
      <c r="NXH746" s="479"/>
      <c r="NXI746" s="479"/>
      <c r="NXJ746" s="479"/>
      <c r="NXK746" s="479"/>
      <c r="NXL746" s="479"/>
      <c r="NXM746" s="479"/>
      <c r="NXN746" s="479"/>
      <c r="NXO746" s="479"/>
      <c r="NXP746" s="479"/>
      <c r="NXQ746" s="479"/>
      <c r="NXR746" s="479"/>
      <c r="NXS746" s="479"/>
      <c r="NXT746" s="479"/>
      <c r="NXU746" s="479"/>
      <c r="NXV746" s="479"/>
      <c r="NXW746" s="479"/>
      <c r="NXX746" s="479"/>
      <c r="NXY746" s="479"/>
      <c r="NXZ746" s="479"/>
      <c r="NYA746" s="479"/>
      <c r="NYB746" s="479"/>
      <c r="NYC746" s="479"/>
      <c r="NYD746" s="479"/>
      <c r="NYE746" s="479"/>
      <c r="NYF746" s="479"/>
      <c r="NYG746" s="479"/>
      <c r="NYH746" s="479"/>
      <c r="NYI746" s="479"/>
      <c r="NYJ746" s="479"/>
      <c r="NYK746" s="479"/>
      <c r="NYL746" s="479"/>
      <c r="NYM746" s="479"/>
      <c r="NYN746" s="479"/>
      <c r="NYO746" s="479"/>
      <c r="NYP746" s="479"/>
      <c r="NYQ746" s="479"/>
      <c r="NYR746" s="479"/>
      <c r="NYS746" s="479"/>
      <c r="NYT746" s="479"/>
      <c r="NYU746" s="479"/>
      <c r="NYV746" s="479"/>
      <c r="NYW746" s="479"/>
      <c r="NYX746" s="479"/>
      <c r="NYY746" s="479"/>
      <c r="NYZ746" s="479"/>
      <c r="NZA746" s="479"/>
      <c r="NZB746" s="479"/>
      <c r="NZC746" s="479"/>
      <c r="NZD746" s="479"/>
      <c r="NZE746" s="479"/>
      <c r="NZF746" s="479"/>
      <c r="NZG746" s="479"/>
      <c r="NZH746" s="479"/>
      <c r="NZI746" s="479"/>
      <c r="NZJ746" s="479"/>
      <c r="NZK746" s="479"/>
      <c r="NZL746" s="479"/>
      <c r="NZM746" s="479"/>
      <c r="NZN746" s="479"/>
      <c r="NZO746" s="479"/>
      <c r="NZP746" s="479"/>
      <c r="NZQ746" s="479"/>
      <c r="NZR746" s="479"/>
      <c r="NZS746" s="479"/>
      <c r="NZT746" s="479"/>
      <c r="NZU746" s="479"/>
      <c r="NZV746" s="479"/>
      <c r="NZW746" s="479"/>
      <c r="NZX746" s="479"/>
      <c r="NZY746" s="479"/>
      <c r="NZZ746" s="479"/>
      <c r="OAA746" s="479"/>
      <c r="OAB746" s="479"/>
      <c r="OAC746" s="479"/>
      <c r="OAD746" s="479"/>
      <c r="OAE746" s="479"/>
      <c r="OAF746" s="479"/>
      <c r="OAG746" s="479"/>
      <c r="OAH746" s="479"/>
      <c r="OAI746" s="479"/>
      <c r="OAJ746" s="479"/>
      <c r="OAK746" s="479"/>
      <c r="OAL746" s="479"/>
      <c r="OAM746" s="479"/>
      <c r="OAN746" s="479"/>
      <c r="OAO746" s="479"/>
      <c r="OAP746" s="479"/>
      <c r="OAQ746" s="479"/>
      <c r="OAR746" s="479"/>
      <c r="OAS746" s="479"/>
      <c r="OAT746" s="479"/>
      <c r="OAU746" s="479"/>
      <c r="OAV746" s="479"/>
      <c r="OAW746" s="479"/>
      <c r="OAX746" s="479"/>
      <c r="OAY746" s="479"/>
      <c r="OAZ746" s="479"/>
      <c r="OBA746" s="479"/>
      <c r="OBB746" s="479"/>
      <c r="OBC746" s="479"/>
      <c r="OBD746" s="479"/>
      <c r="OBE746" s="479"/>
      <c r="OBF746" s="479"/>
      <c r="OBG746" s="479"/>
      <c r="OBH746" s="479"/>
      <c r="OBI746" s="479"/>
      <c r="OBJ746" s="479"/>
      <c r="OBK746" s="479"/>
      <c r="OBL746" s="479"/>
      <c r="OBM746" s="479"/>
      <c r="OBN746" s="479"/>
      <c r="OBO746" s="479"/>
      <c r="OBP746" s="479"/>
      <c r="OBQ746" s="479"/>
      <c r="OBR746" s="479"/>
      <c r="OBS746" s="479"/>
      <c r="OBT746" s="479"/>
      <c r="OBU746" s="479"/>
      <c r="OBV746" s="479"/>
      <c r="OBW746" s="479"/>
      <c r="OBX746" s="479"/>
      <c r="OBY746" s="479"/>
      <c r="OBZ746" s="479"/>
      <c r="OCA746" s="479"/>
      <c r="OCB746" s="479"/>
      <c r="OCC746" s="479"/>
      <c r="OCD746" s="479"/>
      <c r="OCE746" s="479"/>
      <c r="OCF746" s="479"/>
      <c r="OCG746" s="479"/>
      <c r="OCH746" s="479"/>
      <c r="OCI746" s="479"/>
      <c r="OCJ746" s="479"/>
      <c r="OCK746" s="479"/>
      <c r="OCL746" s="479"/>
      <c r="OCM746" s="479"/>
      <c r="OCN746" s="479"/>
      <c r="OCO746" s="479"/>
      <c r="OCP746" s="479"/>
      <c r="OCQ746" s="479"/>
      <c r="OCR746" s="479"/>
      <c r="OCS746" s="479"/>
      <c r="OCT746" s="479"/>
      <c r="OCU746" s="479"/>
      <c r="OCV746" s="479"/>
      <c r="OCW746" s="479"/>
      <c r="OCX746" s="479"/>
      <c r="OCY746" s="479"/>
      <c r="OCZ746" s="479"/>
      <c r="ODA746" s="479"/>
      <c r="ODB746" s="479"/>
      <c r="ODC746" s="479"/>
      <c r="ODD746" s="479"/>
      <c r="ODE746" s="479"/>
      <c r="ODF746" s="479"/>
      <c r="ODG746" s="479"/>
      <c r="ODH746" s="479"/>
      <c r="ODI746" s="479"/>
      <c r="ODJ746" s="479"/>
      <c r="ODK746" s="479"/>
      <c r="ODL746" s="479"/>
      <c r="ODM746" s="479"/>
      <c r="ODN746" s="479"/>
      <c r="ODO746" s="479"/>
      <c r="ODP746" s="479"/>
      <c r="ODQ746" s="479"/>
      <c r="ODR746" s="479"/>
      <c r="ODS746" s="479"/>
      <c r="ODT746" s="479"/>
      <c r="ODU746" s="479"/>
      <c r="ODV746" s="479"/>
      <c r="ODW746" s="479"/>
      <c r="ODX746" s="479"/>
      <c r="ODY746" s="479"/>
      <c r="ODZ746" s="479"/>
      <c r="OEA746" s="479"/>
      <c r="OEB746" s="479"/>
      <c r="OEC746" s="479"/>
      <c r="OED746" s="479"/>
      <c r="OEE746" s="479"/>
      <c r="OEF746" s="479"/>
      <c r="OEG746" s="479"/>
      <c r="OEH746" s="479"/>
      <c r="OEI746" s="479"/>
      <c r="OEJ746" s="479"/>
      <c r="OEK746" s="479"/>
      <c r="OEL746" s="479"/>
      <c r="OEM746" s="479"/>
      <c r="OEN746" s="479"/>
      <c r="OEO746" s="479"/>
      <c r="OEP746" s="479"/>
      <c r="OEQ746" s="479"/>
      <c r="OER746" s="479"/>
      <c r="OES746" s="479"/>
      <c r="OET746" s="479"/>
      <c r="OEU746" s="479"/>
      <c r="OEV746" s="479"/>
      <c r="OEW746" s="479"/>
      <c r="OEX746" s="479"/>
      <c r="OEY746" s="479"/>
      <c r="OEZ746" s="479"/>
      <c r="OFA746" s="479"/>
      <c r="OFB746" s="479"/>
      <c r="OFC746" s="479"/>
      <c r="OFD746" s="479"/>
      <c r="OFE746" s="479"/>
      <c r="OFF746" s="479"/>
      <c r="OFG746" s="479"/>
      <c r="OFH746" s="479"/>
      <c r="OFI746" s="479"/>
      <c r="OFJ746" s="479"/>
      <c r="OFK746" s="479"/>
      <c r="OFL746" s="479"/>
      <c r="OFM746" s="479"/>
      <c r="OFN746" s="479"/>
      <c r="OFO746" s="479"/>
      <c r="OFP746" s="479"/>
      <c r="OFQ746" s="479"/>
      <c r="OFR746" s="479"/>
      <c r="OFS746" s="479"/>
      <c r="OFT746" s="479"/>
      <c r="OFU746" s="479"/>
      <c r="OFV746" s="479"/>
      <c r="OFW746" s="479"/>
      <c r="OFX746" s="479"/>
      <c r="OFY746" s="479"/>
      <c r="OFZ746" s="479"/>
      <c r="OGA746" s="479"/>
      <c r="OGB746" s="479"/>
      <c r="OGC746" s="479"/>
      <c r="OGD746" s="479"/>
      <c r="OGE746" s="479"/>
      <c r="OGF746" s="479"/>
      <c r="OGG746" s="479"/>
      <c r="OGH746" s="479"/>
      <c r="OGI746" s="479"/>
      <c r="OGJ746" s="479"/>
      <c r="OGK746" s="479"/>
      <c r="OGL746" s="479"/>
      <c r="OGM746" s="479"/>
      <c r="OGN746" s="479"/>
      <c r="OGO746" s="479"/>
      <c r="OGP746" s="479"/>
      <c r="OGQ746" s="479"/>
      <c r="OGR746" s="479"/>
      <c r="OGS746" s="479"/>
      <c r="OGT746" s="479"/>
      <c r="OGU746" s="479"/>
      <c r="OGV746" s="479"/>
      <c r="OGW746" s="479"/>
      <c r="OGX746" s="479"/>
      <c r="OGY746" s="479"/>
      <c r="OGZ746" s="479"/>
      <c r="OHA746" s="479"/>
      <c r="OHB746" s="479"/>
      <c r="OHC746" s="479"/>
      <c r="OHD746" s="479"/>
      <c r="OHE746" s="479"/>
      <c r="OHF746" s="479"/>
      <c r="OHG746" s="479"/>
      <c r="OHH746" s="479"/>
      <c r="OHI746" s="479"/>
      <c r="OHJ746" s="479"/>
      <c r="OHK746" s="479"/>
      <c r="OHL746" s="479"/>
      <c r="OHM746" s="479"/>
      <c r="OHN746" s="479"/>
      <c r="OHO746" s="479"/>
      <c r="OHP746" s="479"/>
      <c r="OHQ746" s="479"/>
      <c r="OHR746" s="479"/>
      <c r="OHS746" s="479"/>
      <c r="OHT746" s="479"/>
      <c r="OHU746" s="479"/>
      <c r="OHV746" s="479"/>
      <c r="OHW746" s="479"/>
      <c r="OHX746" s="479"/>
      <c r="OHY746" s="479"/>
      <c r="OHZ746" s="479"/>
      <c r="OIA746" s="479"/>
      <c r="OIB746" s="479"/>
      <c r="OIC746" s="479"/>
      <c r="OID746" s="479"/>
      <c r="OIE746" s="479"/>
      <c r="OIF746" s="479"/>
      <c r="OIG746" s="479"/>
      <c r="OIH746" s="479"/>
      <c r="OII746" s="479"/>
      <c r="OIJ746" s="479"/>
      <c r="OIK746" s="479"/>
      <c r="OIL746" s="479"/>
      <c r="OIM746" s="479"/>
      <c r="OIN746" s="479"/>
      <c r="OIO746" s="479"/>
      <c r="OIP746" s="479"/>
      <c r="OIQ746" s="479"/>
      <c r="OIR746" s="479"/>
      <c r="OIS746" s="479"/>
      <c r="OIT746" s="479"/>
      <c r="OIU746" s="479"/>
      <c r="OIV746" s="479"/>
      <c r="OIW746" s="479"/>
      <c r="OIX746" s="479"/>
      <c r="OIY746" s="479"/>
      <c r="OIZ746" s="479"/>
      <c r="OJA746" s="479"/>
      <c r="OJB746" s="479"/>
      <c r="OJC746" s="479"/>
      <c r="OJD746" s="479"/>
      <c r="OJE746" s="479"/>
      <c r="OJF746" s="479"/>
      <c r="OJG746" s="479"/>
      <c r="OJH746" s="479"/>
      <c r="OJI746" s="479"/>
      <c r="OJJ746" s="479"/>
      <c r="OJK746" s="479"/>
      <c r="OJL746" s="479"/>
      <c r="OJM746" s="479"/>
      <c r="OJN746" s="479"/>
      <c r="OJO746" s="479"/>
      <c r="OJP746" s="479"/>
      <c r="OJQ746" s="479"/>
      <c r="OJR746" s="479"/>
      <c r="OJS746" s="479"/>
      <c r="OJT746" s="479"/>
      <c r="OJU746" s="479"/>
      <c r="OJV746" s="479"/>
      <c r="OJW746" s="479"/>
      <c r="OJX746" s="479"/>
      <c r="OJY746" s="479"/>
      <c r="OJZ746" s="479"/>
      <c r="OKA746" s="479"/>
      <c r="OKB746" s="479"/>
      <c r="OKC746" s="479"/>
      <c r="OKD746" s="479"/>
      <c r="OKE746" s="479"/>
      <c r="OKF746" s="479"/>
      <c r="OKG746" s="479"/>
      <c r="OKH746" s="479"/>
      <c r="OKI746" s="479"/>
      <c r="OKJ746" s="479"/>
      <c r="OKK746" s="479"/>
      <c r="OKL746" s="479"/>
      <c r="OKM746" s="479"/>
      <c r="OKN746" s="479"/>
      <c r="OKO746" s="479"/>
      <c r="OKP746" s="479"/>
      <c r="OKQ746" s="479"/>
      <c r="OKR746" s="479"/>
      <c r="OKS746" s="479"/>
      <c r="OKT746" s="479"/>
      <c r="OKU746" s="479"/>
      <c r="OKV746" s="479"/>
      <c r="OKW746" s="479"/>
      <c r="OKX746" s="479"/>
      <c r="OKY746" s="479"/>
      <c r="OKZ746" s="479"/>
      <c r="OLA746" s="479"/>
      <c r="OLB746" s="479"/>
      <c r="OLC746" s="479"/>
      <c r="OLD746" s="479"/>
      <c r="OLE746" s="479"/>
      <c r="OLF746" s="479"/>
      <c r="OLG746" s="479"/>
      <c r="OLH746" s="479"/>
      <c r="OLI746" s="479"/>
      <c r="OLJ746" s="479"/>
      <c r="OLK746" s="479"/>
      <c r="OLL746" s="479"/>
      <c r="OLM746" s="479"/>
      <c r="OLN746" s="479"/>
      <c r="OLO746" s="479"/>
      <c r="OLP746" s="479"/>
      <c r="OLQ746" s="479"/>
      <c r="OLR746" s="479"/>
      <c r="OLS746" s="479"/>
      <c r="OLT746" s="479"/>
      <c r="OLU746" s="479"/>
      <c r="OLV746" s="479"/>
      <c r="OLW746" s="479"/>
      <c r="OLX746" s="479"/>
      <c r="OLY746" s="479"/>
      <c r="OLZ746" s="479"/>
      <c r="OMA746" s="479"/>
      <c r="OMB746" s="479"/>
      <c r="OMC746" s="479"/>
      <c r="OMD746" s="479"/>
      <c r="OME746" s="479"/>
      <c r="OMF746" s="479"/>
      <c r="OMG746" s="479"/>
      <c r="OMH746" s="479"/>
      <c r="OMI746" s="479"/>
      <c r="OMJ746" s="479"/>
      <c r="OMK746" s="479"/>
      <c r="OML746" s="479"/>
      <c r="OMM746" s="479"/>
      <c r="OMN746" s="479"/>
      <c r="OMO746" s="479"/>
      <c r="OMP746" s="479"/>
      <c r="OMQ746" s="479"/>
      <c r="OMR746" s="479"/>
      <c r="OMS746" s="479"/>
      <c r="OMT746" s="479"/>
      <c r="OMU746" s="479"/>
      <c r="OMV746" s="479"/>
      <c r="OMW746" s="479"/>
      <c r="OMX746" s="479"/>
      <c r="OMY746" s="479"/>
      <c r="OMZ746" s="479"/>
      <c r="ONA746" s="479"/>
      <c r="ONB746" s="479"/>
      <c r="ONC746" s="479"/>
      <c r="OND746" s="479"/>
      <c r="ONE746" s="479"/>
      <c r="ONF746" s="479"/>
      <c r="ONG746" s="479"/>
      <c r="ONH746" s="479"/>
      <c r="ONI746" s="479"/>
      <c r="ONJ746" s="479"/>
      <c r="ONK746" s="479"/>
      <c r="ONL746" s="479"/>
      <c r="ONM746" s="479"/>
      <c r="ONN746" s="479"/>
      <c r="ONO746" s="479"/>
      <c r="ONP746" s="479"/>
      <c r="ONQ746" s="479"/>
      <c r="ONR746" s="479"/>
      <c r="ONS746" s="479"/>
      <c r="ONT746" s="479"/>
      <c r="ONU746" s="479"/>
      <c r="ONV746" s="479"/>
      <c r="ONW746" s="479"/>
      <c r="ONX746" s="479"/>
      <c r="ONY746" s="479"/>
      <c r="ONZ746" s="479"/>
      <c r="OOA746" s="479"/>
      <c r="OOB746" s="479"/>
      <c r="OOC746" s="479"/>
      <c r="OOD746" s="479"/>
      <c r="OOE746" s="479"/>
      <c r="OOF746" s="479"/>
      <c r="OOG746" s="479"/>
      <c r="OOH746" s="479"/>
      <c r="OOI746" s="479"/>
      <c r="OOJ746" s="479"/>
      <c r="OOK746" s="479"/>
      <c r="OOL746" s="479"/>
      <c r="OOM746" s="479"/>
      <c r="OON746" s="479"/>
      <c r="OOO746" s="479"/>
      <c r="OOP746" s="479"/>
      <c r="OOQ746" s="479"/>
      <c r="OOR746" s="479"/>
      <c r="OOS746" s="479"/>
      <c r="OOT746" s="479"/>
      <c r="OOU746" s="479"/>
      <c r="OOV746" s="479"/>
      <c r="OOW746" s="479"/>
      <c r="OOX746" s="479"/>
      <c r="OOY746" s="479"/>
      <c r="OOZ746" s="479"/>
      <c r="OPA746" s="479"/>
      <c r="OPB746" s="479"/>
      <c r="OPC746" s="479"/>
      <c r="OPD746" s="479"/>
      <c r="OPE746" s="479"/>
      <c r="OPF746" s="479"/>
      <c r="OPG746" s="479"/>
      <c r="OPH746" s="479"/>
      <c r="OPI746" s="479"/>
      <c r="OPJ746" s="479"/>
      <c r="OPK746" s="479"/>
      <c r="OPL746" s="479"/>
      <c r="OPM746" s="479"/>
      <c r="OPN746" s="479"/>
      <c r="OPO746" s="479"/>
      <c r="OPP746" s="479"/>
      <c r="OPQ746" s="479"/>
      <c r="OPR746" s="479"/>
      <c r="OPS746" s="479"/>
      <c r="OPT746" s="479"/>
      <c r="OPU746" s="479"/>
      <c r="OPV746" s="479"/>
      <c r="OPW746" s="479"/>
      <c r="OPX746" s="479"/>
      <c r="OPY746" s="479"/>
      <c r="OPZ746" s="479"/>
      <c r="OQA746" s="479"/>
      <c r="OQB746" s="479"/>
      <c r="OQC746" s="479"/>
      <c r="OQD746" s="479"/>
      <c r="OQE746" s="479"/>
      <c r="OQF746" s="479"/>
      <c r="OQG746" s="479"/>
      <c r="OQH746" s="479"/>
      <c r="OQI746" s="479"/>
      <c r="OQJ746" s="479"/>
      <c r="OQK746" s="479"/>
      <c r="OQL746" s="479"/>
      <c r="OQM746" s="479"/>
      <c r="OQN746" s="479"/>
      <c r="OQO746" s="479"/>
      <c r="OQP746" s="479"/>
      <c r="OQQ746" s="479"/>
      <c r="OQR746" s="479"/>
      <c r="OQS746" s="479"/>
      <c r="OQT746" s="479"/>
      <c r="OQU746" s="479"/>
      <c r="OQV746" s="479"/>
      <c r="OQW746" s="479"/>
      <c r="OQX746" s="479"/>
      <c r="OQY746" s="479"/>
      <c r="OQZ746" s="479"/>
      <c r="ORA746" s="479"/>
      <c r="ORB746" s="479"/>
      <c r="ORC746" s="479"/>
      <c r="ORD746" s="479"/>
      <c r="ORE746" s="479"/>
      <c r="ORF746" s="479"/>
      <c r="ORG746" s="479"/>
      <c r="ORH746" s="479"/>
      <c r="ORI746" s="479"/>
      <c r="ORJ746" s="479"/>
      <c r="ORK746" s="479"/>
      <c r="ORL746" s="479"/>
      <c r="ORM746" s="479"/>
      <c r="ORN746" s="479"/>
      <c r="ORO746" s="479"/>
      <c r="ORP746" s="479"/>
      <c r="ORQ746" s="479"/>
      <c r="ORR746" s="479"/>
      <c r="ORS746" s="479"/>
      <c r="ORT746" s="479"/>
      <c r="ORU746" s="479"/>
      <c r="ORV746" s="479"/>
      <c r="ORW746" s="479"/>
      <c r="ORX746" s="479"/>
      <c r="ORY746" s="479"/>
      <c r="ORZ746" s="479"/>
      <c r="OSA746" s="479"/>
      <c r="OSB746" s="479"/>
      <c r="OSC746" s="479"/>
      <c r="OSD746" s="479"/>
      <c r="OSE746" s="479"/>
      <c r="OSF746" s="479"/>
      <c r="OSG746" s="479"/>
      <c r="OSH746" s="479"/>
      <c r="OSI746" s="479"/>
      <c r="OSJ746" s="479"/>
      <c r="OSK746" s="479"/>
      <c r="OSL746" s="479"/>
      <c r="OSM746" s="479"/>
      <c r="OSN746" s="479"/>
      <c r="OSO746" s="479"/>
      <c r="OSP746" s="479"/>
      <c r="OSQ746" s="479"/>
      <c r="OSR746" s="479"/>
      <c r="OSS746" s="479"/>
      <c r="OST746" s="479"/>
      <c r="OSU746" s="479"/>
      <c r="OSV746" s="479"/>
      <c r="OSW746" s="479"/>
      <c r="OSX746" s="479"/>
      <c r="OSY746" s="479"/>
      <c r="OSZ746" s="479"/>
      <c r="OTA746" s="479"/>
      <c r="OTB746" s="479"/>
      <c r="OTC746" s="479"/>
      <c r="OTD746" s="479"/>
      <c r="OTE746" s="479"/>
      <c r="OTF746" s="479"/>
      <c r="OTG746" s="479"/>
      <c r="OTH746" s="479"/>
      <c r="OTI746" s="479"/>
      <c r="OTJ746" s="479"/>
      <c r="OTK746" s="479"/>
      <c r="OTL746" s="479"/>
      <c r="OTM746" s="479"/>
      <c r="OTN746" s="479"/>
      <c r="OTO746" s="479"/>
      <c r="OTP746" s="479"/>
      <c r="OTQ746" s="479"/>
      <c r="OTR746" s="479"/>
      <c r="OTS746" s="479"/>
      <c r="OTT746" s="479"/>
      <c r="OTU746" s="479"/>
      <c r="OTV746" s="479"/>
      <c r="OTW746" s="479"/>
      <c r="OTX746" s="479"/>
      <c r="OTY746" s="479"/>
      <c r="OTZ746" s="479"/>
      <c r="OUA746" s="479"/>
      <c r="OUB746" s="479"/>
      <c r="OUC746" s="479"/>
      <c r="OUD746" s="479"/>
      <c r="OUE746" s="479"/>
      <c r="OUF746" s="479"/>
      <c r="OUG746" s="479"/>
      <c r="OUH746" s="479"/>
      <c r="OUI746" s="479"/>
      <c r="OUJ746" s="479"/>
      <c r="OUK746" s="479"/>
      <c r="OUL746" s="479"/>
      <c r="OUM746" s="479"/>
      <c r="OUN746" s="479"/>
      <c r="OUO746" s="479"/>
      <c r="OUP746" s="479"/>
      <c r="OUQ746" s="479"/>
      <c r="OUR746" s="479"/>
      <c r="OUS746" s="479"/>
      <c r="OUT746" s="479"/>
      <c r="OUU746" s="479"/>
      <c r="OUV746" s="479"/>
      <c r="OUW746" s="479"/>
      <c r="OUX746" s="479"/>
      <c r="OUY746" s="479"/>
      <c r="OUZ746" s="479"/>
      <c r="OVA746" s="479"/>
      <c r="OVB746" s="479"/>
      <c r="OVC746" s="479"/>
      <c r="OVD746" s="479"/>
      <c r="OVE746" s="479"/>
      <c r="OVF746" s="479"/>
      <c r="OVG746" s="479"/>
      <c r="OVH746" s="479"/>
      <c r="OVI746" s="479"/>
      <c r="OVJ746" s="479"/>
      <c r="OVK746" s="479"/>
      <c r="OVL746" s="479"/>
      <c r="OVM746" s="479"/>
      <c r="OVN746" s="479"/>
      <c r="OVO746" s="479"/>
      <c r="OVP746" s="479"/>
      <c r="OVQ746" s="479"/>
      <c r="OVR746" s="479"/>
      <c r="OVS746" s="479"/>
      <c r="OVT746" s="479"/>
      <c r="OVU746" s="479"/>
      <c r="OVV746" s="479"/>
      <c r="OVW746" s="479"/>
      <c r="OVX746" s="479"/>
      <c r="OVY746" s="479"/>
      <c r="OVZ746" s="479"/>
      <c r="OWA746" s="479"/>
      <c r="OWB746" s="479"/>
      <c r="OWC746" s="479"/>
      <c r="OWD746" s="479"/>
      <c r="OWE746" s="479"/>
      <c r="OWF746" s="479"/>
      <c r="OWG746" s="479"/>
      <c r="OWH746" s="479"/>
      <c r="OWI746" s="479"/>
      <c r="OWJ746" s="479"/>
      <c r="OWK746" s="479"/>
      <c r="OWL746" s="479"/>
      <c r="OWM746" s="479"/>
      <c r="OWN746" s="479"/>
      <c r="OWO746" s="479"/>
      <c r="OWP746" s="479"/>
      <c r="OWQ746" s="479"/>
      <c r="OWR746" s="479"/>
      <c r="OWS746" s="479"/>
      <c r="OWT746" s="479"/>
      <c r="OWU746" s="479"/>
      <c r="OWV746" s="479"/>
      <c r="OWW746" s="479"/>
      <c r="OWX746" s="479"/>
      <c r="OWY746" s="479"/>
      <c r="OWZ746" s="479"/>
      <c r="OXA746" s="479"/>
      <c r="OXB746" s="479"/>
      <c r="OXC746" s="479"/>
      <c r="OXD746" s="479"/>
      <c r="OXE746" s="479"/>
      <c r="OXF746" s="479"/>
      <c r="OXG746" s="479"/>
      <c r="OXH746" s="479"/>
      <c r="OXI746" s="479"/>
      <c r="OXJ746" s="479"/>
      <c r="OXK746" s="479"/>
      <c r="OXL746" s="479"/>
      <c r="OXM746" s="479"/>
      <c r="OXN746" s="479"/>
      <c r="OXO746" s="479"/>
      <c r="OXP746" s="479"/>
      <c r="OXQ746" s="479"/>
      <c r="OXR746" s="479"/>
      <c r="OXS746" s="479"/>
      <c r="OXT746" s="479"/>
      <c r="OXU746" s="479"/>
      <c r="OXV746" s="479"/>
      <c r="OXW746" s="479"/>
      <c r="OXX746" s="479"/>
      <c r="OXY746" s="479"/>
      <c r="OXZ746" s="479"/>
      <c r="OYA746" s="479"/>
      <c r="OYB746" s="479"/>
      <c r="OYC746" s="479"/>
      <c r="OYD746" s="479"/>
      <c r="OYE746" s="479"/>
      <c r="OYF746" s="479"/>
      <c r="OYG746" s="479"/>
      <c r="OYH746" s="479"/>
      <c r="OYI746" s="479"/>
      <c r="OYJ746" s="479"/>
      <c r="OYK746" s="479"/>
      <c r="OYL746" s="479"/>
      <c r="OYM746" s="479"/>
      <c r="OYN746" s="479"/>
      <c r="OYO746" s="479"/>
      <c r="OYP746" s="479"/>
      <c r="OYQ746" s="479"/>
      <c r="OYR746" s="479"/>
      <c r="OYS746" s="479"/>
      <c r="OYT746" s="479"/>
      <c r="OYU746" s="479"/>
      <c r="OYV746" s="479"/>
      <c r="OYW746" s="479"/>
      <c r="OYX746" s="479"/>
      <c r="OYY746" s="479"/>
      <c r="OYZ746" s="479"/>
      <c r="OZA746" s="479"/>
      <c r="OZB746" s="479"/>
      <c r="OZC746" s="479"/>
      <c r="OZD746" s="479"/>
      <c r="OZE746" s="479"/>
      <c r="OZF746" s="479"/>
      <c r="OZG746" s="479"/>
      <c r="OZH746" s="479"/>
      <c r="OZI746" s="479"/>
      <c r="OZJ746" s="479"/>
      <c r="OZK746" s="479"/>
      <c r="OZL746" s="479"/>
      <c r="OZM746" s="479"/>
      <c r="OZN746" s="479"/>
      <c r="OZO746" s="479"/>
      <c r="OZP746" s="479"/>
      <c r="OZQ746" s="479"/>
      <c r="OZR746" s="479"/>
      <c r="OZS746" s="479"/>
      <c r="OZT746" s="479"/>
      <c r="OZU746" s="479"/>
      <c r="OZV746" s="479"/>
      <c r="OZW746" s="479"/>
      <c r="OZX746" s="479"/>
      <c r="OZY746" s="479"/>
      <c r="OZZ746" s="479"/>
      <c r="PAA746" s="479"/>
      <c r="PAB746" s="479"/>
      <c r="PAC746" s="479"/>
      <c r="PAD746" s="479"/>
      <c r="PAE746" s="479"/>
      <c r="PAF746" s="479"/>
      <c r="PAG746" s="479"/>
      <c r="PAH746" s="479"/>
      <c r="PAI746" s="479"/>
      <c r="PAJ746" s="479"/>
      <c r="PAK746" s="479"/>
      <c r="PAL746" s="479"/>
      <c r="PAM746" s="479"/>
      <c r="PAN746" s="479"/>
      <c r="PAO746" s="479"/>
      <c r="PAP746" s="479"/>
      <c r="PAQ746" s="479"/>
      <c r="PAR746" s="479"/>
      <c r="PAS746" s="479"/>
      <c r="PAT746" s="479"/>
      <c r="PAU746" s="479"/>
      <c r="PAV746" s="479"/>
      <c r="PAW746" s="479"/>
      <c r="PAX746" s="479"/>
      <c r="PAY746" s="479"/>
      <c r="PAZ746" s="479"/>
      <c r="PBA746" s="479"/>
      <c r="PBB746" s="479"/>
      <c r="PBC746" s="479"/>
      <c r="PBD746" s="479"/>
      <c r="PBE746" s="479"/>
      <c r="PBF746" s="479"/>
      <c r="PBG746" s="479"/>
      <c r="PBH746" s="479"/>
      <c r="PBI746" s="479"/>
      <c r="PBJ746" s="479"/>
      <c r="PBK746" s="479"/>
      <c r="PBL746" s="479"/>
      <c r="PBM746" s="479"/>
      <c r="PBN746" s="479"/>
      <c r="PBO746" s="479"/>
      <c r="PBP746" s="479"/>
      <c r="PBQ746" s="479"/>
      <c r="PBR746" s="479"/>
      <c r="PBS746" s="479"/>
      <c r="PBT746" s="479"/>
      <c r="PBU746" s="479"/>
      <c r="PBV746" s="479"/>
      <c r="PBW746" s="479"/>
      <c r="PBX746" s="479"/>
      <c r="PBY746" s="479"/>
      <c r="PBZ746" s="479"/>
      <c r="PCA746" s="479"/>
      <c r="PCB746" s="479"/>
      <c r="PCC746" s="479"/>
      <c r="PCD746" s="479"/>
      <c r="PCE746" s="479"/>
      <c r="PCF746" s="479"/>
      <c r="PCG746" s="479"/>
      <c r="PCH746" s="479"/>
      <c r="PCI746" s="479"/>
      <c r="PCJ746" s="479"/>
      <c r="PCK746" s="479"/>
      <c r="PCL746" s="479"/>
      <c r="PCM746" s="479"/>
      <c r="PCN746" s="479"/>
      <c r="PCO746" s="479"/>
      <c r="PCP746" s="479"/>
      <c r="PCQ746" s="479"/>
      <c r="PCR746" s="479"/>
      <c r="PCS746" s="479"/>
      <c r="PCT746" s="479"/>
      <c r="PCU746" s="479"/>
      <c r="PCV746" s="479"/>
      <c r="PCW746" s="479"/>
      <c r="PCX746" s="479"/>
      <c r="PCY746" s="479"/>
      <c r="PCZ746" s="479"/>
      <c r="PDA746" s="479"/>
      <c r="PDB746" s="479"/>
      <c r="PDC746" s="479"/>
      <c r="PDD746" s="479"/>
      <c r="PDE746" s="479"/>
      <c r="PDF746" s="479"/>
      <c r="PDG746" s="479"/>
      <c r="PDH746" s="479"/>
      <c r="PDI746" s="479"/>
      <c r="PDJ746" s="479"/>
      <c r="PDK746" s="479"/>
      <c r="PDL746" s="479"/>
      <c r="PDM746" s="479"/>
      <c r="PDN746" s="479"/>
      <c r="PDO746" s="479"/>
      <c r="PDP746" s="479"/>
      <c r="PDQ746" s="479"/>
      <c r="PDR746" s="479"/>
      <c r="PDS746" s="479"/>
      <c r="PDT746" s="479"/>
      <c r="PDU746" s="479"/>
      <c r="PDV746" s="479"/>
      <c r="PDW746" s="479"/>
      <c r="PDX746" s="479"/>
      <c r="PDY746" s="479"/>
      <c r="PDZ746" s="479"/>
      <c r="PEA746" s="479"/>
      <c r="PEB746" s="479"/>
      <c r="PEC746" s="479"/>
      <c r="PED746" s="479"/>
      <c r="PEE746" s="479"/>
      <c r="PEF746" s="479"/>
      <c r="PEG746" s="479"/>
      <c r="PEH746" s="479"/>
      <c r="PEI746" s="479"/>
      <c r="PEJ746" s="479"/>
      <c r="PEK746" s="479"/>
      <c r="PEL746" s="479"/>
      <c r="PEM746" s="479"/>
      <c r="PEN746" s="479"/>
      <c r="PEO746" s="479"/>
      <c r="PEP746" s="479"/>
      <c r="PEQ746" s="479"/>
      <c r="PER746" s="479"/>
      <c r="PES746" s="479"/>
      <c r="PET746" s="479"/>
      <c r="PEU746" s="479"/>
      <c r="PEV746" s="479"/>
      <c r="PEW746" s="479"/>
      <c r="PEX746" s="479"/>
      <c r="PEY746" s="479"/>
      <c r="PEZ746" s="479"/>
      <c r="PFA746" s="479"/>
      <c r="PFB746" s="479"/>
      <c r="PFC746" s="479"/>
      <c r="PFD746" s="479"/>
      <c r="PFE746" s="479"/>
      <c r="PFF746" s="479"/>
      <c r="PFG746" s="479"/>
      <c r="PFH746" s="479"/>
      <c r="PFI746" s="479"/>
      <c r="PFJ746" s="479"/>
      <c r="PFK746" s="479"/>
      <c r="PFL746" s="479"/>
      <c r="PFM746" s="479"/>
      <c r="PFN746" s="479"/>
      <c r="PFO746" s="479"/>
      <c r="PFP746" s="479"/>
      <c r="PFQ746" s="479"/>
      <c r="PFR746" s="479"/>
      <c r="PFS746" s="479"/>
      <c r="PFT746" s="479"/>
      <c r="PFU746" s="479"/>
      <c r="PFV746" s="479"/>
      <c r="PFW746" s="479"/>
      <c r="PFX746" s="479"/>
      <c r="PFY746" s="479"/>
      <c r="PFZ746" s="479"/>
      <c r="PGA746" s="479"/>
      <c r="PGB746" s="479"/>
      <c r="PGC746" s="479"/>
      <c r="PGD746" s="479"/>
      <c r="PGE746" s="479"/>
      <c r="PGF746" s="479"/>
      <c r="PGG746" s="479"/>
      <c r="PGH746" s="479"/>
      <c r="PGI746" s="479"/>
      <c r="PGJ746" s="479"/>
      <c r="PGK746" s="479"/>
      <c r="PGL746" s="479"/>
      <c r="PGM746" s="479"/>
      <c r="PGN746" s="479"/>
      <c r="PGO746" s="479"/>
      <c r="PGP746" s="479"/>
      <c r="PGQ746" s="479"/>
      <c r="PGR746" s="479"/>
      <c r="PGS746" s="479"/>
      <c r="PGT746" s="479"/>
      <c r="PGU746" s="479"/>
      <c r="PGV746" s="479"/>
      <c r="PGW746" s="479"/>
      <c r="PGX746" s="479"/>
      <c r="PGY746" s="479"/>
      <c r="PGZ746" s="479"/>
      <c r="PHA746" s="479"/>
      <c r="PHB746" s="479"/>
      <c r="PHC746" s="479"/>
      <c r="PHD746" s="479"/>
      <c r="PHE746" s="479"/>
      <c r="PHF746" s="479"/>
      <c r="PHG746" s="479"/>
      <c r="PHH746" s="479"/>
      <c r="PHI746" s="479"/>
      <c r="PHJ746" s="479"/>
      <c r="PHK746" s="479"/>
      <c r="PHL746" s="479"/>
      <c r="PHM746" s="479"/>
      <c r="PHN746" s="479"/>
      <c r="PHO746" s="479"/>
      <c r="PHP746" s="479"/>
      <c r="PHQ746" s="479"/>
      <c r="PHR746" s="479"/>
      <c r="PHS746" s="479"/>
      <c r="PHT746" s="479"/>
      <c r="PHU746" s="479"/>
      <c r="PHV746" s="479"/>
      <c r="PHW746" s="479"/>
      <c r="PHX746" s="479"/>
      <c r="PHY746" s="479"/>
      <c r="PHZ746" s="479"/>
      <c r="PIA746" s="479"/>
      <c r="PIB746" s="479"/>
      <c r="PIC746" s="479"/>
      <c r="PID746" s="479"/>
      <c r="PIE746" s="479"/>
      <c r="PIF746" s="479"/>
      <c r="PIG746" s="479"/>
      <c r="PIH746" s="479"/>
      <c r="PII746" s="479"/>
      <c r="PIJ746" s="479"/>
      <c r="PIK746" s="479"/>
      <c r="PIL746" s="479"/>
      <c r="PIM746" s="479"/>
      <c r="PIN746" s="479"/>
      <c r="PIO746" s="479"/>
      <c r="PIP746" s="479"/>
      <c r="PIQ746" s="479"/>
      <c r="PIR746" s="479"/>
      <c r="PIS746" s="479"/>
      <c r="PIT746" s="479"/>
      <c r="PIU746" s="479"/>
      <c r="PIV746" s="479"/>
      <c r="PIW746" s="479"/>
      <c r="PIX746" s="479"/>
      <c r="PIY746" s="479"/>
      <c r="PIZ746" s="479"/>
      <c r="PJA746" s="479"/>
      <c r="PJB746" s="479"/>
      <c r="PJC746" s="479"/>
      <c r="PJD746" s="479"/>
      <c r="PJE746" s="479"/>
      <c r="PJF746" s="479"/>
      <c r="PJG746" s="479"/>
      <c r="PJH746" s="479"/>
      <c r="PJI746" s="479"/>
      <c r="PJJ746" s="479"/>
      <c r="PJK746" s="479"/>
      <c r="PJL746" s="479"/>
      <c r="PJM746" s="479"/>
      <c r="PJN746" s="479"/>
      <c r="PJO746" s="479"/>
      <c r="PJP746" s="479"/>
      <c r="PJQ746" s="479"/>
      <c r="PJR746" s="479"/>
      <c r="PJS746" s="479"/>
      <c r="PJT746" s="479"/>
      <c r="PJU746" s="479"/>
      <c r="PJV746" s="479"/>
      <c r="PJW746" s="479"/>
      <c r="PJX746" s="479"/>
      <c r="PJY746" s="479"/>
      <c r="PJZ746" s="479"/>
      <c r="PKA746" s="479"/>
      <c r="PKB746" s="479"/>
      <c r="PKC746" s="479"/>
      <c r="PKD746" s="479"/>
      <c r="PKE746" s="479"/>
      <c r="PKF746" s="479"/>
      <c r="PKG746" s="479"/>
      <c r="PKH746" s="479"/>
      <c r="PKI746" s="479"/>
      <c r="PKJ746" s="479"/>
      <c r="PKK746" s="479"/>
      <c r="PKL746" s="479"/>
      <c r="PKM746" s="479"/>
      <c r="PKN746" s="479"/>
      <c r="PKO746" s="479"/>
      <c r="PKP746" s="479"/>
      <c r="PKQ746" s="479"/>
      <c r="PKR746" s="479"/>
      <c r="PKS746" s="479"/>
      <c r="PKT746" s="479"/>
      <c r="PKU746" s="479"/>
      <c r="PKV746" s="479"/>
      <c r="PKW746" s="479"/>
      <c r="PKX746" s="479"/>
      <c r="PKY746" s="479"/>
      <c r="PKZ746" s="479"/>
      <c r="PLA746" s="479"/>
      <c r="PLB746" s="479"/>
      <c r="PLC746" s="479"/>
      <c r="PLD746" s="479"/>
      <c r="PLE746" s="479"/>
      <c r="PLF746" s="479"/>
      <c r="PLG746" s="479"/>
      <c r="PLH746" s="479"/>
      <c r="PLI746" s="479"/>
      <c r="PLJ746" s="479"/>
      <c r="PLK746" s="479"/>
      <c r="PLL746" s="479"/>
      <c r="PLM746" s="479"/>
      <c r="PLN746" s="479"/>
      <c r="PLO746" s="479"/>
      <c r="PLP746" s="479"/>
      <c r="PLQ746" s="479"/>
      <c r="PLR746" s="479"/>
      <c r="PLS746" s="479"/>
      <c r="PLT746" s="479"/>
      <c r="PLU746" s="479"/>
      <c r="PLV746" s="479"/>
      <c r="PLW746" s="479"/>
      <c r="PLX746" s="479"/>
      <c r="PLY746" s="479"/>
      <c r="PLZ746" s="479"/>
      <c r="PMA746" s="479"/>
      <c r="PMB746" s="479"/>
      <c r="PMC746" s="479"/>
      <c r="PMD746" s="479"/>
      <c r="PME746" s="479"/>
      <c r="PMF746" s="479"/>
      <c r="PMG746" s="479"/>
      <c r="PMH746" s="479"/>
      <c r="PMI746" s="479"/>
      <c r="PMJ746" s="479"/>
      <c r="PMK746" s="479"/>
      <c r="PML746" s="479"/>
      <c r="PMM746" s="479"/>
      <c r="PMN746" s="479"/>
      <c r="PMO746" s="479"/>
      <c r="PMP746" s="479"/>
      <c r="PMQ746" s="479"/>
      <c r="PMR746" s="479"/>
      <c r="PMS746" s="479"/>
      <c r="PMT746" s="479"/>
      <c r="PMU746" s="479"/>
      <c r="PMV746" s="479"/>
      <c r="PMW746" s="479"/>
      <c r="PMX746" s="479"/>
      <c r="PMY746" s="479"/>
      <c r="PMZ746" s="479"/>
      <c r="PNA746" s="479"/>
      <c r="PNB746" s="479"/>
      <c r="PNC746" s="479"/>
      <c r="PND746" s="479"/>
      <c r="PNE746" s="479"/>
      <c r="PNF746" s="479"/>
      <c r="PNG746" s="479"/>
      <c r="PNH746" s="479"/>
      <c r="PNI746" s="479"/>
      <c r="PNJ746" s="479"/>
      <c r="PNK746" s="479"/>
      <c r="PNL746" s="479"/>
      <c r="PNM746" s="479"/>
      <c r="PNN746" s="479"/>
      <c r="PNO746" s="479"/>
      <c r="PNP746" s="479"/>
      <c r="PNQ746" s="479"/>
      <c r="PNR746" s="479"/>
      <c r="PNS746" s="479"/>
      <c r="PNT746" s="479"/>
      <c r="PNU746" s="479"/>
      <c r="PNV746" s="479"/>
      <c r="PNW746" s="479"/>
      <c r="PNX746" s="479"/>
      <c r="PNY746" s="479"/>
      <c r="PNZ746" s="479"/>
      <c r="POA746" s="479"/>
      <c r="POB746" s="479"/>
      <c r="POC746" s="479"/>
      <c r="POD746" s="479"/>
      <c r="POE746" s="479"/>
      <c r="POF746" s="479"/>
      <c r="POG746" s="479"/>
      <c r="POH746" s="479"/>
      <c r="POI746" s="479"/>
      <c r="POJ746" s="479"/>
      <c r="POK746" s="479"/>
      <c r="POL746" s="479"/>
      <c r="POM746" s="479"/>
      <c r="PON746" s="479"/>
      <c r="POO746" s="479"/>
      <c r="POP746" s="479"/>
      <c r="POQ746" s="479"/>
      <c r="POR746" s="479"/>
      <c r="POS746" s="479"/>
      <c r="POT746" s="479"/>
      <c r="POU746" s="479"/>
      <c r="POV746" s="479"/>
      <c r="POW746" s="479"/>
      <c r="POX746" s="479"/>
      <c r="POY746" s="479"/>
      <c r="POZ746" s="479"/>
      <c r="PPA746" s="479"/>
      <c r="PPB746" s="479"/>
      <c r="PPC746" s="479"/>
      <c r="PPD746" s="479"/>
      <c r="PPE746" s="479"/>
      <c r="PPF746" s="479"/>
      <c r="PPG746" s="479"/>
      <c r="PPH746" s="479"/>
      <c r="PPI746" s="479"/>
      <c r="PPJ746" s="479"/>
      <c r="PPK746" s="479"/>
      <c r="PPL746" s="479"/>
      <c r="PPM746" s="479"/>
      <c r="PPN746" s="479"/>
      <c r="PPO746" s="479"/>
      <c r="PPP746" s="479"/>
      <c r="PPQ746" s="479"/>
      <c r="PPR746" s="479"/>
      <c r="PPS746" s="479"/>
      <c r="PPT746" s="479"/>
      <c r="PPU746" s="479"/>
      <c r="PPV746" s="479"/>
      <c r="PPW746" s="479"/>
      <c r="PPX746" s="479"/>
      <c r="PPY746" s="479"/>
      <c r="PPZ746" s="479"/>
      <c r="PQA746" s="479"/>
      <c r="PQB746" s="479"/>
      <c r="PQC746" s="479"/>
      <c r="PQD746" s="479"/>
      <c r="PQE746" s="479"/>
      <c r="PQF746" s="479"/>
      <c r="PQG746" s="479"/>
      <c r="PQH746" s="479"/>
      <c r="PQI746" s="479"/>
      <c r="PQJ746" s="479"/>
      <c r="PQK746" s="479"/>
      <c r="PQL746" s="479"/>
      <c r="PQM746" s="479"/>
      <c r="PQN746" s="479"/>
      <c r="PQO746" s="479"/>
      <c r="PQP746" s="479"/>
      <c r="PQQ746" s="479"/>
      <c r="PQR746" s="479"/>
      <c r="PQS746" s="479"/>
      <c r="PQT746" s="479"/>
      <c r="PQU746" s="479"/>
      <c r="PQV746" s="479"/>
      <c r="PQW746" s="479"/>
      <c r="PQX746" s="479"/>
      <c r="PQY746" s="479"/>
      <c r="PQZ746" s="479"/>
      <c r="PRA746" s="479"/>
      <c r="PRB746" s="479"/>
      <c r="PRC746" s="479"/>
      <c r="PRD746" s="479"/>
      <c r="PRE746" s="479"/>
      <c r="PRF746" s="479"/>
      <c r="PRG746" s="479"/>
      <c r="PRH746" s="479"/>
      <c r="PRI746" s="479"/>
      <c r="PRJ746" s="479"/>
      <c r="PRK746" s="479"/>
      <c r="PRL746" s="479"/>
      <c r="PRM746" s="479"/>
      <c r="PRN746" s="479"/>
      <c r="PRO746" s="479"/>
      <c r="PRP746" s="479"/>
      <c r="PRQ746" s="479"/>
      <c r="PRR746" s="479"/>
      <c r="PRS746" s="479"/>
      <c r="PRT746" s="479"/>
      <c r="PRU746" s="479"/>
      <c r="PRV746" s="479"/>
      <c r="PRW746" s="479"/>
      <c r="PRX746" s="479"/>
      <c r="PRY746" s="479"/>
      <c r="PRZ746" s="479"/>
      <c r="PSA746" s="479"/>
      <c r="PSB746" s="479"/>
      <c r="PSC746" s="479"/>
      <c r="PSD746" s="479"/>
      <c r="PSE746" s="479"/>
      <c r="PSF746" s="479"/>
      <c r="PSG746" s="479"/>
      <c r="PSH746" s="479"/>
      <c r="PSI746" s="479"/>
      <c r="PSJ746" s="479"/>
      <c r="PSK746" s="479"/>
      <c r="PSL746" s="479"/>
      <c r="PSM746" s="479"/>
      <c r="PSN746" s="479"/>
      <c r="PSO746" s="479"/>
      <c r="PSP746" s="479"/>
      <c r="PSQ746" s="479"/>
      <c r="PSR746" s="479"/>
      <c r="PSS746" s="479"/>
      <c r="PST746" s="479"/>
      <c r="PSU746" s="479"/>
      <c r="PSV746" s="479"/>
      <c r="PSW746" s="479"/>
      <c r="PSX746" s="479"/>
      <c r="PSY746" s="479"/>
      <c r="PSZ746" s="479"/>
      <c r="PTA746" s="479"/>
      <c r="PTB746" s="479"/>
      <c r="PTC746" s="479"/>
      <c r="PTD746" s="479"/>
      <c r="PTE746" s="479"/>
      <c r="PTF746" s="479"/>
      <c r="PTG746" s="479"/>
      <c r="PTH746" s="479"/>
      <c r="PTI746" s="479"/>
      <c r="PTJ746" s="479"/>
      <c r="PTK746" s="479"/>
      <c r="PTL746" s="479"/>
      <c r="PTM746" s="479"/>
      <c r="PTN746" s="479"/>
      <c r="PTO746" s="479"/>
      <c r="PTP746" s="479"/>
      <c r="PTQ746" s="479"/>
      <c r="PTR746" s="479"/>
      <c r="PTS746" s="479"/>
      <c r="PTT746" s="479"/>
      <c r="PTU746" s="479"/>
      <c r="PTV746" s="479"/>
      <c r="PTW746" s="479"/>
      <c r="PTX746" s="479"/>
      <c r="PTY746" s="479"/>
      <c r="PTZ746" s="479"/>
      <c r="PUA746" s="479"/>
      <c r="PUB746" s="479"/>
      <c r="PUC746" s="479"/>
      <c r="PUD746" s="479"/>
      <c r="PUE746" s="479"/>
      <c r="PUF746" s="479"/>
      <c r="PUG746" s="479"/>
      <c r="PUH746" s="479"/>
      <c r="PUI746" s="479"/>
      <c r="PUJ746" s="479"/>
      <c r="PUK746" s="479"/>
      <c r="PUL746" s="479"/>
      <c r="PUM746" s="479"/>
      <c r="PUN746" s="479"/>
      <c r="PUO746" s="479"/>
      <c r="PUP746" s="479"/>
      <c r="PUQ746" s="479"/>
      <c r="PUR746" s="479"/>
      <c r="PUS746" s="479"/>
      <c r="PUT746" s="479"/>
      <c r="PUU746" s="479"/>
      <c r="PUV746" s="479"/>
      <c r="PUW746" s="479"/>
      <c r="PUX746" s="479"/>
      <c r="PUY746" s="479"/>
      <c r="PUZ746" s="479"/>
      <c r="PVA746" s="479"/>
      <c r="PVB746" s="479"/>
      <c r="PVC746" s="479"/>
      <c r="PVD746" s="479"/>
      <c r="PVE746" s="479"/>
      <c r="PVF746" s="479"/>
      <c r="PVG746" s="479"/>
      <c r="PVH746" s="479"/>
      <c r="PVI746" s="479"/>
      <c r="PVJ746" s="479"/>
      <c r="PVK746" s="479"/>
      <c r="PVL746" s="479"/>
      <c r="PVM746" s="479"/>
      <c r="PVN746" s="479"/>
      <c r="PVO746" s="479"/>
      <c r="PVP746" s="479"/>
      <c r="PVQ746" s="479"/>
      <c r="PVR746" s="479"/>
      <c r="PVS746" s="479"/>
      <c r="PVT746" s="479"/>
      <c r="PVU746" s="479"/>
      <c r="PVV746" s="479"/>
      <c r="PVW746" s="479"/>
      <c r="PVX746" s="479"/>
      <c r="PVY746" s="479"/>
      <c r="PVZ746" s="479"/>
      <c r="PWA746" s="479"/>
      <c r="PWB746" s="479"/>
      <c r="PWC746" s="479"/>
      <c r="PWD746" s="479"/>
      <c r="PWE746" s="479"/>
      <c r="PWF746" s="479"/>
      <c r="PWG746" s="479"/>
      <c r="PWH746" s="479"/>
      <c r="PWI746" s="479"/>
      <c r="PWJ746" s="479"/>
      <c r="PWK746" s="479"/>
      <c r="PWL746" s="479"/>
      <c r="PWM746" s="479"/>
      <c r="PWN746" s="479"/>
      <c r="PWO746" s="479"/>
      <c r="PWP746" s="479"/>
      <c r="PWQ746" s="479"/>
      <c r="PWR746" s="479"/>
      <c r="PWS746" s="479"/>
      <c r="PWT746" s="479"/>
      <c r="PWU746" s="479"/>
      <c r="PWV746" s="479"/>
      <c r="PWW746" s="479"/>
      <c r="PWX746" s="479"/>
      <c r="PWY746" s="479"/>
      <c r="PWZ746" s="479"/>
      <c r="PXA746" s="479"/>
      <c r="PXB746" s="479"/>
      <c r="PXC746" s="479"/>
      <c r="PXD746" s="479"/>
      <c r="PXE746" s="479"/>
      <c r="PXF746" s="479"/>
      <c r="PXG746" s="479"/>
      <c r="PXH746" s="479"/>
      <c r="PXI746" s="479"/>
      <c r="PXJ746" s="479"/>
      <c r="PXK746" s="479"/>
      <c r="PXL746" s="479"/>
      <c r="PXM746" s="479"/>
      <c r="PXN746" s="479"/>
      <c r="PXO746" s="479"/>
      <c r="PXP746" s="479"/>
      <c r="PXQ746" s="479"/>
      <c r="PXR746" s="479"/>
      <c r="PXS746" s="479"/>
      <c r="PXT746" s="479"/>
      <c r="PXU746" s="479"/>
      <c r="PXV746" s="479"/>
      <c r="PXW746" s="479"/>
      <c r="PXX746" s="479"/>
      <c r="PXY746" s="479"/>
      <c r="PXZ746" s="479"/>
      <c r="PYA746" s="479"/>
      <c r="PYB746" s="479"/>
      <c r="PYC746" s="479"/>
      <c r="PYD746" s="479"/>
      <c r="PYE746" s="479"/>
      <c r="PYF746" s="479"/>
      <c r="PYG746" s="479"/>
      <c r="PYH746" s="479"/>
      <c r="PYI746" s="479"/>
      <c r="PYJ746" s="479"/>
      <c r="PYK746" s="479"/>
      <c r="PYL746" s="479"/>
      <c r="PYM746" s="479"/>
      <c r="PYN746" s="479"/>
      <c r="PYO746" s="479"/>
      <c r="PYP746" s="479"/>
      <c r="PYQ746" s="479"/>
      <c r="PYR746" s="479"/>
      <c r="PYS746" s="479"/>
      <c r="PYT746" s="479"/>
      <c r="PYU746" s="479"/>
      <c r="PYV746" s="479"/>
      <c r="PYW746" s="479"/>
      <c r="PYX746" s="479"/>
      <c r="PYY746" s="479"/>
      <c r="PYZ746" s="479"/>
      <c r="PZA746" s="479"/>
      <c r="PZB746" s="479"/>
      <c r="PZC746" s="479"/>
      <c r="PZD746" s="479"/>
      <c r="PZE746" s="479"/>
      <c r="PZF746" s="479"/>
      <c r="PZG746" s="479"/>
      <c r="PZH746" s="479"/>
      <c r="PZI746" s="479"/>
      <c r="PZJ746" s="479"/>
      <c r="PZK746" s="479"/>
      <c r="PZL746" s="479"/>
      <c r="PZM746" s="479"/>
      <c r="PZN746" s="479"/>
      <c r="PZO746" s="479"/>
      <c r="PZP746" s="479"/>
      <c r="PZQ746" s="479"/>
      <c r="PZR746" s="479"/>
      <c r="PZS746" s="479"/>
      <c r="PZT746" s="479"/>
      <c r="PZU746" s="479"/>
      <c r="PZV746" s="479"/>
      <c r="PZW746" s="479"/>
      <c r="PZX746" s="479"/>
      <c r="PZY746" s="479"/>
      <c r="PZZ746" s="479"/>
      <c r="QAA746" s="479"/>
      <c r="QAB746" s="479"/>
      <c r="QAC746" s="479"/>
      <c r="QAD746" s="479"/>
      <c r="QAE746" s="479"/>
      <c r="QAF746" s="479"/>
      <c r="QAG746" s="479"/>
      <c r="QAH746" s="479"/>
      <c r="QAI746" s="479"/>
      <c r="QAJ746" s="479"/>
      <c r="QAK746" s="479"/>
      <c r="QAL746" s="479"/>
      <c r="QAM746" s="479"/>
      <c r="QAN746" s="479"/>
      <c r="QAO746" s="479"/>
      <c r="QAP746" s="479"/>
      <c r="QAQ746" s="479"/>
      <c r="QAR746" s="479"/>
      <c r="QAS746" s="479"/>
      <c r="QAT746" s="479"/>
      <c r="QAU746" s="479"/>
      <c r="QAV746" s="479"/>
      <c r="QAW746" s="479"/>
      <c r="QAX746" s="479"/>
      <c r="QAY746" s="479"/>
      <c r="QAZ746" s="479"/>
      <c r="QBA746" s="479"/>
      <c r="QBB746" s="479"/>
      <c r="QBC746" s="479"/>
      <c r="QBD746" s="479"/>
      <c r="QBE746" s="479"/>
      <c r="QBF746" s="479"/>
      <c r="QBG746" s="479"/>
      <c r="QBH746" s="479"/>
      <c r="QBI746" s="479"/>
      <c r="QBJ746" s="479"/>
      <c r="QBK746" s="479"/>
      <c r="QBL746" s="479"/>
      <c r="QBM746" s="479"/>
      <c r="QBN746" s="479"/>
      <c r="QBO746" s="479"/>
      <c r="QBP746" s="479"/>
      <c r="QBQ746" s="479"/>
      <c r="QBR746" s="479"/>
      <c r="QBS746" s="479"/>
      <c r="QBT746" s="479"/>
      <c r="QBU746" s="479"/>
      <c r="QBV746" s="479"/>
      <c r="QBW746" s="479"/>
      <c r="QBX746" s="479"/>
      <c r="QBY746" s="479"/>
      <c r="QBZ746" s="479"/>
      <c r="QCA746" s="479"/>
      <c r="QCB746" s="479"/>
      <c r="QCC746" s="479"/>
      <c r="QCD746" s="479"/>
      <c r="QCE746" s="479"/>
      <c r="QCF746" s="479"/>
      <c r="QCG746" s="479"/>
      <c r="QCH746" s="479"/>
      <c r="QCI746" s="479"/>
      <c r="QCJ746" s="479"/>
      <c r="QCK746" s="479"/>
      <c r="QCL746" s="479"/>
      <c r="QCM746" s="479"/>
      <c r="QCN746" s="479"/>
      <c r="QCO746" s="479"/>
      <c r="QCP746" s="479"/>
      <c r="QCQ746" s="479"/>
      <c r="QCR746" s="479"/>
      <c r="QCS746" s="479"/>
      <c r="QCT746" s="479"/>
      <c r="QCU746" s="479"/>
      <c r="QCV746" s="479"/>
      <c r="QCW746" s="479"/>
      <c r="QCX746" s="479"/>
      <c r="QCY746" s="479"/>
      <c r="QCZ746" s="479"/>
      <c r="QDA746" s="479"/>
      <c r="QDB746" s="479"/>
      <c r="QDC746" s="479"/>
      <c r="QDD746" s="479"/>
      <c r="QDE746" s="479"/>
      <c r="QDF746" s="479"/>
      <c r="QDG746" s="479"/>
      <c r="QDH746" s="479"/>
      <c r="QDI746" s="479"/>
      <c r="QDJ746" s="479"/>
      <c r="QDK746" s="479"/>
      <c r="QDL746" s="479"/>
      <c r="QDM746" s="479"/>
      <c r="QDN746" s="479"/>
      <c r="QDO746" s="479"/>
      <c r="QDP746" s="479"/>
      <c r="QDQ746" s="479"/>
      <c r="QDR746" s="479"/>
      <c r="QDS746" s="479"/>
      <c r="QDT746" s="479"/>
      <c r="QDU746" s="479"/>
      <c r="QDV746" s="479"/>
      <c r="QDW746" s="479"/>
      <c r="QDX746" s="479"/>
      <c r="QDY746" s="479"/>
      <c r="QDZ746" s="479"/>
      <c r="QEA746" s="479"/>
      <c r="QEB746" s="479"/>
      <c r="QEC746" s="479"/>
      <c r="QED746" s="479"/>
      <c r="QEE746" s="479"/>
      <c r="QEF746" s="479"/>
      <c r="QEG746" s="479"/>
      <c r="QEH746" s="479"/>
      <c r="QEI746" s="479"/>
      <c r="QEJ746" s="479"/>
      <c r="QEK746" s="479"/>
      <c r="QEL746" s="479"/>
      <c r="QEM746" s="479"/>
      <c r="QEN746" s="479"/>
      <c r="QEO746" s="479"/>
      <c r="QEP746" s="479"/>
      <c r="QEQ746" s="479"/>
      <c r="QER746" s="479"/>
      <c r="QES746" s="479"/>
      <c r="QET746" s="479"/>
      <c r="QEU746" s="479"/>
      <c r="QEV746" s="479"/>
      <c r="QEW746" s="479"/>
      <c r="QEX746" s="479"/>
      <c r="QEY746" s="479"/>
      <c r="QEZ746" s="479"/>
      <c r="QFA746" s="479"/>
      <c r="QFB746" s="479"/>
      <c r="QFC746" s="479"/>
      <c r="QFD746" s="479"/>
      <c r="QFE746" s="479"/>
      <c r="QFF746" s="479"/>
      <c r="QFG746" s="479"/>
      <c r="QFH746" s="479"/>
      <c r="QFI746" s="479"/>
      <c r="QFJ746" s="479"/>
      <c r="QFK746" s="479"/>
      <c r="QFL746" s="479"/>
      <c r="QFM746" s="479"/>
      <c r="QFN746" s="479"/>
      <c r="QFO746" s="479"/>
      <c r="QFP746" s="479"/>
      <c r="QFQ746" s="479"/>
      <c r="QFR746" s="479"/>
      <c r="QFS746" s="479"/>
      <c r="QFT746" s="479"/>
      <c r="QFU746" s="479"/>
      <c r="QFV746" s="479"/>
      <c r="QFW746" s="479"/>
      <c r="QFX746" s="479"/>
      <c r="QFY746" s="479"/>
      <c r="QFZ746" s="479"/>
      <c r="QGA746" s="479"/>
      <c r="QGB746" s="479"/>
      <c r="QGC746" s="479"/>
      <c r="QGD746" s="479"/>
      <c r="QGE746" s="479"/>
      <c r="QGF746" s="479"/>
      <c r="QGG746" s="479"/>
      <c r="QGH746" s="479"/>
      <c r="QGI746" s="479"/>
      <c r="QGJ746" s="479"/>
      <c r="QGK746" s="479"/>
      <c r="QGL746" s="479"/>
      <c r="QGM746" s="479"/>
      <c r="QGN746" s="479"/>
      <c r="QGO746" s="479"/>
      <c r="QGP746" s="479"/>
      <c r="QGQ746" s="479"/>
      <c r="QGR746" s="479"/>
      <c r="QGS746" s="479"/>
      <c r="QGT746" s="479"/>
      <c r="QGU746" s="479"/>
      <c r="QGV746" s="479"/>
      <c r="QGW746" s="479"/>
      <c r="QGX746" s="479"/>
      <c r="QGY746" s="479"/>
      <c r="QGZ746" s="479"/>
      <c r="QHA746" s="479"/>
      <c r="QHB746" s="479"/>
      <c r="QHC746" s="479"/>
      <c r="QHD746" s="479"/>
      <c r="QHE746" s="479"/>
      <c r="QHF746" s="479"/>
      <c r="QHG746" s="479"/>
      <c r="QHH746" s="479"/>
      <c r="QHI746" s="479"/>
      <c r="QHJ746" s="479"/>
      <c r="QHK746" s="479"/>
      <c r="QHL746" s="479"/>
      <c r="QHM746" s="479"/>
      <c r="QHN746" s="479"/>
      <c r="QHO746" s="479"/>
      <c r="QHP746" s="479"/>
      <c r="QHQ746" s="479"/>
      <c r="QHR746" s="479"/>
      <c r="QHS746" s="479"/>
      <c r="QHT746" s="479"/>
      <c r="QHU746" s="479"/>
      <c r="QHV746" s="479"/>
      <c r="QHW746" s="479"/>
      <c r="QHX746" s="479"/>
      <c r="QHY746" s="479"/>
      <c r="QHZ746" s="479"/>
      <c r="QIA746" s="479"/>
      <c r="QIB746" s="479"/>
      <c r="QIC746" s="479"/>
      <c r="QID746" s="479"/>
      <c r="QIE746" s="479"/>
      <c r="QIF746" s="479"/>
      <c r="QIG746" s="479"/>
      <c r="QIH746" s="479"/>
      <c r="QII746" s="479"/>
      <c r="QIJ746" s="479"/>
      <c r="QIK746" s="479"/>
      <c r="QIL746" s="479"/>
      <c r="QIM746" s="479"/>
      <c r="QIN746" s="479"/>
      <c r="QIO746" s="479"/>
      <c r="QIP746" s="479"/>
      <c r="QIQ746" s="479"/>
      <c r="QIR746" s="479"/>
      <c r="QIS746" s="479"/>
      <c r="QIT746" s="479"/>
      <c r="QIU746" s="479"/>
      <c r="QIV746" s="479"/>
      <c r="QIW746" s="479"/>
      <c r="QIX746" s="479"/>
      <c r="QIY746" s="479"/>
      <c r="QIZ746" s="479"/>
      <c r="QJA746" s="479"/>
      <c r="QJB746" s="479"/>
      <c r="QJC746" s="479"/>
      <c r="QJD746" s="479"/>
      <c r="QJE746" s="479"/>
      <c r="QJF746" s="479"/>
      <c r="QJG746" s="479"/>
      <c r="QJH746" s="479"/>
      <c r="QJI746" s="479"/>
      <c r="QJJ746" s="479"/>
      <c r="QJK746" s="479"/>
      <c r="QJL746" s="479"/>
      <c r="QJM746" s="479"/>
      <c r="QJN746" s="479"/>
      <c r="QJO746" s="479"/>
      <c r="QJP746" s="479"/>
      <c r="QJQ746" s="479"/>
      <c r="QJR746" s="479"/>
      <c r="QJS746" s="479"/>
      <c r="QJT746" s="479"/>
      <c r="QJU746" s="479"/>
      <c r="QJV746" s="479"/>
      <c r="QJW746" s="479"/>
      <c r="QJX746" s="479"/>
      <c r="QJY746" s="479"/>
      <c r="QJZ746" s="479"/>
      <c r="QKA746" s="479"/>
      <c r="QKB746" s="479"/>
      <c r="QKC746" s="479"/>
      <c r="QKD746" s="479"/>
      <c r="QKE746" s="479"/>
      <c r="QKF746" s="479"/>
      <c r="QKG746" s="479"/>
      <c r="QKH746" s="479"/>
      <c r="QKI746" s="479"/>
      <c r="QKJ746" s="479"/>
      <c r="QKK746" s="479"/>
      <c r="QKL746" s="479"/>
      <c r="QKM746" s="479"/>
      <c r="QKN746" s="479"/>
      <c r="QKO746" s="479"/>
      <c r="QKP746" s="479"/>
      <c r="QKQ746" s="479"/>
      <c r="QKR746" s="479"/>
      <c r="QKS746" s="479"/>
      <c r="QKT746" s="479"/>
      <c r="QKU746" s="479"/>
      <c r="QKV746" s="479"/>
      <c r="QKW746" s="479"/>
      <c r="QKX746" s="479"/>
      <c r="QKY746" s="479"/>
      <c r="QKZ746" s="479"/>
      <c r="QLA746" s="479"/>
      <c r="QLB746" s="479"/>
      <c r="QLC746" s="479"/>
      <c r="QLD746" s="479"/>
      <c r="QLE746" s="479"/>
      <c r="QLF746" s="479"/>
      <c r="QLG746" s="479"/>
      <c r="QLH746" s="479"/>
      <c r="QLI746" s="479"/>
      <c r="QLJ746" s="479"/>
      <c r="QLK746" s="479"/>
      <c r="QLL746" s="479"/>
      <c r="QLM746" s="479"/>
      <c r="QLN746" s="479"/>
      <c r="QLO746" s="479"/>
      <c r="QLP746" s="479"/>
      <c r="QLQ746" s="479"/>
      <c r="QLR746" s="479"/>
      <c r="QLS746" s="479"/>
      <c r="QLT746" s="479"/>
      <c r="QLU746" s="479"/>
      <c r="QLV746" s="479"/>
      <c r="QLW746" s="479"/>
      <c r="QLX746" s="479"/>
      <c r="QLY746" s="479"/>
      <c r="QLZ746" s="479"/>
      <c r="QMA746" s="479"/>
      <c r="QMB746" s="479"/>
      <c r="QMC746" s="479"/>
      <c r="QMD746" s="479"/>
      <c r="QME746" s="479"/>
      <c r="QMF746" s="479"/>
      <c r="QMG746" s="479"/>
      <c r="QMH746" s="479"/>
      <c r="QMI746" s="479"/>
      <c r="QMJ746" s="479"/>
      <c r="QMK746" s="479"/>
      <c r="QML746" s="479"/>
      <c r="QMM746" s="479"/>
      <c r="QMN746" s="479"/>
      <c r="QMO746" s="479"/>
      <c r="QMP746" s="479"/>
      <c r="QMQ746" s="479"/>
      <c r="QMR746" s="479"/>
      <c r="QMS746" s="479"/>
      <c r="QMT746" s="479"/>
      <c r="QMU746" s="479"/>
      <c r="QMV746" s="479"/>
      <c r="QMW746" s="479"/>
      <c r="QMX746" s="479"/>
      <c r="QMY746" s="479"/>
      <c r="QMZ746" s="479"/>
      <c r="QNA746" s="479"/>
      <c r="QNB746" s="479"/>
      <c r="QNC746" s="479"/>
      <c r="QND746" s="479"/>
      <c r="QNE746" s="479"/>
      <c r="QNF746" s="479"/>
      <c r="QNG746" s="479"/>
      <c r="QNH746" s="479"/>
      <c r="QNI746" s="479"/>
      <c r="QNJ746" s="479"/>
      <c r="QNK746" s="479"/>
      <c r="QNL746" s="479"/>
      <c r="QNM746" s="479"/>
      <c r="QNN746" s="479"/>
      <c r="QNO746" s="479"/>
      <c r="QNP746" s="479"/>
      <c r="QNQ746" s="479"/>
      <c r="QNR746" s="479"/>
      <c r="QNS746" s="479"/>
      <c r="QNT746" s="479"/>
      <c r="QNU746" s="479"/>
      <c r="QNV746" s="479"/>
      <c r="QNW746" s="479"/>
      <c r="QNX746" s="479"/>
      <c r="QNY746" s="479"/>
      <c r="QNZ746" s="479"/>
      <c r="QOA746" s="479"/>
      <c r="QOB746" s="479"/>
      <c r="QOC746" s="479"/>
      <c r="QOD746" s="479"/>
      <c r="QOE746" s="479"/>
      <c r="QOF746" s="479"/>
      <c r="QOG746" s="479"/>
      <c r="QOH746" s="479"/>
      <c r="QOI746" s="479"/>
      <c r="QOJ746" s="479"/>
      <c r="QOK746" s="479"/>
      <c r="QOL746" s="479"/>
      <c r="QOM746" s="479"/>
      <c r="QON746" s="479"/>
      <c r="QOO746" s="479"/>
      <c r="QOP746" s="479"/>
      <c r="QOQ746" s="479"/>
      <c r="QOR746" s="479"/>
      <c r="QOS746" s="479"/>
      <c r="QOT746" s="479"/>
      <c r="QOU746" s="479"/>
      <c r="QOV746" s="479"/>
      <c r="QOW746" s="479"/>
      <c r="QOX746" s="479"/>
      <c r="QOY746" s="479"/>
      <c r="QOZ746" s="479"/>
      <c r="QPA746" s="479"/>
      <c r="QPB746" s="479"/>
      <c r="QPC746" s="479"/>
      <c r="QPD746" s="479"/>
      <c r="QPE746" s="479"/>
      <c r="QPF746" s="479"/>
      <c r="QPG746" s="479"/>
      <c r="QPH746" s="479"/>
      <c r="QPI746" s="479"/>
      <c r="QPJ746" s="479"/>
      <c r="QPK746" s="479"/>
      <c r="QPL746" s="479"/>
      <c r="QPM746" s="479"/>
      <c r="QPN746" s="479"/>
      <c r="QPO746" s="479"/>
      <c r="QPP746" s="479"/>
      <c r="QPQ746" s="479"/>
      <c r="QPR746" s="479"/>
      <c r="QPS746" s="479"/>
      <c r="QPT746" s="479"/>
      <c r="QPU746" s="479"/>
      <c r="QPV746" s="479"/>
      <c r="QPW746" s="479"/>
      <c r="QPX746" s="479"/>
      <c r="QPY746" s="479"/>
      <c r="QPZ746" s="479"/>
      <c r="QQA746" s="479"/>
      <c r="QQB746" s="479"/>
      <c r="QQC746" s="479"/>
      <c r="QQD746" s="479"/>
      <c r="QQE746" s="479"/>
      <c r="QQF746" s="479"/>
      <c r="QQG746" s="479"/>
      <c r="QQH746" s="479"/>
      <c r="QQI746" s="479"/>
      <c r="QQJ746" s="479"/>
      <c r="QQK746" s="479"/>
      <c r="QQL746" s="479"/>
      <c r="QQM746" s="479"/>
      <c r="QQN746" s="479"/>
      <c r="QQO746" s="479"/>
      <c r="QQP746" s="479"/>
      <c r="QQQ746" s="479"/>
      <c r="QQR746" s="479"/>
      <c r="QQS746" s="479"/>
      <c r="QQT746" s="479"/>
      <c r="QQU746" s="479"/>
      <c r="QQV746" s="479"/>
      <c r="QQW746" s="479"/>
      <c r="QQX746" s="479"/>
      <c r="QQY746" s="479"/>
      <c r="QQZ746" s="479"/>
      <c r="QRA746" s="479"/>
      <c r="QRB746" s="479"/>
      <c r="QRC746" s="479"/>
      <c r="QRD746" s="479"/>
      <c r="QRE746" s="479"/>
      <c r="QRF746" s="479"/>
      <c r="QRG746" s="479"/>
      <c r="QRH746" s="479"/>
      <c r="QRI746" s="479"/>
      <c r="QRJ746" s="479"/>
      <c r="QRK746" s="479"/>
      <c r="QRL746" s="479"/>
      <c r="QRM746" s="479"/>
      <c r="QRN746" s="479"/>
      <c r="QRO746" s="479"/>
      <c r="QRP746" s="479"/>
      <c r="QRQ746" s="479"/>
      <c r="QRR746" s="479"/>
      <c r="QRS746" s="479"/>
      <c r="QRT746" s="479"/>
      <c r="QRU746" s="479"/>
      <c r="QRV746" s="479"/>
      <c r="QRW746" s="479"/>
      <c r="QRX746" s="479"/>
      <c r="QRY746" s="479"/>
      <c r="QRZ746" s="479"/>
      <c r="QSA746" s="479"/>
      <c r="QSB746" s="479"/>
      <c r="QSC746" s="479"/>
      <c r="QSD746" s="479"/>
      <c r="QSE746" s="479"/>
      <c r="QSF746" s="479"/>
      <c r="QSG746" s="479"/>
      <c r="QSH746" s="479"/>
      <c r="QSI746" s="479"/>
      <c r="QSJ746" s="479"/>
      <c r="QSK746" s="479"/>
      <c r="QSL746" s="479"/>
      <c r="QSM746" s="479"/>
      <c r="QSN746" s="479"/>
      <c r="QSO746" s="479"/>
      <c r="QSP746" s="479"/>
      <c r="QSQ746" s="479"/>
      <c r="QSR746" s="479"/>
      <c r="QSS746" s="479"/>
      <c r="QST746" s="479"/>
      <c r="QSU746" s="479"/>
      <c r="QSV746" s="479"/>
      <c r="QSW746" s="479"/>
      <c r="QSX746" s="479"/>
      <c r="QSY746" s="479"/>
      <c r="QSZ746" s="479"/>
      <c r="QTA746" s="479"/>
      <c r="QTB746" s="479"/>
      <c r="QTC746" s="479"/>
      <c r="QTD746" s="479"/>
      <c r="QTE746" s="479"/>
      <c r="QTF746" s="479"/>
      <c r="QTG746" s="479"/>
      <c r="QTH746" s="479"/>
      <c r="QTI746" s="479"/>
      <c r="QTJ746" s="479"/>
      <c r="QTK746" s="479"/>
      <c r="QTL746" s="479"/>
      <c r="QTM746" s="479"/>
      <c r="QTN746" s="479"/>
      <c r="QTO746" s="479"/>
      <c r="QTP746" s="479"/>
      <c r="QTQ746" s="479"/>
      <c r="QTR746" s="479"/>
      <c r="QTS746" s="479"/>
      <c r="QTT746" s="479"/>
      <c r="QTU746" s="479"/>
      <c r="QTV746" s="479"/>
      <c r="QTW746" s="479"/>
      <c r="QTX746" s="479"/>
      <c r="QTY746" s="479"/>
      <c r="QTZ746" s="479"/>
      <c r="QUA746" s="479"/>
      <c r="QUB746" s="479"/>
      <c r="QUC746" s="479"/>
      <c r="QUD746" s="479"/>
      <c r="QUE746" s="479"/>
      <c r="QUF746" s="479"/>
      <c r="QUG746" s="479"/>
      <c r="QUH746" s="479"/>
      <c r="QUI746" s="479"/>
      <c r="QUJ746" s="479"/>
      <c r="QUK746" s="479"/>
      <c r="QUL746" s="479"/>
      <c r="QUM746" s="479"/>
      <c r="QUN746" s="479"/>
      <c r="QUO746" s="479"/>
      <c r="QUP746" s="479"/>
      <c r="QUQ746" s="479"/>
      <c r="QUR746" s="479"/>
      <c r="QUS746" s="479"/>
      <c r="QUT746" s="479"/>
      <c r="QUU746" s="479"/>
      <c r="QUV746" s="479"/>
      <c r="QUW746" s="479"/>
      <c r="QUX746" s="479"/>
      <c r="QUY746" s="479"/>
      <c r="QUZ746" s="479"/>
      <c r="QVA746" s="479"/>
      <c r="QVB746" s="479"/>
      <c r="QVC746" s="479"/>
      <c r="QVD746" s="479"/>
      <c r="QVE746" s="479"/>
      <c r="QVF746" s="479"/>
      <c r="QVG746" s="479"/>
      <c r="QVH746" s="479"/>
      <c r="QVI746" s="479"/>
      <c r="QVJ746" s="479"/>
      <c r="QVK746" s="479"/>
      <c r="QVL746" s="479"/>
      <c r="QVM746" s="479"/>
      <c r="QVN746" s="479"/>
      <c r="QVO746" s="479"/>
      <c r="QVP746" s="479"/>
      <c r="QVQ746" s="479"/>
      <c r="QVR746" s="479"/>
      <c r="QVS746" s="479"/>
      <c r="QVT746" s="479"/>
      <c r="QVU746" s="479"/>
      <c r="QVV746" s="479"/>
      <c r="QVW746" s="479"/>
      <c r="QVX746" s="479"/>
      <c r="QVY746" s="479"/>
      <c r="QVZ746" s="479"/>
      <c r="QWA746" s="479"/>
      <c r="QWB746" s="479"/>
      <c r="QWC746" s="479"/>
      <c r="QWD746" s="479"/>
      <c r="QWE746" s="479"/>
      <c r="QWF746" s="479"/>
      <c r="QWG746" s="479"/>
      <c r="QWH746" s="479"/>
      <c r="QWI746" s="479"/>
      <c r="QWJ746" s="479"/>
      <c r="QWK746" s="479"/>
      <c r="QWL746" s="479"/>
      <c r="QWM746" s="479"/>
      <c r="QWN746" s="479"/>
      <c r="QWO746" s="479"/>
      <c r="QWP746" s="479"/>
      <c r="QWQ746" s="479"/>
      <c r="QWR746" s="479"/>
      <c r="QWS746" s="479"/>
      <c r="QWT746" s="479"/>
      <c r="QWU746" s="479"/>
      <c r="QWV746" s="479"/>
      <c r="QWW746" s="479"/>
      <c r="QWX746" s="479"/>
      <c r="QWY746" s="479"/>
      <c r="QWZ746" s="479"/>
      <c r="QXA746" s="479"/>
      <c r="QXB746" s="479"/>
      <c r="QXC746" s="479"/>
      <c r="QXD746" s="479"/>
      <c r="QXE746" s="479"/>
      <c r="QXF746" s="479"/>
      <c r="QXG746" s="479"/>
      <c r="QXH746" s="479"/>
      <c r="QXI746" s="479"/>
      <c r="QXJ746" s="479"/>
      <c r="QXK746" s="479"/>
      <c r="QXL746" s="479"/>
      <c r="QXM746" s="479"/>
      <c r="QXN746" s="479"/>
      <c r="QXO746" s="479"/>
      <c r="QXP746" s="479"/>
      <c r="QXQ746" s="479"/>
      <c r="QXR746" s="479"/>
      <c r="QXS746" s="479"/>
      <c r="QXT746" s="479"/>
      <c r="QXU746" s="479"/>
      <c r="QXV746" s="479"/>
      <c r="QXW746" s="479"/>
      <c r="QXX746" s="479"/>
      <c r="QXY746" s="479"/>
      <c r="QXZ746" s="479"/>
      <c r="QYA746" s="479"/>
      <c r="QYB746" s="479"/>
      <c r="QYC746" s="479"/>
      <c r="QYD746" s="479"/>
      <c r="QYE746" s="479"/>
      <c r="QYF746" s="479"/>
      <c r="QYG746" s="479"/>
      <c r="QYH746" s="479"/>
      <c r="QYI746" s="479"/>
      <c r="QYJ746" s="479"/>
      <c r="QYK746" s="479"/>
      <c r="QYL746" s="479"/>
      <c r="QYM746" s="479"/>
      <c r="QYN746" s="479"/>
      <c r="QYO746" s="479"/>
      <c r="QYP746" s="479"/>
      <c r="QYQ746" s="479"/>
      <c r="QYR746" s="479"/>
      <c r="QYS746" s="479"/>
      <c r="QYT746" s="479"/>
      <c r="QYU746" s="479"/>
      <c r="QYV746" s="479"/>
      <c r="QYW746" s="479"/>
      <c r="QYX746" s="479"/>
      <c r="QYY746" s="479"/>
      <c r="QYZ746" s="479"/>
      <c r="QZA746" s="479"/>
      <c r="QZB746" s="479"/>
      <c r="QZC746" s="479"/>
      <c r="QZD746" s="479"/>
      <c r="QZE746" s="479"/>
      <c r="QZF746" s="479"/>
      <c r="QZG746" s="479"/>
      <c r="QZH746" s="479"/>
      <c r="QZI746" s="479"/>
      <c r="QZJ746" s="479"/>
      <c r="QZK746" s="479"/>
      <c r="QZL746" s="479"/>
      <c r="QZM746" s="479"/>
      <c r="QZN746" s="479"/>
      <c r="QZO746" s="479"/>
      <c r="QZP746" s="479"/>
      <c r="QZQ746" s="479"/>
      <c r="QZR746" s="479"/>
      <c r="QZS746" s="479"/>
      <c r="QZT746" s="479"/>
      <c r="QZU746" s="479"/>
      <c r="QZV746" s="479"/>
      <c r="QZW746" s="479"/>
      <c r="QZX746" s="479"/>
      <c r="QZY746" s="479"/>
      <c r="QZZ746" s="479"/>
      <c r="RAA746" s="479"/>
      <c r="RAB746" s="479"/>
      <c r="RAC746" s="479"/>
      <c r="RAD746" s="479"/>
      <c r="RAE746" s="479"/>
      <c r="RAF746" s="479"/>
      <c r="RAG746" s="479"/>
      <c r="RAH746" s="479"/>
      <c r="RAI746" s="479"/>
      <c r="RAJ746" s="479"/>
      <c r="RAK746" s="479"/>
      <c r="RAL746" s="479"/>
      <c r="RAM746" s="479"/>
      <c r="RAN746" s="479"/>
      <c r="RAO746" s="479"/>
      <c r="RAP746" s="479"/>
      <c r="RAQ746" s="479"/>
      <c r="RAR746" s="479"/>
      <c r="RAS746" s="479"/>
      <c r="RAT746" s="479"/>
      <c r="RAU746" s="479"/>
      <c r="RAV746" s="479"/>
      <c r="RAW746" s="479"/>
      <c r="RAX746" s="479"/>
      <c r="RAY746" s="479"/>
      <c r="RAZ746" s="479"/>
      <c r="RBA746" s="479"/>
      <c r="RBB746" s="479"/>
      <c r="RBC746" s="479"/>
      <c r="RBD746" s="479"/>
      <c r="RBE746" s="479"/>
      <c r="RBF746" s="479"/>
      <c r="RBG746" s="479"/>
      <c r="RBH746" s="479"/>
      <c r="RBI746" s="479"/>
      <c r="RBJ746" s="479"/>
      <c r="RBK746" s="479"/>
      <c r="RBL746" s="479"/>
      <c r="RBM746" s="479"/>
      <c r="RBN746" s="479"/>
      <c r="RBO746" s="479"/>
      <c r="RBP746" s="479"/>
      <c r="RBQ746" s="479"/>
      <c r="RBR746" s="479"/>
      <c r="RBS746" s="479"/>
      <c r="RBT746" s="479"/>
      <c r="RBU746" s="479"/>
      <c r="RBV746" s="479"/>
      <c r="RBW746" s="479"/>
      <c r="RBX746" s="479"/>
      <c r="RBY746" s="479"/>
      <c r="RBZ746" s="479"/>
      <c r="RCA746" s="479"/>
      <c r="RCB746" s="479"/>
      <c r="RCC746" s="479"/>
      <c r="RCD746" s="479"/>
      <c r="RCE746" s="479"/>
      <c r="RCF746" s="479"/>
      <c r="RCG746" s="479"/>
      <c r="RCH746" s="479"/>
      <c r="RCI746" s="479"/>
      <c r="RCJ746" s="479"/>
      <c r="RCK746" s="479"/>
      <c r="RCL746" s="479"/>
      <c r="RCM746" s="479"/>
      <c r="RCN746" s="479"/>
      <c r="RCO746" s="479"/>
      <c r="RCP746" s="479"/>
      <c r="RCQ746" s="479"/>
      <c r="RCR746" s="479"/>
      <c r="RCS746" s="479"/>
      <c r="RCT746" s="479"/>
      <c r="RCU746" s="479"/>
      <c r="RCV746" s="479"/>
      <c r="RCW746" s="479"/>
      <c r="RCX746" s="479"/>
      <c r="RCY746" s="479"/>
      <c r="RCZ746" s="479"/>
      <c r="RDA746" s="479"/>
      <c r="RDB746" s="479"/>
      <c r="RDC746" s="479"/>
      <c r="RDD746" s="479"/>
      <c r="RDE746" s="479"/>
      <c r="RDF746" s="479"/>
      <c r="RDG746" s="479"/>
      <c r="RDH746" s="479"/>
      <c r="RDI746" s="479"/>
      <c r="RDJ746" s="479"/>
      <c r="RDK746" s="479"/>
      <c r="RDL746" s="479"/>
      <c r="RDM746" s="479"/>
      <c r="RDN746" s="479"/>
      <c r="RDO746" s="479"/>
      <c r="RDP746" s="479"/>
      <c r="RDQ746" s="479"/>
      <c r="RDR746" s="479"/>
      <c r="RDS746" s="479"/>
      <c r="RDT746" s="479"/>
      <c r="RDU746" s="479"/>
      <c r="RDV746" s="479"/>
      <c r="RDW746" s="479"/>
      <c r="RDX746" s="479"/>
      <c r="RDY746" s="479"/>
      <c r="RDZ746" s="479"/>
      <c r="REA746" s="479"/>
      <c r="REB746" s="479"/>
      <c r="REC746" s="479"/>
      <c r="RED746" s="479"/>
      <c r="REE746" s="479"/>
      <c r="REF746" s="479"/>
      <c r="REG746" s="479"/>
      <c r="REH746" s="479"/>
      <c r="REI746" s="479"/>
      <c r="REJ746" s="479"/>
      <c r="REK746" s="479"/>
      <c r="REL746" s="479"/>
      <c r="REM746" s="479"/>
      <c r="REN746" s="479"/>
      <c r="REO746" s="479"/>
      <c r="REP746" s="479"/>
      <c r="REQ746" s="479"/>
      <c r="RER746" s="479"/>
      <c r="RES746" s="479"/>
      <c r="RET746" s="479"/>
      <c r="REU746" s="479"/>
      <c r="REV746" s="479"/>
      <c r="REW746" s="479"/>
      <c r="REX746" s="479"/>
      <c r="REY746" s="479"/>
      <c r="REZ746" s="479"/>
      <c r="RFA746" s="479"/>
      <c r="RFB746" s="479"/>
      <c r="RFC746" s="479"/>
      <c r="RFD746" s="479"/>
      <c r="RFE746" s="479"/>
      <c r="RFF746" s="479"/>
      <c r="RFG746" s="479"/>
      <c r="RFH746" s="479"/>
      <c r="RFI746" s="479"/>
      <c r="RFJ746" s="479"/>
      <c r="RFK746" s="479"/>
      <c r="RFL746" s="479"/>
      <c r="RFM746" s="479"/>
      <c r="RFN746" s="479"/>
      <c r="RFO746" s="479"/>
      <c r="RFP746" s="479"/>
      <c r="RFQ746" s="479"/>
      <c r="RFR746" s="479"/>
      <c r="RFS746" s="479"/>
      <c r="RFT746" s="479"/>
      <c r="RFU746" s="479"/>
      <c r="RFV746" s="479"/>
      <c r="RFW746" s="479"/>
      <c r="RFX746" s="479"/>
      <c r="RFY746" s="479"/>
      <c r="RFZ746" s="479"/>
      <c r="RGA746" s="479"/>
      <c r="RGB746" s="479"/>
      <c r="RGC746" s="479"/>
      <c r="RGD746" s="479"/>
      <c r="RGE746" s="479"/>
      <c r="RGF746" s="479"/>
      <c r="RGG746" s="479"/>
      <c r="RGH746" s="479"/>
      <c r="RGI746" s="479"/>
      <c r="RGJ746" s="479"/>
      <c r="RGK746" s="479"/>
      <c r="RGL746" s="479"/>
      <c r="RGM746" s="479"/>
      <c r="RGN746" s="479"/>
      <c r="RGO746" s="479"/>
      <c r="RGP746" s="479"/>
      <c r="RGQ746" s="479"/>
      <c r="RGR746" s="479"/>
      <c r="RGS746" s="479"/>
      <c r="RGT746" s="479"/>
      <c r="RGU746" s="479"/>
      <c r="RGV746" s="479"/>
      <c r="RGW746" s="479"/>
      <c r="RGX746" s="479"/>
      <c r="RGY746" s="479"/>
      <c r="RGZ746" s="479"/>
      <c r="RHA746" s="479"/>
      <c r="RHB746" s="479"/>
      <c r="RHC746" s="479"/>
      <c r="RHD746" s="479"/>
      <c r="RHE746" s="479"/>
      <c r="RHF746" s="479"/>
      <c r="RHG746" s="479"/>
      <c r="RHH746" s="479"/>
      <c r="RHI746" s="479"/>
      <c r="RHJ746" s="479"/>
      <c r="RHK746" s="479"/>
      <c r="RHL746" s="479"/>
      <c r="RHM746" s="479"/>
      <c r="RHN746" s="479"/>
      <c r="RHO746" s="479"/>
      <c r="RHP746" s="479"/>
      <c r="RHQ746" s="479"/>
      <c r="RHR746" s="479"/>
      <c r="RHS746" s="479"/>
      <c r="RHT746" s="479"/>
      <c r="RHU746" s="479"/>
      <c r="RHV746" s="479"/>
      <c r="RHW746" s="479"/>
      <c r="RHX746" s="479"/>
      <c r="RHY746" s="479"/>
      <c r="RHZ746" s="479"/>
      <c r="RIA746" s="479"/>
      <c r="RIB746" s="479"/>
      <c r="RIC746" s="479"/>
      <c r="RID746" s="479"/>
      <c r="RIE746" s="479"/>
      <c r="RIF746" s="479"/>
      <c r="RIG746" s="479"/>
      <c r="RIH746" s="479"/>
      <c r="RII746" s="479"/>
      <c r="RIJ746" s="479"/>
      <c r="RIK746" s="479"/>
      <c r="RIL746" s="479"/>
      <c r="RIM746" s="479"/>
      <c r="RIN746" s="479"/>
      <c r="RIO746" s="479"/>
      <c r="RIP746" s="479"/>
      <c r="RIQ746" s="479"/>
      <c r="RIR746" s="479"/>
      <c r="RIS746" s="479"/>
      <c r="RIT746" s="479"/>
      <c r="RIU746" s="479"/>
      <c r="RIV746" s="479"/>
      <c r="RIW746" s="479"/>
      <c r="RIX746" s="479"/>
      <c r="RIY746" s="479"/>
      <c r="RIZ746" s="479"/>
      <c r="RJA746" s="479"/>
      <c r="RJB746" s="479"/>
      <c r="RJC746" s="479"/>
      <c r="RJD746" s="479"/>
      <c r="RJE746" s="479"/>
      <c r="RJF746" s="479"/>
      <c r="RJG746" s="479"/>
      <c r="RJH746" s="479"/>
      <c r="RJI746" s="479"/>
      <c r="RJJ746" s="479"/>
      <c r="RJK746" s="479"/>
      <c r="RJL746" s="479"/>
      <c r="RJM746" s="479"/>
      <c r="RJN746" s="479"/>
      <c r="RJO746" s="479"/>
      <c r="RJP746" s="479"/>
      <c r="RJQ746" s="479"/>
      <c r="RJR746" s="479"/>
      <c r="RJS746" s="479"/>
      <c r="RJT746" s="479"/>
      <c r="RJU746" s="479"/>
      <c r="RJV746" s="479"/>
      <c r="RJW746" s="479"/>
      <c r="RJX746" s="479"/>
      <c r="RJY746" s="479"/>
      <c r="RJZ746" s="479"/>
      <c r="RKA746" s="479"/>
      <c r="RKB746" s="479"/>
      <c r="RKC746" s="479"/>
      <c r="RKD746" s="479"/>
      <c r="RKE746" s="479"/>
      <c r="RKF746" s="479"/>
      <c r="RKG746" s="479"/>
      <c r="RKH746" s="479"/>
      <c r="RKI746" s="479"/>
      <c r="RKJ746" s="479"/>
      <c r="RKK746" s="479"/>
      <c r="RKL746" s="479"/>
      <c r="RKM746" s="479"/>
      <c r="RKN746" s="479"/>
      <c r="RKO746" s="479"/>
      <c r="RKP746" s="479"/>
      <c r="RKQ746" s="479"/>
      <c r="RKR746" s="479"/>
      <c r="RKS746" s="479"/>
      <c r="RKT746" s="479"/>
      <c r="RKU746" s="479"/>
      <c r="RKV746" s="479"/>
      <c r="RKW746" s="479"/>
      <c r="RKX746" s="479"/>
      <c r="RKY746" s="479"/>
      <c r="RKZ746" s="479"/>
      <c r="RLA746" s="479"/>
      <c r="RLB746" s="479"/>
      <c r="RLC746" s="479"/>
      <c r="RLD746" s="479"/>
      <c r="RLE746" s="479"/>
      <c r="RLF746" s="479"/>
      <c r="RLG746" s="479"/>
      <c r="RLH746" s="479"/>
      <c r="RLI746" s="479"/>
      <c r="RLJ746" s="479"/>
      <c r="RLK746" s="479"/>
      <c r="RLL746" s="479"/>
      <c r="RLM746" s="479"/>
      <c r="RLN746" s="479"/>
      <c r="RLO746" s="479"/>
      <c r="RLP746" s="479"/>
      <c r="RLQ746" s="479"/>
      <c r="RLR746" s="479"/>
      <c r="RLS746" s="479"/>
      <c r="RLT746" s="479"/>
      <c r="RLU746" s="479"/>
      <c r="RLV746" s="479"/>
      <c r="RLW746" s="479"/>
      <c r="RLX746" s="479"/>
      <c r="RLY746" s="479"/>
      <c r="RLZ746" s="479"/>
      <c r="RMA746" s="479"/>
      <c r="RMB746" s="479"/>
      <c r="RMC746" s="479"/>
      <c r="RMD746" s="479"/>
      <c r="RME746" s="479"/>
      <c r="RMF746" s="479"/>
      <c r="RMG746" s="479"/>
      <c r="RMH746" s="479"/>
      <c r="RMI746" s="479"/>
      <c r="RMJ746" s="479"/>
      <c r="RMK746" s="479"/>
      <c r="RML746" s="479"/>
      <c r="RMM746" s="479"/>
      <c r="RMN746" s="479"/>
      <c r="RMO746" s="479"/>
      <c r="RMP746" s="479"/>
      <c r="RMQ746" s="479"/>
      <c r="RMR746" s="479"/>
      <c r="RMS746" s="479"/>
      <c r="RMT746" s="479"/>
      <c r="RMU746" s="479"/>
      <c r="RMV746" s="479"/>
      <c r="RMW746" s="479"/>
      <c r="RMX746" s="479"/>
      <c r="RMY746" s="479"/>
      <c r="RMZ746" s="479"/>
      <c r="RNA746" s="479"/>
      <c r="RNB746" s="479"/>
      <c r="RNC746" s="479"/>
      <c r="RND746" s="479"/>
      <c r="RNE746" s="479"/>
      <c r="RNF746" s="479"/>
      <c r="RNG746" s="479"/>
      <c r="RNH746" s="479"/>
      <c r="RNI746" s="479"/>
      <c r="RNJ746" s="479"/>
      <c r="RNK746" s="479"/>
      <c r="RNL746" s="479"/>
      <c r="RNM746" s="479"/>
      <c r="RNN746" s="479"/>
      <c r="RNO746" s="479"/>
      <c r="RNP746" s="479"/>
      <c r="RNQ746" s="479"/>
      <c r="RNR746" s="479"/>
      <c r="RNS746" s="479"/>
      <c r="RNT746" s="479"/>
      <c r="RNU746" s="479"/>
      <c r="RNV746" s="479"/>
      <c r="RNW746" s="479"/>
      <c r="RNX746" s="479"/>
      <c r="RNY746" s="479"/>
      <c r="RNZ746" s="479"/>
      <c r="ROA746" s="479"/>
      <c r="ROB746" s="479"/>
      <c r="ROC746" s="479"/>
      <c r="ROD746" s="479"/>
      <c r="ROE746" s="479"/>
      <c r="ROF746" s="479"/>
      <c r="ROG746" s="479"/>
      <c r="ROH746" s="479"/>
      <c r="ROI746" s="479"/>
      <c r="ROJ746" s="479"/>
      <c r="ROK746" s="479"/>
      <c r="ROL746" s="479"/>
      <c r="ROM746" s="479"/>
      <c r="RON746" s="479"/>
      <c r="ROO746" s="479"/>
      <c r="ROP746" s="479"/>
      <c r="ROQ746" s="479"/>
      <c r="ROR746" s="479"/>
      <c r="ROS746" s="479"/>
      <c r="ROT746" s="479"/>
      <c r="ROU746" s="479"/>
      <c r="ROV746" s="479"/>
      <c r="ROW746" s="479"/>
      <c r="ROX746" s="479"/>
      <c r="ROY746" s="479"/>
      <c r="ROZ746" s="479"/>
      <c r="RPA746" s="479"/>
      <c r="RPB746" s="479"/>
      <c r="RPC746" s="479"/>
      <c r="RPD746" s="479"/>
      <c r="RPE746" s="479"/>
      <c r="RPF746" s="479"/>
      <c r="RPG746" s="479"/>
      <c r="RPH746" s="479"/>
      <c r="RPI746" s="479"/>
      <c r="RPJ746" s="479"/>
      <c r="RPK746" s="479"/>
      <c r="RPL746" s="479"/>
      <c r="RPM746" s="479"/>
      <c r="RPN746" s="479"/>
      <c r="RPO746" s="479"/>
      <c r="RPP746" s="479"/>
      <c r="RPQ746" s="479"/>
      <c r="RPR746" s="479"/>
      <c r="RPS746" s="479"/>
      <c r="RPT746" s="479"/>
      <c r="RPU746" s="479"/>
      <c r="RPV746" s="479"/>
      <c r="RPW746" s="479"/>
      <c r="RPX746" s="479"/>
      <c r="RPY746" s="479"/>
      <c r="RPZ746" s="479"/>
      <c r="RQA746" s="479"/>
      <c r="RQB746" s="479"/>
      <c r="RQC746" s="479"/>
      <c r="RQD746" s="479"/>
      <c r="RQE746" s="479"/>
      <c r="RQF746" s="479"/>
      <c r="RQG746" s="479"/>
      <c r="RQH746" s="479"/>
      <c r="RQI746" s="479"/>
      <c r="RQJ746" s="479"/>
      <c r="RQK746" s="479"/>
      <c r="RQL746" s="479"/>
      <c r="RQM746" s="479"/>
      <c r="RQN746" s="479"/>
      <c r="RQO746" s="479"/>
      <c r="RQP746" s="479"/>
      <c r="RQQ746" s="479"/>
      <c r="RQR746" s="479"/>
      <c r="RQS746" s="479"/>
      <c r="RQT746" s="479"/>
      <c r="RQU746" s="479"/>
      <c r="RQV746" s="479"/>
      <c r="RQW746" s="479"/>
      <c r="RQX746" s="479"/>
      <c r="RQY746" s="479"/>
      <c r="RQZ746" s="479"/>
      <c r="RRA746" s="479"/>
      <c r="RRB746" s="479"/>
      <c r="RRC746" s="479"/>
      <c r="RRD746" s="479"/>
      <c r="RRE746" s="479"/>
      <c r="RRF746" s="479"/>
      <c r="RRG746" s="479"/>
      <c r="RRH746" s="479"/>
      <c r="RRI746" s="479"/>
      <c r="RRJ746" s="479"/>
      <c r="RRK746" s="479"/>
      <c r="RRL746" s="479"/>
      <c r="RRM746" s="479"/>
      <c r="RRN746" s="479"/>
      <c r="RRO746" s="479"/>
      <c r="RRP746" s="479"/>
      <c r="RRQ746" s="479"/>
      <c r="RRR746" s="479"/>
      <c r="RRS746" s="479"/>
      <c r="RRT746" s="479"/>
      <c r="RRU746" s="479"/>
      <c r="RRV746" s="479"/>
      <c r="RRW746" s="479"/>
      <c r="RRX746" s="479"/>
      <c r="RRY746" s="479"/>
      <c r="RRZ746" s="479"/>
      <c r="RSA746" s="479"/>
      <c r="RSB746" s="479"/>
      <c r="RSC746" s="479"/>
      <c r="RSD746" s="479"/>
      <c r="RSE746" s="479"/>
      <c r="RSF746" s="479"/>
      <c r="RSG746" s="479"/>
      <c r="RSH746" s="479"/>
      <c r="RSI746" s="479"/>
      <c r="RSJ746" s="479"/>
      <c r="RSK746" s="479"/>
      <c r="RSL746" s="479"/>
      <c r="RSM746" s="479"/>
      <c r="RSN746" s="479"/>
      <c r="RSO746" s="479"/>
      <c r="RSP746" s="479"/>
      <c r="RSQ746" s="479"/>
      <c r="RSR746" s="479"/>
      <c r="RSS746" s="479"/>
      <c r="RST746" s="479"/>
      <c r="RSU746" s="479"/>
      <c r="RSV746" s="479"/>
      <c r="RSW746" s="479"/>
      <c r="RSX746" s="479"/>
      <c r="RSY746" s="479"/>
      <c r="RSZ746" s="479"/>
      <c r="RTA746" s="479"/>
      <c r="RTB746" s="479"/>
      <c r="RTC746" s="479"/>
      <c r="RTD746" s="479"/>
      <c r="RTE746" s="479"/>
      <c r="RTF746" s="479"/>
      <c r="RTG746" s="479"/>
      <c r="RTH746" s="479"/>
      <c r="RTI746" s="479"/>
      <c r="RTJ746" s="479"/>
      <c r="RTK746" s="479"/>
      <c r="RTL746" s="479"/>
      <c r="RTM746" s="479"/>
      <c r="RTN746" s="479"/>
      <c r="RTO746" s="479"/>
      <c r="RTP746" s="479"/>
      <c r="RTQ746" s="479"/>
      <c r="RTR746" s="479"/>
      <c r="RTS746" s="479"/>
      <c r="RTT746" s="479"/>
      <c r="RTU746" s="479"/>
      <c r="RTV746" s="479"/>
      <c r="RTW746" s="479"/>
      <c r="RTX746" s="479"/>
      <c r="RTY746" s="479"/>
      <c r="RTZ746" s="479"/>
      <c r="RUA746" s="479"/>
      <c r="RUB746" s="479"/>
      <c r="RUC746" s="479"/>
      <c r="RUD746" s="479"/>
      <c r="RUE746" s="479"/>
      <c r="RUF746" s="479"/>
      <c r="RUG746" s="479"/>
      <c r="RUH746" s="479"/>
      <c r="RUI746" s="479"/>
      <c r="RUJ746" s="479"/>
      <c r="RUK746" s="479"/>
      <c r="RUL746" s="479"/>
      <c r="RUM746" s="479"/>
      <c r="RUN746" s="479"/>
      <c r="RUO746" s="479"/>
      <c r="RUP746" s="479"/>
      <c r="RUQ746" s="479"/>
      <c r="RUR746" s="479"/>
      <c r="RUS746" s="479"/>
      <c r="RUT746" s="479"/>
      <c r="RUU746" s="479"/>
      <c r="RUV746" s="479"/>
      <c r="RUW746" s="479"/>
      <c r="RUX746" s="479"/>
      <c r="RUY746" s="479"/>
      <c r="RUZ746" s="479"/>
      <c r="RVA746" s="479"/>
      <c r="RVB746" s="479"/>
      <c r="RVC746" s="479"/>
      <c r="RVD746" s="479"/>
      <c r="RVE746" s="479"/>
      <c r="RVF746" s="479"/>
      <c r="RVG746" s="479"/>
      <c r="RVH746" s="479"/>
      <c r="RVI746" s="479"/>
      <c r="RVJ746" s="479"/>
      <c r="RVK746" s="479"/>
      <c r="RVL746" s="479"/>
      <c r="RVM746" s="479"/>
      <c r="RVN746" s="479"/>
      <c r="RVO746" s="479"/>
      <c r="RVP746" s="479"/>
      <c r="RVQ746" s="479"/>
      <c r="RVR746" s="479"/>
      <c r="RVS746" s="479"/>
      <c r="RVT746" s="479"/>
      <c r="RVU746" s="479"/>
      <c r="RVV746" s="479"/>
      <c r="RVW746" s="479"/>
      <c r="RVX746" s="479"/>
      <c r="RVY746" s="479"/>
      <c r="RVZ746" s="479"/>
      <c r="RWA746" s="479"/>
      <c r="RWB746" s="479"/>
      <c r="RWC746" s="479"/>
      <c r="RWD746" s="479"/>
      <c r="RWE746" s="479"/>
      <c r="RWF746" s="479"/>
      <c r="RWG746" s="479"/>
      <c r="RWH746" s="479"/>
      <c r="RWI746" s="479"/>
      <c r="RWJ746" s="479"/>
      <c r="RWK746" s="479"/>
      <c r="RWL746" s="479"/>
      <c r="RWM746" s="479"/>
      <c r="RWN746" s="479"/>
      <c r="RWO746" s="479"/>
      <c r="RWP746" s="479"/>
      <c r="RWQ746" s="479"/>
      <c r="RWR746" s="479"/>
      <c r="RWS746" s="479"/>
      <c r="RWT746" s="479"/>
      <c r="RWU746" s="479"/>
      <c r="RWV746" s="479"/>
      <c r="RWW746" s="479"/>
      <c r="RWX746" s="479"/>
      <c r="RWY746" s="479"/>
      <c r="RWZ746" s="479"/>
      <c r="RXA746" s="479"/>
      <c r="RXB746" s="479"/>
      <c r="RXC746" s="479"/>
      <c r="RXD746" s="479"/>
      <c r="RXE746" s="479"/>
      <c r="RXF746" s="479"/>
      <c r="RXG746" s="479"/>
      <c r="RXH746" s="479"/>
      <c r="RXI746" s="479"/>
      <c r="RXJ746" s="479"/>
      <c r="RXK746" s="479"/>
      <c r="RXL746" s="479"/>
      <c r="RXM746" s="479"/>
      <c r="RXN746" s="479"/>
      <c r="RXO746" s="479"/>
      <c r="RXP746" s="479"/>
      <c r="RXQ746" s="479"/>
      <c r="RXR746" s="479"/>
      <c r="RXS746" s="479"/>
      <c r="RXT746" s="479"/>
      <c r="RXU746" s="479"/>
      <c r="RXV746" s="479"/>
      <c r="RXW746" s="479"/>
      <c r="RXX746" s="479"/>
      <c r="RXY746" s="479"/>
      <c r="RXZ746" s="479"/>
      <c r="RYA746" s="479"/>
      <c r="RYB746" s="479"/>
      <c r="RYC746" s="479"/>
      <c r="RYD746" s="479"/>
      <c r="RYE746" s="479"/>
      <c r="RYF746" s="479"/>
      <c r="RYG746" s="479"/>
      <c r="RYH746" s="479"/>
      <c r="RYI746" s="479"/>
      <c r="RYJ746" s="479"/>
      <c r="RYK746" s="479"/>
      <c r="RYL746" s="479"/>
      <c r="RYM746" s="479"/>
      <c r="RYN746" s="479"/>
      <c r="RYO746" s="479"/>
      <c r="RYP746" s="479"/>
      <c r="RYQ746" s="479"/>
      <c r="RYR746" s="479"/>
      <c r="RYS746" s="479"/>
      <c r="RYT746" s="479"/>
      <c r="RYU746" s="479"/>
      <c r="RYV746" s="479"/>
      <c r="RYW746" s="479"/>
      <c r="RYX746" s="479"/>
      <c r="RYY746" s="479"/>
      <c r="RYZ746" s="479"/>
      <c r="RZA746" s="479"/>
      <c r="RZB746" s="479"/>
      <c r="RZC746" s="479"/>
      <c r="RZD746" s="479"/>
      <c r="RZE746" s="479"/>
      <c r="RZF746" s="479"/>
      <c r="RZG746" s="479"/>
      <c r="RZH746" s="479"/>
      <c r="RZI746" s="479"/>
      <c r="RZJ746" s="479"/>
      <c r="RZK746" s="479"/>
      <c r="RZL746" s="479"/>
      <c r="RZM746" s="479"/>
      <c r="RZN746" s="479"/>
      <c r="RZO746" s="479"/>
      <c r="RZP746" s="479"/>
      <c r="RZQ746" s="479"/>
      <c r="RZR746" s="479"/>
      <c r="RZS746" s="479"/>
      <c r="RZT746" s="479"/>
      <c r="RZU746" s="479"/>
      <c r="RZV746" s="479"/>
      <c r="RZW746" s="479"/>
      <c r="RZX746" s="479"/>
      <c r="RZY746" s="479"/>
      <c r="RZZ746" s="479"/>
      <c r="SAA746" s="479"/>
      <c r="SAB746" s="479"/>
      <c r="SAC746" s="479"/>
      <c r="SAD746" s="479"/>
      <c r="SAE746" s="479"/>
      <c r="SAF746" s="479"/>
      <c r="SAG746" s="479"/>
      <c r="SAH746" s="479"/>
      <c r="SAI746" s="479"/>
      <c r="SAJ746" s="479"/>
      <c r="SAK746" s="479"/>
      <c r="SAL746" s="479"/>
      <c r="SAM746" s="479"/>
      <c r="SAN746" s="479"/>
      <c r="SAO746" s="479"/>
      <c r="SAP746" s="479"/>
      <c r="SAQ746" s="479"/>
      <c r="SAR746" s="479"/>
      <c r="SAS746" s="479"/>
      <c r="SAT746" s="479"/>
      <c r="SAU746" s="479"/>
      <c r="SAV746" s="479"/>
      <c r="SAW746" s="479"/>
      <c r="SAX746" s="479"/>
      <c r="SAY746" s="479"/>
      <c r="SAZ746" s="479"/>
      <c r="SBA746" s="479"/>
      <c r="SBB746" s="479"/>
      <c r="SBC746" s="479"/>
      <c r="SBD746" s="479"/>
      <c r="SBE746" s="479"/>
      <c r="SBF746" s="479"/>
      <c r="SBG746" s="479"/>
      <c r="SBH746" s="479"/>
      <c r="SBI746" s="479"/>
      <c r="SBJ746" s="479"/>
      <c r="SBK746" s="479"/>
      <c r="SBL746" s="479"/>
      <c r="SBM746" s="479"/>
      <c r="SBN746" s="479"/>
      <c r="SBO746" s="479"/>
      <c r="SBP746" s="479"/>
      <c r="SBQ746" s="479"/>
      <c r="SBR746" s="479"/>
      <c r="SBS746" s="479"/>
      <c r="SBT746" s="479"/>
      <c r="SBU746" s="479"/>
      <c r="SBV746" s="479"/>
      <c r="SBW746" s="479"/>
      <c r="SBX746" s="479"/>
      <c r="SBY746" s="479"/>
      <c r="SBZ746" s="479"/>
      <c r="SCA746" s="479"/>
      <c r="SCB746" s="479"/>
      <c r="SCC746" s="479"/>
      <c r="SCD746" s="479"/>
      <c r="SCE746" s="479"/>
      <c r="SCF746" s="479"/>
      <c r="SCG746" s="479"/>
      <c r="SCH746" s="479"/>
      <c r="SCI746" s="479"/>
      <c r="SCJ746" s="479"/>
      <c r="SCK746" s="479"/>
      <c r="SCL746" s="479"/>
      <c r="SCM746" s="479"/>
      <c r="SCN746" s="479"/>
      <c r="SCO746" s="479"/>
      <c r="SCP746" s="479"/>
      <c r="SCQ746" s="479"/>
      <c r="SCR746" s="479"/>
      <c r="SCS746" s="479"/>
      <c r="SCT746" s="479"/>
      <c r="SCU746" s="479"/>
      <c r="SCV746" s="479"/>
      <c r="SCW746" s="479"/>
      <c r="SCX746" s="479"/>
      <c r="SCY746" s="479"/>
      <c r="SCZ746" s="479"/>
      <c r="SDA746" s="479"/>
      <c r="SDB746" s="479"/>
      <c r="SDC746" s="479"/>
      <c r="SDD746" s="479"/>
      <c r="SDE746" s="479"/>
      <c r="SDF746" s="479"/>
      <c r="SDG746" s="479"/>
      <c r="SDH746" s="479"/>
      <c r="SDI746" s="479"/>
      <c r="SDJ746" s="479"/>
      <c r="SDK746" s="479"/>
      <c r="SDL746" s="479"/>
      <c r="SDM746" s="479"/>
      <c r="SDN746" s="479"/>
      <c r="SDO746" s="479"/>
      <c r="SDP746" s="479"/>
      <c r="SDQ746" s="479"/>
      <c r="SDR746" s="479"/>
      <c r="SDS746" s="479"/>
      <c r="SDT746" s="479"/>
      <c r="SDU746" s="479"/>
      <c r="SDV746" s="479"/>
      <c r="SDW746" s="479"/>
      <c r="SDX746" s="479"/>
      <c r="SDY746" s="479"/>
      <c r="SDZ746" s="479"/>
      <c r="SEA746" s="479"/>
      <c r="SEB746" s="479"/>
      <c r="SEC746" s="479"/>
      <c r="SED746" s="479"/>
      <c r="SEE746" s="479"/>
      <c r="SEF746" s="479"/>
      <c r="SEG746" s="479"/>
      <c r="SEH746" s="479"/>
      <c r="SEI746" s="479"/>
      <c r="SEJ746" s="479"/>
      <c r="SEK746" s="479"/>
      <c r="SEL746" s="479"/>
      <c r="SEM746" s="479"/>
      <c r="SEN746" s="479"/>
      <c r="SEO746" s="479"/>
      <c r="SEP746" s="479"/>
      <c r="SEQ746" s="479"/>
      <c r="SER746" s="479"/>
      <c r="SES746" s="479"/>
      <c r="SET746" s="479"/>
      <c r="SEU746" s="479"/>
      <c r="SEV746" s="479"/>
      <c r="SEW746" s="479"/>
      <c r="SEX746" s="479"/>
      <c r="SEY746" s="479"/>
      <c r="SEZ746" s="479"/>
      <c r="SFA746" s="479"/>
      <c r="SFB746" s="479"/>
      <c r="SFC746" s="479"/>
      <c r="SFD746" s="479"/>
      <c r="SFE746" s="479"/>
      <c r="SFF746" s="479"/>
      <c r="SFG746" s="479"/>
      <c r="SFH746" s="479"/>
      <c r="SFI746" s="479"/>
      <c r="SFJ746" s="479"/>
      <c r="SFK746" s="479"/>
      <c r="SFL746" s="479"/>
      <c r="SFM746" s="479"/>
      <c r="SFN746" s="479"/>
      <c r="SFO746" s="479"/>
      <c r="SFP746" s="479"/>
      <c r="SFQ746" s="479"/>
      <c r="SFR746" s="479"/>
      <c r="SFS746" s="479"/>
      <c r="SFT746" s="479"/>
      <c r="SFU746" s="479"/>
      <c r="SFV746" s="479"/>
      <c r="SFW746" s="479"/>
      <c r="SFX746" s="479"/>
      <c r="SFY746" s="479"/>
      <c r="SFZ746" s="479"/>
      <c r="SGA746" s="479"/>
      <c r="SGB746" s="479"/>
      <c r="SGC746" s="479"/>
      <c r="SGD746" s="479"/>
      <c r="SGE746" s="479"/>
      <c r="SGF746" s="479"/>
      <c r="SGG746" s="479"/>
      <c r="SGH746" s="479"/>
      <c r="SGI746" s="479"/>
      <c r="SGJ746" s="479"/>
      <c r="SGK746" s="479"/>
      <c r="SGL746" s="479"/>
      <c r="SGM746" s="479"/>
      <c r="SGN746" s="479"/>
      <c r="SGO746" s="479"/>
      <c r="SGP746" s="479"/>
      <c r="SGQ746" s="479"/>
      <c r="SGR746" s="479"/>
      <c r="SGS746" s="479"/>
      <c r="SGT746" s="479"/>
      <c r="SGU746" s="479"/>
      <c r="SGV746" s="479"/>
      <c r="SGW746" s="479"/>
      <c r="SGX746" s="479"/>
      <c r="SGY746" s="479"/>
      <c r="SGZ746" s="479"/>
      <c r="SHA746" s="479"/>
      <c r="SHB746" s="479"/>
      <c r="SHC746" s="479"/>
      <c r="SHD746" s="479"/>
      <c r="SHE746" s="479"/>
      <c r="SHF746" s="479"/>
      <c r="SHG746" s="479"/>
      <c r="SHH746" s="479"/>
      <c r="SHI746" s="479"/>
      <c r="SHJ746" s="479"/>
      <c r="SHK746" s="479"/>
      <c r="SHL746" s="479"/>
      <c r="SHM746" s="479"/>
      <c r="SHN746" s="479"/>
      <c r="SHO746" s="479"/>
      <c r="SHP746" s="479"/>
      <c r="SHQ746" s="479"/>
      <c r="SHR746" s="479"/>
      <c r="SHS746" s="479"/>
      <c r="SHT746" s="479"/>
      <c r="SHU746" s="479"/>
      <c r="SHV746" s="479"/>
      <c r="SHW746" s="479"/>
      <c r="SHX746" s="479"/>
      <c r="SHY746" s="479"/>
      <c r="SHZ746" s="479"/>
      <c r="SIA746" s="479"/>
      <c r="SIB746" s="479"/>
      <c r="SIC746" s="479"/>
      <c r="SID746" s="479"/>
      <c r="SIE746" s="479"/>
      <c r="SIF746" s="479"/>
      <c r="SIG746" s="479"/>
      <c r="SIH746" s="479"/>
      <c r="SII746" s="479"/>
      <c r="SIJ746" s="479"/>
      <c r="SIK746" s="479"/>
      <c r="SIL746" s="479"/>
      <c r="SIM746" s="479"/>
      <c r="SIN746" s="479"/>
      <c r="SIO746" s="479"/>
      <c r="SIP746" s="479"/>
      <c r="SIQ746" s="479"/>
      <c r="SIR746" s="479"/>
      <c r="SIS746" s="479"/>
      <c r="SIT746" s="479"/>
      <c r="SIU746" s="479"/>
      <c r="SIV746" s="479"/>
      <c r="SIW746" s="479"/>
      <c r="SIX746" s="479"/>
      <c r="SIY746" s="479"/>
      <c r="SIZ746" s="479"/>
      <c r="SJA746" s="479"/>
      <c r="SJB746" s="479"/>
      <c r="SJC746" s="479"/>
      <c r="SJD746" s="479"/>
      <c r="SJE746" s="479"/>
      <c r="SJF746" s="479"/>
      <c r="SJG746" s="479"/>
      <c r="SJH746" s="479"/>
      <c r="SJI746" s="479"/>
      <c r="SJJ746" s="479"/>
      <c r="SJK746" s="479"/>
      <c r="SJL746" s="479"/>
      <c r="SJM746" s="479"/>
      <c r="SJN746" s="479"/>
      <c r="SJO746" s="479"/>
      <c r="SJP746" s="479"/>
      <c r="SJQ746" s="479"/>
      <c r="SJR746" s="479"/>
      <c r="SJS746" s="479"/>
      <c r="SJT746" s="479"/>
      <c r="SJU746" s="479"/>
      <c r="SJV746" s="479"/>
      <c r="SJW746" s="479"/>
      <c r="SJX746" s="479"/>
      <c r="SJY746" s="479"/>
      <c r="SJZ746" s="479"/>
      <c r="SKA746" s="479"/>
      <c r="SKB746" s="479"/>
      <c r="SKC746" s="479"/>
      <c r="SKD746" s="479"/>
      <c r="SKE746" s="479"/>
      <c r="SKF746" s="479"/>
      <c r="SKG746" s="479"/>
      <c r="SKH746" s="479"/>
      <c r="SKI746" s="479"/>
      <c r="SKJ746" s="479"/>
      <c r="SKK746" s="479"/>
      <c r="SKL746" s="479"/>
      <c r="SKM746" s="479"/>
      <c r="SKN746" s="479"/>
      <c r="SKO746" s="479"/>
      <c r="SKP746" s="479"/>
      <c r="SKQ746" s="479"/>
      <c r="SKR746" s="479"/>
      <c r="SKS746" s="479"/>
      <c r="SKT746" s="479"/>
      <c r="SKU746" s="479"/>
      <c r="SKV746" s="479"/>
      <c r="SKW746" s="479"/>
      <c r="SKX746" s="479"/>
      <c r="SKY746" s="479"/>
      <c r="SKZ746" s="479"/>
      <c r="SLA746" s="479"/>
      <c r="SLB746" s="479"/>
      <c r="SLC746" s="479"/>
      <c r="SLD746" s="479"/>
      <c r="SLE746" s="479"/>
      <c r="SLF746" s="479"/>
      <c r="SLG746" s="479"/>
      <c r="SLH746" s="479"/>
      <c r="SLI746" s="479"/>
      <c r="SLJ746" s="479"/>
      <c r="SLK746" s="479"/>
      <c r="SLL746" s="479"/>
      <c r="SLM746" s="479"/>
      <c r="SLN746" s="479"/>
      <c r="SLO746" s="479"/>
      <c r="SLP746" s="479"/>
      <c r="SLQ746" s="479"/>
      <c r="SLR746" s="479"/>
      <c r="SLS746" s="479"/>
      <c r="SLT746" s="479"/>
      <c r="SLU746" s="479"/>
      <c r="SLV746" s="479"/>
      <c r="SLW746" s="479"/>
      <c r="SLX746" s="479"/>
      <c r="SLY746" s="479"/>
      <c r="SLZ746" s="479"/>
      <c r="SMA746" s="479"/>
      <c r="SMB746" s="479"/>
      <c r="SMC746" s="479"/>
      <c r="SMD746" s="479"/>
      <c r="SME746" s="479"/>
      <c r="SMF746" s="479"/>
      <c r="SMG746" s="479"/>
      <c r="SMH746" s="479"/>
      <c r="SMI746" s="479"/>
      <c r="SMJ746" s="479"/>
      <c r="SMK746" s="479"/>
      <c r="SML746" s="479"/>
      <c r="SMM746" s="479"/>
      <c r="SMN746" s="479"/>
      <c r="SMO746" s="479"/>
      <c r="SMP746" s="479"/>
      <c r="SMQ746" s="479"/>
      <c r="SMR746" s="479"/>
      <c r="SMS746" s="479"/>
      <c r="SMT746" s="479"/>
      <c r="SMU746" s="479"/>
      <c r="SMV746" s="479"/>
      <c r="SMW746" s="479"/>
      <c r="SMX746" s="479"/>
      <c r="SMY746" s="479"/>
      <c r="SMZ746" s="479"/>
      <c r="SNA746" s="479"/>
      <c r="SNB746" s="479"/>
      <c r="SNC746" s="479"/>
      <c r="SND746" s="479"/>
      <c r="SNE746" s="479"/>
      <c r="SNF746" s="479"/>
      <c r="SNG746" s="479"/>
      <c r="SNH746" s="479"/>
      <c r="SNI746" s="479"/>
      <c r="SNJ746" s="479"/>
      <c r="SNK746" s="479"/>
      <c r="SNL746" s="479"/>
      <c r="SNM746" s="479"/>
      <c r="SNN746" s="479"/>
      <c r="SNO746" s="479"/>
      <c r="SNP746" s="479"/>
      <c r="SNQ746" s="479"/>
      <c r="SNR746" s="479"/>
      <c r="SNS746" s="479"/>
      <c r="SNT746" s="479"/>
      <c r="SNU746" s="479"/>
      <c r="SNV746" s="479"/>
      <c r="SNW746" s="479"/>
      <c r="SNX746" s="479"/>
      <c r="SNY746" s="479"/>
      <c r="SNZ746" s="479"/>
      <c r="SOA746" s="479"/>
      <c r="SOB746" s="479"/>
      <c r="SOC746" s="479"/>
      <c r="SOD746" s="479"/>
      <c r="SOE746" s="479"/>
      <c r="SOF746" s="479"/>
      <c r="SOG746" s="479"/>
      <c r="SOH746" s="479"/>
      <c r="SOI746" s="479"/>
      <c r="SOJ746" s="479"/>
      <c r="SOK746" s="479"/>
      <c r="SOL746" s="479"/>
      <c r="SOM746" s="479"/>
      <c r="SON746" s="479"/>
      <c r="SOO746" s="479"/>
      <c r="SOP746" s="479"/>
      <c r="SOQ746" s="479"/>
      <c r="SOR746" s="479"/>
      <c r="SOS746" s="479"/>
      <c r="SOT746" s="479"/>
      <c r="SOU746" s="479"/>
      <c r="SOV746" s="479"/>
      <c r="SOW746" s="479"/>
      <c r="SOX746" s="479"/>
      <c r="SOY746" s="479"/>
      <c r="SOZ746" s="479"/>
      <c r="SPA746" s="479"/>
      <c r="SPB746" s="479"/>
      <c r="SPC746" s="479"/>
      <c r="SPD746" s="479"/>
      <c r="SPE746" s="479"/>
      <c r="SPF746" s="479"/>
      <c r="SPG746" s="479"/>
      <c r="SPH746" s="479"/>
      <c r="SPI746" s="479"/>
      <c r="SPJ746" s="479"/>
      <c r="SPK746" s="479"/>
      <c r="SPL746" s="479"/>
      <c r="SPM746" s="479"/>
      <c r="SPN746" s="479"/>
      <c r="SPO746" s="479"/>
      <c r="SPP746" s="479"/>
      <c r="SPQ746" s="479"/>
      <c r="SPR746" s="479"/>
      <c r="SPS746" s="479"/>
      <c r="SPT746" s="479"/>
      <c r="SPU746" s="479"/>
      <c r="SPV746" s="479"/>
      <c r="SPW746" s="479"/>
      <c r="SPX746" s="479"/>
      <c r="SPY746" s="479"/>
      <c r="SPZ746" s="479"/>
      <c r="SQA746" s="479"/>
      <c r="SQB746" s="479"/>
      <c r="SQC746" s="479"/>
      <c r="SQD746" s="479"/>
      <c r="SQE746" s="479"/>
      <c r="SQF746" s="479"/>
      <c r="SQG746" s="479"/>
      <c r="SQH746" s="479"/>
      <c r="SQI746" s="479"/>
      <c r="SQJ746" s="479"/>
      <c r="SQK746" s="479"/>
      <c r="SQL746" s="479"/>
      <c r="SQM746" s="479"/>
      <c r="SQN746" s="479"/>
      <c r="SQO746" s="479"/>
      <c r="SQP746" s="479"/>
      <c r="SQQ746" s="479"/>
      <c r="SQR746" s="479"/>
      <c r="SQS746" s="479"/>
      <c r="SQT746" s="479"/>
      <c r="SQU746" s="479"/>
      <c r="SQV746" s="479"/>
      <c r="SQW746" s="479"/>
      <c r="SQX746" s="479"/>
      <c r="SQY746" s="479"/>
      <c r="SQZ746" s="479"/>
      <c r="SRA746" s="479"/>
      <c r="SRB746" s="479"/>
      <c r="SRC746" s="479"/>
      <c r="SRD746" s="479"/>
      <c r="SRE746" s="479"/>
      <c r="SRF746" s="479"/>
      <c r="SRG746" s="479"/>
      <c r="SRH746" s="479"/>
      <c r="SRI746" s="479"/>
      <c r="SRJ746" s="479"/>
      <c r="SRK746" s="479"/>
      <c r="SRL746" s="479"/>
      <c r="SRM746" s="479"/>
      <c r="SRN746" s="479"/>
      <c r="SRO746" s="479"/>
      <c r="SRP746" s="479"/>
      <c r="SRQ746" s="479"/>
      <c r="SRR746" s="479"/>
      <c r="SRS746" s="479"/>
      <c r="SRT746" s="479"/>
      <c r="SRU746" s="479"/>
      <c r="SRV746" s="479"/>
      <c r="SRW746" s="479"/>
      <c r="SRX746" s="479"/>
      <c r="SRY746" s="479"/>
      <c r="SRZ746" s="479"/>
      <c r="SSA746" s="479"/>
      <c r="SSB746" s="479"/>
      <c r="SSC746" s="479"/>
      <c r="SSD746" s="479"/>
      <c r="SSE746" s="479"/>
      <c r="SSF746" s="479"/>
      <c r="SSG746" s="479"/>
      <c r="SSH746" s="479"/>
      <c r="SSI746" s="479"/>
      <c r="SSJ746" s="479"/>
      <c r="SSK746" s="479"/>
      <c r="SSL746" s="479"/>
      <c r="SSM746" s="479"/>
      <c r="SSN746" s="479"/>
      <c r="SSO746" s="479"/>
      <c r="SSP746" s="479"/>
      <c r="SSQ746" s="479"/>
      <c r="SSR746" s="479"/>
      <c r="SSS746" s="479"/>
      <c r="SST746" s="479"/>
      <c r="SSU746" s="479"/>
      <c r="SSV746" s="479"/>
      <c r="SSW746" s="479"/>
      <c r="SSX746" s="479"/>
      <c r="SSY746" s="479"/>
      <c r="SSZ746" s="479"/>
      <c r="STA746" s="479"/>
      <c r="STB746" s="479"/>
      <c r="STC746" s="479"/>
      <c r="STD746" s="479"/>
      <c r="STE746" s="479"/>
      <c r="STF746" s="479"/>
      <c r="STG746" s="479"/>
      <c r="STH746" s="479"/>
      <c r="STI746" s="479"/>
      <c r="STJ746" s="479"/>
      <c r="STK746" s="479"/>
      <c r="STL746" s="479"/>
      <c r="STM746" s="479"/>
      <c r="STN746" s="479"/>
      <c r="STO746" s="479"/>
      <c r="STP746" s="479"/>
      <c r="STQ746" s="479"/>
      <c r="STR746" s="479"/>
      <c r="STS746" s="479"/>
      <c r="STT746" s="479"/>
      <c r="STU746" s="479"/>
      <c r="STV746" s="479"/>
      <c r="STW746" s="479"/>
      <c r="STX746" s="479"/>
      <c r="STY746" s="479"/>
      <c r="STZ746" s="479"/>
      <c r="SUA746" s="479"/>
      <c r="SUB746" s="479"/>
      <c r="SUC746" s="479"/>
      <c r="SUD746" s="479"/>
      <c r="SUE746" s="479"/>
      <c r="SUF746" s="479"/>
      <c r="SUG746" s="479"/>
      <c r="SUH746" s="479"/>
      <c r="SUI746" s="479"/>
      <c r="SUJ746" s="479"/>
      <c r="SUK746" s="479"/>
      <c r="SUL746" s="479"/>
      <c r="SUM746" s="479"/>
      <c r="SUN746" s="479"/>
      <c r="SUO746" s="479"/>
      <c r="SUP746" s="479"/>
      <c r="SUQ746" s="479"/>
      <c r="SUR746" s="479"/>
      <c r="SUS746" s="479"/>
      <c r="SUT746" s="479"/>
      <c r="SUU746" s="479"/>
      <c r="SUV746" s="479"/>
      <c r="SUW746" s="479"/>
      <c r="SUX746" s="479"/>
      <c r="SUY746" s="479"/>
      <c r="SUZ746" s="479"/>
      <c r="SVA746" s="479"/>
      <c r="SVB746" s="479"/>
      <c r="SVC746" s="479"/>
      <c r="SVD746" s="479"/>
      <c r="SVE746" s="479"/>
      <c r="SVF746" s="479"/>
      <c r="SVG746" s="479"/>
      <c r="SVH746" s="479"/>
      <c r="SVI746" s="479"/>
      <c r="SVJ746" s="479"/>
      <c r="SVK746" s="479"/>
      <c r="SVL746" s="479"/>
      <c r="SVM746" s="479"/>
      <c r="SVN746" s="479"/>
      <c r="SVO746" s="479"/>
      <c r="SVP746" s="479"/>
      <c r="SVQ746" s="479"/>
      <c r="SVR746" s="479"/>
      <c r="SVS746" s="479"/>
      <c r="SVT746" s="479"/>
      <c r="SVU746" s="479"/>
      <c r="SVV746" s="479"/>
      <c r="SVW746" s="479"/>
      <c r="SVX746" s="479"/>
      <c r="SVY746" s="479"/>
      <c r="SVZ746" s="479"/>
      <c r="SWA746" s="479"/>
      <c r="SWB746" s="479"/>
      <c r="SWC746" s="479"/>
      <c r="SWD746" s="479"/>
      <c r="SWE746" s="479"/>
      <c r="SWF746" s="479"/>
      <c r="SWG746" s="479"/>
      <c r="SWH746" s="479"/>
      <c r="SWI746" s="479"/>
      <c r="SWJ746" s="479"/>
      <c r="SWK746" s="479"/>
      <c r="SWL746" s="479"/>
      <c r="SWM746" s="479"/>
      <c r="SWN746" s="479"/>
      <c r="SWO746" s="479"/>
      <c r="SWP746" s="479"/>
      <c r="SWQ746" s="479"/>
      <c r="SWR746" s="479"/>
      <c r="SWS746" s="479"/>
      <c r="SWT746" s="479"/>
      <c r="SWU746" s="479"/>
      <c r="SWV746" s="479"/>
      <c r="SWW746" s="479"/>
      <c r="SWX746" s="479"/>
      <c r="SWY746" s="479"/>
      <c r="SWZ746" s="479"/>
      <c r="SXA746" s="479"/>
      <c r="SXB746" s="479"/>
      <c r="SXC746" s="479"/>
      <c r="SXD746" s="479"/>
      <c r="SXE746" s="479"/>
      <c r="SXF746" s="479"/>
      <c r="SXG746" s="479"/>
      <c r="SXH746" s="479"/>
      <c r="SXI746" s="479"/>
      <c r="SXJ746" s="479"/>
      <c r="SXK746" s="479"/>
      <c r="SXL746" s="479"/>
      <c r="SXM746" s="479"/>
      <c r="SXN746" s="479"/>
      <c r="SXO746" s="479"/>
      <c r="SXP746" s="479"/>
      <c r="SXQ746" s="479"/>
      <c r="SXR746" s="479"/>
      <c r="SXS746" s="479"/>
      <c r="SXT746" s="479"/>
      <c r="SXU746" s="479"/>
      <c r="SXV746" s="479"/>
      <c r="SXW746" s="479"/>
      <c r="SXX746" s="479"/>
      <c r="SXY746" s="479"/>
      <c r="SXZ746" s="479"/>
      <c r="SYA746" s="479"/>
      <c r="SYB746" s="479"/>
      <c r="SYC746" s="479"/>
      <c r="SYD746" s="479"/>
      <c r="SYE746" s="479"/>
      <c r="SYF746" s="479"/>
      <c r="SYG746" s="479"/>
      <c r="SYH746" s="479"/>
      <c r="SYI746" s="479"/>
      <c r="SYJ746" s="479"/>
      <c r="SYK746" s="479"/>
      <c r="SYL746" s="479"/>
      <c r="SYM746" s="479"/>
      <c r="SYN746" s="479"/>
      <c r="SYO746" s="479"/>
      <c r="SYP746" s="479"/>
      <c r="SYQ746" s="479"/>
      <c r="SYR746" s="479"/>
      <c r="SYS746" s="479"/>
      <c r="SYT746" s="479"/>
      <c r="SYU746" s="479"/>
      <c r="SYV746" s="479"/>
      <c r="SYW746" s="479"/>
      <c r="SYX746" s="479"/>
      <c r="SYY746" s="479"/>
      <c r="SYZ746" s="479"/>
      <c r="SZA746" s="479"/>
      <c r="SZB746" s="479"/>
      <c r="SZC746" s="479"/>
      <c r="SZD746" s="479"/>
      <c r="SZE746" s="479"/>
      <c r="SZF746" s="479"/>
      <c r="SZG746" s="479"/>
      <c r="SZH746" s="479"/>
      <c r="SZI746" s="479"/>
      <c r="SZJ746" s="479"/>
      <c r="SZK746" s="479"/>
      <c r="SZL746" s="479"/>
      <c r="SZM746" s="479"/>
      <c r="SZN746" s="479"/>
      <c r="SZO746" s="479"/>
      <c r="SZP746" s="479"/>
      <c r="SZQ746" s="479"/>
      <c r="SZR746" s="479"/>
      <c r="SZS746" s="479"/>
      <c r="SZT746" s="479"/>
      <c r="SZU746" s="479"/>
      <c r="SZV746" s="479"/>
      <c r="SZW746" s="479"/>
      <c r="SZX746" s="479"/>
      <c r="SZY746" s="479"/>
      <c r="SZZ746" s="479"/>
      <c r="TAA746" s="479"/>
      <c r="TAB746" s="479"/>
      <c r="TAC746" s="479"/>
      <c r="TAD746" s="479"/>
      <c r="TAE746" s="479"/>
      <c r="TAF746" s="479"/>
      <c r="TAG746" s="479"/>
      <c r="TAH746" s="479"/>
      <c r="TAI746" s="479"/>
      <c r="TAJ746" s="479"/>
      <c r="TAK746" s="479"/>
      <c r="TAL746" s="479"/>
      <c r="TAM746" s="479"/>
      <c r="TAN746" s="479"/>
      <c r="TAO746" s="479"/>
      <c r="TAP746" s="479"/>
      <c r="TAQ746" s="479"/>
      <c r="TAR746" s="479"/>
      <c r="TAS746" s="479"/>
      <c r="TAT746" s="479"/>
      <c r="TAU746" s="479"/>
      <c r="TAV746" s="479"/>
      <c r="TAW746" s="479"/>
      <c r="TAX746" s="479"/>
      <c r="TAY746" s="479"/>
      <c r="TAZ746" s="479"/>
      <c r="TBA746" s="479"/>
      <c r="TBB746" s="479"/>
      <c r="TBC746" s="479"/>
      <c r="TBD746" s="479"/>
      <c r="TBE746" s="479"/>
      <c r="TBF746" s="479"/>
      <c r="TBG746" s="479"/>
      <c r="TBH746" s="479"/>
      <c r="TBI746" s="479"/>
      <c r="TBJ746" s="479"/>
      <c r="TBK746" s="479"/>
      <c r="TBL746" s="479"/>
      <c r="TBM746" s="479"/>
      <c r="TBN746" s="479"/>
      <c r="TBO746" s="479"/>
      <c r="TBP746" s="479"/>
      <c r="TBQ746" s="479"/>
      <c r="TBR746" s="479"/>
      <c r="TBS746" s="479"/>
      <c r="TBT746" s="479"/>
      <c r="TBU746" s="479"/>
      <c r="TBV746" s="479"/>
      <c r="TBW746" s="479"/>
      <c r="TBX746" s="479"/>
      <c r="TBY746" s="479"/>
      <c r="TBZ746" s="479"/>
      <c r="TCA746" s="479"/>
      <c r="TCB746" s="479"/>
      <c r="TCC746" s="479"/>
      <c r="TCD746" s="479"/>
      <c r="TCE746" s="479"/>
      <c r="TCF746" s="479"/>
      <c r="TCG746" s="479"/>
      <c r="TCH746" s="479"/>
      <c r="TCI746" s="479"/>
      <c r="TCJ746" s="479"/>
      <c r="TCK746" s="479"/>
      <c r="TCL746" s="479"/>
      <c r="TCM746" s="479"/>
      <c r="TCN746" s="479"/>
      <c r="TCO746" s="479"/>
      <c r="TCP746" s="479"/>
      <c r="TCQ746" s="479"/>
      <c r="TCR746" s="479"/>
      <c r="TCS746" s="479"/>
      <c r="TCT746" s="479"/>
      <c r="TCU746" s="479"/>
      <c r="TCV746" s="479"/>
      <c r="TCW746" s="479"/>
      <c r="TCX746" s="479"/>
      <c r="TCY746" s="479"/>
      <c r="TCZ746" s="479"/>
      <c r="TDA746" s="479"/>
      <c r="TDB746" s="479"/>
      <c r="TDC746" s="479"/>
      <c r="TDD746" s="479"/>
      <c r="TDE746" s="479"/>
      <c r="TDF746" s="479"/>
      <c r="TDG746" s="479"/>
      <c r="TDH746" s="479"/>
      <c r="TDI746" s="479"/>
      <c r="TDJ746" s="479"/>
      <c r="TDK746" s="479"/>
      <c r="TDL746" s="479"/>
      <c r="TDM746" s="479"/>
      <c r="TDN746" s="479"/>
      <c r="TDO746" s="479"/>
      <c r="TDP746" s="479"/>
      <c r="TDQ746" s="479"/>
      <c r="TDR746" s="479"/>
      <c r="TDS746" s="479"/>
      <c r="TDT746" s="479"/>
      <c r="TDU746" s="479"/>
      <c r="TDV746" s="479"/>
      <c r="TDW746" s="479"/>
      <c r="TDX746" s="479"/>
      <c r="TDY746" s="479"/>
      <c r="TDZ746" s="479"/>
      <c r="TEA746" s="479"/>
      <c r="TEB746" s="479"/>
      <c r="TEC746" s="479"/>
      <c r="TED746" s="479"/>
      <c r="TEE746" s="479"/>
      <c r="TEF746" s="479"/>
      <c r="TEG746" s="479"/>
      <c r="TEH746" s="479"/>
      <c r="TEI746" s="479"/>
      <c r="TEJ746" s="479"/>
      <c r="TEK746" s="479"/>
      <c r="TEL746" s="479"/>
      <c r="TEM746" s="479"/>
      <c r="TEN746" s="479"/>
      <c r="TEO746" s="479"/>
      <c r="TEP746" s="479"/>
      <c r="TEQ746" s="479"/>
      <c r="TER746" s="479"/>
      <c r="TES746" s="479"/>
      <c r="TET746" s="479"/>
      <c r="TEU746" s="479"/>
      <c r="TEV746" s="479"/>
      <c r="TEW746" s="479"/>
      <c r="TEX746" s="479"/>
      <c r="TEY746" s="479"/>
      <c r="TEZ746" s="479"/>
      <c r="TFA746" s="479"/>
      <c r="TFB746" s="479"/>
      <c r="TFC746" s="479"/>
      <c r="TFD746" s="479"/>
      <c r="TFE746" s="479"/>
      <c r="TFF746" s="479"/>
      <c r="TFG746" s="479"/>
      <c r="TFH746" s="479"/>
      <c r="TFI746" s="479"/>
      <c r="TFJ746" s="479"/>
      <c r="TFK746" s="479"/>
      <c r="TFL746" s="479"/>
      <c r="TFM746" s="479"/>
      <c r="TFN746" s="479"/>
      <c r="TFO746" s="479"/>
      <c r="TFP746" s="479"/>
      <c r="TFQ746" s="479"/>
      <c r="TFR746" s="479"/>
      <c r="TFS746" s="479"/>
      <c r="TFT746" s="479"/>
      <c r="TFU746" s="479"/>
      <c r="TFV746" s="479"/>
      <c r="TFW746" s="479"/>
      <c r="TFX746" s="479"/>
      <c r="TFY746" s="479"/>
      <c r="TFZ746" s="479"/>
      <c r="TGA746" s="479"/>
      <c r="TGB746" s="479"/>
      <c r="TGC746" s="479"/>
      <c r="TGD746" s="479"/>
      <c r="TGE746" s="479"/>
      <c r="TGF746" s="479"/>
      <c r="TGG746" s="479"/>
      <c r="TGH746" s="479"/>
      <c r="TGI746" s="479"/>
      <c r="TGJ746" s="479"/>
      <c r="TGK746" s="479"/>
      <c r="TGL746" s="479"/>
      <c r="TGM746" s="479"/>
      <c r="TGN746" s="479"/>
      <c r="TGO746" s="479"/>
      <c r="TGP746" s="479"/>
      <c r="TGQ746" s="479"/>
      <c r="TGR746" s="479"/>
      <c r="TGS746" s="479"/>
      <c r="TGT746" s="479"/>
      <c r="TGU746" s="479"/>
      <c r="TGV746" s="479"/>
      <c r="TGW746" s="479"/>
      <c r="TGX746" s="479"/>
      <c r="TGY746" s="479"/>
      <c r="TGZ746" s="479"/>
      <c r="THA746" s="479"/>
      <c r="THB746" s="479"/>
      <c r="THC746" s="479"/>
      <c r="THD746" s="479"/>
      <c r="THE746" s="479"/>
      <c r="THF746" s="479"/>
      <c r="THG746" s="479"/>
      <c r="THH746" s="479"/>
      <c r="THI746" s="479"/>
      <c r="THJ746" s="479"/>
      <c r="THK746" s="479"/>
      <c r="THL746" s="479"/>
      <c r="THM746" s="479"/>
      <c r="THN746" s="479"/>
      <c r="THO746" s="479"/>
      <c r="THP746" s="479"/>
      <c r="THQ746" s="479"/>
      <c r="THR746" s="479"/>
      <c r="THS746" s="479"/>
      <c r="THT746" s="479"/>
      <c r="THU746" s="479"/>
      <c r="THV746" s="479"/>
      <c r="THW746" s="479"/>
      <c r="THX746" s="479"/>
      <c r="THY746" s="479"/>
      <c r="THZ746" s="479"/>
      <c r="TIA746" s="479"/>
      <c r="TIB746" s="479"/>
      <c r="TIC746" s="479"/>
      <c r="TID746" s="479"/>
      <c r="TIE746" s="479"/>
      <c r="TIF746" s="479"/>
      <c r="TIG746" s="479"/>
      <c r="TIH746" s="479"/>
      <c r="TII746" s="479"/>
      <c r="TIJ746" s="479"/>
      <c r="TIK746" s="479"/>
      <c r="TIL746" s="479"/>
      <c r="TIM746" s="479"/>
      <c r="TIN746" s="479"/>
      <c r="TIO746" s="479"/>
      <c r="TIP746" s="479"/>
      <c r="TIQ746" s="479"/>
      <c r="TIR746" s="479"/>
      <c r="TIS746" s="479"/>
      <c r="TIT746" s="479"/>
      <c r="TIU746" s="479"/>
      <c r="TIV746" s="479"/>
      <c r="TIW746" s="479"/>
      <c r="TIX746" s="479"/>
      <c r="TIY746" s="479"/>
      <c r="TIZ746" s="479"/>
      <c r="TJA746" s="479"/>
      <c r="TJB746" s="479"/>
      <c r="TJC746" s="479"/>
      <c r="TJD746" s="479"/>
      <c r="TJE746" s="479"/>
      <c r="TJF746" s="479"/>
      <c r="TJG746" s="479"/>
      <c r="TJH746" s="479"/>
      <c r="TJI746" s="479"/>
      <c r="TJJ746" s="479"/>
      <c r="TJK746" s="479"/>
      <c r="TJL746" s="479"/>
      <c r="TJM746" s="479"/>
      <c r="TJN746" s="479"/>
      <c r="TJO746" s="479"/>
      <c r="TJP746" s="479"/>
      <c r="TJQ746" s="479"/>
      <c r="TJR746" s="479"/>
      <c r="TJS746" s="479"/>
      <c r="TJT746" s="479"/>
      <c r="TJU746" s="479"/>
      <c r="TJV746" s="479"/>
      <c r="TJW746" s="479"/>
      <c r="TJX746" s="479"/>
      <c r="TJY746" s="479"/>
      <c r="TJZ746" s="479"/>
      <c r="TKA746" s="479"/>
      <c r="TKB746" s="479"/>
      <c r="TKC746" s="479"/>
      <c r="TKD746" s="479"/>
      <c r="TKE746" s="479"/>
      <c r="TKF746" s="479"/>
      <c r="TKG746" s="479"/>
      <c r="TKH746" s="479"/>
      <c r="TKI746" s="479"/>
      <c r="TKJ746" s="479"/>
      <c r="TKK746" s="479"/>
      <c r="TKL746" s="479"/>
      <c r="TKM746" s="479"/>
      <c r="TKN746" s="479"/>
      <c r="TKO746" s="479"/>
      <c r="TKP746" s="479"/>
      <c r="TKQ746" s="479"/>
      <c r="TKR746" s="479"/>
      <c r="TKS746" s="479"/>
      <c r="TKT746" s="479"/>
      <c r="TKU746" s="479"/>
      <c r="TKV746" s="479"/>
      <c r="TKW746" s="479"/>
      <c r="TKX746" s="479"/>
      <c r="TKY746" s="479"/>
      <c r="TKZ746" s="479"/>
      <c r="TLA746" s="479"/>
      <c r="TLB746" s="479"/>
      <c r="TLC746" s="479"/>
      <c r="TLD746" s="479"/>
      <c r="TLE746" s="479"/>
      <c r="TLF746" s="479"/>
      <c r="TLG746" s="479"/>
      <c r="TLH746" s="479"/>
      <c r="TLI746" s="479"/>
      <c r="TLJ746" s="479"/>
      <c r="TLK746" s="479"/>
      <c r="TLL746" s="479"/>
      <c r="TLM746" s="479"/>
      <c r="TLN746" s="479"/>
      <c r="TLO746" s="479"/>
      <c r="TLP746" s="479"/>
      <c r="TLQ746" s="479"/>
      <c r="TLR746" s="479"/>
      <c r="TLS746" s="479"/>
      <c r="TLT746" s="479"/>
      <c r="TLU746" s="479"/>
      <c r="TLV746" s="479"/>
      <c r="TLW746" s="479"/>
      <c r="TLX746" s="479"/>
      <c r="TLY746" s="479"/>
      <c r="TLZ746" s="479"/>
      <c r="TMA746" s="479"/>
      <c r="TMB746" s="479"/>
      <c r="TMC746" s="479"/>
      <c r="TMD746" s="479"/>
      <c r="TME746" s="479"/>
      <c r="TMF746" s="479"/>
      <c r="TMG746" s="479"/>
      <c r="TMH746" s="479"/>
      <c r="TMI746" s="479"/>
      <c r="TMJ746" s="479"/>
      <c r="TMK746" s="479"/>
      <c r="TML746" s="479"/>
      <c r="TMM746" s="479"/>
      <c r="TMN746" s="479"/>
      <c r="TMO746" s="479"/>
      <c r="TMP746" s="479"/>
      <c r="TMQ746" s="479"/>
      <c r="TMR746" s="479"/>
      <c r="TMS746" s="479"/>
      <c r="TMT746" s="479"/>
      <c r="TMU746" s="479"/>
      <c r="TMV746" s="479"/>
      <c r="TMW746" s="479"/>
      <c r="TMX746" s="479"/>
      <c r="TMY746" s="479"/>
      <c r="TMZ746" s="479"/>
      <c r="TNA746" s="479"/>
      <c r="TNB746" s="479"/>
      <c r="TNC746" s="479"/>
      <c r="TND746" s="479"/>
      <c r="TNE746" s="479"/>
      <c r="TNF746" s="479"/>
      <c r="TNG746" s="479"/>
      <c r="TNH746" s="479"/>
      <c r="TNI746" s="479"/>
      <c r="TNJ746" s="479"/>
      <c r="TNK746" s="479"/>
      <c r="TNL746" s="479"/>
      <c r="TNM746" s="479"/>
      <c r="TNN746" s="479"/>
      <c r="TNO746" s="479"/>
      <c r="TNP746" s="479"/>
      <c r="TNQ746" s="479"/>
      <c r="TNR746" s="479"/>
      <c r="TNS746" s="479"/>
      <c r="TNT746" s="479"/>
      <c r="TNU746" s="479"/>
      <c r="TNV746" s="479"/>
      <c r="TNW746" s="479"/>
      <c r="TNX746" s="479"/>
      <c r="TNY746" s="479"/>
      <c r="TNZ746" s="479"/>
      <c r="TOA746" s="479"/>
      <c r="TOB746" s="479"/>
      <c r="TOC746" s="479"/>
      <c r="TOD746" s="479"/>
      <c r="TOE746" s="479"/>
      <c r="TOF746" s="479"/>
      <c r="TOG746" s="479"/>
      <c r="TOH746" s="479"/>
      <c r="TOI746" s="479"/>
      <c r="TOJ746" s="479"/>
      <c r="TOK746" s="479"/>
      <c r="TOL746" s="479"/>
      <c r="TOM746" s="479"/>
      <c r="TON746" s="479"/>
      <c r="TOO746" s="479"/>
      <c r="TOP746" s="479"/>
      <c r="TOQ746" s="479"/>
      <c r="TOR746" s="479"/>
      <c r="TOS746" s="479"/>
      <c r="TOT746" s="479"/>
      <c r="TOU746" s="479"/>
      <c r="TOV746" s="479"/>
      <c r="TOW746" s="479"/>
      <c r="TOX746" s="479"/>
      <c r="TOY746" s="479"/>
      <c r="TOZ746" s="479"/>
      <c r="TPA746" s="479"/>
      <c r="TPB746" s="479"/>
      <c r="TPC746" s="479"/>
      <c r="TPD746" s="479"/>
      <c r="TPE746" s="479"/>
      <c r="TPF746" s="479"/>
      <c r="TPG746" s="479"/>
      <c r="TPH746" s="479"/>
      <c r="TPI746" s="479"/>
      <c r="TPJ746" s="479"/>
      <c r="TPK746" s="479"/>
      <c r="TPL746" s="479"/>
      <c r="TPM746" s="479"/>
      <c r="TPN746" s="479"/>
      <c r="TPO746" s="479"/>
      <c r="TPP746" s="479"/>
      <c r="TPQ746" s="479"/>
      <c r="TPR746" s="479"/>
      <c r="TPS746" s="479"/>
      <c r="TPT746" s="479"/>
      <c r="TPU746" s="479"/>
      <c r="TPV746" s="479"/>
      <c r="TPW746" s="479"/>
      <c r="TPX746" s="479"/>
      <c r="TPY746" s="479"/>
      <c r="TPZ746" s="479"/>
      <c r="TQA746" s="479"/>
      <c r="TQB746" s="479"/>
      <c r="TQC746" s="479"/>
      <c r="TQD746" s="479"/>
      <c r="TQE746" s="479"/>
      <c r="TQF746" s="479"/>
      <c r="TQG746" s="479"/>
      <c r="TQH746" s="479"/>
      <c r="TQI746" s="479"/>
      <c r="TQJ746" s="479"/>
      <c r="TQK746" s="479"/>
      <c r="TQL746" s="479"/>
      <c r="TQM746" s="479"/>
      <c r="TQN746" s="479"/>
      <c r="TQO746" s="479"/>
      <c r="TQP746" s="479"/>
      <c r="TQQ746" s="479"/>
      <c r="TQR746" s="479"/>
      <c r="TQS746" s="479"/>
      <c r="TQT746" s="479"/>
      <c r="TQU746" s="479"/>
      <c r="TQV746" s="479"/>
      <c r="TQW746" s="479"/>
      <c r="TQX746" s="479"/>
      <c r="TQY746" s="479"/>
      <c r="TQZ746" s="479"/>
      <c r="TRA746" s="479"/>
      <c r="TRB746" s="479"/>
      <c r="TRC746" s="479"/>
      <c r="TRD746" s="479"/>
      <c r="TRE746" s="479"/>
      <c r="TRF746" s="479"/>
      <c r="TRG746" s="479"/>
      <c r="TRH746" s="479"/>
      <c r="TRI746" s="479"/>
      <c r="TRJ746" s="479"/>
      <c r="TRK746" s="479"/>
      <c r="TRL746" s="479"/>
      <c r="TRM746" s="479"/>
      <c r="TRN746" s="479"/>
      <c r="TRO746" s="479"/>
      <c r="TRP746" s="479"/>
      <c r="TRQ746" s="479"/>
      <c r="TRR746" s="479"/>
      <c r="TRS746" s="479"/>
      <c r="TRT746" s="479"/>
      <c r="TRU746" s="479"/>
      <c r="TRV746" s="479"/>
      <c r="TRW746" s="479"/>
      <c r="TRX746" s="479"/>
      <c r="TRY746" s="479"/>
      <c r="TRZ746" s="479"/>
      <c r="TSA746" s="479"/>
      <c r="TSB746" s="479"/>
      <c r="TSC746" s="479"/>
      <c r="TSD746" s="479"/>
      <c r="TSE746" s="479"/>
      <c r="TSF746" s="479"/>
      <c r="TSG746" s="479"/>
      <c r="TSH746" s="479"/>
      <c r="TSI746" s="479"/>
      <c r="TSJ746" s="479"/>
      <c r="TSK746" s="479"/>
      <c r="TSL746" s="479"/>
      <c r="TSM746" s="479"/>
      <c r="TSN746" s="479"/>
      <c r="TSO746" s="479"/>
      <c r="TSP746" s="479"/>
      <c r="TSQ746" s="479"/>
      <c r="TSR746" s="479"/>
      <c r="TSS746" s="479"/>
      <c r="TST746" s="479"/>
      <c r="TSU746" s="479"/>
      <c r="TSV746" s="479"/>
      <c r="TSW746" s="479"/>
      <c r="TSX746" s="479"/>
      <c r="TSY746" s="479"/>
      <c r="TSZ746" s="479"/>
      <c r="TTA746" s="479"/>
      <c r="TTB746" s="479"/>
      <c r="TTC746" s="479"/>
      <c r="TTD746" s="479"/>
      <c r="TTE746" s="479"/>
      <c r="TTF746" s="479"/>
      <c r="TTG746" s="479"/>
      <c r="TTH746" s="479"/>
      <c r="TTI746" s="479"/>
      <c r="TTJ746" s="479"/>
      <c r="TTK746" s="479"/>
      <c r="TTL746" s="479"/>
      <c r="TTM746" s="479"/>
      <c r="TTN746" s="479"/>
      <c r="TTO746" s="479"/>
      <c r="TTP746" s="479"/>
      <c r="TTQ746" s="479"/>
      <c r="TTR746" s="479"/>
      <c r="TTS746" s="479"/>
      <c r="TTT746" s="479"/>
      <c r="TTU746" s="479"/>
      <c r="TTV746" s="479"/>
      <c r="TTW746" s="479"/>
      <c r="TTX746" s="479"/>
      <c r="TTY746" s="479"/>
      <c r="TTZ746" s="479"/>
      <c r="TUA746" s="479"/>
      <c r="TUB746" s="479"/>
      <c r="TUC746" s="479"/>
      <c r="TUD746" s="479"/>
      <c r="TUE746" s="479"/>
      <c r="TUF746" s="479"/>
      <c r="TUG746" s="479"/>
      <c r="TUH746" s="479"/>
      <c r="TUI746" s="479"/>
      <c r="TUJ746" s="479"/>
      <c r="TUK746" s="479"/>
      <c r="TUL746" s="479"/>
      <c r="TUM746" s="479"/>
      <c r="TUN746" s="479"/>
      <c r="TUO746" s="479"/>
      <c r="TUP746" s="479"/>
      <c r="TUQ746" s="479"/>
      <c r="TUR746" s="479"/>
      <c r="TUS746" s="479"/>
      <c r="TUT746" s="479"/>
      <c r="TUU746" s="479"/>
      <c r="TUV746" s="479"/>
      <c r="TUW746" s="479"/>
      <c r="TUX746" s="479"/>
      <c r="TUY746" s="479"/>
      <c r="TUZ746" s="479"/>
      <c r="TVA746" s="479"/>
      <c r="TVB746" s="479"/>
      <c r="TVC746" s="479"/>
      <c r="TVD746" s="479"/>
      <c r="TVE746" s="479"/>
      <c r="TVF746" s="479"/>
      <c r="TVG746" s="479"/>
      <c r="TVH746" s="479"/>
      <c r="TVI746" s="479"/>
      <c r="TVJ746" s="479"/>
      <c r="TVK746" s="479"/>
      <c r="TVL746" s="479"/>
      <c r="TVM746" s="479"/>
      <c r="TVN746" s="479"/>
      <c r="TVO746" s="479"/>
      <c r="TVP746" s="479"/>
      <c r="TVQ746" s="479"/>
      <c r="TVR746" s="479"/>
      <c r="TVS746" s="479"/>
      <c r="TVT746" s="479"/>
      <c r="TVU746" s="479"/>
      <c r="TVV746" s="479"/>
      <c r="TVW746" s="479"/>
      <c r="TVX746" s="479"/>
      <c r="TVY746" s="479"/>
      <c r="TVZ746" s="479"/>
      <c r="TWA746" s="479"/>
      <c r="TWB746" s="479"/>
      <c r="TWC746" s="479"/>
      <c r="TWD746" s="479"/>
      <c r="TWE746" s="479"/>
      <c r="TWF746" s="479"/>
      <c r="TWG746" s="479"/>
      <c r="TWH746" s="479"/>
      <c r="TWI746" s="479"/>
      <c r="TWJ746" s="479"/>
      <c r="TWK746" s="479"/>
      <c r="TWL746" s="479"/>
      <c r="TWM746" s="479"/>
      <c r="TWN746" s="479"/>
      <c r="TWO746" s="479"/>
      <c r="TWP746" s="479"/>
      <c r="TWQ746" s="479"/>
      <c r="TWR746" s="479"/>
      <c r="TWS746" s="479"/>
      <c r="TWT746" s="479"/>
      <c r="TWU746" s="479"/>
      <c r="TWV746" s="479"/>
      <c r="TWW746" s="479"/>
      <c r="TWX746" s="479"/>
      <c r="TWY746" s="479"/>
      <c r="TWZ746" s="479"/>
      <c r="TXA746" s="479"/>
      <c r="TXB746" s="479"/>
      <c r="TXC746" s="479"/>
      <c r="TXD746" s="479"/>
      <c r="TXE746" s="479"/>
      <c r="TXF746" s="479"/>
      <c r="TXG746" s="479"/>
      <c r="TXH746" s="479"/>
      <c r="TXI746" s="479"/>
      <c r="TXJ746" s="479"/>
      <c r="TXK746" s="479"/>
      <c r="TXL746" s="479"/>
      <c r="TXM746" s="479"/>
      <c r="TXN746" s="479"/>
      <c r="TXO746" s="479"/>
      <c r="TXP746" s="479"/>
      <c r="TXQ746" s="479"/>
      <c r="TXR746" s="479"/>
      <c r="TXS746" s="479"/>
      <c r="TXT746" s="479"/>
      <c r="TXU746" s="479"/>
      <c r="TXV746" s="479"/>
      <c r="TXW746" s="479"/>
      <c r="TXX746" s="479"/>
      <c r="TXY746" s="479"/>
      <c r="TXZ746" s="479"/>
      <c r="TYA746" s="479"/>
      <c r="TYB746" s="479"/>
      <c r="TYC746" s="479"/>
      <c r="TYD746" s="479"/>
      <c r="TYE746" s="479"/>
      <c r="TYF746" s="479"/>
      <c r="TYG746" s="479"/>
      <c r="TYH746" s="479"/>
      <c r="TYI746" s="479"/>
      <c r="TYJ746" s="479"/>
      <c r="TYK746" s="479"/>
      <c r="TYL746" s="479"/>
      <c r="TYM746" s="479"/>
      <c r="TYN746" s="479"/>
      <c r="TYO746" s="479"/>
      <c r="TYP746" s="479"/>
      <c r="TYQ746" s="479"/>
      <c r="TYR746" s="479"/>
      <c r="TYS746" s="479"/>
      <c r="TYT746" s="479"/>
      <c r="TYU746" s="479"/>
      <c r="TYV746" s="479"/>
      <c r="TYW746" s="479"/>
      <c r="TYX746" s="479"/>
      <c r="TYY746" s="479"/>
      <c r="TYZ746" s="479"/>
      <c r="TZA746" s="479"/>
      <c r="TZB746" s="479"/>
      <c r="TZC746" s="479"/>
      <c r="TZD746" s="479"/>
      <c r="TZE746" s="479"/>
      <c r="TZF746" s="479"/>
      <c r="TZG746" s="479"/>
      <c r="TZH746" s="479"/>
      <c r="TZI746" s="479"/>
      <c r="TZJ746" s="479"/>
      <c r="TZK746" s="479"/>
      <c r="TZL746" s="479"/>
      <c r="TZM746" s="479"/>
      <c r="TZN746" s="479"/>
      <c r="TZO746" s="479"/>
      <c r="TZP746" s="479"/>
      <c r="TZQ746" s="479"/>
      <c r="TZR746" s="479"/>
      <c r="TZS746" s="479"/>
      <c r="TZT746" s="479"/>
      <c r="TZU746" s="479"/>
      <c r="TZV746" s="479"/>
      <c r="TZW746" s="479"/>
      <c r="TZX746" s="479"/>
      <c r="TZY746" s="479"/>
      <c r="TZZ746" s="479"/>
      <c r="UAA746" s="479"/>
      <c r="UAB746" s="479"/>
      <c r="UAC746" s="479"/>
      <c r="UAD746" s="479"/>
      <c r="UAE746" s="479"/>
      <c r="UAF746" s="479"/>
      <c r="UAG746" s="479"/>
      <c r="UAH746" s="479"/>
      <c r="UAI746" s="479"/>
      <c r="UAJ746" s="479"/>
      <c r="UAK746" s="479"/>
      <c r="UAL746" s="479"/>
      <c r="UAM746" s="479"/>
      <c r="UAN746" s="479"/>
      <c r="UAO746" s="479"/>
      <c r="UAP746" s="479"/>
      <c r="UAQ746" s="479"/>
      <c r="UAR746" s="479"/>
      <c r="UAS746" s="479"/>
      <c r="UAT746" s="479"/>
      <c r="UAU746" s="479"/>
      <c r="UAV746" s="479"/>
      <c r="UAW746" s="479"/>
      <c r="UAX746" s="479"/>
      <c r="UAY746" s="479"/>
      <c r="UAZ746" s="479"/>
      <c r="UBA746" s="479"/>
      <c r="UBB746" s="479"/>
      <c r="UBC746" s="479"/>
      <c r="UBD746" s="479"/>
      <c r="UBE746" s="479"/>
      <c r="UBF746" s="479"/>
      <c r="UBG746" s="479"/>
      <c r="UBH746" s="479"/>
      <c r="UBI746" s="479"/>
      <c r="UBJ746" s="479"/>
      <c r="UBK746" s="479"/>
      <c r="UBL746" s="479"/>
      <c r="UBM746" s="479"/>
      <c r="UBN746" s="479"/>
      <c r="UBO746" s="479"/>
      <c r="UBP746" s="479"/>
      <c r="UBQ746" s="479"/>
      <c r="UBR746" s="479"/>
      <c r="UBS746" s="479"/>
      <c r="UBT746" s="479"/>
      <c r="UBU746" s="479"/>
      <c r="UBV746" s="479"/>
      <c r="UBW746" s="479"/>
      <c r="UBX746" s="479"/>
      <c r="UBY746" s="479"/>
      <c r="UBZ746" s="479"/>
      <c r="UCA746" s="479"/>
      <c r="UCB746" s="479"/>
      <c r="UCC746" s="479"/>
      <c r="UCD746" s="479"/>
      <c r="UCE746" s="479"/>
      <c r="UCF746" s="479"/>
      <c r="UCG746" s="479"/>
      <c r="UCH746" s="479"/>
      <c r="UCI746" s="479"/>
      <c r="UCJ746" s="479"/>
      <c r="UCK746" s="479"/>
      <c r="UCL746" s="479"/>
      <c r="UCM746" s="479"/>
      <c r="UCN746" s="479"/>
      <c r="UCO746" s="479"/>
      <c r="UCP746" s="479"/>
      <c r="UCQ746" s="479"/>
      <c r="UCR746" s="479"/>
      <c r="UCS746" s="479"/>
      <c r="UCT746" s="479"/>
      <c r="UCU746" s="479"/>
      <c r="UCV746" s="479"/>
      <c r="UCW746" s="479"/>
      <c r="UCX746" s="479"/>
      <c r="UCY746" s="479"/>
      <c r="UCZ746" s="479"/>
      <c r="UDA746" s="479"/>
      <c r="UDB746" s="479"/>
      <c r="UDC746" s="479"/>
      <c r="UDD746" s="479"/>
      <c r="UDE746" s="479"/>
      <c r="UDF746" s="479"/>
      <c r="UDG746" s="479"/>
      <c r="UDH746" s="479"/>
      <c r="UDI746" s="479"/>
      <c r="UDJ746" s="479"/>
      <c r="UDK746" s="479"/>
      <c r="UDL746" s="479"/>
      <c r="UDM746" s="479"/>
      <c r="UDN746" s="479"/>
      <c r="UDO746" s="479"/>
      <c r="UDP746" s="479"/>
      <c r="UDQ746" s="479"/>
      <c r="UDR746" s="479"/>
      <c r="UDS746" s="479"/>
      <c r="UDT746" s="479"/>
      <c r="UDU746" s="479"/>
      <c r="UDV746" s="479"/>
      <c r="UDW746" s="479"/>
      <c r="UDX746" s="479"/>
      <c r="UDY746" s="479"/>
      <c r="UDZ746" s="479"/>
      <c r="UEA746" s="479"/>
      <c r="UEB746" s="479"/>
      <c r="UEC746" s="479"/>
      <c r="UED746" s="479"/>
      <c r="UEE746" s="479"/>
      <c r="UEF746" s="479"/>
      <c r="UEG746" s="479"/>
      <c r="UEH746" s="479"/>
      <c r="UEI746" s="479"/>
      <c r="UEJ746" s="479"/>
      <c r="UEK746" s="479"/>
      <c r="UEL746" s="479"/>
      <c r="UEM746" s="479"/>
      <c r="UEN746" s="479"/>
      <c r="UEO746" s="479"/>
      <c r="UEP746" s="479"/>
      <c r="UEQ746" s="479"/>
      <c r="UER746" s="479"/>
      <c r="UES746" s="479"/>
      <c r="UET746" s="479"/>
      <c r="UEU746" s="479"/>
      <c r="UEV746" s="479"/>
      <c r="UEW746" s="479"/>
      <c r="UEX746" s="479"/>
      <c r="UEY746" s="479"/>
      <c r="UEZ746" s="479"/>
      <c r="UFA746" s="479"/>
      <c r="UFB746" s="479"/>
      <c r="UFC746" s="479"/>
      <c r="UFD746" s="479"/>
      <c r="UFE746" s="479"/>
      <c r="UFF746" s="479"/>
      <c r="UFG746" s="479"/>
      <c r="UFH746" s="479"/>
      <c r="UFI746" s="479"/>
      <c r="UFJ746" s="479"/>
      <c r="UFK746" s="479"/>
      <c r="UFL746" s="479"/>
      <c r="UFM746" s="479"/>
      <c r="UFN746" s="479"/>
      <c r="UFO746" s="479"/>
      <c r="UFP746" s="479"/>
      <c r="UFQ746" s="479"/>
      <c r="UFR746" s="479"/>
      <c r="UFS746" s="479"/>
      <c r="UFT746" s="479"/>
      <c r="UFU746" s="479"/>
      <c r="UFV746" s="479"/>
      <c r="UFW746" s="479"/>
      <c r="UFX746" s="479"/>
      <c r="UFY746" s="479"/>
      <c r="UFZ746" s="479"/>
      <c r="UGA746" s="479"/>
      <c r="UGB746" s="479"/>
      <c r="UGC746" s="479"/>
      <c r="UGD746" s="479"/>
      <c r="UGE746" s="479"/>
      <c r="UGF746" s="479"/>
      <c r="UGG746" s="479"/>
      <c r="UGH746" s="479"/>
      <c r="UGI746" s="479"/>
      <c r="UGJ746" s="479"/>
      <c r="UGK746" s="479"/>
      <c r="UGL746" s="479"/>
      <c r="UGM746" s="479"/>
      <c r="UGN746" s="479"/>
      <c r="UGO746" s="479"/>
      <c r="UGP746" s="479"/>
      <c r="UGQ746" s="479"/>
      <c r="UGR746" s="479"/>
      <c r="UGS746" s="479"/>
      <c r="UGT746" s="479"/>
      <c r="UGU746" s="479"/>
      <c r="UGV746" s="479"/>
      <c r="UGW746" s="479"/>
      <c r="UGX746" s="479"/>
      <c r="UGY746" s="479"/>
      <c r="UGZ746" s="479"/>
      <c r="UHA746" s="479"/>
      <c r="UHB746" s="479"/>
      <c r="UHC746" s="479"/>
      <c r="UHD746" s="479"/>
      <c r="UHE746" s="479"/>
      <c r="UHF746" s="479"/>
      <c r="UHG746" s="479"/>
      <c r="UHH746" s="479"/>
      <c r="UHI746" s="479"/>
      <c r="UHJ746" s="479"/>
      <c r="UHK746" s="479"/>
      <c r="UHL746" s="479"/>
      <c r="UHM746" s="479"/>
      <c r="UHN746" s="479"/>
      <c r="UHO746" s="479"/>
      <c r="UHP746" s="479"/>
      <c r="UHQ746" s="479"/>
      <c r="UHR746" s="479"/>
      <c r="UHS746" s="479"/>
      <c r="UHT746" s="479"/>
      <c r="UHU746" s="479"/>
      <c r="UHV746" s="479"/>
      <c r="UHW746" s="479"/>
      <c r="UHX746" s="479"/>
      <c r="UHY746" s="479"/>
      <c r="UHZ746" s="479"/>
      <c r="UIA746" s="479"/>
      <c r="UIB746" s="479"/>
      <c r="UIC746" s="479"/>
      <c r="UID746" s="479"/>
      <c r="UIE746" s="479"/>
      <c r="UIF746" s="479"/>
      <c r="UIG746" s="479"/>
      <c r="UIH746" s="479"/>
      <c r="UII746" s="479"/>
      <c r="UIJ746" s="479"/>
      <c r="UIK746" s="479"/>
      <c r="UIL746" s="479"/>
      <c r="UIM746" s="479"/>
      <c r="UIN746" s="479"/>
      <c r="UIO746" s="479"/>
      <c r="UIP746" s="479"/>
      <c r="UIQ746" s="479"/>
      <c r="UIR746" s="479"/>
      <c r="UIS746" s="479"/>
      <c r="UIT746" s="479"/>
      <c r="UIU746" s="479"/>
      <c r="UIV746" s="479"/>
      <c r="UIW746" s="479"/>
      <c r="UIX746" s="479"/>
      <c r="UIY746" s="479"/>
      <c r="UIZ746" s="479"/>
      <c r="UJA746" s="479"/>
      <c r="UJB746" s="479"/>
      <c r="UJC746" s="479"/>
      <c r="UJD746" s="479"/>
      <c r="UJE746" s="479"/>
      <c r="UJF746" s="479"/>
      <c r="UJG746" s="479"/>
      <c r="UJH746" s="479"/>
      <c r="UJI746" s="479"/>
      <c r="UJJ746" s="479"/>
      <c r="UJK746" s="479"/>
      <c r="UJL746" s="479"/>
      <c r="UJM746" s="479"/>
      <c r="UJN746" s="479"/>
      <c r="UJO746" s="479"/>
      <c r="UJP746" s="479"/>
      <c r="UJQ746" s="479"/>
      <c r="UJR746" s="479"/>
      <c r="UJS746" s="479"/>
      <c r="UJT746" s="479"/>
      <c r="UJU746" s="479"/>
      <c r="UJV746" s="479"/>
      <c r="UJW746" s="479"/>
      <c r="UJX746" s="479"/>
      <c r="UJY746" s="479"/>
      <c r="UJZ746" s="479"/>
      <c r="UKA746" s="479"/>
      <c r="UKB746" s="479"/>
      <c r="UKC746" s="479"/>
      <c r="UKD746" s="479"/>
      <c r="UKE746" s="479"/>
      <c r="UKF746" s="479"/>
      <c r="UKG746" s="479"/>
      <c r="UKH746" s="479"/>
      <c r="UKI746" s="479"/>
      <c r="UKJ746" s="479"/>
      <c r="UKK746" s="479"/>
      <c r="UKL746" s="479"/>
      <c r="UKM746" s="479"/>
      <c r="UKN746" s="479"/>
      <c r="UKO746" s="479"/>
      <c r="UKP746" s="479"/>
      <c r="UKQ746" s="479"/>
      <c r="UKR746" s="479"/>
      <c r="UKS746" s="479"/>
      <c r="UKT746" s="479"/>
      <c r="UKU746" s="479"/>
      <c r="UKV746" s="479"/>
      <c r="UKW746" s="479"/>
      <c r="UKX746" s="479"/>
      <c r="UKY746" s="479"/>
      <c r="UKZ746" s="479"/>
      <c r="ULA746" s="479"/>
      <c r="ULB746" s="479"/>
      <c r="ULC746" s="479"/>
      <c r="ULD746" s="479"/>
      <c r="ULE746" s="479"/>
      <c r="ULF746" s="479"/>
      <c r="ULG746" s="479"/>
      <c r="ULH746" s="479"/>
      <c r="ULI746" s="479"/>
      <c r="ULJ746" s="479"/>
      <c r="ULK746" s="479"/>
      <c r="ULL746" s="479"/>
      <c r="ULM746" s="479"/>
      <c r="ULN746" s="479"/>
      <c r="ULO746" s="479"/>
      <c r="ULP746" s="479"/>
      <c r="ULQ746" s="479"/>
      <c r="ULR746" s="479"/>
      <c r="ULS746" s="479"/>
      <c r="ULT746" s="479"/>
      <c r="ULU746" s="479"/>
      <c r="ULV746" s="479"/>
      <c r="ULW746" s="479"/>
      <c r="ULX746" s="479"/>
      <c r="ULY746" s="479"/>
      <c r="ULZ746" s="479"/>
      <c r="UMA746" s="479"/>
      <c r="UMB746" s="479"/>
      <c r="UMC746" s="479"/>
      <c r="UMD746" s="479"/>
      <c r="UME746" s="479"/>
      <c r="UMF746" s="479"/>
      <c r="UMG746" s="479"/>
      <c r="UMH746" s="479"/>
      <c r="UMI746" s="479"/>
      <c r="UMJ746" s="479"/>
      <c r="UMK746" s="479"/>
      <c r="UML746" s="479"/>
      <c r="UMM746" s="479"/>
      <c r="UMN746" s="479"/>
      <c r="UMO746" s="479"/>
      <c r="UMP746" s="479"/>
      <c r="UMQ746" s="479"/>
      <c r="UMR746" s="479"/>
      <c r="UMS746" s="479"/>
      <c r="UMT746" s="479"/>
      <c r="UMU746" s="479"/>
      <c r="UMV746" s="479"/>
      <c r="UMW746" s="479"/>
      <c r="UMX746" s="479"/>
      <c r="UMY746" s="479"/>
      <c r="UMZ746" s="479"/>
      <c r="UNA746" s="479"/>
      <c r="UNB746" s="479"/>
      <c r="UNC746" s="479"/>
      <c r="UND746" s="479"/>
      <c r="UNE746" s="479"/>
      <c r="UNF746" s="479"/>
      <c r="UNG746" s="479"/>
      <c r="UNH746" s="479"/>
      <c r="UNI746" s="479"/>
      <c r="UNJ746" s="479"/>
      <c r="UNK746" s="479"/>
      <c r="UNL746" s="479"/>
      <c r="UNM746" s="479"/>
      <c r="UNN746" s="479"/>
      <c r="UNO746" s="479"/>
      <c r="UNP746" s="479"/>
      <c r="UNQ746" s="479"/>
      <c r="UNR746" s="479"/>
      <c r="UNS746" s="479"/>
      <c r="UNT746" s="479"/>
      <c r="UNU746" s="479"/>
      <c r="UNV746" s="479"/>
      <c r="UNW746" s="479"/>
      <c r="UNX746" s="479"/>
      <c r="UNY746" s="479"/>
      <c r="UNZ746" s="479"/>
      <c r="UOA746" s="479"/>
      <c r="UOB746" s="479"/>
      <c r="UOC746" s="479"/>
      <c r="UOD746" s="479"/>
      <c r="UOE746" s="479"/>
      <c r="UOF746" s="479"/>
      <c r="UOG746" s="479"/>
      <c r="UOH746" s="479"/>
      <c r="UOI746" s="479"/>
      <c r="UOJ746" s="479"/>
      <c r="UOK746" s="479"/>
      <c r="UOL746" s="479"/>
      <c r="UOM746" s="479"/>
      <c r="UON746" s="479"/>
      <c r="UOO746" s="479"/>
      <c r="UOP746" s="479"/>
      <c r="UOQ746" s="479"/>
      <c r="UOR746" s="479"/>
      <c r="UOS746" s="479"/>
      <c r="UOT746" s="479"/>
      <c r="UOU746" s="479"/>
      <c r="UOV746" s="479"/>
      <c r="UOW746" s="479"/>
      <c r="UOX746" s="479"/>
      <c r="UOY746" s="479"/>
      <c r="UOZ746" s="479"/>
      <c r="UPA746" s="479"/>
      <c r="UPB746" s="479"/>
      <c r="UPC746" s="479"/>
      <c r="UPD746" s="479"/>
      <c r="UPE746" s="479"/>
      <c r="UPF746" s="479"/>
      <c r="UPG746" s="479"/>
      <c r="UPH746" s="479"/>
      <c r="UPI746" s="479"/>
      <c r="UPJ746" s="479"/>
      <c r="UPK746" s="479"/>
      <c r="UPL746" s="479"/>
      <c r="UPM746" s="479"/>
      <c r="UPN746" s="479"/>
      <c r="UPO746" s="479"/>
      <c r="UPP746" s="479"/>
      <c r="UPQ746" s="479"/>
      <c r="UPR746" s="479"/>
      <c r="UPS746" s="479"/>
      <c r="UPT746" s="479"/>
      <c r="UPU746" s="479"/>
      <c r="UPV746" s="479"/>
      <c r="UPW746" s="479"/>
      <c r="UPX746" s="479"/>
      <c r="UPY746" s="479"/>
      <c r="UPZ746" s="479"/>
      <c r="UQA746" s="479"/>
      <c r="UQB746" s="479"/>
      <c r="UQC746" s="479"/>
      <c r="UQD746" s="479"/>
      <c r="UQE746" s="479"/>
      <c r="UQF746" s="479"/>
      <c r="UQG746" s="479"/>
      <c r="UQH746" s="479"/>
      <c r="UQI746" s="479"/>
      <c r="UQJ746" s="479"/>
      <c r="UQK746" s="479"/>
      <c r="UQL746" s="479"/>
      <c r="UQM746" s="479"/>
      <c r="UQN746" s="479"/>
      <c r="UQO746" s="479"/>
      <c r="UQP746" s="479"/>
      <c r="UQQ746" s="479"/>
      <c r="UQR746" s="479"/>
      <c r="UQS746" s="479"/>
      <c r="UQT746" s="479"/>
      <c r="UQU746" s="479"/>
      <c r="UQV746" s="479"/>
      <c r="UQW746" s="479"/>
      <c r="UQX746" s="479"/>
      <c r="UQY746" s="479"/>
      <c r="UQZ746" s="479"/>
      <c r="URA746" s="479"/>
      <c r="URB746" s="479"/>
      <c r="URC746" s="479"/>
      <c r="URD746" s="479"/>
      <c r="URE746" s="479"/>
      <c r="URF746" s="479"/>
      <c r="URG746" s="479"/>
      <c r="URH746" s="479"/>
      <c r="URI746" s="479"/>
      <c r="URJ746" s="479"/>
      <c r="URK746" s="479"/>
      <c r="URL746" s="479"/>
      <c r="URM746" s="479"/>
      <c r="URN746" s="479"/>
      <c r="URO746" s="479"/>
      <c r="URP746" s="479"/>
      <c r="URQ746" s="479"/>
      <c r="URR746" s="479"/>
      <c r="URS746" s="479"/>
      <c r="URT746" s="479"/>
      <c r="URU746" s="479"/>
      <c r="URV746" s="479"/>
      <c r="URW746" s="479"/>
      <c r="URX746" s="479"/>
      <c r="URY746" s="479"/>
      <c r="URZ746" s="479"/>
      <c r="USA746" s="479"/>
      <c r="USB746" s="479"/>
      <c r="USC746" s="479"/>
      <c r="USD746" s="479"/>
      <c r="USE746" s="479"/>
      <c r="USF746" s="479"/>
      <c r="USG746" s="479"/>
      <c r="USH746" s="479"/>
      <c r="USI746" s="479"/>
      <c r="USJ746" s="479"/>
      <c r="USK746" s="479"/>
      <c r="USL746" s="479"/>
      <c r="USM746" s="479"/>
      <c r="USN746" s="479"/>
      <c r="USO746" s="479"/>
      <c r="USP746" s="479"/>
      <c r="USQ746" s="479"/>
      <c r="USR746" s="479"/>
      <c r="USS746" s="479"/>
      <c r="UST746" s="479"/>
      <c r="USU746" s="479"/>
      <c r="USV746" s="479"/>
      <c r="USW746" s="479"/>
      <c r="USX746" s="479"/>
      <c r="USY746" s="479"/>
      <c r="USZ746" s="479"/>
      <c r="UTA746" s="479"/>
      <c r="UTB746" s="479"/>
      <c r="UTC746" s="479"/>
      <c r="UTD746" s="479"/>
      <c r="UTE746" s="479"/>
      <c r="UTF746" s="479"/>
      <c r="UTG746" s="479"/>
      <c r="UTH746" s="479"/>
      <c r="UTI746" s="479"/>
      <c r="UTJ746" s="479"/>
      <c r="UTK746" s="479"/>
      <c r="UTL746" s="479"/>
      <c r="UTM746" s="479"/>
      <c r="UTN746" s="479"/>
      <c r="UTO746" s="479"/>
      <c r="UTP746" s="479"/>
      <c r="UTQ746" s="479"/>
      <c r="UTR746" s="479"/>
      <c r="UTS746" s="479"/>
      <c r="UTT746" s="479"/>
      <c r="UTU746" s="479"/>
      <c r="UTV746" s="479"/>
      <c r="UTW746" s="479"/>
      <c r="UTX746" s="479"/>
      <c r="UTY746" s="479"/>
      <c r="UTZ746" s="479"/>
      <c r="UUA746" s="479"/>
      <c r="UUB746" s="479"/>
      <c r="UUC746" s="479"/>
      <c r="UUD746" s="479"/>
      <c r="UUE746" s="479"/>
      <c r="UUF746" s="479"/>
      <c r="UUG746" s="479"/>
      <c r="UUH746" s="479"/>
      <c r="UUI746" s="479"/>
      <c r="UUJ746" s="479"/>
      <c r="UUK746" s="479"/>
      <c r="UUL746" s="479"/>
      <c r="UUM746" s="479"/>
      <c r="UUN746" s="479"/>
      <c r="UUO746" s="479"/>
      <c r="UUP746" s="479"/>
      <c r="UUQ746" s="479"/>
      <c r="UUR746" s="479"/>
      <c r="UUS746" s="479"/>
      <c r="UUT746" s="479"/>
      <c r="UUU746" s="479"/>
      <c r="UUV746" s="479"/>
      <c r="UUW746" s="479"/>
      <c r="UUX746" s="479"/>
      <c r="UUY746" s="479"/>
      <c r="UUZ746" s="479"/>
      <c r="UVA746" s="479"/>
      <c r="UVB746" s="479"/>
      <c r="UVC746" s="479"/>
      <c r="UVD746" s="479"/>
      <c r="UVE746" s="479"/>
      <c r="UVF746" s="479"/>
      <c r="UVG746" s="479"/>
      <c r="UVH746" s="479"/>
      <c r="UVI746" s="479"/>
      <c r="UVJ746" s="479"/>
      <c r="UVK746" s="479"/>
      <c r="UVL746" s="479"/>
      <c r="UVM746" s="479"/>
      <c r="UVN746" s="479"/>
      <c r="UVO746" s="479"/>
      <c r="UVP746" s="479"/>
      <c r="UVQ746" s="479"/>
      <c r="UVR746" s="479"/>
      <c r="UVS746" s="479"/>
      <c r="UVT746" s="479"/>
      <c r="UVU746" s="479"/>
      <c r="UVV746" s="479"/>
      <c r="UVW746" s="479"/>
      <c r="UVX746" s="479"/>
      <c r="UVY746" s="479"/>
      <c r="UVZ746" s="479"/>
      <c r="UWA746" s="479"/>
      <c r="UWB746" s="479"/>
      <c r="UWC746" s="479"/>
      <c r="UWD746" s="479"/>
      <c r="UWE746" s="479"/>
      <c r="UWF746" s="479"/>
      <c r="UWG746" s="479"/>
      <c r="UWH746" s="479"/>
      <c r="UWI746" s="479"/>
      <c r="UWJ746" s="479"/>
      <c r="UWK746" s="479"/>
      <c r="UWL746" s="479"/>
      <c r="UWM746" s="479"/>
      <c r="UWN746" s="479"/>
      <c r="UWO746" s="479"/>
      <c r="UWP746" s="479"/>
      <c r="UWQ746" s="479"/>
      <c r="UWR746" s="479"/>
      <c r="UWS746" s="479"/>
      <c r="UWT746" s="479"/>
      <c r="UWU746" s="479"/>
      <c r="UWV746" s="479"/>
      <c r="UWW746" s="479"/>
      <c r="UWX746" s="479"/>
      <c r="UWY746" s="479"/>
      <c r="UWZ746" s="479"/>
      <c r="UXA746" s="479"/>
      <c r="UXB746" s="479"/>
      <c r="UXC746" s="479"/>
      <c r="UXD746" s="479"/>
      <c r="UXE746" s="479"/>
      <c r="UXF746" s="479"/>
      <c r="UXG746" s="479"/>
      <c r="UXH746" s="479"/>
      <c r="UXI746" s="479"/>
      <c r="UXJ746" s="479"/>
      <c r="UXK746" s="479"/>
      <c r="UXL746" s="479"/>
      <c r="UXM746" s="479"/>
      <c r="UXN746" s="479"/>
      <c r="UXO746" s="479"/>
      <c r="UXP746" s="479"/>
      <c r="UXQ746" s="479"/>
      <c r="UXR746" s="479"/>
      <c r="UXS746" s="479"/>
      <c r="UXT746" s="479"/>
      <c r="UXU746" s="479"/>
      <c r="UXV746" s="479"/>
      <c r="UXW746" s="479"/>
      <c r="UXX746" s="479"/>
      <c r="UXY746" s="479"/>
      <c r="UXZ746" s="479"/>
      <c r="UYA746" s="479"/>
      <c r="UYB746" s="479"/>
      <c r="UYC746" s="479"/>
      <c r="UYD746" s="479"/>
      <c r="UYE746" s="479"/>
      <c r="UYF746" s="479"/>
      <c r="UYG746" s="479"/>
      <c r="UYH746" s="479"/>
      <c r="UYI746" s="479"/>
      <c r="UYJ746" s="479"/>
      <c r="UYK746" s="479"/>
      <c r="UYL746" s="479"/>
      <c r="UYM746" s="479"/>
      <c r="UYN746" s="479"/>
      <c r="UYO746" s="479"/>
      <c r="UYP746" s="479"/>
      <c r="UYQ746" s="479"/>
      <c r="UYR746" s="479"/>
      <c r="UYS746" s="479"/>
      <c r="UYT746" s="479"/>
      <c r="UYU746" s="479"/>
      <c r="UYV746" s="479"/>
      <c r="UYW746" s="479"/>
      <c r="UYX746" s="479"/>
      <c r="UYY746" s="479"/>
      <c r="UYZ746" s="479"/>
      <c r="UZA746" s="479"/>
      <c r="UZB746" s="479"/>
      <c r="UZC746" s="479"/>
      <c r="UZD746" s="479"/>
      <c r="UZE746" s="479"/>
      <c r="UZF746" s="479"/>
      <c r="UZG746" s="479"/>
      <c r="UZH746" s="479"/>
      <c r="UZI746" s="479"/>
      <c r="UZJ746" s="479"/>
      <c r="UZK746" s="479"/>
      <c r="UZL746" s="479"/>
      <c r="UZM746" s="479"/>
      <c r="UZN746" s="479"/>
      <c r="UZO746" s="479"/>
      <c r="UZP746" s="479"/>
      <c r="UZQ746" s="479"/>
      <c r="UZR746" s="479"/>
      <c r="UZS746" s="479"/>
      <c r="UZT746" s="479"/>
      <c r="UZU746" s="479"/>
      <c r="UZV746" s="479"/>
      <c r="UZW746" s="479"/>
      <c r="UZX746" s="479"/>
      <c r="UZY746" s="479"/>
      <c r="UZZ746" s="479"/>
      <c r="VAA746" s="479"/>
      <c r="VAB746" s="479"/>
      <c r="VAC746" s="479"/>
      <c r="VAD746" s="479"/>
      <c r="VAE746" s="479"/>
      <c r="VAF746" s="479"/>
      <c r="VAG746" s="479"/>
      <c r="VAH746" s="479"/>
      <c r="VAI746" s="479"/>
      <c r="VAJ746" s="479"/>
      <c r="VAK746" s="479"/>
      <c r="VAL746" s="479"/>
      <c r="VAM746" s="479"/>
      <c r="VAN746" s="479"/>
      <c r="VAO746" s="479"/>
      <c r="VAP746" s="479"/>
      <c r="VAQ746" s="479"/>
      <c r="VAR746" s="479"/>
      <c r="VAS746" s="479"/>
      <c r="VAT746" s="479"/>
      <c r="VAU746" s="479"/>
      <c r="VAV746" s="479"/>
      <c r="VAW746" s="479"/>
      <c r="VAX746" s="479"/>
      <c r="VAY746" s="479"/>
      <c r="VAZ746" s="479"/>
      <c r="VBA746" s="479"/>
      <c r="VBB746" s="479"/>
      <c r="VBC746" s="479"/>
      <c r="VBD746" s="479"/>
      <c r="VBE746" s="479"/>
      <c r="VBF746" s="479"/>
      <c r="VBG746" s="479"/>
      <c r="VBH746" s="479"/>
      <c r="VBI746" s="479"/>
      <c r="VBJ746" s="479"/>
      <c r="VBK746" s="479"/>
      <c r="VBL746" s="479"/>
      <c r="VBM746" s="479"/>
      <c r="VBN746" s="479"/>
      <c r="VBO746" s="479"/>
      <c r="VBP746" s="479"/>
      <c r="VBQ746" s="479"/>
      <c r="VBR746" s="479"/>
      <c r="VBS746" s="479"/>
      <c r="VBT746" s="479"/>
      <c r="VBU746" s="479"/>
      <c r="VBV746" s="479"/>
      <c r="VBW746" s="479"/>
      <c r="VBX746" s="479"/>
      <c r="VBY746" s="479"/>
      <c r="VBZ746" s="479"/>
      <c r="VCA746" s="479"/>
      <c r="VCB746" s="479"/>
      <c r="VCC746" s="479"/>
      <c r="VCD746" s="479"/>
      <c r="VCE746" s="479"/>
      <c r="VCF746" s="479"/>
      <c r="VCG746" s="479"/>
      <c r="VCH746" s="479"/>
      <c r="VCI746" s="479"/>
      <c r="VCJ746" s="479"/>
      <c r="VCK746" s="479"/>
      <c r="VCL746" s="479"/>
      <c r="VCM746" s="479"/>
      <c r="VCN746" s="479"/>
      <c r="VCO746" s="479"/>
      <c r="VCP746" s="479"/>
      <c r="VCQ746" s="479"/>
      <c r="VCR746" s="479"/>
      <c r="VCS746" s="479"/>
      <c r="VCT746" s="479"/>
      <c r="VCU746" s="479"/>
      <c r="VCV746" s="479"/>
      <c r="VCW746" s="479"/>
      <c r="VCX746" s="479"/>
      <c r="VCY746" s="479"/>
      <c r="VCZ746" s="479"/>
      <c r="VDA746" s="479"/>
      <c r="VDB746" s="479"/>
      <c r="VDC746" s="479"/>
      <c r="VDD746" s="479"/>
      <c r="VDE746" s="479"/>
      <c r="VDF746" s="479"/>
      <c r="VDG746" s="479"/>
      <c r="VDH746" s="479"/>
      <c r="VDI746" s="479"/>
      <c r="VDJ746" s="479"/>
      <c r="VDK746" s="479"/>
      <c r="VDL746" s="479"/>
      <c r="VDM746" s="479"/>
      <c r="VDN746" s="479"/>
      <c r="VDO746" s="479"/>
      <c r="VDP746" s="479"/>
      <c r="VDQ746" s="479"/>
      <c r="VDR746" s="479"/>
      <c r="VDS746" s="479"/>
      <c r="VDT746" s="479"/>
      <c r="VDU746" s="479"/>
      <c r="VDV746" s="479"/>
      <c r="VDW746" s="479"/>
      <c r="VDX746" s="479"/>
      <c r="VDY746" s="479"/>
      <c r="VDZ746" s="479"/>
      <c r="VEA746" s="479"/>
      <c r="VEB746" s="479"/>
      <c r="VEC746" s="479"/>
      <c r="VED746" s="479"/>
      <c r="VEE746" s="479"/>
      <c r="VEF746" s="479"/>
      <c r="VEG746" s="479"/>
      <c r="VEH746" s="479"/>
      <c r="VEI746" s="479"/>
      <c r="VEJ746" s="479"/>
      <c r="VEK746" s="479"/>
      <c r="VEL746" s="479"/>
      <c r="VEM746" s="479"/>
      <c r="VEN746" s="479"/>
      <c r="VEO746" s="479"/>
      <c r="VEP746" s="479"/>
      <c r="VEQ746" s="479"/>
      <c r="VER746" s="479"/>
      <c r="VES746" s="479"/>
      <c r="VET746" s="479"/>
      <c r="VEU746" s="479"/>
      <c r="VEV746" s="479"/>
      <c r="VEW746" s="479"/>
      <c r="VEX746" s="479"/>
      <c r="VEY746" s="479"/>
      <c r="VEZ746" s="479"/>
      <c r="VFA746" s="479"/>
      <c r="VFB746" s="479"/>
      <c r="VFC746" s="479"/>
      <c r="VFD746" s="479"/>
      <c r="VFE746" s="479"/>
      <c r="VFF746" s="479"/>
      <c r="VFG746" s="479"/>
      <c r="VFH746" s="479"/>
      <c r="VFI746" s="479"/>
      <c r="VFJ746" s="479"/>
      <c r="VFK746" s="479"/>
      <c r="VFL746" s="479"/>
      <c r="VFM746" s="479"/>
      <c r="VFN746" s="479"/>
      <c r="VFO746" s="479"/>
      <c r="VFP746" s="479"/>
      <c r="VFQ746" s="479"/>
      <c r="VFR746" s="479"/>
      <c r="VFS746" s="479"/>
      <c r="VFT746" s="479"/>
      <c r="VFU746" s="479"/>
      <c r="VFV746" s="479"/>
      <c r="VFW746" s="479"/>
      <c r="VFX746" s="479"/>
      <c r="VFY746" s="479"/>
      <c r="VFZ746" s="479"/>
      <c r="VGA746" s="479"/>
      <c r="VGB746" s="479"/>
      <c r="VGC746" s="479"/>
      <c r="VGD746" s="479"/>
      <c r="VGE746" s="479"/>
      <c r="VGF746" s="479"/>
      <c r="VGG746" s="479"/>
      <c r="VGH746" s="479"/>
      <c r="VGI746" s="479"/>
      <c r="VGJ746" s="479"/>
      <c r="VGK746" s="479"/>
      <c r="VGL746" s="479"/>
      <c r="VGM746" s="479"/>
      <c r="VGN746" s="479"/>
      <c r="VGO746" s="479"/>
      <c r="VGP746" s="479"/>
      <c r="VGQ746" s="479"/>
      <c r="VGR746" s="479"/>
      <c r="VGS746" s="479"/>
      <c r="VGT746" s="479"/>
      <c r="VGU746" s="479"/>
      <c r="VGV746" s="479"/>
      <c r="VGW746" s="479"/>
      <c r="VGX746" s="479"/>
      <c r="VGY746" s="479"/>
      <c r="VGZ746" s="479"/>
      <c r="VHA746" s="479"/>
      <c r="VHB746" s="479"/>
      <c r="VHC746" s="479"/>
      <c r="VHD746" s="479"/>
      <c r="VHE746" s="479"/>
      <c r="VHF746" s="479"/>
      <c r="VHG746" s="479"/>
      <c r="VHH746" s="479"/>
      <c r="VHI746" s="479"/>
      <c r="VHJ746" s="479"/>
      <c r="VHK746" s="479"/>
      <c r="VHL746" s="479"/>
      <c r="VHM746" s="479"/>
      <c r="VHN746" s="479"/>
      <c r="VHO746" s="479"/>
      <c r="VHP746" s="479"/>
      <c r="VHQ746" s="479"/>
      <c r="VHR746" s="479"/>
      <c r="VHS746" s="479"/>
      <c r="VHT746" s="479"/>
      <c r="VHU746" s="479"/>
      <c r="VHV746" s="479"/>
      <c r="VHW746" s="479"/>
      <c r="VHX746" s="479"/>
      <c r="VHY746" s="479"/>
      <c r="VHZ746" s="479"/>
      <c r="VIA746" s="479"/>
      <c r="VIB746" s="479"/>
      <c r="VIC746" s="479"/>
      <c r="VID746" s="479"/>
      <c r="VIE746" s="479"/>
      <c r="VIF746" s="479"/>
      <c r="VIG746" s="479"/>
      <c r="VIH746" s="479"/>
      <c r="VII746" s="479"/>
      <c r="VIJ746" s="479"/>
      <c r="VIK746" s="479"/>
      <c r="VIL746" s="479"/>
      <c r="VIM746" s="479"/>
      <c r="VIN746" s="479"/>
      <c r="VIO746" s="479"/>
      <c r="VIP746" s="479"/>
      <c r="VIQ746" s="479"/>
      <c r="VIR746" s="479"/>
      <c r="VIS746" s="479"/>
      <c r="VIT746" s="479"/>
      <c r="VIU746" s="479"/>
      <c r="VIV746" s="479"/>
      <c r="VIW746" s="479"/>
      <c r="VIX746" s="479"/>
      <c r="VIY746" s="479"/>
      <c r="VIZ746" s="479"/>
      <c r="VJA746" s="479"/>
      <c r="VJB746" s="479"/>
      <c r="VJC746" s="479"/>
      <c r="VJD746" s="479"/>
      <c r="VJE746" s="479"/>
      <c r="VJF746" s="479"/>
      <c r="VJG746" s="479"/>
      <c r="VJH746" s="479"/>
      <c r="VJI746" s="479"/>
      <c r="VJJ746" s="479"/>
      <c r="VJK746" s="479"/>
      <c r="VJL746" s="479"/>
      <c r="VJM746" s="479"/>
      <c r="VJN746" s="479"/>
      <c r="VJO746" s="479"/>
      <c r="VJP746" s="479"/>
      <c r="VJQ746" s="479"/>
      <c r="VJR746" s="479"/>
      <c r="VJS746" s="479"/>
      <c r="VJT746" s="479"/>
      <c r="VJU746" s="479"/>
      <c r="VJV746" s="479"/>
      <c r="VJW746" s="479"/>
      <c r="VJX746" s="479"/>
      <c r="VJY746" s="479"/>
      <c r="VJZ746" s="479"/>
      <c r="VKA746" s="479"/>
      <c r="VKB746" s="479"/>
      <c r="VKC746" s="479"/>
      <c r="VKD746" s="479"/>
      <c r="VKE746" s="479"/>
      <c r="VKF746" s="479"/>
      <c r="VKG746" s="479"/>
      <c r="VKH746" s="479"/>
      <c r="VKI746" s="479"/>
      <c r="VKJ746" s="479"/>
      <c r="VKK746" s="479"/>
      <c r="VKL746" s="479"/>
      <c r="VKM746" s="479"/>
      <c r="VKN746" s="479"/>
      <c r="VKO746" s="479"/>
      <c r="VKP746" s="479"/>
      <c r="VKQ746" s="479"/>
      <c r="VKR746" s="479"/>
      <c r="VKS746" s="479"/>
      <c r="VKT746" s="479"/>
      <c r="VKU746" s="479"/>
      <c r="VKV746" s="479"/>
      <c r="VKW746" s="479"/>
      <c r="VKX746" s="479"/>
      <c r="VKY746" s="479"/>
      <c r="VKZ746" s="479"/>
      <c r="VLA746" s="479"/>
      <c r="VLB746" s="479"/>
      <c r="VLC746" s="479"/>
      <c r="VLD746" s="479"/>
      <c r="VLE746" s="479"/>
      <c r="VLF746" s="479"/>
      <c r="VLG746" s="479"/>
      <c r="VLH746" s="479"/>
      <c r="VLI746" s="479"/>
      <c r="VLJ746" s="479"/>
      <c r="VLK746" s="479"/>
      <c r="VLL746" s="479"/>
      <c r="VLM746" s="479"/>
      <c r="VLN746" s="479"/>
      <c r="VLO746" s="479"/>
      <c r="VLP746" s="479"/>
      <c r="VLQ746" s="479"/>
      <c r="VLR746" s="479"/>
      <c r="VLS746" s="479"/>
      <c r="VLT746" s="479"/>
      <c r="VLU746" s="479"/>
      <c r="VLV746" s="479"/>
      <c r="VLW746" s="479"/>
      <c r="VLX746" s="479"/>
      <c r="VLY746" s="479"/>
      <c r="VLZ746" s="479"/>
      <c r="VMA746" s="479"/>
      <c r="VMB746" s="479"/>
      <c r="VMC746" s="479"/>
      <c r="VMD746" s="479"/>
      <c r="VME746" s="479"/>
      <c r="VMF746" s="479"/>
      <c r="VMG746" s="479"/>
      <c r="VMH746" s="479"/>
      <c r="VMI746" s="479"/>
      <c r="VMJ746" s="479"/>
      <c r="VMK746" s="479"/>
      <c r="VML746" s="479"/>
      <c r="VMM746" s="479"/>
      <c r="VMN746" s="479"/>
      <c r="VMO746" s="479"/>
      <c r="VMP746" s="479"/>
      <c r="VMQ746" s="479"/>
      <c r="VMR746" s="479"/>
      <c r="VMS746" s="479"/>
      <c r="VMT746" s="479"/>
      <c r="VMU746" s="479"/>
      <c r="VMV746" s="479"/>
      <c r="VMW746" s="479"/>
      <c r="VMX746" s="479"/>
      <c r="VMY746" s="479"/>
      <c r="VMZ746" s="479"/>
      <c r="VNA746" s="479"/>
      <c r="VNB746" s="479"/>
      <c r="VNC746" s="479"/>
      <c r="VND746" s="479"/>
      <c r="VNE746" s="479"/>
      <c r="VNF746" s="479"/>
      <c r="VNG746" s="479"/>
      <c r="VNH746" s="479"/>
      <c r="VNI746" s="479"/>
      <c r="VNJ746" s="479"/>
      <c r="VNK746" s="479"/>
      <c r="VNL746" s="479"/>
      <c r="VNM746" s="479"/>
      <c r="VNN746" s="479"/>
      <c r="VNO746" s="479"/>
      <c r="VNP746" s="479"/>
      <c r="VNQ746" s="479"/>
      <c r="VNR746" s="479"/>
      <c r="VNS746" s="479"/>
      <c r="VNT746" s="479"/>
      <c r="VNU746" s="479"/>
      <c r="VNV746" s="479"/>
      <c r="VNW746" s="479"/>
      <c r="VNX746" s="479"/>
      <c r="VNY746" s="479"/>
      <c r="VNZ746" s="479"/>
      <c r="VOA746" s="479"/>
      <c r="VOB746" s="479"/>
      <c r="VOC746" s="479"/>
      <c r="VOD746" s="479"/>
      <c r="VOE746" s="479"/>
      <c r="VOF746" s="479"/>
      <c r="VOG746" s="479"/>
      <c r="VOH746" s="479"/>
      <c r="VOI746" s="479"/>
      <c r="VOJ746" s="479"/>
      <c r="VOK746" s="479"/>
      <c r="VOL746" s="479"/>
      <c r="VOM746" s="479"/>
      <c r="VON746" s="479"/>
      <c r="VOO746" s="479"/>
      <c r="VOP746" s="479"/>
      <c r="VOQ746" s="479"/>
      <c r="VOR746" s="479"/>
      <c r="VOS746" s="479"/>
      <c r="VOT746" s="479"/>
      <c r="VOU746" s="479"/>
      <c r="VOV746" s="479"/>
      <c r="VOW746" s="479"/>
      <c r="VOX746" s="479"/>
      <c r="VOY746" s="479"/>
      <c r="VOZ746" s="479"/>
      <c r="VPA746" s="479"/>
      <c r="VPB746" s="479"/>
      <c r="VPC746" s="479"/>
      <c r="VPD746" s="479"/>
      <c r="VPE746" s="479"/>
      <c r="VPF746" s="479"/>
      <c r="VPG746" s="479"/>
      <c r="VPH746" s="479"/>
      <c r="VPI746" s="479"/>
      <c r="VPJ746" s="479"/>
      <c r="VPK746" s="479"/>
      <c r="VPL746" s="479"/>
      <c r="VPM746" s="479"/>
      <c r="VPN746" s="479"/>
      <c r="VPO746" s="479"/>
      <c r="VPP746" s="479"/>
      <c r="VPQ746" s="479"/>
      <c r="VPR746" s="479"/>
      <c r="VPS746" s="479"/>
      <c r="VPT746" s="479"/>
      <c r="VPU746" s="479"/>
      <c r="VPV746" s="479"/>
      <c r="VPW746" s="479"/>
      <c r="VPX746" s="479"/>
      <c r="VPY746" s="479"/>
      <c r="VPZ746" s="479"/>
      <c r="VQA746" s="479"/>
      <c r="VQB746" s="479"/>
      <c r="VQC746" s="479"/>
      <c r="VQD746" s="479"/>
      <c r="VQE746" s="479"/>
      <c r="VQF746" s="479"/>
      <c r="VQG746" s="479"/>
      <c r="VQH746" s="479"/>
      <c r="VQI746" s="479"/>
      <c r="VQJ746" s="479"/>
      <c r="VQK746" s="479"/>
      <c r="VQL746" s="479"/>
      <c r="VQM746" s="479"/>
      <c r="VQN746" s="479"/>
      <c r="VQO746" s="479"/>
      <c r="VQP746" s="479"/>
      <c r="VQQ746" s="479"/>
      <c r="VQR746" s="479"/>
      <c r="VQS746" s="479"/>
      <c r="VQT746" s="479"/>
      <c r="VQU746" s="479"/>
      <c r="VQV746" s="479"/>
      <c r="VQW746" s="479"/>
      <c r="VQX746" s="479"/>
      <c r="VQY746" s="479"/>
      <c r="VQZ746" s="479"/>
      <c r="VRA746" s="479"/>
      <c r="VRB746" s="479"/>
      <c r="VRC746" s="479"/>
      <c r="VRD746" s="479"/>
      <c r="VRE746" s="479"/>
      <c r="VRF746" s="479"/>
      <c r="VRG746" s="479"/>
      <c r="VRH746" s="479"/>
      <c r="VRI746" s="479"/>
      <c r="VRJ746" s="479"/>
      <c r="VRK746" s="479"/>
      <c r="VRL746" s="479"/>
      <c r="VRM746" s="479"/>
      <c r="VRN746" s="479"/>
      <c r="VRO746" s="479"/>
      <c r="VRP746" s="479"/>
      <c r="VRQ746" s="479"/>
      <c r="VRR746" s="479"/>
      <c r="VRS746" s="479"/>
      <c r="VRT746" s="479"/>
      <c r="VRU746" s="479"/>
      <c r="VRV746" s="479"/>
      <c r="VRW746" s="479"/>
      <c r="VRX746" s="479"/>
      <c r="VRY746" s="479"/>
      <c r="VRZ746" s="479"/>
      <c r="VSA746" s="479"/>
      <c r="VSB746" s="479"/>
      <c r="VSC746" s="479"/>
      <c r="VSD746" s="479"/>
      <c r="VSE746" s="479"/>
      <c r="VSF746" s="479"/>
      <c r="VSG746" s="479"/>
      <c r="VSH746" s="479"/>
      <c r="VSI746" s="479"/>
      <c r="VSJ746" s="479"/>
      <c r="VSK746" s="479"/>
      <c r="VSL746" s="479"/>
      <c r="VSM746" s="479"/>
      <c r="VSN746" s="479"/>
      <c r="VSO746" s="479"/>
      <c r="VSP746" s="479"/>
      <c r="VSQ746" s="479"/>
      <c r="VSR746" s="479"/>
      <c r="VSS746" s="479"/>
      <c r="VST746" s="479"/>
      <c r="VSU746" s="479"/>
      <c r="VSV746" s="479"/>
      <c r="VSW746" s="479"/>
      <c r="VSX746" s="479"/>
      <c r="VSY746" s="479"/>
      <c r="VSZ746" s="479"/>
      <c r="VTA746" s="479"/>
      <c r="VTB746" s="479"/>
      <c r="VTC746" s="479"/>
      <c r="VTD746" s="479"/>
      <c r="VTE746" s="479"/>
      <c r="VTF746" s="479"/>
      <c r="VTG746" s="479"/>
      <c r="VTH746" s="479"/>
      <c r="VTI746" s="479"/>
      <c r="VTJ746" s="479"/>
      <c r="VTK746" s="479"/>
      <c r="VTL746" s="479"/>
      <c r="VTM746" s="479"/>
      <c r="VTN746" s="479"/>
      <c r="VTO746" s="479"/>
      <c r="VTP746" s="479"/>
      <c r="VTQ746" s="479"/>
      <c r="VTR746" s="479"/>
      <c r="VTS746" s="479"/>
      <c r="VTT746" s="479"/>
      <c r="VTU746" s="479"/>
      <c r="VTV746" s="479"/>
      <c r="VTW746" s="479"/>
      <c r="VTX746" s="479"/>
      <c r="VTY746" s="479"/>
      <c r="VTZ746" s="479"/>
      <c r="VUA746" s="479"/>
      <c r="VUB746" s="479"/>
      <c r="VUC746" s="479"/>
      <c r="VUD746" s="479"/>
      <c r="VUE746" s="479"/>
      <c r="VUF746" s="479"/>
      <c r="VUG746" s="479"/>
      <c r="VUH746" s="479"/>
      <c r="VUI746" s="479"/>
      <c r="VUJ746" s="479"/>
      <c r="VUK746" s="479"/>
      <c r="VUL746" s="479"/>
      <c r="VUM746" s="479"/>
      <c r="VUN746" s="479"/>
      <c r="VUO746" s="479"/>
      <c r="VUP746" s="479"/>
      <c r="VUQ746" s="479"/>
      <c r="VUR746" s="479"/>
      <c r="VUS746" s="479"/>
      <c r="VUT746" s="479"/>
      <c r="VUU746" s="479"/>
      <c r="VUV746" s="479"/>
      <c r="VUW746" s="479"/>
      <c r="VUX746" s="479"/>
      <c r="VUY746" s="479"/>
      <c r="VUZ746" s="479"/>
      <c r="VVA746" s="479"/>
      <c r="VVB746" s="479"/>
      <c r="VVC746" s="479"/>
      <c r="VVD746" s="479"/>
      <c r="VVE746" s="479"/>
      <c r="VVF746" s="479"/>
      <c r="VVG746" s="479"/>
      <c r="VVH746" s="479"/>
      <c r="VVI746" s="479"/>
      <c r="VVJ746" s="479"/>
      <c r="VVK746" s="479"/>
      <c r="VVL746" s="479"/>
      <c r="VVM746" s="479"/>
      <c r="VVN746" s="479"/>
      <c r="VVO746" s="479"/>
      <c r="VVP746" s="479"/>
      <c r="VVQ746" s="479"/>
      <c r="VVR746" s="479"/>
      <c r="VVS746" s="479"/>
      <c r="VVT746" s="479"/>
      <c r="VVU746" s="479"/>
      <c r="VVV746" s="479"/>
      <c r="VVW746" s="479"/>
      <c r="VVX746" s="479"/>
      <c r="VVY746" s="479"/>
      <c r="VVZ746" s="479"/>
      <c r="VWA746" s="479"/>
      <c r="VWB746" s="479"/>
      <c r="VWC746" s="479"/>
      <c r="VWD746" s="479"/>
      <c r="VWE746" s="479"/>
      <c r="VWF746" s="479"/>
      <c r="VWG746" s="479"/>
      <c r="VWH746" s="479"/>
      <c r="VWI746" s="479"/>
      <c r="VWJ746" s="479"/>
      <c r="VWK746" s="479"/>
      <c r="VWL746" s="479"/>
      <c r="VWM746" s="479"/>
      <c r="VWN746" s="479"/>
      <c r="VWO746" s="479"/>
      <c r="VWP746" s="479"/>
      <c r="VWQ746" s="479"/>
      <c r="VWR746" s="479"/>
      <c r="VWS746" s="479"/>
      <c r="VWT746" s="479"/>
      <c r="VWU746" s="479"/>
      <c r="VWV746" s="479"/>
      <c r="VWW746" s="479"/>
      <c r="VWX746" s="479"/>
      <c r="VWY746" s="479"/>
      <c r="VWZ746" s="479"/>
      <c r="VXA746" s="479"/>
      <c r="VXB746" s="479"/>
      <c r="VXC746" s="479"/>
      <c r="VXD746" s="479"/>
      <c r="VXE746" s="479"/>
      <c r="VXF746" s="479"/>
      <c r="VXG746" s="479"/>
      <c r="VXH746" s="479"/>
      <c r="VXI746" s="479"/>
      <c r="VXJ746" s="479"/>
      <c r="VXK746" s="479"/>
      <c r="VXL746" s="479"/>
      <c r="VXM746" s="479"/>
      <c r="VXN746" s="479"/>
      <c r="VXO746" s="479"/>
      <c r="VXP746" s="479"/>
      <c r="VXQ746" s="479"/>
      <c r="VXR746" s="479"/>
      <c r="VXS746" s="479"/>
      <c r="VXT746" s="479"/>
      <c r="VXU746" s="479"/>
      <c r="VXV746" s="479"/>
      <c r="VXW746" s="479"/>
      <c r="VXX746" s="479"/>
      <c r="VXY746" s="479"/>
      <c r="VXZ746" s="479"/>
      <c r="VYA746" s="479"/>
      <c r="VYB746" s="479"/>
      <c r="VYC746" s="479"/>
      <c r="VYD746" s="479"/>
      <c r="VYE746" s="479"/>
      <c r="VYF746" s="479"/>
      <c r="VYG746" s="479"/>
      <c r="VYH746" s="479"/>
      <c r="VYI746" s="479"/>
      <c r="VYJ746" s="479"/>
      <c r="VYK746" s="479"/>
      <c r="VYL746" s="479"/>
      <c r="VYM746" s="479"/>
      <c r="VYN746" s="479"/>
      <c r="VYO746" s="479"/>
      <c r="VYP746" s="479"/>
      <c r="VYQ746" s="479"/>
      <c r="VYR746" s="479"/>
      <c r="VYS746" s="479"/>
      <c r="VYT746" s="479"/>
      <c r="VYU746" s="479"/>
      <c r="VYV746" s="479"/>
      <c r="VYW746" s="479"/>
      <c r="VYX746" s="479"/>
      <c r="VYY746" s="479"/>
      <c r="VYZ746" s="479"/>
      <c r="VZA746" s="479"/>
      <c r="VZB746" s="479"/>
      <c r="VZC746" s="479"/>
      <c r="VZD746" s="479"/>
      <c r="VZE746" s="479"/>
      <c r="VZF746" s="479"/>
      <c r="VZG746" s="479"/>
      <c r="VZH746" s="479"/>
      <c r="VZI746" s="479"/>
      <c r="VZJ746" s="479"/>
      <c r="VZK746" s="479"/>
      <c r="VZL746" s="479"/>
      <c r="VZM746" s="479"/>
      <c r="VZN746" s="479"/>
      <c r="VZO746" s="479"/>
      <c r="VZP746" s="479"/>
      <c r="VZQ746" s="479"/>
      <c r="VZR746" s="479"/>
      <c r="VZS746" s="479"/>
      <c r="VZT746" s="479"/>
      <c r="VZU746" s="479"/>
      <c r="VZV746" s="479"/>
      <c r="VZW746" s="479"/>
      <c r="VZX746" s="479"/>
      <c r="VZY746" s="479"/>
      <c r="VZZ746" s="479"/>
      <c r="WAA746" s="479"/>
      <c r="WAB746" s="479"/>
      <c r="WAC746" s="479"/>
      <c r="WAD746" s="479"/>
      <c r="WAE746" s="479"/>
      <c r="WAF746" s="479"/>
      <c r="WAG746" s="479"/>
      <c r="WAH746" s="479"/>
      <c r="WAI746" s="479"/>
      <c r="WAJ746" s="479"/>
      <c r="WAK746" s="479"/>
      <c r="WAL746" s="479"/>
      <c r="WAM746" s="479"/>
      <c r="WAN746" s="479"/>
      <c r="WAO746" s="479"/>
      <c r="WAP746" s="479"/>
      <c r="WAQ746" s="479"/>
      <c r="WAR746" s="479"/>
      <c r="WAS746" s="479"/>
      <c r="WAT746" s="479"/>
      <c r="WAU746" s="479"/>
      <c r="WAV746" s="479"/>
      <c r="WAW746" s="479"/>
      <c r="WAX746" s="479"/>
      <c r="WAY746" s="479"/>
      <c r="WAZ746" s="479"/>
      <c r="WBA746" s="479"/>
      <c r="WBB746" s="479"/>
      <c r="WBC746" s="479"/>
      <c r="WBD746" s="479"/>
      <c r="WBE746" s="479"/>
      <c r="WBF746" s="479"/>
      <c r="WBG746" s="479"/>
      <c r="WBH746" s="479"/>
      <c r="WBI746" s="479"/>
      <c r="WBJ746" s="479"/>
      <c r="WBK746" s="479"/>
      <c r="WBL746" s="479"/>
      <c r="WBM746" s="479"/>
      <c r="WBN746" s="479"/>
      <c r="WBO746" s="479"/>
      <c r="WBP746" s="479"/>
      <c r="WBQ746" s="479"/>
      <c r="WBR746" s="479"/>
      <c r="WBS746" s="479"/>
      <c r="WBT746" s="479"/>
      <c r="WBU746" s="479"/>
      <c r="WBV746" s="479"/>
      <c r="WBW746" s="479"/>
      <c r="WBX746" s="479"/>
      <c r="WBY746" s="479"/>
      <c r="WBZ746" s="479"/>
      <c r="WCA746" s="479"/>
      <c r="WCB746" s="479"/>
      <c r="WCC746" s="479"/>
      <c r="WCD746" s="479"/>
      <c r="WCE746" s="479"/>
      <c r="WCF746" s="479"/>
      <c r="WCG746" s="479"/>
      <c r="WCH746" s="479"/>
      <c r="WCI746" s="479"/>
      <c r="WCJ746" s="479"/>
      <c r="WCK746" s="479"/>
      <c r="WCL746" s="479"/>
      <c r="WCM746" s="479"/>
      <c r="WCN746" s="479"/>
      <c r="WCO746" s="479"/>
      <c r="WCP746" s="479"/>
      <c r="WCQ746" s="479"/>
      <c r="WCR746" s="479"/>
      <c r="WCS746" s="479"/>
      <c r="WCT746" s="479"/>
      <c r="WCU746" s="479"/>
      <c r="WCV746" s="479"/>
      <c r="WCW746" s="479"/>
      <c r="WCX746" s="479"/>
      <c r="WCY746" s="479"/>
      <c r="WCZ746" s="479"/>
      <c r="WDA746" s="479"/>
      <c r="WDB746" s="479"/>
      <c r="WDC746" s="479"/>
      <c r="WDD746" s="479"/>
      <c r="WDE746" s="479"/>
      <c r="WDF746" s="479"/>
      <c r="WDG746" s="479"/>
      <c r="WDH746" s="479"/>
      <c r="WDI746" s="479"/>
      <c r="WDJ746" s="479"/>
      <c r="WDK746" s="479"/>
      <c r="WDL746" s="479"/>
      <c r="WDM746" s="479"/>
      <c r="WDN746" s="479"/>
      <c r="WDO746" s="479"/>
      <c r="WDP746" s="479"/>
      <c r="WDQ746" s="479"/>
      <c r="WDR746" s="479"/>
      <c r="WDS746" s="479"/>
      <c r="WDT746" s="479"/>
      <c r="WDU746" s="479"/>
      <c r="WDV746" s="479"/>
      <c r="WDW746" s="479"/>
      <c r="WDX746" s="479"/>
      <c r="WDY746" s="479"/>
      <c r="WDZ746" s="479"/>
      <c r="WEA746" s="479"/>
      <c r="WEB746" s="479"/>
      <c r="WEC746" s="479"/>
      <c r="WED746" s="479"/>
      <c r="WEE746" s="479"/>
      <c r="WEF746" s="479"/>
      <c r="WEG746" s="479"/>
      <c r="WEH746" s="479"/>
      <c r="WEI746" s="479"/>
      <c r="WEJ746" s="479"/>
      <c r="WEK746" s="479"/>
      <c r="WEL746" s="479"/>
      <c r="WEM746" s="479"/>
      <c r="WEN746" s="479"/>
      <c r="WEO746" s="479"/>
      <c r="WEP746" s="479"/>
      <c r="WEQ746" s="479"/>
      <c r="WER746" s="479"/>
      <c r="WES746" s="479"/>
      <c r="WET746" s="479"/>
      <c r="WEU746" s="479"/>
      <c r="WEV746" s="479"/>
      <c r="WEW746" s="479"/>
      <c r="WEX746" s="479"/>
      <c r="WEY746" s="479"/>
      <c r="WEZ746" s="479"/>
      <c r="WFA746" s="479"/>
      <c r="WFB746" s="479"/>
      <c r="WFC746" s="479"/>
      <c r="WFD746" s="479"/>
      <c r="WFE746" s="479"/>
      <c r="WFF746" s="479"/>
      <c r="WFG746" s="479"/>
      <c r="WFH746" s="479"/>
      <c r="WFI746" s="479"/>
      <c r="WFJ746" s="479"/>
      <c r="WFK746" s="479"/>
      <c r="WFL746" s="479"/>
      <c r="WFM746" s="479"/>
      <c r="WFN746" s="479"/>
      <c r="WFO746" s="479"/>
      <c r="WFP746" s="479"/>
      <c r="WFQ746" s="479"/>
      <c r="WFR746" s="479"/>
      <c r="WFS746" s="479"/>
      <c r="WFT746" s="479"/>
      <c r="WFU746" s="479"/>
      <c r="WFV746" s="479"/>
      <c r="WFW746" s="479"/>
      <c r="WFX746" s="479"/>
      <c r="WFY746" s="479"/>
      <c r="WFZ746" s="479"/>
      <c r="WGA746" s="479"/>
      <c r="WGB746" s="479"/>
      <c r="WGC746" s="479"/>
      <c r="WGD746" s="479"/>
      <c r="WGE746" s="479"/>
      <c r="WGF746" s="479"/>
      <c r="WGG746" s="479"/>
      <c r="WGH746" s="479"/>
      <c r="WGI746" s="479"/>
      <c r="WGJ746" s="479"/>
      <c r="WGK746" s="479"/>
      <c r="WGL746" s="479"/>
      <c r="WGM746" s="479"/>
      <c r="WGN746" s="479"/>
      <c r="WGO746" s="479"/>
      <c r="WGP746" s="479"/>
      <c r="WGQ746" s="479"/>
      <c r="WGR746" s="479"/>
      <c r="WGS746" s="479"/>
      <c r="WGT746" s="479"/>
      <c r="WGU746" s="479"/>
      <c r="WGV746" s="479"/>
      <c r="WGW746" s="479"/>
      <c r="WGX746" s="479"/>
      <c r="WGY746" s="479"/>
      <c r="WGZ746" s="479"/>
      <c r="WHA746" s="479"/>
      <c r="WHB746" s="479"/>
      <c r="WHC746" s="479"/>
      <c r="WHD746" s="479"/>
      <c r="WHE746" s="479"/>
      <c r="WHF746" s="479"/>
      <c r="WHG746" s="479"/>
      <c r="WHH746" s="479"/>
      <c r="WHI746" s="479"/>
      <c r="WHJ746" s="479"/>
      <c r="WHK746" s="479"/>
      <c r="WHL746" s="479"/>
      <c r="WHM746" s="479"/>
      <c r="WHN746" s="479"/>
      <c r="WHO746" s="479"/>
      <c r="WHP746" s="479"/>
      <c r="WHQ746" s="479"/>
      <c r="WHR746" s="479"/>
      <c r="WHS746" s="479"/>
      <c r="WHT746" s="479"/>
      <c r="WHU746" s="479"/>
      <c r="WHV746" s="479"/>
      <c r="WHW746" s="479"/>
      <c r="WHX746" s="479"/>
      <c r="WHY746" s="479"/>
      <c r="WHZ746" s="479"/>
      <c r="WIA746" s="479"/>
      <c r="WIB746" s="479"/>
      <c r="WIC746" s="479"/>
      <c r="WID746" s="479"/>
      <c r="WIE746" s="479"/>
      <c r="WIF746" s="479"/>
      <c r="WIG746" s="479"/>
      <c r="WIH746" s="479"/>
      <c r="WII746" s="479"/>
      <c r="WIJ746" s="479"/>
      <c r="WIK746" s="479"/>
      <c r="WIL746" s="479"/>
      <c r="WIM746" s="479"/>
      <c r="WIN746" s="479"/>
      <c r="WIO746" s="479"/>
      <c r="WIP746" s="479"/>
      <c r="WIQ746" s="479"/>
      <c r="WIR746" s="479"/>
      <c r="WIS746" s="479"/>
      <c r="WIT746" s="479"/>
      <c r="WIU746" s="479"/>
      <c r="WIV746" s="479"/>
      <c r="WIW746" s="479"/>
      <c r="WIX746" s="479"/>
      <c r="WIY746" s="479"/>
      <c r="WIZ746" s="479"/>
      <c r="WJA746" s="479"/>
      <c r="WJB746" s="479"/>
      <c r="WJC746" s="479"/>
      <c r="WJD746" s="479"/>
      <c r="WJE746" s="479"/>
      <c r="WJF746" s="479"/>
      <c r="WJG746" s="479"/>
      <c r="WJH746" s="479"/>
      <c r="WJI746" s="479"/>
      <c r="WJJ746" s="479"/>
      <c r="WJK746" s="479"/>
      <c r="WJL746" s="479"/>
      <c r="WJM746" s="479"/>
      <c r="WJN746" s="479"/>
      <c r="WJO746" s="479"/>
      <c r="WJP746" s="479"/>
      <c r="WJQ746" s="479"/>
      <c r="WJR746" s="479"/>
      <c r="WJS746" s="479"/>
      <c r="WJT746" s="479"/>
      <c r="WJU746" s="479"/>
      <c r="WJV746" s="479"/>
      <c r="WJW746" s="479"/>
      <c r="WJX746" s="479"/>
      <c r="WJY746" s="479"/>
      <c r="WJZ746" s="479"/>
      <c r="WKA746" s="479"/>
      <c r="WKB746" s="479"/>
      <c r="WKC746" s="479"/>
      <c r="WKD746" s="479"/>
      <c r="WKE746" s="479"/>
      <c r="WKF746" s="479"/>
      <c r="WKG746" s="479"/>
      <c r="WKH746" s="479"/>
      <c r="WKI746" s="479"/>
      <c r="WKJ746" s="479"/>
      <c r="WKK746" s="479"/>
      <c r="WKL746" s="479"/>
      <c r="WKM746" s="479"/>
      <c r="WKN746" s="479"/>
      <c r="WKO746" s="479"/>
      <c r="WKP746" s="479"/>
      <c r="WKQ746" s="479"/>
      <c r="WKR746" s="479"/>
      <c r="WKS746" s="479"/>
      <c r="WKT746" s="479"/>
      <c r="WKU746" s="479"/>
      <c r="WKV746" s="479"/>
      <c r="WKW746" s="479"/>
      <c r="WKX746" s="479"/>
      <c r="WKY746" s="479"/>
      <c r="WKZ746" s="479"/>
      <c r="WLA746" s="479"/>
      <c r="WLB746" s="479"/>
      <c r="WLC746" s="479"/>
      <c r="WLD746" s="479"/>
      <c r="WLE746" s="479"/>
      <c r="WLF746" s="479"/>
      <c r="WLG746" s="479"/>
      <c r="WLH746" s="479"/>
      <c r="WLI746" s="479"/>
      <c r="WLJ746" s="479"/>
      <c r="WLK746" s="479"/>
      <c r="WLL746" s="479"/>
      <c r="WLM746" s="479"/>
      <c r="WLN746" s="479"/>
      <c r="WLO746" s="479"/>
      <c r="WLP746" s="479"/>
      <c r="WLQ746" s="479"/>
      <c r="WLR746" s="479"/>
      <c r="WLS746" s="479"/>
      <c r="WLT746" s="479"/>
      <c r="WLU746" s="479"/>
      <c r="WLV746" s="479"/>
      <c r="WLW746" s="479"/>
      <c r="WLX746" s="479"/>
      <c r="WLY746" s="479"/>
      <c r="WLZ746" s="479"/>
      <c r="WMA746" s="479"/>
      <c r="WMB746" s="479"/>
      <c r="WMC746" s="479"/>
      <c r="WMD746" s="479"/>
      <c r="WME746" s="479"/>
      <c r="WMF746" s="479"/>
      <c r="WMG746" s="479"/>
      <c r="WMH746" s="479"/>
      <c r="WMI746" s="479"/>
      <c r="WMJ746" s="479"/>
      <c r="WMK746" s="479"/>
      <c r="WML746" s="479"/>
      <c r="WMM746" s="479"/>
      <c r="WMN746" s="479"/>
      <c r="WMO746" s="479"/>
      <c r="WMP746" s="479"/>
      <c r="WMQ746" s="479"/>
      <c r="WMR746" s="479"/>
      <c r="WMS746" s="479"/>
      <c r="WMT746" s="479"/>
      <c r="WMU746" s="479"/>
      <c r="WMV746" s="479"/>
      <c r="WMW746" s="479"/>
      <c r="WMX746" s="479"/>
      <c r="WMY746" s="479"/>
      <c r="WMZ746" s="479"/>
      <c r="WNA746" s="479"/>
      <c r="WNB746" s="479"/>
      <c r="WNC746" s="479"/>
      <c r="WND746" s="479"/>
      <c r="WNE746" s="479"/>
      <c r="WNF746" s="479"/>
      <c r="WNG746" s="479"/>
      <c r="WNH746" s="479"/>
      <c r="WNI746" s="479"/>
      <c r="WNJ746" s="479"/>
      <c r="WNK746" s="479"/>
      <c r="WNL746" s="479"/>
      <c r="WNM746" s="479"/>
      <c r="WNN746" s="479"/>
      <c r="WNO746" s="479"/>
      <c r="WNP746" s="479"/>
      <c r="WNQ746" s="479"/>
      <c r="WNR746" s="479"/>
      <c r="WNS746" s="479"/>
      <c r="WNT746" s="479"/>
      <c r="WNU746" s="479"/>
      <c r="WNV746" s="479"/>
      <c r="WNW746" s="479"/>
      <c r="WNX746" s="479"/>
      <c r="WNY746" s="479"/>
      <c r="WNZ746" s="479"/>
      <c r="WOA746" s="479"/>
      <c r="WOB746" s="479"/>
      <c r="WOC746" s="479"/>
      <c r="WOD746" s="479"/>
      <c r="WOE746" s="479"/>
      <c r="WOF746" s="479"/>
      <c r="WOG746" s="479"/>
      <c r="WOH746" s="479"/>
      <c r="WOI746" s="479"/>
      <c r="WOJ746" s="479"/>
      <c r="WOK746" s="479"/>
      <c r="WOL746" s="479"/>
      <c r="WOM746" s="479"/>
      <c r="WON746" s="479"/>
      <c r="WOO746" s="479"/>
      <c r="WOP746" s="479"/>
      <c r="WOQ746" s="479"/>
      <c r="WOR746" s="479"/>
      <c r="WOS746" s="479"/>
      <c r="WOT746" s="479"/>
      <c r="WOU746" s="479"/>
      <c r="WOV746" s="479"/>
      <c r="WOW746" s="479"/>
      <c r="WOX746" s="479"/>
      <c r="WOY746" s="479"/>
      <c r="WOZ746" s="479"/>
      <c r="WPA746" s="479"/>
      <c r="WPB746" s="479"/>
      <c r="WPC746" s="479"/>
      <c r="WPD746" s="479"/>
      <c r="WPE746" s="479"/>
      <c r="WPF746" s="479"/>
      <c r="WPG746" s="479"/>
      <c r="WPH746" s="479"/>
      <c r="WPI746" s="479"/>
      <c r="WPJ746" s="479"/>
      <c r="WPK746" s="479"/>
      <c r="WPL746" s="479"/>
      <c r="WPM746" s="479"/>
      <c r="WPN746" s="479"/>
      <c r="WPO746" s="479"/>
      <c r="WPP746" s="479"/>
      <c r="WPQ746" s="479"/>
      <c r="WPR746" s="479"/>
      <c r="WPS746" s="479"/>
      <c r="WPT746" s="479"/>
      <c r="WPU746" s="479"/>
      <c r="WPV746" s="479"/>
      <c r="WPW746" s="479"/>
      <c r="WPX746" s="479"/>
      <c r="WPY746" s="479"/>
      <c r="WPZ746" s="479"/>
      <c r="WQA746" s="479"/>
      <c r="WQB746" s="479"/>
      <c r="WQC746" s="479"/>
      <c r="WQD746" s="479"/>
      <c r="WQE746" s="479"/>
      <c r="WQF746" s="479"/>
      <c r="WQG746" s="479"/>
      <c r="WQH746" s="479"/>
      <c r="WQI746" s="479"/>
      <c r="WQJ746" s="479"/>
      <c r="WQK746" s="479"/>
      <c r="WQL746" s="479"/>
      <c r="WQM746" s="479"/>
      <c r="WQN746" s="479"/>
      <c r="WQO746" s="479"/>
      <c r="WQP746" s="479"/>
      <c r="WQQ746" s="479"/>
      <c r="WQR746" s="479"/>
      <c r="WQS746" s="479"/>
      <c r="WQT746" s="479"/>
      <c r="WQU746" s="479"/>
      <c r="WQV746" s="479"/>
      <c r="WQW746" s="479"/>
      <c r="WQX746" s="479"/>
      <c r="WQY746" s="479"/>
      <c r="WQZ746" s="479"/>
      <c r="WRA746" s="479"/>
      <c r="WRB746" s="479"/>
      <c r="WRC746" s="479"/>
      <c r="WRD746" s="479"/>
      <c r="WRE746" s="479"/>
      <c r="WRF746" s="479"/>
      <c r="WRG746" s="479"/>
      <c r="WRH746" s="479"/>
      <c r="WRI746" s="479"/>
      <c r="WRJ746" s="479"/>
      <c r="WRK746" s="479"/>
      <c r="WRL746" s="479"/>
      <c r="WRM746" s="479"/>
      <c r="WRN746" s="479"/>
      <c r="WRO746" s="479"/>
      <c r="WRP746" s="479"/>
      <c r="WRQ746" s="479"/>
      <c r="WRR746" s="479"/>
      <c r="WRS746" s="479"/>
      <c r="WRT746" s="479"/>
      <c r="WRU746" s="479"/>
      <c r="WRV746" s="479"/>
      <c r="WRW746" s="479"/>
      <c r="WRX746" s="479"/>
      <c r="WRY746" s="479"/>
      <c r="WRZ746" s="479"/>
      <c r="WSA746" s="479"/>
      <c r="WSB746" s="479"/>
      <c r="WSC746" s="479"/>
      <c r="WSD746" s="479"/>
      <c r="WSE746" s="479"/>
      <c r="WSF746" s="479"/>
      <c r="WSG746" s="479"/>
      <c r="WSH746" s="479"/>
      <c r="WSI746" s="479"/>
      <c r="WSJ746" s="479"/>
      <c r="WSK746" s="479"/>
      <c r="WSL746" s="479"/>
      <c r="WSM746" s="479"/>
      <c r="WSN746" s="479"/>
      <c r="WSO746" s="479"/>
      <c r="WSP746" s="479"/>
      <c r="WSQ746" s="479"/>
      <c r="WSR746" s="479"/>
      <c r="WSS746" s="479"/>
      <c r="WST746" s="479"/>
      <c r="WSU746" s="479"/>
      <c r="WSV746" s="479"/>
      <c r="WSW746" s="479"/>
      <c r="WSX746" s="479"/>
      <c r="WSY746" s="479"/>
      <c r="WSZ746" s="479"/>
      <c r="WTA746" s="479"/>
      <c r="WTB746" s="479"/>
      <c r="WTC746" s="479"/>
      <c r="WTD746" s="479"/>
      <c r="WTE746" s="479"/>
      <c r="WTF746" s="479"/>
      <c r="WTG746" s="479"/>
      <c r="WTH746" s="479"/>
      <c r="WTI746" s="479"/>
      <c r="WTJ746" s="479"/>
      <c r="WTK746" s="479"/>
      <c r="WTL746" s="479"/>
      <c r="WTM746" s="479"/>
      <c r="WTN746" s="479"/>
      <c r="WTO746" s="479"/>
      <c r="WTP746" s="479"/>
      <c r="WTQ746" s="479"/>
      <c r="WTR746" s="479"/>
      <c r="WTS746" s="479"/>
      <c r="WTT746" s="479"/>
      <c r="WTU746" s="479"/>
      <c r="WTV746" s="479"/>
      <c r="WTW746" s="479"/>
      <c r="WTX746" s="479"/>
      <c r="WTY746" s="479"/>
      <c r="WTZ746" s="479"/>
      <c r="WUA746" s="479"/>
      <c r="WUB746" s="479"/>
      <c r="WUC746" s="479"/>
      <c r="WUD746" s="479"/>
      <c r="WUE746" s="479"/>
      <c r="WUF746" s="479"/>
      <c r="WUG746" s="479"/>
      <c r="WUH746" s="479"/>
      <c r="WUI746" s="479"/>
      <c r="WUJ746" s="479"/>
      <c r="WUK746" s="479"/>
      <c r="WUL746" s="479"/>
      <c r="WUM746" s="479"/>
      <c r="WUN746" s="479"/>
      <c r="WUO746" s="479"/>
      <c r="WUP746" s="479"/>
      <c r="WUQ746" s="479"/>
      <c r="WUR746" s="479"/>
      <c r="WUS746" s="479"/>
      <c r="WUT746" s="479"/>
      <c r="WUU746" s="479"/>
      <c r="WUV746" s="479"/>
      <c r="WUW746" s="479"/>
      <c r="WUX746" s="479"/>
      <c r="WUY746" s="479"/>
      <c r="WUZ746" s="479"/>
      <c r="WVA746" s="479"/>
      <c r="WVB746" s="479"/>
      <c r="WVC746" s="479"/>
      <c r="WVD746" s="479"/>
      <c r="WVE746" s="479"/>
      <c r="WVF746" s="479"/>
      <c r="WVG746" s="479"/>
      <c r="WVH746" s="479"/>
      <c r="WVI746" s="479"/>
      <c r="WVJ746" s="479"/>
      <c r="WVK746" s="479"/>
      <c r="WVL746" s="479"/>
      <c r="WVM746" s="479"/>
      <c r="WVN746" s="479"/>
      <c r="WVO746" s="479"/>
      <c r="WVP746" s="479"/>
      <c r="WVQ746" s="479"/>
      <c r="WVR746" s="479"/>
      <c r="WVS746" s="479"/>
      <c r="WVT746" s="479"/>
      <c r="WVU746" s="479"/>
      <c r="WVV746" s="479"/>
      <c r="WVW746" s="479"/>
      <c r="WVX746" s="479"/>
      <c r="WVY746" s="479"/>
      <c r="WVZ746" s="479"/>
      <c r="WWA746" s="479"/>
      <c r="WWB746" s="479"/>
      <c r="WWC746" s="479"/>
      <c r="WWD746" s="479"/>
      <c r="WWE746" s="479"/>
      <c r="WWF746" s="479"/>
      <c r="WWG746" s="479"/>
      <c r="WWH746" s="479"/>
      <c r="WWI746" s="479"/>
      <c r="WWJ746" s="479"/>
      <c r="WWK746" s="479"/>
      <c r="WWL746" s="479"/>
      <c r="WWM746" s="479"/>
      <c r="WWN746" s="479"/>
      <c r="WWO746" s="479"/>
      <c r="WWP746" s="479"/>
      <c r="WWQ746" s="479"/>
      <c r="WWR746" s="479"/>
      <c r="WWS746" s="479"/>
      <c r="WWT746" s="479"/>
      <c r="WWU746" s="479"/>
      <c r="WWV746" s="479"/>
      <c r="WWW746" s="479"/>
      <c r="WWX746" s="479"/>
      <c r="WWY746" s="479"/>
      <c r="WWZ746" s="479"/>
      <c r="WXA746" s="479"/>
      <c r="WXB746" s="479"/>
      <c r="WXC746" s="479"/>
      <c r="WXD746" s="479"/>
      <c r="WXE746" s="479"/>
      <c r="WXF746" s="479"/>
      <c r="WXG746" s="479"/>
      <c r="WXH746" s="479"/>
      <c r="WXI746" s="479"/>
      <c r="WXJ746" s="479"/>
      <c r="WXK746" s="479"/>
      <c r="WXL746" s="479"/>
      <c r="WXM746" s="479"/>
      <c r="WXN746" s="479"/>
      <c r="WXO746" s="479"/>
      <c r="WXP746" s="479"/>
      <c r="WXQ746" s="479"/>
      <c r="WXR746" s="479"/>
      <c r="WXS746" s="479"/>
      <c r="WXT746" s="479"/>
      <c r="WXU746" s="479"/>
      <c r="WXV746" s="479"/>
      <c r="WXW746" s="479"/>
      <c r="WXX746" s="479"/>
      <c r="WXY746" s="479"/>
      <c r="WXZ746" s="479"/>
      <c r="WYA746" s="479"/>
      <c r="WYB746" s="479"/>
      <c r="WYC746" s="479"/>
      <c r="WYD746" s="479"/>
      <c r="WYE746" s="479"/>
      <c r="WYF746" s="479"/>
      <c r="WYG746" s="479"/>
      <c r="WYH746" s="479"/>
      <c r="WYI746" s="479"/>
      <c r="WYJ746" s="479"/>
      <c r="WYK746" s="479"/>
      <c r="WYL746" s="479"/>
      <c r="WYM746" s="479"/>
      <c r="WYN746" s="479"/>
      <c r="WYO746" s="479"/>
      <c r="WYP746" s="479"/>
      <c r="WYQ746" s="479"/>
      <c r="WYR746" s="479"/>
      <c r="WYS746" s="479"/>
      <c r="WYT746" s="479"/>
      <c r="WYU746" s="479"/>
      <c r="WYV746" s="479"/>
      <c r="WYW746" s="479"/>
      <c r="WYX746" s="479"/>
      <c r="WYY746" s="479"/>
      <c r="WYZ746" s="479"/>
      <c r="WZA746" s="479"/>
      <c r="WZB746" s="479"/>
      <c r="WZC746" s="479"/>
      <c r="WZD746" s="479"/>
      <c r="WZE746" s="479"/>
      <c r="WZF746" s="479"/>
      <c r="WZG746" s="479"/>
      <c r="WZH746" s="479"/>
      <c r="WZI746" s="479"/>
      <c r="WZJ746" s="479"/>
      <c r="WZK746" s="479"/>
      <c r="WZL746" s="479"/>
      <c r="WZM746" s="479"/>
      <c r="WZN746" s="479"/>
      <c r="WZO746" s="479"/>
      <c r="WZP746" s="479"/>
      <c r="WZQ746" s="479"/>
      <c r="WZR746" s="479"/>
      <c r="WZS746" s="479"/>
      <c r="WZT746" s="479"/>
      <c r="WZU746" s="479"/>
      <c r="WZV746" s="479"/>
      <c r="WZW746" s="479"/>
      <c r="WZX746" s="479"/>
      <c r="WZY746" s="479"/>
      <c r="WZZ746" s="479"/>
      <c r="XAA746" s="479"/>
      <c r="XAB746" s="479"/>
      <c r="XAC746" s="479"/>
      <c r="XAD746" s="479"/>
      <c r="XAE746" s="479"/>
      <c r="XAF746" s="479"/>
      <c r="XAG746" s="479"/>
      <c r="XAH746" s="479"/>
      <c r="XAI746" s="479"/>
      <c r="XAJ746" s="479"/>
      <c r="XAK746" s="479"/>
      <c r="XAL746" s="479"/>
      <c r="XAM746" s="479"/>
      <c r="XAN746" s="479"/>
      <c r="XAO746" s="479"/>
      <c r="XAP746" s="479"/>
      <c r="XAQ746" s="479"/>
      <c r="XAR746" s="479"/>
      <c r="XAS746" s="479"/>
      <c r="XAT746" s="479"/>
      <c r="XAU746" s="479"/>
      <c r="XAV746" s="479"/>
      <c r="XAW746" s="479"/>
      <c r="XAX746" s="479"/>
      <c r="XAY746" s="479"/>
      <c r="XAZ746" s="479"/>
      <c r="XBA746" s="479"/>
      <c r="XBB746" s="479"/>
      <c r="XBC746" s="479"/>
      <c r="XBD746" s="479"/>
      <c r="XBE746" s="479"/>
      <c r="XBF746" s="479"/>
      <c r="XBG746" s="479"/>
      <c r="XBH746" s="479"/>
      <c r="XBI746" s="479"/>
      <c r="XBJ746" s="479"/>
      <c r="XBK746" s="479"/>
      <c r="XBL746" s="479"/>
      <c r="XBM746" s="479"/>
      <c r="XBN746" s="479"/>
      <c r="XBO746" s="479"/>
      <c r="XBP746" s="479"/>
      <c r="XBQ746" s="479"/>
      <c r="XBR746" s="479"/>
      <c r="XBS746" s="479"/>
      <c r="XBT746" s="479"/>
      <c r="XBU746" s="479"/>
      <c r="XBV746" s="479"/>
      <c r="XBW746" s="479"/>
      <c r="XBX746" s="479"/>
      <c r="XBY746" s="479"/>
      <c r="XBZ746" s="479"/>
      <c r="XCA746" s="479"/>
      <c r="XCB746" s="479"/>
      <c r="XCC746" s="479"/>
      <c r="XCD746" s="479"/>
      <c r="XCE746" s="479"/>
      <c r="XCF746" s="479"/>
      <c r="XCG746" s="479"/>
      <c r="XCH746" s="479"/>
      <c r="XCI746" s="479"/>
      <c r="XCJ746" s="479"/>
      <c r="XCK746" s="479"/>
      <c r="XCL746" s="479"/>
      <c r="XCM746" s="479"/>
      <c r="XCN746" s="479"/>
      <c r="XCO746" s="479"/>
      <c r="XCP746" s="479"/>
      <c r="XCQ746" s="479"/>
      <c r="XCR746" s="479"/>
      <c r="XCS746" s="479"/>
      <c r="XCT746" s="479"/>
      <c r="XCU746" s="479"/>
      <c r="XCV746" s="479"/>
      <c r="XCW746" s="479"/>
      <c r="XCX746" s="479"/>
      <c r="XCY746" s="479"/>
      <c r="XCZ746" s="479"/>
      <c r="XDA746" s="479"/>
      <c r="XDB746" s="479"/>
      <c r="XDC746" s="479"/>
      <c r="XDD746" s="479"/>
      <c r="XDE746" s="479"/>
      <c r="XDF746" s="479"/>
      <c r="XDG746" s="479"/>
      <c r="XDH746" s="479"/>
      <c r="XDI746" s="479"/>
      <c r="XDJ746" s="479"/>
      <c r="XDK746" s="479"/>
      <c r="XDL746" s="479"/>
      <c r="XDM746" s="479"/>
      <c r="XDN746" s="479"/>
      <c r="XDO746" s="479"/>
      <c r="XDP746" s="479"/>
      <c r="XDQ746" s="479"/>
      <c r="XDR746" s="479"/>
      <c r="XDS746" s="479"/>
      <c r="XDT746" s="479"/>
      <c r="XDU746" s="479"/>
      <c r="XDV746" s="479"/>
      <c r="XDW746" s="479"/>
      <c r="XDX746" s="479"/>
      <c r="XDY746" s="479"/>
      <c r="XDZ746" s="479"/>
      <c r="XEA746" s="479"/>
      <c r="XEB746" s="479"/>
      <c r="XEC746" s="479"/>
      <c r="XED746" s="479"/>
      <c r="XEE746" s="479"/>
      <c r="XEF746" s="479"/>
      <c r="XEG746" s="479"/>
      <c r="XEH746" s="479"/>
      <c r="XEI746" s="479"/>
      <c r="XEJ746" s="479"/>
      <c r="XEK746" s="479"/>
      <c r="XEL746" s="479"/>
      <c r="XEM746" s="479"/>
      <c r="XEN746" s="479"/>
      <c r="XEO746" s="479"/>
      <c r="XEP746" s="479"/>
      <c r="XEQ746" s="479"/>
      <c r="XER746" s="479"/>
      <c r="XES746" s="479"/>
      <c r="XET746" s="479"/>
      <c r="XEU746" s="479"/>
      <c r="XEV746" s="479"/>
      <c r="XEW746" s="479"/>
      <c r="XEX746" s="479"/>
      <c r="XEY746" s="479"/>
      <c r="XEZ746" s="479"/>
      <c r="XFA746" s="479"/>
      <c r="XFB746" s="479"/>
      <c r="XFC746" s="479"/>
      <c r="XFD746" s="479"/>
    </row>
    <row r="747" spans="1:16384" ht="12.75" customHeight="1">
      <c r="A747" s="39"/>
      <c r="B747" s="68"/>
      <c r="C747" s="69" t="s">
        <v>1298</v>
      </c>
      <c r="D747" s="68"/>
      <c r="E747" s="68"/>
      <c r="F747" s="68"/>
      <c r="G747" s="684"/>
      <c r="H747" s="684"/>
      <c r="I747" s="684"/>
      <c r="J747" s="684"/>
      <c r="K747" s="684"/>
      <c r="L747" s="68"/>
      <c r="M747" s="68"/>
      <c r="N747" s="68"/>
      <c r="O747" s="68"/>
      <c r="P747" s="68"/>
      <c r="Q747" s="684"/>
      <c r="R747" s="684"/>
      <c r="S747" s="684"/>
      <c r="T747" s="684"/>
      <c r="U747" s="684"/>
      <c r="V747" s="479"/>
      <c r="W747" s="479"/>
      <c r="X747" s="479"/>
      <c r="Y747" s="479"/>
      <c r="Z747" s="479"/>
      <c r="AA747" s="479"/>
      <c r="AB747" s="479"/>
      <c r="AC747" s="479"/>
      <c r="AD747" s="479"/>
      <c r="AE747" s="479"/>
      <c r="AF747" s="479"/>
      <c r="AG747" s="479"/>
      <c r="AH747" s="479"/>
      <c r="AI747" s="479"/>
      <c r="AJ747" s="479"/>
      <c r="AK747" s="479"/>
      <c r="AL747" s="479"/>
      <c r="AM747" s="46"/>
      <c r="AN747" s="46"/>
      <c r="AO747" s="46"/>
      <c r="AP747" s="46"/>
      <c r="AQ747" s="46"/>
      <c r="AR747" s="46"/>
      <c r="AS747" s="46"/>
      <c r="AT747" s="46"/>
      <c r="AU747" s="46"/>
      <c r="AV747" s="46"/>
      <c r="AW747" s="46"/>
      <c r="AX747" s="46"/>
      <c r="AY747" s="46"/>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46"/>
      <c r="CS747" s="479"/>
      <c r="CT747" s="479"/>
      <c r="CU747" s="479"/>
      <c r="CV747" s="479"/>
      <c r="CW747" s="479"/>
      <c r="CX747" s="479"/>
      <c r="CY747" s="479"/>
      <c r="CZ747" s="479"/>
      <c r="DA747" s="479"/>
      <c r="DB747" s="479"/>
      <c r="DC747" s="479"/>
      <c r="DD747" s="479"/>
      <c r="DE747" s="479"/>
      <c r="DF747" s="479"/>
      <c r="DG747" s="479"/>
      <c r="DH747" s="479"/>
      <c r="DI747" s="479"/>
      <c r="DJ747" s="479"/>
      <c r="DK747" s="479"/>
      <c r="DL747" s="479"/>
      <c r="DM747" s="479"/>
      <c r="DN747" s="479"/>
      <c r="DO747" s="479"/>
      <c r="DP747" s="479"/>
      <c r="DQ747" s="479"/>
      <c r="DR747" s="479"/>
      <c r="DS747" s="479"/>
      <c r="DT747" s="479"/>
      <c r="DU747" s="479"/>
      <c r="DV747" s="479"/>
      <c r="DW747" s="479"/>
      <c r="DX747" s="479"/>
      <c r="DY747" s="479"/>
      <c r="DZ747" s="479"/>
      <c r="EA747" s="479"/>
      <c r="EB747" s="479"/>
      <c r="EC747" s="479"/>
      <c r="ED747" s="479"/>
      <c r="EE747" s="479"/>
      <c r="EF747" s="479"/>
      <c r="EG747" s="479"/>
      <c r="EH747" s="479"/>
      <c r="EI747" s="479"/>
      <c r="EJ747" s="479"/>
      <c r="EK747" s="479"/>
      <c r="EL747" s="479"/>
      <c r="EM747" s="479"/>
      <c r="EN747" s="479"/>
      <c r="EO747" s="479"/>
      <c r="EP747" s="479"/>
      <c r="EQ747" s="479"/>
      <c r="ER747" s="479"/>
      <c r="ES747" s="479"/>
      <c r="ET747" s="479"/>
      <c r="EU747" s="479"/>
      <c r="EV747" s="479"/>
      <c r="EW747" s="479"/>
      <c r="EX747" s="479"/>
      <c r="EY747" s="479"/>
      <c r="EZ747" s="479"/>
      <c r="FA747" s="479"/>
      <c r="FB747" s="479"/>
      <c r="FC747" s="479"/>
      <c r="FD747" s="479"/>
      <c r="FE747" s="479"/>
      <c r="FF747" s="479"/>
      <c r="FG747" s="479"/>
      <c r="FH747" s="479"/>
      <c r="FI747" s="479"/>
      <c r="FJ747" s="479"/>
      <c r="FK747" s="479"/>
      <c r="FL747" s="479"/>
      <c r="FM747" s="479"/>
      <c r="FN747" s="479"/>
      <c r="FO747" s="479"/>
      <c r="FP747" s="479"/>
      <c r="FQ747" s="479"/>
      <c r="FR747" s="479"/>
      <c r="FS747" s="479"/>
      <c r="FT747" s="479"/>
      <c r="FU747" s="479"/>
      <c r="FV747" s="479"/>
      <c r="FW747" s="479"/>
      <c r="FX747" s="479"/>
      <c r="FY747" s="479"/>
      <c r="FZ747" s="479"/>
      <c r="GA747" s="479"/>
      <c r="GB747" s="479"/>
      <c r="GC747" s="479"/>
      <c r="GD747" s="479"/>
      <c r="GE747" s="479"/>
      <c r="GF747" s="479"/>
      <c r="GG747" s="479"/>
      <c r="GH747" s="479"/>
      <c r="GI747" s="479"/>
      <c r="GJ747" s="479"/>
      <c r="GK747" s="479"/>
      <c r="GL747" s="479"/>
      <c r="GM747" s="479"/>
      <c r="GN747" s="479"/>
      <c r="GO747" s="479"/>
      <c r="GP747" s="479"/>
      <c r="GQ747" s="479"/>
      <c r="GR747" s="479"/>
      <c r="GS747" s="479"/>
      <c r="GT747" s="479"/>
      <c r="GU747" s="479"/>
      <c r="GV747" s="479"/>
      <c r="GW747" s="479"/>
      <c r="GX747" s="479"/>
      <c r="GY747" s="479"/>
      <c r="GZ747" s="479"/>
      <c r="HA747" s="479"/>
      <c r="HB747" s="479"/>
      <c r="HC747" s="479"/>
      <c r="HD747" s="479"/>
      <c r="HE747" s="479"/>
      <c r="HF747" s="479"/>
      <c r="HG747" s="479"/>
      <c r="HH747" s="479"/>
      <c r="HI747" s="479"/>
      <c r="HJ747" s="479"/>
      <c r="HK747" s="479"/>
      <c r="HL747" s="479"/>
      <c r="HM747" s="479"/>
      <c r="HN747" s="479"/>
      <c r="HO747" s="479"/>
      <c r="HP747" s="479"/>
      <c r="HQ747" s="479"/>
      <c r="HR747" s="479"/>
      <c r="HS747" s="479"/>
      <c r="HT747" s="479"/>
      <c r="HU747" s="479"/>
      <c r="HV747" s="479"/>
      <c r="HW747" s="479"/>
      <c r="HX747" s="479"/>
      <c r="HY747" s="479"/>
      <c r="HZ747" s="479"/>
      <c r="IA747" s="479"/>
      <c r="IB747" s="479"/>
      <c r="IC747" s="479"/>
      <c r="ID747" s="479"/>
      <c r="IE747" s="479"/>
      <c r="IF747" s="479"/>
      <c r="IG747" s="479"/>
      <c r="IH747" s="479"/>
      <c r="II747" s="479"/>
      <c r="IJ747" s="479"/>
      <c r="IK747" s="479"/>
      <c r="IL747" s="479"/>
      <c r="IM747" s="479"/>
      <c r="IN747" s="479"/>
      <c r="IO747" s="479"/>
      <c r="IP747" s="479"/>
      <c r="IQ747" s="479"/>
      <c r="IR747" s="479"/>
      <c r="IS747" s="479"/>
      <c r="IT747" s="479"/>
      <c r="IU747" s="479"/>
      <c r="IV747" s="479"/>
      <c r="IW747" s="479"/>
      <c r="IX747" s="479"/>
      <c r="IY747" s="479"/>
      <c r="IZ747" s="479"/>
      <c r="JA747" s="479"/>
      <c r="JB747" s="479"/>
      <c r="JC747" s="479"/>
      <c r="JD747" s="479"/>
      <c r="JE747" s="479"/>
      <c r="JF747" s="479"/>
      <c r="JG747" s="479"/>
      <c r="JH747" s="479"/>
      <c r="JI747" s="479"/>
      <c r="JJ747" s="479"/>
      <c r="JK747" s="479"/>
      <c r="JL747" s="479"/>
      <c r="JM747" s="479"/>
      <c r="JN747" s="479"/>
      <c r="JO747" s="479"/>
      <c r="JP747" s="479"/>
      <c r="JQ747" s="479"/>
      <c r="JR747" s="479"/>
      <c r="JS747" s="479"/>
      <c r="JT747" s="479"/>
      <c r="JU747" s="479"/>
      <c r="JV747" s="479"/>
      <c r="JW747" s="479"/>
      <c r="JX747" s="479"/>
      <c r="JY747" s="479"/>
      <c r="JZ747" s="479"/>
      <c r="KA747" s="479"/>
      <c r="KB747" s="479"/>
      <c r="KC747" s="479"/>
      <c r="KD747" s="479"/>
      <c r="KE747" s="479"/>
      <c r="KF747" s="479"/>
      <c r="KG747" s="479"/>
      <c r="KH747" s="479"/>
      <c r="KI747" s="479"/>
      <c r="KJ747" s="479"/>
      <c r="KK747" s="479"/>
      <c r="KL747" s="479"/>
      <c r="KM747" s="479"/>
      <c r="KN747" s="479"/>
      <c r="KO747" s="479"/>
      <c r="KP747" s="479"/>
      <c r="KQ747" s="479"/>
      <c r="KR747" s="479"/>
      <c r="KS747" s="479"/>
      <c r="KT747" s="479"/>
      <c r="KU747" s="479"/>
      <c r="KV747" s="479"/>
      <c r="KW747" s="479"/>
      <c r="KX747" s="479"/>
      <c r="KY747" s="479"/>
      <c r="KZ747" s="479"/>
      <c r="LA747" s="479"/>
      <c r="LB747" s="479"/>
      <c r="LC747" s="479"/>
      <c r="LD747" s="479"/>
      <c r="LE747" s="479"/>
      <c r="LF747" s="479"/>
      <c r="LG747" s="479"/>
      <c r="LH747" s="479"/>
      <c r="LI747" s="479"/>
      <c r="LJ747" s="479"/>
      <c r="LK747" s="479"/>
      <c r="LL747" s="479"/>
      <c r="LM747" s="479"/>
      <c r="LN747" s="479"/>
      <c r="LO747" s="479"/>
      <c r="LP747" s="479"/>
      <c r="LQ747" s="479"/>
      <c r="LR747" s="479"/>
      <c r="LS747" s="479"/>
      <c r="LT747" s="479"/>
      <c r="LU747" s="479"/>
      <c r="LV747" s="479"/>
      <c r="LW747" s="479"/>
      <c r="LX747" s="479"/>
      <c r="LY747" s="479"/>
      <c r="LZ747" s="479"/>
      <c r="MA747" s="479"/>
      <c r="MB747" s="479"/>
      <c r="MC747" s="479"/>
      <c r="MD747" s="479"/>
      <c r="ME747" s="479"/>
      <c r="MF747" s="479"/>
      <c r="MG747" s="479"/>
      <c r="MH747" s="479"/>
      <c r="MI747" s="479"/>
      <c r="MJ747" s="479"/>
      <c r="MK747" s="479"/>
      <c r="ML747" s="479"/>
      <c r="MM747" s="479"/>
      <c r="MN747" s="479"/>
      <c r="MO747" s="479"/>
      <c r="MP747" s="479"/>
      <c r="MQ747" s="479"/>
      <c r="MR747" s="479"/>
      <c r="MS747" s="479"/>
      <c r="MT747" s="479"/>
      <c r="MU747" s="479"/>
      <c r="MV747" s="479"/>
      <c r="MW747" s="479"/>
      <c r="MX747" s="479"/>
      <c r="MY747" s="479"/>
      <c r="MZ747" s="479"/>
      <c r="NA747" s="479"/>
      <c r="NB747" s="479"/>
      <c r="NC747" s="479"/>
      <c r="ND747" s="479"/>
      <c r="NE747" s="479"/>
      <c r="NF747" s="479"/>
      <c r="NG747" s="479"/>
      <c r="NH747" s="479"/>
      <c r="NI747" s="479"/>
      <c r="NJ747" s="479"/>
      <c r="NK747" s="479"/>
      <c r="NL747" s="479"/>
      <c r="NM747" s="479"/>
      <c r="NN747" s="479"/>
      <c r="NO747" s="479"/>
      <c r="NP747" s="479"/>
      <c r="NQ747" s="479"/>
      <c r="NR747" s="479"/>
      <c r="NS747" s="479"/>
      <c r="NT747" s="479"/>
      <c r="NU747" s="479"/>
      <c r="NV747" s="479"/>
      <c r="NW747" s="479"/>
      <c r="NX747" s="479"/>
      <c r="NY747" s="479"/>
      <c r="NZ747" s="479"/>
      <c r="OA747" s="479"/>
      <c r="OB747" s="479"/>
      <c r="OC747" s="479"/>
      <c r="OD747" s="479"/>
      <c r="OE747" s="479"/>
      <c r="OF747" s="479"/>
      <c r="OG747" s="479"/>
      <c r="OH747" s="479"/>
      <c r="OI747" s="479"/>
      <c r="OJ747" s="479"/>
      <c r="OK747" s="479"/>
      <c r="OL747" s="479"/>
      <c r="OM747" s="479"/>
      <c r="ON747" s="479"/>
      <c r="OO747" s="479"/>
      <c r="OP747" s="479"/>
      <c r="OQ747" s="479"/>
      <c r="OR747" s="479"/>
      <c r="OS747" s="479"/>
      <c r="OT747" s="479"/>
      <c r="OU747" s="479"/>
      <c r="OV747" s="479"/>
      <c r="OW747" s="479"/>
      <c r="OX747" s="479"/>
      <c r="OY747" s="479"/>
      <c r="OZ747" s="479"/>
      <c r="PA747" s="479"/>
      <c r="PB747" s="479"/>
      <c r="PC747" s="479"/>
      <c r="PD747" s="479"/>
      <c r="PE747" s="479"/>
      <c r="PF747" s="479"/>
      <c r="PG747" s="479"/>
      <c r="PH747" s="479"/>
      <c r="PI747" s="479"/>
      <c r="PJ747" s="479"/>
      <c r="PK747" s="479"/>
      <c r="PL747" s="479"/>
      <c r="PM747" s="479"/>
      <c r="PN747" s="479"/>
      <c r="PO747" s="479"/>
      <c r="PP747" s="479"/>
      <c r="PQ747" s="479"/>
      <c r="PR747" s="479"/>
      <c r="PS747" s="479"/>
      <c r="PT747" s="479"/>
      <c r="PU747" s="479"/>
      <c r="PV747" s="479"/>
      <c r="PW747" s="479"/>
      <c r="PX747" s="479"/>
      <c r="PY747" s="479"/>
      <c r="PZ747" s="479"/>
      <c r="QA747" s="479"/>
      <c r="QB747" s="479"/>
      <c r="QC747" s="479"/>
      <c r="QD747" s="479"/>
      <c r="QE747" s="479"/>
      <c r="QF747" s="479"/>
      <c r="QG747" s="479"/>
      <c r="QH747" s="479"/>
      <c r="QI747" s="479"/>
      <c r="QJ747" s="479"/>
      <c r="QK747" s="479"/>
      <c r="QL747" s="479"/>
      <c r="QM747" s="479"/>
      <c r="QN747" s="479"/>
      <c r="QO747" s="479"/>
      <c r="QP747" s="479"/>
      <c r="QQ747" s="479"/>
      <c r="QR747" s="479"/>
      <c r="QS747" s="479"/>
      <c r="QT747" s="479"/>
      <c r="QU747" s="479"/>
      <c r="QV747" s="479"/>
      <c r="QW747" s="479"/>
      <c r="QX747" s="479"/>
      <c r="QY747" s="479"/>
      <c r="QZ747" s="479"/>
      <c r="RA747" s="479"/>
      <c r="RB747" s="479"/>
      <c r="RC747" s="479"/>
      <c r="RD747" s="479"/>
      <c r="RE747" s="479"/>
      <c r="RF747" s="479"/>
      <c r="RG747" s="479"/>
      <c r="RH747" s="479"/>
      <c r="RI747" s="479"/>
      <c r="RJ747" s="479"/>
      <c r="RK747" s="479"/>
      <c r="RL747" s="479"/>
      <c r="RM747" s="479"/>
      <c r="RN747" s="479"/>
      <c r="RO747" s="479"/>
      <c r="RP747" s="479"/>
      <c r="RQ747" s="479"/>
      <c r="RR747" s="479"/>
      <c r="RS747" s="479"/>
      <c r="RT747" s="479"/>
      <c r="RU747" s="479"/>
      <c r="RV747" s="479"/>
      <c r="RW747" s="479"/>
      <c r="RX747" s="479"/>
      <c r="RY747" s="479"/>
      <c r="RZ747" s="479"/>
      <c r="SA747" s="479"/>
      <c r="SB747" s="479"/>
      <c r="SC747" s="479"/>
      <c r="SD747" s="479"/>
      <c r="SE747" s="479"/>
      <c r="SF747" s="479"/>
      <c r="SG747" s="479"/>
      <c r="SH747" s="479"/>
      <c r="SI747" s="479"/>
      <c r="SJ747" s="479"/>
      <c r="SK747" s="479"/>
      <c r="SL747" s="479"/>
      <c r="SM747" s="479"/>
      <c r="SN747" s="479"/>
      <c r="SO747" s="479"/>
      <c r="SP747" s="479"/>
      <c r="SQ747" s="479"/>
      <c r="SR747" s="479"/>
      <c r="SS747" s="479"/>
      <c r="ST747" s="479"/>
      <c r="SU747" s="479"/>
      <c r="SV747" s="479"/>
      <c r="SW747" s="479"/>
      <c r="SX747" s="479"/>
      <c r="SY747" s="479"/>
      <c r="SZ747" s="479"/>
      <c r="TA747" s="479"/>
      <c r="TB747" s="479"/>
      <c r="TC747" s="479"/>
      <c r="TD747" s="479"/>
      <c r="TE747" s="479"/>
      <c r="TF747" s="479"/>
      <c r="TG747" s="479"/>
      <c r="TH747" s="479"/>
      <c r="TI747" s="479"/>
      <c r="TJ747" s="479"/>
      <c r="TK747" s="479"/>
      <c r="TL747" s="479"/>
      <c r="TM747" s="479"/>
      <c r="TN747" s="479"/>
      <c r="TO747" s="479"/>
      <c r="TP747" s="479"/>
      <c r="TQ747" s="479"/>
      <c r="TR747" s="479"/>
      <c r="TS747" s="479"/>
      <c r="TT747" s="479"/>
      <c r="TU747" s="479"/>
      <c r="TV747" s="479"/>
      <c r="TW747" s="479"/>
      <c r="TX747" s="479"/>
      <c r="TY747" s="479"/>
      <c r="TZ747" s="479"/>
      <c r="UA747" s="479"/>
      <c r="UB747" s="479"/>
      <c r="UC747" s="479"/>
      <c r="UD747" s="479"/>
      <c r="UE747" s="479"/>
      <c r="UF747" s="479"/>
      <c r="UG747" s="479"/>
      <c r="UH747" s="479"/>
      <c r="UI747" s="479"/>
      <c r="UJ747" s="479"/>
      <c r="UK747" s="479"/>
      <c r="UL747" s="479"/>
      <c r="UM747" s="479"/>
      <c r="UN747" s="479"/>
      <c r="UO747" s="479"/>
      <c r="UP747" s="479"/>
      <c r="UQ747" s="479"/>
      <c r="UR747" s="479"/>
      <c r="US747" s="479"/>
      <c r="UT747" s="479"/>
      <c r="UU747" s="479"/>
      <c r="UV747" s="479"/>
      <c r="UW747" s="479"/>
      <c r="UX747" s="479"/>
      <c r="UY747" s="479"/>
      <c r="UZ747" s="479"/>
      <c r="VA747" s="479"/>
      <c r="VB747" s="479"/>
      <c r="VC747" s="479"/>
      <c r="VD747" s="479"/>
      <c r="VE747" s="479"/>
      <c r="VF747" s="479"/>
      <c r="VG747" s="479"/>
      <c r="VH747" s="479"/>
      <c r="VI747" s="479"/>
      <c r="VJ747" s="479"/>
      <c r="VK747" s="479"/>
      <c r="VL747" s="479"/>
      <c r="VM747" s="479"/>
      <c r="VN747" s="479"/>
      <c r="VO747" s="479"/>
      <c r="VP747" s="479"/>
      <c r="VQ747" s="479"/>
      <c r="VR747" s="479"/>
      <c r="VS747" s="479"/>
      <c r="VT747" s="479"/>
      <c r="VU747" s="479"/>
      <c r="VV747" s="479"/>
      <c r="VW747" s="479"/>
      <c r="VX747" s="479"/>
      <c r="VY747" s="479"/>
      <c r="VZ747" s="479"/>
      <c r="WA747" s="479"/>
      <c r="WB747" s="479"/>
      <c r="WC747" s="479"/>
      <c r="WD747" s="479"/>
      <c r="WE747" s="479"/>
      <c r="WF747" s="479"/>
      <c r="WG747" s="479"/>
      <c r="WH747" s="479"/>
      <c r="WI747" s="479"/>
      <c r="WJ747" s="479"/>
      <c r="WK747" s="479"/>
      <c r="WL747" s="479"/>
      <c r="WM747" s="479"/>
      <c r="WN747" s="479"/>
      <c r="WO747" s="479"/>
      <c r="WP747" s="479"/>
      <c r="WQ747" s="479"/>
      <c r="WR747" s="479"/>
      <c r="WS747" s="479"/>
      <c r="WT747" s="479"/>
      <c r="WU747" s="479"/>
      <c r="WV747" s="479"/>
      <c r="WW747" s="479"/>
      <c r="WX747" s="479"/>
      <c r="WY747" s="479"/>
      <c r="WZ747" s="479"/>
      <c r="XA747" s="479"/>
      <c r="XB747" s="479"/>
      <c r="XC747" s="479"/>
      <c r="XD747" s="479"/>
      <c r="XE747" s="479"/>
      <c r="XF747" s="479"/>
      <c r="XG747" s="479"/>
      <c r="XH747" s="479"/>
      <c r="XI747" s="479"/>
      <c r="XJ747" s="479"/>
      <c r="XK747" s="479"/>
      <c r="XL747" s="479"/>
      <c r="XM747" s="479"/>
      <c r="XN747" s="479"/>
      <c r="XO747" s="479"/>
      <c r="XP747" s="479"/>
      <c r="XQ747" s="479"/>
      <c r="XR747" s="479"/>
      <c r="XS747" s="479"/>
      <c r="XT747" s="479"/>
      <c r="XU747" s="479"/>
      <c r="XV747" s="479"/>
      <c r="XW747" s="479"/>
      <c r="XX747" s="479"/>
      <c r="XY747" s="479"/>
      <c r="XZ747" s="479"/>
      <c r="YA747" s="479"/>
      <c r="YB747" s="479"/>
      <c r="YC747" s="479"/>
      <c r="YD747" s="479"/>
      <c r="YE747" s="479"/>
      <c r="YF747" s="479"/>
      <c r="YG747" s="479"/>
      <c r="YH747" s="479"/>
      <c r="YI747" s="479"/>
      <c r="YJ747" s="479"/>
      <c r="YK747" s="479"/>
      <c r="YL747" s="479"/>
      <c r="YM747" s="479"/>
      <c r="YN747" s="479"/>
      <c r="YO747" s="479"/>
      <c r="YP747" s="479"/>
      <c r="YQ747" s="479"/>
      <c r="YR747" s="479"/>
      <c r="YS747" s="479"/>
      <c r="YT747" s="479"/>
      <c r="YU747" s="479"/>
      <c r="YV747" s="479"/>
      <c r="YW747" s="479"/>
      <c r="YX747" s="479"/>
      <c r="YY747" s="479"/>
      <c r="YZ747" s="479"/>
      <c r="ZA747" s="479"/>
      <c r="ZB747" s="479"/>
      <c r="ZC747" s="479"/>
      <c r="ZD747" s="479"/>
      <c r="ZE747" s="479"/>
      <c r="ZF747" s="479"/>
      <c r="ZG747" s="479"/>
      <c r="ZH747" s="479"/>
      <c r="ZI747" s="479"/>
      <c r="ZJ747" s="479"/>
      <c r="ZK747" s="479"/>
      <c r="ZL747" s="479"/>
      <c r="ZM747" s="479"/>
      <c r="ZN747" s="479"/>
      <c r="ZO747" s="479"/>
      <c r="ZP747" s="479"/>
      <c r="ZQ747" s="479"/>
      <c r="ZR747" s="479"/>
      <c r="ZS747" s="479"/>
      <c r="ZT747" s="479"/>
      <c r="ZU747" s="479"/>
      <c r="ZV747" s="479"/>
      <c r="ZW747" s="479"/>
      <c r="ZX747" s="479"/>
      <c r="ZY747" s="479"/>
      <c r="ZZ747" s="479"/>
      <c r="AAA747" s="479"/>
      <c r="AAB747" s="479"/>
      <c r="AAC747" s="479"/>
      <c r="AAD747" s="479"/>
      <c r="AAE747" s="479"/>
      <c r="AAF747" s="479"/>
      <c r="AAG747" s="479"/>
      <c r="AAH747" s="479"/>
      <c r="AAI747" s="479"/>
      <c r="AAJ747" s="479"/>
      <c r="AAK747" s="479"/>
      <c r="AAL747" s="479"/>
      <c r="AAM747" s="479"/>
      <c r="AAN747" s="479"/>
      <c r="AAO747" s="479"/>
      <c r="AAP747" s="479"/>
      <c r="AAQ747" s="479"/>
      <c r="AAR747" s="479"/>
      <c r="AAS747" s="479"/>
      <c r="AAT747" s="479"/>
      <c r="AAU747" s="479"/>
      <c r="AAV747" s="479"/>
      <c r="AAW747" s="479"/>
      <c r="AAX747" s="479"/>
      <c r="AAY747" s="479"/>
      <c r="AAZ747" s="479"/>
      <c r="ABA747" s="479"/>
      <c r="ABB747" s="479"/>
      <c r="ABC747" s="479"/>
      <c r="ABD747" s="479"/>
      <c r="ABE747" s="479"/>
      <c r="ABF747" s="479"/>
      <c r="ABG747" s="479"/>
      <c r="ABH747" s="479"/>
      <c r="ABI747" s="479"/>
      <c r="ABJ747" s="479"/>
      <c r="ABK747" s="479"/>
      <c r="ABL747" s="479"/>
      <c r="ABM747" s="479"/>
      <c r="ABN747" s="479"/>
      <c r="ABO747" s="479"/>
      <c r="ABP747" s="479"/>
      <c r="ABQ747" s="479"/>
      <c r="ABR747" s="479"/>
      <c r="ABS747" s="479"/>
      <c r="ABT747" s="479"/>
      <c r="ABU747" s="479"/>
      <c r="ABV747" s="479"/>
      <c r="ABW747" s="479"/>
      <c r="ABX747" s="479"/>
      <c r="ABY747" s="479"/>
      <c r="ABZ747" s="479"/>
      <c r="ACA747" s="479"/>
      <c r="ACB747" s="479"/>
      <c r="ACC747" s="479"/>
      <c r="ACD747" s="479"/>
      <c r="ACE747" s="479"/>
      <c r="ACF747" s="479"/>
      <c r="ACG747" s="479"/>
      <c r="ACH747" s="479"/>
      <c r="ACI747" s="479"/>
      <c r="ACJ747" s="479"/>
      <c r="ACK747" s="479"/>
      <c r="ACL747" s="479"/>
      <c r="ACM747" s="479"/>
      <c r="ACN747" s="479"/>
      <c r="ACO747" s="479"/>
      <c r="ACP747" s="479"/>
      <c r="ACQ747" s="479"/>
      <c r="ACR747" s="479"/>
      <c r="ACS747" s="479"/>
      <c r="ACT747" s="479"/>
      <c r="ACU747" s="479"/>
      <c r="ACV747" s="479"/>
      <c r="ACW747" s="479"/>
      <c r="ACX747" s="479"/>
      <c r="ACY747" s="479"/>
      <c r="ACZ747" s="479"/>
      <c r="ADA747" s="479"/>
      <c r="ADB747" s="479"/>
      <c r="ADC747" s="479"/>
      <c r="ADD747" s="479"/>
      <c r="ADE747" s="479"/>
      <c r="ADF747" s="479"/>
      <c r="ADG747" s="479"/>
      <c r="ADH747" s="479"/>
      <c r="ADI747" s="479"/>
      <c r="ADJ747" s="479"/>
      <c r="ADK747" s="479"/>
      <c r="ADL747" s="479"/>
      <c r="ADM747" s="479"/>
      <c r="ADN747" s="479"/>
      <c r="ADO747" s="479"/>
      <c r="ADP747" s="479"/>
      <c r="ADQ747" s="479"/>
      <c r="ADR747" s="479"/>
      <c r="ADS747" s="479"/>
      <c r="ADT747" s="479"/>
      <c r="ADU747" s="479"/>
      <c r="ADV747" s="479"/>
      <c r="ADW747" s="479"/>
      <c r="ADX747" s="479"/>
      <c r="ADY747" s="479"/>
      <c r="ADZ747" s="479"/>
      <c r="AEA747" s="479"/>
      <c r="AEB747" s="479"/>
      <c r="AEC747" s="479"/>
      <c r="AED747" s="479"/>
      <c r="AEE747" s="479"/>
      <c r="AEF747" s="479"/>
      <c r="AEG747" s="479"/>
      <c r="AEH747" s="479"/>
      <c r="AEI747" s="479"/>
      <c r="AEJ747" s="479"/>
      <c r="AEK747" s="479"/>
      <c r="AEL747" s="479"/>
      <c r="AEM747" s="479"/>
      <c r="AEN747" s="479"/>
      <c r="AEO747" s="479"/>
      <c r="AEP747" s="479"/>
      <c r="AEQ747" s="479"/>
      <c r="AER747" s="479"/>
      <c r="AES747" s="479"/>
      <c r="AET747" s="479"/>
      <c r="AEU747" s="479"/>
      <c r="AEV747" s="479"/>
      <c r="AEW747" s="479"/>
      <c r="AEX747" s="479"/>
      <c r="AEY747" s="479"/>
      <c r="AEZ747" s="479"/>
      <c r="AFA747" s="479"/>
      <c r="AFB747" s="479"/>
      <c r="AFC747" s="479"/>
      <c r="AFD747" s="479"/>
      <c r="AFE747" s="479"/>
      <c r="AFF747" s="479"/>
      <c r="AFG747" s="479"/>
      <c r="AFH747" s="479"/>
      <c r="AFI747" s="479"/>
      <c r="AFJ747" s="479"/>
      <c r="AFK747" s="479"/>
      <c r="AFL747" s="479"/>
      <c r="AFM747" s="479"/>
      <c r="AFN747" s="479"/>
      <c r="AFO747" s="479"/>
      <c r="AFP747" s="479"/>
      <c r="AFQ747" s="479"/>
      <c r="AFR747" s="479"/>
      <c r="AFS747" s="479"/>
      <c r="AFT747" s="479"/>
      <c r="AFU747" s="479"/>
      <c r="AFV747" s="479"/>
      <c r="AFW747" s="479"/>
      <c r="AFX747" s="479"/>
      <c r="AFY747" s="479"/>
      <c r="AFZ747" s="479"/>
      <c r="AGA747" s="479"/>
      <c r="AGB747" s="479"/>
      <c r="AGC747" s="479"/>
      <c r="AGD747" s="479"/>
      <c r="AGE747" s="479"/>
      <c r="AGF747" s="479"/>
      <c r="AGG747" s="479"/>
      <c r="AGH747" s="479"/>
      <c r="AGI747" s="479"/>
      <c r="AGJ747" s="479"/>
      <c r="AGK747" s="479"/>
      <c r="AGL747" s="479"/>
      <c r="AGM747" s="479"/>
      <c r="AGN747" s="479"/>
      <c r="AGO747" s="479"/>
      <c r="AGP747" s="479"/>
      <c r="AGQ747" s="479"/>
      <c r="AGR747" s="479"/>
      <c r="AGS747" s="479"/>
      <c r="AGT747" s="479"/>
      <c r="AGU747" s="479"/>
      <c r="AGV747" s="479"/>
      <c r="AGW747" s="479"/>
      <c r="AGX747" s="479"/>
      <c r="AGY747" s="479"/>
      <c r="AGZ747" s="479"/>
      <c r="AHA747" s="479"/>
      <c r="AHB747" s="479"/>
      <c r="AHC747" s="479"/>
      <c r="AHD747" s="479"/>
      <c r="AHE747" s="479"/>
      <c r="AHF747" s="479"/>
      <c r="AHG747" s="479"/>
      <c r="AHH747" s="479"/>
      <c r="AHI747" s="479"/>
      <c r="AHJ747" s="479"/>
      <c r="AHK747" s="479"/>
      <c r="AHL747" s="479"/>
      <c r="AHM747" s="479"/>
      <c r="AHN747" s="479"/>
      <c r="AHO747" s="479"/>
      <c r="AHP747" s="479"/>
      <c r="AHQ747" s="479"/>
      <c r="AHR747" s="479"/>
      <c r="AHS747" s="479"/>
      <c r="AHT747" s="479"/>
      <c r="AHU747" s="479"/>
      <c r="AHV747" s="479"/>
      <c r="AHW747" s="479"/>
      <c r="AHX747" s="479"/>
      <c r="AHY747" s="479"/>
      <c r="AHZ747" s="479"/>
      <c r="AIA747" s="479"/>
      <c r="AIB747" s="479"/>
      <c r="AIC747" s="479"/>
      <c r="AID747" s="479"/>
      <c r="AIE747" s="479"/>
      <c r="AIF747" s="479"/>
      <c r="AIG747" s="479"/>
      <c r="AIH747" s="479"/>
      <c r="AII747" s="479"/>
      <c r="AIJ747" s="479"/>
      <c r="AIK747" s="479"/>
      <c r="AIL747" s="479"/>
      <c r="AIM747" s="479"/>
      <c r="AIN747" s="479"/>
      <c r="AIO747" s="479"/>
      <c r="AIP747" s="479"/>
      <c r="AIQ747" s="479"/>
      <c r="AIR747" s="479"/>
      <c r="AIS747" s="479"/>
      <c r="AIT747" s="479"/>
      <c r="AIU747" s="479"/>
      <c r="AIV747" s="479"/>
      <c r="AIW747" s="479"/>
      <c r="AIX747" s="479"/>
      <c r="AIY747" s="479"/>
      <c r="AIZ747" s="479"/>
      <c r="AJA747" s="479"/>
      <c r="AJB747" s="479"/>
      <c r="AJC747" s="479"/>
      <c r="AJD747" s="479"/>
      <c r="AJE747" s="479"/>
      <c r="AJF747" s="479"/>
      <c r="AJG747" s="479"/>
      <c r="AJH747" s="479"/>
      <c r="AJI747" s="479"/>
      <c r="AJJ747" s="479"/>
      <c r="AJK747" s="479"/>
      <c r="AJL747" s="479"/>
      <c r="AJM747" s="479"/>
      <c r="AJN747" s="479"/>
      <c r="AJO747" s="479"/>
      <c r="AJP747" s="479"/>
      <c r="AJQ747" s="479"/>
      <c r="AJR747" s="479"/>
      <c r="AJS747" s="479"/>
      <c r="AJT747" s="479"/>
      <c r="AJU747" s="479"/>
      <c r="AJV747" s="479"/>
      <c r="AJW747" s="479"/>
      <c r="AJX747" s="479"/>
      <c r="AJY747" s="479"/>
      <c r="AJZ747" s="479"/>
      <c r="AKA747" s="479"/>
      <c r="AKB747" s="479"/>
      <c r="AKC747" s="479"/>
      <c r="AKD747" s="479"/>
      <c r="AKE747" s="479"/>
      <c r="AKF747" s="479"/>
      <c r="AKG747" s="479"/>
      <c r="AKH747" s="479"/>
      <c r="AKI747" s="479"/>
      <c r="AKJ747" s="479"/>
      <c r="AKK747" s="479"/>
      <c r="AKL747" s="479"/>
      <c r="AKM747" s="479"/>
      <c r="AKN747" s="479"/>
      <c r="AKO747" s="479"/>
      <c r="AKP747" s="479"/>
      <c r="AKQ747" s="479"/>
      <c r="AKR747" s="479"/>
      <c r="AKS747" s="479"/>
      <c r="AKT747" s="479"/>
      <c r="AKU747" s="479"/>
      <c r="AKV747" s="479"/>
      <c r="AKW747" s="479"/>
      <c r="AKX747" s="479"/>
      <c r="AKY747" s="479"/>
      <c r="AKZ747" s="479"/>
      <c r="ALA747" s="479"/>
      <c r="ALB747" s="479"/>
      <c r="ALC747" s="479"/>
      <c r="ALD747" s="479"/>
      <c r="ALE747" s="479"/>
      <c r="ALF747" s="479"/>
      <c r="ALG747" s="479"/>
      <c r="ALH747" s="479"/>
      <c r="ALI747" s="479"/>
      <c r="ALJ747" s="479"/>
      <c r="ALK747" s="479"/>
      <c r="ALL747" s="479"/>
      <c r="ALM747" s="479"/>
      <c r="ALN747" s="479"/>
      <c r="ALO747" s="479"/>
      <c r="ALP747" s="479"/>
      <c r="ALQ747" s="479"/>
      <c r="ALR747" s="479"/>
      <c r="ALS747" s="479"/>
      <c r="ALT747" s="479"/>
      <c r="ALU747" s="479"/>
      <c r="ALV747" s="479"/>
      <c r="ALW747" s="479"/>
      <c r="ALX747" s="479"/>
      <c r="ALY747" s="479"/>
      <c r="ALZ747" s="479"/>
      <c r="AMA747" s="479"/>
      <c r="AMB747" s="479"/>
      <c r="AMC747" s="479"/>
      <c r="AMD747" s="479"/>
      <c r="AME747" s="479"/>
      <c r="AMF747" s="479"/>
      <c r="AMG747" s="479"/>
      <c r="AMH747" s="479"/>
      <c r="AMI747" s="479"/>
      <c r="AMJ747" s="479"/>
      <c r="AMK747" s="479"/>
      <c r="AML747" s="479"/>
      <c r="AMM747" s="479"/>
      <c r="AMN747" s="479"/>
      <c r="AMO747" s="479"/>
      <c r="AMP747" s="479"/>
      <c r="AMQ747" s="479"/>
      <c r="AMR747" s="479"/>
      <c r="AMS747" s="479"/>
      <c r="AMT747" s="479"/>
      <c r="AMU747" s="479"/>
      <c r="AMV747" s="479"/>
      <c r="AMW747" s="479"/>
      <c r="AMX747" s="479"/>
      <c r="AMY747" s="479"/>
      <c r="AMZ747" s="479"/>
      <c r="ANA747" s="479"/>
      <c r="ANB747" s="479"/>
      <c r="ANC747" s="479"/>
      <c r="AND747" s="479"/>
      <c r="ANE747" s="479"/>
      <c r="ANF747" s="479"/>
      <c r="ANG747" s="479"/>
      <c r="ANH747" s="479"/>
      <c r="ANI747" s="479"/>
      <c r="ANJ747" s="479"/>
      <c r="ANK747" s="479"/>
      <c r="ANL747" s="479"/>
      <c r="ANM747" s="479"/>
      <c r="ANN747" s="479"/>
      <c r="ANO747" s="479"/>
      <c r="ANP747" s="479"/>
      <c r="ANQ747" s="479"/>
      <c r="ANR747" s="479"/>
      <c r="ANS747" s="479"/>
      <c r="ANT747" s="479"/>
      <c r="ANU747" s="479"/>
      <c r="ANV747" s="479"/>
      <c r="ANW747" s="479"/>
      <c r="ANX747" s="479"/>
      <c r="ANY747" s="479"/>
      <c r="ANZ747" s="479"/>
      <c r="AOA747" s="479"/>
      <c r="AOB747" s="479"/>
      <c r="AOC747" s="479"/>
      <c r="AOD747" s="479"/>
      <c r="AOE747" s="479"/>
      <c r="AOF747" s="479"/>
      <c r="AOG747" s="479"/>
      <c r="AOH747" s="479"/>
      <c r="AOI747" s="479"/>
      <c r="AOJ747" s="479"/>
      <c r="AOK747" s="479"/>
      <c r="AOL747" s="479"/>
      <c r="AOM747" s="479"/>
      <c r="AON747" s="479"/>
      <c r="AOO747" s="479"/>
      <c r="AOP747" s="479"/>
      <c r="AOQ747" s="479"/>
      <c r="AOR747" s="479"/>
      <c r="AOS747" s="479"/>
      <c r="AOT747" s="479"/>
      <c r="AOU747" s="479"/>
      <c r="AOV747" s="479"/>
      <c r="AOW747" s="479"/>
      <c r="AOX747" s="479"/>
      <c r="AOY747" s="479"/>
      <c r="AOZ747" s="479"/>
      <c r="APA747" s="479"/>
      <c r="APB747" s="479"/>
      <c r="APC747" s="479"/>
      <c r="APD747" s="479"/>
      <c r="APE747" s="479"/>
      <c r="APF747" s="479"/>
      <c r="APG747" s="479"/>
      <c r="APH747" s="479"/>
      <c r="API747" s="479"/>
      <c r="APJ747" s="479"/>
      <c r="APK747" s="479"/>
      <c r="APL747" s="479"/>
      <c r="APM747" s="479"/>
      <c r="APN747" s="479"/>
      <c r="APO747" s="479"/>
      <c r="APP747" s="479"/>
      <c r="APQ747" s="479"/>
      <c r="APR747" s="479"/>
      <c r="APS747" s="479"/>
      <c r="APT747" s="479"/>
      <c r="APU747" s="479"/>
      <c r="APV747" s="479"/>
      <c r="APW747" s="479"/>
      <c r="APX747" s="479"/>
      <c r="APY747" s="479"/>
      <c r="APZ747" s="479"/>
      <c r="AQA747" s="479"/>
      <c r="AQB747" s="479"/>
      <c r="AQC747" s="479"/>
      <c r="AQD747" s="479"/>
      <c r="AQE747" s="479"/>
      <c r="AQF747" s="479"/>
      <c r="AQG747" s="479"/>
      <c r="AQH747" s="479"/>
      <c r="AQI747" s="479"/>
      <c r="AQJ747" s="479"/>
      <c r="AQK747" s="479"/>
      <c r="AQL747" s="479"/>
      <c r="AQM747" s="479"/>
      <c r="AQN747" s="479"/>
      <c r="AQO747" s="479"/>
      <c r="AQP747" s="479"/>
      <c r="AQQ747" s="479"/>
      <c r="AQR747" s="479"/>
      <c r="AQS747" s="479"/>
      <c r="AQT747" s="479"/>
      <c r="AQU747" s="479"/>
      <c r="AQV747" s="479"/>
      <c r="AQW747" s="479"/>
      <c r="AQX747" s="479"/>
      <c r="AQY747" s="479"/>
      <c r="AQZ747" s="479"/>
      <c r="ARA747" s="479"/>
      <c r="ARB747" s="479"/>
      <c r="ARC747" s="479"/>
      <c r="ARD747" s="479"/>
      <c r="ARE747" s="479"/>
      <c r="ARF747" s="479"/>
      <c r="ARG747" s="479"/>
      <c r="ARH747" s="479"/>
      <c r="ARI747" s="479"/>
      <c r="ARJ747" s="479"/>
      <c r="ARK747" s="479"/>
      <c r="ARL747" s="479"/>
      <c r="ARM747" s="479"/>
      <c r="ARN747" s="479"/>
      <c r="ARO747" s="479"/>
      <c r="ARP747" s="479"/>
      <c r="ARQ747" s="479"/>
      <c r="ARR747" s="479"/>
      <c r="ARS747" s="479"/>
      <c r="ART747" s="479"/>
      <c r="ARU747" s="479"/>
      <c r="ARV747" s="479"/>
      <c r="ARW747" s="479"/>
      <c r="ARX747" s="479"/>
      <c r="ARY747" s="479"/>
      <c r="ARZ747" s="479"/>
      <c r="ASA747" s="479"/>
      <c r="ASB747" s="479"/>
      <c r="ASC747" s="479"/>
      <c r="ASD747" s="479"/>
      <c r="ASE747" s="479"/>
      <c r="ASF747" s="479"/>
      <c r="ASG747" s="479"/>
      <c r="ASH747" s="479"/>
      <c r="ASI747" s="479"/>
      <c r="ASJ747" s="479"/>
      <c r="ASK747" s="479"/>
      <c r="ASL747" s="479"/>
      <c r="ASM747" s="479"/>
      <c r="ASN747" s="479"/>
      <c r="ASO747" s="479"/>
      <c r="ASP747" s="479"/>
      <c r="ASQ747" s="479"/>
      <c r="ASR747" s="479"/>
      <c r="ASS747" s="479"/>
      <c r="AST747" s="479"/>
      <c r="ASU747" s="479"/>
      <c r="ASV747" s="479"/>
      <c r="ASW747" s="479"/>
      <c r="ASX747" s="479"/>
      <c r="ASY747" s="479"/>
      <c r="ASZ747" s="479"/>
      <c r="ATA747" s="479"/>
      <c r="ATB747" s="479"/>
      <c r="ATC747" s="479"/>
      <c r="ATD747" s="479"/>
      <c r="ATE747" s="479"/>
      <c r="ATF747" s="479"/>
      <c r="ATG747" s="479"/>
      <c r="ATH747" s="479"/>
      <c r="ATI747" s="479"/>
      <c r="ATJ747" s="479"/>
      <c r="ATK747" s="479"/>
      <c r="ATL747" s="479"/>
      <c r="ATM747" s="479"/>
      <c r="ATN747" s="479"/>
      <c r="ATO747" s="479"/>
      <c r="ATP747" s="479"/>
      <c r="ATQ747" s="479"/>
      <c r="ATR747" s="479"/>
      <c r="ATS747" s="479"/>
      <c r="ATT747" s="479"/>
      <c r="ATU747" s="479"/>
      <c r="ATV747" s="479"/>
      <c r="ATW747" s="479"/>
      <c r="ATX747" s="479"/>
      <c r="ATY747" s="479"/>
      <c r="ATZ747" s="479"/>
      <c r="AUA747" s="479"/>
      <c r="AUB747" s="479"/>
      <c r="AUC747" s="479"/>
      <c r="AUD747" s="479"/>
      <c r="AUE747" s="479"/>
      <c r="AUF747" s="479"/>
      <c r="AUG747" s="479"/>
      <c r="AUH747" s="479"/>
      <c r="AUI747" s="479"/>
      <c r="AUJ747" s="479"/>
      <c r="AUK747" s="479"/>
      <c r="AUL747" s="479"/>
      <c r="AUM747" s="479"/>
      <c r="AUN747" s="479"/>
      <c r="AUO747" s="479"/>
      <c r="AUP747" s="479"/>
      <c r="AUQ747" s="479"/>
      <c r="AUR747" s="479"/>
      <c r="AUS747" s="479"/>
      <c r="AUT747" s="479"/>
      <c r="AUU747" s="479"/>
      <c r="AUV747" s="479"/>
      <c r="AUW747" s="479"/>
      <c r="AUX747" s="479"/>
      <c r="AUY747" s="479"/>
      <c r="AUZ747" s="479"/>
      <c r="AVA747" s="479"/>
      <c r="AVB747" s="479"/>
      <c r="AVC747" s="479"/>
      <c r="AVD747" s="479"/>
      <c r="AVE747" s="479"/>
      <c r="AVF747" s="479"/>
      <c r="AVG747" s="479"/>
      <c r="AVH747" s="479"/>
      <c r="AVI747" s="479"/>
      <c r="AVJ747" s="479"/>
      <c r="AVK747" s="479"/>
      <c r="AVL747" s="479"/>
      <c r="AVM747" s="479"/>
      <c r="AVN747" s="479"/>
      <c r="AVO747" s="479"/>
      <c r="AVP747" s="479"/>
      <c r="AVQ747" s="479"/>
      <c r="AVR747" s="479"/>
      <c r="AVS747" s="479"/>
      <c r="AVT747" s="479"/>
      <c r="AVU747" s="479"/>
      <c r="AVV747" s="479"/>
      <c r="AVW747" s="479"/>
      <c r="AVX747" s="479"/>
      <c r="AVY747" s="479"/>
      <c r="AVZ747" s="479"/>
      <c r="AWA747" s="479"/>
      <c r="AWB747" s="479"/>
      <c r="AWC747" s="479"/>
      <c r="AWD747" s="479"/>
      <c r="AWE747" s="479"/>
      <c r="AWF747" s="479"/>
      <c r="AWG747" s="479"/>
      <c r="AWH747" s="479"/>
      <c r="AWI747" s="479"/>
      <c r="AWJ747" s="479"/>
      <c r="AWK747" s="479"/>
      <c r="AWL747" s="479"/>
      <c r="AWM747" s="479"/>
      <c r="AWN747" s="479"/>
      <c r="AWO747" s="479"/>
      <c r="AWP747" s="479"/>
      <c r="AWQ747" s="479"/>
      <c r="AWR747" s="479"/>
      <c r="AWS747" s="479"/>
      <c r="AWT747" s="479"/>
      <c r="AWU747" s="479"/>
      <c r="AWV747" s="479"/>
      <c r="AWW747" s="479"/>
      <c r="AWX747" s="479"/>
      <c r="AWY747" s="479"/>
      <c r="AWZ747" s="479"/>
      <c r="AXA747" s="479"/>
      <c r="AXB747" s="479"/>
      <c r="AXC747" s="479"/>
      <c r="AXD747" s="479"/>
      <c r="AXE747" s="479"/>
      <c r="AXF747" s="479"/>
      <c r="AXG747" s="479"/>
      <c r="AXH747" s="479"/>
      <c r="AXI747" s="479"/>
      <c r="AXJ747" s="479"/>
      <c r="AXK747" s="479"/>
      <c r="AXL747" s="479"/>
      <c r="AXM747" s="479"/>
      <c r="AXN747" s="479"/>
      <c r="AXO747" s="479"/>
      <c r="AXP747" s="479"/>
      <c r="AXQ747" s="479"/>
      <c r="AXR747" s="479"/>
      <c r="AXS747" s="479"/>
      <c r="AXT747" s="479"/>
      <c r="AXU747" s="479"/>
      <c r="AXV747" s="479"/>
      <c r="AXW747" s="479"/>
      <c r="AXX747" s="479"/>
      <c r="AXY747" s="479"/>
      <c r="AXZ747" s="479"/>
      <c r="AYA747" s="479"/>
      <c r="AYB747" s="479"/>
      <c r="AYC747" s="479"/>
      <c r="AYD747" s="479"/>
      <c r="AYE747" s="479"/>
      <c r="AYF747" s="479"/>
      <c r="AYG747" s="479"/>
      <c r="AYH747" s="479"/>
      <c r="AYI747" s="479"/>
      <c r="AYJ747" s="479"/>
      <c r="AYK747" s="479"/>
      <c r="AYL747" s="479"/>
      <c r="AYM747" s="479"/>
      <c r="AYN747" s="479"/>
      <c r="AYO747" s="479"/>
      <c r="AYP747" s="479"/>
      <c r="AYQ747" s="479"/>
      <c r="AYR747" s="479"/>
      <c r="AYS747" s="479"/>
      <c r="AYT747" s="479"/>
      <c r="AYU747" s="479"/>
      <c r="AYV747" s="479"/>
      <c r="AYW747" s="479"/>
      <c r="AYX747" s="479"/>
      <c r="AYY747" s="479"/>
      <c r="AYZ747" s="479"/>
      <c r="AZA747" s="479"/>
      <c r="AZB747" s="479"/>
      <c r="AZC747" s="479"/>
      <c r="AZD747" s="479"/>
      <c r="AZE747" s="479"/>
      <c r="AZF747" s="479"/>
      <c r="AZG747" s="479"/>
      <c r="AZH747" s="479"/>
      <c r="AZI747" s="479"/>
      <c r="AZJ747" s="479"/>
      <c r="AZK747" s="479"/>
      <c r="AZL747" s="479"/>
      <c r="AZM747" s="479"/>
      <c r="AZN747" s="479"/>
      <c r="AZO747" s="479"/>
      <c r="AZP747" s="479"/>
      <c r="AZQ747" s="479"/>
      <c r="AZR747" s="479"/>
      <c r="AZS747" s="479"/>
      <c r="AZT747" s="479"/>
      <c r="AZU747" s="479"/>
      <c r="AZV747" s="479"/>
      <c r="AZW747" s="479"/>
      <c r="AZX747" s="479"/>
      <c r="AZY747" s="479"/>
      <c r="AZZ747" s="479"/>
      <c r="BAA747" s="479"/>
      <c r="BAB747" s="479"/>
      <c r="BAC747" s="479"/>
      <c r="BAD747" s="479"/>
      <c r="BAE747" s="479"/>
      <c r="BAF747" s="479"/>
      <c r="BAG747" s="479"/>
      <c r="BAH747" s="479"/>
      <c r="BAI747" s="479"/>
      <c r="BAJ747" s="479"/>
      <c r="BAK747" s="479"/>
      <c r="BAL747" s="479"/>
      <c r="BAM747" s="479"/>
      <c r="BAN747" s="479"/>
      <c r="BAO747" s="479"/>
      <c r="BAP747" s="479"/>
      <c r="BAQ747" s="479"/>
      <c r="BAR747" s="479"/>
      <c r="BAS747" s="479"/>
      <c r="BAT747" s="479"/>
      <c r="BAU747" s="479"/>
      <c r="BAV747" s="479"/>
      <c r="BAW747" s="479"/>
      <c r="BAX747" s="479"/>
      <c r="BAY747" s="479"/>
      <c r="BAZ747" s="479"/>
      <c r="BBA747" s="479"/>
      <c r="BBB747" s="479"/>
      <c r="BBC747" s="479"/>
      <c r="BBD747" s="479"/>
      <c r="BBE747" s="479"/>
      <c r="BBF747" s="479"/>
      <c r="BBG747" s="479"/>
      <c r="BBH747" s="479"/>
      <c r="BBI747" s="479"/>
      <c r="BBJ747" s="479"/>
      <c r="BBK747" s="479"/>
      <c r="BBL747" s="479"/>
      <c r="BBM747" s="479"/>
      <c r="BBN747" s="479"/>
      <c r="BBO747" s="479"/>
      <c r="BBP747" s="479"/>
      <c r="BBQ747" s="479"/>
      <c r="BBR747" s="479"/>
      <c r="BBS747" s="479"/>
      <c r="BBT747" s="479"/>
      <c r="BBU747" s="479"/>
      <c r="BBV747" s="479"/>
      <c r="BBW747" s="479"/>
      <c r="BBX747" s="479"/>
      <c r="BBY747" s="479"/>
      <c r="BBZ747" s="479"/>
      <c r="BCA747" s="479"/>
      <c r="BCB747" s="479"/>
      <c r="BCC747" s="479"/>
      <c r="BCD747" s="479"/>
      <c r="BCE747" s="479"/>
      <c r="BCF747" s="479"/>
      <c r="BCG747" s="479"/>
      <c r="BCH747" s="479"/>
      <c r="BCI747" s="479"/>
      <c r="BCJ747" s="479"/>
      <c r="BCK747" s="479"/>
      <c r="BCL747" s="479"/>
      <c r="BCM747" s="479"/>
      <c r="BCN747" s="479"/>
      <c r="BCO747" s="479"/>
      <c r="BCP747" s="479"/>
      <c r="BCQ747" s="479"/>
      <c r="BCR747" s="479"/>
      <c r="BCS747" s="479"/>
      <c r="BCT747" s="479"/>
      <c r="BCU747" s="479"/>
      <c r="BCV747" s="479"/>
      <c r="BCW747" s="479"/>
      <c r="BCX747" s="479"/>
      <c r="BCY747" s="479"/>
      <c r="BCZ747" s="479"/>
      <c r="BDA747" s="479"/>
      <c r="BDB747" s="479"/>
      <c r="BDC747" s="479"/>
      <c r="BDD747" s="479"/>
      <c r="BDE747" s="479"/>
      <c r="BDF747" s="479"/>
      <c r="BDG747" s="479"/>
      <c r="BDH747" s="479"/>
      <c r="BDI747" s="479"/>
      <c r="BDJ747" s="479"/>
      <c r="BDK747" s="479"/>
      <c r="BDL747" s="479"/>
      <c r="BDM747" s="479"/>
      <c r="BDN747" s="479"/>
      <c r="BDO747" s="479"/>
      <c r="BDP747" s="479"/>
      <c r="BDQ747" s="479"/>
      <c r="BDR747" s="479"/>
      <c r="BDS747" s="479"/>
      <c r="BDT747" s="479"/>
      <c r="BDU747" s="479"/>
      <c r="BDV747" s="479"/>
      <c r="BDW747" s="479"/>
      <c r="BDX747" s="479"/>
      <c r="BDY747" s="479"/>
      <c r="BDZ747" s="479"/>
      <c r="BEA747" s="479"/>
      <c r="BEB747" s="479"/>
      <c r="BEC747" s="479"/>
      <c r="BED747" s="479"/>
      <c r="BEE747" s="479"/>
      <c r="BEF747" s="479"/>
      <c r="BEG747" s="479"/>
      <c r="BEH747" s="479"/>
      <c r="BEI747" s="479"/>
      <c r="BEJ747" s="479"/>
      <c r="BEK747" s="479"/>
      <c r="BEL747" s="479"/>
      <c r="BEM747" s="479"/>
      <c r="BEN747" s="479"/>
      <c r="BEO747" s="479"/>
      <c r="BEP747" s="479"/>
      <c r="BEQ747" s="479"/>
      <c r="BER747" s="479"/>
      <c r="BES747" s="479"/>
      <c r="BET747" s="479"/>
      <c r="BEU747" s="479"/>
      <c r="BEV747" s="479"/>
      <c r="BEW747" s="479"/>
      <c r="BEX747" s="479"/>
      <c r="BEY747" s="479"/>
      <c r="BEZ747" s="479"/>
      <c r="BFA747" s="479"/>
      <c r="BFB747" s="479"/>
      <c r="BFC747" s="479"/>
      <c r="BFD747" s="479"/>
      <c r="BFE747" s="479"/>
      <c r="BFF747" s="479"/>
      <c r="BFG747" s="479"/>
      <c r="BFH747" s="479"/>
      <c r="BFI747" s="479"/>
      <c r="BFJ747" s="479"/>
      <c r="BFK747" s="479"/>
      <c r="BFL747" s="479"/>
      <c r="BFM747" s="479"/>
      <c r="BFN747" s="479"/>
      <c r="BFO747" s="479"/>
      <c r="BFP747" s="479"/>
      <c r="BFQ747" s="479"/>
      <c r="BFR747" s="479"/>
      <c r="BFS747" s="479"/>
      <c r="BFT747" s="479"/>
      <c r="BFU747" s="479"/>
      <c r="BFV747" s="479"/>
      <c r="BFW747" s="479"/>
      <c r="BFX747" s="479"/>
      <c r="BFY747" s="479"/>
      <c r="BFZ747" s="479"/>
      <c r="BGA747" s="479"/>
      <c r="BGB747" s="479"/>
      <c r="BGC747" s="479"/>
      <c r="BGD747" s="479"/>
      <c r="BGE747" s="479"/>
      <c r="BGF747" s="479"/>
      <c r="BGG747" s="479"/>
      <c r="BGH747" s="479"/>
      <c r="BGI747" s="479"/>
      <c r="BGJ747" s="479"/>
      <c r="BGK747" s="479"/>
      <c r="BGL747" s="479"/>
      <c r="BGM747" s="479"/>
      <c r="BGN747" s="479"/>
      <c r="BGO747" s="479"/>
      <c r="BGP747" s="479"/>
      <c r="BGQ747" s="479"/>
      <c r="BGR747" s="479"/>
      <c r="BGS747" s="479"/>
      <c r="BGT747" s="479"/>
      <c r="BGU747" s="479"/>
      <c r="BGV747" s="479"/>
      <c r="BGW747" s="479"/>
      <c r="BGX747" s="479"/>
      <c r="BGY747" s="479"/>
      <c r="BGZ747" s="479"/>
      <c r="BHA747" s="479"/>
      <c r="BHB747" s="479"/>
      <c r="BHC747" s="479"/>
      <c r="BHD747" s="479"/>
      <c r="BHE747" s="479"/>
      <c r="BHF747" s="479"/>
      <c r="BHG747" s="479"/>
      <c r="BHH747" s="479"/>
      <c r="BHI747" s="479"/>
      <c r="BHJ747" s="479"/>
      <c r="BHK747" s="479"/>
      <c r="BHL747" s="479"/>
      <c r="BHM747" s="479"/>
      <c r="BHN747" s="479"/>
      <c r="BHO747" s="479"/>
      <c r="BHP747" s="479"/>
      <c r="BHQ747" s="479"/>
      <c r="BHR747" s="479"/>
      <c r="BHS747" s="479"/>
      <c r="BHT747" s="479"/>
      <c r="BHU747" s="479"/>
      <c r="BHV747" s="479"/>
      <c r="BHW747" s="479"/>
      <c r="BHX747" s="479"/>
      <c r="BHY747" s="479"/>
      <c r="BHZ747" s="479"/>
      <c r="BIA747" s="479"/>
      <c r="BIB747" s="479"/>
      <c r="BIC747" s="479"/>
      <c r="BID747" s="479"/>
      <c r="BIE747" s="479"/>
      <c r="BIF747" s="479"/>
      <c r="BIG747" s="479"/>
      <c r="BIH747" s="479"/>
      <c r="BII747" s="479"/>
      <c r="BIJ747" s="479"/>
      <c r="BIK747" s="479"/>
      <c r="BIL747" s="479"/>
      <c r="BIM747" s="479"/>
      <c r="BIN747" s="479"/>
      <c r="BIO747" s="479"/>
      <c r="BIP747" s="479"/>
      <c r="BIQ747" s="479"/>
      <c r="BIR747" s="479"/>
      <c r="BIS747" s="479"/>
      <c r="BIT747" s="479"/>
      <c r="BIU747" s="479"/>
      <c r="BIV747" s="479"/>
      <c r="BIW747" s="479"/>
      <c r="BIX747" s="479"/>
      <c r="BIY747" s="479"/>
      <c r="BIZ747" s="479"/>
      <c r="BJA747" s="479"/>
      <c r="BJB747" s="479"/>
      <c r="BJC747" s="479"/>
      <c r="BJD747" s="479"/>
      <c r="BJE747" s="479"/>
      <c r="BJF747" s="479"/>
      <c r="BJG747" s="479"/>
      <c r="BJH747" s="479"/>
      <c r="BJI747" s="479"/>
      <c r="BJJ747" s="479"/>
      <c r="BJK747" s="479"/>
      <c r="BJL747" s="479"/>
      <c r="BJM747" s="479"/>
      <c r="BJN747" s="479"/>
      <c r="BJO747" s="479"/>
      <c r="BJP747" s="479"/>
      <c r="BJQ747" s="479"/>
      <c r="BJR747" s="479"/>
      <c r="BJS747" s="479"/>
      <c r="BJT747" s="479"/>
      <c r="BJU747" s="479"/>
      <c r="BJV747" s="479"/>
      <c r="BJW747" s="479"/>
      <c r="BJX747" s="479"/>
      <c r="BJY747" s="479"/>
      <c r="BJZ747" s="479"/>
      <c r="BKA747" s="479"/>
      <c r="BKB747" s="479"/>
      <c r="BKC747" s="479"/>
      <c r="BKD747" s="479"/>
      <c r="BKE747" s="479"/>
      <c r="BKF747" s="479"/>
      <c r="BKG747" s="479"/>
      <c r="BKH747" s="479"/>
      <c r="BKI747" s="479"/>
      <c r="BKJ747" s="479"/>
      <c r="BKK747" s="479"/>
      <c r="BKL747" s="479"/>
      <c r="BKM747" s="479"/>
      <c r="BKN747" s="479"/>
      <c r="BKO747" s="479"/>
      <c r="BKP747" s="479"/>
      <c r="BKQ747" s="479"/>
      <c r="BKR747" s="479"/>
      <c r="BKS747" s="479"/>
      <c r="BKT747" s="479"/>
      <c r="BKU747" s="479"/>
      <c r="BKV747" s="479"/>
      <c r="BKW747" s="479"/>
      <c r="BKX747" s="479"/>
      <c r="BKY747" s="479"/>
      <c r="BKZ747" s="479"/>
      <c r="BLA747" s="479"/>
      <c r="BLB747" s="479"/>
      <c r="BLC747" s="479"/>
      <c r="BLD747" s="479"/>
      <c r="BLE747" s="479"/>
      <c r="BLF747" s="479"/>
      <c r="BLG747" s="479"/>
      <c r="BLH747" s="479"/>
      <c r="BLI747" s="479"/>
      <c r="BLJ747" s="479"/>
      <c r="BLK747" s="479"/>
      <c r="BLL747" s="479"/>
      <c r="BLM747" s="479"/>
      <c r="BLN747" s="479"/>
      <c r="BLO747" s="479"/>
      <c r="BLP747" s="479"/>
      <c r="BLQ747" s="479"/>
      <c r="BLR747" s="479"/>
      <c r="BLS747" s="479"/>
      <c r="BLT747" s="479"/>
      <c r="BLU747" s="479"/>
      <c r="BLV747" s="479"/>
      <c r="BLW747" s="479"/>
      <c r="BLX747" s="479"/>
      <c r="BLY747" s="479"/>
      <c r="BLZ747" s="479"/>
      <c r="BMA747" s="479"/>
      <c r="BMB747" s="479"/>
      <c r="BMC747" s="479"/>
      <c r="BMD747" s="479"/>
      <c r="BME747" s="479"/>
      <c r="BMF747" s="479"/>
      <c r="BMG747" s="479"/>
      <c r="BMH747" s="479"/>
      <c r="BMI747" s="479"/>
      <c r="BMJ747" s="479"/>
      <c r="BMK747" s="479"/>
      <c r="BML747" s="479"/>
      <c r="BMM747" s="479"/>
      <c r="BMN747" s="479"/>
      <c r="BMO747" s="479"/>
      <c r="BMP747" s="479"/>
      <c r="BMQ747" s="479"/>
      <c r="BMR747" s="479"/>
      <c r="BMS747" s="479"/>
      <c r="BMT747" s="479"/>
      <c r="BMU747" s="479"/>
      <c r="BMV747" s="479"/>
      <c r="BMW747" s="479"/>
      <c r="BMX747" s="479"/>
      <c r="BMY747" s="479"/>
      <c r="BMZ747" s="479"/>
      <c r="BNA747" s="479"/>
      <c r="BNB747" s="479"/>
      <c r="BNC747" s="479"/>
      <c r="BND747" s="479"/>
      <c r="BNE747" s="479"/>
      <c r="BNF747" s="479"/>
      <c r="BNG747" s="479"/>
      <c r="BNH747" s="479"/>
      <c r="BNI747" s="479"/>
      <c r="BNJ747" s="479"/>
      <c r="BNK747" s="479"/>
      <c r="BNL747" s="479"/>
      <c r="BNM747" s="479"/>
      <c r="BNN747" s="479"/>
      <c r="BNO747" s="479"/>
      <c r="BNP747" s="479"/>
      <c r="BNQ747" s="479"/>
      <c r="BNR747" s="479"/>
      <c r="BNS747" s="479"/>
      <c r="BNT747" s="479"/>
      <c r="BNU747" s="479"/>
      <c r="BNV747" s="479"/>
      <c r="BNW747" s="479"/>
      <c r="BNX747" s="479"/>
      <c r="BNY747" s="479"/>
      <c r="BNZ747" s="479"/>
      <c r="BOA747" s="479"/>
      <c r="BOB747" s="479"/>
      <c r="BOC747" s="479"/>
      <c r="BOD747" s="479"/>
      <c r="BOE747" s="479"/>
      <c r="BOF747" s="479"/>
      <c r="BOG747" s="479"/>
      <c r="BOH747" s="479"/>
      <c r="BOI747" s="479"/>
      <c r="BOJ747" s="479"/>
      <c r="BOK747" s="479"/>
      <c r="BOL747" s="479"/>
      <c r="BOM747" s="479"/>
      <c r="BON747" s="479"/>
      <c r="BOO747" s="479"/>
      <c r="BOP747" s="479"/>
      <c r="BOQ747" s="479"/>
      <c r="BOR747" s="479"/>
      <c r="BOS747" s="479"/>
      <c r="BOT747" s="479"/>
      <c r="BOU747" s="479"/>
      <c r="BOV747" s="479"/>
      <c r="BOW747" s="479"/>
      <c r="BOX747" s="479"/>
      <c r="BOY747" s="479"/>
      <c r="BOZ747" s="479"/>
      <c r="BPA747" s="479"/>
      <c r="BPB747" s="479"/>
      <c r="BPC747" s="479"/>
      <c r="BPD747" s="479"/>
      <c r="BPE747" s="479"/>
      <c r="BPF747" s="479"/>
      <c r="BPG747" s="479"/>
      <c r="BPH747" s="479"/>
      <c r="BPI747" s="479"/>
      <c r="BPJ747" s="479"/>
      <c r="BPK747" s="479"/>
      <c r="BPL747" s="479"/>
      <c r="BPM747" s="479"/>
      <c r="BPN747" s="479"/>
      <c r="BPO747" s="479"/>
      <c r="BPP747" s="479"/>
      <c r="BPQ747" s="479"/>
      <c r="BPR747" s="479"/>
      <c r="BPS747" s="479"/>
      <c r="BPT747" s="479"/>
      <c r="BPU747" s="479"/>
      <c r="BPV747" s="479"/>
      <c r="BPW747" s="479"/>
      <c r="BPX747" s="479"/>
      <c r="BPY747" s="479"/>
      <c r="BPZ747" s="479"/>
      <c r="BQA747" s="479"/>
      <c r="BQB747" s="479"/>
      <c r="BQC747" s="479"/>
      <c r="BQD747" s="479"/>
      <c r="BQE747" s="479"/>
      <c r="BQF747" s="479"/>
      <c r="BQG747" s="479"/>
      <c r="BQH747" s="479"/>
      <c r="BQI747" s="479"/>
      <c r="BQJ747" s="479"/>
      <c r="BQK747" s="479"/>
      <c r="BQL747" s="479"/>
      <c r="BQM747" s="479"/>
      <c r="BQN747" s="479"/>
      <c r="BQO747" s="479"/>
      <c r="BQP747" s="479"/>
      <c r="BQQ747" s="479"/>
      <c r="BQR747" s="479"/>
      <c r="BQS747" s="479"/>
      <c r="BQT747" s="479"/>
      <c r="BQU747" s="479"/>
      <c r="BQV747" s="479"/>
      <c r="BQW747" s="479"/>
      <c r="BQX747" s="479"/>
      <c r="BQY747" s="479"/>
      <c r="BQZ747" s="479"/>
      <c r="BRA747" s="479"/>
      <c r="BRB747" s="479"/>
      <c r="BRC747" s="479"/>
      <c r="BRD747" s="479"/>
      <c r="BRE747" s="479"/>
      <c r="BRF747" s="479"/>
      <c r="BRG747" s="479"/>
      <c r="BRH747" s="479"/>
      <c r="BRI747" s="479"/>
      <c r="BRJ747" s="479"/>
      <c r="BRK747" s="479"/>
      <c r="BRL747" s="479"/>
      <c r="BRM747" s="479"/>
      <c r="BRN747" s="479"/>
      <c r="BRO747" s="479"/>
      <c r="BRP747" s="479"/>
      <c r="BRQ747" s="479"/>
      <c r="BRR747" s="479"/>
      <c r="BRS747" s="479"/>
      <c r="BRT747" s="479"/>
      <c r="BRU747" s="479"/>
      <c r="BRV747" s="479"/>
      <c r="BRW747" s="479"/>
      <c r="BRX747" s="479"/>
      <c r="BRY747" s="479"/>
      <c r="BRZ747" s="479"/>
      <c r="BSA747" s="479"/>
      <c r="BSB747" s="479"/>
      <c r="BSC747" s="479"/>
      <c r="BSD747" s="479"/>
      <c r="BSE747" s="479"/>
      <c r="BSF747" s="479"/>
      <c r="BSG747" s="479"/>
      <c r="BSH747" s="479"/>
      <c r="BSI747" s="479"/>
      <c r="BSJ747" s="479"/>
      <c r="BSK747" s="479"/>
      <c r="BSL747" s="479"/>
      <c r="BSM747" s="479"/>
      <c r="BSN747" s="479"/>
      <c r="BSO747" s="479"/>
      <c r="BSP747" s="479"/>
      <c r="BSQ747" s="479"/>
      <c r="BSR747" s="479"/>
      <c r="BSS747" s="479"/>
      <c r="BST747" s="479"/>
      <c r="BSU747" s="479"/>
      <c r="BSV747" s="479"/>
      <c r="BSW747" s="479"/>
      <c r="BSX747" s="479"/>
      <c r="BSY747" s="479"/>
      <c r="BSZ747" s="479"/>
      <c r="BTA747" s="479"/>
      <c r="BTB747" s="479"/>
      <c r="BTC747" s="479"/>
      <c r="BTD747" s="479"/>
      <c r="BTE747" s="479"/>
      <c r="BTF747" s="479"/>
      <c r="BTG747" s="479"/>
      <c r="BTH747" s="479"/>
      <c r="BTI747" s="479"/>
      <c r="BTJ747" s="479"/>
      <c r="BTK747" s="479"/>
      <c r="BTL747" s="479"/>
      <c r="BTM747" s="479"/>
      <c r="BTN747" s="479"/>
      <c r="BTO747" s="479"/>
      <c r="BTP747" s="479"/>
      <c r="BTQ747" s="479"/>
      <c r="BTR747" s="479"/>
      <c r="BTS747" s="479"/>
      <c r="BTT747" s="479"/>
      <c r="BTU747" s="479"/>
      <c r="BTV747" s="479"/>
      <c r="BTW747" s="479"/>
      <c r="BTX747" s="479"/>
      <c r="BTY747" s="479"/>
      <c r="BTZ747" s="479"/>
      <c r="BUA747" s="479"/>
      <c r="BUB747" s="479"/>
      <c r="BUC747" s="479"/>
      <c r="BUD747" s="479"/>
      <c r="BUE747" s="479"/>
      <c r="BUF747" s="479"/>
      <c r="BUG747" s="479"/>
      <c r="BUH747" s="479"/>
      <c r="BUI747" s="479"/>
      <c r="BUJ747" s="479"/>
      <c r="BUK747" s="479"/>
      <c r="BUL747" s="479"/>
      <c r="BUM747" s="479"/>
      <c r="BUN747" s="479"/>
      <c r="BUO747" s="479"/>
      <c r="BUP747" s="479"/>
      <c r="BUQ747" s="479"/>
      <c r="BUR747" s="479"/>
      <c r="BUS747" s="479"/>
      <c r="BUT747" s="479"/>
      <c r="BUU747" s="479"/>
      <c r="BUV747" s="479"/>
      <c r="BUW747" s="479"/>
      <c r="BUX747" s="479"/>
      <c r="BUY747" s="479"/>
      <c r="BUZ747" s="479"/>
      <c r="BVA747" s="479"/>
      <c r="BVB747" s="479"/>
      <c r="BVC747" s="479"/>
      <c r="BVD747" s="479"/>
      <c r="BVE747" s="479"/>
      <c r="BVF747" s="479"/>
      <c r="BVG747" s="479"/>
      <c r="BVH747" s="479"/>
      <c r="BVI747" s="479"/>
      <c r="BVJ747" s="479"/>
      <c r="BVK747" s="479"/>
      <c r="BVL747" s="479"/>
      <c r="BVM747" s="479"/>
      <c r="BVN747" s="479"/>
      <c r="BVO747" s="479"/>
      <c r="BVP747" s="479"/>
      <c r="BVQ747" s="479"/>
      <c r="BVR747" s="479"/>
      <c r="BVS747" s="479"/>
      <c r="BVT747" s="479"/>
      <c r="BVU747" s="479"/>
      <c r="BVV747" s="479"/>
      <c r="BVW747" s="479"/>
      <c r="BVX747" s="479"/>
      <c r="BVY747" s="479"/>
      <c r="BVZ747" s="479"/>
      <c r="BWA747" s="479"/>
      <c r="BWB747" s="479"/>
      <c r="BWC747" s="479"/>
      <c r="BWD747" s="479"/>
      <c r="BWE747" s="479"/>
      <c r="BWF747" s="479"/>
      <c r="BWG747" s="479"/>
      <c r="BWH747" s="479"/>
      <c r="BWI747" s="479"/>
      <c r="BWJ747" s="479"/>
      <c r="BWK747" s="479"/>
      <c r="BWL747" s="479"/>
      <c r="BWM747" s="479"/>
      <c r="BWN747" s="479"/>
      <c r="BWO747" s="479"/>
      <c r="BWP747" s="479"/>
      <c r="BWQ747" s="479"/>
      <c r="BWR747" s="479"/>
      <c r="BWS747" s="479"/>
      <c r="BWT747" s="479"/>
      <c r="BWU747" s="479"/>
      <c r="BWV747" s="479"/>
      <c r="BWW747" s="479"/>
      <c r="BWX747" s="479"/>
      <c r="BWY747" s="479"/>
      <c r="BWZ747" s="479"/>
      <c r="BXA747" s="479"/>
      <c r="BXB747" s="479"/>
      <c r="BXC747" s="479"/>
      <c r="BXD747" s="479"/>
      <c r="BXE747" s="479"/>
      <c r="BXF747" s="479"/>
      <c r="BXG747" s="479"/>
      <c r="BXH747" s="479"/>
      <c r="BXI747" s="479"/>
      <c r="BXJ747" s="479"/>
      <c r="BXK747" s="479"/>
      <c r="BXL747" s="479"/>
      <c r="BXM747" s="479"/>
      <c r="BXN747" s="479"/>
      <c r="BXO747" s="479"/>
      <c r="BXP747" s="479"/>
      <c r="BXQ747" s="479"/>
      <c r="BXR747" s="479"/>
      <c r="BXS747" s="479"/>
      <c r="BXT747" s="479"/>
      <c r="BXU747" s="479"/>
      <c r="BXV747" s="479"/>
      <c r="BXW747" s="479"/>
      <c r="BXX747" s="479"/>
      <c r="BXY747" s="479"/>
      <c r="BXZ747" s="479"/>
      <c r="BYA747" s="479"/>
      <c r="BYB747" s="479"/>
      <c r="BYC747" s="479"/>
      <c r="BYD747" s="479"/>
      <c r="BYE747" s="479"/>
      <c r="BYF747" s="479"/>
      <c r="BYG747" s="479"/>
      <c r="BYH747" s="479"/>
      <c r="BYI747" s="479"/>
      <c r="BYJ747" s="479"/>
      <c r="BYK747" s="479"/>
      <c r="BYL747" s="479"/>
      <c r="BYM747" s="479"/>
      <c r="BYN747" s="479"/>
      <c r="BYO747" s="479"/>
      <c r="BYP747" s="479"/>
      <c r="BYQ747" s="479"/>
      <c r="BYR747" s="479"/>
      <c r="BYS747" s="479"/>
      <c r="BYT747" s="479"/>
      <c r="BYU747" s="479"/>
      <c r="BYV747" s="479"/>
      <c r="BYW747" s="479"/>
      <c r="BYX747" s="479"/>
      <c r="BYY747" s="479"/>
      <c r="BYZ747" s="479"/>
      <c r="BZA747" s="479"/>
      <c r="BZB747" s="479"/>
      <c r="BZC747" s="479"/>
      <c r="BZD747" s="479"/>
      <c r="BZE747" s="479"/>
      <c r="BZF747" s="479"/>
      <c r="BZG747" s="479"/>
      <c r="BZH747" s="479"/>
      <c r="BZI747" s="479"/>
      <c r="BZJ747" s="479"/>
      <c r="BZK747" s="479"/>
      <c r="BZL747" s="479"/>
      <c r="BZM747" s="479"/>
      <c r="BZN747" s="479"/>
      <c r="BZO747" s="479"/>
      <c r="BZP747" s="479"/>
      <c r="BZQ747" s="479"/>
      <c r="BZR747" s="479"/>
      <c r="BZS747" s="479"/>
      <c r="BZT747" s="479"/>
      <c r="BZU747" s="479"/>
      <c r="BZV747" s="479"/>
      <c r="BZW747" s="479"/>
      <c r="BZX747" s="479"/>
      <c r="BZY747" s="479"/>
      <c r="BZZ747" s="479"/>
      <c r="CAA747" s="479"/>
      <c r="CAB747" s="479"/>
      <c r="CAC747" s="479"/>
      <c r="CAD747" s="479"/>
      <c r="CAE747" s="479"/>
      <c r="CAF747" s="479"/>
      <c r="CAG747" s="479"/>
      <c r="CAH747" s="479"/>
      <c r="CAI747" s="479"/>
      <c r="CAJ747" s="479"/>
      <c r="CAK747" s="479"/>
      <c r="CAL747" s="479"/>
      <c r="CAM747" s="479"/>
      <c r="CAN747" s="479"/>
      <c r="CAO747" s="479"/>
      <c r="CAP747" s="479"/>
      <c r="CAQ747" s="479"/>
      <c r="CAR747" s="479"/>
      <c r="CAS747" s="479"/>
      <c r="CAT747" s="479"/>
      <c r="CAU747" s="479"/>
      <c r="CAV747" s="479"/>
      <c r="CAW747" s="479"/>
      <c r="CAX747" s="479"/>
      <c r="CAY747" s="479"/>
      <c r="CAZ747" s="479"/>
      <c r="CBA747" s="479"/>
      <c r="CBB747" s="479"/>
      <c r="CBC747" s="479"/>
      <c r="CBD747" s="479"/>
      <c r="CBE747" s="479"/>
      <c r="CBF747" s="479"/>
      <c r="CBG747" s="479"/>
      <c r="CBH747" s="479"/>
      <c r="CBI747" s="479"/>
      <c r="CBJ747" s="479"/>
      <c r="CBK747" s="479"/>
      <c r="CBL747" s="479"/>
      <c r="CBM747" s="479"/>
      <c r="CBN747" s="479"/>
      <c r="CBO747" s="479"/>
      <c r="CBP747" s="479"/>
      <c r="CBQ747" s="479"/>
      <c r="CBR747" s="479"/>
      <c r="CBS747" s="479"/>
      <c r="CBT747" s="479"/>
      <c r="CBU747" s="479"/>
      <c r="CBV747" s="479"/>
      <c r="CBW747" s="479"/>
      <c r="CBX747" s="479"/>
      <c r="CBY747" s="479"/>
      <c r="CBZ747" s="479"/>
      <c r="CCA747" s="479"/>
      <c r="CCB747" s="479"/>
      <c r="CCC747" s="479"/>
      <c r="CCD747" s="479"/>
      <c r="CCE747" s="479"/>
      <c r="CCF747" s="479"/>
      <c r="CCG747" s="479"/>
      <c r="CCH747" s="479"/>
      <c r="CCI747" s="479"/>
      <c r="CCJ747" s="479"/>
      <c r="CCK747" s="479"/>
      <c r="CCL747" s="479"/>
      <c r="CCM747" s="479"/>
      <c r="CCN747" s="479"/>
      <c r="CCO747" s="479"/>
      <c r="CCP747" s="479"/>
      <c r="CCQ747" s="479"/>
      <c r="CCR747" s="479"/>
      <c r="CCS747" s="479"/>
      <c r="CCT747" s="479"/>
      <c r="CCU747" s="479"/>
      <c r="CCV747" s="479"/>
      <c r="CCW747" s="479"/>
      <c r="CCX747" s="479"/>
      <c r="CCY747" s="479"/>
      <c r="CCZ747" s="479"/>
      <c r="CDA747" s="479"/>
      <c r="CDB747" s="479"/>
      <c r="CDC747" s="479"/>
      <c r="CDD747" s="479"/>
      <c r="CDE747" s="479"/>
      <c r="CDF747" s="479"/>
      <c r="CDG747" s="479"/>
      <c r="CDH747" s="479"/>
      <c r="CDI747" s="479"/>
      <c r="CDJ747" s="479"/>
      <c r="CDK747" s="479"/>
      <c r="CDL747" s="479"/>
      <c r="CDM747" s="479"/>
      <c r="CDN747" s="479"/>
      <c r="CDO747" s="479"/>
      <c r="CDP747" s="479"/>
      <c r="CDQ747" s="479"/>
      <c r="CDR747" s="479"/>
      <c r="CDS747" s="479"/>
      <c r="CDT747" s="479"/>
      <c r="CDU747" s="479"/>
      <c r="CDV747" s="479"/>
      <c r="CDW747" s="479"/>
      <c r="CDX747" s="479"/>
      <c r="CDY747" s="479"/>
      <c r="CDZ747" s="479"/>
      <c r="CEA747" s="479"/>
      <c r="CEB747" s="479"/>
      <c r="CEC747" s="479"/>
      <c r="CED747" s="479"/>
      <c r="CEE747" s="479"/>
      <c r="CEF747" s="479"/>
      <c r="CEG747" s="479"/>
      <c r="CEH747" s="479"/>
      <c r="CEI747" s="479"/>
      <c r="CEJ747" s="479"/>
      <c r="CEK747" s="479"/>
      <c r="CEL747" s="479"/>
      <c r="CEM747" s="479"/>
      <c r="CEN747" s="479"/>
      <c r="CEO747" s="479"/>
      <c r="CEP747" s="479"/>
      <c r="CEQ747" s="479"/>
      <c r="CER747" s="479"/>
      <c r="CES747" s="479"/>
      <c r="CET747" s="479"/>
      <c r="CEU747" s="479"/>
      <c r="CEV747" s="479"/>
      <c r="CEW747" s="479"/>
      <c r="CEX747" s="479"/>
      <c r="CEY747" s="479"/>
      <c r="CEZ747" s="479"/>
      <c r="CFA747" s="479"/>
      <c r="CFB747" s="479"/>
      <c r="CFC747" s="479"/>
      <c r="CFD747" s="479"/>
      <c r="CFE747" s="479"/>
      <c r="CFF747" s="479"/>
      <c r="CFG747" s="479"/>
      <c r="CFH747" s="479"/>
      <c r="CFI747" s="479"/>
      <c r="CFJ747" s="479"/>
      <c r="CFK747" s="479"/>
      <c r="CFL747" s="479"/>
      <c r="CFM747" s="479"/>
      <c r="CFN747" s="479"/>
      <c r="CFO747" s="479"/>
      <c r="CFP747" s="479"/>
      <c r="CFQ747" s="479"/>
      <c r="CFR747" s="479"/>
      <c r="CFS747" s="479"/>
      <c r="CFT747" s="479"/>
      <c r="CFU747" s="479"/>
      <c r="CFV747" s="479"/>
      <c r="CFW747" s="479"/>
      <c r="CFX747" s="479"/>
      <c r="CFY747" s="479"/>
      <c r="CFZ747" s="479"/>
      <c r="CGA747" s="479"/>
      <c r="CGB747" s="479"/>
      <c r="CGC747" s="479"/>
      <c r="CGD747" s="479"/>
      <c r="CGE747" s="479"/>
      <c r="CGF747" s="479"/>
      <c r="CGG747" s="479"/>
      <c r="CGH747" s="479"/>
      <c r="CGI747" s="479"/>
      <c r="CGJ747" s="479"/>
      <c r="CGK747" s="479"/>
      <c r="CGL747" s="479"/>
      <c r="CGM747" s="479"/>
      <c r="CGN747" s="479"/>
      <c r="CGO747" s="479"/>
      <c r="CGP747" s="479"/>
      <c r="CGQ747" s="479"/>
      <c r="CGR747" s="479"/>
      <c r="CGS747" s="479"/>
      <c r="CGT747" s="479"/>
      <c r="CGU747" s="479"/>
      <c r="CGV747" s="479"/>
      <c r="CGW747" s="479"/>
      <c r="CGX747" s="479"/>
      <c r="CGY747" s="479"/>
      <c r="CGZ747" s="479"/>
      <c r="CHA747" s="479"/>
      <c r="CHB747" s="479"/>
      <c r="CHC747" s="479"/>
      <c r="CHD747" s="479"/>
      <c r="CHE747" s="479"/>
      <c r="CHF747" s="479"/>
      <c r="CHG747" s="479"/>
      <c r="CHH747" s="479"/>
      <c r="CHI747" s="479"/>
      <c r="CHJ747" s="479"/>
      <c r="CHK747" s="479"/>
      <c r="CHL747" s="479"/>
      <c r="CHM747" s="479"/>
      <c r="CHN747" s="479"/>
      <c r="CHO747" s="479"/>
      <c r="CHP747" s="479"/>
      <c r="CHQ747" s="479"/>
      <c r="CHR747" s="479"/>
      <c r="CHS747" s="479"/>
      <c r="CHT747" s="479"/>
      <c r="CHU747" s="479"/>
      <c r="CHV747" s="479"/>
      <c r="CHW747" s="479"/>
      <c r="CHX747" s="479"/>
      <c r="CHY747" s="479"/>
      <c r="CHZ747" s="479"/>
      <c r="CIA747" s="479"/>
      <c r="CIB747" s="479"/>
      <c r="CIC747" s="479"/>
      <c r="CID747" s="479"/>
      <c r="CIE747" s="479"/>
      <c r="CIF747" s="479"/>
      <c r="CIG747" s="479"/>
      <c r="CIH747" s="479"/>
      <c r="CII747" s="479"/>
      <c r="CIJ747" s="479"/>
      <c r="CIK747" s="479"/>
      <c r="CIL747" s="479"/>
      <c r="CIM747" s="479"/>
      <c r="CIN747" s="479"/>
      <c r="CIO747" s="479"/>
      <c r="CIP747" s="479"/>
      <c r="CIQ747" s="479"/>
      <c r="CIR747" s="479"/>
      <c r="CIS747" s="479"/>
      <c r="CIT747" s="479"/>
      <c r="CIU747" s="479"/>
      <c r="CIV747" s="479"/>
      <c r="CIW747" s="479"/>
      <c r="CIX747" s="479"/>
      <c r="CIY747" s="479"/>
      <c r="CIZ747" s="479"/>
      <c r="CJA747" s="479"/>
      <c r="CJB747" s="479"/>
      <c r="CJC747" s="479"/>
      <c r="CJD747" s="479"/>
      <c r="CJE747" s="479"/>
      <c r="CJF747" s="479"/>
      <c r="CJG747" s="479"/>
      <c r="CJH747" s="479"/>
      <c r="CJI747" s="479"/>
      <c r="CJJ747" s="479"/>
      <c r="CJK747" s="479"/>
      <c r="CJL747" s="479"/>
      <c r="CJM747" s="479"/>
      <c r="CJN747" s="479"/>
      <c r="CJO747" s="479"/>
      <c r="CJP747" s="479"/>
      <c r="CJQ747" s="479"/>
      <c r="CJR747" s="479"/>
      <c r="CJS747" s="479"/>
      <c r="CJT747" s="479"/>
      <c r="CJU747" s="479"/>
      <c r="CJV747" s="479"/>
      <c r="CJW747" s="479"/>
      <c r="CJX747" s="479"/>
      <c r="CJY747" s="479"/>
      <c r="CJZ747" s="479"/>
      <c r="CKA747" s="479"/>
      <c r="CKB747" s="479"/>
      <c r="CKC747" s="479"/>
      <c r="CKD747" s="479"/>
      <c r="CKE747" s="479"/>
      <c r="CKF747" s="479"/>
      <c r="CKG747" s="479"/>
      <c r="CKH747" s="479"/>
      <c r="CKI747" s="479"/>
      <c r="CKJ747" s="479"/>
      <c r="CKK747" s="479"/>
      <c r="CKL747" s="479"/>
      <c r="CKM747" s="479"/>
      <c r="CKN747" s="479"/>
      <c r="CKO747" s="479"/>
      <c r="CKP747" s="479"/>
      <c r="CKQ747" s="479"/>
      <c r="CKR747" s="479"/>
      <c r="CKS747" s="479"/>
      <c r="CKT747" s="479"/>
      <c r="CKU747" s="479"/>
      <c r="CKV747" s="479"/>
      <c r="CKW747" s="479"/>
      <c r="CKX747" s="479"/>
      <c r="CKY747" s="479"/>
      <c r="CKZ747" s="479"/>
      <c r="CLA747" s="479"/>
      <c r="CLB747" s="479"/>
      <c r="CLC747" s="479"/>
      <c r="CLD747" s="479"/>
      <c r="CLE747" s="479"/>
      <c r="CLF747" s="479"/>
      <c r="CLG747" s="479"/>
      <c r="CLH747" s="479"/>
      <c r="CLI747" s="479"/>
      <c r="CLJ747" s="479"/>
      <c r="CLK747" s="479"/>
      <c r="CLL747" s="479"/>
      <c r="CLM747" s="479"/>
      <c r="CLN747" s="479"/>
      <c r="CLO747" s="479"/>
      <c r="CLP747" s="479"/>
      <c r="CLQ747" s="479"/>
      <c r="CLR747" s="479"/>
      <c r="CLS747" s="479"/>
      <c r="CLT747" s="479"/>
      <c r="CLU747" s="479"/>
      <c r="CLV747" s="479"/>
      <c r="CLW747" s="479"/>
      <c r="CLX747" s="479"/>
      <c r="CLY747" s="479"/>
      <c r="CLZ747" s="479"/>
      <c r="CMA747" s="479"/>
      <c r="CMB747" s="479"/>
      <c r="CMC747" s="479"/>
      <c r="CMD747" s="479"/>
      <c r="CME747" s="479"/>
      <c r="CMF747" s="479"/>
      <c r="CMG747" s="479"/>
      <c r="CMH747" s="479"/>
      <c r="CMI747" s="479"/>
      <c r="CMJ747" s="479"/>
      <c r="CMK747" s="479"/>
      <c r="CML747" s="479"/>
      <c r="CMM747" s="479"/>
      <c r="CMN747" s="479"/>
      <c r="CMO747" s="479"/>
      <c r="CMP747" s="479"/>
      <c r="CMQ747" s="479"/>
      <c r="CMR747" s="479"/>
      <c r="CMS747" s="479"/>
      <c r="CMT747" s="479"/>
      <c r="CMU747" s="479"/>
      <c r="CMV747" s="479"/>
      <c r="CMW747" s="479"/>
      <c r="CMX747" s="479"/>
      <c r="CMY747" s="479"/>
      <c r="CMZ747" s="479"/>
      <c r="CNA747" s="479"/>
      <c r="CNB747" s="479"/>
      <c r="CNC747" s="479"/>
      <c r="CND747" s="479"/>
      <c r="CNE747" s="479"/>
      <c r="CNF747" s="479"/>
      <c r="CNG747" s="479"/>
      <c r="CNH747" s="479"/>
      <c r="CNI747" s="479"/>
      <c r="CNJ747" s="479"/>
      <c r="CNK747" s="479"/>
      <c r="CNL747" s="479"/>
      <c r="CNM747" s="479"/>
      <c r="CNN747" s="479"/>
      <c r="CNO747" s="479"/>
      <c r="CNP747" s="479"/>
      <c r="CNQ747" s="479"/>
      <c r="CNR747" s="479"/>
      <c r="CNS747" s="479"/>
      <c r="CNT747" s="479"/>
      <c r="CNU747" s="479"/>
      <c r="CNV747" s="479"/>
      <c r="CNW747" s="479"/>
      <c r="CNX747" s="479"/>
      <c r="CNY747" s="479"/>
      <c r="CNZ747" s="479"/>
      <c r="COA747" s="479"/>
      <c r="COB747" s="479"/>
      <c r="COC747" s="479"/>
      <c r="COD747" s="479"/>
      <c r="COE747" s="479"/>
      <c r="COF747" s="479"/>
      <c r="COG747" s="479"/>
      <c r="COH747" s="479"/>
      <c r="COI747" s="479"/>
      <c r="COJ747" s="479"/>
      <c r="COK747" s="479"/>
      <c r="COL747" s="479"/>
      <c r="COM747" s="479"/>
      <c r="CON747" s="479"/>
      <c r="COO747" s="479"/>
      <c r="COP747" s="479"/>
      <c r="COQ747" s="479"/>
      <c r="COR747" s="479"/>
      <c r="COS747" s="479"/>
      <c r="COT747" s="479"/>
      <c r="COU747" s="479"/>
      <c r="COV747" s="479"/>
      <c r="COW747" s="479"/>
      <c r="COX747" s="479"/>
      <c r="COY747" s="479"/>
      <c r="COZ747" s="479"/>
      <c r="CPA747" s="479"/>
      <c r="CPB747" s="479"/>
      <c r="CPC747" s="479"/>
      <c r="CPD747" s="479"/>
      <c r="CPE747" s="479"/>
      <c r="CPF747" s="479"/>
      <c r="CPG747" s="479"/>
      <c r="CPH747" s="479"/>
      <c r="CPI747" s="479"/>
      <c r="CPJ747" s="479"/>
      <c r="CPK747" s="479"/>
      <c r="CPL747" s="479"/>
      <c r="CPM747" s="479"/>
      <c r="CPN747" s="479"/>
      <c r="CPO747" s="479"/>
      <c r="CPP747" s="479"/>
      <c r="CPQ747" s="479"/>
      <c r="CPR747" s="479"/>
      <c r="CPS747" s="479"/>
      <c r="CPT747" s="479"/>
      <c r="CPU747" s="479"/>
      <c r="CPV747" s="479"/>
      <c r="CPW747" s="479"/>
      <c r="CPX747" s="479"/>
      <c r="CPY747" s="479"/>
      <c r="CPZ747" s="479"/>
      <c r="CQA747" s="479"/>
      <c r="CQB747" s="479"/>
      <c r="CQC747" s="479"/>
      <c r="CQD747" s="479"/>
      <c r="CQE747" s="479"/>
      <c r="CQF747" s="479"/>
      <c r="CQG747" s="479"/>
      <c r="CQH747" s="479"/>
      <c r="CQI747" s="479"/>
      <c r="CQJ747" s="479"/>
      <c r="CQK747" s="479"/>
      <c r="CQL747" s="479"/>
      <c r="CQM747" s="479"/>
      <c r="CQN747" s="479"/>
      <c r="CQO747" s="479"/>
      <c r="CQP747" s="479"/>
      <c r="CQQ747" s="479"/>
      <c r="CQR747" s="479"/>
      <c r="CQS747" s="479"/>
      <c r="CQT747" s="479"/>
      <c r="CQU747" s="479"/>
      <c r="CQV747" s="479"/>
      <c r="CQW747" s="479"/>
      <c r="CQX747" s="479"/>
      <c r="CQY747" s="479"/>
      <c r="CQZ747" s="479"/>
      <c r="CRA747" s="479"/>
      <c r="CRB747" s="479"/>
      <c r="CRC747" s="479"/>
      <c r="CRD747" s="479"/>
      <c r="CRE747" s="479"/>
      <c r="CRF747" s="479"/>
      <c r="CRG747" s="479"/>
      <c r="CRH747" s="479"/>
      <c r="CRI747" s="479"/>
      <c r="CRJ747" s="479"/>
      <c r="CRK747" s="479"/>
      <c r="CRL747" s="479"/>
      <c r="CRM747" s="479"/>
      <c r="CRN747" s="479"/>
      <c r="CRO747" s="479"/>
      <c r="CRP747" s="479"/>
      <c r="CRQ747" s="479"/>
      <c r="CRR747" s="479"/>
      <c r="CRS747" s="479"/>
      <c r="CRT747" s="479"/>
      <c r="CRU747" s="479"/>
      <c r="CRV747" s="479"/>
      <c r="CRW747" s="479"/>
      <c r="CRX747" s="479"/>
      <c r="CRY747" s="479"/>
      <c r="CRZ747" s="479"/>
      <c r="CSA747" s="479"/>
      <c r="CSB747" s="479"/>
      <c r="CSC747" s="479"/>
      <c r="CSD747" s="479"/>
      <c r="CSE747" s="479"/>
      <c r="CSF747" s="479"/>
      <c r="CSG747" s="479"/>
      <c r="CSH747" s="479"/>
      <c r="CSI747" s="479"/>
      <c r="CSJ747" s="479"/>
      <c r="CSK747" s="479"/>
      <c r="CSL747" s="479"/>
      <c r="CSM747" s="479"/>
      <c r="CSN747" s="479"/>
      <c r="CSO747" s="479"/>
      <c r="CSP747" s="479"/>
      <c r="CSQ747" s="479"/>
      <c r="CSR747" s="479"/>
      <c r="CSS747" s="479"/>
      <c r="CST747" s="479"/>
      <c r="CSU747" s="479"/>
      <c r="CSV747" s="479"/>
      <c r="CSW747" s="479"/>
      <c r="CSX747" s="479"/>
      <c r="CSY747" s="479"/>
      <c r="CSZ747" s="479"/>
      <c r="CTA747" s="479"/>
      <c r="CTB747" s="479"/>
      <c r="CTC747" s="479"/>
      <c r="CTD747" s="479"/>
      <c r="CTE747" s="479"/>
      <c r="CTF747" s="479"/>
      <c r="CTG747" s="479"/>
      <c r="CTH747" s="479"/>
      <c r="CTI747" s="479"/>
      <c r="CTJ747" s="479"/>
      <c r="CTK747" s="479"/>
      <c r="CTL747" s="479"/>
      <c r="CTM747" s="479"/>
      <c r="CTN747" s="479"/>
      <c r="CTO747" s="479"/>
      <c r="CTP747" s="479"/>
      <c r="CTQ747" s="479"/>
      <c r="CTR747" s="479"/>
      <c r="CTS747" s="479"/>
      <c r="CTT747" s="479"/>
      <c r="CTU747" s="479"/>
      <c r="CTV747" s="479"/>
      <c r="CTW747" s="479"/>
      <c r="CTX747" s="479"/>
      <c r="CTY747" s="479"/>
      <c r="CTZ747" s="479"/>
      <c r="CUA747" s="479"/>
      <c r="CUB747" s="479"/>
      <c r="CUC747" s="479"/>
      <c r="CUD747" s="479"/>
      <c r="CUE747" s="479"/>
      <c r="CUF747" s="479"/>
      <c r="CUG747" s="479"/>
      <c r="CUH747" s="479"/>
      <c r="CUI747" s="479"/>
      <c r="CUJ747" s="479"/>
      <c r="CUK747" s="479"/>
      <c r="CUL747" s="479"/>
      <c r="CUM747" s="479"/>
      <c r="CUN747" s="479"/>
      <c r="CUO747" s="479"/>
      <c r="CUP747" s="479"/>
      <c r="CUQ747" s="479"/>
      <c r="CUR747" s="479"/>
      <c r="CUS747" s="479"/>
      <c r="CUT747" s="479"/>
      <c r="CUU747" s="479"/>
      <c r="CUV747" s="479"/>
      <c r="CUW747" s="479"/>
      <c r="CUX747" s="479"/>
      <c r="CUY747" s="479"/>
      <c r="CUZ747" s="479"/>
      <c r="CVA747" s="479"/>
      <c r="CVB747" s="479"/>
      <c r="CVC747" s="479"/>
      <c r="CVD747" s="479"/>
      <c r="CVE747" s="479"/>
      <c r="CVF747" s="479"/>
      <c r="CVG747" s="479"/>
      <c r="CVH747" s="479"/>
      <c r="CVI747" s="479"/>
      <c r="CVJ747" s="479"/>
      <c r="CVK747" s="479"/>
      <c r="CVL747" s="479"/>
      <c r="CVM747" s="479"/>
      <c r="CVN747" s="479"/>
      <c r="CVO747" s="479"/>
      <c r="CVP747" s="479"/>
      <c r="CVQ747" s="479"/>
      <c r="CVR747" s="479"/>
      <c r="CVS747" s="479"/>
      <c r="CVT747" s="479"/>
      <c r="CVU747" s="479"/>
      <c r="CVV747" s="479"/>
      <c r="CVW747" s="479"/>
      <c r="CVX747" s="479"/>
      <c r="CVY747" s="479"/>
      <c r="CVZ747" s="479"/>
      <c r="CWA747" s="479"/>
      <c r="CWB747" s="479"/>
      <c r="CWC747" s="479"/>
      <c r="CWD747" s="479"/>
      <c r="CWE747" s="479"/>
      <c r="CWF747" s="479"/>
      <c r="CWG747" s="479"/>
      <c r="CWH747" s="479"/>
      <c r="CWI747" s="479"/>
      <c r="CWJ747" s="479"/>
      <c r="CWK747" s="479"/>
      <c r="CWL747" s="479"/>
      <c r="CWM747" s="479"/>
      <c r="CWN747" s="479"/>
      <c r="CWO747" s="479"/>
      <c r="CWP747" s="479"/>
      <c r="CWQ747" s="479"/>
      <c r="CWR747" s="479"/>
      <c r="CWS747" s="479"/>
      <c r="CWT747" s="479"/>
      <c r="CWU747" s="479"/>
      <c r="CWV747" s="479"/>
      <c r="CWW747" s="479"/>
      <c r="CWX747" s="479"/>
      <c r="CWY747" s="479"/>
      <c r="CWZ747" s="479"/>
      <c r="CXA747" s="479"/>
      <c r="CXB747" s="479"/>
      <c r="CXC747" s="479"/>
      <c r="CXD747" s="479"/>
      <c r="CXE747" s="479"/>
      <c r="CXF747" s="479"/>
      <c r="CXG747" s="479"/>
      <c r="CXH747" s="479"/>
      <c r="CXI747" s="479"/>
      <c r="CXJ747" s="479"/>
      <c r="CXK747" s="479"/>
      <c r="CXL747" s="479"/>
      <c r="CXM747" s="479"/>
      <c r="CXN747" s="479"/>
      <c r="CXO747" s="479"/>
      <c r="CXP747" s="479"/>
      <c r="CXQ747" s="479"/>
      <c r="CXR747" s="479"/>
      <c r="CXS747" s="479"/>
      <c r="CXT747" s="479"/>
      <c r="CXU747" s="479"/>
      <c r="CXV747" s="479"/>
      <c r="CXW747" s="479"/>
      <c r="CXX747" s="479"/>
      <c r="CXY747" s="479"/>
      <c r="CXZ747" s="479"/>
      <c r="CYA747" s="479"/>
      <c r="CYB747" s="479"/>
      <c r="CYC747" s="479"/>
      <c r="CYD747" s="479"/>
      <c r="CYE747" s="479"/>
      <c r="CYF747" s="479"/>
      <c r="CYG747" s="479"/>
      <c r="CYH747" s="479"/>
      <c r="CYI747" s="479"/>
      <c r="CYJ747" s="479"/>
      <c r="CYK747" s="479"/>
      <c r="CYL747" s="479"/>
      <c r="CYM747" s="479"/>
      <c r="CYN747" s="479"/>
      <c r="CYO747" s="479"/>
      <c r="CYP747" s="479"/>
      <c r="CYQ747" s="479"/>
      <c r="CYR747" s="479"/>
      <c r="CYS747" s="479"/>
      <c r="CYT747" s="479"/>
      <c r="CYU747" s="479"/>
      <c r="CYV747" s="479"/>
      <c r="CYW747" s="479"/>
      <c r="CYX747" s="479"/>
      <c r="CYY747" s="479"/>
      <c r="CYZ747" s="479"/>
      <c r="CZA747" s="479"/>
      <c r="CZB747" s="479"/>
      <c r="CZC747" s="479"/>
      <c r="CZD747" s="479"/>
      <c r="CZE747" s="479"/>
      <c r="CZF747" s="479"/>
      <c r="CZG747" s="479"/>
      <c r="CZH747" s="479"/>
      <c r="CZI747" s="479"/>
      <c r="CZJ747" s="479"/>
      <c r="CZK747" s="479"/>
      <c r="CZL747" s="479"/>
      <c r="CZM747" s="479"/>
      <c r="CZN747" s="479"/>
      <c r="CZO747" s="479"/>
      <c r="CZP747" s="479"/>
      <c r="CZQ747" s="479"/>
      <c r="CZR747" s="479"/>
      <c r="CZS747" s="479"/>
      <c r="CZT747" s="479"/>
      <c r="CZU747" s="479"/>
      <c r="CZV747" s="479"/>
      <c r="CZW747" s="479"/>
      <c r="CZX747" s="479"/>
      <c r="CZY747" s="479"/>
      <c r="CZZ747" s="479"/>
      <c r="DAA747" s="479"/>
      <c r="DAB747" s="479"/>
      <c r="DAC747" s="479"/>
      <c r="DAD747" s="479"/>
      <c r="DAE747" s="479"/>
      <c r="DAF747" s="479"/>
      <c r="DAG747" s="479"/>
      <c r="DAH747" s="479"/>
      <c r="DAI747" s="479"/>
      <c r="DAJ747" s="479"/>
      <c r="DAK747" s="479"/>
      <c r="DAL747" s="479"/>
      <c r="DAM747" s="479"/>
      <c r="DAN747" s="479"/>
      <c r="DAO747" s="479"/>
      <c r="DAP747" s="479"/>
      <c r="DAQ747" s="479"/>
      <c r="DAR747" s="479"/>
      <c r="DAS747" s="479"/>
      <c r="DAT747" s="479"/>
      <c r="DAU747" s="479"/>
      <c r="DAV747" s="479"/>
      <c r="DAW747" s="479"/>
      <c r="DAX747" s="479"/>
      <c r="DAY747" s="479"/>
      <c r="DAZ747" s="479"/>
      <c r="DBA747" s="479"/>
      <c r="DBB747" s="479"/>
      <c r="DBC747" s="479"/>
      <c r="DBD747" s="479"/>
      <c r="DBE747" s="479"/>
      <c r="DBF747" s="479"/>
      <c r="DBG747" s="479"/>
      <c r="DBH747" s="479"/>
      <c r="DBI747" s="479"/>
      <c r="DBJ747" s="479"/>
      <c r="DBK747" s="479"/>
      <c r="DBL747" s="479"/>
      <c r="DBM747" s="479"/>
      <c r="DBN747" s="479"/>
      <c r="DBO747" s="479"/>
      <c r="DBP747" s="479"/>
      <c r="DBQ747" s="479"/>
      <c r="DBR747" s="479"/>
      <c r="DBS747" s="479"/>
      <c r="DBT747" s="479"/>
      <c r="DBU747" s="479"/>
      <c r="DBV747" s="479"/>
      <c r="DBW747" s="479"/>
      <c r="DBX747" s="479"/>
      <c r="DBY747" s="479"/>
      <c r="DBZ747" s="479"/>
      <c r="DCA747" s="479"/>
      <c r="DCB747" s="479"/>
      <c r="DCC747" s="479"/>
      <c r="DCD747" s="479"/>
      <c r="DCE747" s="479"/>
      <c r="DCF747" s="479"/>
      <c r="DCG747" s="479"/>
      <c r="DCH747" s="479"/>
      <c r="DCI747" s="479"/>
      <c r="DCJ747" s="479"/>
      <c r="DCK747" s="479"/>
      <c r="DCL747" s="479"/>
      <c r="DCM747" s="479"/>
      <c r="DCN747" s="479"/>
      <c r="DCO747" s="479"/>
      <c r="DCP747" s="479"/>
      <c r="DCQ747" s="479"/>
      <c r="DCR747" s="479"/>
      <c r="DCS747" s="479"/>
      <c r="DCT747" s="479"/>
      <c r="DCU747" s="479"/>
      <c r="DCV747" s="479"/>
      <c r="DCW747" s="479"/>
      <c r="DCX747" s="479"/>
      <c r="DCY747" s="479"/>
      <c r="DCZ747" s="479"/>
      <c r="DDA747" s="479"/>
      <c r="DDB747" s="479"/>
      <c r="DDC747" s="479"/>
      <c r="DDD747" s="479"/>
      <c r="DDE747" s="479"/>
      <c r="DDF747" s="479"/>
      <c r="DDG747" s="479"/>
      <c r="DDH747" s="479"/>
      <c r="DDI747" s="479"/>
      <c r="DDJ747" s="479"/>
      <c r="DDK747" s="479"/>
      <c r="DDL747" s="479"/>
      <c r="DDM747" s="479"/>
      <c r="DDN747" s="479"/>
      <c r="DDO747" s="479"/>
      <c r="DDP747" s="479"/>
      <c r="DDQ747" s="479"/>
      <c r="DDR747" s="479"/>
      <c r="DDS747" s="479"/>
      <c r="DDT747" s="479"/>
      <c r="DDU747" s="479"/>
      <c r="DDV747" s="479"/>
      <c r="DDW747" s="479"/>
      <c r="DDX747" s="479"/>
      <c r="DDY747" s="479"/>
      <c r="DDZ747" s="479"/>
      <c r="DEA747" s="479"/>
      <c r="DEB747" s="479"/>
      <c r="DEC747" s="479"/>
      <c r="DED747" s="479"/>
      <c r="DEE747" s="479"/>
      <c r="DEF747" s="479"/>
      <c r="DEG747" s="479"/>
      <c r="DEH747" s="479"/>
      <c r="DEI747" s="479"/>
      <c r="DEJ747" s="479"/>
      <c r="DEK747" s="479"/>
      <c r="DEL747" s="479"/>
      <c r="DEM747" s="479"/>
      <c r="DEN747" s="479"/>
      <c r="DEO747" s="479"/>
      <c r="DEP747" s="479"/>
      <c r="DEQ747" s="479"/>
      <c r="DER747" s="479"/>
      <c r="DES747" s="479"/>
      <c r="DET747" s="479"/>
      <c r="DEU747" s="479"/>
      <c r="DEV747" s="479"/>
      <c r="DEW747" s="479"/>
      <c r="DEX747" s="479"/>
      <c r="DEY747" s="479"/>
      <c r="DEZ747" s="479"/>
      <c r="DFA747" s="479"/>
      <c r="DFB747" s="479"/>
      <c r="DFC747" s="479"/>
      <c r="DFD747" s="479"/>
      <c r="DFE747" s="479"/>
      <c r="DFF747" s="479"/>
      <c r="DFG747" s="479"/>
      <c r="DFH747" s="479"/>
      <c r="DFI747" s="479"/>
      <c r="DFJ747" s="479"/>
      <c r="DFK747" s="479"/>
      <c r="DFL747" s="479"/>
      <c r="DFM747" s="479"/>
      <c r="DFN747" s="479"/>
      <c r="DFO747" s="479"/>
      <c r="DFP747" s="479"/>
      <c r="DFQ747" s="479"/>
      <c r="DFR747" s="479"/>
      <c r="DFS747" s="479"/>
      <c r="DFT747" s="479"/>
      <c r="DFU747" s="479"/>
      <c r="DFV747" s="479"/>
      <c r="DFW747" s="479"/>
      <c r="DFX747" s="479"/>
      <c r="DFY747" s="479"/>
      <c r="DFZ747" s="479"/>
      <c r="DGA747" s="479"/>
      <c r="DGB747" s="479"/>
      <c r="DGC747" s="479"/>
      <c r="DGD747" s="479"/>
      <c r="DGE747" s="479"/>
      <c r="DGF747" s="479"/>
      <c r="DGG747" s="479"/>
      <c r="DGH747" s="479"/>
      <c r="DGI747" s="479"/>
      <c r="DGJ747" s="479"/>
      <c r="DGK747" s="479"/>
      <c r="DGL747" s="479"/>
      <c r="DGM747" s="479"/>
      <c r="DGN747" s="479"/>
      <c r="DGO747" s="479"/>
      <c r="DGP747" s="479"/>
      <c r="DGQ747" s="479"/>
      <c r="DGR747" s="479"/>
      <c r="DGS747" s="479"/>
      <c r="DGT747" s="479"/>
      <c r="DGU747" s="479"/>
      <c r="DGV747" s="479"/>
      <c r="DGW747" s="479"/>
      <c r="DGX747" s="479"/>
      <c r="DGY747" s="479"/>
      <c r="DGZ747" s="479"/>
      <c r="DHA747" s="479"/>
      <c r="DHB747" s="479"/>
      <c r="DHC747" s="479"/>
      <c r="DHD747" s="479"/>
      <c r="DHE747" s="479"/>
      <c r="DHF747" s="479"/>
      <c r="DHG747" s="479"/>
      <c r="DHH747" s="479"/>
      <c r="DHI747" s="479"/>
      <c r="DHJ747" s="479"/>
      <c r="DHK747" s="479"/>
      <c r="DHL747" s="479"/>
      <c r="DHM747" s="479"/>
      <c r="DHN747" s="479"/>
      <c r="DHO747" s="479"/>
      <c r="DHP747" s="479"/>
      <c r="DHQ747" s="479"/>
      <c r="DHR747" s="479"/>
      <c r="DHS747" s="479"/>
      <c r="DHT747" s="479"/>
      <c r="DHU747" s="479"/>
      <c r="DHV747" s="479"/>
      <c r="DHW747" s="479"/>
      <c r="DHX747" s="479"/>
      <c r="DHY747" s="479"/>
      <c r="DHZ747" s="479"/>
      <c r="DIA747" s="479"/>
      <c r="DIB747" s="479"/>
      <c r="DIC747" s="479"/>
      <c r="DID747" s="479"/>
      <c r="DIE747" s="479"/>
      <c r="DIF747" s="479"/>
      <c r="DIG747" s="479"/>
      <c r="DIH747" s="479"/>
      <c r="DII747" s="479"/>
      <c r="DIJ747" s="479"/>
      <c r="DIK747" s="479"/>
      <c r="DIL747" s="479"/>
      <c r="DIM747" s="479"/>
      <c r="DIN747" s="479"/>
      <c r="DIO747" s="479"/>
      <c r="DIP747" s="479"/>
      <c r="DIQ747" s="479"/>
      <c r="DIR747" s="479"/>
      <c r="DIS747" s="479"/>
      <c r="DIT747" s="479"/>
      <c r="DIU747" s="479"/>
      <c r="DIV747" s="479"/>
      <c r="DIW747" s="479"/>
      <c r="DIX747" s="479"/>
      <c r="DIY747" s="479"/>
      <c r="DIZ747" s="479"/>
      <c r="DJA747" s="479"/>
      <c r="DJB747" s="479"/>
      <c r="DJC747" s="479"/>
      <c r="DJD747" s="479"/>
      <c r="DJE747" s="479"/>
      <c r="DJF747" s="479"/>
      <c r="DJG747" s="479"/>
      <c r="DJH747" s="479"/>
      <c r="DJI747" s="479"/>
      <c r="DJJ747" s="479"/>
      <c r="DJK747" s="479"/>
      <c r="DJL747" s="479"/>
      <c r="DJM747" s="479"/>
      <c r="DJN747" s="479"/>
      <c r="DJO747" s="479"/>
      <c r="DJP747" s="479"/>
      <c r="DJQ747" s="479"/>
      <c r="DJR747" s="479"/>
      <c r="DJS747" s="479"/>
      <c r="DJT747" s="479"/>
      <c r="DJU747" s="479"/>
      <c r="DJV747" s="479"/>
      <c r="DJW747" s="479"/>
      <c r="DJX747" s="479"/>
      <c r="DJY747" s="479"/>
      <c r="DJZ747" s="479"/>
      <c r="DKA747" s="479"/>
      <c r="DKB747" s="479"/>
      <c r="DKC747" s="479"/>
      <c r="DKD747" s="479"/>
      <c r="DKE747" s="479"/>
      <c r="DKF747" s="479"/>
      <c r="DKG747" s="479"/>
      <c r="DKH747" s="479"/>
      <c r="DKI747" s="479"/>
      <c r="DKJ747" s="479"/>
      <c r="DKK747" s="479"/>
      <c r="DKL747" s="479"/>
      <c r="DKM747" s="479"/>
      <c r="DKN747" s="479"/>
      <c r="DKO747" s="479"/>
      <c r="DKP747" s="479"/>
      <c r="DKQ747" s="479"/>
      <c r="DKR747" s="479"/>
      <c r="DKS747" s="479"/>
      <c r="DKT747" s="479"/>
      <c r="DKU747" s="479"/>
      <c r="DKV747" s="479"/>
      <c r="DKW747" s="479"/>
      <c r="DKX747" s="479"/>
      <c r="DKY747" s="479"/>
      <c r="DKZ747" s="479"/>
      <c r="DLA747" s="479"/>
      <c r="DLB747" s="479"/>
      <c r="DLC747" s="479"/>
      <c r="DLD747" s="479"/>
      <c r="DLE747" s="479"/>
      <c r="DLF747" s="479"/>
      <c r="DLG747" s="479"/>
      <c r="DLH747" s="479"/>
      <c r="DLI747" s="479"/>
      <c r="DLJ747" s="479"/>
      <c r="DLK747" s="479"/>
      <c r="DLL747" s="479"/>
      <c r="DLM747" s="479"/>
      <c r="DLN747" s="479"/>
      <c r="DLO747" s="479"/>
      <c r="DLP747" s="479"/>
      <c r="DLQ747" s="479"/>
      <c r="DLR747" s="479"/>
      <c r="DLS747" s="479"/>
      <c r="DLT747" s="479"/>
      <c r="DLU747" s="479"/>
      <c r="DLV747" s="479"/>
      <c r="DLW747" s="479"/>
      <c r="DLX747" s="479"/>
      <c r="DLY747" s="479"/>
      <c r="DLZ747" s="479"/>
      <c r="DMA747" s="479"/>
      <c r="DMB747" s="479"/>
      <c r="DMC747" s="479"/>
      <c r="DMD747" s="479"/>
      <c r="DME747" s="479"/>
      <c r="DMF747" s="479"/>
      <c r="DMG747" s="479"/>
      <c r="DMH747" s="479"/>
      <c r="DMI747" s="479"/>
      <c r="DMJ747" s="479"/>
      <c r="DMK747" s="479"/>
      <c r="DML747" s="479"/>
      <c r="DMM747" s="479"/>
      <c r="DMN747" s="479"/>
      <c r="DMO747" s="479"/>
      <c r="DMP747" s="479"/>
      <c r="DMQ747" s="479"/>
      <c r="DMR747" s="479"/>
      <c r="DMS747" s="479"/>
      <c r="DMT747" s="479"/>
      <c r="DMU747" s="479"/>
      <c r="DMV747" s="479"/>
      <c r="DMW747" s="479"/>
      <c r="DMX747" s="479"/>
      <c r="DMY747" s="479"/>
      <c r="DMZ747" s="479"/>
      <c r="DNA747" s="479"/>
      <c r="DNB747" s="479"/>
      <c r="DNC747" s="479"/>
      <c r="DND747" s="479"/>
      <c r="DNE747" s="479"/>
      <c r="DNF747" s="479"/>
      <c r="DNG747" s="479"/>
      <c r="DNH747" s="479"/>
      <c r="DNI747" s="479"/>
      <c r="DNJ747" s="479"/>
      <c r="DNK747" s="479"/>
      <c r="DNL747" s="479"/>
      <c r="DNM747" s="479"/>
      <c r="DNN747" s="479"/>
      <c r="DNO747" s="479"/>
      <c r="DNP747" s="479"/>
      <c r="DNQ747" s="479"/>
      <c r="DNR747" s="479"/>
      <c r="DNS747" s="479"/>
      <c r="DNT747" s="479"/>
      <c r="DNU747" s="479"/>
      <c r="DNV747" s="479"/>
      <c r="DNW747" s="479"/>
      <c r="DNX747" s="479"/>
      <c r="DNY747" s="479"/>
      <c r="DNZ747" s="479"/>
      <c r="DOA747" s="479"/>
      <c r="DOB747" s="479"/>
      <c r="DOC747" s="479"/>
      <c r="DOD747" s="479"/>
      <c r="DOE747" s="479"/>
      <c r="DOF747" s="479"/>
      <c r="DOG747" s="479"/>
      <c r="DOH747" s="479"/>
      <c r="DOI747" s="479"/>
      <c r="DOJ747" s="479"/>
      <c r="DOK747" s="479"/>
      <c r="DOL747" s="479"/>
      <c r="DOM747" s="479"/>
      <c r="DON747" s="479"/>
      <c r="DOO747" s="479"/>
      <c r="DOP747" s="479"/>
      <c r="DOQ747" s="479"/>
      <c r="DOR747" s="479"/>
      <c r="DOS747" s="479"/>
      <c r="DOT747" s="479"/>
      <c r="DOU747" s="479"/>
      <c r="DOV747" s="479"/>
      <c r="DOW747" s="479"/>
      <c r="DOX747" s="479"/>
      <c r="DOY747" s="479"/>
      <c r="DOZ747" s="479"/>
      <c r="DPA747" s="479"/>
      <c r="DPB747" s="479"/>
      <c r="DPC747" s="479"/>
      <c r="DPD747" s="479"/>
      <c r="DPE747" s="479"/>
      <c r="DPF747" s="479"/>
      <c r="DPG747" s="479"/>
      <c r="DPH747" s="479"/>
      <c r="DPI747" s="479"/>
      <c r="DPJ747" s="479"/>
      <c r="DPK747" s="479"/>
      <c r="DPL747" s="479"/>
      <c r="DPM747" s="479"/>
      <c r="DPN747" s="479"/>
      <c r="DPO747" s="479"/>
      <c r="DPP747" s="479"/>
      <c r="DPQ747" s="479"/>
      <c r="DPR747" s="479"/>
      <c r="DPS747" s="479"/>
      <c r="DPT747" s="479"/>
      <c r="DPU747" s="479"/>
      <c r="DPV747" s="479"/>
      <c r="DPW747" s="479"/>
      <c r="DPX747" s="479"/>
      <c r="DPY747" s="479"/>
      <c r="DPZ747" s="479"/>
      <c r="DQA747" s="479"/>
      <c r="DQB747" s="479"/>
      <c r="DQC747" s="479"/>
      <c r="DQD747" s="479"/>
      <c r="DQE747" s="479"/>
      <c r="DQF747" s="479"/>
      <c r="DQG747" s="479"/>
      <c r="DQH747" s="479"/>
      <c r="DQI747" s="479"/>
      <c r="DQJ747" s="479"/>
      <c r="DQK747" s="479"/>
      <c r="DQL747" s="479"/>
      <c r="DQM747" s="479"/>
      <c r="DQN747" s="479"/>
      <c r="DQO747" s="479"/>
      <c r="DQP747" s="479"/>
      <c r="DQQ747" s="479"/>
      <c r="DQR747" s="479"/>
      <c r="DQS747" s="479"/>
      <c r="DQT747" s="479"/>
      <c r="DQU747" s="479"/>
      <c r="DQV747" s="479"/>
      <c r="DQW747" s="479"/>
      <c r="DQX747" s="479"/>
      <c r="DQY747" s="479"/>
      <c r="DQZ747" s="479"/>
      <c r="DRA747" s="479"/>
      <c r="DRB747" s="479"/>
      <c r="DRC747" s="479"/>
      <c r="DRD747" s="479"/>
      <c r="DRE747" s="479"/>
      <c r="DRF747" s="479"/>
      <c r="DRG747" s="479"/>
      <c r="DRH747" s="479"/>
      <c r="DRI747" s="479"/>
      <c r="DRJ747" s="479"/>
      <c r="DRK747" s="479"/>
      <c r="DRL747" s="479"/>
      <c r="DRM747" s="479"/>
      <c r="DRN747" s="479"/>
      <c r="DRO747" s="479"/>
      <c r="DRP747" s="479"/>
      <c r="DRQ747" s="479"/>
      <c r="DRR747" s="479"/>
      <c r="DRS747" s="479"/>
      <c r="DRT747" s="479"/>
      <c r="DRU747" s="479"/>
      <c r="DRV747" s="479"/>
      <c r="DRW747" s="479"/>
      <c r="DRX747" s="479"/>
      <c r="DRY747" s="479"/>
      <c r="DRZ747" s="479"/>
      <c r="DSA747" s="479"/>
      <c r="DSB747" s="479"/>
      <c r="DSC747" s="479"/>
      <c r="DSD747" s="479"/>
      <c r="DSE747" s="479"/>
      <c r="DSF747" s="479"/>
      <c r="DSG747" s="479"/>
      <c r="DSH747" s="479"/>
      <c r="DSI747" s="479"/>
      <c r="DSJ747" s="479"/>
      <c r="DSK747" s="479"/>
      <c r="DSL747" s="479"/>
      <c r="DSM747" s="479"/>
      <c r="DSN747" s="479"/>
      <c r="DSO747" s="479"/>
      <c r="DSP747" s="479"/>
      <c r="DSQ747" s="479"/>
      <c r="DSR747" s="479"/>
      <c r="DSS747" s="479"/>
      <c r="DST747" s="479"/>
      <c r="DSU747" s="479"/>
      <c r="DSV747" s="479"/>
      <c r="DSW747" s="479"/>
      <c r="DSX747" s="479"/>
      <c r="DSY747" s="479"/>
      <c r="DSZ747" s="479"/>
      <c r="DTA747" s="479"/>
      <c r="DTB747" s="479"/>
      <c r="DTC747" s="479"/>
      <c r="DTD747" s="479"/>
      <c r="DTE747" s="479"/>
      <c r="DTF747" s="479"/>
      <c r="DTG747" s="479"/>
      <c r="DTH747" s="479"/>
      <c r="DTI747" s="479"/>
      <c r="DTJ747" s="479"/>
      <c r="DTK747" s="479"/>
      <c r="DTL747" s="479"/>
      <c r="DTM747" s="479"/>
      <c r="DTN747" s="479"/>
      <c r="DTO747" s="479"/>
      <c r="DTP747" s="479"/>
      <c r="DTQ747" s="479"/>
      <c r="DTR747" s="479"/>
      <c r="DTS747" s="479"/>
      <c r="DTT747" s="479"/>
      <c r="DTU747" s="479"/>
      <c r="DTV747" s="479"/>
      <c r="DTW747" s="479"/>
      <c r="DTX747" s="479"/>
      <c r="DTY747" s="479"/>
      <c r="DTZ747" s="479"/>
      <c r="DUA747" s="479"/>
      <c r="DUB747" s="479"/>
      <c r="DUC747" s="479"/>
      <c r="DUD747" s="479"/>
      <c r="DUE747" s="479"/>
      <c r="DUF747" s="479"/>
      <c r="DUG747" s="479"/>
      <c r="DUH747" s="479"/>
      <c r="DUI747" s="479"/>
      <c r="DUJ747" s="479"/>
      <c r="DUK747" s="479"/>
      <c r="DUL747" s="479"/>
      <c r="DUM747" s="479"/>
      <c r="DUN747" s="479"/>
      <c r="DUO747" s="479"/>
      <c r="DUP747" s="479"/>
      <c r="DUQ747" s="479"/>
      <c r="DUR747" s="479"/>
      <c r="DUS747" s="479"/>
      <c r="DUT747" s="479"/>
      <c r="DUU747" s="479"/>
      <c r="DUV747" s="479"/>
      <c r="DUW747" s="479"/>
      <c r="DUX747" s="479"/>
      <c r="DUY747" s="479"/>
      <c r="DUZ747" s="479"/>
      <c r="DVA747" s="479"/>
      <c r="DVB747" s="479"/>
      <c r="DVC747" s="479"/>
      <c r="DVD747" s="479"/>
      <c r="DVE747" s="479"/>
      <c r="DVF747" s="479"/>
      <c r="DVG747" s="479"/>
      <c r="DVH747" s="479"/>
      <c r="DVI747" s="479"/>
      <c r="DVJ747" s="479"/>
      <c r="DVK747" s="479"/>
      <c r="DVL747" s="479"/>
      <c r="DVM747" s="479"/>
      <c r="DVN747" s="479"/>
      <c r="DVO747" s="479"/>
      <c r="DVP747" s="479"/>
      <c r="DVQ747" s="479"/>
      <c r="DVR747" s="479"/>
      <c r="DVS747" s="479"/>
      <c r="DVT747" s="479"/>
      <c r="DVU747" s="479"/>
      <c r="DVV747" s="479"/>
      <c r="DVW747" s="479"/>
      <c r="DVX747" s="479"/>
      <c r="DVY747" s="479"/>
      <c r="DVZ747" s="479"/>
      <c r="DWA747" s="479"/>
      <c r="DWB747" s="479"/>
      <c r="DWC747" s="479"/>
      <c r="DWD747" s="479"/>
      <c r="DWE747" s="479"/>
      <c r="DWF747" s="479"/>
      <c r="DWG747" s="479"/>
      <c r="DWH747" s="479"/>
      <c r="DWI747" s="479"/>
      <c r="DWJ747" s="479"/>
      <c r="DWK747" s="479"/>
      <c r="DWL747" s="479"/>
      <c r="DWM747" s="479"/>
      <c r="DWN747" s="479"/>
      <c r="DWO747" s="479"/>
      <c r="DWP747" s="479"/>
      <c r="DWQ747" s="479"/>
      <c r="DWR747" s="479"/>
      <c r="DWS747" s="479"/>
      <c r="DWT747" s="479"/>
      <c r="DWU747" s="479"/>
      <c r="DWV747" s="479"/>
      <c r="DWW747" s="479"/>
      <c r="DWX747" s="479"/>
      <c r="DWY747" s="479"/>
      <c r="DWZ747" s="479"/>
      <c r="DXA747" s="479"/>
      <c r="DXB747" s="479"/>
      <c r="DXC747" s="479"/>
      <c r="DXD747" s="479"/>
      <c r="DXE747" s="479"/>
      <c r="DXF747" s="479"/>
      <c r="DXG747" s="479"/>
      <c r="DXH747" s="479"/>
      <c r="DXI747" s="479"/>
      <c r="DXJ747" s="479"/>
      <c r="DXK747" s="479"/>
      <c r="DXL747" s="479"/>
      <c r="DXM747" s="479"/>
      <c r="DXN747" s="479"/>
      <c r="DXO747" s="479"/>
      <c r="DXP747" s="479"/>
      <c r="DXQ747" s="479"/>
      <c r="DXR747" s="479"/>
      <c r="DXS747" s="479"/>
      <c r="DXT747" s="479"/>
      <c r="DXU747" s="479"/>
      <c r="DXV747" s="479"/>
      <c r="DXW747" s="479"/>
      <c r="DXX747" s="479"/>
      <c r="DXY747" s="479"/>
      <c r="DXZ747" s="479"/>
      <c r="DYA747" s="479"/>
      <c r="DYB747" s="479"/>
      <c r="DYC747" s="479"/>
      <c r="DYD747" s="479"/>
      <c r="DYE747" s="479"/>
      <c r="DYF747" s="479"/>
      <c r="DYG747" s="479"/>
      <c r="DYH747" s="479"/>
      <c r="DYI747" s="479"/>
      <c r="DYJ747" s="479"/>
      <c r="DYK747" s="479"/>
      <c r="DYL747" s="479"/>
      <c r="DYM747" s="479"/>
      <c r="DYN747" s="479"/>
      <c r="DYO747" s="479"/>
      <c r="DYP747" s="479"/>
      <c r="DYQ747" s="479"/>
      <c r="DYR747" s="479"/>
      <c r="DYS747" s="479"/>
      <c r="DYT747" s="479"/>
      <c r="DYU747" s="479"/>
      <c r="DYV747" s="479"/>
      <c r="DYW747" s="479"/>
      <c r="DYX747" s="479"/>
      <c r="DYY747" s="479"/>
      <c r="DYZ747" s="479"/>
      <c r="DZA747" s="479"/>
      <c r="DZB747" s="479"/>
      <c r="DZC747" s="479"/>
      <c r="DZD747" s="479"/>
      <c r="DZE747" s="479"/>
      <c r="DZF747" s="479"/>
      <c r="DZG747" s="479"/>
      <c r="DZH747" s="479"/>
      <c r="DZI747" s="479"/>
      <c r="DZJ747" s="479"/>
      <c r="DZK747" s="479"/>
      <c r="DZL747" s="479"/>
      <c r="DZM747" s="479"/>
      <c r="DZN747" s="479"/>
      <c r="DZO747" s="479"/>
      <c r="DZP747" s="479"/>
      <c r="DZQ747" s="479"/>
      <c r="DZR747" s="479"/>
      <c r="DZS747" s="479"/>
      <c r="DZT747" s="479"/>
      <c r="DZU747" s="479"/>
      <c r="DZV747" s="479"/>
      <c r="DZW747" s="479"/>
      <c r="DZX747" s="479"/>
      <c r="DZY747" s="479"/>
      <c r="DZZ747" s="479"/>
      <c r="EAA747" s="479"/>
      <c r="EAB747" s="479"/>
      <c r="EAC747" s="479"/>
      <c r="EAD747" s="479"/>
      <c r="EAE747" s="479"/>
      <c r="EAF747" s="479"/>
      <c r="EAG747" s="479"/>
      <c r="EAH747" s="479"/>
      <c r="EAI747" s="479"/>
      <c r="EAJ747" s="479"/>
      <c r="EAK747" s="479"/>
      <c r="EAL747" s="479"/>
      <c r="EAM747" s="479"/>
      <c r="EAN747" s="479"/>
      <c r="EAO747" s="479"/>
      <c r="EAP747" s="479"/>
      <c r="EAQ747" s="479"/>
      <c r="EAR747" s="479"/>
      <c r="EAS747" s="479"/>
      <c r="EAT747" s="479"/>
      <c r="EAU747" s="479"/>
      <c r="EAV747" s="479"/>
      <c r="EAW747" s="479"/>
      <c r="EAX747" s="479"/>
      <c r="EAY747" s="479"/>
      <c r="EAZ747" s="479"/>
      <c r="EBA747" s="479"/>
      <c r="EBB747" s="479"/>
      <c r="EBC747" s="479"/>
      <c r="EBD747" s="479"/>
      <c r="EBE747" s="479"/>
      <c r="EBF747" s="479"/>
      <c r="EBG747" s="479"/>
      <c r="EBH747" s="479"/>
      <c r="EBI747" s="479"/>
      <c r="EBJ747" s="479"/>
      <c r="EBK747" s="479"/>
      <c r="EBL747" s="479"/>
      <c r="EBM747" s="479"/>
      <c r="EBN747" s="479"/>
      <c r="EBO747" s="479"/>
      <c r="EBP747" s="479"/>
      <c r="EBQ747" s="479"/>
      <c r="EBR747" s="479"/>
      <c r="EBS747" s="479"/>
      <c r="EBT747" s="479"/>
      <c r="EBU747" s="479"/>
      <c r="EBV747" s="479"/>
      <c r="EBW747" s="479"/>
      <c r="EBX747" s="479"/>
      <c r="EBY747" s="479"/>
      <c r="EBZ747" s="479"/>
      <c r="ECA747" s="479"/>
      <c r="ECB747" s="479"/>
      <c r="ECC747" s="479"/>
      <c r="ECD747" s="479"/>
      <c r="ECE747" s="479"/>
      <c r="ECF747" s="479"/>
      <c r="ECG747" s="479"/>
      <c r="ECH747" s="479"/>
      <c r="ECI747" s="479"/>
      <c r="ECJ747" s="479"/>
      <c r="ECK747" s="479"/>
      <c r="ECL747" s="479"/>
      <c r="ECM747" s="479"/>
      <c r="ECN747" s="479"/>
      <c r="ECO747" s="479"/>
      <c r="ECP747" s="479"/>
      <c r="ECQ747" s="479"/>
      <c r="ECR747" s="479"/>
      <c r="ECS747" s="479"/>
      <c r="ECT747" s="479"/>
      <c r="ECU747" s="479"/>
      <c r="ECV747" s="479"/>
      <c r="ECW747" s="479"/>
      <c r="ECX747" s="479"/>
      <c r="ECY747" s="479"/>
      <c r="ECZ747" s="479"/>
      <c r="EDA747" s="479"/>
      <c r="EDB747" s="479"/>
      <c r="EDC747" s="479"/>
      <c r="EDD747" s="479"/>
      <c r="EDE747" s="479"/>
      <c r="EDF747" s="479"/>
      <c r="EDG747" s="479"/>
      <c r="EDH747" s="479"/>
      <c r="EDI747" s="479"/>
      <c r="EDJ747" s="479"/>
      <c r="EDK747" s="479"/>
      <c r="EDL747" s="479"/>
      <c r="EDM747" s="479"/>
      <c r="EDN747" s="479"/>
      <c r="EDO747" s="479"/>
      <c r="EDP747" s="479"/>
      <c r="EDQ747" s="479"/>
      <c r="EDR747" s="479"/>
      <c r="EDS747" s="479"/>
      <c r="EDT747" s="479"/>
      <c r="EDU747" s="479"/>
      <c r="EDV747" s="479"/>
      <c r="EDW747" s="479"/>
      <c r="EDX747" s="479"/>
      <c r="EDY747" s="479"/>
      <c r="EDZ747" s="479"/>
      <c r="EEA747" s="479"/>
      <c r="EEB747" s="479"/>
      <c r="EEC747" s="479"/>
      <c r="EED747" s="479"/>
      <c r="EEE747" s="479"/>
      <c r="EEF747" s="479"/>
      <c r="EEG747" s="479"/>
      <c r="EEH747" s="479"/>
      <c r="EEI747" s="479"/>
      <c r="EEJ747" s="479"/>
      <c r="EEK747" s="479"/>
      <c r="EEL747" s="479"/>
      <c r="EEM747" s="479"/>
      <c r="EEN747" s="479"/>
      <c r="EEO747" s="479"/>
      <c r="EEP747" s="479"/>
      <c r="EEQ747" s="479"/>
      <c r="EER747" s="479"/>
      <c r="EES747" s="479"/>
      <c r="EET747" s="479"/>
      <c r="EEU747" s="479"/>
      <c r="EEV747" s="479"/>
      <c r="EEW747" s="479"/>
      <c r="EEX747" s="479"/>
      <c r="EEY747" s="479"/>
      <c r="EEZ747" s="479"/>
      <c r="EFA747" s="479"/>
      <c r="EFB747" s="479"/>
      <c r="EFC747" s="479"/>
      <c r="EFD747" s="479"/>
      <c r="EFE747" s="479"/>
      <c r="EFF747" s="479"/>
      <c r="EFG747" s="479"/>
      <c r="EFH747" s="479"/>
      <c r="EFI747" s="479"/>
      <c r="EFJ747" s="479"/>
      <c r="EFK747" s="479"/>
      <c r="EFL747" s="479"/>
      <c r="EFM747" s="479"/>
      <c r="EFN747" s="479"/>
      <c r="EFO747" s="479"/>
      <c r="EFP747" s="479"/>
      <c r="EFQ747" s="479"/>
      <c r="EFR747" s="479"/>
      <c r="EFS747" s="479"/>
      <c r="EFT747" s="479"/>
      <c r="EFU747" s="479"/>
      <c r="EFV747" s="479"/>
      <c r="EFW747" s="479"/>
      <c r="EFX747" s="479"/>
      <c r="EFY747" s="479"/>
      <c r="EFZ747" s="479"/>
      <c r="EGA747" s="479"/>
      <c r="EGB747" s="479"/>
      <c r="EGC747" s="479"/>
      <c r="EGD747" s="479"/>
      <c r="EGE747" s="479"/>
      <c r="EGF747" s="479"/>
      <c r="EGG747" s="479"/>
      <c r="EGH747" s="479"/>
      <c r="EGI747" s="479"/>
      <c r="EGJ747" s="479"/>
      <c r="EGK747" s="479"/>
      <c r="EGL747" s="479"/>
      <c r="EGM747" s="479"/>
      <c r="EGN747" s="479"/>
      <c r="EGO747" s="479"/>
      <c r="EGP747" s="479"/>
      <c r="EGQ747" s="479"/>
      <c r="EGR747" s="479"/>
      <c r="EGS747" s="479"/>
      <c r="EGT747" s="479"/>
      <c r="EGU747" s="479"/>
      <c r="EGV747" s="479"/>
      <c r="EGW747" s="479"/>
      <c r="EGX747" s="479"/>
      <c r="EGY747" s="479"/>
      <c r="EGZ747" s="479"/>
      <c r="EHA747" s="479"/>
      <c r="EHB747" s="479"/>
      <c r="EHC747" s="479"/>
      <c r="EHD747" s="479"/>
      <c r="EHE747" s="479"/>
      <c r="EHF747" s="479"/>
      <c r="EHG747" s="479"/>
      <c r="EHH747" s="479"/>
      <c r="EHI747" s="479"/>
      <c r="EHJ747" s="479"/>
      <c r="EHK747" s="479"/>
      <c r="EHL747" s="479"/>
      <c r="EHM747" s="479"/>
      <c r="EHN747" s="479"/>
      <c r="EHO747" s="479"/>
      <c r="EHP747" s="479"/>
      <c r="EHQ747" s="479"/>
      <c r="EHR747" s="479"/>
      <c r="EHS747" s="479"/>
      <c r="EHT747" s="479"/>
      <c r="EHU747" s="479"/>
      <c r="EHV747" s="479"/>
      <c r="EHW747" s="479"/>
      <c r="EHX747" s="479"/>
      <c r="EHY747" s="479"/>
      <c r="EHZ747" s="479"/>
      <c r="EIA747" s="479"/>
      <c r="EIB747" s="479"/>
      <c r="EIC747" s="479"/>
      <c r="EID747" s="479"/>
      <c r="EIE747" s="479"/>
      <c r="EIF747" s="479"/>
      <c r="EIG747" s="479"/>
      <c r="EIH747" s="479"/>
      <c r="EII747" s="479"/>
      <c r="EIJ747" s="479"/>
      <c r="EIK747" s="479"/>
      <c r="EIL747" s="479"/>
      <c r="EIM747" s="479"/>
      <c r="EIN747" s="479"/>
      <c r="EIO747" s="479"/>
      <c r="EIP747" s="479"/>
      <c r="EIQ747" s="479"/>
      <c r="EIR747" s="479"/>
      <c r="EIS747" s="479"/>
      <c r="EIT747" s="479"/>
      <c r="EIU747" s="479"/>
      <c r="EIV747" s="479"/>
      <c r="EIW747" s="479"/>
      <c r="EIX747" s="479"/>
      <c r="EIY747" s="479"/>
      <c r="EIZ747" s="479"/>
      <c r="EJA747" s="479"/>
      <c r="EJB747" s="479"/>
      <c r="EJC747" s="479"/>
      <c r="EJD747" s="479"/>
      <c r="EJE747" s="479"/>
      <c r="EJF747" s="479"/>
      <c r="EJG747" s="479"/>
      <c r="EJH747" s="479"/>
      <c r="EJI747" s="479"/>
      <c r="EJJ747" s="479"/>
      <c r="EJK747" s="479"/>
      <c r="EJL747" s="479"/>
      <c r="EJM747" s="479"/>
      <c r="EJN747" s="479"/>
      <c r="EJO747" s="479"/>
      <c r="EJP747" s="479"/>
      <c r="EJQ747" s="479"/>
      <c r="EJR747" s="479"/>
      <c r="EJS747" s="479"/>
      <c r="EJT747" s="479"/>
      <c r="EJU747" s="479"/>
      <c r="EJV747" s="479"/>
      <c r="EJW747" s="479"/>
      <c r="EJX747" s="479"/>
      <c r="EJY747" s="479"/>
      <c r="EJZ747" s="479"/>
      <c r="EKA747" s="479"/>
      <c r="EKB747" s="479"/>
      <c r="EKC747" s="479"/>
      <c r="EKD747" s="479"/>
      <c r="EKE747" s="479"/>
      <c r="EKF747" s="479"/>
      <c r="EKG747" s="479"/>
      <c r="EKH747" s="479"/>
      <c r="EKI747" s="479"/>
      <c r="EKJ747" s="479"/>
      <c r="EKK747" s="479"/>
      <c r="EKL747" s="479"/>
      <c r="EKM747" s="479"/>
      <c r="EKN747" s="479"/>
      <c r="EKO747" s="479"/>
      <c r="EKP747" s="479"/>
      <c r="EKQ747" s="479"/>
      <c r="EKR747" s="479"/>
      <c r="EKS747" s="479"/>
      <c r="EKT747" s="479"/>
      <c r="EKU747" s="479"/>
      <c r="EKV747" s="479"/>
      <c r="EKW747" s="479"/>
      <c r="EKX747" s="479"/>
      <c r="EKY747" s="479"/>
      <c r="EKZ747" s="479"/>
      <c r="ELA747" s="479"/>
      <c r="ELB747" s="479"/>
      <c r="ELC747" s="479"/>
      <c r="ELD747" s="479"/>
      <c r="ELE747" s="479"/>
      <c r="ELF747" s="479"/>
      <c r="ELG747" s="479"/>
      <c r="ELH747" s="479"/>
      <c r="ELI747" s="479"/>
      <c r="ELJ747" s="479"/>
      <c r="ELK747" s="479"/>
      <c r="ELL747" s="479"/>
      <c r="ELM747" s="479"/>
      <c r="ELN747" s="479"/>
      <c r="ELO747" s="479"/>
      <c r="ELP747" s="479"/>
      <c r="ELQ747" s="479"/>
      <c r="ELR747" s="479"/>
      <c r="ELS747" s="479"/>
      <c r="ELT747" s="479"/>
      <c r="ELU747" s="479"/>
      <c r="ELV747" s="479"/>
      <c r="ELW747" s="479"/>
      <c r="ELX747" s="479"/>
      <c r="ELY747" s="479"/>
      <c r="ELZ747" s="479"/>
      <c r="EMA747" s="479"/>
      <c r="EMB747" s="479"/>
      <c r="EMC747" s="479"/>
      <c r="EMD747" s="479"/>
      <c r="EME747" s="479"/>
      <c r="EMF747" s="479"/>
      <c r="EMG747" s="479"/>
      <c r="EMH747" s="479"/>
      <c r="EMI747" s="479"/>
      <c r="EMJ747" s="479"/>
      <c r="EMK747" s="479"/>
      <c r="EML747" s="479"/>
      <c r="EMM747" s="479"/>
      <c r="EMN747" s="479"/>
      <c r="EMO747" s="479"/>
      <c r="EMP747" s="479"/>
      <c r="EMQ747" s="479"/>
      <c r="EMR747" s="479"/>
      <c r="EMS747" s="479"/>
      <c r="EMT747" s="479"/>
      <c r="EMU747" s="479"/>
      <c r="EMV747" s="479"/>
      <c r="EMW747" s="479"/>
      <c r="EMX747" s="479"/>
      <c r="EMY747" s="479"/>
      <c r="EMZ747" s="479"/>
      <c r="ENA747" s="479"/>
      <c r="ENB747" s="479"/>
      <c r="ENC747" s="479"/>
      <c r="END747" s="479"/>
      <c r="ENE747" s="479"/>
      <c r="ENF747" s="479"/>
      <c r="ENG747" s="479"/>
      <c r="ENH747" s="479"/>
      <c r="ENI747" s="479"/>
      <c r="ENJ747" s="479"/>
      <c r="ENK747" s="479"/>
      <c r="ENL747" s="479"/>
      <c r="ENM747" s="479"/>
      <c r="ENN747" s="479"/>
      <c r="ENO747" s="479"/>
      <c r="ENP747" s="479"/>
      <c r="ENQ747" s="479"/>
      <c r="ENR747" s="479"/>
      <c r="ENS747" s="479"/>
      <c r="ENT747" s="479"/>
      <c r="ENU747" s="479"/>
      <c r="ENV747" s="479"/>
      <c r="ENW747" s="479"/>
      <c r="ENX747" s="479"/>
      <c r="ENY747" s="479"/>
      <c r="ENZ747" s="479"/>
      <c r="EOA747" s="479"/>
      <c r="EOB747" s="479"/>
      <c r="EOC747" s="479"/>
      <c r="EOD747" s="479"/>
      <c r="EOE747" s="479"/>
      <c r="EOF747" s="479"/>
      <c r="EOG747" s="479"/>
      <c r="EOH747" s="479"/>
      <c r="EOI747" s="479"/>
      <c r="EOJ747" s="479"/>
      <c r="EOK747" s="479"/>
      <c r="EOL747" s="479"/>
      <c r="EOM747" s="479"/>
      <c r="EON747" s="479"/>
      <c r="EOO747" s="479"/>
      <c r="EOP747" s="479"/>
      <c r="EOQ747" s="479"/>
      <c r="EOR747" s="479"/>
      <c r="EOS747" s="479"/>
      <c r="EOT747" s="479"/>
      <c r="EOU747" s="479"/>
      <c r="EOV747" s="479"/>
      <c r="EOW747" s="479"/>
      <c r="EOX747" s="479"/>
      <c r="EOY747" s="479"/>
      <c r="EOZ747" s="479"/>
      <c r="EPA747" s="479"/>
      <c r="EPB747" s="479"/>
      <c r="EPC747" s="479"/>
      <c r="EPD747" s="479"/>
      <c r="EPE747" s="479"/>
      <c r="EPF747" s="479"/>
      <c r="EPG747" s="479"/>
      <c r="EPH747" s="479"/>
      <c r="EPI747" s="479"/>
      <c r="EPJ747" s="479"/>
      <c r="EPK747" s="479"/>
      <c r="EPL747" s="479"/>
      <c r="EPM747" s="479"/>
      <c r="EPN747" s="479"/>
      <c r="EPO747" s="479"/>
      <c r="EPP747" s="479"/>
      <c r="EPQ747" s="479"/>
      <c r="EPR747" s="479"/>
      <c r="EPS747" s="479"/>
      <c r="EPT747" s="479"/>
      <c r="EPU747" s="479"/>
      <c r="EPV747" s="479"/>
      <c r="EPW747" s="479"/>
      <c r="EPX747" s="479"/>
      <c r="EPY747" s="479"/>
      <c r="EPZ747" s="479"/>
      <c r="EQA747" s="479"/>
      <c r="EQB747" s="479"/>
      <c r="EQC747" s="479"/>
      <c r="EQD747" s="479"/>
      <c r="EQE747" s="479"/>
      <c r="EQF747" s="479"/>
      <c r="EQG747" s="479"/>
      <c r="EQH747" s="479"/>
      <c r="EQI747" s="479"/>
      <c r="EQJ747" s="479"/>
      <c r="EQK747" s="479"/>
      <c r="EQL747" s="479"/>
      <c r="EQM747" s="479"/>
      <c r="EQN747" s="479"/>
      <c r="EQO747" s="479"/>
      <c r="EQP747" s="479"/>
      <c r="EQQ747" s="479"/>
      <c r="EQR747" s="479"/>
      <c r="EQS747" s="479"/>
      <c r="EQT747" s="479"/>
      <c r="EQU747" s="479"/>
      <c r="EQV747" s="479"/>
      <c r="EQW747" s="479"/>
      <c r="EQX747" s="479"/>
      <c r="EQY747" s="479"/>
      <c r="EQZ747" s="479"/>
      <c r="ERA747" s="479"/>
      <c r="ERB747" s="479"/>
      <c r="ERC747" s="479"/>
      <c r="ERD747" s="479"/>
      <c r="ERE747" s="479"/>
      <c r="ERF747" s="479"/>
      <c r="ERG747" s="479"/>
      <c r="ERH747" s="479"/>
      <c r="ERI747" s="479"/>
      <c r="ERJ747" s="479"/>
      <c r="ERK747" s="479"/>
      <c r="ERL747" s="479"/>
      <c r="ERM747" s="479"/>
      <c r="ERN747" s="479"/>
      <c r="ERO747" s="479"/>
      <c r="ERP747" s="479"/>
      <c r="ERQ747" s="479"/>
      <c r="ERR747" s="479"/>
      <c r="ERS747" s="479"/>
      <c r="ERT747" s="479"/>
      <c r="ERU747" s="479"/>
      <c r="ERV747" s="479"/>
      <c r="ERW747" s="479"/>
      <c r="ERX747" s="479"/>
      <c r="ERY747" s="479"/>
      <c r="ERZ747" s="479"/>
      <c r="ESA747" s="479"/>
      <c r="ESB747" s="479"/>
      <c r="ESC747" s="479"/>
      <c r="ESD747" s="479"/>
      <c r="ESE747" s="479"/>
      <c r="ESF747" s="479"/>
      <c r="ESG747" s="479"/>
      <c r="ESH747" s="479"/>
      <c r="ESI747" s="479"/>
      <c r="ESJ747" s="479"/>
      <c r="ESK747" s="479"/>
      <c r="ESL747" s="479"/>
      <c r="ESM747" s="479"/>
      <c r="ESN747" s="479"/>
      <c r="ESO747" s="479"/>
      <c r="ESP747" s="479"/>
      <c r="ESQ747" s="479"/>
      <c r="ESR747" s="479"/>
      <c r="ESS747" s="479"/>
      <c r="EST747" s="479"/>
      <c r="ESU747" s="479"/>
      <c r="ESV747" s="479"/>
      <c r="ESW747" s="479"/>
      <c r="ESX747" s="479"/>
      <c r="ESY747" s="479"/>
      <c r="ESZ747" s="479"/>
      <c r="ETA747" s="479"/>
      <c r="ETB747" s="479"/>
      <c r="ETC747" s="479"/>
      <c r="ETD747" s="479"/>
      <c r="ETE747" s="479"/>
      <c r="ETF747" s="479"/>
      <c r="ETG747" s="479"/>
      <c r="ETH747" s="479"/>
      <c r="ETI747" s="479"/>
      <c r="ETJ747" s="479"/>
      <c r="ETK747" s="479"/>
      <c r="ETL747" s="479"/>
      <c r="ETM747" s="479"/>
      <c r="ETN747" s="479"/>
      <c r="ETO747" s="479"/>
      <c r="ETP747" s="479"/>
      <c r="ETQ747" s="479"/>
      <c r="ETR747" s="479"/>
      <c r="ETS747" s="479"/>
      <c r="ETT747" s="479"/>
      <c r="ETU747" s="479"/>
      <c r="ETV747" s="479"/>
      <c r="ETW747" s="479"/>
      <c r="ETX747" s="479"/>
      <c r="ETY747" s="479"/>
      <c r="ETZ747" s="479"/>
      <c r="EUA747" s="479"/>
      <c r="EUB747" s="479"/>
      <c r="EUC747" s="479"/>
      <c r="EUD747" s="479"/>
      <c r="EUE747" s="479"/>
      <c r="EUF747" s="479"/>
      <c r="EUG747" s="479"/>
      <c r="EUH747" s="479"/>
      <c r="EUI747" s="479"/>
      <c r="EUJ747" s="479"/>
      <c r="EUK747" s="479"/>
      <c r="EUL747" s="479"/>
      <c r="EUM747" s="479"/>
      <c r="EUN747" s="479"/>
      <c r="EUO747" s="479"/>
      <c r="EUP747" s="479"/>
      <c r="EUQ747" s="479"/>
      <c r="EUR747" s="479"/>
      <c r="EUS747" s="479"/>
      <c r="EUT747" s="479"/>
      <c r="EUU747" s="479"/>
      <c r="EUV747" s="479"/>
      <c r="EUW747" s="479"/>
      <c r="EUX747" s="479"/>
      <c r="EUY747" s="479"/>
      <c r="EUZ747" s="479"/>
      <c r="EVA747" s="479"/>
      <c r="EVB747" s="479"/>
      <c r="EVC747" s="479"/>
      <c r="EVD747" s="479"/>
      <c r="EVE747" s="479"/>
      <c r="EVF747" s="479"/>
      <c r="EVG747" s="479"/>
      <c r="EVH747" s="479"/>
      <c r="EVI747" s="479"/>
      <c r="EVJ747" s="479"/>
      <c r="EVK747" s="479"/>
      <c r="EVL747" s="479"/>
      <c r="EVM747" s="479"/>
      <c r="EVN747" s="479"/>
      <c r="EVO747" s="479"/>
      <c r="EVP747" s="479"/>
      <c r="EVQ747" s="479"/>
      <c r="EVR747" s="479"/>
      <c r="EVS747" s="479"/>
      <c r="EVT747" s="479"/>
      <c r="EVU747" s="479"/>
      <c r="EVV747" s="479"/>
      <c r="EVW747" s="479"/>
      <c r="EVX747" s="479"/>
      <c r="EVY747" s="479"/>
      <c r="EVZ747" s="479"/>
      <c r="EWA747" s="479"/>
      <c r="EWB747" s="479"/>
      <c r="EWC747" s="479"/>
      <c r="EWD747" s="479"/>
      <c r="EWE747" s="479"/>
      <c r="EWF747" s="479"/>
      <c r="EWG747" s="479"/>
      <c r="EWH747" s="479"/>
      <c r="EWI747" s="479"/>
      <c r="EWJ747" s="479"/>
      <c r="EWK747" s="479"/>
      <c r="EWL747" s="479"/>
      <c r="EWM747" s="479"/>
      <c r="EWN747" s="479"/>
      <c r="EWO747" s="479"/>
      <c r="EWP747" s="479"/>
      <c r="EWQ747" s="479"/>
      <c r="EWR747" s="479"/>
      <c r="EWS747" s="479"/>
      <c r="EWT747" s="479"/>
      <c r="EWU747" s="479"/>
      <c r="EWV747" s="479"/>
      <c r="EWW747" s="479"/>
      <c r="EWX747" s="479"/>
      <c r="EWY747" s="479"/>
      <c r="EWZ747" s="479"/>
      <c r="EXA747" s="479"/>
      <c r="EXB747" s="479"/>
      <c r="EXC747" s="479"/>
      <c r="EXD747" s="479"/>
      <c r="EXE747" s="479"/>
      <c r="EXF747" s="479"/>
      <c r="EXG747" s="479"/>
      <c r="EXH747" s="479"/>
      <c r="EXI747" s="479"/>
      <c r="EXJ747" s="479"/>
      <c r="EXK747" s="479"/>
      <c r="EXL747" s="479"/>
      <c r="EXM747" s="479"/>
      <c r="EXN747" s="479"/>
      <c r="EXO747" s="479"/>
      <c r="EXP747" s="479"/>
      <c r="EXQ747" s="479"/>
      <c r="EXR747" s="479"/>
      <c r="EXS747" s="479"/>
      <c r="EXT747" s="479"/>
      <c r="EXU747" s="479"/>
      <c r="EXV747" s="479"/>
      <c r="EXW747" s="479"/>
      <c r="EXX747" s="479"/>
      <c r="EXY747" s="479"/>
      <c r="EXZ747" s="479"/>
      <c r="EYA747" s="479"/>
      <c r="EYB747" s="479"/>
      <c r="EYC747" s="479"/>
      <c r="EYD747" s="479"/>
      <c r="EYE747" s="479"/>
      <c r="EYF747" s="479"/>
      <c r="EYG747" s="479"/>
      <c r="EYH747" s="479"/>
      <c r="EYI747" s="479"/>
      <c r="EYJ747" s="479"/>
      <c r="EYK747" s="479"/>
      <c r="EYL747" s="479"/>
      <c r="EYM747" s="479"/>
      <c r="EYN747" s="479"/>
      <c r="EYO747" s="479"/>
      <c r="EYP747" s="479"/>
      <c r="EYQ747" s="479"/>
      <c r="EYR747" s="479"/>
      <c r="EYS747" s="479"/>
      <c r="EYT747" s="479"/>
      <c r="EYU747" s="479"/>
      <c r="EYV747" s="479"/>
      <c r="EYW747" s="479"/>
      <c r="EYX747" s="479"/>
      <c r="EYY747" s="479"/>
      <c r="EYZ747" s="479"/>
      <c r="EZA747" s="479"/>
      <c r="EZB747" s="479"/>
      <c r="EZC747" s="479"/>
      <c r="EZD747" s="479"/>
      <c r="EZE747" s="479"/>
      <c r="EZF747" s="479"/>
      <c r="EZG747" s="479"/>
      <c r="EZH747" s="479"/>
      <c r="EZI747" s="479"/>
      <c r="EZJ747" s="479"/>
      <c r="EZK747" s="479"/>
      <c r="EZL747" s="479"/>
      <c r="EZM747" s="479"/>
      <c r="EZN747" s="479"/>
      <c r="EZO747" s="479"/>
      <c r="EZP747" s="479"/>
      <c r="EZQ747" s="479"/>
      <c r="EZR747" s="479"/>
      <c r="EZS747" s="479"/>
      <c r="EZT747" s="479"/>
      <c r="EZU747" s="479"/>
      <c r="EZV747" s="479"/>
      <c r="EZW747" s="479"/>
      <c r="EZX747" s="479"/>
      <c r="EZY747" s="479"/>
      <c r="EZZ747" s="479"/>
      <c r="FAA747" s="479"/>
      <c r="FAB747" s="479"/>
      <c r="FAC747" s="479"/>
      <c r="FAD747" s="479"/>
      <c r="FAE747" s="479"/>
      <c r="FAF747" s="479"/>
      <c r="FAG747" s="479"/>
      <c r="FAH747" s="479"/>
      <c r="FAI747" s="479"/>
      <c r="FAJ747" s="479"/>
      <c r="FAK747" s="479"/>
      <c r="FAL747" s="479"/>
      <c r="FAM747" s="479"/>
      <c r="FAN747" s="479"/>
      <c r="FAO747" s="479"/>
      <c r="FAP747" s="479"/>
      <c r="FAQ747" s="479"/>
      <c r="FAR747" s="479"/>
      <c r="FAS747" s="479"/>
      <c r="FAT747" s="479"/>
      <c r="FAU747" s="479"/>
      <c r="FAV747" s="479"/>
      <c r="FAW747" s="479"/>
      <c r="FAX747" s="479"/>
      <c r="FAY747" s="479"/>
      <c r="FAZ747" s="479"/>
      <c r="FBA747" s="479"/>
      <c r="FBB747" s="479"/>
      <c r="FBC747" s="479"/>
      <c r="FBD747" s="479"/>
      <c r="FBE747" s="479"/>
      <c r="FBF747" s="479"/>
      <c r="FBG747" s="479"/>
      <c r="FBH747" s="479"/>
      <c r="FBI747" s="479"/>
      <c r="FBJ747" s="479"/>
      <c r="FBK747" s="479"/>
      <c r="FBL747" s="479"/>
      <c r="FBM747" s="479"/>
      <c r="FBN747" s="479"/>
      <c r="FBO747" s="479"/>
      <c r="FBP747" s="479"/>
      <c r="FBQ747" s="479"/>
      <c r="FBR747" s="479"/>
      <c r="FBS747" s="479"/>
      <c r="FBT747" s="479"/>
      <c r="FBU747" s="479"/>
      <c r="FBV747" s="479"/>
      <c r="FBW747" s="479"/>
      <c r="FBX747" s="479"/>
      <c r="FBY747" s="479"/>
      <c r="FBZ747" s="479"/>
      <c r="FCA747" s="479"/>
      <c r="FCB747" s="479"/>
      <c r="FCC747" s="479"/>
      <c r="FCD747" s="479"/>
      <c r="FCE747" s="479"/>
      <c r="FCF747" s="479"/>
      <c r="FCG747" s="479"/>
      <c r="FCH747" s="479"/>
      <c r="FCI747" s="479"/>
      <c r="FCJ747" s="479"/>
      <c r="FCK747" s="479"/>
      <c r="FCL747" s="479"/>
      <c r="FCM747" s="479"/>
      <c r="FCN747" s="479"/>
      <c r="FCO747" s="479"/>
      <c r="FCP747" s="479"/>
      <c r="FCQ747" s="479"/>
      <c r="FCR747" s="479"/>
      <c r="FCS747" s="479"/>
      <c r="FCT747" s="479"/>
      <c r="FCU747" s="479"/>
      <c r="FCV747" s="479"/>
      <c r="FCW747" s="479"/>
      <c r="FCX747" s="479"/>
      <c r="FCY747" s="479"/>
      <c r="FCZ747" s="479"/>
      <c r="FDA747" s="479"/>
      <c r="FDB747" s="479"/>
      <c r="FDC747" s="479"/>
      <c r="FDD747" s="479"/>
      <c r="FDE747" s="479"/>
      <c r="FDF747" s="479"/>
      <c r="FDG747" s="479"/>
      <c r="FDH747" s="479"/>
      <c r="FDI747" s="479"/>
      <c r="FDJ747" s="479"/>
      <c r="FDK747" s="479"/>
      <c r="FDL747" s="479"/>
      <c r="FDM747" s="479"/>
      <c r="FDN747" s="479"/>
      <c r="FDO747" s="479"/>
      <c r="FDP747" s="479"/>
      <c r="FDQ747" s="479"/>
      <c r="FDR747" s="479"/>
      <c r="FDS747" s="479"/>
      <c r="FDT747" s="479"/>
      <c r="FDU747" s="479"/>
      <c r="FDV747" s="479"/>
      <c r="FDW747" s="479"/>
      <c r="FDX747" s="479"/>
      <c r="FDY747" s="479"/>
      <c r="FDZ747" s="479"/>
      <c r="FEA747" s="479"/>
      <c r="FEB747" s="479"/>
      <c r="FEC747" s="479"/>
      <c r="FED747" s="479"/>
      <c r="FEE747" s="479"/>
      <c r="FEF747" s="479"/>
      <c r="FEG747" s="479"/>
      <c r="FEH747" s="479"/>
      <c r="FEI747" s="479"/>
      <c r="FEJ747" s="479"/>
      <c r="FEK747" s="479"/>
      <c r="FEL747" s="479"/>
      <c r="FEM747" s="479"/>
      <c r="FEN747" s="479"/>
      <c r="FEO747" s="479"/>
      <c r="FEP747" s="479"/>
      <c r="FEQ747" s="479"/>
      <c r="FER747" s="479"/>
      <c r="FES747" s="479"/>
      <c r="FET747" s="479"/>
      <c r="FEU747" s="479"/>
      <c r="FEV747" s="479"/>
      <c r="FEW747" s="479"/>
      <c r="FEX747" s="479"/>
      <c r="FEY747" s="479"/>
      <c r="FEZ747" s="479"/>
      <c r="FFA747" s="479"/>
      <c r="FFB747" s="479"/>
      <c r="FFC747" s="479"/>
      <c r="FFD747" s="479"/>
      <c r="FFE747" s="479"/>
      <c r="FFF747" s="479"/>
      <c r="FFG747" s="479"/>
      <c r="FFH747" s="479"/>
      <c r="FFI747" s="479"/>
      <c r="FFJ747" s="479"/>
      <c r="FFK747" s="479"/>
      <c r="FFL747" s="479"/>
      <c r="FFM747" s="479"/>
      <c r="FFN747" s="479"/>
      <c r="FFO747" s="479"/>
      <c r="FFP747" s="479"/>
      <c r="FFQ747" s="479"/>
      <c r="FFR747" s="479"/>
      <c r="FFS747" s="479"/>
      <c r="FFT747" s="479"/>
      <c r="FFU747" s="479"/>
      <c r="FFV747" s="479"/>
      <c r="FFW747" s="479"/>
      <c r="FFX747" s="479"/>
      <c r="FFY747" s="479"/>
      <c r="FFZ747" s="479"/>
      <c r="FGA747" s="479"/>
      <c r="FGB747" s="479"/>
      <c r="FGC747" s="479"/>
      <c r="FGD747" s="479"/>
      <c r="FGE747" s="479"/>
      <c r="FGF747" s="479"/>
      <c r="FGG747" s="479"/>
      <c r="FGH747" s="479"/>
      <c r="FGI747" s="479"/>
      <c r="FGJ747" s="479"/>
      <c r="FGK747" s="479"/>
      <c r="FGL747" s="479"/>
      <c r="FGM747" s="479"/>
      <c r="FGN747" s="479"/>
      <c r="FGO747" s="479"/>
      <c r="FGP747" s="479"/>
      <c r="FGQ747" s="479"/>
      <c r="FGR747" s="479"/>
      <c r="FGS747" s="479"/>
      <c r="FGT747" s="479"/>
      <c r="FGU747" s="479"/>
      <c r="FGV747" s="479"/>
      <c r="FGW747" s="479"/>
      <c r="FGX747" s="479"/>
      <c r="FGY747" s="479"/>
      <c r="FGZ747" s="479"/>
      <c r="FHA747" s="479"/>
      <c r="FHB747" s="479"/>
      <c r="FHC747" s="479"/>
      <c r="FHD747" s="479"/>
      <c r="FHE747" s="479"/>
      <c r="FHF747" s="479"/>
      <c r="FHG747" s="479"/>
      <c r="FHH747" s="479"/>
      <c r="FHI747" s="479"/>
      <c r="FHJ747" s="479"/>
      <c r="FHK747" s="479"/>
      <c r="FHL747" s="479"/>
      <c r="FHM747" s="479"/>
      <c r="FHN747" s="479"/>
      <c r="FHO747" s="479"/>
      <c r="FHP747" s="479"/>
      <c r="FHQ747" s="479"/>
      <c r="FHR747" s="479"/>
      <c r="FHS747" s="479"/>
      <c r="FHT747" s="479"/>
      <c r="FHU747" s="479"/>
      <c r="FHV747" s="479"/>
      <c r="FHW747" s="479"/>
      <c r="FHX747" s="479"/>
      <c r="FHY747" s="479"/>
      <c r="FHZ747" s="479"/>
      <c r="FIA747" s="479"/>
      <c r="FIB747" s="479"/>
      <c r="FIC747" s="479"/>
      <c r="FID747" s="479"/>
      <c r="FIE747" s="479"/>
      <c r="FIF747" s="479"/>
      <c r="FIG747" s="479"/>
      <c r="FIH747" s="479"/>
      <c r="FII747" s="479"/>
      <c r="FIJ747" s="479"/>
      <c r="FIK747" s="479"/>
      <c r="FIL747" s="479"/>
      <c r="FIM747" s="479"/>
      <c r="FIN747" s="479"/>
      <c r="FIO747" s="479"/>
      <c r="FIP747" s="479"/>
      <c r="FIQ747" s="479"/>
      <c r="FIR747" s="479"/>
      <c r="FIS747" s="479"/>
      <c r="FIT747" s="479"/>
      <c r="FIU747" s="479"/>
      <c r="FIV747" s="479"/>
      <c r="FIW747" s="479"/>
      <c r="FIX747" s="479"/>
      <c r="FIY747" s="479"/>
      <c r="FIZ747" s="479"/>
      <c r="FJA747" s="479"/>
      <c r="FJB747" s="479"/>
      <c r="FJC747" s="479"/>
      <c r="FJD747" s="479"/>
      <c r="FJE747" s="479"/>
      <c r="FJF747" s="479"/>
      <c r="FJG747" s="479"/>
      <c r="FJH747" s="479"/>
      <c r="FJI747" s="479"/>
      <c r="FJJ747" s="479"/>
      <c r="FJK747" s="479"/>
      <c r="FJL747" s="479"/>
      <c r="FJM747" s="479"/>
      <c r="FJN747" s="479"/>
      <c r="FJO747" s="479"/>
      <c r="FJP747" s="479"/>
      <c r="FJQ747" s="479"/>
      <c r="FJR747" s="479"/>
      <c r="FJS747" s="479"/>
      <c r="FJT747" s="479"/>
      <c r="FJU747" s="479"/>
      <c r="FJV747" s="479"/>
      <c r="FJW747" s="479"/>
      <c r="FJX747" s="479"/>
      <c r="FJY747" s="479"/>
      <c r="FJZ747" s="479"/>
      <c r="FKA747" s="479"/>
      <c r="FKB747" s="479"/>
      <c r="FKC747" s="479"/>
      <c r="FKD747" s="479"/>
      <c r="FKE747" s="479"/>
      <c r="FKF747" s="479"/>
      <c r="FKG747" s="479"/>
      <c r="FKH747" s="479"/>
      <c r="FKI747" s="479"/>
      <c r="FKJ747" s="479"/>
      <c r="FKK747" s="479"/>
      <c r="FKL747" s="479"/>
      <c r="FKM747" s="479"/>
      <c r="FKN747" s="479"/>
      <c r="FKO747" s="479"/>
      <c r="FKP747" s="479"/>
      <c r="FKQ747" s="479"/>
      <c r="FKR747" s="479"/>
      <c r="FKS747" s="479"/>
      <c r="FKT747" s="479"/>
      <c r="FKU747" s="479"/>
      <c r="FKV747" s="479"/>
      <c r="FKW747" s="479"/>
      <c r="FKX747" s="479"/>
      <c r="FKY747" s="479"/>
      <c r="FKZ747" s="479"/>
      <c r="FLA747" s="479"/>
      <c r="FLB747" s="479"/>
      <c r="FLC747" s="479"/>
      <c r="FLD747" s="479"/>
      <c r="FLE747" s="479"/>
      <c r="FLF747" s="479"/>
      <c r="FLG747" s="479"/>
      <c r="FLH747" s="479"/>
      <c r="FLI747" s="479"/>
      <c r="FLJ747" s="479"/>
      <c r="FLK747" s="479"/>
      <c r="FLL747" s="479"/>
      <c r="FLM747" s="479"/>
      <c r="FLN747" s="479"/>
      <c r="FLO747" s="479"/>
      <c r="FLP747" s="479"/>
      <c r="FLQ747" s="479"/>
      <c r="FLR747" s="479"/>
      <c r="FLS747" s="479"/>
      <c r="FLT747" s="479"/>
      <c r="FLU747" s="479"/>
      <c r="FLV747" s="479"/>
      <c r="FLW747" s="479"/>
      <c r="FLX747" s="479"/>
      <c r="FLY747" s="479"/>
      <c r="FLZ747" s="479"/>
      <c r="FMA747" s="479"/>
      <c r="FMB747" s="479"/>
      <c r="FMC747" s="479"/>
      <c r="FMD747" s="479"/>
      <c r="FME747" s="479"/>
      <c r="FMF747" s="479"/>
      <c r="FMG747" s="479"/>
      <c r="FMH747" s="479"/>
      <c r="FMI747" s="479"/>
      <c r="FMJ747" s="479"/>
      <c r="FMK747" s="479"/>
      <c r="FML747" s="479"/>
      <c r="FMM747" s="479"/>
      <c r="FMN747" s="479"/>
      <c r="FMO747" s="479"/>
      <c r="FMP747" s="479"/>
      <c r="FMQ747" s="479"/>
      <c r="FMR747" s="479"/>
      <c r="FMS747" s="479"/>
      <c r="FMT747" s="479"/>
      <c r="FMU747" s="479"/>
      <c r="FMV747" s="479"/>
      <c r="FMW747" s="479"/>
      <c r="FMX747" s="479"/>
      <c r="FMY747" s="479"/>
      <c r="FMZ747" s="479"/>
      <c r="FNA747" s="479"/>
      <c r="FNB747" s="479"/>
      <c r="FNC747" s="479"/>
      <c r="FND747" s="479"/>
      <c r="FNE747" s="479"/>
      <c r="FNF747" s="479"/>
      <c r="FNG747" s="479"/>
      <c r="FNH747" s="479"/>
      <c r="FNI747" s="479"/>
      <c r="FNJ747" s="479"/>
      <c r="FNK747" s="479"/>
      <c r="FNL747" s="479"/>
      <c r="FNM747" s="479"/>
      <c r="FNN747" s="479"/>
      <c r="FNO747" s="479"/>
      <c r="FNP747" s="479"/>
      <c r="FNQ747" s="479"/>
      <c r="FNR747" s="479"/>
      <c r="FNS747" s="479"/>
      <c r="FNT747" s="479"/>
      <c r="FNU747" s="479"/>
      <c r="FNV747" s="479"/>
      <c r="FNW747" s="479"/>
      <c r="FNX747" s="479"/>
      <c r="FNY747" s="479"/>
      <c r="FNZ747" s="479"/>
      <c r="FOA747" s="479"/>
      <c r="FOB747" s="479"/>
      <c r="FOC747" s="479"/>
      <c r="FOD747" s="479"/>
      <c r="FOE747" s="479"/>
      <c r="FOF747" s="479"/>
      <c r="FOG747" s="479"/>
      <c r="FOH747" s="479"/>
      <c r="FOI747" s="479"/>
      <c r="FOJ747" s="479"/>
      <c r="FOK747" s="479"/>
      <c r="FOL747" s="479"/>
      <c r="FOM747" s="479"/>
      <c r="FON747" s="479"/>
      <c r="FOO747" s="479"/>
      <c r="FOP747" s="479"/>
      <c r="FOQ747" s="479"/>
      <c r="FOR747" s="479"/>
      <c r="FOS747" s="479"/>
      <c r="FOT747" s="479"/>
      <c r="FOU747" s="479"/>
      <c r="FOV747" s="479"/>
      <c r="FOW747" s="479"/>
      <c r="FOX747" s="479"/>
      <c r="FOY747" s="479"/>
      <c r="FOZ747" s="479"/>
      <c r="FPA747" s="479"/>
      <c r="FPB747" s="479"/>
      <c r="FPC747" s="479"/>
      <c r="FPD747" s="479"/>
      <c r="FPE747" s="479"/>
      <c r="FPF747" s="479"/>
      <c r="FPG747" s="479"/>
      <c r="FPH747" s="479"/>
      <c r="FPI747" s="479"/>
      <c r="FPJ747" s="479"/>
      <c r="FPK747" s="479"/>
      <c r="FPL747" s="479"/>
      <c r="FPM747" s="479"/>
      <c r="FPN747" s="479"/>
      <c r="FPO747" s="479"/>
      <c r="FPP747" s="479"/>
      <c r="FPQ747" s="479"/>
      <c r="FPR747" s="479"/>
      <c r="FPS747" s="479"/>
      <c r="FPT747" s="479"/>
      <c r="FPU747" s="479"/>
      <c r="FPV747" s="479"/>
      <c r="FPW747" s="479"/>
      <c r="FPX747" s="479"/>
      <c r="FPY747" s="479"/>
      <c r="FPZ747" s="479"/>
      <c r="FQA747" s="479"/>
      <c r="FQB747" s="479"/>
      <c r="FQC747" s="479"/>
      <c r="FQD747" s="479"/>
      <c r="FQE747" s="479"/>
      <c r="FQF747" s="479"/>
      <c r="FQG747" s="479"/>
      <c r="FQH747" s="479"/>
      <c r="FQI747" s="479"/>
      <c r="FQJ747" s="479"/>
      <c r="FQK747" s="479"/>
      <c r="FQL747" s="479"/>
      <c r="FQM747" s="479"/>
      <c r="FQN747" s="479"/>
      <c r="FQO747" s="479"/>
      <c r="FQP747" s="479"/>
      <c r="FQQ747" s="479"/>
      <c r="FQR747" s="479"/>
      <c r="FQS747" s="479"/>
      <c r="FQT747" s="479"/>
      <c r="FQU747" s="479"/>
      <c r="FQV747" s="479"/>
      <c r="FQW747" s="479"/>
      <c r="FQX747" s="479"/>
      <c r="FQY747" s="479"/>
      <c r="FQZ747" s="479"/>
      <c r="FRA747" s="479"/>
      <c r="FRB747" s="479"/>
      <c r="FRC747" s="479"/>
      <c r="FRD747" s="479"/>
      <c r="FRE747" s="479"/>
      <c r="FRF747" s="479"/>
      <c r="FRG747" s="479"/>
      <c r="FRH747" s="479"/>
      <c r="FRI747" s="479"/>
      <c r="FRJ747" s="479"/>
      <c r="FRK747" s="479"/>
      <c r="FRL747" s="479"/>
      <c r="FRM747" s="479"/>
      <c r="FRN747" s="479"/>
      <c r="FRO747" s="479"/>
      <c r="FRP747" s="479"/>
      <c r="FRQ747" s="479"/>
      <c r="FRR747" s="479"/>
      <c r="FRS747" s="479"/>
      <c r="FRT747" s="479"/>
      <c r="FRU747" s="479"/>
      <c r="FRV747" s="479"/>
      <c r="FRW747" s="479"/>
      <c r="FRX747" s="479"/>
      <c r="FRY747" s="479"/>
      <c r="FRZ747" s="479"/>
      <c r="FSA747" s="479"/>
      <c r="FSB747" s="479"/>
      <c r="FSC747" s="479"/>
      <c r="FSD747" s="479"/>
      <c r="FSE747" s="479"/>
      <c r="FSF747" s="479"/>
      <c r="FSG747" s="479"/>
      <c r="FSH747" s="479"/>
      <c r="FSI747" s="479"/>
      <c r="FSJ747" s="479"/>
      <c r="FSK747" s="479"/>
      <c r="FSL747" s="479"/>
      <c r="FSM747" s="479"/>
      <c r="FSN747" s="479"/>
      <c r="FSO747" s="479"/>
      <c r="FSP747" s="479"/>
      <c r="FSQ747" s="479"/>
      <c r="FSR747" s="479"/>
      <c r="FSS747" s="479"/>
      <c r="FST747" s="479"/>
      <c r="FSU747" s="479"/>
      <c r="FSV747" s="479"/>
      <c r="FSW747" s="479"/>
      <c r="FSX747" s="479"/>
      <c r="FSY747" s="479"/>
      <c r="FSZ747" s="479"/>
      <c r="FTA747" s="479"/>
      <c r="FTB747" s="479"/>
      <c r="FTC747" s="479"/>
      <c r="FTD747" s="479"/>
      <c r="FTE747" s="479"/>
      <c r="FTF747" s="479"/>
      <c r="FTG747" s="479"/>
      <c r="FTH747" s="479"/>
      <c r="FTI747" s="479"/>
      <c r="FTJ747" s="479"/>
      <c r="FTK747" s="479"/>
      <c r="FTL747" s="479"/>
      <c r="FTM747" s="479"/>
      <c r="FTN747" s="479"/>
      <c r="FTO747" s="479"/>
      <c r="FTP747" s="479"/>
      <c r="FTQ747" s="479"/>
      <c r="FTR747" s="479"/>
      <c r="FTS747" s="479"/>
      <c r="FTT747" s="479"/>
      <c r="FTU747" s="479"/>
      <c r="FTV747" s="479"/>
      <c r="FTW747" s="479"/>
      <c r="FTX747" s="479"/>
      <c r="FTY747" s="479"/>
      <c r="FTZ747" s="479"/>
      <c r="FUA747" s="479"/>
      <c r="FUB747" s="479"/>
      <c r="FUC747" s="479"/>
      <c r="FUD747" s="479"/>
      <c r="FUE747" s="479"/>
      <c r="FUF747" s="479"/>
      <c r="FUG747" s="479"/>
      <c r="FUH747" s="479"/>
      <c r="FUI747" s="479"/>
      <c r="FUJ747" s="479"/>
      <c r="FUK747" s="479"/>
      <c r="FUL747" s="479"/>
      <c r="FUM747" s="479"/>
      <c r="FUN747" s="479"/>
      <c r="FUO747" s="479"/>
      <c r="FUP747" s="479"/>
      <c r="FUQ747" s="479"/>
      <c r="FUR747" s="479"/>
      <c r="FUS747" s="479"/>
      <c r="FUT747" s="479"/>
      <c r="FUU747" s="479"/>
      <c r="FUV747" s="479"/>
      <c r="FUW747" s="479"/>
      <c r="FUX747" s="479"/>
      <c r="FUY747" s="479"/>
      <c r="FUZ747" s="479"/>
      <c r="FVA747" s="479"/>
      <c r="FVB747" s="479"/>
      <c r="FVC747" s="479"/>
      <c r="FVD747" s="479"/>
      <c r="FVE747" s="479"/>
      <c r="FVF747" s="479"/>
      <c r="FVG747" s="479"/>
      <c r="FVH747" s="479"/>
      <c r="FVI747" s="479"/>
      <c r="FVJ747" s="479"/>
      <c r="FVK747" s="479"/>
      <c r="FVL747" s="479"/>
      <c r="FVM747" s="479"/>
      <c r="FVN747" s="479"/>
      <c r="FVO747" s="479"/>
      <c r="FVP747" s="479"/>
      <c r="FVQ747" s="479"/>
      <c r="FVR747" s="479"/>
      <c r="FVS747" s="479"/>
      <c r="FVT747" s="479"/>
      <c r="FVU747" s="479"/>
      <c r="FVV747" s="479"/>
      <c r="FVW747" s="479"/>
      <c r="FVX747" s="479"/>
      <c r="FVY747" s="479"/>
      <c r="FVZ747" s="479"/>
      <c r="FWA747" s="479"/>
      <c r="FWB747" s="479"/>
      <c r="FWC747" s="479"/>
      <c r="FWD747" s="479"/>
      <c r="FWE747" s="479"/>
      <c r="FWF747" s="479"/>
      <c r="FWG747" s="479"/>
      <c r="FWH747" s="479"/>
      <c r="FWI747" s="479"/>
      <c r="FWJ747" s="479"/>
      <c r="FWK747" s="479"/>
      <c r="FWL747" s="479"/>
      <c r="FWM747" s="479"/>
      <c r="FWN747" s="479"/>
      <c r="FWO747" s="479"/>
      <c r="FWP747" s="479"/>
      <c r="FWQ747" s="479"/>
      <c r="FWR747" s="479"/>
      <c r="FWS747" s="479"/>
      <c r="FWT747" s="479"/>
      <c r="FWU747" s="479"/>
      <c r="FWV747" s="479"/>
      <c r="FWW747" s="479"/>
      <c r="FWX747" s="479"/>
      <c r="FWY747" s="479"/>
      <c r="FWZ747" s="479"/>
      <c r="FXA747" s="479"/>
      <c r="FXB747" s="479"/>
      <c r="FXC747" s="479"/>
      <c r="FXD747" s="479"/>
      <c r="FXE747" s="479"/>
      <c r="FXF747" s="479"/>
      <c r="FXG747" s="479"/>
      <c r="FXH747" s="479"/>
      <c r="FXI747" s="479"/>
      <c r="FXJ747" s="479"/>
      <c r="FXK747" s="479"/>
      <c r="FXL747" s="479"/>
      <c r="FXM747" s="479"/>
      <c r="FXN747" s="479"/>
      <c r="FXO747" s="479"/>
      <c r="FXP747" s="479"/>
      <c r="FXQ747" s="479"/>
      <c r="FXR747" s="479"/>
      <c r="FXS747" s="479"/>
      <c r="FXT747" s="479"/>
      <c r="FXU747" s="479"/>
      <c r="FXV747" s="479"/>
      <c r="FXW747" s="479"/>
      <c r="FXX747" s="479"/>
      <c r="FXY747" s="479"/>
      <c r="FXZ747" s="479"/>
      <c r="FYA747" s="479"/>
      <c r="FYB747" s="479"/>
      <c r="FYC747" s="479"/>
      <c r="FYD747" s="479"/>
      <c r="FYE747" s="479"/>
      <c r="FYF747" s="479"/>
      <c r="FYG747" s="479"/>
      <c r="FYH747" s="479"/>
      <c r="FYI747" s="479"/>
      <c r="FYJ747" s="479"/>
      <c r="FYK747" s="479"/>
      <c r="FYL747" s="479"/>
      <c r="FYM747" s="479"/>
      <c r="FYN747" s="479"/>
      <c r="FYO747" s="479"/>
      <c r="FYP747" s="479"/>
      <c r="FYQ747" s="479"/>
      <c r="FYR747" s="479"/>
      <c r="FYS747" s="479"/>
      <c r="FYT747" s="479"/>
      <c r="FYU747" s="479"/>
      <c r="FYV747" s="479"/>
      <c r="FYW747" s="479"/>
      <c r="FYX747" s="479"/>
      <c r="FYY747" s="479"/>
      <c r="FYZ747" s="479"/>
      <c r="FZA747" s="479"/>
      <c r="FZB747" s="479"/>
      <c r="FZC747" s="479"/>
      <c r="FZD747" s="479"/>
      <c r="FZE747" s="479"/>
      <c r="FZF747" s="479"/>
      <c r="FZG747" s="479"/>
      <c r="FZH747" s="479"/>
      <c r="FZI747" s="479"/>
      <c r="FZJ747" s="479"/>
      <c r="FZK747" s="479"/>
      <c r="FZL747" s="479"/>
      <c r="FZM747" s="479"/>
      <c r="FZN747" s="479"/>
      <c r="FZO747" s="479"/>
      <c r="FZP747" s="479"/>
      <c r="FZQ747" s="479"/>
      <c r="FZR747" s="479"/>
      <c r="FZS747" s="479"/>
      <c r="FZT747" s="479"/>
      <c r="FZU747" s="479"/>
      <c r="FZV747" s="479"/>
      <c r="FZW747" s="479"/>
      <c r="FZX747" s="479"/>
      <c r="FZY747" s="479"/>
      <c r="FZZ747" s="479"/>
      <c r="GAA747" s="479"/>
      <c r="GAB747" s="479"/>
      <c r="GAC747" s="479"/>
      <c r="GAD747" s="479"/>
      <c r="GAE747" s="479"/>
      <c r="GAF747" s="479"/>
      <c r="GAG747" s="479"/>
      <c r="GAH747" s="479"/>
      <c r="GAI747" s="479"/>
      <c r="GAJ747" s="479"/>
      <c r="GAK747" s="479"/>
      <c r="GAL747" s="479"/>
      <c r="GAM747" s="479"/>
      <c r="GAN747" s="479"/>
      <c r="GAO747" s="479"/>
      <c r="GAP747" s="479"/>
      <c r="GAQ747" s="479"/>
      <c r="GAR747" s="479"/>
      <c r="GAS747" s="479"/>
      <c r="GAT747" s="479"/>
      <c r="GAU747" s="479"/>
      <c r="GAV747" s="479"/>
      <c r="GAW747" s="479"/>
      <c r="GAX747" s="479"/>
      <c r="GAY747" s="479"/>
      <c r="GAZ747" s="479"/>
      <c r="GBA747" s="479"/>
      <c r="GBB747" s="479"/>
      <c r="GBC747" s="479"/>
      <c r="GBD747" s="479"/>
      <c r="GBE747" s="479"/>
      <c r="GBF747" s="479"/>
      <c r="GBG747" s="479"/>
      <c r="GBH747" s="479"/>
      <c r="GBI747" s="479"/>
      <c r="GBJ747" s="479"/>
      <c r="GBK747" s="479"/>
      <c r="GBL747" s="479"/>
      <c r="GBM747" s="479"/>
      <c r="GBN747" s="479"/>
      <c r="GBO747" s="479"/>
      <c r="GBP747" s="479"/>
      <c r="GBQ747" s="479"/>
      <c r="GBR747" s="479"/>
      <c r="GBS747" s="479"/>
      <c r="GBT747" s="479"/>
      <c r="GBU747" s="479"/>
      <c r="GBV747" s="479"/>
      <c r="GBW747" s="479"/>
      <c r="GBX747" s="479"/>
      <c r="GBY747" s="479"/>
      <c r="GBZ747" s="479"/>
      <c r="GCA747" s="479"/>
      <c r="GCB747" s="479"/>
      <c r="GCC747" s="479"/>
      <c r="GCD747" s="479"/>
      <c r="GCE747" s="479"/>
      <c r="GCF747" s="479"/>
      <c r="GCG747" s="479"/>
      <c r="GCH747" s="479"/>
      <c r="GCI747" s="479"/>
      <c r="GCJ747" s="479"/>
      <c r="GCK747" s="479"/>
      <c r="GCL747" s="479"/>
      <c r="GCM747" s="479"/>
      <c r="GCN747" s="479"/>
      <c r="GCO747" s="479"/>
      <c r="GCP747" s="479"/>
      <c r="GCQ747" s="479"/>
      <c r="GCR747" s="479"/>
      <c r="GCS747" s="479"/>
      <c r="GCT747" s="479"/>
      <c r="GCU747" s="479"/>
      <c r="GCV747" s="479"/>
      <c r="GCW747" s="479"/>
      <c r="GCX747" s="479"/>
      <c r="GCY747" s="479"/>
      <c r="GCZ747" s="479"/>
      <c r="GDA747" s="479"/>
      <c r="GDB747" s="479"/>
      <c r="GDC747" s="479"/>
      <c r="GDD747" s="479"/>
      <c r="GDE747" s="479"/>
      <c r="GDF747" s="479"/>
      <c r="GDG747" s="479"/>
      <c r="GDH747" s="479"/>
      <c r="GDI747" s="479"/>
      <c r="GDJ747" s="479"/>
      <c r="GDK747" s="479"/>
      <c r="GDL747" s="479"/>
      <c r="GDM747" s="479"/>
      <c r="GDN747" s="479"/>
      <c r="GDO747" s="479"/>
      <c r="GDP747" s="479"/>
      <c r="GDQ747" s="479"/>
      <c r="GDR747" s="479"/>
      <c r="GDS747" s="479"/>
      <c r="GDT747" s="479"/>
      <c r="GDU747" s="479"/>
      <c r="GDV747" s="479"/>
      <c r="GDW747" s="479"/>
      <c r="GDX747" s="479"/>
      <c r="GDY747" s="479"/>
      <c r="GDZ747" s="479"/>
      <c r="GEA747" s="479"/>
      <c r="GEB747" s="479"/>
      <c r="GEC747" s="479"/>
      <c r="GED747" s="479"/>
      <c r="GEE747" s="479"/>
      <c r="GEF747" s="479"/>
      <c r="GEG747" s="479"/>
      <c r="GEH747" s="479"/>
      <c r="GEI747" s="479"/>
      <c r="GEJ747" s="479"/>
      <c r="GEK747" s="479"/>
      <c r="GEL747" s="479"/>
      <c r="GEM747" s="479"/>
      <c r="GEN747" s="479"/>
      <c r="GEO747" s="479"/>
      <c r="GEP747" s="479"/>
      <c r="GEQ747" s="479"/>
      <c r="GER747" s="479"/>
      <c r="GES747" s="479"/>
      <c r="GET747" s="479"/>
      <c r="GEU747" s="479"/>
      <c r="GEV747" s="479"/>
      <c r="GEW747" s="479"/>
      <c r="GEX747" s="479"/>
      <c r="GEY747" s="479"/>
      <c r="GEZ747" s="479"/>
      <c r="GFA747" s="479"/>
      <c r="GFB747" s="479"/>
      <c r="GFC747" s="479"/>
      <c r="GFD747" s="479"/>
      <c r="GFE747" s="479"/>
      <c r="GFF747" s="479"/>
      <c r="GFG747" s="479"/>
      <c r="GFH747" s="479"/>
      <c r="GFI747" s="479"/>
      <c r="GFJ747" s="479"/>
      <c r="GFK747" s="479"/>
      <c r="GFL747" s="479"/>
      <c r="GFM747" s="479"/>
      <c r="GFN747" s="479"/>
      <c r="GFO747" s="479"/>
      <c r="GFP747" s="479"/>
      <c r="GFQ747" s="479"/>
      <c r="GFR747" s="479"/>
      <c r="GFS747" s="479"/>
      <c r="GFT747" s="479"/>
      <c r="GFU747" s="479"/>
      <c r="GFV747" s="479"/>
      <c r="GFW747" s="479"/>
      <c r="GFX747" s="479"/>
      <c r="GFY747" s="479"/>
      <c r="GFZ747" s="479"/>
      <c r="GGA747" s="479"/>
      <c r="GGB747" s="479"/>
      <c r="GGC747" s="479"/>
      <c r="GGD747" s="479"/>
      <c r="GGE747" s="479"/>
      <c r="GGF747" s="479"/>
      <c r="GGG747" s="479"/>
      <c r="GGH747" s="479"/>
      <c r="GGI747" s="479"/>
      <c r="GGJ747" s="479"/>
      <c r="GGK747" s="479"/>
      <c r="GGL747" s="479"/>
      <c r="GGM747" s="479"/>
      <c r="GGN747" s="479"/>
      <c r="GGO747" s="479"/>
      <c r="GGP747" s="479"/>
      <c r="GGQ747" s="479"/>
      <c r="GGR747" s="479"/>
      <c r="GGS747" s="479"/>
      <c r="GGT747" s="479"/>
      <c r="GGU747" s="479"/>
      <c r="GGV747" s="479"/>
      <c r="GGW747" s="479"/>
      <c r="GGX747" s="479"/>
      <c r="GGY747" s="479"/>
      <c r="GGZ747" s="479"/>
      <c r="GHA747" s="479"/>
      <c r="GHB747" s="479"/>
      <c r="GHC747" s="479"/>
      <c r="GHD747" s="479"/>
      <c r="GHE747" s="479"/>
      <c r="GHF747" s="479"/>
      <c r="GHG747" s="479"/>
      <c r="GHH747" s="479"/>
      <c r="GHI747" s="479"/>
      <c r="GHJ747" s="479"/>
      <c r="GHK747" s="479"/>
      <c r="GHL747" s="479"/>
      <c r="GHM747" s="479"/>
      <c r="GHN747" s="479"/>
      <c r="GHO747" s="479"/>
      <c r="GHP747" s="479"/>
      <c r="GHQ747" s="479"/>
      <c r="GHR747" s="479"/>
      <c r="GHS747" s="479"/>
      <c r="GHT747" s="479"/>
      <c r="GHU747" s="479"/>
      <c r="GHV747" s="479"/>
      <c r="GHW747" s="479"/>
      <c r="GHX747" s="479"/>
      <c r="GHY747" s="479"/>
      <c r="GHZ747" s="479"/>
      <c r="GIA747" s="479"/>
      <c r="GIB747" s="479"/>
      <c r="GIC747" s="479"/>
      <c r="GID747" s="479"/>
      <c r="GIE747" s="479"/>
      <c r="GIF747" s="479"/>
      <c r="GIG747" s="479"/>
      <c r="GIH747" s="479"/>
      <c r="GII747" s="479"/>
      <c r="GIJ747" s="479"/>
      <c r="GIK747" s="479"/>
      <c r="GIL747" s="479"/>
      <c r="GIM747" s="479"/>
      <c r="GIN747" s="479"/>
      <c r="GIO747" s="479"/>
      <c r="GIP747" s="479"/>
      <c r="GIQ747" s="479"/>
      <c r="GIR747" s="479"/>
      <c r="GIS747" s="479"/>
      <c r="GIT747" s="479"/>
      <c r="GIU747" s="479"/>
      <c r="GIV747" s="479"/>
      <c r="GIW747" s="479"/>
      <c r="GIX747" s="479"/>
      <c r="GIY747" s="479"/>
      <c r="GIZ747" s="479"/>
      <c r="GJA747" s="479"/>
      <c r="GJB747" s="479"/>
      <c r="GJC747" s="479"/>
      <c r="GJD747" s="479"/>
      <c r="GJE747" s="479"/>
      <c r="GJF747" s="479"/>
      <c r="GJG747" s="479"/>
      <c r="GJH747" s="479"/>
      <c r="GJI747" s="479"/>
      <c r="GJJ747" s="479"/>
      <c r="GJK747" s="479"/>
      <c r="GJL747" s="479"/>
      <c r="GJM747" s="479"/>
      <c r="GJN747" s="479"/>
      <c r="GJO747" s="479"/>
      <c r="GJP747" s="479"/>
      <c r="GJQ747" s="479"/>
      <c r="GJR747" s="479"/>
      <c r="GJS747" s="479"/>
      <c r="GJT747" s="479"/>
      <c r="GJU747" s="479"/>
      <c r="GJV747" s="479"/>
      <c r="GJW747" s="479"/>
      <c r="GJX747" s="479"/>
      <c r="GJY747" s="479"/>
      <c r="GJZ747" s="479"/>
      <c r="GKA747" s="479"/>
      <c r="GKB747" s="479"/>
      <c r="GKC747" s="479"/>
      <c r="GKD747" s="479"/>
      <c r="GKE747" s="479"/>
      <c r="GKF747" s="479"/>
      <c r="GKG747" s="479"/>
      <c r="GKH747" s="479"/>
      <c r="GKI747" s="479"/>
      <c r="GKJ747" s="479"/>
      <c r="GKK747" s="479"/>
      <c r="GKL747" s="479"/>
      <c r="GKM747" s="479"/>
      <c r="GKN747" s="479"/>
      <c r="GKO747" s="479"/>
      <c r="GKP747" s="479"/>
      <c r="GKQ747" s="479"/>
      <c r="GKR747" s="479"/>
      <c r="GKS747" s="479"/>
      <c r="GKT747" s="479"/>
      <c r="GKU747" s="479"/>
      <c r="GKV747" s="479"/>
      <c r="GKW747" s="479"/>
      <c r="GKX747" s="479"/>
      <c r="GKY747" s="479"/>
      <c r="GKZ747" s="479"/>
      <c r="GLA747" s="479"/>
      <c r="GLB747" s="479"/>
      <c r="GLC747" s="479"/>
      <c r="GLD747" s="479"/>
      <c r="GLE747" s="479"/>
      <c r="GLF747" s="479"/>
      <c r="GLG747" s="479"/>
      <c r="GLH747" s="479"/>
      <c r="GLI747" s="479"/>
      <c r="GLJ747" s="479"/>
      <c r="GLK747" s="479"/>
      <c r="GLL747" s="479"/>
      <c r="GLM747" s="479"/>
      <c r="GLN747" s="479"/>
      <c r="GLO747" s="479"/>
      <c r="GLP747" s="479"/>
      <c r="GLQ747" s="479"/>
      <c r="GLR747" s="479"/>
      <c r="GLS747" s="479"/>
      <c r="GLT747" s="479"/>
      <c r="GLU747" s="479"/>
      <c r="GLV747" s="479"/>
      <c r="GLW747" s="479"/>
      <c r="GLX747" s="479"/>
      <c r="GLY747" s="479"/>
      <c r="GLZ747" s="479"/>
      <c r="GMA747" s="479"/>
      <c r="GMB747" s="479"/>
      <c r="GMC747" s="479"/>
      <c r="GMD747" s="479"/>
      <c r="GME747" s="479"/>
      <c r="GMF747" s="479"/>
      <c r="GMG747" s="479"/>
      <c r="GMH747" s="479"/>
      <c r="GMI747" s="479"/>
      <c r="GMJ747" s="479"/>
      <c r="GMK747" s="479"/>
      <c r="GML747" s="479"/>
      <c r="GMM747" s="479"/>
      <c r="GMN747" s="479"/>
      <c r="GMO747" s="479"/>
      <c r="GMP747" s="479"/>
      <c r="GMQ747" s="479"/>
      <c r="GMR747" s="479"/>
      <c r="GMS747" s="479"/>
      <c r="GMT747" s="479"/>
      <c r="GMU747" s="479"/>
      <c r="GMV747" s="479"/>
      <c r="GMW747" s="479"/>
      <c r="GMX747" s="479"/>
      <c r="GMY747" s="479"/>
      <c r="GMZ747" s="479"/>
      <c r="GNA747" s="479"/>
      <c r="GNB747" s="479"/>
      <c r="GNC747" s="479"/>
      <c r="GND747" s="479"/>
      <c r="GNE747" s="479"/>
      <c r="GNF747" s="479"/>
      <c r="GNG747" s="479"/>
      <c r="GNH747" s="479"/>
      <c r="GNI747" s="479"/>
      <c r="GNJ747" s="479"/>
      <c r="GNK747" s="479"/>
      <c r="GNL747" s="479"/>
      <c r="GNM747" s="479"/>
      <c r="GNN747" s="479"/>
      <c r="GNO747" s="479"/>
      <c r="GNP747" s="479"/>
      <c r="GNQ747" s="479"/>
      <c r="GNR747" s="479"/>
      <c r="GNS747" s="479"/>
      <c r="GNT747" s="479"/>
      <c r="GNU747" s="479"/>
      <c r="GNV747" s="479"/>
      <c r="GNW747" s="479"/>
      <c r="GNX747" s="479"/>
      <c r="GNY747" s="479"/>
      <c r="GNZ747" s="479"/>
      <c r="GOA747" s="479"/>
      <c r="GOB747" s="479"/>
      <c r="GOC747" s="479"/>
      <c r="GOD747" s="479"/>
      <c r="GOE747" s="479"/>
      <c r="GOF747" s="479"/>
      <c r="GOG747" s="479"/>
      <c r="GOH747" s="479"/>
      <c r="GOI747" s="479"/>
      <c r="GOJ747" s="479"/>
      <c r="GOK747" s="479"/>
      <c r="GOL747" s="479"/>
      <c r="GOM747" s="479"/>
      <c r="GON747" s="479"/>
      <c r="GOO747" s="479"/>
      <c r="GOP747" s="479"/>
      <c r="GOQ747" s="479"/>
      <c r="GOR747" s="479"/>
      <c r="GOS747" s="479"/>
      <c r="GOT747" s="479"/>
      <c r="GOU747" s="479"/>
      <c r="GOV747" s="479"/>
      <c r="GOW747" s="479"/>
      <c r="GOX747" s="479"/>
      <c r="GOY747" s="479"/>
      <c r="GOZ747" s="479"/>
      <c r="GPA747" s="479"/>
      <c r="GPB747" s="479"/>
      <c r="GPC747" s="479"/>
      <c r="GPD747" s="479"/>
      <c r="GPE747" s="479"/>
      <c r="GPF747" s="479"/>
      <c r="GPG747" s="479"/>
      <c r="GPH747" s="479"/>
      <c r="GPI747" s="479"/>
      <c r="GPJ747" s="479"/>
      <c r="GPK747" s="479"/>
      <c r="GPL747" s="479"/>
      <c r="GPM747" s="479"/>
      <c r="GPN747" s="479"/>
      <c r="GPO747" s="479"/>
      <c r="GPP747" s="479"/>
      <c r="GPQ747" s="479"/>
      <c r="GPR747" s="479"/>
      <c r="GPS747" s="479"/>
      <c r="GPT747" s="479"/>
      <c r="GPU747" s="479"/>
      <c r="GPV747" s="479"/>
      <c r="GPW747" s="479"/>
      <c r="GPX747" s="479"/>
      <c r="GPY747" s="479"/>
      <c r="GPZ747" s="479"/>
      <c r="GQA747" s="479"/>
      <c r="GQB747" s="479"/>
      <c r="GQC747" s="479"/>
      <c r="GQD747" s="479"/>
      <c r="GQE747" s="479"/>
      <c r="GQF747" s="479"/>
      <c r="GQG747" s="479"/>
      <c r="GQH747" s="479"/>
      <c r="GQI747" s="479"/>
      <c r="GQJ747" s="479"/>
      <c r="GQK747" s="479"/>
      <c r="GQL747" s="479"/>
      <c r="GQM747" s="479"/>
      <c r="GQN747" s="479"/>
      <c r="GQO747" s="479"/>
      <c r="GQP747" s="479"/>
      <c r="GQQ747" s="479"/>
      <c r="GQR747" s="479"/>
      <c r="GQS747" s="479"/>
      <c r="GQT747" s="479"/>
      <c r="GQU747" s="479"/>
      <c r="GQV747" s="479"/>
      <c r="GQW747" s="479"/>
      <c r="GQX747" s="479"/>
      <c r="GQY747" s="479"/>
      <c r="GQZ747" s="479"/>
      <c r="GRA747" s="479"/>
      <c r="GRB747" s="479"/>
      <c r="GRC747" s="479"/>
      <c r="GRD747" s="479"/>
      <c r="GRE747" s="479"/>
      <c r="GRF747" s="479"/>
      <c r="GRG747" s="479"/>
      <c r="GRH747" s="479"/>
      <c r="GRI747" s="479"/>
      <c r="GRJ747" s="479"/>
      <c r="GRK747" s="479"/>
      <c r="GRL747" s="479"/>
      <c r="GRM747" s="479"/>
      <c r="GRN747" s="479"/>
      <c r="GRO747" s="479"/>
      <c r="GRP747" s="479"/>
      <c r="GRQ747" s="479"/>
      <c r="GRR747" s="479"/>
      <c r="GRS747" s="479"/>
      <c r="GRT747" s="479"/>
      <c r="GRU747" s="479"/>
      <c r="GRV747" s="479"/>
      <c r="GRW747" s="479"/>
      <c r="GRX747" s="479"/>
      <c r="GRY747" s="479"/>
      <c r="GRZ747" s="479"/>
      <c r="GSA747" s="479"/>
      <c r="GSB747" s="479"/>
      <c r="GSC747" s="479"/>
      <c r="GSD747" s="479"/>
      <c r="GSE747" s="479"/>
      <c r="GSF747" s="479"/>
      <c r="GSG747" s="479"/>
      <c r="GSH747" s="479"/>
      <c r="GSI747" s="479"/>
      <c r="GSJ747" s="479"/>
      <c r="GSK747" s="479"/>
      <c r="GSL747" s="479"/>
      <c r="GSM747" s="479"/>
      <c r="GSN747" s="479"/>
      <c r="GSO747" s="479"/>
      <c r="GSP747" s="479"/>
      <c r="GSQ747" s="479"/>
      <c r="GSR747" s="479"/>
      <c r="GSS747" s="479"/>
      <c r="GST747" s="479"/>
      <c r="GSU747" s="479"/>
      <c r="GSV747" s="479"/>
      <c r="GSW747" s="479"/>
      <c r="GSX747" s="479"/>
      <c r="GSY747" s="479"/>
      <c r="GSZ747" s="479"/>
      <c r="GTA747" s="479"/>
      <c r="GTB747" s="479"/>
      <c r="GTC747" s="479"/>
      <c r="GTD747" s="479"/>
      <c r="GTE747" s="479"/>
      <c r="GTF747" s="479"/>
      <c r="GTG747" s="479"/>
      <c r="GTH747" s="479"/>
      <c r="GTI747" s="479"/>
      <c r="GTJ747" s="479"/>
      <c r="GTK747" s="479"/>
      <c r="GTL747" s="479"/>
      <c r="GTM747" s="479"/>
      <c r="GTN747" s="479"/>
      <c r="GTO747" s="479"/>
      <c r="GTP747" s="479"/>
      <c r="GTQ747" s="479"/>
      <c r="GTR747" s="479"/>
      <c r="GTS747" s="479"/>
      <c r="GTT747" s="479"/>
      <c r="GTU747" s="479"/>
      <c r="GTV747" s="479"/>
      <c r="GTW747" s="479"/>
      <c r="GTX747" s="479"/>
      <c r="GTY747" s="479"/>
      <c r="GTZ747" s="479"/>
      <c r="GUA747" s="479"/>
      <c r="GUB747" s="479"/>
      <c r="GUC747" s="479"/>
      <c r="GUD747" s="479"/>
      <c r="GUE747" s="479"/>
      <c r="GUF747" s="479"/>
      <c r="GUG747" s="479"/>
      <c r="GUH747" s="479"/>
      <c r="GUI747" s="479"/>
      <c r="GUJ747" s="479"/>
      <c r="GUK747" s="479"/>
      <c r="GUL747" s="479"/>
      <c r="GUM747" s="479"/>
      <c r="GUN747" s="479"/>
      <c r="GUO747" s="479"/>
      <c r="GUP747" s="479"/>
      <c r="GUQ747" s="479"/>
      <c r="GUR747" s="479"/>
      <c r="GUS747" s="479"/>
      <c r="GUT747" s="479"/>
      <c r="GUU747" s="479"/>
      <c r="GUV747" s="479"/>
      <c r="GUW747" s="479"/>
      <c r="GUX747" s="479"/>
      <c r="GUY747" s="479"/>
      <c r="GUZ747" s="479"/>
      <c r="GVA747" s="479"/>
      <c r="GVB747" s="479"/>
      <c r="GVC747" s="479"/>
      <c r="GVD747" s="479"/>
      <c r="GVE747" s="479"/>
      <c r="GVF747" s="479"/>
      <c r="GVG747" s="479"/>
      <c r="GVH747" s="479"/>
      <c r="GVI747" s="479"/>
      <c r="GVJ747" s="479"/>
      <c r="GVK747" s="479"/>
      <c r="GVL747" s="479"/>
      <c r="GVM747" s="479"/>
      <c r="GVN747" s="479"/>
      <c r="GVO747" s="479"/>
      <c r="GVP747" s="479"/>
      <c r="GVQ747" s="479"/>
      <c r="GVR747" s="479"/>
      <c r="GVS747" s="479"/>
      <c r="GVT747" s="479"/>
      <c r="GVU747" s="479"/>
      <c r="GVV747" s="479"/>
      <c r="GVW747" s="479"/>
      <c r="GVX747" s="479"/>
      <c r="GVY747" s="479"/>
      <c r="GVZ747" s="479"/>
      <c r="GWA747" s="479"/>
      <c r="GWB747" s="479"/>
      <c r="GWC747" s="479"/>
      <c r="GWD747" s="479"/>
      <c r="GWE747" s="479"/>
      <c r="GWF747" s="479"/>
      <c r="GWG747" s="479"/>
      <c r="GWH747" s="479"/>
      <c r="GWI747" s="479"/>
      <c r="GWJ747" s="479"/>
      <c r="GWK747" s="479"/>
      <c r="GWL747" s="479"/>
      <c r="GWM747" s="479"/>
      <c r="GWN747" s="479"/>
      <c r="GWO747" s="479"/>
      <c r="GWP747" s="479"/>
      <c r="GWQ747" s="479"/>
      <c r="GWR747" s="479"/>
      <c r="GWS747" s="479"/>
      <c r="GWT747" s="479"/>
      <c r="GWU747" s="479"/>
      <c r="GWV747" s="479"/>
      <c r="GWW747" s="479"/>
      <c r="GWX747" s="479"/>
      <c r="GWY747" s="479"/>
      <c r="GWZ747" s="479"/>
      <c r="GXA747" s="479"/>
      <c r="GXB747" s="479"/>
      <c r="GXC747" s="479"/>
      <c r="GXD747" s="479"/>
      <c r="GXE747" s="479"/>
      <c r="GXF747" s="479"/>
      <c r="GXG747" s="479"/>
      <c r="GXH747" s="479"/>
      <c r="GXI747" s="479"/>
      <c r="GXJ747" s="479"/>
      <c r="GXK747" s="479"/>
      <c r="GXL747" s="479"/>
      <c r="GXM747" s="479"/>
      <c r="GXN747" s="479"/>
      <c r="GXO747" s="479"/>
      <c r="GXP747" s="479"/>
      <c r="GXQ747" s="479"/>
      <c r="GXR747" s="479"/>
      <c r="GXS747" s="479"/>
      <c r="GXT747" s="479"/>
      <c r="GXU747" s="479"/>
      <c r="GXV747" s="479"/>
      <c r="GXW747" s="479"/>
      <c r="GXX747" s="479"/>
      <c r="GXY747" s="479"/>
      <c r="GXZ747" s="479"/>
      <c r="GYA747" s="479"/>
      <c r="GYB747" s="479"/>
      <c r="GYC747" s="479"/>
      <c r="GYD747" s="479"/>
      <c r="GYE747" s="479"/>
      <c r="GYF747" s="479"/>
      <c r="GYG747" s="479"/>
      <c r="GYH747" s="479"/>
      <c r="GYI747" s="479"/>
      <c r="GYJ747" s="479"/>
      <c r="GYK747" s="479"/>
      <c r="GYL747" s="479"/>
      <c r="GYM747" s="479"/>
      <c r="GYN747" s="479"/>
      <c r="GYO747" s="479"/>
      <c r="GYP747" s="479"/>
      <c r="GYQ747" s="479"/>
      <c r="GYR747" s="479"/>
      <c r="GYS747" s="479"/>
      <c r="GYT747" s="479"/>
      <c r="GYU747" s="479"/>
      <c r="GYV747" s="479"/>
      <c r="GYW747" s="479"/>
      <c r="GYX747" s="479"/>
      <c r="GYY747" s="479"/>
      <c r="GYZ747" s="479"/>
      <c r="GZA747" s="479"/>
      <c r="GZB747" s="479"/>
      <c r="GZC747" s="479"/>
      <c r="GZD747" s="479"/>
      <c r="GZE747" s="479"/>
      <c r="GZF747" s="479"/>
      <c r="GZG747" s="479"/>
      <c r="GZH747" s="479"/>
      <c r="GZI747" s="479"/>
      <c r="GZJ747" s="479"/>
      <c r="GZK747" s="479"/>
      <c r="GZL747" s="479"/>
      <c r="GZM747" s="479"/>
      <c r="GZN747" s="479"/>
      <c r="GZO747" s="479"/>
      <c r="GZP747" s="479"/>
      <c r="GZQ747" s="479"/>
      <c r="GZR747" s="479"/>
      <c r="GZS747" s="479"/>
      <c r="GZT747" s="479"/>
      <c r="GZU747" s="479"/>
      <c r="GZV747" s="479"/>
      <c r="GZW747" s="479"/>
      <c r="GZX747" s="479"/>
      <c r="GZY747" s="479"/>
      <c r="GZZ747" s="479"/>
      <c r="HAA747" s="479"/>
      <c r="HAB747" s="479"/>
      <c r="HAC747" s="479"/>
      <c r="HAD747" s="479"/>
      <c r="HAE747" s="479"/>
      <c r="HAF747" s="479"/>
      <c r="HAG747" s="479"/>
      <c r="HAH747" s="479"/>
      <c r="HAI747" s="479"/>
      <c r="HAJ747" s="479"/>
      <c r="HAK747" s="479"/>
      <c r="HAL747" s="479"/>
      <c r="HAM747" s="479"/>
      <c r="HAN747" s="479"/>
      <c r="HAO747" s="479"/>
      <c r="HAP747" s="479"/>
      <c r="HAQ747" s="479"/>
      <c r="HAR747" s="479"/>
      <c r="HAS747" s="479"/>
      <c r="HAT747" s="479"/>
      <c r="HAU747" s="479"/>
      <c r="HAV747" s="479"/>
      <c r="HAW747" s="479"/>
      <c r="HAX747" s="479"/>
      <c r="HAY747" s="479"/>
      <c r="HAZ747" s="479"/>
      <c r="HBA747" s="479"/>
      <c r="HBB747" s="479"/>
      <c r="HBC747" s="479"/>
      <c r="HBD747" s="479"/>
      <c r="HBE747" s="479"/>
      <c r="HBF747" s="479"/>
      <c r="HBG747" s="479"/>
      <c r="HBH747" s="479"/>
      <c r="HBI747" s="479"/>
      <c r="HBJ747" s="479"/>
      <c r="HBK747" s="479"/>
      <c r="HBL747" s="479"/>
      <c r="HBM747" s="479"/>
      <c r="HBN747" s="479"/>
      <c r="HBO747" s="479"/>
      <c r="HBP747" s="479"/>
      <c r="HBQ747" s="479"/>
      <c r="HBR747" s="479"/>
      <c r="HBS747" s="479"/>
      <c r="HBT747" s="479"/>
      <c r="HBU747" s="479"/>
      <c r="HBV747" s="479"/>
      <c r="HBW747" s="479"/>
      <c r="HBX747" s="479"/>
      <c r="HBY747" s="479"/>
      <c r="HBZ747" s="479"/>
      <c r="HCA747" s="479"/>
      <c r="HCB747" s="479"/>
      <c r="HCC747" s="479"/>
      <c r="HCD747" s="479"/>
      <c r="HCE747" s="479"/>
      <c r="HCF747" s="479"/>
      <c r="HCG747" s="479"/>
      <c r="HCH747" s="479"/>
      <c r="HCI747" s="479"/>
      <c r="HCJ747" s="479"/>
      <c r="HCK747" s="479"/>
      <c r="HCL747" s="479"/>
      <c r="HCM747" s="479"/>
      <c r="HCN747" s="479"/>
      <c r="HCO747" s="479"/>
      <c r="HCP747" s="479"/>
      <c r="HCQ747" s="479"/>
      <c r="HCR747" s="479"/>
      <c r="HCS747" s="479"/>
      <c r="HCT747" s="479"/>
      <c r="HCU747" s="479"/>
      <c r="HCV747" s="479"/>
      <c r="HCW747" s="479"/>
      <c r="HCX747" s="479"/>
      <c r="HCY747" s="479"/>
      <c r="HCZ747" s="479"/>
      <c r="HDA747" s="479"/>
      <c r="HDB747" s="479"/>
      <c r="HDC747" s="479"/>
      <c r="HDD747" s="479"/>
      <c r="HDE747" s="479"/>
      <c r="HDF747" s="479"/>
      <c r="HDG747" s="479"/>
      <c r="HDH747" s="479"/>
      <c r="HDI747" s="479"/>
      <c r="HDJ747" s="479"/>
      <c r="HDK747" s="479"/>
      <c r="HDL747" s="479"/>
      <c r="HDM747" s="479"/>
      <c r="HDN747" s="479"/>
      <c r="HDO747" s="479"/>
      <c r="HDP747" s="479"/>
      <c r="HDQ747" s="479"/>
      <c r="HDR747" s="479"/>
      <c r="HDS747" s="479"/>
      <c r="HDT747" s="479"/>
      <c r="HDU747" s="479"/>
      <c r="HDV747" s="479"/>
      <c r="HDW747" s="479"/>
      <c r="HDX747" s="479"/>
      <c r="HDY747" s="479"/>
      <c r="HDZ747" s="479"/>
      <c r="HEA747" s="479"/>
      <c r="HEB747" s="479"/>
      <c r="HEC747" s="479"/>
      <c r="HED747" s="479"/>
      <c r="HEE747" s="479"/>
      <c r="HEF747" s="479"/>
      <c r="HEG747" s="479"/>
      <c r="HEH747" s="479"/>
      <c r="HEI747" s="479"/>
      <c r="HEJ747" s="479"/>
      <c r="HEK747" s="479"/>
      <c r="HEL747" s="479"/>
      <c r="HEM747" s="479"/>
      <c r="HEN747" s="479"/>
      <c r="HEO747" s="479"/>
      <c r="HEP747" s="479"/>
      <c r="HEQ747" s="479"/>
      <c r="HER747" s="479"/>
      <c r="HES747" s="479"/>
      <c r="HET747" s="479"/>
      <c r="HEU747" s="479"/>
      <c r="HEV747" s="479"/>
      <c r="HEW747" s="479"/>
      <c r="HEX747" s="479"/>
      <c r="HEY747" s="479"/>
      <c r="HEZ747" s="479"/>
      <c r="HFA747" s="479"/>
      <c r="HFB747" s="479"/>
      <c r="HFC747" s="479"/>
      <c r="HFD747" s="479"/>
      <c r="HFE747" s="479"/>
      <c r="HFF747" s="479"/>
      <c r="HFG747" s="479"/>
      <c r="HFH747" s="479"/>
      <c r="HFI747" s="479"/>
      <c r="HFJ747" s="479"/>
      <c r="HFK747" s="479"/>
      <c r="HFL747" s="479"/>
      <c r="HFM747" s="479"/>
      <c r="HFN747" s="479"/>
      <c r="HFO747" s="479"/>
      <c r="HFP747" s="479"/>
      <c r="HFQ747" s="479"/>
      <c r="HFR747" s="479"/>
      <c r="HFS747" s="479"/>
      <c r="HFT747" s="479"/>
      <c r="HFU747" s="479"/>
      <c r="HFV747" s="479"/>
      <c r="HFW747" s="479"/>
      <c r="HFX747" s="479"/>
      <c r="HFY747" s="479"/>
      <c r="HFZ747" s="479"/>
      <c r="HGA747" s="479"/>
      <c r="HGB747" s="479"/>
      <c r="HGC747" s="479"/>
      <c r="HGD747" s="479"/>
      <c r="HGE747" s="479"/>
      <c r="HGF747" s="479"/>
      <c r="HGG747" s="479"/>
      <c r="HGH747" s="479"/>
      <c r="HGI747" s="479"/>
      <c r="HGJ747" s="479"/>
      <c r="HGK747" s="479"/>
      <c r="HGL747" s="479"/>
      <c r="HGM747" s="479"/>
      <c r="HGN747" s="479"/>
      <c r="HGO747" s="479"/>
      <c r="HGP747" s="479"/>
      <c r="HGQ747" s="479"/>
      <c r="HGR747" s="479"/>
      <c r="HGS747" s="479"/>
      <c r="HGT747" s="479"/>
      <c r="HGU747" s="479"/>
      <c r="HGV747" s="479"/>
      <c r="HGW747" s="479"/>
      <c r="HGX747" s="479"/>
      <c r="HGY747" s="479"/>
      <c r="HGZ747" s="479"/>
      <c r="HHA747" s="479"/>
      <c r="HHB747" s="479"/>
      <c r="HHC747" s="479"/>
      <c r="HHD747" s="479"/>
      <c r="HHE747" s="479"/>
      <c r="HHF747" s="479"/>
      <c r="HHG747" s="479"/>
      <c r="HHH747" s="479"/>
      <c r="HHI747" s="479"/>
      <c r="HHJ747" s="479"/>
      <c r="HHK747" s="479"/>
      <c r="HHL747" s="479"/>
      <c r="HHM747" s="479"/>
      <c r="HHN747" s="479"/>
      <c r="HHO747" s="479"/>
      <c r="HHP747" s="479"/>
      <c r="HHQ747" s="479"/>
      <c r="HHR747" s="479"/>
      <c r="HHS747" s="479"/>
      <c r="HHT747" s="479"/>
      <c r="HHU747" s="479"/>
      <c r="HHV747" s="479"/>
      <c r="HHW747" s="479"/>
      <c r="HHX747" s="479"/>
      <c r="HHY747" s="479"/>
      <c r="HHZ747" s="479"/>
      <c r="HIA747" s="479"/>
      <c r="HIB747" s="479"/>
      <c r="HIC747" s="479"/>
      <c r="HID747" s="479"/>
      <c r="HIE747" s="479"/>
      <c r="HIF747" s="479"/>
      <c r="HIG747" s="479"/>
      <c r="HIH747" s="479"/>
      <c r="HII747" s="479"/>
      <c r="HIJ747" s="479"/>
      <c r="HIK747" s="479"/>
      <c r="HIL747" s="479"/>
      <c r="HIM747" s="479"/>
      <c r="HIN747" s="479"/>
      <c r="HIO747" s="479"/>
      <c r="HIP747" s="479"/>
      <c r="HIQ747" s="479"/>
      <c r="HIR747" s="479"/>
      <c r="HIS747" s="479"/>
      <c r="HIT747" s="479"/>
      <c r="HIU747" s="479"/>
      <c r="HIV747" s="479"/>
      <c r="HIW747" s="479"/>
      <c r="HIX747" s="479"/>
      <c r="HIY747" s="479"/>
      <c r="HIZ747" s="479"/>
      <c r="HJA747" s="479"/>
      <c r="HJB747" s="479"/>
      <c r="HJC747" s="479"/>
      <c r="HJD747" s="479"/>
      <c r="HJE747" s="479"/>
      <c r="HJF747" s="479"/>
      <c r="HJG747" s="479"/>
      <c r="HJH747" s="479"/>
      <c r="HJI747" s="479"/>
      <c r="HJJ747" s="479"/>
      <c r="HJK747" s="479"/>
      <c r="HJL747" s="479"/>
      <c r="HJM747" s="479"/>
      <c r="HJN747" s="479"/>
      <c r="HJO747" s="479"/>
      <c r="HJP747" s="479"/>
      <c r="HJQ747" s="479"/>
      <c r="HJR747" s="479"/>
      <c r="HJS747" s="479"/>
      <c r="HJT747" s="479"/>
      <c r="HJU747" s="479"/>
      <c r="HJV747" s="479"/>
      <c r="HJW747" s="479"/>
      <c r="HJX747" s="479"/>
      <c r="HJY747" s="479"/>
      <c r="HJZ747" s="479"/>
      <c r="HKA747" s="479"/>
      <c r="HKB747" s="479"/>
      <c r="HKC747" s="479"/>
      <c r="HKD747" s="479"/>
      <c r="HKE747" s="479"/>
      <c r="HKF747" s="479"/>
      <c r="HKG747" s="479"/>
      <c r="HKH747" s="479"/>
      <c r="HKI747" s="479"/>
      <c r="HKJ747" s="479"/>
      <c r="HKK747" s="479"/>
      <c r="HKL747" s="479"/>
      <c r="HKM747" s="479"/>
      <c r="HKN747" s="479"/>
      <c r="HKO747" s="479"/>
      <c r="HKP747" s="479"/>
      <c r="HKQ747" s="479"/>
      <c r="HKR747" s="479"/>
      <c r="HKS747" s="479"/>
      <c r="HKT747" s="479"/>
      <c r="HKU747" s="479"/>
      <c r="HKV747" s="479"/>
      <c r="HKW747" s="479"/>
      <c r="HKX747" s="479"/>
      <c r="HKY747" s="479"/>
      <c r="HKZ747" s="479"/>
      <c r="HLA747" s="479"/>
      <c r="HLB747" s="479"/>
      <c r="HLC747" s="479"/>
      <c r="HLD747" s="479"/>
      <c r="HLE747" s="479"/>
      <c r="HLF747" s="479"/>
      <c r="HLG747" s="479"/>
      <c r="HLH747" s="479"/>
      <c r="HLI747" s="479"/>
      <c r="HLJ747" s="479"/>
      <c r="HLK747" s="479"/>
      <c r="HLL747" s="479"/>
      <c r="HLM747" s="479"/>
      <c r="HLN747" s="479"/>
      <c r="HLO747" s="479"/>
      <c r="HLP747" s="479"/>
      <c r="HLQ747" s="479"/>
      <c r="HLR747" s="479"/>
      <c r="HLS747" s="479"/>
      <c r="HLT747" s="479"/>
      <c r="HLU747" s="479"/>
      <c r="HLV747" s="479"/>
      <c r="HLW747" s="479"/>
      <c r="HLX747" s="479"/>
      <c r="HLY747" s="479"/>
      <c r="HLZ747" s="479"/>
      <c r="HMA747" s="479"/>
      <c r="HMB747" s="479"/>
      <c r="HMC747" s="479"/>
      <c r="HMD747" s="479"/>
      <c r="HME747" s="479"/>
      <c r="HMF747" s="479"/>
      <c r="HMG747" s="479"/>
      <c r="HMH747" s="479"/>
      <c r="HMI747" s="479"/>
      <c r="HMJ747" s="479"/>
      <c r="HMK747" s="479"/>
      <c r="HML747" s="479"/>
      <c r="HMM747" s="479"/>
      <c r="HMN747" s="479"/>
      <c r="HMO747" s="479"/>
      <c r="HMP747" s="479"/>
      <c r="HMQ747" s="479"/>
      <c r="HMR747" s="479"/>
      <c r="HMS747" s="479"/>
      <c r="HMT747" s="479"/>
      <c r="HMU747" s="479"/>
      <c r="HMV747" s="479"/>
      <c r="HMW747" s="479"/>
      <c r="HMX747" s="479"/>
      <c r="HMY747" s="479"/>
      <c r="HMZ747" s="479"/>
      <c r="HNA747" s="479"/>
      <c r="HNB747" s="479"/>
      <c r="HNC747" s="479"/>
      <c r="HND747" s="479"/>
      <c r="HNE747" s="479"/>
      <c r="HNF747" s="479"/>
      <c r="HNG747" s="479"/>
      <c r="HNH747" s="479"/>
      <c r="HNI747" s="479"/>
      <c r="HNJ747" s="479"/>
      <c r="HNK747" s="479"/>
      <c r="HNL747" s="479"/>
      <c r="HNM747" s="479"/>
      <c r="HNN747" s="479"/>
      <c r="HNO747" s="479"/>
      <c r="HNP747" s="479"/>
      <c r="HNQ747" s="479"/>
      <c r="HNR747" s="479"/>
      <c r="HNS747" s="479"/>
      <c r="HNT747" s="479"/>
      <c r="HNU747" s="479"/>
      <c r="HNV747" s="479"/>
      <c r="HNW747" s="479"/>
      <c r="HNX747" s="479"/>
      <c r="HNY747" s="479"/>
      <c r="HNZ747" s="479"/>
      <c r="HOA747" s="479"/>
      <c r="HOB747" s="479"/>
      <c r="HOC747" s="479"/>
      <c r="HOD747" s="479"/>
      <c r="HOE747" s="479"/>
      <c r="HOF747" s="479"/>
      <c r="HOG747" s="479"/>
      <c r="HOH747" s="479"/>
      <c r="HOI747" s="479"/>
      <c r="HOJ747" s="479"/>
      <c r="HOK747" s="479"/>
      <c r="HOL747" s="479"/>
      <c r="HOM747" s="479"/>
      <c r="HON747" s="479"/>
      <c r="HOO747" s="479"/>
      <c r="HOP747" s="479"/>
      <c r="HOQ747" s="479"/>
      <c r="HOR747" s="479"/>
      <c r="HOS747" s="479"/>
      <c r="HOT747" s="479"/>
      <c r="HOU747" s="479"/>
      <c r="HOV747" s="479"/>
      <c r="HOW747" s="479"/>
      <c r="HOX747" s="479"/>
      <c r="HOY747" s="479"/>
      <c r="HOZ747" s="479"/>
      <c r="HPA747" s="479"/>
      <c r="HPB747" s="479"/>
      <c r="HPC747" s="479"/>
      <c r="HPD747" s="479"/>
      <c r="HPE747" s="479"/>
      <c r="HPF747" s="479"/>
      <c r="HPG747" s="479"/>
      <c r="HPH747" s="479"/>
      <c r="HPI747" s="479"/>
      <c r="HPJ747" s="479"/>
      <c r="HPK747" s="479"/>
      <c r="HPL747" s="479"/>
      <c r="HPM747" s="479"/>
      <c r="HPN747" s="479"/>
      <c r="HPO747" s="479"/>
      <c r="HPP747" s="479"/>
      <c r="HPQ747" s="479"/>
      <c r="HPR747" s="479"/>
      <c r="HPS747" s="479"/>
      <c r="HPT747" s="479"/>
      <c r="HPU747" s="479"/>
      <c r="HPV747" s="479"/>
      <c r="HPW747" s="479"/>
      <c r="HPX747" s="479"/>
      <c r="HPY747" s="479"/>
      <c r="HPZ747" s="479"/>
      <c r="HQA747" s="479"/>
      <c r="HQB747" s="479"/>
      <c r="HQC747" s="479"/>
      <c r="HQD747" s="479"/>
      <c r="HQE747" s="479"/>
      <c r="HQF747" s="479"/>
      <c r="HQG747" s="479"/>
      <c r="HQH747" s="479"/>
      <c r="HQI747" s="479"/>
      <c r="HQJ747" s="479"/>
      <c r="HQK747" s="479"/>
      <c r="HQL747" s="479"/>
      <c r="HQM747" s="479"/>
      <c r="HQN747" s="479"/>
      <c r="HQO747" s="479"/>
      <c r="HQP747" s="479"/>
      <c r="HQQ747" s="479"/>
      <c r="HQR747" s="479"/>
      <c r="HQS747" s="479"/>
      <c r="HQT747" s="479"/>
      <c r="HQU747" s="479"/>
      <c r="HQV747" s="479"/>
      <c r="HQW747" s="479"/>
      <c r="HQX747" s="479"/>
      <c r="HQY747" s="479"/>
      <c r="HQZ747" s="479"/>
      <c r="HRA747" s="479"/>
      <c r="HRB747" s="479"/>
      <c r="HRC747" s="479"/>
      <c r="HRD747" s="479"/>
      <c r="HRE747" s="479"/>
      <c r="HRF747" s="479"/>
      <c r="HRG747" s="479"/>
      <c r="HRH747" s="479"/>
      <c r="HRI747" s="479"/>
      <c r="HRJ747" s="479"/>
      <c r="HRK747" s="479"/>
      <c r="HRL747" s="479"/>
      <c r="HRM747" s="479"/>
      <c r="HRN747" s="479"/>
      <c r="HRO747" s="479"/>
      <c r="HRP747" s="479"/>
      <c r="HRQ747" s="479"/>
      <c r="HRR747" s="479"/>
      <c r="HRS747" s="479"/>
      <c r="HRT747" s="479"/>
      <c r="HRU747" s="479"/>
      <c r="HRV747" s="479"/>
      <c r="HRW747" s="479"/>
      <c r="HRX747" s="479"/>
      <c r="HRY747" s="479"/>
      <c r="HRZ747" s="479"/>
      <c r="HSA747" s="479"/>
      <c r="HSB747" s="479"/>
      <c r="HSC747" s="479"/>
      <c r="HSD747" s="479"/>
      <c r="HSE747" s="479"/>
      <c r="HSF747" s="479"/>
      <c r="HSG747" s="479"/>
      <c r="HSH747" s="479"/>
      <c r="HSI747" s="479"/>
      <c r="HSJ747" s="479"/>
      <c r="HSK747" s="479"/>
      <c r="HSL747" s="479"/>
      <c r="HSM747" s="479"/>
      <c r="HSN747" s="479"/>
      <c r="HSO747" s="479"/>
      <c r="HSP747" s="479"/>
      <c r="HSQ747" s="479"/>
      <c r="HSR747" s="479"/>
      <c r="HSS747" s="479"/>
      <c r="HST747" s="479"/>
      <c r="HSU747" s="479"/>
      <c r="HSV747" s="479"/>
      <c r="HSW747" s="479"/>
      <c r="HSX747" s="479"/>
      <c r="HSY747" s="479"/>
      <c r="HSZ747" s="479"/>
      <c r="HTA747" s="479"/>
      <c r="HTB747" s="479"/>
      <c r="HTC747" s="479"/>
      <c r="HTD747" s="479"/>
      <c r="HTE747" s="479"/>
      <c r="HTF747" s="479"/>
      <c r="HTG747" s="479"/>
      <c r="HTH747" s="479"/>
      <c r="HTI747" s="479"/>
      <c r="HTJ747" s="479"/>
      <c r="HTK747" s="479"/>
      <c r="HTL747" s="479"/>
      <c r="HTM747" s="479"/>
      <c r="HTN747" s="479"/>
      <c r="HTO747" s="479"/>
      <c r="HTP747" s="479"/>
      <c r="HTQ747" s="479"/>
      <c r="HTR747" s="479"/>
      <c r="HTS747" s="479"/>
      <c r="HTT747" s="479"/>
      <c r="HTU747" s="479"/>
      <c r="HTV747" s="479"/>
      <c r="HTW747" s="479"/>
      <c r="HTX747" s="479"/>
      <c r="HTY747" s="479"/>
      <c r="HTZ747" s="479"/>
      <c r="HUA747" s="479"/>
      <c r="HUB747" s="479"/>
      <c r="HUC747" s="479"/>
      <c r="HUD747" s="479"/>
      <c r="HUE747" s="479"/>
      <c r="HUF747" s="479"/>
      <c r="HUG747" s="479"/>
      <c r="HUH747" s="479"/>
      <c r="HUI747" s="479"/>
      <c r="HUJ747" s="479"/>
      <c r="HUK747" s="479"/>
      <c r="HUL747" s="479"/>
      <c r="HUM747" s="479"/>
      <c r="HUN747" s="479"/>
      <c r="HUO747" s="479"/>
      <c r="HUP747" s="479"/>
      <c r="HUQ747" s="479"/>
      <c r="HUR747" s="479"/>
      <c r="HUS747" s="479"/>
      <c r="HUT747" s="479"/>
      <c r="HUU747" s="479"/>
      <c r="HUV747" s="479"/>
      <c r="HUW747" s="479"/>
      <c r="HUX747" s="479"/>
      <c r="HUY747" s="479"/>
      <c r="HUZ747" s="479"/>
      <c r="HVA747" s="479"/>
      <c r="HVB747" s="479"/>
      <c r="HVC747" s="479"/>
      <c r="HVD747" s="479"/>
      <c r="HVE747" s="479"/>
      <c r="HVF747" s="479"/>
      <c r="HVG747" s="479"/>
      <c r="HVH747" s="479"/>
      <c r="HVI747" s="479"/>
      <c r="HVJ747" s="479"/>
      <c r="HVK747" s="479"/>
      <c r="HVL747" s="479"/>
      <c r="HVM747" s="479"/>
      <c r="HVN747" s="479"/>
      <c r="HVO747" s="479"/>
      <c r="HVP747" s="479"/>
      <c r="HVQ747" s="479"/>
      <c r="HVR747" s="479"/>
      <c r="HVS747" s="479"/>
      <c r="HVT747" s="479"/>
      <c r="HVU747" s="479"/>
      <c r="HVV747" s="479"/>
      <c r="HVW747" s="479"/>
      <c r="HVX747" s="479"/>
      <c r="HVY747" s="479"/>
      <c r="HVZ747" s="479"/>
      <c r="HWA747" s="479"/>
      <c r="HWB747" s="479"/>
      <c r="HWC747" s="479"/>
      <c r="HWD747" s="479"/>
      <c r="HWE747" s="479"/>
      <c r="HWF747" s="479"/>
      <c r="HWG747" s="479"/>
      <c r="HWH747" s="479"/>
      <c r="HWI747" s="479"/>
      <c r="HWJ747" s="479"/>
      <c r="HWK747" s="479"/>
      <c r="HWL747" s="479"/>
      <c r="HWM747" s="479"/>
      <c r="HWN747" s="479"/>
      <c r="HWO747" s="479"/>
      <c r="HWP747" s="479"/>
      <c r="HWQ747" s="479"/>
      <c r="HWR747" s="479"/>
      <c r="HWS747" s="479"/>
      <c r="HWT747" s="479"/>
      <c r="HWU747" s="479"/>
      <c r="HWV747" s="479"/>
      <c r="HWW747" s="479"/>
      <c r="HWX747" s="479"/>
      <c r="HWY747" s="479"/>
      <c r="HWZ747" s="479"/>
      <c r="HXA747" s="479"/>
      <c r="HXB747" s="479"/>
      <c r="HXC747" s="479"/>
      <c r="HXD747" s="479"/>
      <c r="HXE747" s="479"/>
      <c r="HXF747" s="479"/>
      <c r="HXG747" s="479"/>
      <c r="HXH747" s="479"/>
      <c r="HXI747" s="479"/>
      <c r="HXJ747" s="479"/>
      <c r="HXK747" s="479"/>
      <c r="HXL747" s="479"/>
      <c r="HXM747" s="479"/>
      <c r="HXN747" s="479"/>
      <c r="HXO747" s="479"/>
      <c r="HXP747" s="479"/>
      <c r="HXQ747" s="479"/>
      <c r="HXR747" s="479"/>
      <c r="HXS747" s="479"/>
      <c r="HXT747" s="479"/>
      <c r="HXU747" s="479"/>
      <c r="HXV747" s="479"/>
      <c r="HXW747" s="479"/>
      <c r="HXX747" s="479"/>
      <c r="HXY747" s="479"/>
      <c r="HXZ747" s="479"/>
      <c r="HYA747" s="479"/>
      <c r="HYB747" s="479"/>
      <c r="HYC747" s="479"/>
      <c r="HYD747" s="479"/>
      <c r="HYE747" s="479"/>
      <c r="HYF747" s="479"/>
      <c r="HYG747" s="479"/>
      <c r="HYH747" s="479"/>
      <c r="HYI747" s="479"/>
      <c r="HYJ747" s="479"/>
      <c r="HYK747" s="479"/>
      <c r="HYL747" s="479"/>
      <c r="HYM747" s="479"/>
      <c r="HYN747" s="479"/>
      <c r="HYO747" s="479"/>
      <c r="HYP747" s="479"/>
      <c r="HYQ747" s="479"/>
      <c r="HYR747" s="479"/>
      <c r="HYS747" s="479"/>
      <c r="HYT747" s="479"/>
      <c r="HYU747" s="479"/>
      <c r="HYV747" s="479"/>
      <c r="HYW747" s="479"/>
      <c r="HYX747" s="479"/>
      <c r="HYY747" s="479"/>
      <c r="HYZ747" s="479"/>
      <c r="HZA747" s="479"/>
      <c r="HZB747" s="479"/>
      <c r="HZC747" s="479"/>
      <c r="HZD747" s="479"/>
      <c r="HZE747" s="479"/>
      <c r="HZF747" s="479"/>
      <c r="HZG747" s="479"/>
      <c r="HZH747" s="479"/>
      <c r="HZI747" s="479"/>
      <c r="HZJ747" s="479"/>
      <c r="HZK747" s="479"/>
      <c r="HZL747" s="479"/>
      <c r="HZM747" s="479"/>
      <c r="HZN747" s="479"/>
      <c r="HZO747" s="479"/>
      <c r="HZP747" s="479"/>
      <c r="HZQ747" s="479"/>
      <c r="HZR747" s="479"/>
      <c r="HZS747" s="479"/>
      <c r="HZT747" s="479"/>
      <c r="HZU747" s="479"/>
      <c r="HZV747" s="479"/>
      <c r="HZW747" s="479"/>
      <c r="HZX747" s="479"/>
      <c r="HZY747" s="479"/>
      <c r="HZZ747" s="479"/>
      <c r="IAA747" s="479"/>
      <c r="IAB747" s="479"/>
      <c r="IAC747" s="479"/>
      <c r="IAD747" s="479"/>
      <c r="IAE747" s="479"/>
      <c r="IAF747" s="479"/>
      <c r="IAG747" s="479"/>
      <c r="IAH747" s="479"/>
      <c r="IAI747" s="479"/>
      <c r="IAJ747" s="479"/>
      <c r="IAK747" s="479"/>
      <c r="IAL747" s="479"/>
      <c r="IAM747" s="479"/>
      <c r="IAN747" s="479"/>
      <c r="IAO747" s="479"/>
      <c r="IAP747" s="479"/>
      <c r="IAQ747" s="479"/>
      <c r="IAR747" s="479"/>
      <c r="IAS747" s="479"/>
      <c r="IAT747" s="479"/>
      <c r="IAU747" s="479"/>
      <c r="IAV747" s="479"/>
      <c r="IAW747" s="479"/>
      <c r="IAX747" s="479"/>
      <c r="IAY747" s="479"/>
      <c r="IAZ747" s="479"/>
      <c r="IBA747" s="479"/>
      <c r="IBB747" s="479"/>
      <c r="IBC747" s="479"/>
      <c r="IBD747" s="479"/>
      <c r="IBE747" s="479"/>
      <c r="IBF747" s="479"/>
      <c r="IBG747" s="479"/>
      <c r="IBH747" s="479"/>
      <c r="IBI747" s="479"/>
      <c r="IBJ747" s="479"/>
      <c r="IBK747" s="479"/>
      <c r="IBL747" s="479"/>
      <c r="IBM747" s="479"/>
      <c r="IBN747" s="479"/>
      <c r="IBO747" s="479"/>
      <c r="IBP747" s="479"/>
      <c r="IBQ747" s="479"/>
      <c r="IBR747" s="479"/>
      <c r="IBS747" s="479"/>
      <c r="IBT747" s="479"/>
      <c r="IBU747" s="479"/>
      <c r="IBV747" s="479"/>
      <c r="IBW747" s="479"/>
      <c r="IBX747" s="479"/>
      <c r="IBY747" s="479"/>
      <c r="IBZ747" s="479"/>
      <c r="ICA747" s="479"/>
      <c r="ICB747" s="479"/>
      <c r="ICC747" s="479"/>
      <c r="ICD747" s="479"/>
      <c r="ICE747" s="479"/>
      <c r="ICF747" s="479"/>
      <c r="ICG747" s="479"/>
      <c r="ICH747" s="479"/>
      <c r="ICI747" s="479"/>
      <c r="ICJ747" s="479"/>
      <c r="ICK747" s="479"/>
      <c r="ICL747" s="479"/>
      <c r="ICM747" s="479"/>
      <c r="ICN747" s="479"/>
      <c r="ICO747" s="479"/>
      <c r="ICP747" s="479"/>
      <c r="ICQ747" s="479"/>
      <c r="ICR747" s="479"/>
      <c r="ICS747" s="479"/>
      <c r="ICT747" s="479"/>
      <c r="ICU747" s="479"/>
      <c r="ICV747" s="479"/>
      <c r="ICW747" s="479"/>
      <c r="ICX747" s="479"/>
      <c r="ICY747" s="479"/>
      <c r="ICZ747" s="479"/>
      <c r="IDA747" s="479"/>
      <c r="IDB747" s="479"/>
      <c r="IDC747" s="479"/>
      <c r="IDD747" s="479"/>
      <c r="IDE747" s="479"/>
      <c r="IDF747" s="479"/>
      <c r="IDG747" s="479"/>
      <c r="IDH747" s="479"/>
      <c r="IDI747" s="479"/>
      <c r="IDJ747" s="479"/>
      <c r="IDK747" s="479"/>
      <c r="IDL747" s="479"/>
      <c r="IDM747" s="479"/>
      <c r="IDN747" s="479"/>
      <c r="IDO747" s="479"/>
      <c r="IDP747" s="479"/>
      <c r="IDQ747" s="479"/>
      <c r="IDR747" s="479"/>
      <c r="IDS747" s="479"/>
      <c r="IDT747" s="479"/>
      <c r="IDU747" s="479"/>
      <c r="IDV747" s="479"/>
      <c r="IDW747" s="479"/>
      <c r="IDX747" s="479"/>
      <c r="IDY747" s="479"/>
      <c r="IDZ747" s="479"/>
      <c r="IEA747" s="479"/>
      <c r="IEB747" s="479"/>
      <c r="IEC747" s="479"/>
      <c r="IED747" s="479"/>
      <c r="IEE747" s="479"/>
      <c r="IEF747" s="479"/>
      <c r="IEG747" s="479"/>
      <c r="IEH747" s="479"/>
      <c r="IEI747" s="479"/>
      <c r="IEJ747" s="479"/>
      <c r="IEK747" s="479"/>
      <c r="IEL747" s="479"/>
      <c r="IEM747" s="479"/>
      <c r="IEN747" s="479"/>
      <c r="IEO747" s="479"/>
      <c r="IEP747" s="479"/>
      <c r="IEQ747" s="479"/>
      <c r="IER747" s="479"/>
      <c r="IES747" s="479"/>
      <c r="IET747" s="479"/>
      <c r="IEU747" s="479"/>
      <c r="IEV747" s="479"/>
      <c r="IEW747" s="479"/>
      <c r="IEX747" s="479"/>
      <c r="IEY747" s="479"/>
      <c r="IEZ747" s="479"/>
      <c r="IFA747" s="479"/>
      <c r="IFB747" s="479"/>
      <c r="IFC747" s="479"/>
      <c r="IFD747" s="479"/>
      <c r="IFE747" s="479"/>
      <c r="IFF747" s="479"/>
      <c r="IFG747" s="479"/>
      <c r="IFH747" s="479"/>
      <c r="IFI747" s="479"/>
      <c r="IFJ747" s="479"/>
      <c r="IFK747" s="479"/>
      <c r="IFL747" s="479"/>
      <c r="IFM747" s="479"/>
      <c r="IFN747" s="479"/>
      <c r="IFO747" s="479"/>
      <c r="IFP747" s="479"/>
      <c r="IFQ747" s="479"/>
      <c r="IFR747" s="479"/>
      <c r="IFS747" s="479"/>
      <c r="IFT747" s="479"/>
      <c r="IFU747" s="479"/>
      <c r="IFV747" s="479"/>
      <c r="IFW747" s="479"/>
      <c r="IFX747" s="479"/>
      <c r="IFY747" s="479"/>
      <c r="IFZ747" s="479"/>
      <c r="IGA747" s="479"/>
      <c r="IGB747" s="479"/>
      <c r="IGC747" s="479"/>
      <c r="IGD747" s="479"/>
      <c r="IGE747" s="479"/>
      <c r="IGF747" s="479"/>
      <c r="IGG747" s="479"/>
      <c r="IGH747" s="479"/>
      <c r="IGI747" s="479"/>
      <c r="IGJ747" s="479"/>
      <c r="IGK747" s="479"/>
      <c r="IGL747" s="479"/>
      <c r="IGM747" s="479"/>
      <c r="IGN747" s="479"/>
      <c r="IGO747" s="479"/>
      <c r="IGP747" s="479"/>
      <c r="IGQ747" s="479"/>
      <c r="IGR747" s="479"/>
      <c r="IGS747" s="479"/>
      <c r="IGT747" s="479"/>
      <c r="IGU747" s="479"/>
      <c r="IGV747" s="479"/>
      <c r="IGW747" s="479"/>
      <c r="IGX747" s="479"/>
      <c r="IGY747" s="479"/>
      <c r="IGZ747" s="479"/>
      <c r="IHA747" s="479"/>
      <c r="IHB747" s="479"/>
      <c r="IHC747" s="479"/>
      <c r="IHD747" s="479"/>
      <c r="IHE747" s="479"/>
      <c r="IHF747" s="479"/>
      <c r="IHG747" s="479"/>
      <c r="IHH747" s="479"/>
      <c r="IHI747" s="479"/>
      <c r="IHJ747" s="479"/>
      <c r="IHK747" s="479"/>
      <c r="IHL747" s="479"/>
      <c r="IHM747" s="479"/>
      <c r="IHN747" s="479"/>
      <c r="IHO747" s="479"/>
      <c r="IHP747" s="479"/>
      <c r="IHQ747" s="479"/>
      <c r="IHR747" s="479"/>
      <c r="IHS747" s="479"/>
      <c r="IHT747" s="479"/>
      <c r="IHU747" s="479"/>
      <c r="IHV747" s="479"/>
      <c r="IHW747" s="479"/>
      <c r="IHX747" s="479"/>
      <c r="IHY747" s="479"/>
      <c r="IHZ747" s="479"/>
      <c r="IIA747" s="479"/>
      <c r="IIB747" s="479"/>
      <c r="IIC747" s="479"/>
      <c r="IID747" s="479"/>
      <c r="IIE747" s="479"/>
      <c r="IIF747" s="479"/>
      <c r="IIG747" s="479"/>
      <c r="IIH747" s="479"/>
      <c r="III747" s="479"/>
      <c r="IIJ747" s="479"/>
      <c r="IIK747" s="479"/>
      <c r="IIL747" s="479"/>
      <c r="IIM747" s="479"/>
      <c r="IIN747" s="479"/>
      <c r="IIO747" s="479"/>
      <c r="IIP747" s="479"/>
      <c r="IIQ747" s="479"/>
      <c r="IIR747" s="479"/>
      <c r="IIS747" s="479"/>
      <c r="IIT747" s="479"/>
      <c r="IIU747" s="479"/>
      <c r="IIV747" s="479"/>
      <c r="IIW747" s="479"/>
      <c r="IIX747" s="479"/>
      <c r="IIY747" s="479"/>
      <c r="IIZ747" s="479"/>
      <c r="IJA747" s="479"/>
      <c r="IJB747" s="479"/>
      <c r="IJC747" s="479"/>
      <c r="IJD747" s="479"/>
      <c r="IJE747" s="479"/>
      <c r="IJF747" s="479"/>
      <c r="IJG747" s="479"/>
      <c r="IJH747" s="479"/>
      <c r="IJI747" s="479"/>
      <c r="IJJ747" s="479"/>
      <c r="IJK747" s="479"/>
      <c r="IJL747" s="479"/>
      <c r="IJM747" s="479"/>
      <c r="IJN747" s="479"/>
      <c r="IJO747" s="479"/>
      <c r="IJP747" s="479"/>
      <c r="IJQ747" s="479"/>
      <c r="IJR747" s="479"/>
      <c r="IJS747" s="479"/>
      <c r="IJT747" s="479"/>
      <c r="IJU747" s="479"/>
      <c r="IJV747" s="479"/>
      <c r="IJW747" s="479"/>
      <c r="IJX747" s="479"/>
      <c r="IJY747" s="479"/>
      <c r="IJZ747" s="479"/>
      <c r="IKA747" s="479"/>
      <c r="IKB747" s="479"/>
      <c r="IKC747" s="479"/>
      <c r="IKD747" s="479"/>
      <c r="IKE747" s="479"/>
      <c r="IKF747" s="479"/>
      <c r="IKG747" s="479"/>
      <c r="IKH747" s="479"/>
      <c r="IKI747" s="479"/>
      <c r="IKJ747" s="479"/>
      <c r="IKK747" s="479"/>
      <c r="IKL747" s="479"/>
      <c r="IKM747" s="479"/>
      <c r="IKN747" s="479"/>
      <c r="IKO747" s="479"/>
      <c r="IKP747" s="479"/>
      <c r="IKQ747" s="479"/>
      <c r="IKR747" s="479"/>
      <c r="IKS747" s="479"/>
      <c r="IKT747" s="479"/>
      <c r="IKU747" s="479"/>
      <c r="IKV747" s="479"/>
      <c r="IKW747" s="479"/>
      <c r="IKX747" s="479"/>
      <c r="IKY747" s="479"/>
      <c r="IKZ747" s="479"/>
      <c r="ILA747" s="479"/>
      <c r="ILB747" s="479"/>
      <c r="ILC747" s="479"/>
      <c r="ILD747" s="479"/>
      <c r="ILE747" s="479"/>
      <c r="ILF747" s="479"/>
      <c r="ILG747" s="479"/>
      <c r="ILH747" s="479"/>
      <c r="ILI747" s="479"/>
      <c r="ILJ747" s="479"/>
      <c r="ILK747" s="479"/>
      <c r="ILL747" s="479"/>
      <c r="ILM747" s="479"/>
      <c r="ILN747" s="479"/>
      <c r="ILO747" s="479"/>
      <c r="ILP747" s="479"/>
      <c r="ILQ747" s="479"/>
      <c r="ILR747" s="479"/>
      <c r="ILS747" s="479"/>
      <c r="ILT747" s="479"/>
      <c r="ILU747" s="479"/>
      <c r="ILV747" s="479"/>
      <c r="ILW747" s="479"/>
      <c r="ILX747" s="479"/>
      <c r="ILY747" s="479"/>
      <c r="ILZ747" s="479"/>
      <c r="IMA747" s="479"/>
      <c r="IMB747" s="479"/>
      <c r="IMC747" s="479"/>
      <c r="IMD747" s="479"/>
      <c r="IME747" s="479"/>
      <c r="IMF747" s="479"/>
      <c r="IMG747" s="479"/>
      <c r="IMH747" s="479"/>
      <c r="IMI747" s="479"/>
      <c r="IMJ747" s="479"/>
      <c r="IMK747" s="479"/>
      <c r="IML747" s="479"/>
      <c r="IMM747" s="479"/>
      <c r="IMN747" s="479"/>
      <c r="IMO747" s="479"/>
      <c r="IMP747" s="479"/>
      <c r="IMQ747" s="479"/>
      <c r="IMR747" s="479"/>
      <c r="IMS747" s="479"/>
      <c r="IMT747" s="479"/>
      <c r="IMU747" s="479"/>
      <c r="IMV747" s="479"/>
      <c r="IMW747" s="479"/>
      <c r="IMX747" s="479"/>
      <c r="IMY747" s="479"/>
      <c r="IMZ747" s="479"/>
      <c r="INA747" s="479"/>
      <c r="INB747" s="479"/>
      <c r="INC747" s="479"/>
      <c r="IND747" s="479"/>
      <c r="INE747" s="479"/>
      <c r="INF747" s="479"/>
      <c r="ING747" s="479"/>
      <c r="INH747" s="479"/>
      <c r="INI747" s="479"/>
      <c r="INJ747" s="479"/>
      <c r="INK747" s="479"/>
      <c r="INL747" s="479"/>
      <c r="INM747" s="479"/>
      <c r="INN747" s="479"/>
      <c r="INO747" s="479"/>
      <c r="INP747" s="479"/>
      <c r="INQ747" s="479"/>
      <c r="INR747" s="479"/>
      <c r="INS747" s="479"/>
      <c r="INT747" s="479"/>
      <c r="INU747" s="479"/>
      <c r="INV747" s="479"/>
      <c r="INW747" s="479"/>
      <c r="INX747" s="479"/>
      <c r="INY747" s="479"/>
      <c r="INZ747" s="479"/>
      <c r="IOA747" s="479"/>
      <c r="IOB747" s="479"/>
      <c r="IOC747" s="479"/>
      <c r="IOD747" s="479"/>
      <c r="IOE747" s="479"/>
      <c r="IOF747" s="479"/>
      <c r="IOG747" s="479"/>
      <c r="IOH747" s="479"/>
      <c r="IOI747" s="479"/>
      <c r="IOJ747" s="479"/>
      <c r="IOK747" s="479"/>
      <c r="IOL747" s="479"/>
      <c r="IOM747" s="479"/>
      <c r="ION747" s="479"/>
      <c r="IOO747" s="479"/>
      <c r="IOP747" s="479"/>
      <c r="IOQ747" s="479"/>
      <c r="IOR747" s="479"/>
      <c r="IOS747" s="479"/>
      <c r="IOT747" s="479"/>
      <c r="IOU747" s="479"/>
      <c r="IOV747" s="479"/>
      <c r="IOW747" s="479"/>
      <c r="IOX747" s="479"/>
      <c r="IOY747" s="479"/>
      <c r="IOZ747" s="479"/>
      <c r="IPA747" s="479"/>
      <c r="IPB747" s="479"/>
      <c r="IPC747" s="479"/>
      <c r="IPD747" s="479"/>
      <c r="IPE747" s="479"/>
      <c r="IPF747" s="479"/>
      <c r="IPG747" s="479"/>
      <c r="IPH747" s="479"/>
      <c r="IPI747" s="479"/>
      <c r="IPJ747" s="479"/>
      <c r="IPK747" s="479"/>
      <c r="IPL747" s="479"/>
      <c r="IPM747" s="479"/>
      <c r="IPN747" s="479"/>
      <c r="IPO747" s="479"/>
      <c r="IPP747" s="479"/>
      <c r="IPQ747" s="479"/>
      <c r="IPR747" s="479"/>
      <c r="IPS747" s="479"/>
      <c r="IPT747" s="479"/>
      <c r="IPU747" s="479"/>
      <c r="IPV747" s="479"/>
      <c r="IPW747" s="479"/>
      <c r="IPX747" s="479"/>
      <c r="IPY747" s="479"/>
      <c r="IPZ747" s="479"/>
      <c r="IQA747" s="479"/>
      <c r="IQB747" s="479"/>
      <c r="IQC747" s="479"/>
      <c r="IQD747" s="479"/>
      <c r="IQE747" s="479"/>
      <c r="IQF747" s="479"/>
      <c r="IQG747" s="479"/>
      <c r="IQH747" s="479"/>
      <c r="IQI747" s="479"/>
      <c r="IQJ747" s="479"/>
      <c r="IQK747" s="479"/>
      <c r="IQL747" s="479"/>
      <c r="IQM747" s="479"/>
      <c r="IQN747" s="479"/>
      <c r="IQO747" s="479"/>
      <c r="IQP747" s="479"/>
      <c r="IQQ747" s="479"/>
      <c r="IQR747" s="479"/>
      <c r="IQS747" s="479"/>
      <c r="IQT747" s="479"/>
      <c r="IQU747" s="479"/>
      <c r="IQV747" s="479"/>
      <c r="IQW747" s="479"/>
      <c r="IQX747" s="479"/>
      <c r="IQY747" s="479"/>
      <c r="IQZ747" s="479"/>
      <c r="IRA747" s="479"/>
      <c r="IRB747" s="479"/>
      <c r="IRC747" s="479"/>
      <c r="IRD747" s="479"/>
      <c r="IRE747" s="479"/>
      <c r="IRF747" s="479"/>
      <c r="IRG747" s="479"/>
      <c r="IRH747" s="479"/>
      <c r="IRI747" s="479"/>
      <c r="IRJ747" s="479"/>
      <c r="IRK747" s="479"/>
      <c r="IRL747" s="479"/>
      <c r="IRM747" s="479"/>
      <c r="IRN747" s="479"/>
      <c r="IRO747" s="479"/>
      <c r="IRP747" s="479"/>
      <c r="IRQ747" s="479"/>
      <c r="IRR747" s="479"/>
      <c r="IRS747" s="479"/>
      <c r="IRT747" s="479"/>
      <c r="IRU747" s="479"/>
      <c r="IRV747" s="479"/>
      <c r="IRW747" s="479"/>
      <c r="IRX747" s="479"/>
      <c r="IRY747" s="479"/>
      <c r="IRZ747" s="479"/>
      <c r="ISA747" s="479"/>
      <c r="ISB747" s="479"/>
      <c r="ISC747" s="479"/>
      <c r="ISD747" s="479"/>
      <c r="ISE747" s="479"/>
      <c r="ISF747" s="479"/>
      <c r="ISG747" s="479"/>
      <c r="ISH747" s="479"/>
      <c r="ISI747" s="479"/>
      <c r="ISJ747" s="479"/>
      <c r="ISK747" s="479"/>
      <c r="ISL747" s="479"/>
      <c r="ISM747" s="479"/>
      <c r="ISN747" s="479"/>
      <c r="ISO747" s="479"/>
      <c r="ISP747" s="479"/>
      <c r="ISQ747" s="479"/>
      <c r="ISR747" s="479"/>
      <c r="ISS747" s="479"/>
      <c r="IST747" s="479"/>
      <c r="ISU747" s="479"/>
      <c r="ISV747" s="479"/>
      <c r="ISW747" s="479"/>
      <c r="ISX747" s="479"/>
      <c r="ISY747" s="479"/>
      <c r="ISZ747" s="479"/>
      <c r="ITA747" s="479"/>
      <c r="ITB747" s="479"/>
      <c r="ITC747" s="479"/>
      <c r="ITD747" s="479"/>
      <c r="ITE747" s="479"/>
      <c r="ITF747" s="479"/>
      <c r="ITG747" s="479"/>
      <c r="ITH747" s="479"/>
      <c r="ITI747" s="479"/>
      <c r="ITJ747" s="479"/>
      <c r="ITK747" s="479"/>
      <c r="ITL747" s="479"/>
      <c r="ITM747" s="479"/>
      <c r="ITN747" s="479"/>
      <c r="ITO747" s="479"/>
      <c r="ITP747" s="479"/>
      <c r="ITQ747" s="479"/>
      <c r="ITR747" s="479"/>
      <c r="ITS747" s="479"/>
      <c r="ITT747" s="479"/>
      <c r="ITU747" s="479"/>
      <c r="ITV747" s="479"/>
      <c r="ITW747" s="479"/>
      <c r="ITX747" s="479"/>
      <c r="ITY747" s="479"/>
      <c r="ITZ747" s="479"/>
      <c r="IUA747" s="479"/>
      <c r="IUB747" s="479"/>
      <c r="IUC747" s="479"/>
      <c r="IUD747" s="479"/>
      <c r="IUE747" s="479"/>
      <c r="IUF747" s="479"/>
      <c r="IUG747" s="479"/>
      <c r="IUH747" s="479"/>
      <c r="IUI747" s="479"/>
      <c r="IUJ747" s="479"/>
      <c r="IUK747" s="479"/>
      <c r="IUL747" s="479"/>
      <c r="IUM747" s="479"/>
      <c r="IUN747" s="479"/>
      <c r="IUO747" s="479"/>
      <c r="IUP747" s="479"/>
      <c r="IUQ747" s="479"/>
      <c r="IUR747" s="479"/>
      <c r="IUS747" s="479"/>
      <c r="IUT747" s="479"/>
      <c r="IUU747" s="479"/>
      <c r="IUV747" s="479"/>
      <c r="IUW747" s="479"/>
      <c r="IUX747" s="479"/>
      <c r="IUY747" s="479"/>
      <c r="IUZ747" s="479"/>
      <c r="IVA747" s="479"/>
      <c r="IVB747" s="479"/>
      <c r="IVC747" s="479"/>
      <c r="IVD747" s="479"/>
      <c r="IVE747" s="479"/>
      <c r="IVF747" s="479"/>
      <c r="IVG747" s="479"/>
      <c r="IVH747" s="479"/>
      <c r="IVI747" s="479"/>
      <c r="IVJ747" s="479"/>
      <c r="IVK747" s="479"/>
      <c r="IVL747" s="479"/>
      <c r="IVM747" s="479"/>
      <c r="IVN747" s="479"/>
      <c r="IVO747" s="479"/>
      <c r="IVP747" s="479"/>
      <c r="IVQ747" s="479"/>
      <c r="IVR747" s="479"/>
      <c r="IVS747" s="479"/>
      <c r="IVT747" s="479"/>
      <c r="IVU747" s="479"/>
      <c r="IVV747" s="479"/>
      <c r="IVW747" s="479"/>
      <c r="IVX747" s="479"/>
      <c r="IVY747" s="479"/>
      <c r="IVZ747" s="479"/>
      <c r="IWA747" s="479"/>
      <c r="IWB747" s="479"/>
      <c r="IWC747" s="479"/>
      <c r="IWD747" s="479"/>
      <c r="IWE747" s="479"/>
      <c r="IWF747" s="479"/>
      <c r="IWG747" s="479"/>
      <c r="IWH747" s="479"/>
      <c r="IWI747" s="479"/>
      <c r="IWJ747" s="479"/>
      <c r="IWK747" s="479"/>
      <c r="IWL747" s="479"/>
      <c r="IWM747" s="479"/>
      <c r="IWN747" s="479"/>
      <c r="IWO747" s="479"/>
      <c r="IWP747" s="479"/>
      <c r="IWQ747" s="479"/>
      <c r="IWR747" s="479"/>
      <c r="IWS747" s="479"/>
      <c r="IWT747" s="479"/>
      <c r="IWU747" s="479"/>
      <c r="IWV747" s="479"/>
      <c r="IWW747" s="479"/>
      <c r="IWX747" s="479"/>
      <c r="IWY747" s="479"/>
      <c r="IWZ747" s="479"/>
      <c r="IXA747" s="479"/>
      <c r="IXB747" s="479"/>
      <c r="IXC747" s="479"/>
      <c r="IXD747" s="479"/>
      <c r="IXE747" s="479"/>
      <c r="IXF747" s="479"/>
      <c r="IXG747" s="479"/>
      <c r="IXH747" s="479"/>
      <c r="IXI747" s="479"/>
      <c r="IXJ747" s="479"/>
      <c r="IXK747" s="479"/>
      <c r="IXL747" s="479"/>
      <c r="IXM747" s="479"/>
      <c r="IXN747" s="479"/>
      <c r="IXO747" s="479"/>
      <c r="IXP747" s="479"/>
      <c r="IXQ747" s="479"/>
      <c r="IXR747" s="479"/>
      <c r="IXS747" s="479"/>
      <c r="IXT747" s="479"/>
      <c r="IXU747" s="479"/>
      <c r="IXV747" s="479"/>
      <c r="IXW747" s="479"/>
      <c r="IXX747" s="479"/>
      <c r="IXY747" s="479"/>
      <c r="IXZ747" s="479"/>
      <c r="IYA747" s="479"/>
      <c r="IYB747" s="479"/>
      <c r="IYC747" s="479"/>
      <c r="IYD747" s="479"/>
      <c r="IYE747" s="479"/>
      <c r="IYF747" s="479"/>
      <c r="IYG747" s="479"/>
      <c r="IYH747" s="479"/>
      <c r="IYI747" s="479"/>
      <c r="IYJ747" s="479"/>
      <c r="IYK747" s="479"/>
      <c r="IYL747" s="479"/>
      <c r="IYM747" s="479"/>
      <c r="IYN747" s="479"/>
      <c r="IYO747" s="479"/>
      <c r="IYP747" s="479"/>
      <c r="IYQ747" s="479"/>
      <c r="IYR747" s="479"/>
      <c r="IYS747" s="479"/>
      <c r="IYT747" s="479"/>
      <c r="IYU747" s="479"/>
      <c r="IYV747" s="479"/>
      <c r="IYW747" s="479"/>
      <c r="IYX747" s="479"/>
      <c r="IYY747" s="479"/>
      <c r="IYZ747" s="479"/>
      <c r="IZA747" s="479"/>
      <c r="IZB747" s="479"/>
      <c r="IZC747" s="479"/>
      <c r="IZD747" s="479"/>
      <c r="IZE747" s="479"/>
      <c r="IZF747" s="479"/>
      <c r="IZG747" s="479"/>
      <c r="IZH747" s="479"/>
      <c r="IZI747" s="479"/>
      <c r="IZJ747" s="479"/>
      <c r="IZK747" s="479"/>
      <c r="IZL747" s="479"/>
      <c r="IZM747" s="479"/>
      <c r="IZN747" s="479"/>
      <c r="IZO747" s="479"/>
      <c r="IZP747" s="479"/>
      <c r="IZQ747" s="479"/>
      <c r="IZR747" s="479"/>
      <c r="IZS747" s="479"/>
      <c r="IZT747" s="479"/>
      <c r="IZU747" s="479"/>
      <c r="IZV747" s="479"/>
      <c r="IZW747" s="479"/>
      <c r="IZX747" s="479"/>
      <c r="IZY747" s="479"/>
      <c r="IZZ747" s="479"/>
      <c r="JAA747" s="479"/>
      <c r="JAB747" s="479"/>
      <c r="JAC747" s="479"/>
      <c r="JAD747" s="479"/>
      <c r="JAE747" s="479"/>
      <c r="JAF747" s="479"/>
      <c r="JAG747" s="479"/>
      <c r="JAH747" s="479"/>
      <c r="JAI747" s="479"/>
      <c r="JAJ747" s="479"/>
      <c r="JAK747" s="479"/>
      <c r="JAL747" s="479"/>
      <c r="JAM747" s="479"/>
      <c r="JAN747" s="479"/>
      <c r="JAO747" s="479"/>
      <c r="JAP747" s="479"/>
      <c r="JAQ747" s="479"/>
      <c r="JAR747" s="479"/>
      <c r="JAS747" s="479"/>
      <c r="JAT747" s="479"/>
      <c r="JAU747" s="479"/>
      <c r="JAV747" s="479"/>
      <c r="JAW747" s="479"/>
      <c r="JAX747" s="479"/>
      <c r="JAY747" s="479"/>
      <c r="JAZ747" s="479"/>
      <c r="JBA747" s="479"/>
      <c r="JBB747" s="479"/>
      <c r="JBC747" s="479"/>
      <c r="JBD747" s="479"/>
      <c r="JBE747" s="479"/>
      <c r="JBF747" s="479"/>
      <c r="JBG747" s="479"/>
      <c r="JBH747" s="479"/>
      <c r="JBI747" s="479"/>
      <c r="JBJ747" s="479"/>
      <c r="JBK747" s="479"/>
      <c r="JBL747" s="479"/>
      <c r="JBM747" s="479"/>
      <c r="JBN747" s="479"/>
      <c r="JBO747" s="479"/>
      <c r="JBP747" s="479"/>
      <c r="JBQ747" s="479"/>
      <c r="JBR747" s="479"/>
      <c r="JBS747" s="479"/>
      <c r="JBT747" s="479"/>
      <c r="JBU747" s="479"/>
      <c r="JBV747" s="479"/>
      <c r="JBW747" s="479"/>
      <c r="JBX747" s="479"/>
      <c r="JBY747" s="479"/>
      <c r="JBZ747" s="479"/>
      <c r="JCA747" s="479"/>
      <c r="JCB747" s="479"/>
      <c r="JCC747" s="479"/>
      <c r="JCD747" s="479"/>
      <c r="JCE747" s="479"/>
      <c r="JCF747" s="479"/>
      <c r="JCG747" s="479"/>
      <c r="JCH747" s="479"/>
      <c r="JCI747" s="479"/>
      <c r="JCJ747" s="479"/>
      <c r="JCK747" s="479"/>
      <c r="JCL747" s="479"/>
      <c r="JCM747" s="479"/>
      <c r="JCN747" s="479"/>
      <c r="JCO747" s="479"/>
      <c r="JCP747" s="479"/>
      <c r="JCQ747" s="479"/>
      <c r="JCR747" s="479"/>
      <c r="JCS747" s="479"/>
      <c r="JCT747" s="479"/>
      <c r="JCU747" s="479"/>
      <c r="JCV747" s="479"/>
      <c r="JCW747" s="479"/>
      <c r="JCX747" s="479"/>
      <c r="JCY747" s="479"/>
      <c r="JCZ747" s="479"/>
      <c r="JDA747" s="479"/>
      <c r="JDB747" s="479"/>
      <c r="JDC747" s="479"/>
      <c r="JDD747" s="479"/>
      <c r="JDE747" s="479"/>
      <c r="JDF747" s="479"/>
      <c r="JDG747" s="479"/>
      <c r="JDH747" s="479"/>
      <c r="JDI747" s="479"/>
      <c r="JDJ747" s="479"/>
      <c r="JDK747" s="479"/>
      <c r="JDL747" s="479"/>
      <c r="JDM747" s="479"/>
      <c r="JDN747" s="479"/>
      <c r="JDO747" s="479"/>
      <c r="JDP747" s="479"/>
      <c r="JDQ747" s="479"/>
      <c r="JDR747" s="479"/>
      <c r="JDS747" s="479"/>
      <c r="JDT747" s="479"/>
      <c r="JDU747" s="479"/>
      <c r="JDV747" s="479"/>
      <c r="JDW747" s="479"/>
      <c r="JDX747" s="479"/>
      <c r="JDY747" s="479"/>
      <c r="JDZ747" s="479"/>
      <c r="JEA747" s="479"/>
      <c r="JEB747" s="479"/>
      <c r="JEC747" s="479"/>
      <c r="JED747" s="479"/>
      <c r="JEE747" s="479"/>
      <c r="JEF747" s="479"/>
      <c r="JEG747" s="479"/>
      <c r="JEH747" s="479"/>
      <c r="JEI747" s="479"/>
      <c r="JEJ747" s="479"/>
      <c r="JEK747" s="479"/>
      <c r="JEL747" s="479"/>
      <c r="JEM747" s="479"/>
      <c r="JEN747" s="479"/>
      <c r="JEO747" s="479"/>
      <c r="JEP747" s="479"/>
      <c r="JEQ747" s="479"/>
      <c r="JER747" s="479"/>
      <c r="JES747" s="479"/>
      <c r="JET747" s="479"/>
      <c r="JEU747" s="479"/>
      <c r="JEV747" s="479"/>
      <c r="JEW747" s="479"/>
      <c r="JEX747" s="479"/>
      <c r="JEY747" s="479"/>
      <c r="JEZ747" s="479"/>
      <c r="JFA747" s="479"/>
      <c r="JFB747" s="479"/>
      <c r="JFC747" s="479"/>
      <c r="JFD747" s="479"/>
      <c r="JFE747" s="479"/>
      <c r="JFF747" s="479"/>
      <c r="JFG747" s="479"/>
      <c r="JFH747" s="479"/>
      <c r="JFI747" s="479"/>
      <c r="JFJ747" s="479"/>
      <c r="JFK747" s="479"/>
      <c r="JFL747" s="479"/>
      <c r="JFM747" s="479"/>
      <c r="JFN747" s="479"/>
      <c r="JFO747" s="479"/>
      <c r="JFP747" s="479"/>
      <c r="JFQ747" s="479"/>
      <c r="JFR747" s="479"/>
      <c r="JFS747" s="479"/>
      <c r="JFT747" s="479"/>
      <c r="JFU747" s="479"/>
      <c r="JFV747" s="479"/>
      <c r="JFW747" s="479"/>
      <c r="JFX747" s="479"/>
      <c r="JFY747" s="479"/>
      <c r="JFZ747" s="479"/>
      <c r="JGA747" s="479"/>
      <c r="JGB747" s="479"/>
      <c r="JGC747" s="479"/>
      <c r="JGD747" s="479"/>
      <c r="JGE747" s="479"/>
      <c r="JGF747" s="479"/>
      <c r="JGG747" s="479"/>
      <c r="JGH747" s="479"/>
      <c r="JGI747" s="479"/>
      <c r="JGJ747" s="479"/>
      <c r="JGK747" s="479"/>
      <c r="JGL747" s="479"/>
      <c r="JGM747" s="479"/>
      <c r="JGN747" s="479"/>
      <c r="JGO747" s="479"/>
      <c r="JGP747" s="479"/>
      <c r="JGQ747" s="479"/>
      <c r="JGR747" s="479"/>
      <c r="JGS747" s="479"/>
      <c r="JGT747" s="479"/>
      <c r="JGU747" s="479"/>
      <c r="JGV747" s="479"/>
      <c r="JGW747" s="479"/>
      <c r="JGX747" s="479"/>
      <c r="JGY747" s="479"/>
      <c r="JGZ747" s="479"/>
      <c r="JHA747" s="479"/>
      <c r="JHB747" s="479"/>
      <c r="JHC747" s="479"/>
      <c r="JHD747" s="479"/>
      <c r="JHE747" s="479"/>
      <c r="JHF747" s="479"/>
      <c r="JHG747" s="479"/>
      <c r="JHH747" s="479"/>
      <c r="JHI747" s="479"/>
      <c r="JHJ747" s="479"/>
      <c r="JHK747" s="479"/>
      <c r="JHL747" s="479"/>
      <c r="JHM747" s="479"/>
      <c r="JHN747" s="479"/>
      <c r="JHO747" s="479"/>
      <c r="JHP747" s="479"/>
      <c r="JHQ747" s="479"/>
      <c r="JHR747" s="479"/>
      <c r="JHS747" s="479"/>
      <c r="JHT747" s="479"/>
      <c r="JHU747" s="479"/>
      <c r="JHV747" s="479"/>
      <c r="JHW747" s="479"/>
      <c r="JHX747" s="479"/>
      <c r="JHY747" s="479"/>
      <c r="JHZ747" s="479"/>
      <c r="JIA747" s="479"/>
      <c r="JIB747" s="479"/>
      <c r="JIC747" s="479"/>
      <c r="JID747" s="479"/>
      <c r="JIE747" s="479"/>
      <c r="JIF747" s="479"/>
      <c r="JIG747" s="479"/>
      <c r="JIH747" s="479"/>
      <c r="JII747" s="479"/>
      <c r="JIJ747" s="479"/>
      <c r="JIK747" s="479"/>
      <c r="JIL747" s="479"/>
      <c r="JIM747" s="479"/>
      <c r="JIN747" s="479"/>
      <c r="JIO747" s="479"/>
      <c r="JIP747" s="479"/>
      <c r="JIQ747" s="479"/>
      <c r="JIR747" s="479"/>
      <c r="JIS747" s="479"/>
      <c r="JIT747" s="479"/>
      <c r="JIU747" s="479"/>
      <c r="JIV747" s="479"/>
      <c r="JIW747" s="479"/>
      <c r="JIX747" s="479"/>
      <c r="JIY747" s="479"/>
      <c r="JIZ747" s="479"/>
      <c r="JJA747" s="479"/>
      <c r="JJB747" s="479"/>
      <c r="JJC747" s="479"/>
      <c r="JJD747" s="479"/>
      <c r="JJE747" s="479"/>
      <c r="JJF747" s="479"/>
      <c r="JJG747" s="479"/>
      <c r="JJH747" s="479"/>
      <c r="JJI747" s="479"/>
      <c r="JJJ747" s="479"/>
      <c r="JJK747" s="479"/>
      <c r="JJL747" s="479"/>
      <c r="JJM747" s="479"/>
      <c r="JJN747" s="479"/>
      <c r="JJO747" s="479"/>
      <c r="JJP747" s="479"/>
      <c r="JJQ747" s="479"/>
      <c r="JJR747" s="479"/>
      <c r="JJS747" s="479"/>
      <c r="JJT747" s="479"/>
      <c r="JJU747" s="479"/>
      <c r="JJV747" s="479"/>
      <c r="JJW747" s="479"/>
      <c r="JJX747" s="479"/>
      <c r="JJY747" s="479"/>
      <c r="JJZ747" s="479"/>
      <c r="JKA747" s="479"/>
      <c r="JKB747" s="479"/>
      <c r="JKC747" s="479"/>
      <c r="JKD747" s="479"/>
      <c r="JKE747" s="479"/>
      <c r="JKF747" s="479"/>
      <c r="JKG747" s="479"/>
      <c r="JKH747" s="479"/>
      <c r="JKI747" s="479"/>
      <c r="JKJ747" s="479"/>
      <c r="JKK747" s="479"/>
      <c r="JKL747" s="479"/>
      <c r="JKM747" s="479"/>
      <c r="JKN747" s="479"/>
      <c r="JKO747" s="479"/>
      <c r="JKP747" s="479"/>
      <c r="JKQ747" s="479"/>
      <c r="JKR747" s="479"/>
      <c r="JKS747" s="479"/>
      <c r="JKT747" s="479"/>
      <c r="JKU747" s="479"/>
      <c r="JKV747" s="479"/>
      <c r="JKW747" s="479"/>
      <c r="JKX747" s="479"/>
      <c r="JKY747" s="479"/>
      <c r="JKZ747" s="479"/>
      <c r="JLA747" s="479"/>
      <c r="JLB747" s="479"/>
      <c r="JLC747" s="479"/>
      <c r="JLD747" s="479"/>
      <c r="JLE747" s="479"/>
      <c r="JLF747" s="479"/>
      <c r="JLG747" s="479"/>
      <c r="JLH747" s="479"/>
      <c r="JLI747" s="479"/>
      <c r="JLJ747" s="479"/>
      <c r="JLK747" s="479"/>
      <c r="JLL747" s="479"/>
      <c r="JLM747" s="479"/>
      <c r="JLN747" s="479"/>
      <c r="JLO747" s="479"/>
      <c r="JLP747" s="479"/>
      <c r="JLQ747" s="479"/>
      <c r="JLR747" s="479"/>
      <c r="JLS747" s="479"/>
      <c r="JLT747" s="479"/>
      <c r="JLU747" s="479"/>
      <c r="JLV747" s="479"/>
      <c r="JLW747" s="479"/>
      <c r="JLX747" s="479"/>
      <c r="JLY747" s="479"/>
      <c r="JLZ747" s="479"/>
      <c r="JMA747" s="479"/>
      <c r="JMB747" s="479"/>
      <c r="JMC747" s="479"/>
      <c r="JMD747" s="479"/>
      <c r="JME747" s="479"/>
      <c r="JMF747" s="479"/>
      <c r="JMG747" s="479"/>
      <c r="JMH747" s="479"/>
      <c r="JMI747" s="479"/>
      <c r="JMJ747" s="479"/>
      <c r="JMK747" s="479"/>
      <c r="JML747" s="479"/>
      <c r="JMM747" s="479"/>
      <c r="JMN747" s="479"/>
      <c r="JMO747" s="479"/>
      <c r="JMP747" s="479"/>
      <c r="JMQ747" s="479"/>
      <c r="JMR747" s="479"/>
      <c r="JMS747" s="479"/>
      <c r="JMT747" s="479"/>
      <c r="JMU747" s="479"/>
      <c r="JMV747" s="479"/>
      <c r="JMW747" s="479"/>
      <c r="JMX747" s="479"/>
      <c r="JMY747" s="479"/>
      <c r="JMZ747" s="479"/>
      <c r="JNA747" s="479"/>
      <c r="JNB747" s="479"/>
      <c r="JNC747" s="479"/>
      <c r="JND747" s="479"/>
      <c r="JNE747" s="479"/>
      <c r="JNF747" s="479"/>
      <c r="JNG747" s="479"/>
      <c r="JNH747" s="479"/>
      <c r="JNI747" s="479"/>
      <c r="JNJ747" s="479"/>
      <c r="JNK747" s="479"/>
      <c r="JNL747" s="479"/>
      <c r="JNM747" s="479"/>
      <c r="JNN747" s="479"/>
      <c r="JNO747" s="479"/>
      <c r="JNP747" s="479"/>
      <c r="JNQ747" s="479"/>
      <c r="JNR747" s="479"/>
      <c r="JNS747" s="479"/>
      <c r="JNT747" s="479"/>
      <c r="JNU747" s="479"/>
      <c r="JNV747" s="479"/>
      <c r="JNW747" s="479"/>
      <c r="JNX747" s="479"/>
      <c r="JNY747" s="479"/>
      <c r="JNZ747" s="479"/>
      <c r="JOA747" s="479"/>
      <c r="JOB747" s="479"/>
      <c r="JOC747" s="479"/>
      <c r="JOD747" s="479"/>
      <c r="JOE747" s="479"/>
      <c r="JOF747" s="479"/>
      <c r="JOG747" s="479"/>
      <c r="JOH747" s="479"/>
      <c r="JOI747" s="479"/>
      <c r="JOJ747" s="479"/>
      <c r="JOK747" s="479"/>
      <c r="JOL747" s="479"/>
      <c r="JOM747" s="479"/>
      <c r="JON747" s="479"/>
      <c r="JOO747" s="479"/>
      <c r="JOP747" s="479"/>
      <c r="JOQ747" s="479"/>
      <c r="JOR747" s="479"/>
      <c r="JOS747" s="479"/>
      <c r="JOT747" s="479"/>
      <c r="JOU747" s="479"/>
      <c r="JOV747" s="479"/>
      <c r="JOW747" s="479"/>
      <c r="JOX747" s="479"/>
      <c r="JOY747" s="479"/>
      <c r="JOZ747" s="479"/>
      <c r="JPA747" s="479"/>
      <c r="JPB747" s="479"/>
      <c r="JPC747" s="479"/>
      <c r="JPD747" s="479"/>
      <c r="JPE747" s="479"/>
      <c r="JPF747" s="479"/>
      <c r="JPG747" s="479"/>
      <c r="JPH747" s="479"/>
      <c r="JPI747" s="479"/>
      <c r="JPJ747" s="479"/>
      <c r="JPK747" s="479"/>
      <c r="JPL747" s="479"/>
      <c r="JPM747" s="479"/>
      <c r="JPN747" s="479"/>
      <c r="JPO747" s="479"/>
      <c r="JPP747" s="479"/>
      <c r="JPQ747" s="479"/>
      <c r="JPR747" s="479"/>
      <c r="JPS747" s="479"/>
      <c r="JPT747" s="479"/>
      <c r="JPU747" s="479"/>
      <c r="JPV747" s="479"/>
      <c r="JPW747" s="479"/>
      <c r="JPX747" s="479"/>
      <c r="JPY747" s="479"/>
      <c r="JPZ747" s="479"/>
      <c r="JQA747" s="479"/>
      <c r="JQB747" s="479"/>
      <c r="JQC747" s="479"/>
      <c r="JQD747" s="479"/>
      <c r="JQE747" s="479"/>
      <c r="JQF747" s="479"/>
      <c r="JQG747" s="479"/>
      <c r="JQH747" s="479"/>
      <c r="JQI747" s="479"/>
      <c r="JQJ747" s="479"/>
      <c r="JQK747" s="479"/>
      <c r="JQL747" s="479"/>
      <c r="JQM747" s="479"/>
      <c r="JQN747" s="479"/>
      <c r="JQO747" s="479"/>
      <c r="JQP747" s="479"/>
      <c r="JQQ747" s="479"/>
      <c r="JQR747" s="479"/>
      <c r="JQS747" s="479"/>
      <c r="JQT747" s="479"/>
      <c r="JQU747" s="479"/>
      <c r="JQV747" s="479"/>
      <c r="JQW747" s="479"/>
      <c r="JQX747" s="479"/>
      <c r="JQY747" s="479"/>
      <c r="JQZ747" s="479"/>
      <c r="JRA747" s="479"/>
      <c r="JRB747" s="479"/>
      <c r="JRC747" s="479"/>
      <c r="JRD747" s="479"/>
      <c r="JRE747" s="479"/>
      <c r="JRF747" s="479"/>
      <c r="JRG747" s="479"/>
      <c r="JRH747" s="479"/>
      <c r="JRI747" s="479"/>
      <c r="JRJ747" s="479"/>
      <c r="JRK747" s="479"/>
      <c r="JRL747" s="479"/>
      <c r="JRM747" s="479"/>
      <c r="JRN747" s="479"/>
      <c r="JRO747" s="479"/>
      <c r="JRP747" s="479"/>
      <c r="JRQ747" s="479"/>
      <c r="JRR747" s="479"/>
      <c r="JRS747" s="479"/>
      <c r="JRT747" s="479"/>
      <c r="JRU747" s="479"/>
      <c r="JRV747" s="479"/>
      <c r="JRW747" s="479"/>
      <c r="JRX747" s="479"/>
      <c r="JRY747" s="479"/>
      <c r="JRZ747" s="479"/>
      <c r="JSA747" s="479"/>
      <c r="JSB747" s="479"/>
      <c r="JSC747" s="479"/>
      <c r="JSD747" s="479"/>
      <c r="JSE747" s="479"/>
      <c r="JSF747" s="479"/>
      <c r="JSG747" s="479"/>
      <c r="JSH747" s="479"/>
      <c r="JSI747" s="479"/>
      <c r="JSJ747" s="479"/>
      <c r="JSK747" s="479"/>
      <c r="JSL747" s="479"/>
      <c r="JSM747" s="479"/>
      <c r="JSN747" s="479"/>
      <c r="JSO747" s="479"/>
      <c r="JSP747" s="479"/>
      <c r="JSQ747" s="479"/>
      <c r="JSR747" s="479"/>
      <c r="JSS747" s="479"/>
      <c r="JST747" s="479"/>
      <c r="JSU747" s="479"/>
      <c r="JSV747" s="479"/>
      <c r="JSW747" s="479"/>
      <c r="JSX747" s="479"/>
      <c r="JSY747" s="479"/>
      <c r="JSZ747" s="479"/>
      <c r="JTA747" s="479"/>
      <c r="JTB747" s="479"/>
      <c r="JTC747" s="479"/>
      <c r="JTD747" s="479"/>
      <c r="JTE747" s="479"/>
      <c r="JTF747" s="479"/>
      <c r="JTG747" s="479"/>
      <c r="JTH747" s="479"/>
      <c r="JTI747" s="479"/>
      <c r="JTJ747" s="479"/>
      <c r="JTK747" s="479"/>
      <c r="JTL747" s="479"/>
      <c r="JTM747" s="479"/>
      <c r="JTN747" s="479"/>
      <c r="JTO747" s="479"/>
      <c r="JTP747" s="479"/>
      <c r="JTQ747" s="479"/>
      <c r="JTR747" s="479"/>
      <c r="JTS747" s="479"/>
      <c r="JTT747" s="479"/>
      <c r="JTU747" s="479"/>
      <c r="JTV747" s="479"/>
      <c r="JTW747" s="479"/>
      <c r="JTX747" s="479"/>
      <c r="JTY747" s="479"/>
      <c r="JTZ747" s="479"/>
      <c r="JUA747" s="479"/>
      <c r="JUB747" s="479"/>
      <c r="JUC747" s="479"/>
      <c r="JUD747" s="479"/>
      <c r="JUE747" s="479"/>
      <c r="JUF747" s="479"/>
      <c r="JUG747" s="479"/>
      <c r="JUH747" s="479"/>
      <c r="JUI747" s="479"/>
      <c r="JUJ747" s="479"/>
      <c r="JUK747" s="479"/>
      <c r="JUL747" s="479"/>
      <c r="JUM747" s="479"/>
      <c r="JUN747" s="479"/>
      <c r="JUO747" s="479"/>
      <c r="JUP747" s="479"/>
      <c r="JUQ747" s="479"/>
      <c r="JUR747" s="479"/>
      <c r="JUS747" s="479"/>
      <c r="JUT747" s="479"/>
      <c r="JUU747" s="479"/>
      <c r="JUV747" s="479"/>
      <c r="JUW747" s="479"/>
      <c r="JUX747" s="479"/>
      <c r="JUY747" s="479"/>
      <c r="JUZ747" s="479"/>
      <c r="JVA747" s="479"/>
      <c r="JVB747" s="479"/>
      <c r="JVC747" s="479"/>
      <c r="JVD747" s="479"/>
      <c r="JVE747" s="479"/>
      <c r="JVF747" s="479"/>
      <c r="JVG747" s="479"/>
      <c r="JVH747" s="479"/>
      <c r="JVI747" s="479"/>
      <c r="JVJ747" s="479"/>
      <c r="JVK747" s="479"/>
      <c r="JVL747" s="479"/>
      <c r="JVM747" s="479"/>
      <c r="JVN747" s="479"/>
      <c r="JVO747" s="479"/>
      <c r="JVP747" s="479"/>
      <c r="JVQ747" s="479"/>
      <c r="JVR747" s="479"/>
      <c r="JVS747" s="479"/>
      <c r="JVT747" s="479"/>
      <c r="JVU747" s="479"/>
      <c r="JVV747" s="479"/>
      <c r="JVW747" s="479"/>
      <c r="JVX747" s="479"/>
      <c r="JVY747" s="479"/>
      <c r="JVZ747" s="479"/>
      <c r="JWA747" s="479"/>
      <c r="JWB747" s="479"/>
      <c r="JWC747" s="479"/>
      <c r="JWD747" s="479"/>
      <c r="JWE747" s="479"/>
      <c r="JWF747" s="479"/>
      <c r="JWG747" s="479"/>
      <c r="JWH747" s="479"/>
      <c r="JWI747" s="479"/>
      <c r="JWJ747" s="479"/>
      <c r="JWK747" s="479"/>
      <c r="JWL747" s="479"/>
      <c r="JWM747" s="479"/>
      <c r="JWN747" s="479"/>
      <c r="JWO747" s="479"/>
      <c r="JWP747" s="479"/>
      <c r="JWQ747" s="479"/>
      <c r="JWR747" s="479"/>
      <c r="JWS747" s="479"/>
      <c r="JWT747" s="479"/>
      <c r="JWU747" s="479"/>
      <c r="JWV747" s="479"/>
      <c r="JWW747" s="479"/>
      <c r="JWX747" s="479"/>
      <c r="JWY747" s="479"/>
      <c r="JWZ747" s="479"/>
      <c r="JXA747" s="479"/>
      <c r="JXB747" s="479"/>
      <c r="JXC747" s="479"/>
      <c r="JXD747" s="479"/>
      <c r="JXE747" s="479"/>
      <c r="JXF747" s="479"/>
      <c r="JXG747" s="479"/>
      <c r="JXH747" s="479"/>
      <c r="JXI747" s="479"/>
      <c r="JXJ747" s="479"/>
      <c r="JXK747" s="479"/>
      <c r="JXL747" s="479"/>
      <c r="JXM747" s="479"/>
      <c r="JXN747" s="479"/>
      <c r="JXO747" s="479"/>
      <c r="JXP747" s="479"/>
      <c r="JXQ747" s="479"/>
      <c r="JXR747" s="479"/>
      <c r="JXS747" s="479"/>
      <c r="JXT747" s="479"/>
      <c r="JXU747" s="479"/>
      <c r="JXV747" s="479"/>
      <c r="JXW747" s="479"/>
      <c r="JXX747" s="479"/>
      <c r="JXY747" s="479"/>
      <c r="JXZ747" s="479"/>
      <c r="JYA747" s="479"/>
      <c r="JYB747" s="479"/>
      <c r="JYC747" s="479"/>
      <c r="JYD747" s="479"/>
      <c r="JYE747" s="479"/>
      <c r="JYF747" s="479"/>
      <c r="JYG747" s="479"/>
      <c r="JYH747" s="479"/>
      <c r="JYI747" s="479"/>
      <c r="JYJ747" s="479"/>
      <c r="JYK747" s="479"/>
      <c r="JYL747" s="479"/>
      <c r="JYM747" s="479"/>
      <c r="JYN747" s="479"/>
      <c r="JYO747" s="479"/>
      <c r="JYP747" s="479"/>
      <c r="JYQ747" s="479"/>
      <c r="JYR747" s="479"/>
      <c r="JYS747" s="479"/>
      <c r="JYT747" s="479"/>
      <c r="JYU747" s="479"/>
      <c r="JYV747" s="479"/>
      <c r="JYW747" s="479"/>
      <c r="JYX747" s="479"/>
      <c r="JYY747" s="479"/>
      <c r="JYZ747" s="479"/>
      <c r="JZA747" s="479"/>
      <c r="JZB747" s="479"/>
      <c r="JZC747" s="479"/>
      <c r="JZD747" s="479"/>
      <c r="JZE747" s="479"/>
      <c r="JZF747" s="479"/>
      <c r="JZG747" s="479"/>
      <c r="JZH747" s="479"/>
      <c r="JZI747" s="479"/>
      <c r="JZJ747" s="479"/>
      <c r="JZK747" s="479"/>
      <c r="JZL747" s="479"/>
      <c r="JZM747" s="479"/>
      <c r="JZN747" s="479"/>
      <c r="JZO747" s="479"/>
      <c r="JZP747" s="479"/>
      <c r="JZQ747" s="479"/>
      <c r="JZR747" s="479"/>
      <c r="JZS747" s="479"/>
      <c r="JZT747" s="479"/>
      <c r="JZU747" s="479"/>
      <c r="JZV747" s="479"/>
      <c r="JZW747" s="479"/>
      <c r="JZX747" s="479"/>
      <c r="JZY747" s="479"/>
      <c r="JZZ747" s="479"/>
      <c r="KAA747" s="479"/>
      <c r="KAB747" s="479"/>
      <c r="KAC747" s="479"/>
      <c r="KAD747" s="479"/>
      <c r="KAE747" s="479"/>
      <c r="KAF747" s="479"/>
      <c r="KAG747" s="479"/>
      <c r="KAH747" s="479"/>
      <c r="KAI747" s="479"/>
      <c r="KAJ747" s="479"/>
      <c r="KAK747" s="479"/>
      <c r="KAL747" s="479"/>
      <c r="KAM747" s="479"/>
      <c r="KAN747" s="479"/>
      <c r="KAO747" s="479"/>
      <c r="KAP747" s="479"/>
      <c r="KAQ747" s="479"/>
      <c r="KAR747" s="479"/>
      <c r="KAS747" s="479"/>
      <c r="KAT747" s="479"/>
      <c r="KAU747" s="479"/>
      <c r="KAV747" s="479"/>
      <c r="KAW747" s="479"/>
      <c r="KAX747" s="479"/>
      <c r="KAY747" s="479"/>
      <c r="KAZ747" s="479"/>
      <c r="KBA747" s="479"/>
      <c r="KBB747" s="479"/>
      <c r="KBC747" s="479"/>
      <c r="KBD747" s="479"/>
      <c r="KBE747" s="479"/>
      <c r="KBF747" s="479"/>
      <c r="KBG747" s="479"/>
      <c r="KBH747" s="479"/>
      <c r="KBI747" s="479"/>
      <c r="KBJ747" s="479"/>
      <c r="KBK747" s="479"/>
      <c r="KBL747" s="479"/>
      <c r="KBM747" s="479"/>
      <c r="KBN747" s="479"/>
      <c r="KBO747" s="479"/>
      <c r="KBP747" s="479"/>
      <c r="KBQ747" s="479"/>
      <c r="KBR747" s="479"/>
      <c r="KBS747" s="479"/>
      <c r="KBT747" s="479"/>
      <c r="KBU747" s="479"/>
      <c r="KBV747" s="479"/>
      <c r="KBW747" s="479"/>
      <c r="KBX747" s="479"/>
      <c r="KBY747" s="479"/>
      <c r="KBZ747" s="479"/>
      <c r="KCA747" s="479"/>
      <c r="KCB747" s="479"/>
      <c r="KCC747" s="479"/>
      <c r="KCD747" s="479"/>
      <c r="KCE747" s="479"/>
      <c r="KCF747" s="479"/>
      <c r="KCG747" s="479"/>
      <c r="KCH747" s="479"/>
      <c r="KCI747" s="479"/>
      <c r="KCJ747" s="479"/>
      <c r="KCK747" s="479"/>
      <c r="KCL747" s="479"/>
      <c r="KCM747" s="479"/>
      <c r="KCN747" s="479"/>
      <c r="KCO747" s="479"/>
      <c r="KCP747" s="479"/>
      <c r="KCQ747" s="479"/>
      <c r="KCR747" s="479"/>
      <c r="KCS747" s="479"/>
      <c r="KCT747" s="479"/>
      <c r="KCU747" s="479"/>
      <c r="KCV747" s="479"/>
      <c r="KCW747" s="479"/>
      <c r="KCX747" s="479"/>
      <c r="KCY747" s="479"/>
      <c r="KCZ747" s="479"/>
      <c r="KDA747" s="479"/>
      <c r="KDB747" s="479"/>
      <c r="KDC747" s="479"/>
      <c r="KDD747" s="479"/>
      <c r="KDE747" s="479"/>
      <c r="KDF747" s="479"/>
      <c r="KDG747" s="479"/>
      <c r="KDH747" s="479"/>
      <c r="KDI747" s="479"/>
      <c r="KDJ747" s="479"/>
      <c r="KDK747" s="479"/>
      <c r="KDL747" s="479"/>
      <c r="KDM747" s="479"/>
      <c r="KDN747" s="479"/>
      <c r="KDO747" s="479"/>
      <c r="KDP747" s="479"/>
      <c r="KDQ747" s="479"/>
      <c r="KDR747" s="479"/>
      <c r="KDS747" s="479"/>
      <c r="KDT747" s="479"/>
      <c r="KDU747" s="479"/>
      <c r="KDV747" s="479"/>
      <c r="KDW747" s="479"/>
      <c r="KDX747" s="479"/>
      <c r="KDY747" s="479"/>
      <c r="KDZ747" s="479"/>
      <c r="KEA747" s="479"/>
      <c r="KEB747" s="479"/>
      <c r="KEC747" s="479"/>
      <c r="KED747" s="479"/>
      <c r="KEE747" s="479"/>
      <c r="KEF747" s="479"/>
      <c r="KEG747" s="479"/>
      <c r="KEH747" s="479"/>
      <c r="KEI747" s="479"/>
      <c r="KEJ747" s="479"/>
      <c r="KEK747" s="479"/>
      <c r="KEL747" s="479"/>
      <c r="KEM747" s="479"/>
      <c r="KEN747" s="479"/>
      <c r="KEO747" s="479"/>
      <c r="KEP747" s="479"/>
      <c r="KEQ747" s="479"/>
      <c r="KER747" s="479"/>
      <c r="KES747" s="479"/>
      <c r="KET747" s="479"/>
      <c r="KEU747" s="479"/>
      <c r="KEV747" s="479"/>
      <c r="KEW747" s="479"/>
      <c r="KEX747" s="479"/>
      <c r="KEY747" s="479"/>
      <c r="KEZ747" s="479"/>
      <c r="KFA747" s="479"/>
      <c r="KFB747" s="479"/>
      <c r="KFC747" s="479"/>
      <c r="KFD747" s="479"/>
      <c r="KFE747" s="479"/>
      <c r="KFF747" s="479"/>
      <c r="KFG747" s="479"/>
      <c r="KFH747" s="479"/>
      <c r="KFI747" s="479"/>
      <c r="KFJ747" s="479"/>
      <c r="KFK747" s="479"/>
      <c r="KFL747" s="479"/>
      <c r="KFM747" s="479"/>
      <c r="KFN747" s="479"/>
      <c r="KFO747" s="479"/>
      <c r="KFP747" s="479"/>
      <c r="KFQ747" s="479"/>
      <c r="KFR747" s="479"/>
      <c r="KFS747" s="479"/>
      <c r="KFT747" s="479"/>
      <c r="KFU747" s="479"/>
      <c r="KFV747" s="479"/>
      <c r="KFW747" s="479"/>
      <c r="KFX747" s="479"/>
      <c r="KFY747" s="479"/>
      <c r="KFZ747" s="479"/>
      <c r="KGA747" s="479"/>
      <c r="KGB747" s="479"/>
      <c r="KGC747" s="479"/>
      <c r="KGD747" s="479"/>
      <c r="KGE747" s="479"/>
      <c r="KGF747" s="479"/>
      <c r="KGG747" s="479"/>
      <c r="KGH747" s="479"/>
      <c r="KGI747" s="479"/>
      <c r="KGJ747" s="479"/>
      <c r="KGK747" s="479"/>
      <c r="KGL747" s="479"/>
      <c r="KGM747" s="479"/>
      <c r="KGN747" s="479"/>
      <c r="KGO747" s="479"/>
      <c r="KGP747" s="479"/>
      <c r="KGQ747" s="479"/>
      <c r="KGR747" s="479"/>
      <c r="KGS747" s="479"/>
      <c r="KGT747" s="479"/>
      <c r="KGU747" s="479"/>
      <c r="KGV747" s="479"/>
      <c r="KGW747" s="479"/>
      <c r="KGX747" s="479"/>
      <c r="KGY747" s="479"/>
      <c r="KGZ747" s="479"/>
      <c r="KHA747" s="479"/>
      <c r="KHB747" s="479"/>
      <c r="KHC747" s="479"/>
      <c r="KHD747" s="479"/>
      <c r="KHE747" s="479"/>
      <c r="KHF747" s="479"/>
      <c r="KHG747" s="479"/>
      <c r="KHH747" s="479"/>
      <c r="KHI747" s="479"/>
      <c r="KHJ747" s="479"/>
      <c r="KHK747" s="479"/>
      <c r="KHL747" s="479"/>
      <c r="KHM747" s="479"/>
      <c r="KHN747" s="479"/>
      <c r="KHO747" s="479"/>
      <c r="KHP747" s="479"/>
      <c r="KHQ747" s="479"/>
      <c r="KHR747" s="479"/>
      <c r="KHS747" s="479"/>
      <c r="KHT747" s="479"/>
      <c r="KHU747" s="479"/>
      <c r="KHV747" s="479"/>
      <c r="KHW747" s="479"/>
      <c r="KHX747" s="479"/>
      <c r="KHY747" s="479"/>
      <c r="KHZ747" s="479"/>
      <c r="KIA747" s="479"/>
      <c r="KIB747" s="479"/>
      <c r="KIC747" s="479"/>
      <c r="KID747" s="479"/>
      <c r="KIE747" s="479"/>
      <c r="KIF747" s="479"/>
      <c r="KIG747" s="479"/>
      <c r="KIH747" s="479"/>
      <c r="KII747" s="479"/>
      <c r="KIJ747" s="479"/>
      <c r="KIK747" s="479"/>
      <c r="KIL747" s="479"/>
      <c r="KIM747" s="479"/>
      <c r="KIN747" s="479"/>
      <c r="KIO747" s="479"/>
      <c r="KIP747" s="479"/>
      <c r="KIQ747" s="479"/>
      <c r="KIR747" s="479"/>
      <c r="KIS747" s="479"/>
      <c r="KIT747" s="479"/>
      <c r="KIU747" s="479"/>
      <c r="KIV747" s="479"/>
      <c r="KIW747" s="479"/>
      <c r="KIX747" s="479"/>
      <c r="KIY747" s="479"/>
      <c r="KIZ747" s="479"/>
      <c r="KJA747" s="479"/>
      <c r="KJB747" s="479"/>
      <c r="KJC747" s="479"/>
      <c r="KJD747" s="479"/>
      <c r="KJE747" s="479"/>
      <c r="KJF747" s="479"/>
      <c r="KJG747" s="479"/>
      <c r="KJH747" s="479"/>
      <c r="KJI747" s="479"/>
      <c r="KJJ747" s="479"/>
      <c r="KJK747" s="479"/>
      <c r="KJL747" s="479"/>
      <c r="KJM747" s="479"/>
      <c r="KJN747" s="479"/>
      <c r="KJO747" s="479"/>
      <c r="KJP747" s="479"/>
      <c r="KJQ747" s="479"/>
      <c r="KJR747" s="479"/>
      <c r="KJS747" s="479"/>
      <c r="KJT747" s="479"/>
      <c r="KJU747" s="479"/>
      <c r="KJV747" s="479"/>
      <c r="KJW747" s="479"/>
      <c r="KJX747" s="479"/>
      <c r="KJY747" s="479"/>
      <c r="KJZ747" s="479"/>
      <c r="KKA747" s="479"/>
      <c r="KKB747" s="479"/>
      <c r="KKC747" s="479"/>
      <c r="KKD747" s="479"/>
      <c r="KKE747" s="479"/>
      <c r="KKF747" s="479"/>
      <c r="KKG747" s="479"/>
      <c r="KKH747" s="479"/>
      <c r="KKI747" s="479"/>
      <c r="KKJ747" s="479"/>
      <c r="KKK747" s="479"/>
      <c r="KKL747" s="479"/>
      <c r="KKM747" s="479"/>
      <c r="KKN747" s="479"/>
      <c r="KKO747" s="479"/>
      <c r="KKP747" s="479"/>
      <c r="KKQ747" s="479"/>
      <c r="KKR747" s="479"/>
      <c r="KKS747" s="479"/>
      <c r="KKT747" s="479"/>
      <c r="KKU747" s="479"/>
      <c r="KKV747" s="479"/>
      <c r="KKW747" s="479"/>
      <c r="KKX747" s="479"/>
      <c r="KKY747" s="479"/>
      <c r="KKZ747" s="479"/>
      <c r="KLA747" s="479"/>
      <c r="KLB747" s="479"/>
      <c r="KLC747" s="479"/>
      <c r="KLD747" s="479"/>
      <c r="KLE747" s="479"/>
      <c r="KLF747" s="479"/>
      <c r="KLG747" s="479"/>
      <c r="KLH747" s="479"/>
      <c r="KLI747" s="479"/>
      <c r="KLJ747" s="479"/>
      <c r="KLK747" s="479"/>
      <c r="KLL747" s="479"/>
      <c r="KLM747" s="479"/>
      <c r="KLN747" s="479"/>
      <c r="KLO747" s="479"/>
      <c r="KLP747" s="479"/>
      <c r="KLQ747" s="479"/>
      <c r="KLR747" s="479"/>
      <c r="KLS747" s="479"/>
      <c r="KLT747" s="479"/>
      <c r="KLU747" s="479"/>
      <c r="KLV747" s="479"/>
      <c r="KLW747" s="479"/>
      <c r="KLX747" s="479"/>
      <c r="KLY747" s="479"/>
      <c r="KLZ747" s="479"/>
      <c r="KMA747" s="479"/>
      <c r="KMB747" s="479"/>
      <c r="KMC747" s="479"/>
      <c r="KMD747" s="479"/>
      <c r="KME747" s="479"/>
      <c r="KMF747" s="479"/>
      <c r="KMG747" s="479"/>
      <c r="KMH747" s="479"/>
      <c r="KMI747" s="479"/>
      <c r="KMJ747" s="479"/>
      <c r="KMK747" s="479"/>
      <c r="KML747" s="479"/>
      <c r="KMM747" s="479"/>
      <c r="KMN747" s="479"/>
      <c r="KMO747" s="479"/>
      <c r="KMP747" s="479"/>
      <c r="KMQ747" s="479"/>
      <c r="KMR747" s="479"/>
      <c r="KMS747" s="479"/>
      <c r="KMT747" s="479"/>
      <c r="KMU747" s="479"/>
      <c r="KMV747" s="479"/>
      <c r="KMW747" s="479"/>
      <c r="KMX747" s="479"/>
      <c r="KMY747" s="479"/>
      <c r="KMZ747" s="479"/>
      <c r="KNA747" s="479"/>
      <c r="KNB747" s="479"/>
      <c r="KNC747" s="479"/>
      <c r="KND747" s="479"/>
      <c r="KNE747" s="479"/>
      <c r="KNF747" s="479"/>
      <c r="KNG747" s="479"/>
      <c r="KNH747" s="479"/>
      <c r="KNI747" s="479"/>
      <c r="KNJ747" s="479"/>
      <c r="KNK747" s="479"/>
      <c r="KNL747" s="479"/>
      <c r="KNM747" s="479"/>
      <c r="KNN747" s="479"/>
      <c r="KNO747" s="479"/>
      <c r="KNP747" s="479"/>
      <c r="KNQ747" s="479"/>
      <c r="KNR747" s="479"/>
      <c r="KNS747" s="479"/>
      <c r="KNT747" s="479"/>
      <c r="KNU747" s="479"/>
      <c r="KNV747" s="479"/>
      <c r="KNW747" s="479"/>
      <c r="KNX747" s="479"/>
      <c r="KNY747" s="479"/>
      <c r="KNZ747" s="479"/>
      <c r="KOA747" s="479"/>
      <c r="KOB747" s="479"/>
      <c r="KOC747" s="479"/>
      <c r="KOD747" s="479"/>
      <c r="KOE747" s="479"/>
      <c r="KOF747" s="479"/>
      <c r="KOG747" s="479"/>
      <c r="KOH747" s="479"/>
      <c r="KOI747" s="479"/>
      <c r="KOJ747" s="479"/>
      <c r="KOK747" s="479"/>
      <c r="KOL747" s="479"/>
      <c r="KOM747" s="479"/>
      <c r="KON747" s="479"/>
      <c r="KOO747" s="479"/>
      <c r="KOP747" s="479"/>
      <c r="KOQ747" s="479"/>
      <c r="KOR747" s="479"/>
      <c r="KOS747" s="479"/>
      <c r="KOT747" s="479"/>
      <c r="KOU747" s="479"/>
      <c r="KOV747" s="479"/>
      <c r="KOW747" s="479"/>
      <c r="KOX747" s="479"/>
      <c r="KOY747" s="479"/>
      <c r="KOZ747" s="479"/>
      <c r="KPA747" s="479"/>
      <c r="KPB747" s="479"/>
      <c r="KPC747" s="479"/>
      <c r="KPD747" s="479"/>
      <c r="KPE747" s="479"/>
      <c r="KPF747" s="479"/>
      <c r="KPG747" s="479"/>
      <c r="KPH747" s="479"/>
      <c r="KPI747" s="479"/>
      <c r="KPJ747" s="479"/>
      <c r="KPK747" s="479"/>
      <c r="KPL747" s="479"/>
      <c r="KPM747" s="479"/>
      <c r="KPN747" s="479"/>
      <c r="KPO747" s="479"/>
      <c r="KPP747" s="479"/>
      <c r="KPQ747" s="479"/>
      <c r="KPR747" s="479"/>
      <c r="KPS747" s="479"/>
      <c r="KPT747" s="479"/>
      <c r="KPU747" s="479"/>
      <c r="KPV747" s="479"/>
      <c r="KPW747" s="479"/>
      <c r="KPX747" s="479"/>
      <c r="KPY747" s="479"/>
      <c r="KPZ747" s="479"/>
      <c r="KQA747" s="479"/>
      <c r="KQB747" s="479"/>
      <c r="KQC747" s="479"/>
      <c r="KQD747" s="479"/>
      <c r="KQE747" s="479"/>
      <c r="KQF747" s="479"/>
      <c r="KQG747" s="479"/>
      <c r="KQH747" s="479"/>
      <c r="KQI747" s="479"/>
      <c r="KQJ747" s="479"/>
      <c r="KQK747" s="479"/>
      <c r="KQL747" s="479"/>
      <c r="KQM747" s="479"/>
      <c r="KQN747" s="479"/>
      <c r="KQO747" s="479"/>
      <c r="KQP747" s="479"/>
      <c r="KQQ747" s="479"/>
      <c r="KQR747" s="479"/>
      <c r="KQS747" s="479"/>
      <c r="KQT747" s="479"/>
      <c r="KQU747" s="479"/>
      <c r="KQV747" s="479"/>
      <c r="KQW747" s="479"/>
      <c r="KQX747" s="479"/>
      <c r="KQY747" s="479"/>
      <c r="KQZ747" s="479"/>
      <c r="KRA747" s="479"/>
      <c r="KRB747" s="479"/>
      <c r="KRC747" s="479"/>
      <c r="KRD747" s="479"/>
      <c r="KRE747" s="479"/>
      <c r="KRF747" s="479"/>
      <c r="KRG747" s="479"/>
      <c r="KRH747" s="479"/>
      <c r="KRI747" s="479"/>
      <c r="KRJ747" s="479"/>
      <c r="KRK747" s="479"/>
      <c r="KRL747" s="479"/>
      <c r="KRM747" s="479"/>
      <c r="KRN747" s="479"/>
      <c r="KRO747" s="479"/>
      <c r="KRP747" s="479"/>
      <c r="KRQ747" s="479"/>
      <c r="KRR747" s="479"/>
      <c r="KRS747" s="479"/>
      <c r="KRT747" s="479"/>
      <c r="KRU747" s="479"/>
      <c r="KRV747" s="479"/>
      <c r="KRW747" s="479"/>
      <c r="KRX747" s="479"/>
      <c r="KRY747" s="479"/>
      <c r="KRZ747" s="479"/>
      <c r="KSA747" s="479"/>
      <c r="KSB747" s="479"/>
      <c r="KSC747" s="479"/>
      <c r="KSD747" s="479"/>
      <c r="KSE747" s="479"/>
      <c r="KSF747" s="479"/>
      <c r="KSG747" s="479"/>
      <c r="KSH747" s="479"/>
      <c r="KSI747" s="479"/>
      <c r="KSJ747" s="479"/>
      <c r="KSK747" s="479"/>
      <c r="KSL747" s="479"/>
      <c r="KSM747" s="479"/>
      <c r="KSN747" s="479"/>
      <c r="KSO747" s="479"/>
      <c r="KSP747" s="479"/>
      <c r="KSQ747" s="479"/>
      <c r="KSR747" s="479"/>
      <c r="KSS747" s="479"/>
      <c r="KST747" s="479"/>
      <c r="KSU747" s="479"/>
      <c r="KSV747" s="479"/>
      <c r="KSW747" s="479"/>
      <c r="KSX747" s="479"/>
      <c r="KSY747" s="479"/>
      <c r="KSZ747" s="479"/>
      <c r="KTA747" s="479"/>
      <c r="KTB747" s="479"/>
      <c r="KTC747" s="479"/>
      <c r="KTD747" s="479"/>
      <c r="KTE747" s="479"/>
      <c r="KTF747" s="479"/>
      <c r="KTG747" s="479"/>
      <c r="KTH747" s="479"/>
      <c r="KTI747" s="479"/>
      <c r="KTJ747" s="479"/>
      <c r="KTK747" s="479"/>
      <c r="KTL747" s="479"/>
      <c r="KTM747" s="479"/>
      <c r="KTN747" s="479"/>
      <c r="KTO747" s="479"/>
      <c r="KTP747" s="479"/>
      <c r="KTQ747" s="479"/>
      <c r="KTR747" s="479"/>
      <c r="KTS747" s="479"/>
      <c r="KTT747" s="479"/>
      <c r="KTU747" s="479"/>
      <c r="KTV747" s="479"/>
      <c r="KTW747" s="479"/>
      <c r="KTX747" s="479"/>
      <c r="KTY747" s="479"/>
      <c r="KTZ747" s="479"/>
      <c r="KUA747" s="479"/>
      <c r="KUB747" s="479"/>
      <c r="KUC747" s="479"/>
      <c r="KUD747" s="479"/>
      <c r="KUE747" s="479"/>
      <c r="KUF747" s="479"/>
      <c r="KUG747" s="479"/>
      <c r="KUH747" s="479"/>
      <c r="KUI747" s="479"/>
      <c r="KUJ747" s="479"/>
      <c r="KUK747" s="479"/>
      <c r="KUL747" s="479"/>
      <c r="KUM747" s="479"/>
      <c r="KUN747" s="479"/>
      <c r="KUO747" s="479"/>
      <c r="KUP747" s="479"/>
      <c r="KUQ747" s="479"/>
      <c r="KUR747" s="479"/>
      <c r="KUS747" s="479"/>
      <c r="KUT747" s="479"/>
      <c r="KUU747" s="479"/>
      <c r="KUV747" s="479"/>
      <c r="KUW747" s="479"/>
      <c r="KUX747" s="479"/>
      <c r="KUY747" s="479"/>
      <c r="KUZ747" s="479"/>
      <c r="KVA747" s="479"/>
      <c r="KVB747" s="479"/>
      <c r="KVC747" s="479"/>
      <c r="KVD747" s="479"/>
      <c r="KVE747" s="479"/>
      <c r="KVF747" s="479"/>
      <c r="KVG747" s="479"/>
      <c r="KVH747" s="479"/>
      <c r="KVI747" s="479"/>
      <c r="KVJ747" s="479"/>
      <c r="KVK747" s="479"/>
      <c r="KVL747" s="479"/>
      <c r="KVM747" s="479"/>
      <c r="KVN747" s="479"/>
      <c r="KVO747" s="479"/>
      <c r="KVP747" s="479"/>
      <c r="KVQ747" s="479"/>
      <c r="KVR747" s="479"/>
      <c r="KVS747" s="479"/>
      <c r="KVT747" s="479"/>
      <c r="KVU747" s="479"/>
      <c r="KVV747" s="479"/>
      <c r="KVW747" s="479"/>
      <c r="KVX747" s="479"/>
      <c r="KVY747" s="479"/>
      <c r="KVZ747" s="479"/>
      <c r="KWA747" s="479"/>
      <c r="KWB747" s="479"/>
      <c r="KWC747" s="479"/>
      <c r="KWD747" s="479"/>
      <c r="KWE747" s="479"/>
      <c r="KWF747" s="479"/>
      <c r="KWG747" s="479"/>
      <c r="KWH747" s="479"/>
      <c r="KWI747" s="479"/>
      <c r="KWJ747" s="479"/>
      <c r="KWK747" s="479"/>
      <c r="KWL747" s="479"/>
      <c r="KWM747" s="479"/>
      <c r="KWN747" s="479"/>
      <c r="KWO747" s="479"/>
      <c r="KWP747" s="479"/>
      <c r="KWQ747" s="479"/>
      <c r="KWR747" s="479"/>
      <c r="KWS747" s="479"/>
      <c r="KWT747" s="479"/>
      <c r="KWU747" s="479"/>
      <c r="KWV747" s="479"/>
      <c r="KWW747" s="479"/>
      <c r="KWX747" s="479"/>
      <c r="KWY747" s="479"/>
      <c r="KWZ747" s="479"/>
      <c r="KXA747" s="479"/>
      <c r="KXB747" s="479"/>
      <c r="KXC747" s="479"/>
      <c r="KXD747" s="479"/>
      <c r="KXE747" s="479"/>
      <c r="KXF747" s="479"/>
      <c r="KXG747" s="479"/>
      <c r="KXH747" s="479"/>
      <c r="KXI747" s="479"/>
      <c r="KXJ747" s="479"/>
      <c r="KXK747" s="479"/>
      <c r="KXL747" s="479"/>
      <c r="KXM747" s="479"/>
      <c r="KXN747" s="479"/>
      <c r="KXO747" s="479"/>
      <c r="KXP747" s="479"/>
      <c r="KXQ747" s="479"/>
      <c r="KXR747" s="479"/>
      <c r="KXS747" s="479"/>
      <c r="KXT747" s="479"/>
      <c r="KXU747" s="479"/>
      <c r="KXV747" s="479"/>
      <c r="KXW747" s="479"/>
      <c r="KXX747" s="479"/>
      <c r="KXY747" s="479"/>
      <c r="KXZ747" s="479"/>
      <c r="KYA747" s="479"/>
      <c r="KYB747" s="479"/>
      <c r="KYC747" s="479"/>
      <c r="KYD747" s="479"/>
      <c r="KYE747" s="479"/>
      <c r="KYF747" s="479"/>
      <c r="KYG747" s="479"/>
      <c r="KYH747" s="479"/>
      <c r="KYI747" s="479"/>
      <c r="KYJ747" s="479"/>
      <c r="KYK747" s="479"/>
      <c r="KYL747" s="479"/>
      <c r="KYM747" s="479"/>
      <c r="KYN747" s="479"/>
      <c r="KYO747" s="479"/>
      <c r="KYP747" s="479"/>
      <c r="KYQ747" s="479"/>
      <c r="KYR747" s="479"/>
      <c r="KYS747" s="479"/>
      <c r="KYT747" s="479"/>
      <c r="KYU747" s="479"/>
      <c r="KYV747" s="479"/>
      <c r="KYW747" s="479"/>
      <c r="KYX747" s="479"/>
      <c r="KYY747" s="479"/>
      <c r="KYZ747" s="479"/>
      <c r="KZA747" s="479"/>
      <c r="KZB747" s="479"/>
      <c r="KZC747" s="479"/>
      <c r="KZD747" s="479"/>
      <c r="KZE747" s="479"/>
      <c r="KZF747" s="479"/>
      <c r="KZG747" s="479"/>
      <c r="KZH747" s="479"/>
      <c r="KZI747" s="479"/>
      <c r="KZJ747" s="479"/>
      <c r="KZK747" s="479"/>
      <c r="KZL747" s="479"/>
      <c r="KZM747" s="479"/>
      <c r="KZN747" s="479"/>
      <c r="KZO747" s="479"/>
      <c r="KZP747" s="479"/>
      <c r="KZQ747" s="479"/>
      <c r="KZR747" s="479"/>
      <c r="KZS747" s="479"/>
      <c r="KZT747" s="479"/>
      <c r="KZU747" s="479"/>
      <c r="KZV747" s="479"/>
      <c r="KZW747" s="479"/>
      <c r="KZX747" s="479"/>
      <c r="KZY747" s="479"/>
      <c r="KZZ747" s="479"/>
      <c r="LAA747" s="479"/>
      <c r="LAB747" s="479"/>
      <c r="LAC747" s="479"/>
      <c r="LAD747" s="479"/>
      <c r="LAE747" s="479"/>
      <c r="LAF747" s="479"/>
      <c r="LAG747" s="479"/>
      <c r="LAH747" s="479"/>
      <c r="LAI747" s="479"/>
      <c r="LAJ747" s="479"/>
      <c r="LAK747" s="479"/>
      <c r="LAL747" s="479"/>
      <c r="LAM747" s="479"/>
      <c r="LAN747" s="479"/>
      <c r="LAO747" s="479"/>
      <c r="LAP747" s="479"/>
      <c r="LAQ747" s="479"/>
      <c r="LAR747" s="479"/>
      <c r="LAS747" s="479"/>
      <c r="LAT747" s="479"/>
      <c r="LAU747" s="479"/>
      <c r="LAV747" s="479"/>
      <c r="LAW747" s="479"/>
      <c r="LAX747" s="479"/>
      <c r="LAY747" s="479"/>
      <c r="LAZ747" s="479"/>
      <c r="LBA747" s="479"/>
      <c r="LBB747" s="479"/>
      <c r="LBC747" s="479"/>
      <c r="LBD747" s="479"/>
      <c r="LBE747" s="479"/>
      <c r="LBF747" s="479"/>
      <c r="LBG747" s="479"/>
      <c r="LBH747" s="479"/>
      <c r="LBI747" s="479"/>
      <c r="LBJ747" s="479"/>
      <c r="LBK747" s="479"/>
      <c r="LBL747" s="479"/>
      <c r="LBM747" s="479"/>
      <c r="LBN747" s="479"/>
      <c r="LBO747" s="479"/>
      <c r="LBP747" s="479"/>
      <c r="LBQ747" s="479"/>
      <c r="LBR747" s="479"/>
      <c r="LBS747" s="479"/>
      <c r="LBT747" s="479"/>
      <c r="LBU747" s="479"/>
      <c r="LBV747" s="479"/>
      <c r="LBW747" s="479"/>
      <c r="LBX747" s="479"/>
      <c r="LBY747" s="479"/>
      <c r="LBZ747" s="479"/>
      <c r="LCA747" s="479"/>
      <c r="LCB747" s="479"/>
      <c r="LCC747" s="479"/>
      <c r="LCD747" s="479"/>
      <c r="LCE747" s="479"/>
      <c r="LCF747" s="479"/>
      <c r="LCG747" s="479"/>
      <c r="LCH747" s="479"/>
      <c r="LCI747" s="479"/>
      <c r="LCJ747" s="479"/>
      <c r="LCK747" s="479"/>
      <c r="LCL747" s="479"/>
      <c r="LCM747" s="479"/>
      <c r="LCN747" s="479"/>
      <c r="LCO747" s="479"/>
      <c r="LCP747" s="479"/>
      <c r="LCQ747" s="479"/>
      <c r="LCR747" s="479"/>
      <c r="LCS747" s="479"/>
      <c r="LCT747" s="479"/>
      <c r="LCU747" s="479"/>
      <c r="LCV747" s="479"/>
      <c r="LCW747" s="479"/>
      <c r="LCX747" s="479"/>
      <c r="LCY747" s="479"/>
      <c r="LCZ747" s="479"/>
      <c r="LDA747" s="479"/>
      <c r="LDB747" s="479"/>
      <c r="LDC747" s="479"/>
      <c r="LDD747" s="479"/>
      <c r="LDE747" s="479"/>
      <c r="LDF747" s="479"/>
      <c r="LDG747" s="479"/>
      <c r="LDH747" s="479"/>
      <c r="LDI747" s="479"/>
      <c r="LDJ747" s="479"/>
      <c r="LDK747" s="479"/>
      <c r="LDL747" s="479"/>
      <c r="LDM747" s="479"/>
      <c r="LDN747" s="479"/>
      <c r="LDO747" s="479"/>
      <c r="LDP747" s="479"/>
      <c r="LDQ747" s="479"/>
      <c r="LDR747" s="479"/>
      <c r="LDS747" s="479"/>
      <c r="LDT747" s="479"/>
      <c r="LDU747" s="479"/>
      <c r="LDV747" s="479"/>
      <c r="LDW747" s="479"/>
      <c r="LDX747" s="479"/>
      <c r="LDY747" s="479"/>
      <c r="LDZ747" s="479"/>
      <c r="LEA747" s="479"/>
      <c r="LEB747" s="479"/>
      <c r="LEC747" s="479"/>
      <c r="LED747" s="479"/>
      <c r="LEE747" s="479"/>
      <c r="LEF747" s="479"/>
      <c r="LEG747" s="479"/>
      <c r="LEH747" s="479"/>
      <c r="LEI747" s="479"/>
      <c r="LEJ747" s="479"/>
      <c r="LEK747" s="479"/>
      <c r="LEL747" s="479"/>
      <c r="LEM747" s="479"/>
      <c r="LEN747" s="479"/>
      <c r="LEO747" s="479"/>
      <c r="LEP747" s="479"/>
      <c r="LEQ747" s="479"/>
      <c r="LER747" s="479"/>
      <c r="LES747" s="479"/>
      <c r="LET747" s="479"/>
      <c r="LEU747" s="479"/>
      <c r="LEV747" s="479"/>
      <c r="LEW747" s="479"/>
      <c r="LEX747" s="479"/>
      <c r="LEY747" s="479"/>
      <c r="LEZ747" s="479"/>
      <c r="LFA747" s="479"/>
      <c r="LFB747" s="479"/>
      <c r="LFC747" s="479"/>
      <c r="LFD747" s="479"/>
      <c r="LFE747" s="479"/>
      <c r="LFF747" s="479"/>
      <c r="LFG747" s="479"/>
      <c r="LFH747" s="479"/>
      <c r="LFI747" s="479"/>
      <c r="LFJ747" s="479"/>
      <c r="LFK747" s="479"/>
      <c r="LFL747" s="479"/>
      <c r="LFM747" s="479"/>
      <c r="LFN747" s="479"/>
      <c r="LFO747" s="479"/>
      <c r="LFP747" s="479"/>
      <c r="LFQ747" s="479"/>
      <c r="LFR747" s="479"/>
      <c r="LFS747" s="479"/>
      <c r="LFT747" s="479"/>
      <c r="LFU747" s="479"/>
      <c r="LFV747" s="479"/>
      <c r="LFW747" s="479"/>
      <c r="LFX747" s="479"/>
      <c r="LFY747" s="479"/>
      <c r="LFZ747" s="479"/>
      <c r="LGA747" s="479"/>
      <c r="LGB747" s="479"/>
      <c r="LGC747" s="479"/>
      <c r="LGD747" s="479"/>
      <c r="LGE747" s="479"/>
      <c r="LGF747" s="479"/>
      <c r="LGG747" s="479"/>
      <c r="LGH747" s="479"/>
      <c r="LGI747" s="479"/>
      <c r="LGJ747" s="479"/>
      <c r="LGK747" s="479"/>
      <c r="LGL747" s="479"/>
      <c r="LGM747" s="479"/>
      <c r="LGN747" s="479"/>
      <c r="LGO747" s="479"/>
      <c r="LGP747" s="479"/>
      <c r="LGQ747" s="479"/>
      <c r="LGR747" s="479"/>
      <c r="LGS747" s="479"/>
      <c r="LGT747" s="479"/>
      <c r="LGU747" s="479"/>
      <c r="LGV747" s="479"/>
      <c r="LGW747" s="479"/>
      <c r="LGX747" s="479"/>
      <c r="LGY747" s="479"/>
      <c r="LGZ747" s="479"/>
      <c r="LHA747" s="479"/>
      <c r="LHB747" s="479"/>
      <c r="LHC747" s="479"/>
      <c r="LHD747" s="479"/>
      <c r="LHE747" s="479"/>
      <c r="LHF747" s="479"/>
      <c r="LHG747" s="479"/>
      <c r="LHH747" s="479"/>
      <c r="LHI747" s="479"/>
      <c r="LHJ747" s="479"/>
      <c r="LHK747" s="479"/>
      <c r="LHL747" s="479"/>
      <c r="LHM747" s="479"/>
      <c r="LHN747" s="479"/>
      <c r="LHO747" s="479"/>
      <c r="LHP747" s="479"/>
      <c r="LHQ747" s="479"/>
      <c r="LHR747" s="479"/>
      <c r="LHS747" s="479"/>
      <c r="LHT747" s="479"/>
      <c r="LHU747" s="479"/>
      <c r="LHV747" s="479"/>
      <c r="LHW747" s="479"/>
      <c r="LHX747" s="479"/>
      <c r="LHY747" s="479"/>
      <c r="LHZ747" s="479"/>
      <c r="LIA747" s="479"/>
      <c r="LIB747" s="479"/>
      <c r="LIC747" s="479"/>
      <c r="LID747" s="479"/>
      <c r="LIE747" s="479"/>
      <c r="LIF747" s="479"/>
      <c r="LIG747" s="479"/>
      <c r="LIH747" s="479"/>
      <c r="LII747" s="479"/>
      <c r="LIJ747" s="479"/>
      <c r="LIK747" s="479"/>
      <c r="LIL747" s="479"/>
      <c r="LIM747" s="479"/>
      <c r="LIN747" s="479"/>
      <c r="LIO747" s="479"/>
      <c r="LIP747" s="479"/>
      <c r="LIQ747" s="479"/>
      <c r="LIR747" s="479"/>
      <c r="LIS747" s="479"/>
      <c r="LIT747" s="479"/>
      <c r="LIU747" s="479"/>
      <c r="LIV747" s="479"/>
      <c r="LIW747" s="479"/>
      <c r="LIX747" s="479"/>
      <c r="LIY747" s="479"/>
      <c r="LIZ747" s="479"/>
      <c r="LJA747" s="479"/>
      <c r="LJB747" s="479"/>
      <c r="LJC747" s="479"/>
      <c r="LJD747" s="479"/>
      <c r="LJE747" s="479"/>
      <c r="LJF747" s="479"/>
      <c r="LJG747" s="479"/>
      <c r="LJH747" s="479"/>
      <c r="LJI747" s="479"/>
      <c r="LJJ747" s="479"/>
      <c r="LJK747" s="479"/>
      <c r="LJL747" s="479"/>
      <c r="LJM747" s="479"/>
      <c r="LJN747" s="479"/>
      <c r="LJO747" s="479"/>
      <c r="LJP747" s="479"/>
      <c r="LJQ747" s="479"/>
      <c r="LJR747" s="479"/>
      <c r="LJS747" s="479"/>
      <c r="LJT747" s="479"/>
      <c r="LJU747" s="479"/>
      <c r="LJV747" s="479"/>
      <c r="LJW747" s="479"/>
      <c r="LJX747" s="479"/>
      <c r="LJY747" s="479"/>
      <c r="LJZ747" s="479"/>
      <c r="LKA747" s="479"/>
      <c r="LKB747" s="479"/>
      <c r="LKC747" s="479"/>
      <c r="LKD747" s="479"/>
      <c r="LKE747" s="479"/>
      <c r="LKF747" s="479"/>
      <c r="LKG747" s="479"/>
      <c r="LKH747" s="479"/>
      <c r="LKI747" s="479"/>
      <c r="LKJ747" s="479"/>
      <c r="LKK747" s="479"/>
      <c r="LKL747" s="479"/>
      <c r="LKM747" s="479"/>
      <c r="LKN747" s="479"/>
      <c r="LKO747" s="479"/>
      <c r="LKP747" s="479"/>
      <c r="LKQ747" s="479"/>
      <c r="LKR747" s="479"/>
      <c r="LKS747" s="479"/>
      <c r="LKT747" s="479"/>
      <c r="LKU747" s="479"/>
      <c r="LKV747" s="479"/>
      <c r="LKW747" s="479"/>
      <c r="LKX747" s="479"/>
      <c r="LKY747" s="479"/>
      <c r="LKZ747" s="479"/>
      <c r="LLA747" s="479"/>
      <c r="LLB747" s="479"/>
      <c r="LLC747" s="479"/>
      <c r="LLD747" s="479"/>
      <c r="LLE747" s="479"/>
      <c r="LLF747" s="479"/>
      <c r="LLG747" s="479"/>
      <c r="LLH747" s="479"/>
      <c r="LLI747" s="479"/>
      <c r="LLJ747" s="479"/>
      <c r="LLK747" s="479"/>
      <c r="LLL747" s="479"/>
      <c r="LLM747" s="479"/>
      <c r="LLN747" s="479"/>
      <c r="LLO747" s="479"/>
      <c r="LLP747" s="479"/>
      <c r="LLQ747" s="479"/>
      <c r="LLR747" s="479"/>
      <c r="LLS747" s="479"/>
      <c r="LLT747" s="479"/>
      <c r="LLU747" s="479"/>
      <c r="LLV747" s="479"/>
      <c r="LLW747" s="479"/>
      <c r="LLX747" s="479"/>
      <c r="LLY747" s="479"/>
      <c r="LLZ747" s="479"/>
      <c r="LMA747" s="479"/>
      <c r="LMB747" s="479"/>
      <c r="LMC747" s="479"/>
      <c r="LMD747" s="479"/>
      <c r="LME747" s="479"/>
      <c r="LMF747" s="479"/>
      <c r="LMG747" s="479"/>
      <c r="LMH747" s="479"/>
      <c r="LMI747" s="479"/>
      <c r="LMJ747" s="479"/>
      <c r="LMK747" s="479"/>
      <c r="LML747" s="479"/>
      <c r="LMM747" s="479"/>
      <c r="LMN747" s="479"/>
      <c r="LMO747" s="479"/>
      <c r="LMP747" s="479"/>
      <c r="LMQ747" s="479"/>
      <c r="LMR747" s="479"/>
      <c r="LMS747" s="479"/>
      <c r="LMT747" s="479"/>
      <c r="LMU747" s="479"/>
      <c r="LMV747" s="479"/>
      <c r="LMW747" s="479"/>
      <c r="LMX747" s="479"/>
      <c r="LMY747" s="479"/>
      <c r="LMZ747" s="479"/>
      <c r="LNA747" s="479"/>
      <c r="LNB747" s="479"/>
      <c r="LNC747" s="479"/>
      <c r="LND747" s="479"/>
      <c r="LNE747" s="479"/>
      <c r="LNF747" s="479"/>
      <c r="LNG747" s="479"/>
      <c r="LNH747" s="479"/>
      <c r="LNI747" s="479"/>
      <c r="LNJ747" s="479"/>
      <c r="LNK747" s="479"/>
      <c r="LNL747" s="479"/>
      <c r="LNM747" s="479"/>
      <c r="LNN747" s="479"/>
      <c r="LNO747" s="479"/>
      <c r="LNP747" s="479"/>
      <c r="LNQ747" s="479"/>
      <c r="LNR747" s="479"/>
      <c r="LNS747" s="479"/>
      <c r="LNT747" s="479"/>
      <c r="LNU747" s="479"/>
      <c r="LNV747" s="479"/>
      <c r="LNW747" s="479"/>
      <c r="LNX747" s="479"/>
      <c r="LNY747" s="479"/>
      <c r="LNZ747" s="479"/>
      <c r="LOA747" s="479"/>
      <c r="LOB747" s="479"/>
      <c r="LOC747" s="479"/>
      <c r="LOD747" s="479"/>
      <c r="LOE747" s="479"/>
      <c r="LOF747" s="479"/>
      <c r="LOG747" s="479"/>
      <c r="LOH747" s="479"/>
      <c r="LOI747" s="479"/>
      <c r="LOJ747" s="479"/>
      <c r="LOK747" s="479"/>
      <c r="LOL747" s="479"/>
      <c r="LOM747" s="479"/>
      <c r="LON747" s="479"/>
      <c r="LOO747" s="479"/>
      <c r="LOP747" s="479"/>
      <c r="LOQ747" s="479"/>
      <c r="LOR747" s="479"/>
      <c r="LOS747" s="479"/>
      <c r="LOT747" s="479"/>
      <c r="LOU747" s="479"/>
      <c r="LOV747" s="479"/>
      <c r="LOW747" s="479"/>
      <c r="LOX747" s="479"/>
      <c r="LOY747" s="479"/>
      <c r="LOZ747" s="479"/>
      <c r="LPA747" s="479"/>
      <c r="LPB747" s="479"/>
      <c r="LPC747" s="479"/>
      <c r="LPD747" s="479"/>
      <c r="LPE747" s="479"/>
      <c r="LPF747" s="479"/>
      <c r="LPG747" s="479"/>
      <c r="LPH747" s="479"/>
      <c r="LPI747" s="479"/>
      <c r="LPJ747" s="479"/>
      <c r="LPK747" s="479"/>
      <c r="LPL747" s="479"/>
      <c r="LPM747" s="479"/>
      <c r="LPN747" s="479"/>
      <c r="LPO747" s="479"/>
      <c r="LPP747" s="479"/>
      <c r="LPQ747" s="479"/>
      <c r="LPR747" s="479"/>
      <c r="LPS747" s="479"/>
      <c r="LPT747" s="479"/>
      <c r="LPU747" s="479"/>
      <c r="LPV747" s="479"/>
      <c r="LPW747" s="479"/>
      <c r="LPX747" s="479"/>
      <c r="LPY747" s="479"/>
      <c r="LPZ747" s="479"/>
      <c r="LQA747" s="479"/>
      <c r="LQB747" s="479"/>
      <c r="LQC747" s="479"/>
      <c r="LQD747" s="479"/>
      <c r="LQE747" s="479"/>
      <c r="LQF747" s="479"/>
      <c r="LQG747" s="479"/>
      <c r="LQH747" s="479"/>
      <c r="LQI747" s="479"/>
      <c r="LQJ747" s="479"/>
      <c r="LQK747" s="479"/>
      <c r="LQL747" s="479"/>
      <c r="LQM747" s="479"/>
      <c r="LQN747" s="479"/>
      <c r="LQO747" s="479"/>
      <c r="LQP747" s="479"/>
      <c r="LQQ747" s="479"/>
      <c r="LQR747" s="479"/>
      <c r="LQS747" s="479"/>
      <c r="LQT747" s="479"/>
      <c r="LQU747" s="479"/>
      <c r="LQV747" s="479"/>
      <c r="LQW747" s="479"/>
      <c r="LQX747" s="479"/>
      <c r="LQY747" s="479"/>
      <c r="LQZ747" s="479"/>
      <c r="LRA747" s="479"/>
      <c r="LRB747" s="479"/>
      <c r="LRC747" s="479"/>
      <c r="LRD747" s="479"/>
      <c r="LRE747" s="479"/>
      <c r="LRF747" s="479"/>
      <c r="LRG747" s="479"/>
      <c r="LRH747" s="479"/>
      <c r="LRI747" s="479"/>
      <c r="LRJ747" s="479"/>
      <c r="LRK747" s="479"/>
      <c r="LRL747" s="479"/>
      <c r="LRM747" s="479"/>
      <c r="LRN747" s="479"/>
      <c r="LRO747" s="479"/>
      <c r="LRP747" s="479"/>
      <c r="LRQ747" s="479"/>
      <c r="LRR747" s="479"/>
      <c r="LRS747" s="479"/>
      <c r="LRT747" s="479"/>
      <c r="LRU747" s="479"/>
      <c r="LRV747" s="479"/>
      <c r="LRW747" s="479"/>
      <c r="LRX747" s="479"/>
      <c r="LRY747" s="479"/>
      <c r="LRZ747" s="479"/>
      <c r="LSA747" s="479"/>
      <c r="LSB747" s="479"/>
      <c r="LSC747" s="479"/>
      <c r="LSD747" s="479"/>
      <c r="LSE747" s="479"/>
      <c r="LSF747" s="479"/>
      <c r="LSG747" s="479"/>
      <c r="LSH747" s="479"/>
      <c r="LSI747" s="479"/>
      <c r="LSJ747" s="479"/>
      <c r="LSK747" s="479"/>
      <c r="LSL747" s="479"/>
      <c r="LSM747" s="479"/>
      <c r="LSN747" s="479"/>
      <c r="LSO747" s="479"/>
      <c r="LSP747" s="479"/>
      <c r="LSQ747" s="479"/>
      <c r="LSR747" s="479"/>
      <c r="LSS747" s="479"/>
      <c r="LST747" s="479"/>
      <c r="LSU747" s="479"/>
      <c r="LSV747" s="479"/>
      <c r="LSW747" s="479"/>
      <c r="LSX747" s="479"/>
      <c r="LSY747" s="479"/>
      <c r="LSZ747" s="479"/>
      <c r="LTA747" s="479"/>
      <c r="LTB747" s="479"/>
      <c r="LTC747" s="479"/>
      <c r="LTD747" s="479"/>
      <c r="LTE747" s="479"/>
      <c r="LTF747" s="479"/>
      <c r="LTG747" s="479"/>
      <c r="LTH747" s="479"/>
      <c r="LTI747" s="479"/>
      <c r="LTJ747" s="479"/>
      <c r="LTK747" s="479"/>
      <c r="LTL747" s="479"/>
      <c r="LTM747" s="479"/>
      <c r="LTN747" s="479"/>
      <c r="LTO747" s="479"/>
      <c r="LTP747" s="479"/>
      <c r="LTQ747" s="479"/>
      <c r="LTR747" s="479"/>
      <c r="LTS747" s="479"/>
      <c r="LTT747" s="479"/>
      <c r="LTU747" s="479"/>
      <c r="LTV747" s="479"/>
      <c r="LTW747" s="479"/>
      <c r="LTX747" s="479"/>
      <c r="LTY747" s="479"/>
      <c r="LTZ747" s="479"/>
      <c r="LUA747" s="479"/>
      <c r="LUB747" s="479"/>
      <c r="LUC747" s="479"/>
      <c r="LUD747" s="479"/>
      <c r="LUE747" s="479"/>
      <c r="LUF747" s="479"/>
      <c r="LUG747" s="479"/>
      <c r="LUH747" s="479"/>
      <c r="LUI747" s="479"/>
      <c r="LUJ747" s="479"/>
      <c r="LUK747" s="479"/>
      <c r="LUL747" s="479"/>
      <c r="LUM747" s="479"/>
      <c r="LUN747" s="479"/>
      <c r="LUO747" s="479"/>
      <c r="LUP747" s="479"/>
      <c r="LUQ747" s="479"/>
      <c r="LUR747" s="479"/>
      <c r="LUS747" s="479"/>
      <c r="LUT747" s="479"/>
      <c r="LUU747" s="479"/>
      <c r="LUV747" s="479"/>
      <c r="LUW747" s="479"/>
      <c r="LUX747" s="479"/>
      <c r="LUY747" s="479"/>
      <c r="LUZ747" s="479"/>
      <c r="LVA747" s="479"/>
      <c r="LVB747" s="479"/>
      <c r="LVC747" s="479"/>
      <c r="LVD747" s="479"/>
      <c r="LVE747" s="479"/>
      <c r="LVF747" s="479"/>
      <c r="LVG747" s="479"/>
      <c r="LVH747" s="479"/>
      <c r="LVI747" s="479"/>
      <c r="LVJ747" s="479"/>
      <c r="LVK747" s="479"/>
      <c r="LVL747" s="479"/>
      <c r="LVM747" s="479"/>
      <c r="LVN747" s="479"/>
      <c r="LVO747" s="479"/>
      <c r="LVP747" s="479"/>
      <c r="LVQ747" s="479"/>
      <c r="LVR747" s="479"/>
      <c r="LVS747" s="479"/>
      <c r="LVT747" s="479"/>
      <c r="LVU747" s="479"/>
      <c r="LVV747" s="479"/>
      <c r="LVW747" s="479"/>
      <c r="LVX747" s="479"/>
      <c r="LVY747" s="479"/>
      <c r="LVZ747" s="479"/>
      <c r="LWA747" s="479"/>
      <c r="LWB747" s="479"/>
      <c r="LWC747" s="479"/>
      <c r="LWD747" s="479"/>
      <c r="LWE747" s="479"/>
      <c r="LWF747" s="479"/>
      <c r="LWG747" s="479"/>
      <c r="LWH747" s="479"/>
      <c r="LWI747" s="479"/>
      <c r="LWJ747" s="479"/>
      <c r="LWK747" s="479"/>
      <c r="LWL747" s="479"/>
      <c r="LWM747" s="479"/>
      <c r="LWN747" s="479"/>
      <c r="LWO747" s="479"/>
      <c r="LWP747" s="479"/>
      <c r="LWQ747" s="479"/>
      <c r="LWR747" s="479"/>
      <c r="LWS747" s="479"/>
      <c r="LWT747" s="479"/>
      <c r="LWU747" s="479"/>
      <c r="LWV747" s="479"/>
      <c r="LWW747" s="479"/>
      <c r="LWX747" s="479"/>
      <c r="LWY747" s="479"/>
      <c r="LWZ747" s="479"/>
      <c r="LXA747" s="479"/>
      <c r="LXB747" s="479"/>
      <c r="LXC747" s="479"/>
      <c r="LXD747" s="479"/>
      <c r="LXE747" s="479"/>
      <c r="LXF747" s="479"/>
      <c r="LXG747" s="479"/>
      <c r="LXH747" s="479"/>
      <c r="LXI747" s="479"/>
      <c r="LXJ747" s="479"/>
      <c r="LXK747" s="479"/>
      <c r="LXL747" s="479"/>
      <c r="LXM747" s="479"/>
      <c r="LXN747" s="479"/>
      <c r="LXO747" s="479"/>
      <c r="LXP747" s="479"/>
      <c r="LXQ747" s="479"/>
      <c r="LXR747" s="479"/>
      <c r="LXS747" s="479"/>
      <c r="LXT747" s="479"/>
      <c r="LXU747" s="479"/>
      <c r="LXV747" s="479"/>
      <c r="LXW747" s="479"/>
      <c r="LXX747" s="479"/>
      <c r="LXY747" s="479"/>
      <c r="LXZ747" s="479"/>
      <c r="LYA747" s="479"/>
      <c r="LYB747" s="479"/>
      <c r="LYC747" s="479"/>
      <c r="LYD747" s="479"/>
      <c r="LYE747" s="479"/>
      <c r="LYF747" s="479"/>
      <c r="LYG747" s="479"/>
      <c r="LYH747" s="479"/>
      <c r="LYI747" s="479"/>
      <c r="LYJ747" s="479"/>
      <c r="LYK747" s="479"/>
      <c r="LYL747" s="479"/>
      <c r="LYM747" s="479"/>
      <c r="LYN747" s="479"/>
      <c r="LYO747" s="479"/>
      <c r="LYP747" s="479"/>
      <c r="LYQ747" s="479"/>
      <c r="LYR747" s="479"/>
      <c r="LYS747" s="479"/>
      <c r="LYT747" s="479"/>
      <c r="LYU747" s="479"/>
      <c r="LYV747" s="479"/>
      <c r="LYW747" s="479"/>
      <c r="LYX747" s="479"/>
      <c r="LYY747" s="479"/>
      <c r="LYZ747" s="479"/>
      <c r="LZA747" s="479"/>
      <c r="LZB747" s="479"/>
      <c r="LZC747" s="479"/>
      <c r="LZD747" s="479"/>
      <c r="LZE747" s="479"/>
      <c r="LZF747" s="479"/>
      <c r="LZG747" s="479"/>
      <c r="LZH747" s="479"/>
      <c r="LZI747" s="479"/>
      <c r="LZJ747" s="479"/>
      <c r="LZK747" s="479"/>
      <c r="LZL747" s="479"/>
      <c r="LZM747" s="479"/>
      <c r="LZN747" s="479"/>
      <c r="LZO747" s="479"/>
      <c r="LZP747" s="479"/>
      <c r="LZQ747" s="479"/>
      <c r="LZR747" s="479"/>
      <c r="LZS747" s="479"/>
      <c r="LZT747" s="479"/>
      <c r="LZU747" s="479"/>
      <c r="LZV747" s="479"/>
      <c r="LZW747" s="479"/>
      <c r="LZX747" s="479"/>
      <c r="LZY747" s="479"/>
      <c r="LZZ747" s="479"/>
      <c r="MAA747" s="479"/>
      <c r="MAB747" s="479"/>
      <c r="MAC747" s="479"/>
      <c r="MAD747" s="479"/>
      <c r="MAE747" s="479"/>
      <c r="MAF747" s="479"/>
      <c r="MAG747" s="479"/>
      <c r="MAH747" s="479"/>
      <c r="MAI747" s="479"/>
      <c r="MAJ747" s="479"/>
      <c r="MAK747" s="479"/>
      <c r="MAL747" s="479"/>
      <c r="MAM747" s="479"/>
      <c r="MAN747" s="479"/>
      <c r="MAO747" s="479"/>
      <c r="MAP747" s="479"/>
      <c r="MAQ747" s="479"/>
      <c r="MAR747" s="479"/>
      <c r="MAS747" s="479"/>
      <c r="MAT747" s="479"/>
      <c r="MAU747" s="479"/>
      <c r="MAV747" s="479"/>
      <c r="MAW747" s="479"/>
      <c r="MAX747" s="479"/>
      <c r="MAY747" s="479"/>
      <c r="MAZ747" s="479"/>
      <c r="MBA747" s="479"/>
      <c r="MBB747" s="479"/>
      <c r="MBC747" s="479"/>
      <c r="MBD747" s="479"/>
      <c r="MBE747" s="479"/>
      <c r="MBF747" s="479"/>
      <c r="MBG747" s="479"/>
      <c r="MBH747" s="479"/>
      <c r="MBI747" s="479"/>
      <c r="MBJ747" s="479"/>
      <c r="MBK747" s="479"/>
      <c r="MBL747" s="479"/>
      <c r="MBM747" s="479"/>
      <c r="MBN747" s="479"/>
      <c r="MBO747" s="479"/>
      <c r="MBP747" s="479"/>
      <c r="MBQ747" s="479"/>
      <c r="MBR747" s="479"/>
      <c r="MBS747" s="479"/>
      <c r="MBT747" s="479"/>
      <c r="MBU747" s="479"/>
      <c r="MBV747" s="479"/>
      <c r="MBW747" s="479"/>
      <c r="MBX747" s="479"/>
      <c r="MBY747" s="479"/>
      <c r="MBZ747" s="479"/>
      <c r="MCA747" s="479"/>
      <c r="MCB747" s="479"/>
      <c r="MCC747" s="479"/>
      <c r="MCD747" s="479"/>
      <c r="MCE747" s="479"/>
      <c r="MCF747" s="479"/>
      <c r="MCG747" s="479"/>
      <c r="MCH747" s="479"/>
      <c r="MCI747" s="479"/>
      <c r="MCJ747" s="479"/>
      <c r="MCK747" s="479"/>
      <c r="MCL747" s="479"/>
      <c r="MCM747" s="479"/>
      <c r="MCN747" s="479"/>
      <c r="MCO747" s="479"/>
      <c r="MCP747" s="479"/>
      <c r="MCQ747" s="479"/>
      <c r="MCR747" s="479"/>
      <c r="MCS747" s="479"/>
      <c r="MCT747" s="479"/>
      <c r="MCU747" s="479"/>
      <c r="MCV747" s="479"/>
      <c r="MCW747" s="479"/>
      <c r="MCX747" s="479"/>
      <c r="MCY747" s="479"/>
      <c r="MCZ747" s="479"/>
      <c r="MDA747" s="479"/>
      <c r="MDB747" s="479"/>
      <c r="MDC747" s="479"/>
      <c r="MDD747" s="479"/>
      <c r="MDE747" s="479"/>
      <c r="MDF747" s="479"/>
      <c r="MDG747" s="479"/>
      <c r="MDH747" s="479"/>
      <c r="MDI747" s="479"/>
      <c r="MDJ747" s="479"/>
      <c r="MDK747" s="479"/>
      <c r="MDL747" s="479"/>
      <c r="MDM747" s="479"/>
      <c r="MDN747" s="479"/>
      <c r="MDO747" s="479"/>
      <c r="MDP747" s="479"/>
      <c r="MDQ747" s="479"/>
      <c r="MDR747" s="479"/>
      <c r="MDS747" s="479"/>
      <c r="MDT747" s="479"/>
      <c r="MDU747" s="479"/>
      <c r="MDV747" s="479"/>
      <c r="MDW747" s="479"/>
      <c r="MDX747" s="479"/>
      <c r="MDY747" s="479"/>
      <c r="MDZ747" s="479"/>
      <c r="MEA747" s="479"/>
      <c r="MEB747" s="479"/>
      <c r="MEC747" s="479"/>
      <c r="MED747" s="479"/>
      <c r="MEE747" s="479"/>
      <c r="MEF747" s="479"/>
      <c r="MEG747" s="479"/>
      <c r="MEH747" s="479"/>
      <c r="MEI747" s="479"/>
      <c r="MEJ747" s="479"/>
      <c r="MEK747" s="479"/>
      <c r="MEL747" s="479"/>
      <c r="MEM747" s="479"/>
      <c r="MEN747" s="479"/>
      <c r="MEO747" s="479"/>
      <c r="MEP747" s="479"/>
      <c r="MEQ747" s="479"/>
      <c r="MER747" s="479"/>
      <c r="MES747" s="479"/>
      <c r="MET747" s="479"/>
      <c r="MEU747" s="479"/>
      <c r="MEV747" s="479"/>
      <c r="MEW747" s="479"/>
      <c r="MEX747" s="479"/>
      <c r="MEY747" s="479"/>
      <c r="MEZ747" s="479"/>
      <c r="MFA747" s="479"/>
      <c r="MFB747" s="479"/>
      <c r="MFC747" s="479"/>
      <c r="MFD747" s="479"/>
      <c r="MFE747" s="479"/>
      <c r="MFF747" s="479"/>
      <c r="MFG747" s="479"/>
      <c r="MFH747" s="479"/>
      <c r="MFI747" s="479"/>
      <c r="MFJ747" s="479"/>
      <c r="MFK747" s="479"/>
      <c r="MFL747" s="479"/>
      <c r="MFM747" s="479"/>
      <c r="MFN747" s="479"/>
      <c r="MFO747" s="479"/>
      <c r="MFP747" s="479"/>
      <c r="MFQ747" s="479"/>
      <c r="MFR747" s="479"/>
      <c r="MFS747" s="479"/>
      <c r="MFT747" s="479"/>
      <c r="MFU747" s="479"/>
      <c r="MFV747" s="479"/>
      <c r="MFW747" s="479"/>
      <c r="MFX747" s="479"/>
      <c r="MFY747" s="479"/>
      <c r="MFZ747" s="479"/>
      <c r="MGA747" s="479"/>
      <c r="MGB747" s="479"/>
      <c r="MGC747" s="479"/>
      <c r="MGD747" s="479"/>
      <c r="MGE747" s="479"/>
      <c r="MGF747" s="479"/>
      <c r="MGG747" s="479"/>
      <c r="MGH747" s="479"/>
      <c r="MGI747" s="479"/>
      <c r="MGJ747" s="479"/>
      <c r="MGK747" s="479"/>
      <c r="MGL747" s="479"/>
      <c r="MGM747" s="479"/>
      <c r="MGN747" s="479"/>
      <c r="MGO747" s="479"/>
      <c r="MGP747" s="479"/>
      <c r="MGQ747" s="479"/>
      <c r="MGR747" s="479"/>
      <c r="MGS747" s="479"/>
      <c r="MGT747" s="479"/>
      <c r="MGU747" s="479"/>
      <c r="MGV747" s="479"/>
      <c r="MGW747" s="479"/>
      <c r="MGX747" s="479"/>
      <c r="MGY747" s="479"/>
      <c r="MGZ747" s="479"/>
      <c r="MHA747" s="479"/>
      <c r="MHB747" s="479"/>
      <c r="MHC747" s="479"/>
      <c r="MHD747" s="479"/>
      <c r="MHE747" s="479"/>
      <c r="MHF747" s="479"/>
      <c r="MHG747" s="479"/>
      <c r="MHH747" s="479"/>
      <c r="MHI747" s="479"/>
      <c r="MHJ747" s="479"/>
      <c r="MHK747" s="479"/>
      <c r="MHL747" s="479"/>
      <c r="MHM747" s="479"/>
      <c r="MHN747" s="479"/>
      <c r="MHO747" s="479"/>
      <c r="MHP747" s="479"/>
      <c r="MHQ747" s="479"/>
      <c r="MHR747" s="479"/>
      <c r="MHS747" s="479"/>
      <c r="MHT747" s="479"/>
      <c r="MHU747" s="479"/>
      <c r="MHV747" s="479"/>
      <c r="MHW747" s="479"/>
      <c r="MHX747" s="479"/>
      <c r="MHY747" s="479"/>
      <c r="MHZ747" s="479"/>
      <c r="MIA747" s="479"/>
      <c r="MIB747" s="479"/>
      <c r="MIC747" s="479"/>
      <c r="MID747" s="479"/>
      <c r="MIE747" s="479"/>
      <c r="MIF747" s="479"/>
      <c r="MIG747" s="479"/>
      <c r="MIH747" s="479"/>
      <c r="MII747" s="479"/>
      <c r="MIJ747" s="479"/>
      <c r="MIK747" s="479"/>
      <c r="MIL747" s="479"/>
      <c r="MIM747" s="479"/>
      <c r="MIN747" s="479"/>
      <c r="MIO747" s="479"/>
      <c r="MIP747" s="479"/>
      <c r="MIQ747" s="479"/>
      <c r="MIR747" s="479"/>
      <c r="MIS747" s="479"/>
      <c r="MIT747" s="479"/>
      <c r="MIU747" s="479"/>
      <c r="MIV747" s="479"/>
      <c r="MIW747" s="479"/>
      <c r="MIX747" s="479"/>
      <c r="MIY747" s="479"/>
      <c r="MIZ747" s="479"/>
      <c r="MJA747" s="479"/>
      <c r="MJB747" s="479"/>
      <c r="MJC747" s="479"/>
      <c r="MJD747" s="479"/>
      <c r="MJE747" s="479"/>
      <c r="MJF747" s="479"/>
      <c r="MJG747" s="479"/>
      <c r="MJH747" s="479"/>
      <c r="MJI747" s="479"/>
      <c r="MJJ747" s="479"/>
      <c r="MJK747" s="479"/>
      <c r="MJL747" s="479"/>
      <c r="MJM747" s="479"/>
      <c r="MJN747" s="479"/>
      <c r="MJO747" s="479"/>
      <c r="MJP747" s="479"/>
      <c r="MJQ747" s="479"/>
      <c r="MJR747" s="479"/>
      <c r="MJS747" s="479"/>
      <c r="MJT747" s="479"/>
      <c r="MJU747" s="479"/>
      <c r="MJV747" s="479"/>
      <c r="MJW747" s="479"/>
      <c r="MJX747" s="479"/>
      <c r="MJY747" s="479"/>
      <c r="MJZ747" s="479"/>
      <c r="MKA747" s="479"/>
      <c r="MKB747" s="479"/>
      <c r="MKC747" s="479"/>
      <c r="MKD747" s="479"/>
      <c r="MKE747" s="479"/>
      <c r="MKF747" s="479"/>
      <c r="MKG747" s="479"/>
      <c r="MKH747" s="479"/>
      <c r="MKI747" s="479"/>
      <c r="MKJ747" s="479"/>
      <c r="MKK747" s="479"/>
      <c r="MKL747" s="479"/>
      <c r="MKM747" s="479"/>
      <c r="MKN747" s="479"/>
      <c r="MKO747" s="479"/>
      <c r="MKP747" s="479"/>
      <c r="MKQ747" s="479"/>
      <c r="MKR747" s="479"/>
      <c r="MKS747" s="479"/>
      <c r="MKT747" s="479"/>
      <c r="MKU747" s="479"/>
      <c r="MKV747" s="479"/>
      <c r="MKW747" s="479"/>
      <c r="MKX747" s="479"/>
      <c r="MKY747" s="479"/>
      <c r="MKZ747" s="479"/>
      <c r="MLA747" s="479"/>
      <c r="MLB747" s="479"/>
      <c r="MLC747" s="479"/>
      <c r="MLD747" s="479"/>
      <c r="MLE747" s="479"/>
      <c r="MLF747" s="479"/>
      <c r="MLG747" s="479"/>
      <c r="MLH747" s="479"/>
      <c r="MLI747" s="479"/>
      <c r="MLJ747" s="479"/>
      <c r="MLK747" s="479"/>
      <c r="MLL747" s="479"/>
      <c r="MLM747" s="479"/>
      <c r="MLN747" s="479"/>
      <c r="MLO747" s="479"/>
      <c r="MLP747" s="479"/>
      <c r="MLQ747" s="479"/>
      <c r="MLR747" s="479"/>
      <c r="MLS747" s="479"/>
      <c r="MLT747" s="479"/>
      <c r="MLU747" s="479"/>
      <c r="MLV747" s="479"/>
      <c r="MLW747" s="479"/>
      <c r="MLX747" s="479"/>
      <c r="MLY747" s="479"/>
      <c r="MLZ747" s="479"/>
      <c r="MMA747" s="479"/>
      <c r="MMB747" s="479"/>
      <c r="MMC747" s="479"/>
      <c r="MMD747" s="479"/>
      <c r="MME747" s="479"/>
      <c r="MMF747" s="479"/>
      <c r="MMG747" s="479"/>
      <c r="MMH747" s="479"/>
      <c r="MMI747" s="479"/>
      <c r="MMJ747" s="479"/>
      <c r="MMK747" s="479"/>
      <c r="MML747" s="479"/>
      <c r="MMM747" s="479"/>
      <c r="MMN747" s="479"/>
      <c r="MMO747" s="479"/>
      <c r="MMP747" s="479"/>
      <c r="MMQ747" s="479"/>
      <c r="MMR747" s="479"/>
      <c r="MMS747" s="479"/>
      <c r="MMT747" s="479"/>
      <c r="MMU747" s="479"/>
      <c r="MMV747" s="479"/>
      <c r="MMW747" s="479"/>
      <c r="MMX747" s="479"/>
      <c r="MMY747" s="479"/>
      <c r="MMZ747" s="479"/>
      <c r="MNA747" s="479"/>
      <c r="MNB747" s="479"/>
      <c r="MNC747" s="479"/>
      <c r="MND747" s="479"/>
      <c r="MNE747" s="479"/>
      <c r="MNF747" s="479"/>
      <c r="MNG747" s="479"/>
      <c r="MNH747" s="479"/>
      <c r="MNI747" s="479"/>
      <c r="MNJ747" s="479"/>
      <c r="MNK747" s="479"/>
      <c r="MNL747" s="479"/>
      <c r="MNM747" s="479"/>
      <c r="MNN747" s="479"/>
      <c r="MNO747" s="479"/>
      <c r="MNP747" s="479"/>
      <c r="MNQ747" s="479"/>
      <c r="MNR747" s="479"/>
      <c r="MNS747" s="479"/>
      <c r="MNT747" s="479"/>
      <c r="MNU747" s="479"/>
      <c r="MNV747" s="479"/>
      <c r="MNW747" s="479"/>
      <c r="MNX747" s="479"/>
      <c r="MNY747" s="479"/>
      <c r="MNZ747" s="479"/>
      <c r="MOA747" s="479"/>
      <c r="MOB747" s="479"/>
      <c r="MOC747" s="479"/>
      <c r="MOD747" s="479"/>
      <c r="MOE747" s="479"/>
      <c r="MOF747" s="479"/>
      <c r="MOG747" s="479"/>
      <c r="MOH747" s="479"/>
      <c r="MOI747" s="479"/>
      <c r="MOJ747" s="479"/>
      <c r="MOK747" s="479"/>
      <c r="MOL747" s="479"/>
      <c r="MOM747" s="479"/>
      <c r="MON747" s="479"/>
      <c r="MOO747" s="479"/>
      <c r="MOP747" s="479"/>
      <c r="MOQ747" s="479"/>
      <c r="MOR747" s="479"/>
      <c r="MOS747" s="479"/>
      <c r="MOT747" s="479"/>
      <c r="MOU747" s="479"/>
      <c r="MOV747" s="479"/>
      <c r="MOW747" s="479"/>
      <c r="MOX747" s="479"/>
      <c r="MOY747" s="479"/>
      <c r="MOZ747" s="479"/>
      <c r="MPA747" s="479"/>
      <c r="MPB747" s="479"/>
      <c r="MPC747" s="479"/>
      <c r="MPD747" s="479"/>
      <c r="MPE747" s="479"/>
      <c r="MPF747" s="479"/>
      <c r="MPG747" s="479"/>
      <c r="MPH747" s="479"/>
      <c r="MPI747" s="479"/>
      <c r="MPJ747" s="479"/>
      <c r="MPK747" s="479"/>
      <c r="MPL747" s="479"/>
      <c r="MPM747" s="479"/>
      <c r="MPN747" s="479"/>
      <c r="MPO747" s="479"/>
      <c r="MPP747" s="479"/>
      <c r="MPQ747" s="479"/>
      <c r="MPR747" s="479"/>
      <c r="MPS747" s="479"/>
      <c r="MPT747" s="479"/>
      <c r="MPU747" s="479"/>
      <c r="MPV747" s="479"/>
      <c r="MPW747" s="479"/>
      <c r="MPX747" s="479"/>
      <c r="MPY747" s="479"/>
      <c r="MPZ747" s="479"/>
      <c r="MQA747" s="479"/>
      <c r="MQB747" s="479"/>
      <c r="MQC747" s="479"/>
      <c r="MQD747" s="479"/>
      <c r="MQE747" s="479"/>
      <c r="MQF747" s="479"/>
      <c r="MQG747" s="479"/>
      <c r="MQH747" s="479"/>
      <c r="MQI747" s="479"/>
      <c r="MQJ747" s="479"/>
      <c r="MQK747" s="479"/>
      <c r="MQL747" s="479"/>
      <c r="MQM747" s="479"/>
      <c r="MQN747" s="479"/>
      <c r="MQO747" s="479"/>
      <c r="MQP747" s="479"/>
      <c r="MQQ747" s="479"/>
      <c r="MQR747" s="479"/>
      <c r="MQS747" s="479"/>
      <c r="MQT747" s="479"/>
      <c r="MQU747" s="479"/>
      <c r="MQV747" s="479"/>
      <c r="MQW747" s="479"/>
      <c r="MQX747" s="479"/>
      <c r="MQY747" s="479"/>
      <c r="MQZ747" s="479"/>
      <c r="MRA747" s="479"/>
      <c r="MRB747" s="479"/>
      <c r="MRC747" s="479"/>
      <c r="MRD747" s="479"/>
      <c r="MRE747" s="479"/>
      <c r="MRF747" s="479"/>
      <c r="MRG747" s="479"/>
      <c r="MRH747" s="479"/>
      <c r="MRI747" s="479"/>
      <c r="MRJ747" s="479"/>
      <c r="MRK747" s="479"/>
      <c r="MRL747" s="479"/>
      <c r="MRM747" s="479"/>
      <c r="MRN747" s="479"/>
      <c r="MRO747" s="479"/>
      <c r="MRP747" s="479"/>
      <c r="MRQ747" s="479"/>
      <c r="MRR747" s="479"/>
      <c r="MRS747" s="479"/>
      <c r="MRT747" s="479"/>
      <c r="MRU747" s="479"/>
      <c r="MRV747" s="479"/>
      <c r="MRW747" s="479"/>
      <c r="MRX747" s="479"/>
      <c r="MRY747" s="479"/>
      <c r="MRZ747" s="479"/>
      <c r="MSA747" s="479"/>
      <c r="MSB747" s="479"/>
      <c r="MSC747" s="479"/>
      <c r="MSD747" s="479"/>
      <c r="MSE747" s="479"/>
      <c r="MSF747" s="479"/>
      <c r="MSG747" s="479"/>
      <c r="MSH747" s="479"/>
      <c r="MSI747" s="479"/>
      <c r="MSJ747" s="479"/>
      <c r="MSK747" s="479"/>
      <c r="MSL747" s="479"/>
      <c r="MSM747" s="479"/>
      <c r="MSN747" s="479"/>
      <c r="MSO747" s="479"/>
      <c r="MSP747" s="479"/>
      <c r="MSQ747" s="479"/>
      <c r="MSR747" s="479"/>
      <c r="MSS747" s="479"/>
      <c r="MST747" s="479"/>
      <c r="MSU747" s="479"/>
      <c r="MSV747" s="479"/>
      <c r="MSW747" s="479"/>
      <c r="MSX747" s="479"/>
      <c r="MSY747" s="479"/>
      <c r="MSZ747" s="479"/>
      <c r="MTA747" s="479"/>
      <c r="MTB747" s="479"/>
      <c r="MTC747" s="479"/>
      <c r="MTD747" s="479"/>
      <c r="MTE747" s="479"/>
      <c r="MTF747" s="479"/>
      <c r="MTG747" s="479"/>
      <c r="MTH747" s="479"/>
      <c r="MTI747" s="479"/>
      <c r="MTJ747" s="479"/>
      <c r="MTK747" s="479"/>
      <c r="MTL747" s="479"/>
      <c r="MTM747" s="479"/>
      <c r="MTN747" s="479"/>
      <c r="MTO747" s="479"/>
      <c r="MTP747" s="479"/>
      <c r="MTQ747" s="479"/>
      <c r="MTR747" s="479"/>
      <c r="MTS747" s="479"/>
      <c r="MTT747" s="479"/>
      <c r="MTU747" s="479"/>
      <c r="MTV747" s="479"/>
      <c r="MTW747" s="479"/>
      <c r="MTX747" s="479"/>
      <c r="MTY747" s="479"/>
      <c r="MTZ747" s="479"/>
      <c r="MUA747" s="479"/>
      <c r="MUB747" s="479"/>
      <c r="MUC747" s="479"/>
      <c r="MUD747" s="479"/>
      <c r="MUE747" s="479"/>
      <c r="MUF747" s="479"/>
      <c r="MUG747" s="479"/>
      <c r="MUH747" s="479"/>
      <c r="MUI747" s="479"/>
      <c r="MUJ747" s="479"/>
      <c r="MUK747" s="479"/>
      <c r="MUL747" s="479"/>
      <c r="MUM747" s="479"/>
      <c r="MUN747" s="479"/>
      <c r="MUO747" s="479"/>
      <c r="MUP747" s="479"/>
      <c r="MUQ747" s="479"/>
      <c r="MUR747" s="479"/>
      <c r="MUS747" s="479"/>
      <c r="MUT747" s="479"/>
      <c r="MUU747" s="479"/>
      <c r="MUV747" s="479"/>
      <c r="MUW747" s="479"/>
      <c r="MUX747" s="479"/>
      <c r="MUY747" s="479"/>
      <c r="MUZ747" s="479"/>
      <c r="MVA747" s="479"/>
      <c r="MVB747" s="479"/>
      <c r="MVC747" s="479"/>
      <c r="MVD747" s="479"/>
      <c r="MVE747" s="479"/>
      <c r="MVF747" s="479"/>
      <c r="MVG747" s="479"/>
      <c r="MVH747" s="479"/>
      <c r="MVI747" s="479"/>
      <c r="MVJ747" s="479"/>
      <c r="MVK747" s="479"/>
      <c r="MVL747" s="479"/>
      <c r="MVM747" s="479"/>
      <c r="MVN747" s="479"/>
      <c r="MVO747" s="479"/>
      <c r="MVP747" s="479"/>
      <c r="MVQ747" s="479"/>
      <c r="MVR747" s="479"/>
      <c r="MVS747" s="479"/>
      <c r="MVT747" s="479"/>
      <c r="MVU747" s="479"/>
      <c r="MVV747" s="479"/>
      <c r="MVW747" s="479"/>
      <c r="MVX747" s="479"/>
      <c r="MVY747" s="479"/>
      <c r="MVZ747" s="479"/>
      <c r="MWA747" s="479"/>
      <c r="MWB747" s="479"/>
      <c r="MWC747" s="479"/>
      <c r="MWD747" s="479"/>
      <c r="MWE747" s="479"/>
      <c r="MWF747" s="479"/>
      <c r="MWG747" s="479"/>
      <c r="MWH747" s="479"/>
      <c r="MWI747" s="479"/>
      <c r="MWJ747" s="479"/>
      <c r="MWK747" s="479"/>
      <c r="MWL747" s="479"/>
      <c r="MWM747" s="479"/>
      <c r="MWN747" s="479"/>
      <c r="MWO747" s="479"/>
      <c r="MWP747" s="479"/>
      <c r="MWQ747" s="479"/>
      <c r="MWR747" s="479"/>
      <c r="MWS747" s="479"/>
      <c r="MWT747" s="479"/>
      <c r="MWU747" s="479"/>
      <c r="MWV747" s="479"/>
      <c r="MWW747" s="479"/>
      <c r="MWX747" s="479"/>
      <c r="MWY747" s="479"/>
      <c r="MWZ747" s="479"/>
      <c r="MXA747" s="479"/>
      <c r="MXB747" s="479"/>
      <c r="MXC747" s="479"/>
      <c r="MXD747" s="479"/>
      <c r="MXE747" s="479"/>
      <c r="MXF747" s="479"/>
      <c r="MXG747" s="479"/>
      <c r="MXH747" s="479"/>
      <c r="MXI747" s="479"/>
      <c r="MXJ747" s="479"/>
      <c r="MXK747" s="479"/>
      <c r="MXL747" s="479"/>
      <c r="MXM747" s="479"/>
      <c r="MXN747" s="479"/>
      <c r="MXO747" s="479"/>
      <c r="MXP747" s="479"/>
      <c r="MXQ747" s="479"/>
      <c r="MXR747" s="479"/>
      <c r="MXS747" s="479"/>
      <c r="MXT747" s="479"/>
      <c r="MXU747" s="479"/>
      <c r="MXV747" s="479"/>
      <c r="MXW747" s="479"/>
      <c r="MXX747" s="479"/>
      <c r="MXY747" s="479"/>
      <c r="MXZ747" s="479"/>
      <c r="MYA747" s="479"/>
      <c r="MYB747" s="479"/>
      <c r="MYC747" s="479"/>
      <c r="MYD747" s="479"/>
      <c r="MYE747" s="479"/>
      <c r="MYF747" s="479"/>
      <c r="MYG747" s="479"/>
      <c r="MYH747" s="479"/>
      <c r="MYI747" s="479"/>
      <c r="MYJ747" s="479"/>
      <c r="MYK747" s="479"/>
      <c r="MYL747" s="479"/>
      <c r="MYM747" s="479"/>
      <c r="MYN747" s="479"/>
      <c r="MYO747" s="479"/>
      <c r="MYP747" s="479"/>
      <c r="MYQ747" s="479"/>
      <c r="MYR747" s="479"/>
      <c r="MYS747" s="479"/>
      <c r="MYT747" s="479"/>
      <c r="MYU747" s="479"/>
      <c r="MYV747" s="479"/>
      <c r="MYW747" s="479"/>
      <c r="MYX747" s="479"/>
      <c r="MYY747" s="479"/>
      <c r="MYZ747" s="479"/>
      <c r="MZA747" s="479"/>
      <c r="MZB747" s="479"/>
      <c r="MZC747" s="479"/>
      <c r="MZD747" s="479"/>
      <c r="MZE747" s="479"/>
      <c r="MZF747" s="479"/>
      <c r="MZG747" s="479"/>
      <c r="MZH747" s="479"/>
      <c r="MZI747" s="479"/>
      <c r="MZJ747" s="479"/>
      <c r="MZK747" s="479"/>
      <c r="MZL747" s="479"/>
      <c r="MZM747" s="479"/>
      <c r="MZN747" s="479"/>
      <c r="MZO747" s="479"/>
      <c r="MZP747" s="479"/>
      <c r="MZQ747" s="479"/>
      <c r="MZR747" s="479"/>
      <c r="MZS747" s="479"/>
      <c r="MZT747" s="479"/>
      <c r="MZU747" s="479"/>
      <c r="MZV747" s="479"/>
      <c r="MZW747" s="479"/>
      <c r="MZX747" s="479"/>
      <c r="MZY747" s="479"/>
      <c r="MZZ747" s="479"/>
      <c r="NAA747" s="479"/>
      <c r="NAB747" s="479"/>
      <c r="NAC747" s="479"/>
      <c r="NAD747" s="479"/>
      <c r="NAE747" s="479"/>
      <c r="NAF747" s="479"/>
      <c r="NAG747" s="479"/>
      <c r="NAH747" s="479"/>
      <c r="NAI747" s="479"/>
      <c r="NAJ747" s="479"/>
      <c r="NAK747" s="479"/>
      <c r="NAL747" s="479"/>
      <c r="NAM747" s="479"/>
      <c r="NAN747" s="479"/>
      <c r="NAO747" s="479"/>
      <c r="NAP747" s="479"/>
      <c r="NAQ747" s="479"/>
      <c r="NAR747" s="479"/>
      <c r="NAS747" s="479"/>
      <c r="NAT747" s="479"/>
      <c r="NAU747" s="479"/>
      <c r="NAV747" s="479"/>
      <c r="NAW747" s="479"/>
      <c r="NAX747" s="479"/>
      <c r="NAY747" s="479"/>
      <c r="NAZ747" s="479"/>
      <c r="NBA747" s="479"/>
      <c r="NBB747" s="479"/>
      <c r="NBC747" s="479"/>
      <c r="NBD747" s="479"/>
      <c r="NBE747" s="479"/>
      <c r="NBF747" s="479"/>
      <c r="NBG747" s="479"/>
      <c r="NBH747" s="479"/>
      <c r="NBI747" s="479"/>
      <c r="NBJ747" s="479"/>
      <c r="NBK747" s="479"/>
      <c r="NBL747" s="479"/>
      <c r="NBM747" s="479"/>
      <c r="NBN747" s="479"/>
      <c r="NBO747" s="479"/>
      <c r="NBP747" s="479"/>
      <c r="NBQ747" s="479"/>
      <c r="NBR747" s="479"/>
      <c r="NBS747" s="479"/>
      <c r="NBT747" s="479"/>
      <c r="NBU747" s="479"/>
      <c r="NBV747" s="479"/>
      <c r="NBW747" s="479"/>
      <c r="NBX747" s="479"/>
      <c r="NBY747" s="479"/>
      <c r="NBZ747" s="479"/>
      <c r="NCA747" s="479"/>
      <c r="NCB747" s="479"/>
      <c r="NCC747" s="479"/>
      <c r="NCD747" s="479"/>
      <c r="NCE747" s="479"/>
      <c r="NCF747" s="479"/>
      <c r="NCG747" s="479"/>
      <c r="NCH747" s="479"/>
      <c r="NCI747" s="479"/>
      <c r="NCJ747" s="479"/>
      <c r="NCK747" s="479"/>
      <c r="NCL747" s="479"/>
      <c r="NCM747" s="479"/>
      <c r="NCN747" s="479"/>
      <c r="NCO747" s="479"/>
      <c r="NCP747" s="479"/>
      <c r="NCQ747" s="479"/>
      <c r="NCR747" s="479"/>
      <c r="NCS747" s="479"/>
      <c r="NCT747" s="479"/>
      <c r="NCU747" s="479"/>
      <c r="NCV747" s="479"/>
      <c r="NCW747" s="479"/>
      <c r="NCX747" s="479"/>
      <c r="NCY747" s="479"/>
      <c r="NCZ747" s="479"/>
      <c r="NDA747" s="479"/>
      <c r="NDB747" s="479"/>
      <c r="NDC747" s="479"/>
      <c r="NDD747" s="479"/>
      <c r="NDE747" s="479"/>
      <c r="NDF747" s="479"/>
      <c r="NDG747" s="479"/>
      <c r="NDH747" s="479"/>
      <c r="NDI747" s="479"/>
      <c r="NDJ747" s="479"/>
      <c r="NDK747" s="479"/>
      <c r="NDL747" s="479"/>
      <c r="NDM747" s="479"/>
      <c r="NDN747" s="479"/>
      <c r="NDO747" s="479"/>
      <c r="NDP747" s="479"/>
      <c r="NDQ747" s="479"/>
      <c r="NDR747" s="479"/>
      <c r="NDS747" s="479"/>
      <c r="NDT747" s="479"/>
      <c r="NDU747" s="479"/>
      <c r="NDV747" s="479"/>
      <c r="NDW747" s="479"/>
      <c r="NDX747" s="479"/>
      <c r="NDY747" s="479"/>
      <c r="NDZ747" s="479"/>
      <c r="NEA747" s="479"/>
      <c r="NEB747" s="479"/>
      <c r="NEC747" s="479"/>
      <c r="NED747" s="479"/>
      <c r="NEE747" s="479"/>
      <c r="NEF747" s="479"/>
      <c r="NEG747" s="479"/>
      <c r="NEH747" s="479"/>
      <c r="NEI747" s="479"/>
      <c r="NEJ747" s="479"/>
      <c r="NEK747" s="479"/>
      <c r="NEL747" s="479"/>
      <c r="NEM747" s="479"/>
      <c r="NEN747" s="479"/>
      <c r="NEO747" s="479"/>
      <c r="NEP747" s="479"/>
      <c r="NEQ747" s="479"/>
      <c r="NER747" s="479"/>
      <c r="NES747" s="479"/>
      <c r="NET747" s="479"/>
      <c r="NEU747" s="479"/>
      <c r="NEV747" s="479"/>
      <c r="NEW747" s="479"/>
      <c r="NEX747" s="479"/>
      <c r="NEY747" s="479"/>
      <c r="NEZ747" s="479"/>
      <c r="NFA747" s="479"/>
      <c r="NFB747" s="479"/>
      <c r="NFC747" s="479"/>
      <c r="NFD747" s="479"/>
      <c r="NFE747" s="479"/>
      <c r="NFF747" s="479"/>
      <c r="NFG747" s="479"/>
      <c r="NFH747" s="479"/>
      <c r="NFI747" s="479"/>
      <c r="NFJ747" s="479"/>
      <c r="NFK747" s="479"/>
      <c r="NFL747" s="479"/>
      <c r="NFM747" s="479"/>
      <c r="NFN747" s="479"/>
      <c r="NFO747" s="479"/>
      <c r="NFP747" s="479"/>
      <c r="NFQ747" s="479"/>
      <c r="NFR747" s="479"/>
      <c r="NFS747" s="479"/>
      <c r="NFT747" s="479"/>
      <c r="NFU747" s="479"/>
      <c r="NFV747" s="479"/>
      <c r="NFW747" s="479"/>
      <c r="NFX747" s="479"/>
      <c r="NFY747" s="479"/>
      <c r="NFZ747" s="479"/>
      <c r="NGA747" s="479"/>
      <c r="NGB747" s="479"/>
      <c r="NGC747" s="479"/>
      <c r="NGD747" s="479"/>
      <c r="NGE747" s="479"/>
      <c r="NGF747" s="479"/>
      <c r="NGG747" s="479"/>
      <c r="NGH747" s="479"/>
      <c r="NGI747" s="479"/>
      <c r="NGJ747" s="479"/>
      <c r="NGK747" s="479"/>
      <c r="NGL747" s="479"/>
      <c r="NGM747" s="479"/>
      <c r="NGN747" s="479"/>
      <c r="NGO747" s="479"/>
      <c r="NGP747" s="479"/>
      <c r="NGQ747" s="479"/>
      <c r="NGR747" s="479"/>
      <c r="NGS747" s="479"/>
      <c r="NGT747" s="479"/>
      <c r="NGU747" s="479"/>
      <c r="NGV747" s="479"/>
      <c r="NGW747" s="479"/>
      <c r="NGX747" s="479"/>
      <c r="NGY747" s="479"/>
      <c r="NGZ747" s="479"/>
      <c r="NHA747" s="479"/>
      <c r="NHB747" s="479"/>
      <c r="NHC747" s="479"/>
      <c r="NHD747" s="479"/>
      <c r="NHE747" s="479"/>
      <c r="NHF747" s="479"/>
      <c r="NHG747" s="479"/>
      <c r="NHH747" s="479"/>
      <c r="NHI747" s="479"/>
      <c r="NHJ747" s="479"/>
      <c r="NHK747" s="479"/>
      <c r="NHL747" s="479"/>
      <c r="NHM747" s="479"/>
      <c r="NHN747" s="479"/>
      <c r="NHO747" s="479"/>
      <c r="NHP747" s="479"/>
      <c r="NHQ747" s="479"/>
      <c r="NHR747" s="479"/>
      <c r="NHS747" s="479"/>
      <c r="NHT747" s="479"/>
      <c r="NHU747" s="479"/>
      <c r="NHV747" s="479"/>
      <c r="NHW747" s="479"/>
      <c r="NHX747" s="479"/>
      <c r="NHY747" s="479"/>
      <c r="NHZ747" s="479"/>
      <c r="NIA747" s="479"/>
      <c r="NIB747" s="479"/>
      <c r="NIC747" s="479"/>
      <c r="NID747" s="479"/>
      <c r="NIE747" s="479"/>
      <c r="NIF747" s="479"/>
      <c r="NIG747" s="479"/>
      <c r="NIH747" s="479"/>
      <c r="NII747" s="479"/>
      <c r="NIJ747" s="479"/>
      <c r="NIK747" s="479"/>
      <c r="NIL747" s="479"/>
      <c r="NIM747" s="479"/>
      <c r="NIN747" s="479"/>
      <c r="NIO747" s="479"/>
      <c r="NIP747" s="479"/>
      <c r="NIQ747" s="479"/>
      <c r="NIR747" s="479"/>
      <c r="NIS747" s="479"/>
      <c r="NIT747" s="479"/>
      <c r="NIU747" s="479"/>
      <c r="NIV747" s="479"/>
      <c r="NIW747" s="479"/>
      <c r="NIX747" s="479"/>
      <c r="NIY747" s="479"/>
      <c r="NIZ747" s="479"/>
      <c r="NJA747" s="479"/>
      <c r="NJB747" s="479"/>
      <c r="NJC747" s="479"/>
      <c r="NJD747" s="479"/>
      <c r="NJE747" s="479"/>
      <c r="NJF747" s="479"/>
      <c r="NJG747" s="479"/>
      <c r="NJH747" s="479"/>
      <c r="NJI747" s="479"/>
      <c r="NJJ747" s="479"/>
      <c r="NJK747" s="479"/>
      <c r="NJL747" s="479"/>
      <c r="NJM747" s="479"/>
      <c r="NJN747" s="479"/>
      <c r="NJO747" s="479"/>
      <c r="NJP747" s="479"/>
      <c r="NJQ747" s="479"/>
      <c r="NJR747" s="479"/>
      <c r="NJS747" s="479"/>
      <c r="NJT747" s="479"/>
      <c r="NJU747" s="479"/>
      <c r="NJV747" s="479"/>
      <c r="NJW747" s="479"/>
      <c r="NJX747" s="479"/>
      <c r="NJY747" s="479"/>
      <c r="NJZ747" s="479"/>
      <c r="NKA747" s="479"/>
      <c r="NKB747" s="479"/>
      <c r="NKC747" s="479"/>
      <c r="NKD747" s="479"/>
      <c r="NKE747" s="479"/>
      <c r="NKF747" s="479"/>
      <c r="NKG747" s="479"/>
      <c r="NKH747" s="479"/>
      <c r="NKI747" s="479"/>
      <c r="NKJ747" s="479"/>
      <c r="NKK747" s="479"/>
      <c r="NKL747" s="479"/>
      <c r="NKM747" s="479"/>
      <c r="NKN747" s="479"/>
      <c r="NKO747" s="479"/>
      <c r="NKP747" s="479"/>
      <c r="NKQ747" s="479"/>
      <c r="NKR747" s="479"/>
      <c r="NKS747" s="479"/>
      <c r="NKT747" s="479"/>
      <c r="NKU747" s="479"/>
      <c r="NKV747" s="479"/>
      <c r="NKW747" s="479"/>
      <c r="NKX747" s="479"/>
      <c r="NKY747" s="479"/>
      <c r="NKZ747" s="479"/>
      <c r="NLA747" s="479"/>
      <c r="NLB747" s="479"/>
      <c r="NLC747" s="479"/>
      <c r="NLD747" s="479"/>
      <c r="NLE747" s="479"/>
      <c r="NLF747" s="479"/>
      <c r="NLG747" s="479"/>
      <c r="NLH747" s="479"/>
      <c r="NLI747" s="479"/>
      <c r="NLJ747" s="479"/>
      <c r="NLK747" s="479"/>
      <c r="NLL747" s="479"/>
      <c r="NLM747" s="479"/>
      <c r="NLN747" s="479"/>
      <c r="NLO747" s="479"/>
      <c r="NLP747" s="479"/>
      <c r="NLQ747" s="479"/>
      <c r="NLR747" s="479"/>
      <c r="NLS747" s="479"/>
      <c r="NLT747" s="479"/>
      <c r="NLU747" s="479"/>
      <c r="NLV747" s="479"/>
      <c r="NLW747" s="479"/>
      <c r="NLX747" s="479"/>
      <c r="NLY747" s="479"/>
      <c r="NLZ747" s="479"/>
      <c r="NMA747" s="479"/>
      <c r="NMB747" s="479"/>
      <c r="NMC747" s="479"/>
      <c r="NMD747" s="479"/>
      <c r="NME747" s="479"/>
      <c r="NMF747" s="479"/>
      <c r="NMG747" s="479"/>
      <c r="NMH747" s="479"/>
      <c r="NMI747" s="479"/>
      <c r="NMJ747" s="479"/>
      <c r="NMK747" s="479"/>
      <c r="NML747" s="479"/>
      <c r="NMM747" s="479"/>
      <c r="NMN747" s="479"/>
      <c r="NMO747" s="479"/>
      <c r="NMP747" s="479"/>
      <c r="NMQ747" s="479"/>
      <c r="NMR747" s="479"/>
      <c r="NMS747" s="479"/>
      <c r="NMT747" s="479"/>
      <c r="NMU747" s="479"/>
      <c r="NMV747" s="479"/>
      <c r="NMW747" s="479"/>
      <c r="NMX747" s="479"/>
      <c r="NMY747" s="479"/>
      <c r="NMZ747" s="479"/>
      <c r="NNA747" s="479"/>
      <c r="NNB747" s="479"/>
      <c r="NNC747" s="479"/>
      <c r="NND747" s="479"/>
      <c r="NNE747" s="479"/>
      <c r="NNF747" s="479"/>
      <c r="NNG747" s="479"/>
      <c r="NNH747" s="479"/>
      <c r="NNI747" s="479"/>
      <c r="NNJ747" s="479"/>
      <c r="NNK747" s="479"/>
      <c r="NNL747" s="479"/>
      <c r="NNM747" s="479"/>
      <c r="NNN747" s="479"/>
      <c r="NNO747" s="479"/>
      <c r="NNP747" s="479"/>
      <c r="NNQ747" s="479"/>
      <c r="NNR747" s="479"/>
      <c r="NNS747" s="479"/>
      <c r="NNT747" s="479"/>
      <c r="NNU747" s="479"/>
      <c r="NNV747" s="479"/>
      <c r="NNW747" s="479"/>
      <c r="NNX747" s="479"/>
      <c r="NNY747" s="479"/>
      <c r="NNZ747" s="479"/>
      <c r="NOA747" s="479"/>
      <c r="NOB747" s="479"/>
      <c r="NOC747" s="479"/>
      <c r="NOD747" s="479"/>
      <c r="NOE747" s="479"/>
      <c r="NOF747" s="479"/>
      <c r="NOG747" s="479"/>
      <c r="NOH747" s="479"/>
      <c r="NOI747" s="479"/>
      <c r="NOJ747" s="479"/>
      <c r="NOK747" s="479"/>
      <c r="NOL747" s="479"/>
      <c r="NOM747" s="479"/>
      <c r="NON747" s="479"/>
      <c r="NOO747" s="479"/>
      <c r="NOP747" s="479"/>
      <c r="NOQ747" s="479"/>
      <c r="NOR747" s="479"/>
      <c r="NOS747" s="479"/>
      <c r="NOT747" s="479"/>
      <c r="NOU747" s="479"/>
      <c r="NOV747" s="479"/>
      <c r="NOW747" s="479"/>
      <c r="NOX747" s="479"/>
      <c r="NOY747" s="479"/>
      <c r="NOZ747" s="479"/>
      <c r="NPA747" s="479"/>
      <c r="NPB747" s="479"/>
      <c r="NPC747" s="479"/>
      <c r="NPD747" s="479"/>
      <c r="NPE747" s="479"/>
      <c r="NPF747" s="479"/>
      <c r="NPG747" s="479"/>
      <c r="NPH747" s="479"/>
      <c r="NPI747" s="479"/>
      <c r="NPJ747" s="479"/>
      <c r="NPK747" s="479"/>
      <c r="NPL747" s="479"/>
      <c r="NPM747" s="479"/>
      <c r="NPN747" s="479"/>
      <c r="NPO747" s="479"/>
      <c r="NPP747" s="479"/>
      <c r="NPQ747" s="479"/>
      <c r="NPR747" s="479"/>
      <c r="NPS747" s="479"/>
      <c r="NPT747" s="479"/>
      <c r="NPU747" s="479"/>
      <c r="NPV747" s="479"/>
      <c r="NPW747" s="479"/>
      <c r="NPX747" s="479"/>
      <c r="NPY747" s="479"/>
      <c r="NPZ747" s="479"/>
      <c r="NQA747" s="479"/>
      <c r="NQB747" s="479"/>
      <c r="NQC747" s="479"/>
      <c r="NQD747" s="479"/>
      <c r="NQE747" s="479"/>
      <c r="NQF747" s="479"/>
      <c r="NQG747" s="479"/>
      <c r="NQH747" s="479"/>
      <c r="NQI747" s="479"/>
      <c r="NQJ747" s="479"/>
      <c r="NQK747" s="479"/>
      <c r="NQL747" s="479"/>
      <c r="NQM747" s="479"/>
      <c r="NQN747" s="479"/>
      <c r="NQO747" s="479"/>
      <c r="NQP747" s="479"/>
      <c r="NQQ747" s="479"/>
      <c r="NQR747" s="479"/>
      <c r="NQS747" s="479"/>
      <c r="NQT747" s="479"/>
      <c r="NQU747" s="479"/>
      <c r="NQV747" s="479"/>
      <c r="NQW747" s="479"/>
      <c r="NQX747" s="479"/>
      <c r="NQY747" s="479"/>
      <c r="NQZ747" s="479"/>
      <c r="NRA747" s="479"/>
      <c r="NRB747" s="479"/>
      <c r="NRC747" s="479"/>
      <c r="NRD747" s="479"/>
      <c r="NRE747" s="479"/>
      <c r="NRF747" s="479"/>
      <c r="NRG747" s="479"/>
      <c r="NRH747" s="479"/>
      <c r="NRI747" s="479"/>
      <c r="NRJ747" s="479"/>
      <c r="NRK747" s="479"/>
      <c r="NRL747" s="479"/>
      <c r="NRM747" s="479"/>
      <c r="NRN747" s="479"/>
      <c r="NRO747" s="479"/>
      <c r="NRP747" s="479"/>
      <c r="NRQ747" s="479"/>
      <c r="NRR747" s="479"/>
      <c r="NRS747" s="479"/>
      <c r="NRT747" s="479"/>
      <c r="NRU747" s="479"/>
      <c r="NRV747" s="479"/>
      <c r="NRW747" s="479"/>
      <c r="NRX747" s="479"/>
      <c r="NRY747" s="479"/>
      <c r="NRZ747" s="479"/>
      <c r="NSA747" s="479"/>
      <c r="NSB747" s="479"/>
      <c r="NSC747" s="479"/>
      <c r="NSD747" s="479"/>
      <c r="NSE747" s="479"/>
      <c r="NSF747" s="479"/>
      <c r="NSG747" s="479"/>
      <c r="NSH747" s="479"/>
      <c r="NSI747" s="479"/>
      <c r="NSJ747" s="479"/>
      <c r="NSK747" s="479"/>
      <c r="NSL747" s="479"/>
      <c r="NSM747" s="479"/>
      <c r="NSN747" s="479"/>
      <c r="NSO747" s="479"/>
      <c r="NSP747" s="479"/>
      <c r="NSQ747" s="479"/>
      <c r="NSR747" s="479"/>
      <c r="NSS747" s="479"/>
      <c r="NST747" s="479"/>
      <c r="NSU747" s="479"/>
      <c r="NSV747" s="479"/>
      <c r="NSW747" s="479"/>
      <c r="NSX747" s="479"/>
      <c r="NSY747" s="479"/>
      <c r="NSZ747" s="479"/>
      <c r="NTA747" s="479"/>
      <c r="NTB747" s="479"/>
      <c r="NTC747" s="479"/>
      <c r="NTD747" s="479"/>
      <c r="NTE747" s="479"/>
      <c r="NTF747" s="479"/>
      <c r="NTG747" s="479"/>
      <c r="NTH747" s="479"/>
      <c r="NTI747" s="479"/>
      <c r="NTJ747" s="479"/>
      <c r="NTK747" s="479"/>
      <c r="NTL747" s="479"/>
      <c r="NTM747" s="479"/>
      <c r="NTN747" s="479"/>
      <c r="NTO747" s="479"/>
      <c r="NTP747" s="479"/>
      <c r="NTQ747" s="479"/>
      <c r="NTR747" s="479"/>
      <c r="NTS747" s="479"/>
      <c r="NTT747" s="479"/>
      <c r="NTU747" s="479"/>
      <c r="NTV747" s="479"/>
      <c r="NTW747" s="479"/>
      <c r="NTX747" s="479"/>
      <c r="NTY747" s="479"/>
      <c r="NTZ747" s="479"/>
      <c r="NUA747" s="479"/>
      <c r="NUB747" s="479"/>
      <c r="NUC747" s="479"/>
      <c r="NUD747" s="479"/>
      <c r="NUE747" s="479"/>
      <c r="NUF747" s="479"/>
      <c r="NUG747" s="479"/>
      <c r="NUH747" s="479"/>
      <c r="NUI747" s="479"/>
      <c r="NUJ747" s="479"/>
      <c r="NUK747" s="479"/>
      <c r="NUL747" s="479"/>
      <c r="NUM747" s="479"/>
      <c r="NUN747" s="479"/>
      <c r="NUO747" s="479"/>
      <c r="NUP747" s="479"/>
      <c r="NUQ747" s="479"/>
      <c r="NUR747" s="479"/>
      <c r="NUS747" s="479"/>
      <c r="NUT747" s="479"/>
      <c r="NUU747" s="479"/>
      <c r="NUV747" s="479"/>
      <c r="NUW747" s="479"/>
      <c r="NUX747" s="479"/>
      <c r="NUY747" s="479"/>
      <c r="NUZ747" s="479"/>
      <c r="NVA747" s="479"/>
      <c r="NVB747" s="479"/>
      <c r="NVC747" s="479"/>
      <c r="NVD747" s="479"/>
      <c r="NVE747" s="479"/>
      <c r="NVF747" s="479"/>
      <c r="NVG747" s="479"/>
      <c r="NVH747" s="479"/>
      <c r="NVI747" s="479"/>
      <c r="NVJ747" s="479"/>
      <c r="NVK747" s="479"/>
      <c r="NVL747" s="479"/>
      <c r="NVM747" s="479"/>
      <c r="NVN747" s="479"/>
      <c r="NVO747" s="479"/>
      <c r="NVP747" s="479"/>
      <c r="NVQ747" s="479"/>
      <c r="NVR747" s="479"/>
      <c r="NVS747" s="479"/>
      <c r="NVT747" s="479"/>
      <c r="NVU747" s="479"/>
      <c r="NVV747" s="479"/>
      <c r="NVW747" s="479"/>
      <c r="NVX747" s="479"/>
      <c r="NVY747" s="479"/>
      <c r="NVZ747" s="479"/>
      <c r="NWA747" s="479"/>
      <c r="NWB747" s="479"/>
      <c r="NWC747" s="479"/>
      <c r="NWD747" s="479"/>
      <c r="NWE747" s="479"/>
      <c r="NWF747" s="479"/>
      <c r="NWG747" s="479"/>
      <c r="NWH747" s="479"/>
      <c r="NWI747" s="479"/>
      <c r="NWJ747" s="479"/>
      <c r="NWK747" s="479"/>
      <c r="NWL747" s="479"/>
      <c r="NWM747" s="479"/>
      <c r="NWN747" s="479"/>
      <c r="NWO747" s="479"/>
      <c r="NWP747" s="479"/>
      <c r="NWQ747" s="479"/>
      <c r="NWR747" s="479"/>
      <c r="NWS747" s="479"/>
      <c r="NWT747" s="479"/>
      <c r="NWU747" s="479"/>
      <c r="NWV747" s="479"/>
      <c r="NWW747" s="479"/>
      <c r="NWX747" s="479"/>
      <c r="NWY747" s="479"/>
      <c r="NWZ747" s="479"/>
      <c r="NXA747" s="479"/>
      <c r="NXB747" s="479"/>
      <c r="NXC747" s="479"/>
      <c r="NXD747" s="479"/>
      <c r="NXE747" s="479"/>
      <c r="NXF747" s="479"/>
      <c r="NXG747" s="479"/>
      <c r="NXH747" s="479"/>
      <c r="NXI747" s="479"/>
      <c r="NXJ747" s="479"/>
      <c r="NXK747" s="479"/>
      <c r="NXL747" s="479"/>
      <c r="NXM747" s="479"/>
      <c r="NXN747" s="479"/>
      <c r="NXO747" s="479"/>
      <c r="NXP747" s="479"/>
      <c r="NXQ747" s="479"/>
      <c r="NXR747" s="479"/>
      <c r="NXS747" s="479"/>
      <c r="NXT747" s="479"/>
      <c r="NXU747" s="479"/>
      <c r="NXV747" s="479"/>
      <c r="NXW747" s="479"/>
      <c r="NXX747" s="479"/>
      <c r="NXY747" s="479"/>
      <c r="NXZ747" s="479"/>
      <c r="NYA747" s="479"/>
      <c r="NYB747" s="479"/>
      <c r="NYC747" s="479"/>
      <c r="NYD747" s="479"/>
      <c r="NYE747" s="479"/>
      <c r="NYF747" s="479"/>
      <c r="NYG747" s="479"/>
      <c r="NYH747" s="479"/>
      <c r="NYI747" s="479"/>
      <c r="NYJ747" s="479"/>
      <c r="NYK747" s="479"/>
      <c r="NYL747" s="479"/>
      <c r="NYM747" s="479"/>
      <c r="NYN747" s="479"/>
      <c r="NYO747" s="479"/>
      <c r="NYP747" s="479"/>
      <c r="NYQ747" s="479"/>
      <c r="NYR747" s="479"/>
      <c r="NYS747" s="479"/>
      <c r="NYT747" s="479"/>
      <c r="NYU747" s="479"/>
      <c r="NYV747" s="479"/>
      <c r="NYW747" s="479"/>
      <c r="NYX747" s="479"/>
      <c r="NYY747" s="479"/>
      <c r="NYZ747" s="479"/>
      <c r="NZA747" s="479"/>
      <c r="NZB747" s="479"/>
      <c r="NZC747" s="479"/>
      <c r="NZD747" s="479"/>
      <c r="NZE747" s="479"/>
      <c r="NZF747" s="479"/>
      <c r="NZG747" s="479"/>
      <c r="NZH747" s="479"/>
      <c r="NZI747" s="479"/>
      <c r="NZJ747" s="479"/>
      <c r="NZK747" s="479"/>
      <c r="NZL747" s="479"/>
      <c r="NZM747" s="479"/>
      <c r="NZN747" s="479"/>
      <c r="NZO747" s="479"/>
      <c r="NZP747" s="479"/>
      <c r="NZQ747" s="479"/>
      <c r="NZR747" s="479"/>
      <c r="NZS747" s="479"/>
      <c r="NZT747" s="479"/>
      <c r="NZU747" s="479"/>
      <c r="NZV747" s="479"/>
      <c r="NZW747" s="479"/>
      <c r="NZX747" s="479"/>
      <c r="NZY747" s="479"/>
      <c r="NZZ747" s="479"/>
      <c r="OAA747" s="479"/>
      <c r="OAB747" s="479"/>
      <c r="OAC747" s="479"/>
      <c r="OAD747" s="479"/>
      <c r="OAE747" s="479"/>
      <c r="OAF747" s="479"/>
      <c r="OAG747" s="479"/>
      <c r="OAH747" s="479"/>
      <c r="OAI747" s="479"/>
      <c r="OAJ747" s="479"/>
      <c r="OAK747" s="479"/>
      <c r="OAL747" s="479"/>
      <c r="OAM747" s="479"/>
      <c r="OAN747" s="479"/>
      <c r="OAO747" s="479"/>
      <c r="OAP747" s="479"/>
      <c r="OAQ747" s="479"/>
      <c r="OAR747" s="479"/>
      <c r="OAS747" s="479"/>
      <c r="OAT747" s="479"/>
      <c r="OAU747" s="479"/>
      <c r="OAV747" s="479"/>
      <c r="OAW747" s="479"/>
      <c r="OAX747" s="479"/>
      <c r="OAY747" s="479"/>
      <c r="OAZ747" s="479"/>
      <c r="OBA747" s="479"/>
      <c r="OBB747" s="479"/>
      <c r="OBC747" s="479"/>
      <c r="OBD747" s="479"/>
      <c r="OBE747" s="479"/>
      <c r="OBF747" s="479"/>
      <c r="OBG747" s="479"/>
      <c r="OBH747" s="479"/>
      <c r="OBI747" s="479"/>
      <c r="OBJ747" s="479"/>
      <c r="OBK747" s="479"/>
      <c r="OBL747" s="479"/>
      <c r="OBM747" s="479"/>
      <c r="OBN747" s="479"/>
      <c r="OBO747" s="479"/>
      <c r="OBP747" s="479"/>
      <c r="OBQ747" s="479"/>
      <c r="OBR747" s="479"/>
      <c r="OBS747" s="479"/>
      <c r="OBT747" s="479"/>
      <c r="OBU747" s="479"/>
      <c r="OBV747" s="479"/>
      <c r="OBW747" s="479"/>
      <c r="OBX747" s="479"/>
      <c r="OBY747" s="479"/>
      <c r="OBZ747" s="479"/>
      <c r="OCA747" s="479"/>
      <c r="OCB747" s="479"/>
      <c r="OCC747" s="479"/>
      <c r="OCD747" s="479"/>
      <c r="OCE747" s="479"/>
      <c r="OCF747" s="479"/>
      <c r="OCG747" s="479"/>
      <c r="OCH747" s="479"/>
      <c r="OCI747" s="479"/>
      <c r="OCJ747" s="479"/>
      <c r="OCK747" s="479"/>
      <c r="OCL747" s="479"/>
      <c r="OCM747" s="479"/>
      <c r="OCN747" s="479"/>
      <c r="OCO747" s="479"/>
      <c r="OCP747" s="479"/>
      <c r="OCQ747" s="479"/>
      <c r="OCR747" s="479"/>
      <c r="OCS747" s="479"/>
      <c r="OCT747" s="479"/>
      <c r="OCU747" s="479"/>
      <c r="OCV747" s="479"/>
      <c r="OCW747" s="479"/>
      <c r="OCX747" s="479"/>
      <c r="OCY747" s="479"/>
      <c r="OCZ747" s="479"/>
      <c r="ODA747" s="479"/>
      <c r="ODB747" s="479"/>
      <c r="ODC747" s="479"/>
      <c r="ODD747" s="479"/>
      <c r="ODE747" s="479"/>
      <c r="ODF747" s="479"/>
      <c r="ODG747" s="479"/>
      <c r="ODH747" s="479"/>
      <c r="ODI747" s="479"/>
      <c r="ODJ747" s="479"/>
      <c r="ODK747" s="479"/>
      <c r="ODL747" s="479"/>
      <c r="ODM747" s="479"/>
      <c r="ODN747" s="479"/>
      <c r="ODO747" s="479"/>
      <c r="ODP747" s="479"/>
      <c r="ODQ747" s="479"/>
      <c r="ODR747" s="479"/>
      <c r="ODS747" s="479"/>
      <c r="ODT747" s="479"/>
      <c r="ODU747" s="479"/>
      <c r="ODV747" s="479"/>
      <c r="ODW747" s="479"/>
      <c r="ODX747" s="479"/>
      <c r="ODY747" s="479"/>
      <c r="ODZ747" s="479"/>
      <c r="OEA747" s="479"/>
      <c r="OEB747" s="479"/>
      <c r="OEC747" s="479"/>
      <c r="OED747" s="479"/>
      <c r="OEE747" s="479"/>
      <c r="OEF747" s="479"/>
      <c r="OEG747" s="479"/>
      <c r="OEH747" s="479"/>
      <c r="OEI747" s="479"/>
      <c r="OEJ747" s="479"/>
      <c r="OEK747" s="479"/>
      <c r="OEL747" s="479"/>
      <c r="OEM747" s="479"/>
      <c r="OEN747" s="479"/>
      <c r="OEO747" s="479"/>
      <c r="OEP747" s="479"/>
      <c r="OEQ747" s="479"/>
      <c r="OER747" s="479"/>
      <c r="OES747" s="479"/>
      <c r="OET747" s="479"/>
      <c r="OEU747" s="479"/>
      <c r="OEV747" s="479"/>
      <c r="OEW747" s="479"/>
      <c r="OEX747" s="479"/>
      <c r="OEY747" s="479"/>
      <c r="OEZ747" s="479"/>
      <c r="OFA747" s="479"/>
      <c r="OFB747" s="479"/>
      <c r="OFC747" s="479"/>
      <c r="OFD747" s="479"/>
      <c r="OFE747" s="479"/>
      <c r="OFF747" s="479"/>
      <c r="OFG747" s="479"/>
      <c r="OFH747" s="479"/>
      <c r="OFI747" s="479"/>
      <c r="OFJ747" s="479"/>
      <c r="OFK747" s="479"/>
      <c r="OFL747" s="479"/>
      <c r="OFM747" s="479"/>
      <c r="OFN747" s="479"/>
      <c r="OFO747" s="479"/>
      <c r="OFP747" s="479"/>
      <c r="OFQ747" s="479"/>
      <c r="OFR747" s="479"/>
      <c r="OFS747" s="479"/>
      <c r="OFT747" s="479"/>
      <c r="OFU747" s="479"/>
      <c r="OFV747" s="479"/>
      <c r="OFW747" s="479"/>
      <c r="OFX747" s="479"/>
      <c r="OFY747" s="479"/>
      <c r="OFZ747" s="479"/>
      <c r="OGA747" s="479"/>
      <c r="OGB747" s="479"/>
      <c r="OGC747" s="479"/>
      <c r="OGD747" s="479"/>
      <c r="OGE747" s="479"/>
      <c r="OGF747" s="479"/>
      <c r="OGG747" s="479"/>
      <c r="OGH747" s="479"/>
      <c r="OGI747" s="479"/>
      <c r="OGJ747" s="479"/>
      <c r="OGK747" s="479"/>
      <c r="OGL747" s="479"/>
      <c r="OGM747" s="479"/>
      <c r="OGN747" s="479"/>
      <c r="OGO747" s="479"/>
      <c r="OGP747" s="479"/>
      <c r="OGQ747" s="479"/>
      <c r="OGR747" s="479"/>
      <c r="OGS747" s="479"/>
      <c r="OGT747" s="479"/>
      <c r="OGU747" s="479"/>
      <c r="OGV747" s="479"/>
      <c r="OGW747" s="479"/>
      <c r="OGX747" s="479"/>
      <c r="OGY747" s="479"/>
      <c r="OGZ747" s="479"/>
      <c r="OHA747" s="479"/>
      <c r="OHB747" s="479"/>
      <c r="OHC747" s="479"/>
      <c r="OHD747" s="479"/>
      <c r="OHE747" s="479"/>
      <c r="OHF747" s="479"/>
      <c r="OHG747" s="479"/>
      <c r="OHH747" s="479"/>
      <c r="OHI747" s="479"/>
      <c r="OHJ747" s="479"/>
      <c r="OHK747" s="479"/>
      <c r="OHL747" s="479"/>
      <c r="OHM747" s="479"/>
      <c r="OHN747" s="479"/>
      <c r="OHO747" s="479"/>
      <c r="OHP747" s="479"/>
      <c r="OHQ747" s="479"/>
      <c r="OHR747" s="479"/>
      <c r="OHS747" s="479"/>
      <c r="OHT747" s="479"/>
      <c r="OHU747" s="479"/>
      <c r="OHV747" s="479"/>
      <c r="OHW747" s="479"/>
      <c r="OHX747" s="479"/>
      <c r="OHY747" s="479"/>
      <c r="OHZ747" s="479"/>
      <c r="OIA747" s="479"/>
      <c r="OIB747" s="479"/>
      <c r="OIC747" s="479"/>
      <c r="OID747" s="479"/>
      <c r="OIE747" s="479"/>
      <c r="OIF747" s="479"/>
      <c r="OIG747" s="479"/>
      <c r="OIH747" s="479"/>
      <c r="OII747" s="479"/>
      <c r="OIJ747" s="479"/>
      <c r="OIK747" s="479"/>
      <c r="OIL747" s="479"/>
      <c r="OIM747" s="479"/>
      <c r="OIN747" s="479"/>
      <c r="OIO747" s="479"/>
      <c r="OIP747" s="479"/>
      <c r="OIQ747" s="479"/>
      <c r="OIR747" s="479"/>
      <c r="OIS747" s="479"/>
      <c r="OIT747" s="479"/>
      <c r="OIU747" s="479"/>
      <c r="OIV747" s="479"/>
      <c r="OIW747" s="479"/>
      <c r="OIX747" s="479"/>
      <c r="OIY747" s="479"/>
      <c r="OIZ747" s="479"/>
      <c r="OJA747" s="479"/>
      <c r="OJB747" s="479"/>
      <c r="OJC747" s="479"/>
      <c r="OJD747" s="479"/>
      <c r="OJE747" s="479"/>
      <c r="OJF747" s="479"/>
      <c r="OJG747" s="479"/>
      <c r="OJH747" s="479"/>
      <c r="OJI747" s="479"/>
      <c r="OJJ747" s="479"/>
      <c r="OJK747" s="479"/>
      <c r="OJL747" s="479"/>
      <c r="OJM747" s="479"/>
      <c r="OJN747" s="479"/>
      <c r="OJO747" s="479"/>
      <c r="OJP747" s="479"/>
      <c r="OJQ747" s="479"/>
      <c r="OJR747" s="479"/>
      <c r="OJS747" s="479"/>
      <c r="OJT747" s="479"/>
      <c r="OJU747" s="479"/>
      <c r="OJV747" s="479"/>
      <c r="OJW747" s="479"/>
      <c r="OJX747" s="479"/>
      <c r="OJY747" s="479"/>
      <c r="OJZ747" s="479"/>
      <c r="OKA747" s="479"/>
      <c r="OKB747" s="479"/>
      <c r="OKC747" s="479"/>
      <c r="OKD747" s="479"/>
      <c r="OKE747" s="479"/>
      <c r="OKF747" s="479"/>
      <c r="OKG747" s="479"/>
      <c r="OKH747" s="479"/>
      <c r="OKI747" s="479"/>
      <c r="OKJ747" s="479"/>
      <c r="OKK747" s="479"/>
      <c r="OKL747" s="479"/>
      <c r="OKM747" s="479"/>
      <c r="OKN747" s="479"/>
      <c r="OKO747" s="479"/>
      <c r="OKP747" s="479"/>
      <c r="OKQ747" s="479"/>
      <c r="OKR747" s="479"/>
      <c r="OKS747" s="479"/>
      <c r="OKT747" s="479"/>
      <c r="OKU747" s="479"/>
      <c r="OKV747" s="479"/>
      <c r="OKW747" s="479"/>
      <c r="OKX747" s="479"/>
      <c r="OKY747" s="479"/>
      <c r="OKZ747" s="479"/>
      <c r="OLA747" s="479"/>
      <c r="OLB747" s="479"/>
      <c r="OLC747" s="479"/>
      <c r="OLD747" s="479"/>
      <c r="OLE747" s="479"/>
      <c r="OLF747" s="479"/>
      <c r="OLG747" s="479"/>
      <c r="OLH747" s="479"/>
      <c r="OLI747" s="479"/>
      <c r="OLJ747" s="479"/>
      <c r="OLK747" s="479"/>
      <c r="OLL747" s="479"/>
      <c r="OLM747" s="479"/>
      <c r="OLN747" s="479"/>
      <c r="OLO747" s="479"/>
      <c r="OLP747" s="479"/>
      <c r="OLQ747" s="479"/>
      <c r="OLR747" s="479"/>
      <c r="OLS747" s="479"/>
      <c r="OLT747" s="479"/>
      <c r="OLU747" s="479"/>
      <c r="OLV747" s="479"/>
      <c r="OLW747" s="479"/>
      <c r="OLX747" s="479"/>
      <c r="OLY747" s="479"/>
      <c r="OLZ747" s="479"/>
      <c r="OMA747" s="479"/>
      <c r="OMB747" s="479"/>
      <c r="OMC747" s="479"/>
      <c r="OMD747" s="479"/>
      <c r="OME747" s="479"/>
      <c r="OMF747" s="479"/>
      <c r="OMG747" s="479"/>
      <c r="OMH747" s="479"/>
      <c r="OMI747" s="479"/>
      <c r="OMJ747" s="479"/>
      <c r="OMK747" s="479"/>
      <c r="OML747" s="479"/>
      <c r="OMM747" s="479"/>
      <c r="OMN747" s="479"/>
      <c r="OMO747" s="479"/>
      <c r="OMP747" s="479"/>
      <c r="OMQ747" s="479"/>
      <c r="OMR747" s="479"/>
      <c r="OMS747" s="479"/>
      <c r="OMT747" s="479"/>
      <c r="OMU747" s="479"/>
      <c r="OMV747" s="479"/>
      <c r="OMW747" s="479"/>
      <c r="OMX747" s="479"/>
      <c r="OMY747" s="479"/>
      <c r="OMZ747" s="479"/>
      <c r="ONA747" s="479"/>
      <c r="ONB747" s="479"/>
      <c r="ONC747" s="479"/>
      <c r="OND747" s="479"/>
      <c r="ONE747" s="479"/>
      <c r="ONF747" s="479"/>
      <c r="ONG747" s="479"/>
      <c r="ONH747" s="479"/>
      <c r="ONI747" s="479"/>
      <c r="ONJ747" s="479"/>
      <c r="ONK747" s="479"/>
      <c r="ONL747" s="479"/>
      <c r="ONM747" s="479"/>
      <c r="ONN747" s="479"/>
      <c r="ONO747" s="479"/>
      <c r="ONP747" s="479"/>
      <c r="ONQ747" s="479"/>
      <c r="ONR747" s="479"/>
      <c r="ONS747" s="479"/>
      <c r="ONT747" s="479"/>
      <c r="ONU747" s="479"/>
      <c r="ONV747" s="479"/>
      <c r="ONW747" s="479"/>
      <c r="ONX747" s="479"/>
      <c r="ONY747" s="479"/>
      <c r="ONZ747" s="479"/>
      <c r="OOA747" s="479"/>
      <c r="OOB747" s="479"/>
      <c r="OOC747" s="479"/>
      <c r="OOD747" s="479"/>
      <c r="OOE747" s="479"/>
      <c r="OOF747" s="479"/>
      <c r="OOG747" s="479"/>
      <c r="OOH747" s="479"/>
      <c r="OOI747" s="479"/>
      <c r="OOJ747" s="479"/>
      <c r="OOK747" s="479"/>
      <c r="OOL747" s="479"/>
      <c r="OOM747" s="479"/>
      <c r="OON747" s="479"/>
      <c r="OOO747" s="479"/>
      <c r="OOP747" s="479"/>
      <c r="OOQ747" s="479"/>
      <c r="OOR747" s="479"/>
      <c r="OOS747" s="479"/>
      <c r="OOT747" s="479"/>
      <c r="OOU747" s="479"/>
      <c r="OOV747" s="479"/>
      <c r="OOW747" s="479"/>
      <c r="OOX747" s="479"/>
      <c r="OOY747" s="479"/>
      <c r="OOZ747" s="479"/>
      <c r="OPA747" s="479"/>
      <c r="OPB747" s="479"/>
      <c r="OPC747" s="479"/>
      <c r="OPD747" s="479"/>
      <c r="OPE747" s="479"/>
      <c r="OPF747" s="479"/>
      <c r="OPG747" s="479"/>
      <c r="OPH747" s="479"/>
      <c r="OPI747" s="479"/>
      <c r="OPJ747" s="479"/>
      <c r="OPK747" s="479"/>
      <c r="OPL747" s="479"/>
      <c r="OPM747" s="479"/>
      <c r="OPN747" s="479"/>
      <c r="OPO747" s="479"/>
      <c r="OPP747" s="479"/>
      <c r="OPQ747" s="479"/>
      <c r="OPR747" s="479"/>
      <c r="OPS747" s="479"/>
      <c r="OPT747" s="479"/>
      <c r="OPU747" s="479"/>
      <c r="OPV747" s="479"/>
      <c r="OPW747" s="479"/>
      <c r="OPX747" s="479"/>
      <c r="OPY747" s="479"/>
      <c r="OPZ747" s="479"/>
      <c r="OQA747" s="479"/>
      <c r="OQB747" s="479"/>
      <c r="OQC747" s="479"/>
      <c r="OQD747" s="479"/>
      <c r="OQE747" s="479"/>
      <c r="OQF747" s="479"/>
      <c r="OQG747" s="479"/>
      <c r="OQH747" s="479"/>
      <c r="OQI747" s="479"/>
      <c r="OQJ747" s="479"/>
      <c r="OQK747" s="479"/>
      <c r="OQL747" s="479"/>
      <c r="OQM747" s="479"/>
      <c r="OQN747" s="479"/>
      <c r="OQO747" s="479"/>
      <c r="OQP747" s="479"/>
      <c r="OQQ747" s="479"/>
      <c r="OQR747" s="479"/>
      <c r="OQS747" s="479"/>
      <c r="OQT747" s="479"/>
      <c r="OQU747" s="479"/>
      <c r="OQV747" s="479"/>
      <c r="OQW747" s="479"/>
      <c r="OQX747" s="479"/>
      <c r="OQY747" s="479"/>
      <c r="OQZ747" s="479"/>
      <c r="ORA747" s="479"/>
      <c r="ORB747" s="479"/>
      <c r="ORC747" s="479"/>
      <c r="ORD747" s="479"/>
      <c r="ORE747" s="479"/>
      <c r="ORF747" s="479"/>
      <c r="ORG747" s="479"/>
      <c r="ORH747" s="479"/>
      <c r="ORI747" s="479"/>
      <c r="ORJ747" s="479"/>
      <c r="ORK747" s="479"/>
      <c r="ORL747" s="479"/>
      <c r="ORM747" s="479"/>
      <c r="ORN747" s="479"/>
      <c r="ORO747" s="479"/>
      <c r="ORP747" s="479"/>
      <c r="ORQ747" s="479"/>
      <c r="ORR747" s="479"/>
      <c r="ORS747" s="479"/>
      <c r="ORT747" s="479"/>
      <c r="ORU747" s="479"/>
      <c r="ORV747" s="479"/>
      <c r="ORW747" s="479"/>
      <c r="ORX747" s="479"/>
      <c r="ORY747" s="479"/>
      <c r="ORZ747" s="479"/>
      <c r="OSA747" s="479"/>
      <c r="OSB747" s="479"/>
      <c r="OSC747" s="479"/>
      <c r="OSD747" s="479"/>
      <c r="OSE747" s="479"/>
      <c r="OSF747" s="479"/>
      <c r="OSG747" s="479"/>
      <c r="OSH747" s="479"/>
      <c r="OSI747" s="479"/>
      <c r="OSJ747" s="479"/>
      <c r="OSK747" s="479"/>
      <c r="OSL747" s="479"/>
      <c r="OSM747" s="479"/>
      <c r="OSN747" s="479"/>
      <c r="OSO747" s="479"/>
      <c r="OSP747" s="479"/>
      <c r="OSQ747" s="479"/>
      <c r="OSR747" s="479"/>
      <c r="OSS747" s="479"/>
      <c r="OST747" s="479"/>
      <c r="OSU747" s="479"/>
      <c r="OSV747" s="479"/>
      <c r="OSW747" s="479"/>
      <c r="OSX747" s="479"/>
      <c r="OSY747" s="479"/>
      <c r="OSZ747" s="479"/>
      <c r="OTA747" s="479"/>
      <c r="OTB747" s="479"/>
      <c r="OTC747" s="479"/>
      <c r="OTD747" s="479"/>
      <c r="OTE747" s="479"/>
      <c r="OTF747" s="479"/>
      <c r="OTG747" s="479"/>
      <c r="OTH747" s="479"/>
      <c r="OTI747" s="479"/>
      <c r="OTJ747" s="479"/>
      <c r="OTK747" s="479"/>
      <c r="OTL747" s="479"/>
      <c r="OTM747" s="479"/>
      <c r="OTN747" s="479"/>
      <c r="OTO747" s="479"/>
      <c r="OTP747" s="479"/>
      <c r="OTQ747" s="479"/>
      <c r="OTR747" s="479"/>
      <c r="OTS747" s="479"/>
      <c r="OTT747" s="479"/>
      <c r="OTU747" s="479"/>
      <c r="OTV747" s="479"/>
      <c r="OTW747" s="479"/>
      <c r="OTX747" s="479"/>
      <c r="OTY747" s="479"/>
      <c r="OTZ747" s="479"/>
      <c r="OUA747" s="479"/>
      <c r="OUB747" s="479"/>
      <c r="OUC747" s="479"/>
      <c r="OUD747" s="479"/>
      <c r="OUE747" s="479"/>
      <c r="OUF747" s="479"/>
      <c r="OUG747" s="479"/>
      <c r="OUH747" s="479"/>
      <c r="OUI747" s="479"/>
      <c r="OUJ747" s="479"/>
      <c r="OUK747" s="479"/>
      <c r="OUL747" s="479"/>
      <c r="OUM747" s="479"/>
      <c r="OUN747" s="479"/>
      <c r="OUO747" s="479"/>
      <c r="OUP747" s="479"/>
      <c r="OUQ747" s="479"/>
      <c r="OUR747" s="479"/>
      <c r="OUS747" s="479"/>
      <c r="OUT747" s="479"/>
      <c r="OUU747" s="479"/>
      <c r="OUV747" s="479"/>
      <c r="OUW747" s="479"/>
      <c r="OUX747" s="479"/>
      <c r="OUY747" s="479"/>
      <c r="OUZ747" s="479"/>
      <c r="OVA747" s="479"/>
      <c r="OVB747" s="479"/>
      <c r="OVC747" s="479"/>
      <c r="OVD747" s="479"/>
      <c r="OVE747" s="479"/>
      <c r="OVF747" s="479"/>
      <c r="OVG747" s="479"/>
      <c r="OVH747" s="479"/>
      <c r="OVI747" s="479"/>
      <c r="OVJ747" s="479"/>
      <c r="OVK747" s="479"/>
      <c r="OVL747" s="479"/>
      <c r="OVM747" s="479"/>
      <c r="OVN747" s="479"/>
      <c r="OVO747" s="479"/>
      <c r="OVP747" s="479"/>
      <c r="OVQ747" s="479"/>
      <c r="OVR747" s="479"/>
      <c r="OVS747" s="479"/>
      <c r="OVT747" s="479"/>
      <c r="OVU747" s="479"/>
      <c r="OVV747" s="479"/>
      <c r="OVW747" s="479"/>
      <c r="OVX747" s="479"/>
      <c r="OVY747" s="479"/>
      <c r="OVZ747" s="479"/>
      <c r="OWA747" s="479"/>
      <c r="OWB747" s="479"/>
      <c r="OWC747" s="479"/>
      <c r="OWD747" s="479"/>
      <c r="OWE747" s="479"/>
      <c r="OWF747" s="479"/>
      <c r="OWG747" s="479"/>
      <c r="OWH747" s="479"/>
      <c r="OWI747" s="479"/>
      <c r="OWJ747" s="479"/>
      <c r="OWK747" s="479"/>
      <c r="OWL747" s="479"/>
      <c r="OWM747" s="479"/>
      <c r="OWN747" s="479"/>
      <c r="OWO747" s="479"/>
      <c r="OWP747" s="479"/>
      <c r="OWQ747" s="479"/>
      <c r="OWR747" s="479"/>
      <c r="OWS747" s="479"/>
      <c r="OWT747" s="479"/>
      <c r="OWU747" s="479"/>
      <c r="OWV747" s="479"/>
      <c r="OWW747" s="479"/>
      <c r="OWX747" s="479"/>
      <c r="OWY747" s="479"/>
      <c r="OWZ747" s="479"/>
      <c r="OXA747" s="479"/>
      <c r="OXB747" s="479"/>
      <c r="OXC747" s="479"/>
      <c r="OXD747" s="479"/>
      <c r="OXE747" s="479"/>
      <c r="OXF747" s="479"/>
      <c r="OXG747" s="479"/>
      <c r="OXH747" s="479"/>
      <c r="OXI747" s="479"/>
      <c r="OXJ747" s="479"/>
      <c r="OXK747" s="479"/>
      <c r="OXL747" s="479"/>
      <c r="OXM747" s="479"/>
      <c r="OXN747" s="479"/>
      <c r="OXO747" s="479"/>
      <c r="OXP747" s="479"/>
      <c r="OXQ747" s="479"/>
      <c r="OXR747" s="479"/>
      <c r="OXS747" s="479"/>
      <c r="OXT747" s="479"/>
      <c r="OXU747" s="479"/>
      <c r="OXV747" s="479"/>
      <c r="OXW747" s="479"/>
      <c r="OXX747" s="479"/>
      <c r="OXY747" s="479"/>
      <c r="OXZ747" s="479"/>
      <c r="OYA747" s="479"/>
      <c r="OYB747" s="479"/>
      <c r="OYC747" s="479"/>
      <c r="OYD747" s="479"/>
      <c r="OYE747" s="479"/>
      <c r="OYF747" s="479"/>
      <c r="OYG747" s="479"/>
      <c r="OYH747" s="479"/>
      <c r="OYI747" s="479"/>
      <c r="OYJ747" s="479"/>
      <c r="OYK747" s="479"/>
      <c r="OYL747" s="479"/>
      <c r="OYM747" s="479"/>
      <c r="OYN747" s="479"/>
      <c r="OYO747" s="479"/>
      <c r="OYP747" s="479"/>
      <c r="OYQ747" s="479"/>
      <c r="OYR747" s="479"/>
      <c r="OYS747" s="479"/>
      <c r="OYT747" s="479"/>
      <c r="OYU747" s="479"/>
      <c r="OYV747" s="479"/>
      <c r="OYW747" s="479"/>
      <c r="OYX747" s="479"/>
      <c r="OYY747" s="479"/>
      <c r="OYZ747" s="479"/>
      <c r="OZA747" s="479"/>
      <c r="OZB747" s="479"/>
      <c r="OZC747" s="479"/>
      <c r="OZD747" s="479"/>
      <c r="OZE747" s="479"/>
      <c r="OZF747" s="479"/>
      <c r="OZG747" s="479"/>
      <c r="OZH747" s="479"/>
      <c r="OZI747" s="479"/>
      <c r="OZJ747" s="479"/>
      <c r="OZK747" s="479"/>
      <c r="OZL747" s="479"/>
      <c r="OZM747" s="479"/>
      <c r="OZN747" s="479"/>
      <c r="OZO747" s="479"/>
      <c r="OZP747" s="479"/>
      <c r="OZQ747" s="479"/>
      <c r="OZR747" s="479"/>
      <c r="OZS747" s="479"/>
      <c r="OZT747" s="479"/>
      <c r="OZU747" s="479"/>
      <c r="OZV747" s="479"/>
      <c r="OZW747" s="479"/>
      <c r="OZX747" s="479"/>
      <c r="OZY747" s="479"/>
      <c r="OZZ747" s="479"/>
      <c r="PAA747" s="479"/>
      <c r="PAB747" s="479"/>
      <c r="PAC747" s="479"/>
      <c r="PAD747" s="479"/>
      <c r="PAE747" s="479"/>
      <c r="PAF747" s="479"/>
      <c r="PAG747" s="479"/>
      <c r="PAH747" s="479"/>
      <c r="PAI747" s="479"/>
      <c r="PAJ747" s="479"/>
      <c r="PAK747" s="479"/>
      <c r="PAL747" s="479"/>
      <c r="PAM747" s="479"/>
      <c r="PAN747" s="479"/>
      <c r="PAO747" s="479"/>
      <c r="PAP747" s="479"/>
      <c r="PAQ747" s="479"/>
      <c r="PAR747" s="479"/>
      <c r="PAS747" s="479"/>
      <c r="PAT747" s="479"/>
      <c r="PAU747" s="479"/>
      <c r="PAV747" s="479"/>
      <c r="PAW747" s="479"/>
      <c r="PAX747" s="479"/>
      <c r="PAY747" s="479"/>
      <c r="PAZ747" s="479"/>
      <c r="PBA747" s="479"/>
      <c r="PBB747" s="479"/>
      <c r="PBC747" s="479"/>
      <c r="PBD747" s="479"/>
      <c r="PBE747" s="479"/>
      <c r="PBF747" s="479"/>
      <c r="PBG747" s="479"/>
      <c r="PBH747" s="479"/>
      <c r="PBI747" s="479"/>
      <c r="PBJ747" s="479"/>
      <c r="PBK747" s="479"/>
      <c r="PBL747" s="479"/>
      <c r="PBM747" s="479"/>
      <c r="PBN747" s="479"/>
      <c r="PBO747" s="479"/>
      <c r="PBP747" s="479"/>
      <c r="PBQ747" s="479"/>
      <c r="PBR747" s="479"/>
      <c r="PBS747" s="479"/>
      <c r="PBT747" s="479"/>
      <c r="PBU747" s="479"/>
      <c r="PBV747" s="479"/>
      <c r="PBW747" s="479"/>
      <c r="PBX747" s="479"/>
      <c r="PBY747" s="479"/>
      <c r="PBZ747" s="479"/>
      <c r="PCA747" s="479"/>
      <c r="PCB747" s="479"/>
      <c r="PCC747" s="479"/>
      <c r="PCD747" s="479"/>
      <c r="PCE747" s="479"/>
      <c r="PCF747" s="479"/>
      <c r="PCG747" s="479"/>
      <c r="PCH747" s="479"/>
      <c r="PCI747" s="479"/>
      <c r="PCJ747" s="479"/>
      <c r="PCK747" s="479"/>
      <c r="PCL747" s="479"/>
      <c r="PCM747" s="479"/>
      <c r="PCN747" s="479"/>
      <c r="PCO747" s="479"/>
      <c r="PCP747" s="479"/>
      <c r="PCQ747" s="479"/>
      <c r="PCR747" s="479"/>
      <c r="PCS747" s="479"/>
      <c r="PCT747" s="479"/>
      <c r="PCU747" s="479"/>
      <c r="PCV747" s="479"/>
      <c r="PCW747" s="479"/>
      <c r="PCX747" s="479"/>
      <c r="PCY747" s="479"/>
      <c r="PCZ747" s="479"/>
      <c r="PDA747" s="479"/>
      <c r="PDB747" s="479"/>
      <c r="PDC747" s="479"/>
      <c r="PDD747" s="479"/>
      <c r="PDE747" s="479"/>
      <c r="PDF747" s="479"/>
      <c r="PDG747" s="479"/>
      <c r="PDH747" s="479"/>
      <c r="PDI747" s="479"/>
      <c r="PDJ747" s="479"/>
      <c r="PDK747" s="479"/>
      <c r="PDL747" s="479"/>
      <c r="PDM747" s="479"/>
      <c r="PDN747" s="479"/>
      <c r="PDO747" s="479"/>
      <c r="PDP747" s="479"/>
      <c r="PDQ747" s="479"/>
      <c r="PDR747" s="479"/>
      <c r="PDS747" s="479"/>
      <c r="PDT747" s="479"/>
      <c r="PDU747" s="479"/>
      <c r="PDV747" s="479"/>
      <c r="PDW747" s="479"/>
      <c r="PDX747" s="479"/>
      <c r="PDY747" s="479"/>
      <c r="PDZ747" s="479"/>
      <c r="PEA747" s="479"/>
      <c r="PEB747" s="479"/>
      <c r="PEC747" s="479"/>
      <c r="PED747" s="479"/>
      <c r="PEE747" s="479"/>
      <c r="PEF747" s="479"/>
      <c r="PEG747" s="479"/>
      <c r="PEH747" s="479"/>
      <c r="PEI747" s="479"/>
      <c r="PEJ747" s="479"/>
      <c r="PEK747" s="479"/>
      <c r="PEL747" s="479"/>
      <c r="PEM747" s="479"/>
      <c r="PEN747" s="479"/>
      <c r="PEO747" s="479"/>
      <c r="PEP747" s="479"/>
      <c r="PEQ747" s="479"/>
      <c r="PER747" s="479"/>
      <c r="PES747" s="479"/>
      <c r="PET747" s="479"/>
      <c r="PEU747" s="479"/>
      <c r="PEV747" s="479"/>
      <c r="PEW747" s="479"/>
      <c r="PEX747" s="479"/>
      <c r="PEY747" s="479"/>
      <c r="PEZ747" s="479"/>
      <c r="PFA747" s="479"/>
      <c r="PFB747" s="479"/>
      <c r="PFC747" s="479"/>
      <c r="PFD747" s="479"/>
      <c r="PFE747" s="479"/>
      <c r="PFF747" s="479"/>
      <c r="PFG747" s="479"/>
      <c r="PFH747" s="479"/>
      <c r="PFI747" s="479"/>
      <c r="PFJ747" s="479"/>
      <c r="PFK747" s="479"/>
      <c r="PFL747" s="479"/>
      <c r="PFM747" s="479"/>
      <c r="PFN747" s="479"/>
      <c r="PFO747" s="479"/>
      <c r="PFP747" s="479"/>
      <c r="PFQ747" s="479"/>
      <c r="PFR747" s="479"/>
      <c r="PFS747" s="479"/>
      <c r="PFT747" s="479"/>
      <c r="PFU747" s="479"/>
      <c r="PFV747" s="479"/>
      <c r="PFW747" s="479"/>
      <c r="PFX747" s="479"/>
      <c r="PFY747" s="479"/>
      <c r="PFZ747" s="479"/>
      <c r="PGA747" s="479"/>
      <c r="PGB747" s="479"/>
      <c r="PGC747" s="479"/>
      <c r="PGD747" s="479"/>
      <c r="PGE747" s="479"/>
      <c r="PGF747" s="479"/>
      <c r="PGG747" s="479"/>
      <c r="PGH747" s="479"/>
      <c r="PGI747" s="479"/>
      <c r="PGJ747" s="479"/>
      <c r="PGK747" s="479"/>
      <c r="PGL747" s="479"/>
      <c r="PGM747" s="479"/>
      <c r="PGN747" s="479"/>
      <c r="PGO747" s="479"/>
      <c r="PGP747" s="479"/>
      <c r="PGQ747" s="479"/>
      <c r="PGR747" s="479"/>
      <c r="PGS747" s="479"/>
      <c r="PGT747" s="479"/>
      <c r="PGU747" s="479"/>
      <c r="PGV747" s="479"/>
      <c r="PGW747" s="479"/>
      <c r="PGX747" s="479"/>
      <c r="PGY747" s="479"/>
      <c r="PGZ747" s="479"/>
      <c r="PHA747" s="479"/>
      <c r="PHB747" s="479"/>
      <c r="PHC747" s="479"/>
      <c r="PHD747" s="479"/>
      <c r="PHE747" s="479"/>
      <c r="PHF747" s="479"/>
      <c r="PHG747" s="479"/>
      <c r="PHH747" s="479"/>
      <c r="PHI747" s="479"/>
      <c r="PHJ747" s="479"/>
      <c r="PHK747" s="479"/>
      <c r="PHL747" s="479"/>
      <c r="PHM747" s="479"/>
      <c r="PHN747" s="479"/>
      <c r="PHO747" s="479"/>
      <c r="PHP747" s="479"/>
      <c r="PHQ747" s="479"/>
      <c r="PHR747" s="479"/>
      <c r="PHS747" s="479"/>
      <c r="PHT747" s="479"/>
      <c r="PHU747" s="479"/>
      <c r="PHV747" s="479"/>
      <c r="PHW747" s="479"/>
      <c r="PHX747" s="479"/>
      <c r="PHY747" s="479"/>
      <c r="PHZ747" s="479"/>
      <c r="PIA747" s="479"/>
      <c r="PIB747" s="479"/>
      <c r="PIC747" s="479"/>
      <c r="PID747" s="479"/>
      <c r="PIE747" s="479"/>
      <c r="PIF747" s="479"/>
      <c r="PIG747" s="479"/>
      <c r="PIH747" s="479"/>
      <c r="PII747" s="479"/>
      <c r="PIJ747" s="479"/>
      <c r="PIK747" s="479"/>
      <c r="PIL747" s="479"/>
      <c r="PIM747" s="479"/>
      <c r="PIN747" s="479"/>
      <c r="PIO747" s="479"/>
      <c r="PIP747" s="479"/>
      <c r="PIQ747" s="479"/>
      <c r="PIR747" s="479"/>
      <c r="PIS747" s="479"/>
      <c r="PIT747" s="479"/>
      <c r="PIU747" s="479"/>
      <c r="PIV747" s="479"/>
      <c r="PIW747" s="479"/>
      <c r="PIX747" s="479"/>
      <c r="PIY747" s="479"/>
      <c r="PIZ747" s="479"/>
      <c r="PJA747" s="479"/>
      <c r="PJB747" s="479"/>
      <c r="PJC747" s="479"/>
      <c r="PJD747" s="479"/>
      <c r="PJE747" s="479"/>
      <c r="PJF747" s="479"/>
      <c r="PJG747" s="479"/>
      <c r="PJH747" s="479"/>
      <c r="PJI747" s="479"/>
      <c r="PJJ747" s="479"/>
      <c r="PJK747" s="479"/>
      <c r="PJL747" s="479"/>
      <c r="PJM747" s="479"/>
      <c r="PJN747" s="479"/>
      <c r="PJO747" s="479"/>
      <c r="PJP747" s="479"/>
      <c r="PJQ747" s="479"/>
      <c r="PJR747" s="479"/>
      <c r="PJS747" s="479"/>
      <c r="PJT747" s="479"/>
      <c r="PJU747" s="479"/>
      <c r="PJV747" s="479"/>
      <c r="PJW747" s="479"/>
      <c r="PJX747" s="479"/>
      <c r="PJY747" s="479"/>
      <c r="PJZ747" s="479"/>
      <c r="PKA747" s="479"/>
      <c r="PKB747" s="479"/>
      <c r="PKC747" s="479"/>
      <c r="PKD747" s="479"/>
      <c r="PKE747" s="479"/>
      <c r="PKF747" s="479"/>
      <c r="PKG747" s="479"/>
      <c r="PKH747" s="479"/>
      <c r="PKI747" s="479"/>
      <c r="PKJ747" s="479"/>
      <c r="PKK747" s="479"/>
      <c r="PKL747" s="479"/>
      <c r="PKM747" s="479"/>
      <c r="PKN747" s="479"/>
      <c r="PKO747" s="479"/>
      <c r="PKP747" s="479"/>
      <c r="PKQ747" s="479"/>
      <c r="PKR747" s="479"/>
      <c r="PKS747" s="479"/>
      <c r="PKT747" s="479"/>
      <c r="PKU747" s="479"/>
      <c r="PKV747" s="479"/>
      <c r="PKW747" s="479"/>
      <c r="PKX747" s="479"/>
      <c r="PKY747" s="479"/>
      <c r="PKZ747" s="479"/>
      <c r="PLA747" s="479"/>
      <c r="PLB747" s="479"/>
      <c r="PLC747" s="479"/>
      <c r="PLD747" s="479"/>
      <c r="PLE747" s="479"/>
      <c r="PLF747" s="479"/>
      <c r="PLG747" s="479"/>
      <c r="PLH747" s="479"/>
      <c r="PLI747" s="479"/>
      <c r="PLJ747" s="479"/>
      <c r="PLK747" s="479"/>
      <c r="PLL747" s="479"/>
      <c r="PLM747" s="479"/>
      <c r="PLN747" s="479"/>
      <c r="PLO747" s="479"/>
      <c r="PLP747" s="479"/>
      <c r="PLQ747" s="479"/>
      <c r="PLR747" s="479"/>
      <c r="PLS747" s="479"/>
      <c r="PLT747" s="479"/>
      <c r="PLU747" s="479"/>
      <c r="PLV747" s="479"/>
      <c r="PLW747" s="479"/>
      <c r="PLX747" s="479"/>
      <c r="PLY747" s="479"/>
      <c r="PLZ747" s="479"/>
      <c r="PMA747" s="479"/>
      <c r="PMB747" s="479"/>
      <c r="PMC747" s="479"/>
      <c r="PMD747" s="479"/>
      <c r="PME747" s="479"/>
      <c r="PMF747" s="479"/>
      <c r="PMG747" s="479"/>
      <c r="PMH747" s="479"/>
      <c r="PMI747" s="479"/>
      <c r="PMJ747" s="479"/>
      <c r="PMK747" s="479"/>
      <c r="PML747" s="479"/>
      <c r="PMM747" s="479"/>
      <c r="PMN747" s="479"/>
      <c r="PMO747" s="479"/>
      <c r="PMP747" s="479"/>
      <c r="PMQ747" s="479"/>
      <c r="PMR747" s="479"/>
      <c r="PMS747" s="479"/>
      <c r="PMT747" s="479"/>
      <c r="PMU747" s="479"/>
      <c r="PMV747" s="479"/>
      <c r="PMW747" s="479"/>
      <c r="PMX747" s="479"/>
      <c r="PMY747" s="479"/>
      <c r="PMZ747" s="479"/>
      <c r="PNA747" s="479"/>
      <c r="PNB747" s="479"/>
      <c r="PNC747" s="479"/>
      <c r="PND747" s="479"/>
      <c r="PNE747" s="479"/>
      <c r="PNF747" s="479"/>
      <c r="PNG747" s="479"/>
      <c r="PNH747" s="479"/>
      <c r="PNI747" s="479"/>
      <c r="PNJ747" s="479"/>
      <c r="PNK747" s="479"/>
      <c r="PNL747" s="479"/>
      <c r="PNM747" s="479"/>
      <c r="PNN747" s="479"/>
      <c r="PNO747" s="479"/>
      <c r="PNP747" s="479"/>
      <c r="PNQ747" s="479"/>
      <c r="PNR747" s="479"/>
      <c r="PNS747" s="479"/>
      <c r="PNT747" s="479"/>
      <c r="PNU747" s="479"/>
      <c r="PNV747" s="479"/>
      <c r="PNW747" s="479"/>
      <c r="PNX747" s="479"/>
      <c r="PNY747" s="479"/>
      <c r="PNZ747" s="479"/>
      <c r="POA747" s="479"/>
      <c r="POB747" s="479"/>
      <c r="POC747" s="479"/>
      <c r="POD747" s="479"/>
      <c r="POE747" s="479"/>
      <c r="POF747" s="479"/>
      <c r="POG747" s="479"/>
      <c r="POH747" s="479"/>
      <c r="POI747" s="479"/>
      <c r="POJ747" s="479"/>
      <c r="POK747" s="479"/>
      <c r="POL747" s="479"/>
      <c r="POM747" s="479"/>
      <c r="PON747" s="479"/>
      <c r="POO747" s="479"/>
      <c r="POP747" s="479"/>
      <c r="POQ747" s="479"/>
      <c r="POR747" s="479"/>
      <c r="POS747" s="479"/>
      <c r="POT747" s="479"/>
      <c r="POU747" s="479"/>
      <c r="POV747" s="479"/>
      <c r="POW747" s="479"/>
      <c r="POX747" s="479"/>
      <c r="POY747" s="479"/>
      <c r="POZ747" s="479"/>
      <c r="PPA747" s="479"/>
      <c r="PPB747" s="479"/>
      <c r="PPC747" s="479"/>
      <c r="PPD747" s="479"/>
      <c r="PPE747" s="479"/>
      <c r="PPF747" s="479"/>
      <c r="PPG747" s="479"/>
      <c r="PPH747" s="479"/>
      <c r="PPI747" s="479"/>
      <c r="PPJ747" s="479"/>
      <c r="PPK747" s="479"/>
      <c r="PPL747" s="479"/>
      <c r="PPM747" s="479"/>
      <c r="PPN747" s="479"/>
      <c r="PPO747" s="479"/>
      <c r="PPP747" s="479"/>
      <c r="PPQ747" s="479"/>
      <c r="PPR747" s="479"/>
      <c r="PPS747" s="479"/>
      <c r="PPT747" s="479"/>
      <c r="PPU747" s="479"/>
      <c r="PPV747" s="479"/>
      <c r="PPW747" s="479"/>
      <c r="PPX747" s="479"/>
      <c r="PPY747" s="479"/>
      <c r="PPZ747" s="479"/>
      <c r="PQA747" s="479"/>
      <c r="PQB747" s="479"/>
      <c r="PQC747" s="479"/>
      <c r="PQD747" s="479"/>
      <c r="PQE747" s="479"/>
      <c r="PQF747" s="479"/>
      <c r="PQG747" s="479"/>
      <c r="PQH747" s="479"/>
      <c r="PQI747" s="479"/>
      <c r="PQJ747" s="479"/>
      <c r="PQK747" s="479"/>
      <c r="PQL747" s="479"/>
      <c r="PQM747" s="479"/>
      <c r="PQN747" s="479"/>
      <c r="PQO747" s="479"/>
      <c r="PQP747" s="479"/>
      <c r="PQQ747" s="479"/>
      <c r="PQR747" s="479"/>
      <c r="PQS747" s="479"/>
      <c r="PQT747" s="479"/>
      <c r="PQU747" s="479"/>
      <c r="PQV747" s="479"/>
      <c r="PQW747" s="479"/>
      <c r="PQX747" s="479"/>
      <c r="PQY747" s="479"/>
      <c r="PQZ747" s="479"/>
      <c r="PRA747" s="479"/>
      <c r="PRB747" s="479"/>
      <c r="PRC747" s="479"/>
      <c r="PRD747" s="479"/>
      <c r="PRE747" s="479"/>
      <c r="PRF747" s="479"/>
      <c r="PRG747" s="479"/>
      <c r="PRH747" s="479"/>
      <c r="PRI747" s="479"/>
      <c r="PRJ747" s="479"/>
      <c r="PRK747" s="479"/>
      <c r="PRL747" s="479"/>
      <c r="PRM747" s="479"/>
      <c r="PRN747" s="479"/>
      <c r="PRO747" s="479"/>
      <c r="PRP747" s="479"/>
      <c r="PRQ747" s="479"/>
      <c r="PRR747" s="479"/>
      <c r="PRS747" s="479"/>
      <c r="PRT747" s="479"/>
      <c r="PRU747" s="479"/>
      <c r="PRV747" s="479"/>
      <c r="PRW747" s="479"/>
      <c r="PRX747" s="479"/>
      <c r="PRY747" s="479"/>
      <c r="PRZ747" s="479"/>
      <c r="PSA747" s="479"/>
      <c r="PSB747" s="479"/>
      <c r="PSC747" s="479"/>
      <c r="PSD747" s="479"/>
      <c r="PSE747" s="479"/>
      <c r="PSF747" s="479"/>
      <c r="PSG747" s="479"/>
      <c r="PSH747" s="479"/>
      <c r="PSI747" s="479"/>
      <c r="PSJ747" s="479"/>
      <c r="PSK747" s="479"/>
      <c r="PSL747" s="479"/>
      <c r="PSM747" s="479"/>
      <c r="PSN747" s="479"/>
      <c r="PSO747" s="479"/>
      <c r="PSP747" s="479"/>
      <c r="PSQ747" s="479"/>
      <c r="PSR747" s="479"/>
      <c r="PSS747" s="479"/>
      <c r="PST747" s="479"/>
      <c r="PSU747" s="479"/>
      <c r="PSV747" s="479"/>
      <c r="PSW747" s="479"/>
      <c r="PSX747" s="479"/>
      <c r="PSY747" s="479"/>
      <c r="PSZ747" s="479"/>
      <c r="PTA747" s="479"/>
      <c r="PTB747" s="479"/>
      <c r="PTC747" s="479"/>
      <c r="PTD747" s="479"/>
      <c r="PTE747" s="479"/>
      <c r="PTF747" s="479"/>
      <c r="PTG747" s="479"/>
      <c r="PTH747" s="479"/>
      <c r="PTI747" s="479"/>
      <c r="PTJ747" s="479"/>
      <c r="PTK747" s="479"/>
      <c r="PTL747" s="479"/>
      <c r="PTM747" s="479"/>
      <c r="PTN747" s="479"/>
      <c r="PTO747" s="479"/>
      <c r="PTP747" s="479"/>
      <c r="PTQ747" s="479"/>
      <c r="PTR747" s="479"/>
      <c r="PTS747" s="479"/>
      <c r="PTT747" s="479"/>
      <c r="PTU747" s="479"/>
      <c r="PTV747" s="479"/>
      <c r="PTW747" s="479"/>
      <c r="PTX747" s="479"/>
      <c r="PTY747" s="479"/>
      <c r="PTZ747" s="479"/>
      <c r="PUA747" s="479"/>
      <c r="PUB747" s="479"/>
      <c r="PUC747" s="479"/>
      <c r="PUD747" s="479"/>
      <c r="PUE747" s="479"/>
      <c r="PUF747" s="479"/>
      <c r="PUG747" s="479"/>
      <c r="PUH747" s="479"/>
      <c r="PUI747" s="479"/>
      <c r="PUJ747" s="479"/>
      <c r="PUK747" s="479"/>
      <c r="PUL747" s="479"/>
      <c r="PUM747" s="479"/>
      <c r="PUN747" s="479"/>
      <c r="PUO747" s="479"/>
      <c r="PUP747" s="479"/>
      <c r="PUQ747" s="479"/>
      <c r="PUR747" s="479"/>
      <c r="PUS747" s="479"/>
      <c r="PUT747" s="479"/>
      <c r="PUU747" s="479"/>
      <c r="PUV747" s="479"/>
      <c r="PUW747" s="479"/>
      <c r="PUX747" s="479"/>
      <c r="PUY747" s="479"/>
      <c r="PUZ747" s="479"/>
      <c r="PVA747" s="479"/>
      <c r="PVB747" s="479"/>
      <c r="PVC747" s="479"/>
      <c r="PVD747" s="479"/>
      <c r="PVE747" s="479"/>
      <c r="PVF747" s="479"/>
      <c r="PVG747" s="479"/>
      <c r="PVH747" s="479"/>
      <c r="PVI747" s="479"/>
      <c r="PVJ747" s="479"/>
      <c r="PVK747" s="479"/>
      <c r="PVL747" s="479"/>
      <c r="PVM747" s="479"/>
      <c r="PVN747" s="479"/>
      <c r="PVO747" s="479"/>
      <c r="PVP747" s="479"/>
      <c r="PVQ747" s="479"/>
      <c r="PVR747" s="479"/>
      <c r="PVS747" s="479"/>
      <c r="PVT747" s="479"/>
      <c r="PVU747" s="479"/>
      <c r="PVV747" s="479"/>
      <c r="PVW747" s="479"/>
      <c r="PVX747" s="479"/>
      <c r="PVY747" s="479"/>
      <c r="PVZ747" s="479"/>
      <c r="PWA747" s="479"/>
      <c r="PWB747" s="479"/>
      <c r="PWC747" s="479"/>
      <c r="PWD747" s="479"/>
      <c r="PWE747" s="479"/>
      <c r="PWF747" s="479"/>
      <c r="PWG747" s="479"/>
      <c r="PWH747" s="479"/>
      <c r="PWI747" s="479"/>
      <c r="PWJ747" s="479"/>
      <c r="PWK747" s="479"/>
      <c r="PWL747" s="479"/>
      <c r="PWM747" s="479"/>
      <c r="PWN747" s="479"/>
      <c r="PWO747" s="479"/>
      <c r="PWP747" s="479"/>
      <c r="PWQ747" s="479"/>
      <c r="PWR747" s="479"/>
      <c r="PWS747" s="479"/>
      <c r="PWT747" s="479"/>
      <c r="PWU747" s="479"/>
      <c r="PWV747" s="479"/>
      <c r="PWW747" s="479"/>
      <c r="PWX747" s="479"/>
      <c r="PWY747" s="479"/>
      <c r="PWZ747" s="479"/>
      <c r="PXA747" s="479"/>
      <c r="PXB747" s="479"/>
      <c r="PXC747" s="479"/>
      <c r="PXD747" s="479"/>
      <c r="PXE747" s="479"/>
      <c r="PXF747" s="479"/>
      <c r="PXG747" s="479"/>
      <c r="PXH747" s="479"/>
      <c r="PXI747" s="479"/>
      <c r="PXJ747" s="479"/>
      <c r="PXK747" s="479"/>
      <c r="PXL747" s="479"/>
      <c r="PXM747" s="479"/>
      <c r="PXN747" s="479"/>
      <c r="PXO747" s="479"/>
      <c r="PXP747" s="479"/>
      <c r="PXQ747" s="479"/>
      <c r="PXR747" s="479"/>
      <c r="PXS747" s="479"/>
      <c r="PXT747" s="479"/>
      <c r="PXU747" s="479"/>
      <c r="PXV747" s="479"/>
      <c r="PXW747" s="479"/>
      <c r="PXX747" s="479"/>
      <c r="PXY747" s="479"/>
      <c r="PXZ747" s="479"/>
      <c r="PYA747" s="479"/>
      <c r="PYB747" s="479"/>
      <c r="PYC747" s="479"/>
      <c r="PYD747" s="479"/>
      <c r="PYE747" s="479"/>
      <c r="PYF747" s="479"/>
      <c r="PYG747" s="479"/>
      <c r="PYH747" s="479"/>
      <c r="PYI747" s="479"/>
      <c r="PYJ747" s="479"/>
      <c r="PYK747" s="479"/>
      <c r="PYL747" s="479"/>
      <c r="PYM747" s="479"/>
      <c r="PYN747" s="479"/>
      <c r="PYO747" s="479"/>
      <c r="PYP747" s="479"/>
      <c r="PYQ747" s="479"/>
      <c r="PYR747" s="479"/>
      <c r="PYS747" s="479"/>
      <c r="PYT747" s="479"/>
      <c r="PYU747" s="479"/>
      <c r="PYV747" s="479"/>
      <c r="PYW747" s="479"/>
      <c r="PYX747" s="479"/>
      <c r="PYY747" s="479"/>
      <c r="PYZ747" s="479"/>
      <c r="PZA747" s="479"/>
      <c r="PZB747" s="479"/>
      <c r="PZC747" s="479"/>
      <c r="PZD747" s="479"/>
      <c r="PZE747" s="479"/>
      <c r="PZF747" s="479"/>
      <c r="PZG747" s="479"/>
      <c r="PZH747" s="479"/>
      <c r="PZI747" s="479"/>
      <c r="PZJ747" s="479"/>
      <c r="PZK747" s="479"/>
      <c r="PZL747" s="479"/>
      <c r="PZM747" s="479"/>
      <c r="PZN747" s="479"/>
      <c r="PZO747" s="479"/>
      <c r="PZP747" s="479"/>
      <c r="PZQ747" s="479"/>
      <c r="PZR747" s="479"/>
      <c r="PZS747" s="479"/>
      <c r="PZT747" s="479"/>
      <c r="PZU747" s="479"/>
      <c r="PZV747" s="479"/>
      <c r="PZW747" s="479"/>
      <c r="PZX747" s="479"/>
      <c r="PZY747" s="479"/>
      <c r="PZZ747" s="479"/>
      <c r="QAA747" s="479"/>
      <c r="QAB747" s="479"/>
      <c r="QAC747" s="479"/>
      <c r="QAD747" s="479"/>
      <c r="QAE747" s="479"/>
      <c r="QAF747" s="479"/>
      <c r="QAG747" s="479"/>
      <c r="QAH747" s="479"/>
      <c r="QAI747" s="479"/>
      <c r="QAJ747" s="479"/>
      <c r="QAK747" s="479"/>
      <c r="QAL747" s="479"/>
      <c r="QAM747" s="479"/>
      <c r="QAN747" s="479"/>
      <c r="QAO747" s="479"/>
      <c r="QAP747" s="479"/>
      <c r="QAQ747" s="479"/>
      <c r="QAR747" s="479"/>
      <c r="QAS747" s="479"/>
      <c r="QAT747" s="479"/>
      <c r="QAU747" s="479"/>
      <c r="QAV747" s="479"/>
      <c r="QAW747" s="479"/>
      <c r="QAX747" s="479"/>
      <c r="QAY747" s="479"/>
      <c r="QAZ747" s="479"/>
      <c r="QBA747" s="479"/>
      <c r="QBB747" s="479"/>
      <c r="QBC747" s="479"/>
      <c r="QBD747" s="479"/>
      <c r="QBE747" s="479"/>
      <c r="QBF747" s="479"/>
      <c r="QBG747" s="479"/>
      <c r="QBH747" s="479"/>
      <c r="QBI747" s="479"/>
      <c r="QBJ747" s="479"/>
      <c r="QBK747" s="479"/>
      <c r="QBL747" s="479"/>
      <c r="QBM747" s="479"/>
      <c r="QBN747" s="479"/>
      <c r="QBO747" s="479"/>
      <c r="QBP747" s="479"/>
      <c r="QBQ747" s="479"/>
      <c r="QBR747" s="479"/>
      <c r="QBS747" s="479"/>
      <c r="QBT747" s="479"/>
      <c r="QBU747" s="479"/>
      <c r="QBV747" s="479"/>
      <c r="QBW747" s="479"/>
      <c r="QBX747" s="479"/>
      <c r="QBY747" s="479"/>
      <c r="QBZ747" s="479"/>
      <c r="QCA747" s="479"/>
      <c r="QCB747" s="479"/>
      <c r="QCC747" s="479"/>
      <c r="QCD747" s="479"/>
      <c r="QCE747" s="479"/>
      <c r="QCF747" s="479"/>
      <c r="QCG747" s="479"/>
      <c r="QCH747" s="479"/>
      <c r="QCI747" s="479"/>
      <c r="QCJ747" s="479"/>
      <c r="QCK747" s="479"/>
      <c r="QCL747" s="479"/>
      <c r="QCM747" s="479"/>
      <c r="QCN747" s="479"/>
      <c r="QCO747" s="479"/>
      <c r="QCP747" s="479"/>
      <c r="QCQ747" s="479"/>
      <c r="QCR747" s="479"/>
      <c r="QCS747" s="479"/>
      <c r="QCT747" s="479"/>
      <c r="QCU747" s="479"/>
      <c r="QCV747" s="479"/>
      <c r="QCW747" s="479"/>
      <c r="QCX747" s="479"/>
      <c r="QCY747" s="479"/>
      <c r="QCZ747" s="479"/>
      <c r="QDA747" s="479"/>
      <c r="QDB747" s="479"/>
      <c r="QDC747" s="479"/>
      <c r="QDD747" s="479"/>
      <c r="QDE747" s="479"/>
      <c r="QDF747" s="479"/>
      <c r="QDG747" s="479"/>
      <c r="QDH747" s="479"/>
      <c r="QDI747" s="479"/>
      <c r="QDJ747" s="479"/>
      <c r="QDK747" s="479"/>
      <c r="QDL747" s="479"/>
      <c r="QDM747" s="479"/>
      <c r="QDN747" s="479"/>
      <c r="QDO747" s="479"/>
      <c r="QDP747" s="479"/>
      <c r="QDQ747" s="479"/>
      <c r="QDR747" s="479"/>
      <c r="QDS747" s="479"/>
      <c r="QDT747" s="479"/>
      <c r="QDU747" s="479"/>
      <c r="QDV747" s="479"/>
      <c r="QDW747" s="479"/>
      <c r="QDX747" s="479"/>
      <c r="QDY747" s="479"/>
      <c r="QDZ747" s="479"/>
      <c r="QEA747" s="479"/>
      <c r="QEB747" s="479"/>
      <c r="QEC747" s="479"/>
      <c r="QED747" s="479"/>
      <c r="QEE747" s="479"/>
      <c r="QEF747" s="479"/>
      <c r="QEG747" s="479"/>
      <c r="QEH747" s="479"/>
      <c r="QEI747" s="479"/>
      <c r="QEJ747" s="479"/>
      <c r="QEK747" s="479"/>
      <c r="QEL747" s="479"/>
      <c r="QEM747" s="479"/>
      <c r="QEN747" s="479"/>
      <c r="QEO747" s="479"/>
      <c r="QEP747" s="479"/>
      <c r="QEQ747" s="479"/>
      <c r="QER747" s="479"/>
      <c r="QES747" s="479"/>
      <c r="QET747" s="479"/>
      <c r="QEU747" s="479"/>
      <c r="QEV747" s="479"/>
      <c r="QEW747" s="479"/>
      <c r="QEX747" s="479"/>
      <c r="QEY747" s="479"/>
      <c r="QEZ747" s="479"/>
      <c r="QFA747" s="479"/>
      <c r="QFB747" s="479"/>
      <c r="QFC747" s="479"/>
      <c r="QFD747" s="479"/>
      <c r="QFE747" s="479"/>
      <c r="QFF747" s="479"/>
      <c r="QFG747" s="479"/>
      <c r="QFH747" s="479"/>
      <c r="QFI747" s="479"/>
      <c r="QFJ747" s="479"/>
      <c r="QFK747" s="479"/>
      <c r="QFL747" s="479"/>
      <c r="QFM747" s="479"/>
      <c r="QFN747" s="479"/>
      <c r="QFO747" s="479"/>
      <c r="QFP747" s="479"/>
      <c r="QFQ747" s="479"/>
      <c r="QFR747" s="479"/>
      <c r="QFS747" s="479"/>
      <c r="QFT747" s="479"/>
      <c r="QFU747" s="479"/>
      <c r="QFV747" s="479"/>
      <c r="QFW747" s="479"/>
      <c r="QFX747" s="479"/>
      <c r="QFY747" s="479"/>
      <c r="QFZ747" s="479"/>
      <c r="QGA747" s="479"/>
      <c r="QGB747" s="479"/>
      <c r="QGC747" s="479"/>
      <c r="QGD747" s="479"/>
      <c r="QGE747" s="479"/>
      <c r="QGF747" s="479"/>
      <c r="QGG747" s="479"/>
      <c r="QGH747" s="479"/>
      <c r="QGI747" s="479"/>
      <c r="QGJ747" s="479"/>
      <c r="QGK747" s="479"/>
      <c r="QGL747" s="479"/>
      <c r="QGM747" s="479"/>
      <c r="QGN747" s="479"/>
      <c r="QGO747" s="479"/>
      <c r="QGP747" s="479"/>
      <c r="QGQ747" s="479"/>
      <c r="QGR747" s="479"/>
      <c r="QGS747" s="479"/>
      <c r="QGT747" s="479"/>
      <c r="QGU747" s="479"/>
      <c r="QGV747" s="479"/>
      <c r="QGW747" s="479"/>
      <c r="QGX747" s="479"/>
      <c r="QGY747" s="479"/>
      <c r="QGZ747" s="479"/>
      <c r="QHA747" s="479"/>
      <c r="QHB747" s="479"/>
      <c r="QHC747" s="479"/>
      <c r="QHD747" s="479"/>
      <c r="QHE747" s="479"/>
      <c r="QHF747" s="479"/>
      <c r="QHG747" s="479"/>
      <c r="QHH747" s="479"/>
      <c r="QHI747" s="479"/>
      <c r="QHJ747" s="479"/>
      <c r="QHK747" s="479"/>
      <c r="QHL747" s="479"/>
      <c r="QHM747" s="479"/>
      <c r="QHN747" s="479"/>
      <c r="QHO747" s="479"/>
      <c r="QHP747" s="479"/>
      <c r="QHQ747" s="479"/>
      <c r="QHR747" s="479"/>
      <c r="QHS747" s="479"/>
      <c r="QHT747" s="479"/>
      <c r="QHU747" s="479"/>
      <c r="QHV747" s="479"/>
      <c r="QHW747" s="479"/>
      <c r="QHX747" s="479"/>
      <c r="QHY747" s="479"/>
      <c r="QHZ747" s="479"/>
      <c r="QIA747" s="479"/>
      <c r="QIB747" s="479"/>
      <c r="QIC747" s="479"/>
      <c r="QID747" s="479"/>
      <c r="QIE747" s="479"/>
      <c r="QIF747" s="479"/>
      <c r="QIG747" s="479"/>
      <c r="QIH747" s="479"/>
      <c r="QII747" s="479"/>
      <c r="QIJ747" s="479"/>
      <c r="QIK747" s="479"/>
      <c r="QIL747" s="479"/>
      <c r="QIM747" s="479"/>
      <c r="QIN747" s="479"/>
      <c r="QIO747" s="479"/>
      <c r="QIP747" s="479"/>
      <c r="QIQ747" s="479"/>
      <c r="QIR747" s="479"/>
      <c r="QIS747" s="479"/>
      <c r="QIT747" s="479"/>
      <c r="QIU747" s="479"/>
      <c r="QIV747" s="479"/>
      <c r="QIW747" s="479"/>
      <c r="QIX747" s="479"/>
      <c r="QIY747" s="479"/>
      <c r="QIZ747" s="479"/>
      <c r="QJA747" s="479"/>
      <c r="QJB747" s="479"/>
      <c r="QJC747" s="479"/>
      <c r="QJD747" s="479"/>
      <c r="QJE747" s="479"/>
      <c r="QJF747" s="479"/>
      <c r="QJG747" s="479"/>
      <c r="QJH747" s="479"/>
      <c r="QJI747" s="479"/>
      <c r="QJJ747" s="479"/>
      <c r="QJK747" s="479"/>
      <c r="QJL747" s="479"/>
      <c r="QJM747" s="479"/>
      <c r="QJN747" s="479"/>
      <c r="QJO747" s="479"/>
      <c r="QJP747" s="479"/>
      <c r="QJQ747" s="479"/>
      <c r="QJR747" s="479"/>
      <c r="QJS747" s="479"/>
      <c r="QJT747" s="479"/>
      <c r="QJU747" s="479"/>
      <c r="QJV747" s="479"/>
      <c r="QJW747" s="479"/>
      <c r="QJX747" s="479"/>
      <c r="QJY747" s="479"/>
      <c r="QJZ747" s="479"/>
      <c r="QKA747" s="479"/>
      <c r="QKB747" s="479"/>
      <c r="QKC747" s="479"/>
      <c r="QKD747" s="479"/>
      <c r="QKE747" s="479"/>
      <c r="QKF747" s="479"/>
      <c r="QKG747" s="479"/>
      <c r="QKH747" s="479"/>
      <c r="QKI747" s="479"/>
      <c r="QKJ747" s="479"/>
      <c r="QKK747" s="479"/>
      <c r="QKL747" s="479"/>
      <c r="QKM747" s="479"/>
      <c r="QKN747" s="479"/>
      <c r="QKO747" s="479"/>
      <c r="QKP747" s="479"/>
      <c r="QKQ747" s="479"/>
      <c r="QKR747" s="479"/>
      <c r="QKS747" s="479"/>
      <c r="QKT747" s="479"/>
      <c r="QKU747" s="479"/>
      <c r="QKV747" s="479"/>
      <c r="QKW747" s="479"/>
      <c r="QKX747" s="479"/>
      <c r="QKY747" s="479"/>
      <c r="QKZ747" s="479"/>
      <c r="QLA747" s="479"/>
      <c r="QLB747" s="479"/>
      <c r="QLC747" s="479"/>
      <c r="QLD747" s="479"/>
      <c r="QLE747" s="479"/>
      <c r="QLF747" s="479"/>
      <c r="QLG747" s="479"/>
      <c r="QLH747" s="479"/>
      <c r="QLI747" s="479"/>
      <c r="QLJ747" s="479"/>
      <c r="QLK747" s="479"/>
      <c r="QLL747" s="479"/>
      <c r="QLM747" s="479"/>
      <c r="QLN747" s="479"/>
      <c r="QLO747" s="479"/>
      <c r="QLP747" s="479"/>
      <c r="QLQ747" s="479"/>
      <c r="QLR747" s="479"/>
      <c r="QLS747" s="479"/>
      <c r="QLT747" s="479"/>
      <c r="QLU747" s="479"/>
      <c r="QLV747" s="479"/>
      <c r="QLW747" s="479"/>
      <c r="QLX747" s="479"/>
      <c r="QLY747" s="479"/>
      <c r="QLZ747" s="479"/>
      <c r="QMA747" s="479"/>
      <c r="QMB747" s="479"/>
      <c r="QMC747" s="479"/>
      <c r="QMD747" s="479"/>
      <c r="QME747" s="479"/>
      <c r="QMF747" s="479"/>
      <c r="QMG747" s="479"/>
      <c r="QMH747" s="479"/>
      <c r="QMI747" s="479"/>
      <c r="QMJ747" s="479"/>
      <c r="QMK747" s="479"/>
      <c r="QML747" s="479"/>
      <c r="QMM747" s="479"/>
      <c r="QMN747" s="479"/>
      <c r="QMO747" s="479"/>
      <c r="QMP747" s="479"/>
      <c r="QMQ747" s="479"/>
      <c r="QMR747" s="479"/>
      <c r="QMS747" s="479"/>
      <c r="QMT747" s="479"/>
      <c r="QMU747" s="479"/>
      <c r="QMV747" s="479"/>
      <c r="QMW747" s="479"/>
      <c r="QMX747" s="479"/>
      <c r="QMY747" s="479"/>
      <c r="QMZ747" s="479"/>
      <c r="QNA747" s="479"/>
      <c r="QNB747" s="479"/>
      <c r="QNC747" s="479"/>
      <c r="QND747" s="479"/>
      <c r="QNE747" s="479"/>
      <c r="QNF747" s="479"/>
      <c r="QNG747" s="479"/>
      <c r="QNH747" s="479"/>
      <c r="QNI747" s="479"/>
      <c r="QNJ747" s="479"/>
      <c r="QNK747" s="479"/>
      <c r="QNL747" s="479"/>
      <c r="QNM747" s="479"/>
      <c r="QNN747" s="479"/>
      <c r="QNO747" s="479"/>
      <c r="QNP747" s="479"/>
      <c r="QNQ747" s="479"/>
      <c r="QNR747" s="479"/>
      <c r="QNS747" s="479"/>
      <c r="QNT747" s="479"/>
      <c r="QNU747" s="479"/>
      <c r="QNV747" s="479"/>
      <c r="QNW747" s="479"/>
      <c r="QNX747" s="479"/>
      <c r="QNY747" s="479"/>
      <c r="QNZ747" s="479"/>
      <c r="QOA747" s="479"/>
      <c r="QOB747" s="479"/>
      <c r="QOC747" s="479"/>
      <c r="QOD747" s="479"/>
      <c r="QOE747" s="479"/>
      <c r="QOF747" s="479"/>
      <c r="QOG747" s="479"/>
      <c r="QOH747" s="479"/>
      <c r="QOI747" s="479"/>
      <c r="QOJ747" s="479"/>
      <c r="QOK747" s="479"/>
      <c r="QOL747" s="479"/>
      <c r="QOM747" s="479"/>
      <c r="QON747" s="479"/>
      <c r="QOO747" s="479"/>
      <c r="QOP747" s="479"/>
      <c r="QOQ747" s="479"/>
      <c r="QOR747" s="479"/>
      <c r="QOS747" s="479"/>
      <c r="QOT747" s="479"/>
      <c r="QOU747" s="479"/>
      <c r="QOV747" s="479"/>
      <c r="QOW747" s="479"/>
      <c r="QOX747" s="479"/>
      <c r="QOY747" s="479"/>
      <c r="QOZ747" s="479"/>
      <c r="QPA747" s="479"/>
      <c r="QPB747" s="479"/>
      <c r="QPC747" s="479"/>
      <c r="QPD747" s="479"/>
      <c r="QPE747" s="479"/>
      <c r="QPF747" s="479"/>
      <c r="QPG747" s="479"/>
      <c r="QPH747" s="479"/>
      <c r="QPI747" s="479"/>
      <c r="QPJ747" s="479"/>
      <c r="QPK747" s="479"/>
      <c r="QPL747" s="479"/>
      <c r="QPM747" s="479"/>
      <c r="QPN747" s="479"/>
      <c r="QPO747" s="479"/>
      <c r="QPP747" s="479"/>
      <c r="QPQ747" s="479"/>
      <c r="QPR747" s="479"/>
      <c r="QPS747" s="479"/>
      <c r="QPT747" s="479"/>
      <c r="QPU747" s="479"/>
      <c r="QPV747" s="479"/>
      <c r="QPW747" s="479"/>
      <c r="QPX747" s="479"/>
      <c r="QPY747" s="479"/>
      <c r="QPZ747" s="479"/>
      <c r="QQA747" s="479"/>
      <c r="QQB747" s="479"/>
      <c r="QQC747" s="479"/>
      <c r="QQD747" s="479"/>
      <c r="QQE747" s="479"/>
      <c r="QQF747" s="479"/>
      <c r="QQG747" s="479"/>
      <c r="QQH747" s="479"/>
      <c r="QQI747" s="479"/>
      <c r="QQJ747" s="479"/>
      <c r="QQK747" s="479"/>
      <c r="QQL747" s="479"/>
      <c r="QQM747" s="479"/>
      <c r="QQN747" s="479"/>
      <c r="QQO747" s="479"/>
      <c r="QQP747" s="479"/>
      <c r="QQQ747" s="479"/>
      <c r="QQR747" s="479"/>
      <c r="QQS747" s="479"/>
      <c r="QQT747" s="479"/>
      <c r="QQU747" s="479"/>
      <c r="QQV747" s="479"/>
      <c r="QQW747" s="479"/>
      <c r="QQX747" s="479"/>
      <c r="QQY747" s="479"/>
      <c r="QQZ747" s="479"/>
      <c r="QRA747" s="479"/>
      <c r="QRB747" s="479"/>
      <c r="QRC747" s="479"/>
      <c r="QRD747" s="479"/>
      <c r="QRE747" s="479"/>
      <c r="QRF747" s="479"/>
      <c r="QRG747" s="479"/>
      <c r="QRH747" s="479"/>
      <c r="QRI747" s="479"/>
      <c r="QRJ747" s="479"/>
      <c r="QRK747" s="479"/>
      <c r="QRL747" s="479"/>
      <c r="QRM747" s="479"/>
      <c r="QRN747" s="479"/>
      <c r="QRO747" s="479"/>
      <c r="QRP747" s="479"/>
      <c r="QRQ747" s="479"/>
      <c r="QRR747" s="479"/>
      <c r="QRS747" s="479"/>
      <c r="QRT747" s="479"/>
      <c r="QRU747" s="479"/>
      <c r="QRV747" s="479"/>
      <c r="QRW747" s="479"/>
      <c r="QRX747" s="479"/>
      <c r="QRY747" s="479"/>
      <c r="QRZ747" s="479"/>
      <c r="QSA747" s="479"/>
      <c r="QSB747" s="479"/>
      <c r="QSC747" s="479"/>
      <c r="QSD747" s="479"/>
      <c r="QSE747" s="479"/>
      <c r="QSF747" s="479"/>
      <c r="QSG747" s="479"/>
      <c r="QSH747" s="479"/>
      <c r="QSI747" s="479"/>
      <c r="QSJ747" s="479"/>
      <c r="QSK747" s="479"/>
      <c r="QSL747" s="479"/>
      <c r="QSM747" s="479"/>
      <c r="QSN747" s="479"/>
      <c r="QSO747" s="479"/>
      <c r="QSP747" s="479"/>
      <c r="QSQ747" s="479"/>
      <c r="QSR747" s="479"/>
      <c r="QSS747" s="479"/>
      <c r="QST747" s="479"/>
      <c r="QSU747" s="479"/>
      <c r="QSV747" s="479"/>
      <c r="QSW747" s="479"/>
      <c r="QSX747" s="479"/>
      <c r="QSY747" s="479"/>
      <c r="QSZ747" s="479"/>
      <c r="QTA747" s="479"/>
      <c r="QTB747" s="479"/>
      <c r="QTC747" s="479"/>
      <c r="QTD747" s="479"/>
      <c r="QTE747" s="479"/>
      <c r="QTF747" s="479"/>
      <c r="QTG747" s="479"/>
      <c r="QTH747" s="479"/>
      <c r="QTI747" s="479"/>
      <c r="QTJ747" s="479"/>
      <c r="QTK747" s="479"/>
      <c r="QTL747" s="479"/>
      <c r="QTM747" s="479"/>
      <c r="QTN747" s="479"/>
      <c r="QTO747" s="479"/>
      <c r="QTP747" s="479"/>
      <c r="QTQ747" s="479"/>
      <c r="QTR747" s="479"/>
      <c r="QTS747" s="479"/>
      <c r="QTT747" s="479"/>
      <c r="QTU747" s="479"/>
      <c r="QTV747" s="479"/>
      <c r="QTW747" s="479"/>
      <c r="QTX747" s="479"/>
      <c r="QTY747" s="479"/>
      <c r="QTZ747" s="479"/>
      <c r="QUA747" s="479"/>
      <c r="QUB747" s="479"/>
      <c r="QUC747" s="479"/>
      <c r="QUD747" s="479"/>
      <c r="QUE747" s="479"/>
      <c r="QUF747" s="479"/>
      <c r="QUG747" s="479"/>
      <c r="QUH747" s="479"/>
      <c r="QUI747" s="479"/>
      <c r="QUJ747" s="479"/>
      <c r="QUK747" s="479"/>
      <c r="QUL747" s="479"/>
      <c r="QUM747" s="479"/>
      <c r="QUN747" s="479"/>
      <c r="QUO747" s="479"/>
      <c r="QUP747" s="479"/>
      <c r="QUQ747" s="479"/>
      <c r="QUR747" s="479"/>
      <c r="QUS747" s="479"/>
      <c r="QUT747" s="479"/>
      <c r="QUU747" s="479"/>
      <c r="QUV747" s="479"/>
      <c r="QUW747" s="479"/>
      <c r="QUX747" s="479"/>
      <c r="QUY747" s="479"/>
      <c r="QUZ747" s="479"/>
      <c r="QVA747" s="479"/>
      <c r="QVB747" s="479"/>
      <c r="QVC747" s="479"/>
      <c r="QVD747" s="479"/>
      <c r="QVE747" s="479"/>
      <c r="QVF747" s="479"/>
      <c r="QVG747" s="479"/>
      <c r="QVH747" s="479"/>
      <c r="QVI747" s="479"/>
      <c r="QVJ747" s="479"/>
      <c r="QVK747" s="479"/>
      <c r="QVL747" s="479"/>
      <c r="QVM747" s="479"/>
      <c r="QVN747" s="479"/>
      <c r="QVO747" s="479"/>
      <c r="QVP747" s="479"/>
      <c r="QVQ747" s="479"/>
      <c r="QVR747" s="479"/>
      <c r="QVS747" s="479"/>
      <c r="QVT747" s="479"/>
      <c r="QVU747" s="479"/>
      <c r="QVV747" s="479"/>
      <c r="QVW747" s="479"/>
      <c r="QVX747" s="479"/>
      <c r="QVY747" s="479"/>
      <c r="QVZ747" s="479"/>
      <c r="QWA747" s="479"/>
      <c r="QWB747" s="479"/>
      <c r="QWC747" s="479"/>
      <c r="QWD747" s="479"/>
      <c r="QWE747" s="479"/>
      <c r="QWF747" s="479"/>
      <c r="QWG747" s="479"/>
      <c r="QWH747" s="479"/>
      <c r="QWI747" s="479"/>
      <c r="QWJ747" s="479"/>
      <c r="QWK747" s="479"/>
      <c r="QWL747" s="479"/>
      <c r="QWM747" s="479"/>
      <c r="QWN747" s="479"/>
      <c r="QWO747" s="479"/>
      <c r="QWP747" s="479"/>
      <c r="QWQ747" s="479"/>
      <c r="QWR747" s="479"/>
      <c r="QWS747" s="479"/>
      <c r="QWT747" s="479"/>
      <c r="QWU747" s="479"/>
      <c r="QWV747" s="479"/>
      <c r="QWW747" s="479"/>
      <c r="QWX747" s="479"/>
      <c r="QWY747" s="479"/>
      <c r="QWZ747" s="479"/>
      <c r="QXA747" s="479"/>
      <c r="QXB747" s="479"/>
      <c r="QXC747" s="479"/>
      <c r="QXD747" s="479"/>
      <c r="QXE747" s="479"/>
      <c r="QXF747" s="479"/>
      <c r="QXG747" s="479"/>
      <c r="QXH747" s="479"/>
      <c r="QXI747" s="479"/>
      <c r="QXJ747" s="479"/>
      <c r="QXK747" s="479"/>
      <c r="QXL747" s="479"/>
      <c r="QXM747" s="479"/>
      <c r="QXN747" s="479"/>
      <c r="QXO747" s="479"/>
      <c r="QXP747" s="479"/>
      <c r="QXQ747" s="479"/>
      <c r="QXR747" s="479"/>
      <c r="QXS747" s="479"/>
      <c r="QXT747" s="479"/>
      <c r="QXU747" s="479"/>
      <c r="QXV747" s="479"/>
      <c r="QXW747" s="479"/>
      <c r="QXX747" s="479"/>
      <c r="QXY747" s="479"/>
      <c r="QXZ747" s="479"/>
      <c r="QYA747" s="479"/>
      <c r="QYB747" s="479"/>
      <c r="QYC747" s="479"/>
      <c r="QYD747" s="479"/>
      <c r="QYE747" s="479"/>
      <c r="QYF747" s="479"/>
      <c r="QYG747" s="479"/>
      <c r="QYH747" s="479"/>
      <c r="QYI747" s="479"/>
      <c r="QYJ747" s="479"/>
      <c r="QYK747" s="479"/>
      <c r="QYL747" s="479"/>
      <c r="QYM747" s="479"/>
      <c r="QYN747" s="479"/>
      <c r="QYO747" s="479"/>
      <c r="QYP747" s="479"/>
      <c r="QYQ747" s="479"/>
      <c r="QYR747" s="479"/>
      <c r="QYS747" s="479"/>
      <c r="QYT747" s="479"/>
      <c r="QYU747" s="479"/>
      <c r="QYV747" s="479"/>
      <c r="QYW747" s="479"/>
      <c r="QYX747" s="479"/>
      <c r="QYY747" s="479"/>
      <c r="QYZ747" s="479"/>
      <c r="QZA747" s="479"/>
      <c r="QZB747" s="479"/>
      <c r="QZC747" s="479"/>
      <c r="QZD747" s="479"/>
      <c r="QZE747" s="479"/>
      <c r="QZF747" s="479"/>
      <c r="QZG747" s="479"/>
      <c r="QZH747" s="479"/>
      <c r="QZI747" s="479"/>
      <c r="QZJ747" s="479"/>
      <c r="QZK747" s="479"/>
      <c r="QZL747" s="479"/>
      <c r="QZM747" s="479"/>
      <c r="QZN747" s="479"/>
      <c r="QZO747" s="479"/>
      <c r="QZP747" s="479"/>
      <c r="QZQ747" s="479"/>
      <c r="QZR747" s="479"/>
      <c r="QZS747" s="479"/>
      <c r="QZT747" s="479"/>
      <c r="QZU747" s="479"/>
      <c r="QZV747" s="479"/>
      <c r="QZW747" s="479"/>
      <c r="QZX747" s="479"/>
      <c r="QZY747" s="479"/>
      <c r="QZZ747" s="479"/>
      <c r="RAA747" s="479"/>
      <c r="RAB747" s="479"/>
      <c r="RAC747" s="479"/>
      <c r="RAD747" s="479"/>
      <c r="RAE747" s="479"/>
      <c r="RAF747" s="479"/>
      <c r="RAG747" s="479"/>
      <c r="RAH747" s="479"/>
      <c r="RAI747" s="479"/>
      <c r="RAJ747" s="479"/>
      <c r="RAK747" s="479"/>
      <c r="RAL747" s="479"/>
      <c r="RAM747" s="479"/>
      <c r="RAN747" s="479"/>
      <c r="RAO747" s="479"/>
      <c r="RAP747" s="479"/>
      <c r="RAQ747" s="479"/>
      <c r="RAR747" s="479"/>
      <c r="RAS747" s="479"/>
      <c r="RAT747" s="479"/>
      <c r="RAU747" s="479"/>
      <c r="RAV747" s="479"/>
      <c r="RAW747" s="479"/>
      <c r="RAX747" s="479"/>
      <c r="RAY747" s="479"/>
      <c r="RAZ747" s="479"/>
      <c r="RBA747" s="479"/>
      <c r="RBB747" s="479"/>
      <c r="RBC747" s="479"/>
      <c r="RBD747" s="479"/>
      <c r="RBE747" s="479"/>
      <c r="RBF747" s="479"/>
      <c r="RBG747" s="479"/>
      <c r="RBH747" s="479"/>
      <c r="RBI747" s="479"/>
      <c r="RBJ747" s="479"/>
      <c r="RBK747" s="479"/>
      <c r="RBL747" s="479"/>
      <c r="RBM747" s="479"/>
      <c r="RBN747" s="479"/>
      <c r="RBO747" s="479"/>
      <c r="RBP747" s="479"/>
      <c r="RBQ747" s="479"/>
      <c r="RBR747" s="479"/>
      <c r="RBS747" s="479"/>
      <c r="RBT747" s="479"/>
      <c r="RBU747" s="479"/>
      <c r="RBV747" s="479"/>
      <c r="RBW747" s="479"/>
      <c r="RBX747" s="479"/>
      <c r="RBY747" s="479"/>
      <c r="RBZ747" s="479"/>
      <c r="RCA747" s="479"/>
      <c r="RCB747" s="479"/>
      <c r="RCC747" s="479"/>
      <c r="RCD747" s="479"/>
      <c r="RCE747" s="479"/>
      <c r="RCF747" s="479"/>
      <c r="RCG747" s="479"/>
      <c r="RCH747" s="479"/>
      <c r="RCI747" s="479"/>
      <c r="RCJ747" s="479"/>
      <c r="RCK747" s="479"/>
      <c r="RCL747" s="479"/>
      <c r="RCM747" s="479"/>
      <c r="RCN747" s="479"/>
      <c r="RCO747" s="479"/>
      <c r="RCP747" s="479"/>
      <c r="RCQ747" s="479"/>
      <c r="RCR747" s="479"/>
      <c r="RCS747" s="479"/>
      <c r="RCT747" s="479"/>
      <c r="RCU747" s="479"/>
      <c r="RCV747" s="479"/>
      <c r="RCW747" s="479"/>
      <c r="RCX747" s="479"/>
      <c r="RCY747" s="479"/>
      <c r="RCZ747" s="479"/>
      <c r="RDA747" s="479"/>
      <c r="RDB747" s="479"/>
      <c r="RDC747" s="479"/>
      <c r="RDD747" s="479"/>
      <c r="RDE747" s="479"/>
      <c r="RDF747" s="479"/>
      <c r="RDG747" s="479"/>
      <c r="RDH747" s="479"/>
      <c r="RDI747" s="479"/>
      <c r="RDJ747" s="479"/>
      <c r="RDK747" s="479"/>
      <c r="RDL747" s="479"/>
      <c r="RDM747" s="479"/>
      <c r="RDN747" s="479"/>
      <c r="RDO747" s="479"/>
      <c r="RDP747" s="479"/>
      <c r="RDQ747" s="479"/>
      <c r="RDR747" s="479"/>
      <c r="RDS747" s="479"/>
      <c r="RDT747" s="479"/>
      <c r="RDU747" s="479"/>
      <c r="RDV747" s="479"/>
      <c r="RDW747" s="479"/>
      <c r="RDX747" s="479"/>
      <c r="RDY747" s="479"/>
      <c r="RDZ747" s="479"/>
      <c r="REA747" s="479"/>
      <c r="REB747" s="479"/>
      <c r="REC747" s="479"/>
      <c r="RED747" s="479"/>
      <c r="REE747" s="479"/>
      <c r="REF747" s="479"/>
      <c r="REG747" s="479"/>
      <c r="REH747" s="479"/>
      <c r="REI747" s="479"/>
      <c r="REJ747" s="479"/>
      <c r="REK747" s="479"/>
      <c r="REL747" s="479"/>
      <c r="REM747" s="479"/>
      <c r="REN747" s="479"/>
      <c r="REO747" s="479"/>
      <c r="REP747" s="479"/>
      <c r="REQ747" s="479"/>
      <c r="RER747" s="479"/>
      <c r="RES747" s="479"/>
      <c r="RET747" s="479"/>
      <c r="REU747" s="479"/>
      <c r="REV747" s="479"/>
      <c r="REW747" s="479"/>
      <c r="REX747" s="479"/>
      <c r="REY747" s="479"/>
      <c r="REZ747" s="479"/>
      <c r="RFA747" s="479"/>
      <c r="RFB747" s="479"/>
      <c r="RFC747" s="479"/>
      <c r="RFD747" s="479"/>
      <c r="RFE747" s="479"/>
      <c r="RFF747" s="479"/>
      <c r="RFG747" s="479"/>
      <c r="RFH747" s="479"/>
      <c r="RFI747" s="479"/>
      <c r="RFJ747" s="479"/>
      <c r="RFK747" s="479"/>
      <c r="RFL747" s="479"/>
      <c r="RFM747" s="479"/>
      <c r="RFN747" s="479"/>
      <c r="RFO747" s="479"/>
      <c r="RFP747" s="479"/>
      <c r="RFQ747" s="479"/>
      <c r="RFR747" s="479"/>
      <c r="RFS747" s="479"/>
      <c r="RFT747" s="479"/>
      <c r="RFU747" s="479"/>
      <c r="RFV747" s="479"/>
      <c r="RFW747" s="479"/>
      <c r="RFX747" s="479"/>
      <c r="RFY747" s="479"/>
      <c r="RFZ747" s="479"/>
      <c r="RGA747" s="479"/>
      <c r="RGB747" s="479"/>
      <c r="RGC747" s="479"/>
      <c r="RGD747" s="479"/>
      <c r="RGE747" s="479"/>
      <c r="RGF747" s="479"/>
      <c r="RGG747" s="479"/>
      <c r="RGH747" s="479"/>
      <c r="RGI747" s="479"/>
      <c r="RGJ747" s="479"/>
      <c r="RGK747" s="479"/>
      <c r="RGL747" s="479"/>
      <c r="RGM747" s="479"/>
      <c r="RGN747" s="479"/>
      <c r="RGO747" s="479"/>
      <c r="RGP747" s="479"/>
      <c r="RGQ747" s="479"/>
      <c r="RGR747" s="479"/>
      <c r="RGS747" s="479"/>
      <c r="RGT747" s="479"/>
      <c r="RGU747" s="479"/>
      <c r="RGV747" s="479"/>
      <c r="RGW747" s="479"/>
      <c r="RGX747" s="479"/>
      <c r="RGY747" s="479"/>
      <c r="RGZ747" s="479"/>
      <c r="RHA747" s="479"/>
      <c r="RHB747" s="479"/>
      <c r="RHC747" s="479"/>
      <c r="RHD747" s="479"/>
      <c r="RHE747" s="479"/>
      <c r="RHF747" s="479"/>
      <c r="RHG747" s="479"/>
      <c r="RHH747" s="479"/>
      <c r="RHI747" s="479"/>
      <c r="RHJ747" s="479"/>
      <c r="RHK747" s="479"/>
      <c r="RHL747" s="479"/>
      <c r="RHM747" s="479"/>
      <c r="RHN747" s="479"/>
      <c r="RHO747" s="479"/>
      <c r="RHP747" s="479"/>
      <c r="RHQ747" s="479"/>
      <c r="RHR747" s="479"/>
      <c r="RHS747" s="479"/>
      <c r="RHT747" s="479"/>
      <c r="RHU747" s="479"/>
      <c r="RHV747" s="479"/>
      <c r="RHW747" s="479"/>
      <c r="RHX747" s="479"/>
      <c r="RHY747" s="479"/>
      <c r="RHZ747" s="479"/>
      <c r="RIA747" s="479"/>
      <c r="RIB747" s="479"/>
      <c r="RIC747" s="479"/>
      <c r="RID747" s="479"/>
      <c r="RIE747" s="479"/>
      <c r="RIF747" s="479"/>
      <c r="RIG747" s="479"/>
      <c r="RIH747" s="479"/>
      <c r="RII747" s="479"/>
      <c r="RIJ747" s="479"/>
      <c r="RIK747" s="479"/>
      <c r="RIL747" s="479"/>
      <c r="RIM747" s="479"/>
      <c r="RIN747" s="479"/>
      <c r="RIO747" s="479"/>
      <c r="RIP747" s="479"/>
      <c r="RIQ747" s="479"/>
      <c r="RIR747" s="479"/>
      <c r="RIS747" s="479"/>
      <c r="RIT747" s="479"/>
      <c r="RIU747" s="479"/>
      <c r="RIV747" s="479"/>
      <c r="RIW747" s="479"/>
      <c r="RIX747" s="479"/>
      <c r="RIY747" s="479"/>
      <c r="RIZ747" s="479"/>
      <c r="RJA747" s="479"/>
      <c r="RJB747" s="479"/>
      <c r="RJC747" s="479"/>
      <c r="RJD747" s="479"/>
      <c r="RJE747" s="479"/>
      <c r="RJF747" s="479"/>
      <c r="RJG747" s="479"/>
      <c r="RJH747" s="479"/>
      <c r="RJI747" s="479"/>
      <c r="RJJ747" s="479"/>
      <c r="RJK747" s="479"/>
      <c r="RJL747" s="479"/>
      <c r="RJM747" s="479"/>
      <c r="RJN747" s="479"/>
      <c r="RJO747" s="479"/>
      <c r="RJP747" s="479"/>
      <c r="RJQ747" s="479"/>
      <c r="RJR747" s="479"/>
      <c r="RJS747" s="479"/>
      <c r="RJT747" s="479"/>
      <c r="RJU747" s="479"/>
      <c r="RJV747" s="479"/>
      <c r="RJW747" s="479"/>
      <c r="RJX747" s="479"/>
      <c r="RJY747" s="479"/>
      <c r="RJZ747" s="479"/>
      <c r="RKA747" s="479"/>
      <c r="RKB747" s="479"/>
      <c r="RKC747" s="479"/>
      <c r="RKD747" s="479"/>
      <c r="RKE747" s="479"/>
      <c r="RKF747" s="479"/>
      <c r="RKG747" s="479"/>
      <c r="RKH747" s="479"/>
      <c r="RKI747" s="479"/>
      <c r="RKJ747" s="479"/>
      <c r="RKK747" s="479"/>
      <c r="RKL747" s="479"/>
      <c r="RKM747" s="479"/>
      <c r="RKN747" s="479"/>
      <c r="RKO747" s="479"/>
      <c r="RKP747" s="479"/>
      <c r="RKQ747" s="479"/>
      <c r="RKR747" s="479"/>
      <c r="RKS747" s="479"/>
      <c r="RKT747" s="479"/>
      <c r="RKU747" s="479"/>
      <c r="RKV747" s="479"/>
      <c r="RKW747" s="479"/>
      <c r="RKX747" s="479"/>
      <c r="RKY747" s="479"/>
      <c r="RKZ747" s="479"/>
      <c r="RLA747" s="479"/>
      <c r="RLB747" s="479"/>
      <c r="RLC747" s="479"/>
      <c r="RLD747" s="479"/>
      <c r="RLE747" s="479"/>
      <c r="RLF747" s="479"/>
      <c r="RLG747" s="479"/>
      <c r="RLH747" s="479"/>
      <c r="RLI747" s="479"/>
      <c r="RLJ747" s="479"/>
      <c r="RLK747" s="479"/>
      <c r="RLL747" s="479"/>
      <c r="RLM747" s="479"/>
      <c r="RLN747" s="479"/>
      <c r="RLO747" s="479"/>
      <c r="RLP747" s="479"/>
      <c r="RLQ747" s="479"/>
      <c r="RLR747" s="479"/>
      <c r="RLS747" s="479"/>
      <c r="RLT747" s="479"/>
      <c r="RLU747" s="479"/>
      <c r="RLV747" s="479"/>
      <c r="RLW747" s="479"/>
      <c r="RLX747" s="479"/>
      <c r="RLY747" s="479"/>
      <c r="RLZ747" s="479"/>
      <c r="RMA747" s="479"/>
      <c r="RMB747" s="479"/>
      <c r="RMC747" s="479"/>
      <c r="RMD747" s="479"/>
      <c r="RME747" s="479"/>
      <c r="RMF747" s="479"/>
      <c r="RMG747" s="479"/>
      <c r="RMH747" s="479"/>
      <c r="RMI747" s="479"/>
      <c r="RMJ747" s="479"/>
      <c r="RMK747" s="479"/>
      <c r="RML747" s="479"/>
      <c r="RMM747" s="479"/>
      <c r="RMN747" s="479"/>
      <c r="RMO747" s="479"/>
      <c r="RMP747" s="479"/>
      <c r="RMQ747" s="479"/>
      <c r="RMR747" s="479"/>
      <c r="RMS747" s="479"/>
      <c r="RMT747" s="479"/>
      <c r="RMU747" s="479"/>
      <c r="RMV747" s="479"/>
      <c r="RMW747" s="479"/>
      <c r="RMX747" s="479"/>
      <c r="RMY747" s="479"/>
      <c r="RMZ747" s="479"/>
      <c r="RNA747" s="479"/>
      <c r="RNB747" s="479"/>
      <c r="RNC747" s="479"/>
      <c r="RND747" s="479"/>
      <c r="RNE747" s="479"/>
      <c r="RNF747" s="479"/>
      <c r="RNG747" s="479"/>
      <c r="RNH747" s="479"/>
      <c r="RNI747" s="479"/>
      <c r="RNJ747" s="479"/>
      <c r="RNK747" s="479"/>
      <c r="RNL747" s="479"/>
      <c r="RNM747" s="479"/>
      <c r="RNN747" s="479"/>
      <c r="RNO747" s="479"/>
      <c r="RNP747" s="479"/>
      <c r="RNQ747" s="479"/>
      <c r="RNR747" s="479"/>
      <c r="RNS747" s="479"/>
      <c r="RNT747" s="479"/>
      <c r="RNU747" s="479"/>
      <c r="RNV747" s="479"/>
      <c r="RNW747" s="479"/>
      <c r="RNX747" s="479"/>
      <c r="RNY747" s="479"/>
      <c r="RNZ747" s="479"/>
      <c r="ROA747" s="479"/>
      <c r="ROB747" s="479"/>
      <c r="ROC747" s="479"/>
      <c r="ROD747" s="479"/>
      <c r="ROE747" s="479"/>
      <c r="ROF747" s="479"/>
      <c r="ROG747" s="479"/>
      <c r="ROH747" s="479"/>
      <c r="ROI747" s="479"/>
      <c r="ROJ747" s="479"/>
      <c r="ROK747" s="479"/>
      <c r="ROL747" s="479"/>
      <c r="ROM747" s="479"/>
      <c r="RON747" s="479"/>
      <c r="ROO747" s="479"/>
      <c r="ROP747" s="479"/>
      <c r="ROQ747" s="479"/>
      <c r="ROR747" s="479"/>
      <c r="ROS747" s="479"/>
      <c r="ROT747" s="479"/>
      <c r="ROU747" s="479"/>
      <c r="ROV747" s="479"/>
      <c r="ROW747" s="479"/>
      <c r="ROX747" s="479"/>
      <c r="ROY747" s="479"/>
      <c r="ROZ747" s="479"/>
      <c r="RPA747" s="479"/>
      <c r="RPB747" s="479"/>
      <c r="RPC747" s="479"/>
      <c r="RPD747" s="479"/>
      <c r="RPE747" s="479"/>
      <c r="RPF747" s="479"/>
      <c r="RPG747" s="479"/>
      <c r="RPH747" s="479"/>
      <c r="RPI747" s="479"/>
      <c r="RPJ747" s="479"/>
      <c r="RPK747" s="479"/>
      <c r="RPL747" s="479"/>
      <c r="RPM747" s="479"/>
      <c r="RPN747" s="479"/>
      <c r="RPO747" s="479"/>
      <c r="RPP747" s="479"/>
      <c r="RPQ747" s="479"/>
      <c r="RPR747" s="479"/>
      <c r="RPS747" s="479"/>
      <c r="RPT747" s="479"/>
      <c r="RPU747" s="479"/>
      <c r="RPV747" s="479"/>
      <c r="RPW747" s="479"/>
      <c r="RPX747" s="479"/>
      <c r="RPY747" s="479"/>
      <c r="RPZ747" s="479"/>
      <c r="RQA747" s="479"/>
      <c r="RQB747" s="479"/>
      <c r="RQC747" s="479"/>
      <c r="RQD747" s="479"/>
      <c r="RQE747" s="479"/>
      <c r="RQF747" s="479"/>
      <c r="RQG747" s="479"/>
      <c r="RQH747" s="479"/>
      <c r="RQI747" s="479"/>
      <c r="RQJ747" s="479"/>
      <c r="RQK747" s="479"/>
      <c r="RQL747" s="479"/>
      <c r="RQM747" s="479"/>
      <c r="RQN747" s="479"/>
      <c r="RQO747" s="479"/>
      <c r="RQP747" s="479"/>
      <c r="RQQ747" s="479"/>
      <c r="RQR747" s="479"/>
      <c r="RQS747" s="479"/>
      <c r="RQT747" s="479"/>
      <c r="RQU747" s="479"/>
      <c r="RQV747" s="479"/>
      <c r="RQW747" s="479"/>
      <c r="RQX747" s="479"/>
      <c r="RQY747" s="479"/>
      <c r="RQZ747" s="479"/>
      <c r="RRA747" s="479"/>
      <c r="RRB747" s="479"/>
      <c r="RRC747" s="479"/>
      <c r="RRD747" s="479"/>
      <c r="RRE747" s="479"/>
      <c r="RRF747" s="479"/>
      <c r="RRG747" s="479"/>
      <c r="RRH747" s="479"/>
      <c r="RRI747" s="479"/>
      <c r="RRJ747" s="479"/>
      <c r="RRK747" s="479"/>
      <c r="RRL747" s="479"/>
      <c r="RRM747" s="479"/>
      <c r="RRN747" s="479"/>
      <c r="RRO747" s="479"/>
      <c r="RRP747" s="479"/>
      <c r="RRQ747" s="479"/>
      <c r="RRR747" s="479"/>
      <c r="RRS747" s="479"/>
      <c r="RRT747" s="479"/>
      <c r="RRU747" s="479"/>
      <c r="RRV747" s="479"/>
      <c r="RRW747" s="479"/>
      <c r="RRX747" s="479"/>
      <c r="RRY747" s="479"/>
      <c r="RRZ747" s="479"/>
      <c r="RSA747" s="479"/>
      <c r="RSB747" s="479"/>
      <c r="RSC747" s="479"/>
      <c r="RSD747" s="479"/>
      <c r="RSE747" s="479"/>
      <c r="RSF747" s="479"/>
      <c r="RSG747" s="479"/>
      <c r="RSH747" s="479"/>
      <c r="RSI747" s="479"/>
      <c r="RSJ747" s="479"/>
      <c r="RSK747" s="479"/>
      <c r="RSL747" s="479"/>
      <c r="RSM747" s="479"/>
      <c r="RSN747" s="479"/>
      <c r="RSO747" s="479"/>
      <c r="RSP747" s="479"/>
      <c r="RSQ747" s="479"/>
      <c r="RSR747" s="479"/>
      <c r="RSS747" s="479"/>
      <c r="RST747" s="479"/>
      <c r="RSU747" s="479"/>
      <c r="RSV747" s="479"/>
      <c r="RSW747" s="479"/>
      <c r="RSX747" s="479"/>
      <c r="RSY747" s="479"/>
      <c r="RSZ747" s="479"/>
      <c r="RTA747" s="479"/>
      <c r="RTB747" s="479"/>
      <c r="RTC747" s="479"/>
      <c r="RTD747" s="479"/>
      <c r="RTE747" s="479"/>
      <c r="RTF747" s="479"/>
      <c r="RTG747" s="479"/>
      <c r="RTH747" s="479"/>
      <c r="RTI747" s="479"/>
      <c r="RTJ747" s="479"/>
      <c r="RTK747" s="479"/>
      <c r="RTL747" s="479"/>
      <c r="RTM747" s="479"/>
      <c r="RTN747" s="479"/>
      <c r="RTO747" s="479"/>
      <c r="RTP747" s="479"/>
      <c r="RTQ747" s="479"/>
      <c r="RTR747" s="479"/>
      <c r="RTS747" s="479"/>
      <c r="RTT747" s="479"/>
      <c r="RTU747" s="479"/>
      <c r="RTV747" s="479"/>
      <c r="RTW747" s="479"/>
      <c r="RTX747" s="479"/>
      <c r="RTY747" s="479"/>
      <c r="RTZ747" s="479"/>
      <c r="RUA747" s="479"/>
      <c r="RUB747" s="479"/>
      <c r="RUC747" s="479"/>
      <c r="RUD747" s="479"/>
      <c r="RUE747" s="479"/>
      <c r="RUF747" s="479"/>
      <c r="RUG747" s="479"/>
      <c r="RUH747" s="479"/>
      <c r="RUI747" s="479"/>
      <c r="RUJ747" s="479"/>
      <c r="RUK747" s="479"/>
      <c r="RUL747" s="479"/>
      <c r="RUM747" s="479"/>
      <c r="RUN747" s="479"/>
      <c r="RUO747" s="479"/>
      <c r="RUP747" s="479"/>
      <c r="RUQ747" s="479"/>
      <c r="RUR747" s="479"/>
      <c r="RUS747" s="479"/>
      <c r="RUT747" s="479"/>
      <c r="RUU747" s="479"/>
      <c r="RUV747" s="479"/>
      <c r="RUW747" s="479"/>
      <c r="RUX747" s="479"/>
      <c r="RUY747" s="479"/>
      <c r="RUZ747" s="479"/>
      <c r="RVA747" s="479"/>
      <c r="RVB747" s="479"/>
      <c r="RVC747" s="479"/>
      <c r="RVD747" s="479"/>
      <c r="RVE747" s="479"/>
      <c r="RVF747" s="479"/>
      <c r="RVG747" s="479"/>
      <c r="RVH747" s="479"/>
      <c r="RVI747" s="479"/>
      <c r="RVJ747" s="479"/>
      <c r="RVK747" s="479"/>
      <c r="RVL747" s="479"/>
      <c r="RVM747" s="479"/>
      <c r="RVN747" s="479"/>
      <c r="RVO747" s="479"/>
      <c r="RVP747" s="479"/>
      <c r="RVQ747" s="479"/>
      <c r="RVR747" s="479"/>
      <c r="RVS747" s="479"/>
      <c r="RVT747" s="479"/>
      <c r="RVU747" s="479"/>
      <c r="RVV747" s="479"/>
      <c r="RVW747" s="479"/>
      <c r="RVX747" s="479"/>
      <c r="RVY747" s="479"/>
      <c r="RVZ747" s="479"/>
      <c r="RWA747" s="479"/>
      <c r="RWB747" s="479"/>
      <c r="RWC747" s="479"/>
      <c r="RWD747" s="479"/>
      <c r="RWE747" s="479"/>
      <c r="RWF747" s="479"/>
      <c r="RWG747" s="479"/>
      <c r="RWH747" s="479"/>
      <c r="RWI747" s="479"/>
      <c r="RWJ747" s="479"/>
      <c r="RWK747" s="479"/>
      <c r="RWL747" s="479"/>
      <c r="RWM747" s="479"/>
      <c r="RWN747" s="479"/>
      <c r="RWO747" s="479"/>
      <c r="RWP747" s="479"/>
      <c r="RWQ747" s="479"/>
      <c r="RWR747" s="479"/>
      <c r="RWS747" s="479"/>
      <c r="RWT747" s="479"/>
      <c r="RWU747" s="479"/>
      <c r="RWV747" s="479"/>
      <c r="RWW747" s="479"/>
      <c r="RWX747" s="479"/>
      <c r="RWY747" s="479"/>
      <c r="RWZ747" s="479"/>
      <c r="RXA747" s="479"/>
      <c r="RXB747" s="479"/>
      <c r="RXC747" s="479"/>
      <c r="RXD747" s="479"/>
      <c r="RXE747" s="479"/>
      <c r="RXF747" s="479"/>
      <c r="RXG747" s="479"/>
      <c r="RXH747" s="479"/>
      <c r="RXI747" s="479"/>
      <c r="RXJ747" s="479"/>
      <c r="RXK747" s="479"/>
      <c r="RXL747" s="479"/>
      <c r="RXM747" s="479"/>
      <c r="RXN747" s="479"/>
      <c r="RXO747" s="479"/>
      <c r="RXP747" s="479"/>
      <c r="RXQ747" s="479"/>
      <c r="RXR747" s="479"/>
      <c r="RXS747" s="479"/>
      <c r="RXT747" s="479"/>
      <c r="RXU747" s="479"/>
      <c r="RXV747" s="479"/>
      <c r="RXW747" s="479"/>
      <c r="RXX747" s="479"/>
      <c r="RXY747" s="479"/>
      <c r="RXZ747" s="479"/>
      <c r="RYA747" s="479"/>
      <c r="RYB747" s="479"/>
      <c r="RYC747" s="479"/>
      <c r="RYD747" s="479"/>
      <c r="RYE747" s="479"/>
      <c r="RYF747" s="479"/>
      <c r="RYG747" s="479"/>
      <c r="RYH747" s="479"/>
      <c r="RYI747" s="479"/>
      <c r="RYJ747" s="479"/>
      <c r="RYK747" s="479"/>
      <c r="RYL747" s="479"/>
      <c r="RYM747" s="479"/>
      <c r="RYN747" s="479"/>
      <c r="RYO747" s="479"/>
      <c r="RYP747" s="479"/>
      <c r="RYQ747" s="479"/>
      <c r="RYR747" s="479"/>
      <c r="RYS747" s="479"/>
      <c r="RYT747" s="479"/>
      <c r="RYU747" s="479"/>
      <c r="RYV747" s="479"/>
      <c r="RYW747" s="479"/>
      <c r="RYX747" s="479"/>
      <c r="RYY747" s="479"/>
      <c r="RYZ747" s="479"/>
      <c r="RZA747" s="479"/>
      <c r="RZB747" s="479"/>
      <c r="RZC747" s="479"/>
      <c r="RZD747" s="479"/>
      <c r="RZE747" s="479"/>
      <c r="RZF747" s="479"/>
      <c r="RZG747" s="479"/>
      <c r="RZH747" s="479"/>
      <c r="RZI747" s="479"/>
      <c r="RZJ747" s="479"/>
      <c r="RZK747" s="479"/>
      <c r="RZL747" s="479"/>
      <c r="RZM747" s="479"/>
      <c r="RZN747" s="479"/>
      <c r="RZO747" s="479"/>
      <c r="RZP747" s="479"/>
      <c r="RZQ747" s="479"/>
      <c r="RZR747" s="479"/>
      <c r="RZS747" s="479"/>
      <c r="RZT747" s="479"/>
      <c r="RZU747" s="479"/>
      <c r="RZV747" s="479"/>
      <c r="RZW747" s="479"/>
      <c r="RZX747" s="479"/>
      <c r="RZY747" s="479"/>
      <c r="RZZ747" s="479"/>
      <c r="SAA747" s="479"/>
      <c r="SAB747" s="479"/>
      <c r="SAC747" s="479"/>
      <c r="SAD747" s="479"/>
      <c r="SAE747" s="479"/>
      <c r="SAF747" s="479"/>
      <c r="SAG747" s="479"/>
      <c r="SAH747" s="479"/>
      <c r="SAI747" s="479"/>
      <c r="SAJ747" s="479"/>
      <c r="SAK747" s="479"/>
      <c r="SAL747" s="479"/>
      <c r="SAM747" s="479"/>
      <c r="SAN747" s="479"/>
      <c r="SAO747" s="479"/>
      <c r="SAP747" s="479"/>
      <c r="SAQ747" s="479"/>
      <c r="SAR747" s="479"/>
      <c r="SAS747" s="479"/>
      <c r="SAT747" s="479"/>
      <c r="SAU747" s="479"/>
      <c r="SAV747" s="479"/>
      <c r="SAW747" s="479"/>
      <c r="SAX747" s="479"/>
      <c r="SAY747" s="479"/>
      <c r="SAZ747" s="479"/>
      <c r="SBA747" s="479"/>
      <c r="SBB747" s="479"/>
      <c r="SBC747" s="479"/>
      <c r="SBD747" s="479"/>
      <c r="SBE747" s="479"/>
      <c r="SBF747" s="479"/>
      <c r="SBG747" s="479"/>
      <c r="SBH747" s="479"/>
      <c r="SBI747" s="479"/>
      <c r="SBJ747" s="479"/>
      <c r="SBK747" s="479"/>
      <c r="SBL747" s="479"/>
      <c r="SBM747" s="479"/>
      <c r="SBN747" s="479"/>
      <c r="SBO747" s="479"/>
      <c r="SBP747" s="479"/>
      <c r="SBQ747" s="479"/>
      <c r="SBR747" s="479"/>
      <c r="SBS747" s="479"/>
      <c r="SBT747" s="479"/>
      <c r="SBU747" s="479"/>
      <c r="SBV747" s="479"/>
      <c r="SBW747" s="479"/>
      <c r="SBX747" s="479"/>
      <c r="SBY747" s="479"/>
      <c r="SBZ747" s="479"/>
      <c r="SCA747" s="479"/>
      <c r="SCB747" s="479"/>
      <c r="SCC747" s="479"/>
      <c r="SCD747" s="479"/>
      <c r="SCE747" s="479"/>
      <c r="SCF747" s="479"/>
      <c r="SCG747" s="479"/>
      <c r="SCH747" s="479"/>
      <c r="SCI747" s="479"/>
      <c r="SCJ747" s="479"/>
      <c r="SCK747" s="479"/>
      <c r="SCL747" s="479"/>
      <c r="SCM747" s="479"/>
      <c r="SCN747" s="479"/>
      <c r="SCO747" s="479"/>
      <c r="SCP747" s="479"/>
      <c r="SCQ747" s="479"/>
      <c r="SCR747" s="479"/>
      <c r="SCS747" s="479"/>
      <c r="SCT747" s="479"/>
      <c r="SCU747" s="479"/>
      <c r="SCV747" s="479"/>
      <c r="SCW747" s="479"/>
      <c r="SCX747" s="479"/>
      <c r="SCY747" s="479"/>
      <c r="SCZ747" s="479"/>
      <c r="SDA747" s="479"/>
      <c r="SDB747" s="479"/>
      <c r="SDC747" s="479"/>
      <c r="SDD747" s="479"/>
      <c r="SDE747" s="479"/>
      <c r="SDF747" s="479"/>
      <c r="SDG747" s="479"/>
      <c r="SDH747" s="479"/>
      <c r="SDI747" s="479"/>
      <c r="SDJ747" s="479"/>
      <c r="SDK747" s="479"/>
      <c r="SDL747" s="479"/>
      <c r="SDM747" s="479"/>
      <c r="SDN747" s="479"/>
      <c r="SDO747" s="479"/>
      <c r="SDP747" s="479"/>
      <c r="SDQ747" s="479"/>
      <c r="SDR747" s="479"/>
      <c r="SDS747" s="479"/>
      <c r="SDT747" s="479"/>
      <c r="SDU747" s="479"/>
      <c r="SDV747" s="479"/>
      <c r="SDW747" s="479"/>
      <c r="SDX747" s="479"/>
      <c r="SDY747" s="479"/>
      <c r="SDZ747" s="479"/>
      <c r="SEA747" s="479"/>
      <c r="SEB747" s="479"/>
      <c r="SEC747" s="479"/>
      <c r="SED747" s="479"/>
      <c r="SEE747" s="479"/>
      <c r="SEF747" s="479"/>
      <c r="SEG747" s="479"/>
      <c r="SEH747" s="479"/>
      <c r="SEI747" s="479"/>
      <c r="SEJ747" s="479"/>
      <c r="SEK747" s="479"/>
      <c r="SEL747" s="479"/>
      <c r="SEM747" s="479"/>
      <c r="SEN747" s="479"/>
      <c r="SEO747" s="479"/>
      <c r="SEP747" s="479"/>
      <c r="SEQ747" s="479"/>
      <c r="SER747" s="479"/>
      <c r="SES747" s="479"/>
      <c r="SET747" s="479"/>
      <c r="SEU747" s="479"/>
      <c r="SEV747" s="479"/>
      <c r="SEW747" s="479"/>
      <c r="SEX747" s="479"/>
      <c r="SEY747" s="479"/>
      <c r="SEZ747" s="479"/>
      <c r="SFA747" s="479"/>
      <c r="SFB747" s="479"/>
      <c r="SFC747" s="479"/>
      <c r="SFD747" s="479"/>
      <c r="SFE747" s="479"/>
      <c r="SFF747" s="479"/>
      <c r="SFG747" s="479"/>
      <c r="SFH747" s="479"/>
      <c r="SFI747" s="479"/>
      <c r="SFJ747" s="479"/>
      <c r="SFK747" s="479"/>
      <c r="SFL747" s="479"/>
      <c r="SFM747" s="479"/>
      <c r="SFN747" s="479"/>
      <c r="SFO747" s="479"/>
      <c r="SFP747" s="479"/>
      <c r="SFQ747" s="479"/>
      <c r="SFR747" s="479"/>
      <c r="SFS747" s="479"/>
      <c r="SFT747" s="479"/>
      <c r="SFU747" s="479"/>
      <c r="SFV747" s="479"/>
      <c r="SFW747" s="479"/>
      <c r="SFX747" s="479"/>
      <c r="SFY747" s="479"/>
      <c r="SFZ747" s="479"/>
      <c r="SGA747" s="479"/>
      <c r="SGB747" s="479"/>
      <c r="SGC747" s="479"/>
      <c r="SGD747" s="479"/>
      <c r="SGE747" s="479"/>
      <c r="SGF747" s="479"/>
      <c r="SGG747" s="479"/>
      <c r="SGH747" s="479"/>
      <c r="SGI747" s="479"/>
      <c r="SGJ747" s="479"/>
      <c r="SGK747" s="479"/>
      <c r="SGL747" s="479"/>
      <c r="SGM747" s="479"/>
      <c r="SGN747" s="479"/>
      <c r="SGO747" s="479"/>
      <c r="SGP747" s="479"/>
      <c r="SGQ747" s="479"/>
      <c r="SGR747" s="479"/>
      <c r="SGS747" s="479"/>
      <c r="SGT747" s="479"/>
      <c r="SGU747" s="479"/>
      <c r="SGV747" s="479"/>
      <c r="SGW747" s="479"/>
      <c r="SGX747" s="479"/>
      <c r="SGY747" s="479"/>
      <c r="SGZ747" s="479"/>
      <c r="SHA747" s="479"/>
      <c r="SHB747" s="479"/>
      <c r="SHC747" s="479"/>
      <c r="SHD747" s="479"/>
      <c r="SHE747" s="479"/>
      <c r="SHF747" s="479"/>
      <c r="SHG747" s="479"/>
      <c r="SHH747" s="479"/>
      <c r="SHI747" s="479"/>
      <c r="SHJ747" s="479"/>
      <c r="SHK747" s="479"/>
      <c r="SHL747" s="479"/>
      <c r="SHM747" s="479"/>
      <c r="SHN747" s="479"/>
      <c r="SHO747" s="479"/>
      <c r="SHP747" s="479"/>
      <c r="SHQ747" s="479"/>
      <c r="SHR747" s="479"/>
      <c r="SHS747" s="479"/>
      <c r="SHT747" s="479"/>
      <c r="SHU747" s="479"/>
      <c r="SHV747" s="479"/>
      <c r="SHW747" s="479"/>
      <c r="SHX747" s="479"/>
      <c r="SHY747" s="479"/>
      <c r="SHZ747" s="479"/>
      <c r="SIA747" s="479"/>
      <c r="SIB747" s="479"/>
      <c r="SIC747" s="479"/>
      <c r="SID747" s="479"/>
      <c r="SIE747" s="479"/>
      <c r="SIF747" s="479"/>
      <c r="SIG747" s="479"/>
      <c r="SIH747" s="479"/>
      <c r="SII747" s="479"/>
      <c r="SIJ747" s="479"/>
      <c r="SIK747" s="479"/>
      <c r="SIL747" s="479"/>
      <c r="SIM747" s="479"/>
      <c r="SIN747" s="479"/>
      <c r="SIO747" s="479"/>
      <c r="SIP747" s="479"/>
      <c r="SIQ747" s="479"/>
      <c r="SIR747" s="479"/>
      <c r="SIS747" s="479"/>
      <c r="SIT747" s="479"/>
      <c r="SIU747" s="479"/>
      <c r="SIV747" s="479"/>
      <c r="SIW747" s="479"/>
      <c r="SIX747" s="479"/>
      <c r="SIY747" s="479"/>
      <c r="SIZ747" s="479"/>
      <c r="SJA747" s="479"/>
      <c r="SJB747" s="479"/>
      <c r="SJC747" s="479"/>
      <c r="SJD747" s="479"/>
      <c r="SJE747" s="479"/>
      <c r="SJF747" s="479"/>
      <c r="SJG747" s="479"/>
      <c r="SJH747" s="479"/>
      <c r="SJI747" s="479"/>
      <c r="SJJ747" s="479"/>
      <c r="SJK747" s="479"/>
      <c r="SJL747" s="479"/>
      <c r="SJM747" s="479"/>
      <c r="SJN747" s="479"/>
      <c r="SJO747" s="479"/>
      <c r="SJP747" s="479"/>
      <c r="SJQ747" s="479"/>
      <c r="SJR747" s="479"/>
      <c r="SJS747" s="479"/>
      <c r="SJT747" s="479"/>
      <c r="SJU747" s="479"/>
      <c r="SJV747" s="479"/>
      <c r="SJW747" s="479"/>
      <c r="SJX747" s="479"/>
      <c r="SJY747" s="479"/>
      <c r="SJZ747" s="479"/>
      <c r="SKA747" s="479"/>
      <c r="SKB747" s="479"/>
      <c r="SKC747" s="479"/>
      <c r="SKD747" s="479"/>
      <c r="SKE747" s="479"/>
      <c r="SKF747" s="479"/>
      <c r="SKG747" s="479"/>
      <c r="SKH747" s="479"/>
      <c r="SKI747" s="479"/>
      <c r="SKJ747" s="479"/>
      <c r="SKK747" s="479"/>
      <c r="SKL747" s="479"/>
      <c r="SKM747" s="479"/>
      <c r="SKN747" s="479"/>
      <c r="SKO747" s="479"/>
      <c r="SKP747" s="479"/>
      <c r="SKQ747" s="479"/>
      <c r="SKR747" s="479"/>
      <c r="SKS747" s="479"/>
      <c r="SKT747" s="479"/>
      <c r="SKU747" s="479"/>
      <c r="SKV747" s="479"/>
      <c r="SKW747" s="479"/>
      <c r="SKX747" s="479"/>
      <c r="SKY747" s="479"/>
      <c r="SKZ747" s="479"/>
      <c r="SLA747" s="479"/>
      <c r="SLB747" s="479"/>
      <c r="SLC747" s="479"/>
      <c r="SLD747" s="479"/>
      <c r="SLE747" s="479"/>
      <c r="SLF747" s="479"/>
      <c r="SLG747" s="479"/>
      <c r="SLH747" s="479"/>
      <c r="SLI747" s="479"/>
      <c r="SLJ747" s="479"/>
      <c r="SLK747" s="479"/>
      <c r="SLL747" s="479"/>
      <c r="SLM747" s="479"/>
      <c r="SLN747" s="479"/>
      <c r="SLO747" s="479"/>
      <c r="SLP747" s="479"/>
      <c r="SLQ747" s="479"/>
      <c r="SLR747" s="479"/>
      <c r="SLS747" s="479"/>
      <c r="SLT747" s="479"/>
      <c r="SLU747" s="479"/>
      <c r="SLV747" s="479"/>
      <c r="SLW747" s="479"/>
      <c r="SLX747" s="479"/>
      <c r="SLY747" s="479"/>
      <c r="SLZ747" s="479"/>
      <c r="SMA747" s="479"/>
      <c r="SMB747" s="479"/>
      <c r="SMC747" s="479"/>
      <c r="SMD747" s="479"/>
      <c r="SME747" s="479"/>
      <c r="SMF747" s="479"/>
      <c r="SMG747" s="479"/>
      <c r="SMH747" s="479"/>
      <c r="SMI747" s="479"/>
      <c r="SMJ747" s="479"/>
      <c r="SMK747" s="479"/>
      <c r="SML747" s="479"/>
      <c r="SMM747" s="479"/>
      <c r="SMN747" s="479"/>
      <c r="SMO747" s="479"/>
      <c r="SMP747" s="479"/>
      <c r="SMQ747" s="479"/>
      <c r="SMR747" s="479"/>
      <c r="SMS747" s="479"/>
      <c r="SMT747" s="479"/>
      <c r="SMU747" s="479"/>
      <c r="SMV747" s="479"/>
      <c r="SMW747" s="479"/>
      <c r="SMX747" s="479"/>
      <c r="SMY747" s="479"/>
      <c r="SMZ747" s="479"/>
      <c r="SNA747" s="479"/>
      <c r="SNB747" s="479"/>
      <c r="SNC747" s="479"/>
      <c r="SND747" s="479"/>
      <c r="SNE747" s="479"/>
      <c r="SNF747" s="479"/>
      <c r="SNG747" s="479"/>
      <c r="SNH747" s="479"/>
      <c r="SNI747" s="479"/>
      <c r="SNJ747" s="479"/>
      <c r="SNK747" s="479"/>
      <c r="SNL747" s="479"/>
      <c r="SNM747" s="479"/>
      <c r="SNN747" s="479"/>
      <c r="SNO747" s="479"/>
      <c r="SNP747" s="479"/>
      <c r="SNQ747" s="479"/>
      <c r="SNR747" s="479"/>
      <c r="SNS747" s="479"/>
      <c r="SNT747" s="479"/>
      <c r="SNU747" s="479"/>
      <c r="SNV747" s="479"/>
      <c r="SNW747" s="479"/>
      <c r="SNX747" s="479"/>
      <c r="SNY747" s="479"/>
      <c r="SNZ747" s="479"/>
      <c r="SOA747" s="479"/>
      <c r="SOB747" s="479"/>
      <c r="SOC747" s="479"/>
      <c r="SOD747" s="479"/>
      <c r="SOE747" s="479"/>
      <c r="SOF747" s="479"/>
      <c r="SOG747" s="479"/>
      <c r="SOH747" s="479"/>
      <c r="SOI747" s="479"/>
      <c r="SOJ747" s="479"/>
      <c r="SOK747" s="479"/>
      <c r="SOL747" s="479"/>
      <c r="SOM747" s="479"/>
      <c r="SON747" s="479"/>
      <c r="SOO747" s="479"/>
      <c r="SOP747" s="479"/>
      <c r="SOQ747" s="479"/>
      <c r="SOR747" s="479"/>
      <c r="SOS747" s="479"/>
      <c r="SOT747" s="479"/>
      <c r="SOU747" s="479"/>
      <c r="SOV747" s="479"/>
      <c r="SOW747" s="479"/>
      <c r="SOX747" s="479"/>
      <c r="SOY747" s="479"/>
      <c r="SOZ747" s="479"/>
      <c r="SPA747" s="479"/>
      <c r="SPB747" s="479"/>
      <c r="SPC747" s="479"/>
      <c r="SPD747" s="479"/>
      <c r="SPE747" s="479"/>
      <c r="SPF747" s="479"/>
      <c r="SPG747" s="479"/>
      <c r="SPH747" s="479"/>
      <c r="SPI747" s="479"/>
      <c r="SPJ747" s="479"/>
      <c r="SPK747" s="479"/>
      <c r="SPL747" s="479"/>
      <c r="SPM747" s="479"/>
      <c r="SPN747" s="479"/>
      <c r="SPO747" s="479"/>
      <c r="SPP747" s="479"/>
      <c r="SPQ747" s="479"/>
      <c r="SPR747" s="479"/>
      <c r="SPS747" s="479"/>
      <c r="SPT747" s="479"/>
      <c r="SPU747" s="479"/>
      <c r="SPV747" s="479"/>
      <c r="SPW747" s="479"/>
      <c r="SPX747" s="479"/>
      <c r="SPY747" s="479"/>
      <c r="SPZ747" s="479"/>
      <c r="SQA747" s="479"/>
      <c r="SQB747" s="479"/>
      <c r="SQC747" s="479"/>
      <c r="SQD747" s="479"/>
      <c r="SQE747" s="479"/>
      <c r="SQF747" s="479"/>
      <c r="SQG747" s="479"/>
      <c r="SQH747" s="479"/>
      <c r="SQI747" s="479"/>
      <c r="SQJ747" s="479"/>
      <c r="SQK747" s="479"/>
      <c r="SQL747" s="479"/>
      <c r="SQM747" s="479"/>
      <c r="SQN747" s="479"/>
      <c r="SQO747" s="479"/>
      <c r="SQP747" s="479"/>
      <c r="SQQ747" s="479"/>
      <c r="SQR747" s="479"/>
      <c r="SQS747" s="479"/>
      <c r="SQT747" s="479"/>
      <c r="SQU747" s="479"/>
      <c r="SQV747" s="479"/>
      <c r="SQW747" s="479"/>
      <c r="SQX747" s="479"/>
      <c r="SQY747" s="479"/>
      <c r="SQZ747" s="479"/>
      <c r="SRA747" s="479"/>
      <c r="SRB747" s="479"/>
      <c r="SRC747" s="479"/>
      <c r="SRD747" s="479"/>
      <c r="SRE747" s="479"/>
      <c r="SRF747" s="479"/>
      <c r="SRG747" s="479"/>
      <c r="SRH747" s="479"/>
      <c r="SRI747" s="479"/>
      <c r="SRJ747" s="479"/>
      <c r="SRK747" s="479"/>
      <c r="SRL747" s="479"/>
      <c r="SRM747" s="479"/>
      <c r="SRN747" s="479"/>
      <c r="SRO747" s="479"/>
      <c r="SRP747" s="479"/>
      <c r="SRQ747" s="479"/>
      <c r="SRR747" s="479"/>
      <c r="SRS747" s="479"/>
      <c r="SRT747" s="479"/>
      <c r="SRU747" s="479"/>
      <c r="SRV747" s="479"/>
      <c r="SRW747" s="479"/>
      <c r="SRX747" s="479"/>
      <c r="SRY747" s="479"/>
      <c r="SRZ747" s="479"/>
      <c r="SSA747" s="479"/>
      <c r="SSB747" s="479"/>
      <c r="SSC747" s="479"/>
      <c r="SSD747" s="479"/>
      <c r="SSE747" s="479"/>
      <c r="SSF747" s="479"/>
      <c r="SSG747" s="479"/>
      <c r="SSH747" s="479"/>
      <c r="SSI747" s="479"/>
      <c r="SSJ747" s="479"/>
      <c r="SSK747" s="479"/>
      <c r="SSL747" s="479"/>
      <c r="SSM747" s="479"/>
      <c r="SSN747" s="479"/>
      <c r="SSO747" s="479"/>
      <c r="SSP747" s="479"/>
      <c r="SSQ747" s="479"/>
      <c r="SSR747" s="479"/>
      <c r="SSS747" s="479"/>
      <c r="SST747" s="479"/>
      <c r="SSU747" s="479"/>
      <c r="SSV747" s="479"/>
      <c r="SSW747" s="479"/>
      <c r="SSX747" s="479"/>
      <c r="SSY747" s="479"/>
      <c r="SSZ747" s="479"/>
      <c r="STA747" s="479"/>
      <c r="STB747" s="479"/>
      <c r="STC747" s="479"/>
      <c r="STD747" s="479"/>
      <c r="STE747" s="479"/>
      <c r="STF747" s="479"/>
      <c r="STG747" s="479"/>
      <c r="STH747" s="479"/>
      <c r="STI747" s="479"/>
      <c r="STJ747" s="479"/>
      <c r="STK747" s="479"/>
      <c r="STL747" s="479"/>
      <c r="STM747" s="479"/>
      <c r="STN747" s="479"/>
      <c r="STO747" s="479"/>
      <c r="STP747" s="479"/>
      <c r="STQ747" s="479"/>
      <c r="STR747" s="479"/>
      <c r="STS747" s="479"/>
      <c r="STT747" s="479"/>
      <c r="STU747" s="479"/>
      <c r="STV747" s="479"/>
      <c r="STW747" s="479"/>
      <c r="STX747" s="479"/>
      <c r="STY747" s="479"/>
      <c r="STZ747" s="479"/>
      <c r="SUA747" s="479"/>
      <c r="SUB747" s="479"/>
      <c r="SUC747" s="479"/>
      <c r="SUD747" s="479"/>
      <c r="SUE747" s="479"/>
      <c r="SUF747" s="479"/>
      <c r="SUG747" s="479"/>
      <c r="SUH747" s="479"/>
      <c r="SUI747" s="479"/>
      <c r="SUJ747" s="479"/>
      <c r="SUK747" s="479"/>
      <c r="SUL747" s="479"/>
      <c r="SUM747" s="479"/>
      <c r="SUN747" s="479"/>
      <c r="SUO747" s="479"/>
      <c r="SUP747" s="479"/>
      <c r="SUQ747" s="479"/>
      <c r="SUR747" s="479"/>
      <c r="SUS747" s="479"/>
      <c r="SUT747" s="479"/>
      <c r="SUU747" s="479"/>
      <c r="SUV747" s="479"/>
      <c r="SUW747" s="479"/>
      <c r="SUX747" s="479"/>
      <c r="SUY747" s="479"/>
      <c r="SUZ747" s="479"/>
      <c r="SVA747" s="479"/>
      <c r="SVB747" s="479"/>
      <c r="SVC747" s="479"/>
      <c r="SVD747" s="479"/>
      <c r="SVE747" s="479"/>
      <c r="SVF747" s="479"/>
      <c r="SVG747" s="479"/>
      <c r="SVH747" s="479"/>
      <c r="SVI747" s="479"/>
      <c r="SVJ747" s="479"/>
      <c r="SVK747" s="479"/>
      <c r="SVL747" s="479"/>
      <c r="SVM747" s="479"/>
      <c r="SVN747" s="479"/>
      <c r="SVO747" s="479"/>
      <c r="SVP747" s="479"/>
      <c r="SVQ747" s="479"/>
      <c r="SVR747" s="479"/>
      <c r="SVS747" s="479"/>
      <c r="SVT747" s="479"/>
      <c r="SVU747" s="479"/>
      <c r="SVV747" s="479"/>
      <c r="SVW747" s="479"/>
      <c r="SVX747" s="479"/>
      <c r="SVY747" s="479"/>
      <c r="SVZ747" s="479"/>
      <c r="SWA747" s="479"/>
      <c r="SWB747" s="479"/>
      <c r="SWC747" s="479"/>
      <c r="SWD747" s="479"/>
      <c r="SWE747" s="479"/>
      <c r="SWF747" s="479"/>
      <c r="SWG747" s="479"/>
      <c r="SWH747" s="479"/>
      <c r="SWI747" s="479"/>
      <c r="SWJ747" s="479"/>
      <c r="SWK747" s="479"/>
      <c r="SWL747" s="479"/>
      <c r="SWM747" s="479"/>
      <c r="SWN747" s="479"/>
      <c r="SWO747" s="479"/>
      <c r="SWP747" s="479"/>
      <c r="SWQ747" s="479"/>
      <c r="SWR747" s="479"/>
      <c r="SWS747" s="479"/>
      <c r="SWT747" s="479"/>
      <c r="SWU747" s="479"/>
      <c r="SWV747" s="479"/>
      <c r="SWW747" s="479"/>
      <c r="SWX747" s="479"/>
      <c r="SWY747" s="479"/>
      <c r="SWZ747" s="479"/>
      <c r="SXA747" s="479"/>
      <c r="SXB747" s="479"/>
      <c r="SXC747" s="479"/>
      <c r="SXD747" s="479"/>
      <c r="SXE747" s="479"/>
      <c r="SXF747" s="479"/>
      <c r="SXG747" s="479"/>
      <c r="SXH747" s="479"/>
      <c r="SXI747" s="479"/>
      <c r="SXJ747" s="479"/>
      <c r="SXK747" s="479"/>
      <c r="SXL747" s="479"/>
      <c r="SXM747" s="479"/>
      <c r="SXN747" s="479"/>
      <c r="SXO747" s="479"/>
      <c r="SXP747" s="479"/>
      <c r="SXQ747" s="479"/>
      <c r="SXR747" s="479"/>
      <c r="SXS747" s="479"/>
      <c r="SXT747" s="479"/>
      <c r="SXU747" s="479"/>
      <c r="SXV747" s="479"/>
      <c r="SXW747" s="479"/>
      <c r="SXX747" s="479"/>
      <c r="SXY747" s="479"/>
      <c r="SXZ747" s="479"/>
      <c r="SYA747" s="479"/>
      <c r="SYB747" s="479"/>
      <c r="SYC747" s="479"/>
      <c r="SYD747" s="479"/>
      <c r="SYE747" s="479"/>
      <c r="SYF747" s="479"/>
      <c r="SYG747" s="479"/>
      <c r="SYH747" s="479"/>
      <c r="SYI747" s="479"/>
      <c r="SYJ747" s="479"/>
      <c r="SYK747" s="479"/>
      <c r="SYL747" s="479"/>
      <c r="SYM747" s="479"/>
      <c r="SYN747" s="479"/>
      <c r="SYO747" s="479"/>
      <c r="SYP747" s="479"/>
      <c r="SYQ747" s="479"/>
      <c r="SYR747" s="479"/>
      <c r="SYS747" s="479"/>
      <c r="SYT747" s="479"/>
      <c r="SYU747" s="479"/>
      <c r="SYV747" s="479"/>
      <c r="SYW747" s="479"/>
      <c r="SYX747" s="479"/>
      <c r="SYY747" s="479"/>
      <c r="SYZ747" s="479"/>
      <c r="SZA747" s="479"/>
      <c r="SZB747" s="479"/>
      <c r="SZC747" s="479"/>
      <c r="SZD747" s="479"/>
      <c r="SZE747" s="479"/>
      <c r="SZF747" s="479"/>
      <c r="SZG747" s="479"/>
      <c r="SZH747" s="479"/>
      <c r="SZI747" s="479"/>
      <c r="SZJ747" s="479"/>
      <c r="SZK747" s="479"/>
      <c r="SZL747" s="479"/>
      <c r="SZM747" s="479"/>
      <c r="SZN747" s="479"/>
      <c r="SZO747" s="479"/>
      <c r="SZP747" s="479"/>
      <c r="SZQ747" s="479"/>
      <c r="SZR747" s="479"/>
      <c r="SZS747" s="479"/>
      <c r="SZT747" s="479"/>
      <c r="SZU747" s="479"/>
      <c r="SZV747" s="479"/>
      <c r="SZW747" s="479"/>
      <c r="SZX747" s="479"/>
      <c r="SZY747" s="479"/>
      <c r="SZZ747" s="479"/>
      <c r="TAA747" s="479"/>
      <c r="TAB747" s="479"/>
      <c r="TAC747" s="479"/>
      <c r="TAD747" s="479"/>
      <c r="TAE747" s="479"/>
      <c r="TAF747" s="479"/>
      <c r="TAG747" s="479"/>
      <c r="TAH747" s="479"/>
      <c r="TAI747" s="479"/>
      <c r="TAJ747" s="479"/>
      <c r="TAK747" s="479"/>
      <c r="TAL747" s="479"/>
      <c r="TAM747" s="479"/>
      <c r="TAN747" s="479"/>
      <c r="TAO747" s="479"/>
      <c r="TAP747" s="479"/>
      <c r="TAQ747" s="479"/>
      <c r="TAR747" s="479"/>
      <c r="TAS747" s="479"/>
      <c r="TAT747" s="479"/>
      <c r="TAU747" s="479"/>
      <c r="TAV747" s="479"/>
      <c r="TAW747" s="479"/>
      <c r="TAX747" s="479"/>
      <c r="TAY747" s="479"/>
      <c r="TAZ747" s="479"/>
      <c r="TBA747" s="479"/>
      <c r="TBB747" s="479"/>
      <c r="TBC747" s="479"/>
      <c r="TBD747" s="479"/>
      <c r="TBE747" s="479"/>
      <c r="TBF747" s="479"/>
      <c r="TBG747" s="479"/>
      <c r="TBH747" s="479"/>
      <c r="TBI747" s="479"/>
      <c r="TBJ747" s="479"/>
      <c r="TBK747" s="479"/>
      <c r="TBL747" s="479"/>
      <c r="TBM747" s="479"/>
      <c r="TBN747" s="479"/>
      <c r="TBO747" s="479"/>
      <c r="TBP747" s="479"/>
      <c r="TBQ747" s="479"/>
      <c r="TBR747" s="479"/>
      <c r="TBS747" s="479"/>
      <c r="TBT747" s="479"/>
      <c r="TBU747" s="479"/>
      <c r="TBV747" s="479"/>
      <c r="TBW747" s="479"/>
      <c r="TBX747" s="479"/>
      <c r="TBY747" s="479"/>
      <c r="TBZ747" s="479"/>
      <c r="TCA747" s="479"/>
      <c r="TCB747" s="479"/>
      <c r="TCC747" s="479"/>
      <c r="TCD747" s="479"/>
      <c r="TCE747" s="479"/>
      <c r="TCF747" s="479"/>
      <c r="TCG747" s="479"/>
      <c r="TCH747" s="479"/>
      <c r="TCI747" s="479"/>
      <c r="TCJ747" s="479"/>
      <c r="TCK747" s="479"/>
      <c r="TCL747" s="479"/>
      <c r="TCM747" s="479"/>
      <c r="TCN747" s="479"/>
      <c r="TCO747" s="479"/>
      <c r="TCP747" s="479"/>
      <c r="TCQ747" s="479"/>
      <c r="TCR747" s="479"/>
      <c r="TCS747" s="479"/>
      <c r="TCT747" s="479"/>
      <c r="TCU747" s="479"/>
      <c r="TCV747" s="479"/>
      <c r="TCW747" s="479"/>
      <c r="TCX747" s="479"/>
      <c r="TCY747" s="479"/>
      <c r="TCZ747" s="479"/>
      <c r="TDA747" s="479"/>
      <c r="TDB747" s="479"/>
      <c r="TDC747" s="479"/>
      <c r="TDD747" s="479"/>
      <c r="TDE747" s="479"/>
      <c r="TDF747" s="479"/>
      <c r="TDG747" s="479"/>
      <c r="TDH747" s="479"/>
      <c r="TDI747" s="479"/>
      <c r="TDJ747" s="479"/>
      <c r="TDK747" s="479"/>
      <c r="TDL747" s="479"/>
      <c r="TDM747" s="479"/>
      <c r="TDN747" s="479"/>
      <c r="TDO747" s="479"/>
      <c r="TDP747" s="479"/>
      <c r="TDQ747" s="479"/>
      <c r="TDR747" s="479"/>
      <c r="TDS747" s="479"/>
      <c r="TDT747" s="479"/>
      <c r="TDU747" s="479"/>
      <c r="TDV747" s="479"/>
      <c r="TDW747" s="479"/>
      <c r="TDX747" s="479"/>
      <c r="TDY747" s="479"/>
      <c r="TDZ747" s="479"/>
      <c r="TEA747" s="479"/>
      <c r="TEB747" s="479"/>
      <c r="TEC747" s="479"/>
      <c r="TED747" s="479"/>
      <c r="TEE747" s="479"/>
      <c r="TEF747" s="479"/>
      <c r="TEG747" s="479"/>
      <c r="TEH747" s="479"/>
      <c r="TEI747" s="479"/>
      <c r="TEJ747" s="479"/>
      <c r="TEK747" s="479"/>
      <c r="TEL747" s="479"/>
      <c r="TEM747" s="479"/>
      <c r="TEN747" s="479"/>
      <c r="TEO747" s="479"/>
      <c r="TEP747" s="479"/>
      <c r="TEQ747" s="479"/>
      <c r="TER747" s="479"/>
      <c r="TES747" s="479"/>
      <c r="TET747" s="479"/>
      <c r="TEU747" s="479"/>
      <c r="TEV747" s="479"/>
      <c r="TEW747" s="479"/>
      <c r="TEX747" s="479"/>
      <c r="TEY747" s="479"/>
      <c r="TEZ747" s="479"/>
      <c r="TFA747" s="479"/>
      <c r="TFB747" s="479"/>
      <c r="TFC747" s="479"/>
      <c r="TFD747" s="479"/>
      <c r="TFE747" s="479"/>
      <c r="TFF747" s="479"/>
      <c r="TFG747" s="479"/>
      <c r="TFH747" s="479"/>
      <c r="TFI747" s="479"/>
      <c r="TFJ747" s="479"/>
      <c r="TFK747" s="479"/>
      <c r="TFL747" s="479"/>
      <c r="TFM747" s="479"/>
      <c r="TFN747" s="479"/>
      <c r="TFO747" s="479"/>
      <c r="TFP747" s="479"/>
      <c r="TFQ747" s="479"/>
      <c r="TFR747" s="479"/>
      <c r="TFS747" s="479"/>
      <c r="TFT747" s="479"/>
      <c r="TFU747" s="479"/>
      <c r="TFV747" s="479"/>
      <c r="TFW747" s="479"/>
      <c r="TFX747" s="479"/>
      <c r="TFY747" s="479"/>
      <c r="TFZ747" s="479"/>
      <c r="TGA747" s="479"/>
      <c r="TGB747" s="479"/>
      <c r="TGC747" s="479"/>
      <c r="TGD747" s="479"/>
      <c r="TGE747" s="479"/>
      <c r="TGF747" s="479"/>
      <c r="TGG747" s="479"/>
      <c r="TGH747" s="479"/>
      <c r="TGI747" s="479"/>
      <c r="TGJ747" s="479"/>
      <c r="TGK747" s="479"/>
      <c r="TGL747" s="479"/>
      <c r="TGM747" s="479"/>
      <c r="TGN747" s="479"/>
      <c r="TGO747" s="479"/>
      <c r="TGP747" s="479"/>
      <c r="TGQ747" s="479"/>
      <c r="TGR747" s="479"/>
      <c r="TGS747" s="479"/>
      <c r="TGT747" s="479"/>
      <c r="TGU747" s="479"/>
      <c r="TGV747" s="479"/>
      <c r="TGW747" s="479"/>
      <c r="TGX747" s="479"/>
      <c r="TGY747" s="479"/>
      <c r="TGZ747" s="479"/>
      <c r="THA747" s="479"/>
      <c r="THB747" s="479"/>
      <c r="THC747" s="479"/>
      <c r="THD747" s="479"/>
      <c r="THE747" s="479"/>
      <c r="THF747" s="479"/>
      <c r="THG747" s="479"/>
      <c r="THH747" s="479"/>
      <c r="THI747" s="479"/>
      <c r="THJ747" s="479"/>
      <c r="THK747" s="479"/>
      <c r="THL747" s="479"/>
      <c r="THM747" s="479"/>
      <c r="THN747" s="479"/>
      <c r="THO747" s="479"/>
      <c r="THP747" s="479"/>
      <c r="THQ747" s="479"/>
      <c r="THR747" s="479"/>
      <c r="THS747" s="479"/>
      <c r="THT747" s="479"/>
      <c r="THU747" s="479"/>
      <c r="THV747" s="479"/>
      <c r="THW747" s="479"/>
      <c r="THX747" s="479"/>
      <c r="THY747" s="479"/>
      <c r="THZ747" s="479"/>
      <c r="TIA747" s="479"/>
      <c r="TIB747" s="479"/>
      <c r="TIC747" s="479"/>
      <c r="TID747" s="479"/>
      <c r="TIE747" s="479"/>
      <c r="TIF747" s="479"/>
      <c r="TIG747" s="479"/>
      <c r="TIH747" s="479"/>
      <c r="TII747" s="479"/>
      <c r="TIJ747" s="479"/>
      <c r="TIK747" s="479"/>
      <c r="TIL747" s="479"/>
      <c r="TIM747" s="479"/>
      <c r="TIN747" s="479"/>
      <c r="TIO747" s="479"/>
      <c r="TIP747" s="479"/>
      <c r="TIQ747" s="479"/>
      <c r="TIR747" s="479"/>
      <c r="TIS747" s="479"/>
      <c r="TIT747" s="479"/>
      <c r="TIU747" s="479"/>
      <c r="TIV747" s="479"/>
      <c r="TIW747" s="479"/>
      <c r="TIX747" s="479"/>
      <c r="TIY747" s="479"/>
      <c r="TIZ747" s="479"/>
      <c r="TJA747" s="479"/>
      <c r="TJB747" s="479"/>
      <c r="TJC747" s="479"/>
      <c r="TJD747" s="479"/>
      <c r="TJE747" s="479"/>
      <c r="TJF747" s="479"/>
      <c r="TJG747" s="479"/>
      <c r="TJH747" s="479"/>
      <c r="TJI747" s="479"/>
      <c r="TJJ747" s="479"/>
      <c r="TJK747" s="479"/>
      <c r="TJL747" s="479"/>
      <c r="TJM747" s="479"/>
      <c r="TJN747" s="479"/>
      <c r="TJO747" s="479"/>
      <c r="TJP747" s="479"/>
      <c r="TJQ747" s="479"/>
      <c r="TJR747" s="479"/>
      <c r="TJS747" s="479"/>
      <c r="TJT747" s="479"/>
      <c r="TJU747" s="479"/>
      <c r="TJV747" s="479"/>
      <c r="TJW747" s="479"/>
      <c r="TJX747" s="479"/>
      <c r="TJY747" s="479"/>
      <c r="TJZ747" s="479"/>
      <c r="TKA747" s="479"/>
      <c r="TKB747" s="479"/>
      <c r="TKC747" s="479"/>
      <c r="TKD747" s="479"/>
      <c r="TKE747" s="479"/>
      <c r="TKF747" s="479"/>
      <c r="TKG747" s="479"/>
      <c r="TKH747" s="479"/>
      <c r="TKI747" s="479"/>
      <c r="TKJ747" s="479"/>
      <c r="TKK747" s="479"/>
      <c r="TKL747" s="479"/>
      <c r="TKM747" s="479"/>
      <c r="TKN747" s="479"/>
      <c r="TKO747" s="479"/>
      <c r="TKP747" s="479"/>
      <c r="TKQ747" s="479"/>
      <c r="TKR747" s="479"/>
      <c r="TKS747" s="479"/>
      <c r="TKT747" s="479"/>
      <c r="TKU747" s="479"/>
      <c r="TKV747" s="479"/>
      <c r="TKW747" s="479"/>
      <c r="TKX747" s="479"/>
      <c r="TKY747" s="479"/>
      <c r="TKZ747" s="479"/>
      <c r="TLA747" s="479"/>
      <c r="TLB747" s="479"/>
      <c r="TLC747" s="479"/>
      <c r="TLD747" s="479"/>
      <c r="TLE747" s="479"/>
      <c r="TLF747" s="479"/>
      <c r="TLG747" s="479"/>
      <c r="TLH747" s="479"/>
      <c r="TLI747" s="479"/>
      <c r="TLJ747" s="479"/>
      <c r="TLK747" s="479"/>
      <c r="TLL747" s="479"/>
      <c r="TLM747" s="479"/>
      <c r="TLN747" s="479"/>
      <c r="TLO747" s="479"/>
      <c r="TLP747" s="479"/>
      <c r="TLQ747" s="479"/>
      <c r="TLR747" s="479"/>
      <c r="TLS747" s="479"/>
      <c r="TLT747" s="479"/>
      <c r="TLU747" s="479"/>
      <c r="TLV747" s="479"/>
      <c r="TLW747" s="479"/>
      <c r="TLX747" s="479"/>
      <c r="TLY747" s="479"/>
      <c r="TLZ747" s="479"/>
      <c r="TMA747" s="479"/>
      <c r="TMB747" s="479"/>
      <c r="TMC747" s="479"/>
      <c r="TMD747" s="479"/>
      <c r="TME747" s="479"/>
      <c r="TMF747" s="479"/>
      <c r="TMG747" s="479"/>
      <c r="TMH747" s="479"/>
      <c r="TMI747" s="479"/>
      <c r="TMJ747" s="479"/>
      <c r="TMK747" s="479"/>
      <c r="TML747" s="479"/>
      <c r="TMM747" s="479"/>
      <c r="TMN747" s="479"/>
      <c r="TMO747" s="479"/>
      <c r="TMP747" s="479"/>
      <c r="TMQ747" s="479"/>
      <c r="TMR747" s="479"/>
      <c r="TMS747" s="479"/>
      <c r="TMT747" s="479"/>
      <c r="TMU747" s="479"/>
      <c r="TMV747" s="479"/>
      <c r="TMW747" s="479"/>
      <c r="TMX747" s="479"/>
      <c r="TMY747" s="479"/>
      <c r="TMZ747" s="479"/>
      <c r="TNA747" s="479"/>
      <c r="TNB747" s="479"/>
      <c r="TNC747" s="479"/>
      <c r="TND747" s="479"/>
      <c r="TNE747" s="479"/>
      <c r="TNF747" s="479"/>
      <c r="TNG747" s="479"/>
      <c r="TNH747" s="479"/>
      <c r="TNI747" s="479"/>
      <c r="TNJ747" s="479"/>
      <c r="TNK747" s="479"/>
      <c r="TNL747" s="479"/>
      <c r="TNM747" s="479"/>
      <c r="TNN747" s="479"/>
      <c r="TNO747" s="479"/>
      <c r="TNP747" s="479"/>
      <c r="TNQ747" s="479"/>
      <c r="TNR747" s="479"/>
      <c r="TNS747" s="479"/>
      <c r="TNT747" s="479"/>
      <c r="TNU747" s="479"/>
      <c r="TNV747" s="479"/>
      <c r="TNW747" s="479"/>
      <c r="TNX747" s="479"/>
      <c r="TNY747" s="479"/>
      <c r="TNZ747" s="479"/>
      <c r="TOA747" s="479"/>
      <c r="TOB747" s="479"/>
      <c r="TOC747" s="479"/>
      <c r="TOD747" s="479"/>
      <c r="TOE747" s="479"/>
      <c r="TOF747" s="479"/>
      <c r="TOG747" s="479"/>
      <c r="TOH747" s="479"/>
      <c r="TOI747" s="479"/>
      <c r="TOJ747" s="479"/>
      <c r="TOK747" s="479"/>
      <c r="TOL747" s="479"/>
      <c r="TOM747" s="479"/>
      <c r="TON747" s="479"/>
      <c r="TOO747" s="479"/>
      <c r="TOP747" s="479"/>
      <c r="TOQ747" s="479"/>
      <c r="TOR747" s="479"/>
      <c r="TOS747" s="479"/>
      <c r="TOT747" s="479"/>
      <c r="TOU747" s="479"/>
      <c r="TOV747" s="479"/>
      <c r="TOW747" s="479"/>
      <c r="TOX747" s="479"/>
      <c r="TOY747" s="479"/>
      <c r="TOZ747" s="479"/>
      <c r="TPA747" s="479"/>
      <c r="TPB747" s="479"/>
      <c r="TPC747" s="479"/>
      <c r="TPD747" s="479"/>
      <c r="TPE747" s="479"/>
      <c r="TPF747" s="479"/>
      <c r="TPG747" s="479"/>
      <c r="TPH747" s="479"/>
      <c r="TPI747" s="479"/>
      <c r="TPJ747" s="479"/>
      <c r="TPK747" s="479"/>
      <c r="TPL747" s="479"/>
      <c r="TPM747" s="479"/>
      <c r="TPN747" s="479"/>
      <c r="TPO747" s="479"/>
      <c r="TPP747" s="479"/>
      <c r="TPQ747" s="479"/>
      <c r="TPR747" s="479"/>
      <c r="TPS747" s="479"/>
      <c r="TPT747" s="479"/>
      <c r="TPU747" s="479"/>
      <c r="TPV747" s="479"/>
      <c r="TPW747" s="479"/>
      <c r="TPX747" s="479"/>
      <c r="TPY747" s="479"/>
      <c r="TPZ747" s="479"/>
      <c r="TQA747" s="479"/>
      <c r="TQB747" s="479"/>
      <c r="TQC747" s="479"/>
      <c r="TQD747" s="479"/>
      <c r="TQE747" s="479"/>
      <c r="TQF747" s="479"/>
      <c r="TQG747" s="479"/>
      <c r="TQH747" s="479"/>
      <c r="TQI747" s="479"/>
      <c r="TQJ747" s="479"/>
      <c r="TQK747" s="479"/>
      <c r="TQL747" s="479"/>
      <c r="TQM747" s="479"/>
      <c r="TQN747" s="479"/>
      <c r="TQO747" s="479"/>
      <c r="TQP747" s="479"/>
      <c r="TQQ747" s="479"/>
      <c r="TQR747" s="479"/>
      <c r="TQS747" s="479"/>
      <c r="TQT747" s="479"/>
      <c r="TQU747" s="479"/>
      <c r="TQV747" s="479"/>
      <c r="TQW747" s="479"/>
      <c r="TQX747" s="479"/>
      <c r="TQY747" s="479"/>
      <c r="TQZ747" s="479"/>
      <c r="TRA747" s="479"/>
      <c r="TRB747" s="479"/>
      <c r="TRC747" s="479"/>
      <c r="TRD747" s="479"/>
      <c r="TRE747" s="479"/>
      <c r="TRF747" s="479"/>
      <c r="TRG747" s="479"/>
      <c r="TRH747" s="479"/>
      <c r="TRI747" s="479"/>
      <c r="TRJ747" s="479"/>
      <c r="TRK747" s="479"/>
      <c r="TRL747" s="479"/>
      <c r="TRM747" s="479"/>
      <c r="TRN747" s="479"/>
      <c r="TRO747" s="479"/>
      <c r="TRP747" s="479"/>
      <c r="TRQ747" s="479"/>
      <c r="TRR747" s="479"/>
      <c r="TRS747" s="479"/>
      <c r="TRT747" s="479"/>
      <c r="TRU747" s="479"/>
      <c r="TRV747" s="479"/>
      <c r="TRW747" s="479"/>
      <c r="TRX747" s="479"/>
      <c r="TRY747" s="479"/>
      <c r="TRZ747" s="479"/>
      <c r="TSA747" s="479"/>
      <c r="TSB747" s="479"/>
      <c r="TSC747" s="479"/>
      <c r="TSD747" s="479"/>
      <c r="TSE747" s="479"/>
      <c r="TSF747" s="479"/>
      <c r="TSG747" s="479"/>
      <c r="TSH747" s="479"/>
      <c r="TSI747" s="479"/>
      <c r="TSJ747" s="479"/>
      <c r="TSK747" s="479"/>
      <c r="TSL747" s="479"/>
      <c r="TSM747" s="479"/>
      <c r="TSN747" s="479"/>
      <c r="TSO747" s="479"/>
      <c r="TSP747" s="479"/>
      <c r="TSQ747" s="479"/>
      <c r="TSR747" s="479"/>
      <c r="TSS747" s="479"/>
      <c r="TST747" s="479"/>
      <c r="TSU747" s="479"/>
      <c r="TSV747" s="479"/>
      <c r="TSW747" s="479"/>
      <c r="TSX747" s="479"/>
      <c r="TSY747" s="479"/>
      <c r="TSZ747" s="479"/>
      <c r="TTA747" s="479"/>
      <c r="TTB747" s="479"/>
      <c r="TTC747" s="479"/>
      <c r="TTD747" s="479"/>
      <c r="TTE747" s="479"/>
      <c r="TTF747" s="479"/>
      <c r="TTG747" s="479"/>
      <c r="TTH747" s="479"/>
      <c r="TTI747" s="479"/>
      <c r="TTJ747" s="479"/>
      <c r="TTK747" s="479"/>
      <c r="TTL747" s="479"/>
      <c r="TTM747" s="479"/>
      <c r="TTN747" s="479"/>
      <c r="TTO747" s="479"/>
      <c r="TTP747" s="479"/>
      <c r="TTQ747" s="479"/>
      <c r="TTR747" s="479"/>
      <c r="TTS747" s="479"/>
      <c r="TTT747" s="479"/>
      <c r="TTU747" s="479"/>
      <c r="TTV747" s="479"/>
      <c r="TTW747" s="479"/>
      <c r="TTX747" s="479"/>
      <c r="TTY747" s="479"/>
      <c r="TTZ747" s="479"/>
      <c r="TUA747" s="479"/>
      <c r="TUB747" s="479"/>
      <c r="TUC747" s="479"/>
      <c r="TUD747" s="479"/>
      <c r="TUE747" s="479"/>
      <c r="TUF747" s="479"/>
      <c r="TUG747" s="479"/>
      <c r="TUH747" s="479"/>
      <c r="TUI747" s="479"/>
      <c r="TUJ747" s="479"/>
      <c r="TUK747" s="479"/>
      <c r="TUL747" s="479"/>
      <c r="TUM747" s="479"/>
      <c r="TUN747" s="479"/>
      <c r="TUO747" s="479"/>
      <c r="TUP747" s="479"/>
      <c r="TUQ747" s="479"/>
      <c r="TUR747" s="479"/>
      <c r="TUS747" s="479"/>
      <c r="TUT747" s="479"/>
      <c r="TUU747" s="479"/>
      <c r="TUV747" s="479"/>
      <c r="TUW747" s="479"/>
      <c r="TUX747" s="479"/>
      <c r="TUY747" s="479"/>
      <c r="TUZ747" s="479"/>
      <c r="TVA747" s="479"/>
      <c r="TVB747" s="479"/>
      <c r="TVC747" s="479"/>
      <c r="TVD747" s="479"/>
      <c r="TVE747" s="479"/>
      <c r="TVF747" s="479"/>
      <c r="TVG747" s="479"/>
      <c r="TVH747" s="479"/>
      <c r="TVI747" s="479"/>
      <c r="TVJ747" s="479"/>
      <c r="TVK747" s="479"/>
      <c r="TVL747" s="479"/>
      <c r="TVM747" s="479"/>
      <c r="TVN747" s="479"/>
      <c r="TVO747" s="479"/>
      <c r="TVP747" s="479"/>
      <c r="TVQ747" s="479"/>
      <c r="TVR747" s="479"/>
      <c r="TVS747" s="479"/>
      <c r="TVT747" s="479"/>
      <c r="TVU747" s="479"/>
      <c r="TVV747" s="479"/>
      <c r="TVW747" s="479"/>
      <c r="TVX747" s="479"/>
      <c r="TVY747" s="479"/>
      <c r="TVZ747" s="479"/>
      <c r="TWA747" s="479"/>
      <c r="TWB747" s="479"/>
      <c r="TWC747" s="479"/>
      <c r="TWD747" s="479"/>
      <c r="TWE747" s="479"/>
      <c r="TWF747" s="479"/>
      <c r="TWG747" s="479"/>
      <c r="TWH747" s="479"/>
      <c r="TWI747" s="479"/>
      <c r="TWJ747" s="479"/>
      <c r="TWK747" s="479"/>
      <c r="TWL747" s="479"/>
      <c r="TWM747" s="479"/>
      <c r="TWN747" s="479"/>
      <c r="TWO747" s="479"/>
      <c r="TWP747" s="479"/>
      <c r="TWQ747" s="479"/>
      <c r="TWR747" s="479"/>
      <c r="TWS747" s="479"/>
      <c r="TWT747" s="479"/>
      <c r="TWU747" s="479"/>
      <c r="TWV747" s="479"/>
      <c r="TWW747" s="479"/>
      <c r="TWX747" s="479"/>
      <c r="TWY747" s="479"/>
      <c r="TWZ747" s="479"/>
      <c r="TXA747" s="479"/>
      <c r="TXB747" s="479"/>
      <c r="TXC747" s="479"/>
      <c r="TXD747" s="479"/>
      <c r="TXE747" s="479"/>
      <c r="TXF747" s="479"/>
      <c r="TXG747" s="479"/>
      <c r="TXH747" s="479"/>
      <c r="TXI747" s="479"/>
      <c r="TXJ747" s="479"/>
      <c r="TXK747" s="479"/>
      <c r="TXL747" s="479"/>
      <c r="TXM747" s="479"/>
      <c r="TXN747" s="479"/>
      <c r="TXO747" s="479"/>
      <c r="TXP747" s="479"/>
      <c r="TXQ747" s="479"/>
      <c r="TXR747" s="479"/>
      <c r="TXS747" s="479"/>
      <c r="TXT747" s="479"/>
      <c r="TXU747" s="479"/>
      <c r="TXV747" s="479"/>
      <c r="TXW747" s="479"/>
      <c r="TXX747" s="479"/>
      <c r="TXY747" s="479"/>
      <c r="TXZ747" s="479"/>
      <c r="TYA747" s="479"/>
      <c r="TYB747" s="479"/>
      <c r="TYC747" s="479"/>
      <c r="TYD747" s="479"/>
      <c r="TYE747" s="479"/>
      <c r="TYF747" s="479"/>
      <c r="TYG747" s="479"/>
      <c r="TYH747" s="479"/>
      <c r="TYI747" s="479"/>
      <c r="TYJ747" s="479"/>
      <c r="TYK747" s="479"/>
      <c r="TYL747" s="479"/>
      <c r="TYM747" s="479"/>
      <c r="TYN747" s="479"/>
      <c r="TYO747" s="479"/>
      <c r="TYP747" s="479"/>
      <c r="TYQ747" s="479"/>
      <c r="TYR747" s="479"/>
      <c r="TYS747" s="479"/>
      <c r="TYT747" s="479"/>
      <c r="TYU747" s="479"/>
      <c r="TYV747" s="479"/>
      <c r="TYW747" s="479"/>
      <c r="TYX747" s="479"/>
      <c r="TYY747" s="479"/>
      <c r="TYZ747" s="479"/>
      <c r="TZA747" s="479"/>
      <c r="TZB747" s="479"/>
      <c r="TZC747" s="479"/>
      <c r="TZD747" s="479"/>
      <c r="TZE747" s="479"/>
      <c r="TZF747" s="479"/>
      <c r="TZG747" s="479"/>
      <c r="TZH747" s="479"/>
      <c r="TZI747" s="479"/>
      <c r="TZJ747" s="479"/>
      <c r="TZK747" s="479"/>
      <c r="TZL747" s="479"/>
      <c r="TZM747" s="479"/>
      <c r="TZN747" s="479"/>
      <c r="TZO747" s="479"/>
      <c r="TZP747" s="479"/>
      <c r="TZQ747" s="479"/>
      <c r="TZR747" s="479"/>
      <c r="TZS747" s="479"/>
      <c r="TZT747" s="479"/>
      <c r="TZU747" s="479"/>
      <c r="TZV747" s="479"/>
      <c r="TZW747" s="479"/>
      <c r="TZX747" s="479"/>
      <c r="TZY747" s="479"/>
      <c r="TZZ747" s="479"/>
      <c r="UAA747" s="479"/>
      <c r="UAB747" s="479"/>
      <c r="UAC747" s="479"/>
      <c r="UAD747" s="479"/>
      <c r="UAE747" s="479"/>
      <c r="UAF747" s="479"/>
      <c r="UAG747" s="479"/>
      <c r="UAH747" s="479"/>
      <c r="UAI747" s="479"/>
      <c r="UAJ747" s="479"/>
      <c r="UAK747" s="479"/>
      <c r="UAL747" s="479"/>
      <c r="UAM747" s="479"/>
      <c r="UAN747" s="479"/>
      <c r="UAO747" s="479"/>
      <c r="UAP747" s="479"/>
      <c r="UAQ747" s="479"/>
      <c r="UAR747" s="479"/>
      <c r="UAS747" s="479"/>
      <c r="UAT747" s="479"/>
      <c r="UAU747" s="479"/>
      <c r="UAV747" s="479"/>
      <c r="UAW747" s="479"/>
      <c r="UAX747" s="479"/>
      <c r="UAY747" s="479"/>
      <c r="UAZ747" s="479"/>
      <c r="UBA747" s="479"/>
      <c r="UBB747" s="479"/>
      <c r="UBC747" s="479"/>
      <c r="UBD747" s="479"/>
      <c r="UBE747" s="479"/>
      <c r="UBF747" s="479"/>
      <c r="UBG747" s="479"/>
      <c r="UBH747" s="479"/>
      <c r="UBI747" s="479"/>
      <c r="UBJ747" s="479"/>
      <c r="UBK747" s="479"/>
      <c r="UBL747" s="479"/>
      <c r="UBM747" s="479"/>
      <c r="UBN747" s="479"/>
      <c r="UBO747" s="479"/>
      <c r="UBP747" s="479"/>
      <c r="UBQ747" s="479"/>
      <c r="UBR747" s="479"/>
      <c r="UBS747" s="479"/>
      <c r="UBT747" s="479"/>
      <c r="UBU747" s="479"/>
      <c r="UBV747" s="479"/>
      <c r="UBW747" s="479"/>
      <c r="UBX747" s="479"/>
      <c r="UBY747" s="479"/>
      <c r="UBZ747" s="479"/>
      <c r="UCA747" s="479"/>
      <c r="UCB747" s="479"/>
      <c r="UCC747" s="479"/>
      <c r="UCD747" s="479"/>
      <c r="UCE747" s="479"/>
      <c r="UCF747" s="479"/>
      <c r="UCG747" s="479"/>
      <c r="UCH747" s="479"/>
      <c r="UCI747" s="479"/>
      <c r="UCJ747" s="479"/>
      <c r="UCK747" s="479"/>
      <c r="UCL747" s="479"/>
      <c r="UCM747" s="479"/>
      <c r="UCN747" s="479"/>
      <c r="UCO747" s="479"/>
      <c r="UCP747" s="479"/>
      <c r="UCQ747" s="479"/>
      <c r="UCR747" s="479"/>
      <c r="UCS747" s="479"/>
      <c r="UCT747" s="479"/>
      <c r="UCU747" s="479"/>
      <c r="UCV747" s="479"/>
      <c r="UCW747" s="479"/>
      <c r="UCX747" s="479"/>
      <c r="UCY747" s="479"/>
      <c r="UCZ747" s="479"/>
      <c r="UDA747" s="479"/>
      <c r="UDB747" s="479"/>
      <c r="UDC747" s="479"/>
      <c r="UDD747" s="479"/>
      <c r="UDE747" s="479"/>
      <c r="UDF747" s="479"/>
      <c r="UDG747" s="479"/>
      <c r="UDH747" s="479"/>
      <c r="UDI747" s="479"/>
      <c r="UDJ747" s="479"/>
      <c r="UDK747" s="479"/>
      <c r="UDL747" s="479"/>
      <c r="UDM747" s="479"/>
      <c r="UDN747" s="479"/>
      <c r="UDO747" s="479"/>
      <c r="UDP747" s="479"/>
      <c r="UDQ747" s="479"/>
      <c r="UDR747" s="479"/>
      <c r="UDS747" s="479"/>
      <c r="UDT747" s="479"/>
      <c r="UDU747" s="479"/>
      <c r="UDV747" s="479"/>
      <c r="UDW747" s="479"/>
      <c r="UDX747" s="479"/>
      <c r="UDY747" s="479"/>
      <c r="UDZ747" s="479"/>
      <c r="UEA747" s="479"/>
      <c r="UEB747" s="479"/>
      <c r="UEC747" s="479"/>
      <c r="UED747" s="479"/>
      <c r="UEE747" s="479"/>
      <c r="UEF747" s="479"/>
      <c r="UEG747" s="479"/>
      <c r="UEH747" s="479"/>
      <c r="UEI747" s="479"/>
      <c r="UEJ747" s="479"/>
      <c r="UEK747" s="479"/>
      <c r="UEL747" s="479"/>
      <c r="UEM747" s="479"/>
      <c r="UEN747" s="479"/>
      <c r="UEO747" s="479"/>
      <c r="UEP747" s="479"/>
      <c r="UEQ747" s="479"/>
      <c r="UER747" s="479"/>
      <c r="UES747" s="479"/>
      <c r="UET747" s="479"/>
      <c r="UEU747" s="479"/>
      <c r="UEV747" s="479"/>
      <c r="UEW747" s="479"/>
      <c r="UEX747" s="479"/>
      <c r="UEY747" s="479"/>
      <c r="UEZ747" s="479"/>
      <c r="UFA747" s="479"/>
      <c r="UFB747" s="479"/>
      <c r="UFC747" s="479"/>
      <c r="UFD747" s="479"/>
      <c r="UFE747" s="479"/>
      <c r="UFF747" s="479"/>
      <c r="UFG747" s="479"/>
      <c r="UFH747" s="479"/>
      <c r="UFI747" s="479"/>
      <c r="UFJ747" s="479"/>
      <c r="UFK747" s="479"/>
      <c r="UFL747" s="479"/>
      <c r="UFM747" s="479"/>
      <c r="UFN747" s="479"/>
      <c r="UFO747" s="479"/>
      <c r="UFP747" s="479"/>
      <c r="UFQ747" s="479"/>
      <c r="UFR747" s="479"/>
      <c r="UFS747" s="479"/>
      <c r="UFT747" s="479"/>
      <c r="UFU747" s="479"/>
      <c r="UFV747" s="479"/>
      <c r="UFW747" s="479"/>
      <c r="UFX747" s="479"/>
      <c r="UFY747" s="479"/>
      <c r="UFZ747" s="479"/>
      <c r="UGA747" s="479"/>
      <c r="UGB747" s="479"/>
      <c r="UGC747" s="479"/>
      <c r="UGD747" s="479"/>
      <c r="UGE747" s="479"/>
      <c r="UGF747" s="479"/>
      <c r="UGG747" s="479"/>
      <c r="UGH747" s="479"/>
      <c r="UGI747" s="479"/>
      <c r="UGJ747" s="479"/>
      <c r="UGK747" s="479"/>
      <c r="UGL747" s="479"/>
      <c r="UGM747" s="479"/>
      <c r="UGN747" s="479"/>
      <c r="UGO747" s="479"/>
      <c r="UGP747" s="479"/>
      <c r="UGQ747" s="479"/>
      <c r="UGR747" s="479"/>
      <c r="UGS747" s="479"/>
      <c r="UGT747" s="479"/>
      <c r="UGU747" s="479"/>
      <c r="UGV747" s="479"/>
      <c r="UGW747" s="479"/>
      <c r="UGX747" s="479"/>
      <c r="UGY747" s="479"/>
      <c r="UGZ747" s="479"/>
      <c r="UHA747" s="479"/>
      <c r="UHB747" s="479"/>
      <c r="UHC747" s="479"/>
      <c r="UHD747" s="479"/>
      <c r="UHE747" s="479"/>
      <c r="UHF747" s="479"/>
      <c r="UHG747" s="479"/>
      <c r="UHH747" s="479"/>
      <c r="UHI747" s="479"/>
      <c r="UHJ747" s="479"/>
      <c r="UHK747" s="479"/>
      <c r="UHL747" s="479"/>
      <c r="UHM747" s="479"/>
      <c r="UHN747" s="479"/>
      <c r="UHO747" s="479"/>
      <c r="UHP747" s="479"/>
      <c r="UHQ747" s="479"/>
      <c r="UHR747" s="479"/>
      <c r="UHS747" s="479"/>
      <c r="UHT747" s="479"/>
      <c r="UHU747" s="479"/>
      <c r="UHV747" s="479"/>
      <c r="UHW747" s="479"/>
      <c r="UHX747" s="479"/>
      <c r="UHY747" s="479"/>
      <c r="UHZ747" s="479"/>
      <c r="UIA747" s="479"/>
      <c r="UIB747" s="479"/>
      <c r="UIC747" s="479"/>
      <c r="UID747" s="479"/>
      <c r="UIE747" s="479"/>
      <c r="UIF747" s="479"/>
      <c r="UIG747" s="479"/>
      <c r="UIH747" s="479"/>
      <c r="UII747" s="479"/>
      <c r="UIJ747" s="479"/>
      <c r="UIK747" s="479"/>
      <c r="UIL747" s="479"/>
      <c r="UIM747" s="479"/>
      <c r="UIN747" s="479"/>
      <c r="UIO747" s="479"/>
      <c r="UIP747" s="479"/>
      <c r="UIQ747" s="479"/>
      <c r="UIR747" s="479"/>
      <c r="UIS747" s="479"/>
      <c r="UIT747" s="479"/>
      <c r="UIU747" s="479"/>
      <c r="UIV747" s="479"/>
      <c r="UIW747" s="479"/>
      <c r="UIX747" s="479"/>
      <c r="UIY747" s="479"/>
      <c r="UIZ747" s="479"/>
      <c r="UJA747" s="479"/>
      <c r="UJB747" s="479"/>
      <c r="UJC747" s="479"/>
      <c r="UJD747" s="479"/>
      <c r="UJE747" s="479"/>
      <c r="UJF747" s="479"/>
      <c r="UJG747" s="479"/>
      <c r="UJH747" s="479"/>
      <c r="UJI747" s="479"/>
      <c r="UJJ747" s="479"/>
      <c r="UJK747" s="479"/>
      <c r="UJL747" s="479"/>
      <c r="UJM747" s="479"/>
      <c r="UJN747" s="479"/>
      <c r="UJO747" s="479"/>
      <c r="UJP747" s="479"/>
      <c r="UJQ747" s="479"/>
      <c r="UJR747" s="479"/>
      <c r="UJS747" s="479"/>
      <c r="UJT747" s="479"/>
      <c r="UJU747" s="479"/>
      <c r="UJV747" s="479"/>
      <c r="UJW747" s="479"/>
      <c r="UJX747" s="479"/>
      <c r="UJY747" s="479"/>
      <c r="UJZ747" s="479"/>
      <c r="UKA747" s="479"/>
      <c r="UKB747" s="479"/>
      <c r="UKC747" s="479"/>
      <c r="UKD747" s="479"/>
      <c r="UKE747" s="479"/>
      <c r="UKF747" s="479"/>
      <c r="UKG747" s="479"/>
      <c r="UKH747" s="479"/>
      <c r="UKI747" s="479"/>
      <c r="UKJ747" s="479"/>
      <c r="UKK747" s="479"/>
      <c r="UKL747" s="479"/>
      <c r="UKM747" s="479"/>
      <c r="UKN747" s="479"/>
      <c r="UKO747" s="479"/>
      <c r="UKP747" s="479"/>
      <c r="UKQ747" s="479"/>
      <c r="UKR747" s="479"/>
      <c r="UKS747" s="479"/>
      <c r="UKT747" s="479"/>
      <c r="UKU747" s="479"/>
      <c r="UKV747" s="479"/>
      <c r="UKW747" s="479"/>
      <c r="UKX747" s="479"/>
      <c r="UKY747" s="479"/>
      <c r="UKZ747" s="479"/>
      <c r="ULA747" s="479"/>
      <c r="ULB747" s="479"/>
      <c r="ULC747" s="479"/>
      <c r="ULD747" s="479"/>
      <c r="ULE747" s="479"/>
      <c r="ULF747" s="479"/>
      <c r="ULG747" s="479"/>
      <c r="ULH747" s="479"/>
      <c r="ULI747" s="479"/>
      <c r="ULJ747" s="479"/>
      <c r="ULK747" s="479"/>
      <c r="ULL747" s="479"/>
      <c r="ULM747" s="479"/>
      <c r="ULN747" s="479"/>
      <c r="ULO747" s="479"/>
      <c r="ULP747" s="479"/>
      <c r="ULQ747" s="479"/>
      <c r="ULR747" s="479"/>
      <c r="ULS747" s="479"/>
      <c r="ULT747" s="479"/>
      <c r="ULU747" s="479"/>
      <c r="ULV747" s="479"/>
      <c r="ULW747" s="479"/>
      <c r="ULX747" s="479"/>
      <c r="ULY747" s="479"/>
      <c r="ULZ747" s="479"/>
      <c r="UMA747" s="479"/>
      <c r="UMB747" s="479"/>
      <c r="UMC747" s="479"/>
      <c r="UMD747" s="479"/>
      <c r="UME747" s="479"/>
      <c r="UMF747" s="479"/>
      <c r="UMG747" s="479"/>
      <c r="UMH747" s="479"/>
      <c r="UMI747" s="479"/>
      <c r="UMJ747" s="479"/>
      <c r="UMK747" s="479"/>
      <c r="UML747" s="479"/>
      <c r="UMM747" s="479"/>
      <c r="UMN747" s="479"/>
      <c r="UMO747" s="479"/>
      <c r="UMP747" s="479"/>
      <c r="UMQ747" s="479"/>
      <c r="UMR747" s="479"/>
      <c r="UMS747" s="479"/>
      <c r="UMT747" s="479"/>
      <c r="UMU747" s="479"/>
      <c r="UMV747" s="479"/>
      <c r="UMW747" s="479"/>
      <c r="UMX747" s="479"/>
      <c r="UMY747" s="479"/>
      <c r="UMZ747" s="479"/>
      <c r="UNA747" s="479"/>
      <c r="UNB747" s="479"/>
      <c r="UNC747" s="479"/>
      <c r="UND747" s="479"/>
      <c r="UNE747" s="479"/>
      <c r="UNF747" s="479"/>
      <c r="UNG747" s="479"/>
      <c r="UNH747" s="479"/>
      <c r="UNI747" s="479"/>
      <c r="UNJ747" s="479"/>
      <c r="UNK747" s="479"/>
      <c r="UNL747" s="479"/>
      <c r="UNM747" s="479"/>
      <c r="UNN747" s="479"/>
      <c r="UNO747" s="479"/>
      <c r="UNP747" s="479"/>
      <c r="UNQ747" s="479"/>
      <c r="UNR747" s="479"/>
      <c r="UNS747" s="479"/>
      <c r="UNT747" s="479"/>
      <c r="UNU747" s="479"/>
      <c r="UNV747" s="479"/>
      <c r="UNW747" s="479"/>
      <c r="UNX747" s="479"/>
      <c r="UNY747" s="479"/>
      <c r="UNZ747" s="479"/>
      <c r="UOA747" s="479"/>
      <c r="UOB747" s="479"/>
      <c r="UOC747" s="479"/>
      <c r="UOD747" s="479"/>
      <c r="UOE747" s="479"/>
      <c r="UOF747" s="479"/>
      <c r="UOG747" s="479"/>
      <c r="UOH747" s="479"/>
      <c r="UOI747" s="479"/>
      <c r="UOJ747" s="479"/>
      <c r="UOK747" s="479"/>
      <c r="UOL747" s="479"/>
      <c r="UOM747" s="479"/>
      <c r="UON747" s="479"/>
      <c r="UOO747" s="479"/>
      <c r="UOP747" s="479"/>
      <c r="UOQ747" s="479"/>
      <c r="UOR747" s="479"/>
      <c r="UOS747" s="479"/>
      <c r="UOT747" s="479"/>
      <c r="UOU747" s="479"/>
      <c r="UOV747" s="479"/>
      <c r="UOW747" s="479"/>
      <c r="UOX747" s="479"/>
      <c r="UOY747" s="479"/>
      <c r="UOZ747" s="479"/>
      <c r="UPA747" s="479"/>
      <c r="UPB747" s="479"/>
      <c r="UPC747" s="479"/>
      <c r="UPD747" s="479"/>
      <c r="UPE747" s="479"/>
      <c r="UPF747" s="479"/>
      <c r="UPG747" s="479"/>
      <c r="UPH747" s="479"/>
      <c r="UPI747" s="479"/>
      <c r="UPJ747" s="479"/>
      <c r="UPK747" s="479"/>
      <c r="UPL747" s="479"/>
      <c r="UPM747" s="479"/>
      <c r="UPN747" s="479"/>
      <c r="UPO747" s="479"/>
      <c r="UPP747" s="479"/>
      <c r="UPQ747" s="479"/>
      <c r="UPR747" s="479"/>
      <c r="UPS747" s="479"/>
      <c r="UPT747" s="479"/>
      <c r="UPU747" s="479"/>
      <c r="UPV747" s="479"/>
      <c r="UPW747" s="479"/>
      <c r="UPX747" s="479"/>
      <c r="UPY747" s="479"/>
      <c r="UPZ747" s="479"/>
      <c r="UQA747" s="479"/>
      <c r="UQB747" s="479"/>
      <c r="UQC747" s="479"/>
      <c r="UQD747" s="479"/>
      <c r="UQE747" s="479"/>
      <c r="UQF747" s="479"/>
      <c r="UQG747" s="479"/>
      <c r="UQH747" s="479"/>
      <c r="UQI747" s="479"/>
      <c r="UQJ747" s="479"/>
      <c r="UQK747" s="479"/>
      <c r="UQL747" s="479"/>
      <c r="UQM747" s="479"/>
      <c r="UQN747" s="479"/>
      <c r="UQO747" s="479"/>
      <c r="UQP747" s="479"/>
      <c r="UQQ747" s="479"/>
      <c r="UQR747" s="479"/>
      <c r="UQS747" s="479"/>
      <c r="UQT747" s="479"/>
      <c r="UQU747" s="479"/>
      <c r="UQV747" s="479"/>
      <c r="UQW747" s="479"/>
      <c r="UQX747" s="479"/>
      <c r="UQY747" s="479"/>
      <c r="UQZ747" s="479"/>
      <c r="URA747" s="479"/>
      <c r="URB747" s="479"/>
      <c r="URC747" s="479"/>
      <c r="URD747" s="479"/>
      <c r="URE747" s="479"/>
      <c r="URF747" s="479"/>
      <c r="URG747" s="479"/>
      <c r="URH747" s="479"/>
      <c r="URI747" s="479"/>
      <c r="URJ747" s="479"/>
      <c r="URK747" s="479"/>
      <c r="URL747" s="479"/>
      <c r="URM747" s="479"/>
      <c r="URN747" s="479"/>
      <c r="URO747" s="479"/>
      <c r="URP747" s="479"/>
      <c r="URQ747" s="479"/>
      <c r="URR747" s="479"/>
      <c r="URS747" s="479"/>
      <c r="URT747" s="479"/>
      <c r="URU747" s="479"/>
      <c r="URV747" s="479"/>
      <c r="URW747" s="479"/>
      <c r="URX747" s="479"/>
      <c r="URY747" s="479"/>
      <c r="URZ747" s="479"/>
      <c r="USA747" s="479"/>
      <c r="USB747" s="479"/>
      <c r="USC747" s="479"/>
      <c r="USD747" s="479"/>
      <c r="USE747" s="479"/>
      <c r="USF747" s="479"/>
      <c r="USG747" s="479"/>
      <c r="USH747" s="479"/>
      <c r="USI747" s="479"/>
      <c r="USJ747" s="479"/>
      <c r="USK747" s="479"/>
      <c r="USL747" s="479"/>
      <c r="USM747" s="479"/>
      <c r="USN747" s="479"/>
      <c r="USO747" s="479"/>
      <c r="USP747" s="479"/>
      <c r="USQ747" s="479"/>
      <c r="USR747" s="479"/>
      <c r="USS747" s="479"/>
      <c r="UST747" s="479"/>
      <c r="USU747" s="479"/>
      <c r="USV747" s="479"/>
      <c r="USW747" s="479"/>
      <c r="USX747" s="479"/>
      <c r="USY747" s="479"/>
      <c r="USZ747" s="479"/>
      <c r="UTA747" s="479"/>
      <c r="UTB747" s="479"/>
      <c r="UTC747" s="479"/>
      <c r="UTD747" s="479"/>
      <c r="UTE747" s="479"/>
      <c r="UTF747" s="479"/>
      <c r="UTG747" s="479"/>
      <c r="UTH747" s="479"/>
      <c r="UTI747" s="479"/>
      <c r="UTJ747" s="479"/>
      <c r="UTK747" s="479"/>
      <c r="UTL747" s="479"/>
      <c r="UTM747" s="479"/>
      <c r="UTN747" s="479"/>
      <c r="UTO747" s="479"/>
      <c r="UTP747" s="479"/>
      <c r="UTQ747" s="479"/>
      <c r="UTR747" s="479"/>
      <c r="UTS747" s="479"/>
      <c r="UTT747" s="479"/>
      <c r="UTU747" s="479"/>
      <c r="UTV747" s="479"/>
      <c r="UTW747" s="479"/>
      <c r="UTX747" s="479"/>
      <c r="UTY747" s="479"/>
      <c r="UTZ747" s="479"/>
      <c r="UUA747" s="479"/>
      <c r="UUB747" s="479"/>
      <c r="UUC747" s="479"/>
      <c r="UUD747" s="479"/>
      <c r="UUE747" s="479"/>
      <c r="UUF747" s="479"/>
      <c r="UUG747" s="479"/>
      <c r="UUH747" s="479"/>
      <c r="UUI747" s="479"/>
      <c r="UUJ747" s="479"/>
      <c r="UUK747" s="479"/>
      <c r="UUL747" s="479"/>
      <c r="UUM747" s="479"/>
      <c r="UUN747" s="479"/>
      <c r="UUO747" s="479"/>
      <c r="UUP747" s="479"/>
      <c r="UUQ747" s="479"/>
      <c r="UUR747" s="479"/>
      <c r="UUS747" s="479"/>
      <c r="UUT747" s="479"/>
      <c r="UUU747" s="479"/>
      <c r="UUV747" s="479"/>
      <c r="UUW747" s="479"/>
      <c r="UUX747" s="479"/>
      <c r="UUY747" s="479"/>
      <c r="UUZ747" s="479"/>
      <c r="UVA747" s="479"/>
      <c r="UVB747" s="479"/>
      <c r="UVC747" s="479"/>
      <c r="UVD747" s="479"/>
      <c r="UVE747" s="479"/>
      <c r="UVF747" s="479"/>
      <c r="UVG747" s="479"/>
      <c r="UVH747" s="479"/>
      <c r="UVI747" s="479"/>
      <c r="UVJ747" s="479"/>
      <c r="UVK747" s="479"/>
      <c r="UVL747" s="479"/>
      <c r="UVM747" s="479"/>
      <c r="UVN747" s="479"/>
      <c r="UVO747" s="479"/>
      <c r="UVP747" s="479"/>
      <c r="UVQ747" s="479"/>
      <c r="UVR747" s="479"/>
      <c r="UVS747" s="479"/>
      <c r="UVT747" s="479"/>
      <c r="UVU747" s="479"/>
      <c r="UVV747" s="479"/>
      <c r="UVW747" s="479"/>
      <c r="UVX747" s="479"/>
      <c r="UVY747" s="479"/>
      <c r="UVZ747" s="479"/>
      <c r="UWA747" s="479"/>
      <c r="UWB747" s="479"/>
      <c r="UWC747" s="479"/>
      <c r="UWD747" s="479"/>
      <c r="UWE747" s="479"/>
      <c r="UWF747" s="479"/>
      <c r="UWG747" s="479"/>
      <c r="UWH747" s="479"/>
      <c r="UWI747" s="479"/>
      <c r="UWJ747" s="479"/>
      <c r="UWK747" s="479"/>
      <c r="UWL747" s="479"/>
      <c r="UWM747" s="479"/>
      <c r="UWN747" s="479"/>
      <c r="UWO747" s="479"/>
      <c r="UWP747" s="479"/>
      <c r="UWQ747" s="479"/>
      <c r="UWR747" s="479"/>
      <c r="UWS747" s="479"/>
      <c r="UWT747" s="479"/>
      <c r="UWU747" s="479"/>
      <c r="UWV747" s="479"/>
      <c r="UWW747" s="479"/>
      <c r="UWX747" s="479"/>
      <c r="UWY747" s="479"/>
      <c r="UWZ747" s="479"/>
      <c r="UXA747" s="479"/>
      <c r="UXB747" s="479"/>
      <c r="UXC747" s="479"/>
      <c r="UXD747" s="479"/>
      <c r="UXE747" s="479"/>
      <c r="UXF747" s="479"/>
      <c r="UXG747" s="479"/>
      <c r="UXH747" s="479"/>
      <c r="UXI747" s="479"/>
      <c r="UXJ747" s="479"/>
      <c r="UXK747" s="479"/>
      <c r="UXL747" s="479"/>
      <c r="UXM747" s="479"/>
      <c r="UXN747" s="479"/>
      <c r="UXO747" s="479"/>
      <c r="UXP747" s="479"/>
      <c r="UXQ747" s="479"/>
      <c r="UXR747" s="479"/>
      <c r="UXS747" s="479"/>
      <c r="UXT747" s="479"/>
      <c r="UXU747" s="479"/>
      <c r="UXV747" s="479"/>
      <c r="UXW747" s="479"/>
      <c r="UXX747" s="479"/>
      <c r="UXY747" s="479"/>
      <c r="UXZ747" s="479"/>
      <c r="UYA747" s="479"/>
      <c r="UYB747" s="479"/>
      <c r="UYC747" s="479"/>
      <c r="UYD747" s="479"/>
      <c r="UYE747" s="479"/>
      <c r="UYF747" s="479"/>
      <c r="UYG747" s="479"/>
      <c r="UYH747" s="479"/>
      <c r="UYI747" s="479"/>
      <c r="UYJ747" s="479"/>
      <c r="UYK747" s="479"/>
      <c r="UYL747" s="479"/>
      <c r="UYM747" s="479"/>
      <c r="UYN747" s="479"/>
      <c r="UYO747" s="479"/>
      <c r="UYP747" s="479"/>
      <c r="UYQ747" s="479"/>
      <c r="UYR747" s="479"/>
      <c r="UYS747" s="479"/>
      <c r="UYT747" s="479"/>
      <c r="UYU747" s="479"/>
      <c r="UYV747" s="479"/>
      <c r="UYW747" s="479"/>
      <c r="UYX747" s="479"/>
      <c r="UYY747" s="479"/>
      <c r="UYZ747" s="479"/>
      <c r="UZA747" s="479"/>
      <c r="UZB747" s="479"/>
      <c r="UZC747" s="479"/>
      <c r="UZD747" s="479"/>
      <c r="UZE747" s="479"/>
      <c r="UZF747" s="479"/>
      <c r="UZG747" s="479"/>
      <c r="UZH747" s="479"/>
      <c r="UZI747" s="479"/>
      <c r="UZJ747" s="479"/>
      <c r="UZK747" s="479"/>
      <c r="UZL747" s="479"/>
      <c r="UZM747" s="479"/>
      <c r="UZN747" s="479"/>
      <c r="UZO747" s="479"/>
      <c r="UZP747" s="479"/>
      <c r="UZQ747" s="479"/>
      <c r="UZR747" s="479"/>
      <c r="UZS747" s="479"/>
      <c r="UZT747" s="479"/>
      <c r="UZU747" s="479"/>
      <c r="UZV747" s="479"/>
      <c r="UZW747" s="479"/>
      <c r="UZX747" s="479"/>
      <c r="UZY747" s="479"/>
      <c r="UZZ747" s="479"/>
      <c r="VAA747" s="479"/>
      <c r="VAB747" s="479"/>
      <c r="VAC747" s="479"/>
      <c r="VAD747" s="479"/>
      <c r="VAE747" s="479"/>
      <c r="VAF747" s="479"/>
      <c r="VAG747" s="479"/>
      <c r="VAH747" s="479"/>
      <c r="VAI747" s="479"/>
      <c r="VAJ747" s="479"/>
      <c r="VAK747" s="479"/>
      <c r="VAL747" s="479"/>
      <c r="VAM747" s="479"/>
      <c r="VAN747" s="479"/>
      <c r="VAO747" s="479"/>
      <c r="VAP747" s="479"/>
      <c r="VAQ747" s="479"/>
      <c r="VAR747" s="479"/>
      <c r="VAS747" s="479"/>
      <c r="VAT747" s="479"/>
      <c r="VAU747" s="479"/>
      <c r="VAV747" s="479"/>
      <c r="VAW747" s="479"/>
      <c r="VAX747" s="479"/>
      <c r="VAY747" s="479"/>
      <c r="VAZ747" s="479"/>
      <c r="VBA747" s="479"/>
      <c r="VBB747" s="479"/>
      <c r="VBC747" s="479"/>
      <c r="VBD747" s="479"/>
      <c r="VBE747" s="479"/>
      <c r="VBF747" s="479"/>
      <c r="VBG747" s="479"/>
      <c r="VBH747" s="479"/>
      <c r="VBI747" s="479"/>
      <c r="VBJ747" s="479"/>
      <c r="VBK747" s="479"/>
      <c r="VBL747" s="479"/>
      <c r="VBM747" s="479"/>
      <c r="VBN747" s="479"/>
      <c r="VBO747" s="479"/>
      <c r="VBP747" s="479"/>
      <c r="VBQ747" s="479"/>
      <c r="VBR747" s="479"/>
      <c r="VBS747" s="479"/>
      <c r="VBT747" s="479"/>
      <c r="VBU747" s="479"/>
      <c r="VBV747" s="479"/>
      <c r="VBW747" s="479"/>
      <c r="VBX747" s="479"/>
      <c r="VBY747" s="479"/>
      <c r="VBZ747" s="479"/>
      <c r="VCA747" s="479"/>
      <c r="VCB747" s="479"/>
      <c r="VCC747" s="479"/>
      <c r="VCD747" s="479"/>
      <c r="VCE747" s="479"/>
      <c r="VCF747" s="479"/>
      <c r="VCG747" s="479"/>
      <c r="VCH747" s="479"/>
      <c r="VCI747" s="479"/>
      <c r="VCJ747" s="479"/>
      <c r="VCK747" s="479"/>
      <c r="VCL747" s="479"/>
      <c r="VCM747" s="479"/>
      <c r="VCN747" s="479"/>
      <c r="VCO747" s="479"/>
      <c r="VCP747" s="479"/>
      <c r="VCQ747" s="479"/>
      <c r="VCR747" s="479"/>
      <c r="VCS747" s="479"/>
      <c r="VCT747" s="479"/>
      <c r="VCU747" s="479"/>
      <c r="VCV747" s="479"/>
      <c r="VCW747" s="479"/>
      <c r="VCX747" s="479"/>
      <c r="VCY747" s="479"/>
      <c r="VCZ747" s="479"/>
      <c r="VDA747" s="479"/>
      <c r="VDB747" s="479"/>
      <c r="VDC747" s="479"/>
      <c r="VDD747" s="479"/>
      <c r="VDE747" s="479"/>
      <c r="VDF747" s="479"/>
      <c r="VDG747" s="479"/>
      <c r="VDH747" s="479"/>
      <c r="VDI747" s="479"/>
      <c r="VDJ747" s="479"/>
      <c r="VDK747" s="479"/>
      <c r="VDL747" s="479"/>
      <c r="VDM747" s="479"/>
      <c r="VDN747" s="479"/>
      <c r="VDO747" s="479"/>
      <c r="VDP747" s="479"/>
      <c r="VDQ747" s="479"/>
      <c r="VDR747" s="479"/>
      <c r="VDS747" s="479"/>
      <c r="VDT747" s="479"/>
      <c r="VDU747" s="479"/>
      <c r="VDV747" s="479"/>
      <c r="VDW747" s="479"/>
      <c r="VDX747" s="479"/>
      <c r="VDY747" s="479"/>
      <c r="VDZ747" s="479"/>
      <c r="VEA747" s="479"/>
      <c r="VEB747" s="479"/>
      <c r="VEC747" s="479"/>
      <c r="VED747" s="479"/>
      <c r="VEE747" s="479"/>
      <c r="VEF747" s="479"/>
      <c r="VEG747" s="479"/>
      <c r="VEH747" s="479"/>
      <c r="VEI747" s="479"/>
      <c r="VEJ747" s="479"/>
      <c r="VEK747" s="479"/>
      <c r="VEL747" s="479"/>
      <c r="VEM747" s="479"/>
      <c r="VEN747" s="479"/>
      <c r="VEO747" s="479"/>
      <c r="VEP747" s="479"/>
      <c r="VEQ747" s="479"/>
      <c r="VER747" s="479"/>
      <c r="VES747" s="479"/>
      <c r="VET747" s="479"/>
      <c r="VEU747" s="479"/>
      <c r="VEV747" s="479"/>
      <c r="VEW747" s="479"/>
      <c r="VEX747" s="479"/>
      <c r="VEY747" s="479"/>
      <c r="VEZ747" s="479"/>
      <c r="VFA747" s="479"/>
      <c r="VFB747" s="479"/>
      <c r="VFC747" s="479"/>
      <c r="VFD747" s="479"/>
      <c r="VFE747" s="479"/>
      <c r="VFF747" s="479"/>
      <c r="VFG747" s="479"/>
      <c r="VFH747" s="479"/>
      <c r="VFI747" s="479"/>
      <c r="VFJ747" s="479"/>
      <c r="VFK747" s="479"/>
      <c r="VFL747" s="479"/>
      <c r="VFM747" s="479"/>
      <c r="VFN747" s="479"/>
      <c r="VFO747" s="479"/>
      <c r="VFP747" s="479"/>
      <c r="VFQ747" s="479"/>
      <c r="VFR747" s="479"/>
      <c r="VFS747" s="479"/>
      <c r="VFT747" s="479"/>
      <c r="VFU747" s="479"/>
      <c r="VFV747" s="479"/>
      <c r="VFW747" s="479"/>
      <c r="VFX747" s="479"/>
      <c r="VFY747" s="479"/>
      <c r="VFZ747" s="479"/>
      <c r="VGA747" s="479"/>
      <c r="VGB747" s="479"/>
      <c r="VGC747" s="479"/>
      <c r="VGD747" s="479"/>
      <c r="VGE747" s="479"/>
      <c r="VGF747" s="479"/>
      <c r="VGG747" s="479"/>
      <c r="VGH747" s="479"/>
      <c r="VGI747" s="479"/>
      <c r="VGJ747" s="479"/>
      <c r="VGK747" s="479"/>
      <c r="VGL747" s="479"/>
      <c r="VGM747" s="479"/>
      <c r="VGN747" s="479"/>
      <c r="VGO747" s="479"/>
      <c r="VGP747" s="479"/>
      <c r="VGQ747" s="479"/>
      <c r="VGR747" s="479"/>
      <c r="VGS747" s="479"/>
      <c r="VGT747" s="479"/>
      <c r="VGU747" s="479"/>
      <c r="VGV747" s="479"/>
      <c r="VGW747" s="479"/>
      <c r="VGX747" s="479"/>
      <c r="VGY747" s="479"/>
      <c r="VGZ747" s="479"/>
      <c r="VHA747" s="479"/>
      <c r="VHB747" s="479"/>
      <c r="VHC747" s="479"/>
      <c r="VHD747" s="479"/>
      <c r="VHE747" s="479"/>
      <c r="VHF747" s="479"/>
      <c r="VHG747" s="479"/>
      <c r="VHH747" s="479"/>
      <c r="VHI747" s="479"/>
      <c r="VHJ747" s="479"/>
      <c r="VHK747" s="479"/>
      <c r="VHL747" s="479"/>
      <c r="VHM747" s="479"/>
      <c r="VHN747" s="479"/>
      <c r="VHO747" s="479"/>
      <c r="VHP747" s="479"/>
      <c r="VHQ747" s="479"/>
      <c r="VHR747" s="479"/>
      <c r="VHS747" s="479"/>
      <c r="VHT747" s="479"/>
      <c r="VHU747" s="479"/>
      <c r="VHV747" s="479"/>
      <c r="VHW747" s="479"/>
      <c r="VHX747" s="479"/>
      <c r="VHY747" s="479"/>
      <c r="VHZ747" s="479"/>
      <c r="VIA747" s="479"/>
      <c r="VIB747" s="479"/>
      <c r="VIC747" s="479"/>
      <c r="VID747" s="479"/>
      <c r="VIE747" s="479"/>
      <c r="VIF747" s="479"/>
      <c r="VIG747" s="479"/>
      <c r="VIH747" s="479"/>
      <c r="VII747" s="479"/>
      <c r="VIJ747" s="479"/>
      <c r="VIK747" s="479"/>
      <c r="VIL747" s="479"/>
      <c r="VIM747" s="479"/>
      <c r="VIN747" s="479"/>
      <c r="VIO747" s="479"/>
      <c r="VIP747" s="479"/>
      <c r="VIQ747" s="479"/>
      <c r="VIR747" s="479"/>
      <c r="VIS747" s="479"/>
      <c r="VIT747" s="479"/>
      <c r="VIU747" s="479"/>
      <c r="VIV747" s="479"/>
      <c r="VIW747" s="479"/>
      <c r="VIX747" s="479"/>
      <c r="VIY747" s="479"/>
      <c r="VIZ747" s="479"/>
      <c r="VJA747" s="479"/>
      <c r="VJB747" s="479"/>
      <c r="VJC747" s="479"/>
      <c r="VJD747" s="479"/>
      <c r="VJE747" s="479"/>
      <c r="VJF747" s="479"/>
      <c r="VJG747" s="479"/>
      <c r="VJH747" s="479"/>
      <c r="VJI747" s="479"/>
      <c r="VJJ747" s="479"/>
      <c r="VJK747" s="479"/>
      <c r="VJL747" s="479"/>
      <c r="VJM747" s="479"/>
      <c r="VJN747" s="479"/>
      <c r="VJO747" s="479"/>
      <c r="VJP747" s="479"/>
      <c r="VJQ747" s="479"/>
      <c r="VJR747" s="479"/>
      <c r="VJS747" s="479"/>
      <c r="VJT747" s="479"/>
      <c r="VJU747" s="479"/>
      <c r="VJV747" s="479"/>
      <c r="VJW747" s="479"/>
      <c r="VJX747" s="479"/>
      <c r="VJY747" s="479"/>
      <c r="VJZ747" s="479"/>
      <c r="VKA747" s="479"/>
      <c r="VKB747" s="479"/>
      <c r="VKC747" s="479"/>
      <c r="VKD747" s="479"/>
      <c r="VKE747" s="479"/>
      <c r="VKF747" s="479"/>
      <c r="VKG747" s="479"/>
      <c r="VKH747" s="479"/>
      <c r="VKI747" s="479"/>
      <c r="VKJ747" s="479"/>
      <c r="VKK747" s="479"/>
      <c r="VKL747" s="479"/>
      <c r="VKM747" s="479"/>
      <c r="VKN747" s="479"/>
      <c r="VKO747" s="479"/>
      <c r="VKP747" s="479"/>
      <c r="VKQ747" s="479"/>
      <c r="VKR747" s="479"/>
      <c r="VKS747" s="479"/>
      <c r="VKT747" s="479"/>
      <c r="VKU747" s="479"/>
      <c r="VKV747" s="479"/>
      <c r="VKW747" s="479"/>
      <c r="VKX747" s="479"/>
      <c r="VKY747" s="479"/>
      <c r="VKZ747" s="479"/>
      <c r="VLA747" s="479"/>
      <c r="VLB747" s="479"/>
      <c r="VLC747" s="479"/>
      <c r="VLD747" s="479"/>
      <c r="VLE747" s="479"/>
      <c r="VLF747" s="479"/>
      <c r="VLG747" s="479"/>
      <c r="VLH747" s="479"/>
      <c r="VLI747" s="479"/>
      <c r="VLJ747" s="479"/>
      <c r="VLK747" s="479"/>
      <c r="VLL747" s="479"/>
      <c r="VLM747" s="479"/>
      <c r="VLN747" s="479"/>
      <c r="VLO747" s="479"/>
      <c r="VLP747" s="479"/>
      <c r="VLQ747" s="479"/>
      <c r="VLR747" s="479"/>
      <c r="VLS747" s="479"/>
      <c r="VLT747" s="479"/>
      <c r="VLU747" s="479"/>
      <c r="VLV747" s="479"/>
      <c r="VLW747" s="479"/>
      <c r="VLX747" s="479"/>
      <c r="VLY747" s="479"/>
      <c r="VLZ747" s="479"/>
      <c r="VMA747" s="479"/>
      <c r="VMB747" s="479"/>
      <c r="VMC747" s="479"/>
      <c r="VMD747" s="479"/>
      <c r="VME747" s="479"/>
      <c r="VMF747" s="479"/>
      <c r="VMG747" s="479"/>
      <c r="VMH747" s="479"/>
      <c r="VMI747" s="479"/>
      <c r="VMJ747" s="479"/>
      <c r="VMK747" s="479"/>
      <c r="VML747" s="479"/>
      <c r="VMM747" s="479"/>
      <c r="VMN747" s="479"/>
      <c r="VMO747" s="479"/>
      <c r="VMP747" s="479"/>
      <c r="VMQ747" s="479"/>
      <c r="VMR747" s="479"/>
      <c r="VMS747" s="479"/>
      <c r="VMT747" s="479"/>
      <c r="VMU747" s="479"/>
      <c r="VMV747" s="479"/>
      <c r="VMW747" s="479"/>
      <c r="VMX747" s="479"/>
      <c r="VMY747" s="479"/>
      <c r="VMZ747" s="479"/>
      <c r="VNA747" s="479"/>
      <c r="VNB747" s="479"/>
      <c r="VNC747" s="479"/>
      <c r="VND747" s="479"/>
      <c r="VNE747" s="479"/>
      <c r="VNF747" s="479"/>
      <c r="VNG747" s="479"/>
      <c r="VNH747" s="479"/>
      <c r="VNI747" s="479"/>
      <c r="VNJ747" s="479"/>
      <c r="VNK747" s="479"/>
      <c r="VNL747" s="479"/>
      <c r="VNM747" s="479"/>
      <c r="VNN747" s="479"/>
      <c r="VNO747" s="479"/>
      <c r="VNP747" s="479"/>
      <c r="VNQ747" s="479"/>
      <c r="VNR747" s="479"/>
      <c r="VNS747" s="479"/>
      <c r="VNT747" s="479"/>
      <c r="VNU747" s="479"/>
      <c r="VNV747" s="479"/>
      <c r="VNW747" s="479"/>
      <c r="VNX747" s="479"/>
      <c r="VNY747" s="479"/>
      <c r="VNZ747" s="479"/>
      <c r="VOA747" s="479"/>
      <c r="VOB747" s="479"/>
      <c r="VOC747" s="479"/>
      <c r="VOD747" s="479"/>
      <c r="VOE747" s="479"/>
      <c r="VOF747" s="479"/>
      <c r="VOG747" s="479"/>
      <c r="VOH747" s="479"/>
      <c r="VOI747" s="479"/>
      <c r="VOJ747" s="479"/>
      <c r="VOK747" s="479"/>
      <c r="VOL747" s="479"/>
      <c r="VOM747" s="479"/>
      <c r="VON747" s="479"/>
      <c r="VOO747" s="479"/>
      <c r="VOP747" s="479"/>
      <c r="VOQ747" s="479"/>
      <c r="VOR747" s="479"/>
      <c r="VOS747" s="479"/>
      <c r="VOT747" s="479"/>
      <c r="VOU747" s="479"/>
      <c r="VOV747" s="479"/>
      <c r="VOW747" s="479"/>
      <c r="VOX747" s="479"/>
      <c r="VOY747" s="479"/>
      <c r="VOZ747" s="479"/>
      <c r="VPA747" s="479"/>
      <c r="VPB747" s="479"/>
      <c r="VPC747" s="479"/>
      <c r="VPD747" s="479"/>
      <c r="VPE747" s="479"/>
      <c r="VPF747" s="479"/>
      <c r="VPG747" s="479"/>
      <c r="VPH747" s="479"/>
      <c r="VPI747" s="479"/>
      <c r="VPJ747" s="479"/>
      <c r="VPK747" s="479"/>
      <c r="VPL747" s="479"/>
      <c r="VPM747" s="479"/>
      <c r="VPN747" s="479"/>
      <c r="VPO747" s="479"/>
      <c r="VPP747" s="479"/>
      <c r="VPQ747" s="479"/>
      <c r="VPR747" s="479"/>
      <c r="VPS747" s="479"/>
      <c r="VPT747" s="479"/>
      <c r="VPU747" s="479"/>
      <c r="VPV747" s="479"/>
      <c r="VPW747" s="479"/>
      <c r="VPX747" s="479"/>
      <c r="VPY747" s="479"/>
      <c r="VPZ747" s="479"/>
      <c r="VQA747" s="479"/>
      <c r="VQB747" s="479"/>
      <c r="VQC747" s="479"/>
      <c r="VQD747" s="479"/>
      <c r="VQE747" s="479"/>
      <c r="VQF747" s="479"/>
      <c r="VQG747" s="479"/>
      <c r="VQH747" s="479"/>
      <c r="VQI747" s="479"/>
      <c r="VQJ747" s="479"/>
      <c r="VQK747" s="479"/>
      <c r="VQL747" s="479"/>
      <c r="VQM747" s="479"/>
      <c r="VQN747" s="479"/>
      <c r="VQO747" s="479"/>
      <c r="VQP747" s="479"/>
      <c r="VQQ747" s="479"/>
      <c r="VQR747" s="479"/>
      <c r="VQS747" s="479"/>
      <c r="VQT747" s="479"/>
      <c r="VQU747" s="479"/>
      <c r="VQV747" s="479"/>
      <c r="VQW747" s="479"/>
      <c r="VQX747" s="479"/>
      <c r="VQY747" s="479"/>
      <c r="VQZ747" s="479"/>
      <c r="VRA747" s="479"/>
      <c r="VRB747" s="479"/>
      <c r="VRC747" s="479"/>
      <c r="VRD747" s="479"/>
      <c r="VRE747" s="479"/>
      <c r="VRF747" s="479"/>
      <c r="VRG747" s="479"/>
      <c r="VRH747" s="479"/>
      <c r="VRI747" s="479"/>
      <c r="VRJ747" s="479"/>
      <c r="VRK747" s="479"/>
      <c r="VRL747" s="479"/>
      <c r="VRM747" s="479"/>
      <c r="VRN747" s="479"/>
      <c r="VRO747" s="479"/>
      <c r="VRP747" s="479"/>
      <c r="VRQ747" s="479"/>
      <c r="VRR747" s="479"/>
      <c r="VRS747" s="479"/>
      <c r="VRT747" s="479"/>
      <c r="VRU747" s="479"/>
      <c r="VRV747" s="479"/>
      <c r="VRW747" s="479"/>
      <c r="VRX747" s="479"/>
      <c r="VRY747" s="479"/>
      <c r="VRZ747" s="479"/>
      <c r="VSA747" s="479"/>
      <c r="VSB747" s="479"/>
      <c r="VSC747" s="479"/>
      <c r="VSD747" s="479"/>
      <c r="VSE747" s="479"/>
      <c r="VSF747" s="479"/>
      <c r="VSG747" s="479"/>
      <c r="VSH747" s="479"/>
      <c r="VSI747" s="479"/>
      <c r="VSJ747" s="479"/>
      <c r="VSK747" s="479"/>
      <c r="VSL747" s="479"/>
      <c r="VSM747" s="479"/>
      <c r="VSN747" s="479"/>
      <c r="VSO747" s="479"/>
      <c r="VSP747" s="479"/>
      <c r="VSQ747" s="479"/>
      <c r="VSR747" s="479"/>
      <c r="VSS747" s="479"/>
      <c r="VST747" s="479"/>
      <c r="VSU747" s="479"/>
      <c r="VSV747" s="479"/>
      <c r="VSW747" s="479"/>
      <c r="VSX747" s="479"/>
      <c r="VSY747" s="479"/>
      <c r="VSZ747" s="479"/>
      <c r="VTA747" s="479"/>
      <c r="VTB747" s="479"/>
      <c r="VTC747" s="479"/>
      <c r="VTD747" s="479"/>
      <c r="VTE747" s="479"/>
      <c r="VTF747" s="479"/>
      <c r="VTG747" s="479"/>
      <c r="VTH747" s="479"/>
      <c r="VTI747" s="479"/>
      <c r="VTJ747" s="479"/>
      <c r="VTK747" s="479"/>
      <c r="VTL747" s="479"/>
      <c r="VTM747" s="479"/>
      <c r="VTN747" s="479"/>
      <c r="VTO747" s="479"/>
      <c r="VTP747" s="479"/>
      <c r="VTQ747" s="479"/>
      <c r="VTR747" s="479"/>
      <c r="VTS747" s="479"/>
      <c r="VTT747" s="479"/>
      <c r="VTU747" s="479"/>
      <c r="VTV747" s="479"/>
      <c r="VTW747" s="479"/>
      <c r="VTX747" s="479"/>
      <c r="VTY747" s="479"/>
      <c r="VTZ747" s="479"/>
      <c r="VUA747" s="479"/>
      <c r="VUB747" s="479"/>
      <c r="VUC747" s="479"/>
      <c r="VUD747" s="479"/>
      <c r="VUE747" s="479"/>
      <c r="VUF747" s="479"/>
      <c r="VUG747" s="479"/>
      <c r="VUH747" s="479"/>
      <c r="VUI747" s="479"/>
      <c r="VUJ747" s="479"/>
      <c r="VUK747" s="479"/>
      <c r="VUL747" s="479"/>
      <c r="VUM747" s="479"/>
      <c r="VUN747" s="479"/>
      <c r="VUO747" s="479"/>
      <c r="VUP747" s="479"/>
      <c r="VUQ747" s="479"/>
      <c r="VUR747" s="479"/>
      <c r="VUS747" s="479"/>
      <c r="VUT747" s="479"/>
      <c r="VUU747" s="479"/>
      <c r="VUV747" s="479"/>
      <c r="VUW747" s="479"/>
      <c r="VUX747" s="479"/>
      <c r="VUY747" s="479"/>
      <c r="VUZ747" s="479"/>
      <c r="VVA747" s="479"/>
      <c r="VVB747" s="479"/>
      <c r="VVC747" s="479"/>
      <c r="VVD747" s="479"/>
      <c r="VVE747" s="479"/>
      <c r="VVF747" s="479"/>
      <c r="VVG747" s="479"/>
      <c r="VVH747" s="479"/>
      <c r="VVI747" s="479"/>
      <c r="VVJ747" s="479"/>
      <c r="VVK747" s="479"/>
      <c r="VVL747" s="479"/>
      <c r="VVM747" s="479"/>
      <c r="VVN747" s="479"/>
      <c r="VVO747" s="479"/>
      <c r="VVP747" s="479"/>
      <c r="VVQ747" s="479"/>
      <c r="VVR747" s="479"/>
      <c r="VVS747" s="479"/>
      <c r="VVT747" s="479"/>
      <c r="VVU747" s="479"/>
      <c r="VVV747" s="479"/>
      <c r="VVW747" s="479"/>
      <c r="VVX747" s="479"/>
      <c r="VVY747" s="479"/>
      <c r="VVZ747" s="479"/>
      <c r="VWA747" s="479"/>
      <c r="VWB747" s="479"/>
      <c r="VWC747" s="479"/>
      <c r="VWD747" s="479"/>
      <c r="VWE747" s="479"/>
      <c r="VWF747" s="479"/>
      <c r="VWG747" s="479"/>
      <c r="VWH747" s="479"/>
      <c r="VWI747" s="479"/>
      <c r="VWJ747" s="479"/>
      <c r="VWK747" s="479"/>
      <c r="VWL747" s="479"/>
      <c r="VWM747" s="479"/>
      <c r="VWN747" s="479"/>
      <c r="VWO747" s="479"/>
      <c r="VWP747" s="479"/>
      <c r="VWQ747" s="479"/>
      <c r="VWR747" s="479"/>
      <c r="VWS747" s="479"/>
      <c r="VWT747" s="479"/>
      <c r="VWU747" s="479"/>
      <c r="VWV747" s="479"/>
      <c r="VWW747" s="479"/>
      <c r="VWX747" s="479"/>
      <c r="VWY747" s="479"/>
      <c r="VWZ747" s="479"/>
      <c r="VXA747" s="479"/>
      <c r="VXB747" s="479"/>
      <c r="VXC747" s="479"/>
      <c r="VXD747" s="479"/>
      <c r="VXE747" s="479"/>
      <c r="VXF747" s="479"/>
      <c r="VXG747" s="479"/>
      <c r="VXH747" s="479"/>
      <c r="VXI747" s="479"/>
      <c r="VXJ747" s="479"/>
      <c r="VXK747" s="479"/>
      <c r="VXL747" s="479"/>
      <c r="VXM747" s="479"/>
      <c r="VXN747" s="479"/>
      <c r="VXO747" s="479"/>
      <c r="VXP747" s="479"/>
      <c r="VXQ747" s="479"/>
      <c r="VXR747" s="479"/>
      <c r="VXS747" s="479"/>
      <c r="VXT747" s="479"/>
      <c r="VXU747" s="479"/>
      <c r="VXV747" s="479"/>
      <c r="VXW747" s="479"/>
      <c r="VXX747" s="479"/>
      <c r="VXY747" s="479"/>
      <c r="VXZ747" s="479"/>
      <c r="VYA747" s="479"/>
      <c r="VYB747" s="479"/>
      <c r="VYC747" s="479"/>
      <c r="VYD747" s="479"/>
      <c r="VYE747" s="479"/>
      <c r="VYF747" s="479"/>
      <c r="VYG747" s="479"/>
      <c r="VYH747" s="479"/>
      <c r="VYI747" s="479"/>
      <c r="VYJ747" s="479"/>
      <c r="VYK747" s="479"/>
      <c r="VYL747" s="479"/>
      <c r="VYM747" s="479"/>
      <c r="VYN747" s="479"/>
      <c r="VYO747" s="479"/>
      <c r="VYP747" s="479"/>
      <c r="VYQ747" s="479"/>
      <c r="VYR747" s="479"/>
      <c r="VYS747" s="479"/>
      <c r="VYT747" s="479"/>
      <c r="VYU747" s="479"/>
      <c r="VYV747" s="479"/>
      <c r="VYW747" s="479"/>
      <c r="VYX747" s="479"/>
      <c r="VYY747" s="479"/>
      <c r="VYZ747" s="479"/>
      <c r="VZA747" s="479"/>
      <c r="VZB747" s="479"/>
      <c r="VZC747" s="479"/>
      <c r="VZD747" s="479"/>
      <c r="VZE747" s="479"/>
      <c r="VZF747" s="479"/>
      <c r="VZG747" s="479"/>
      <c r="VZH747" s="479"/>
      <c r="VZI747" s="479"/>
      <c r="VZJ747" s="479"/>
      <c r="VZK747" s="479"/>
      <c r="VZL747" s="479"/>
      <c r="VZM747" s="479"/>
      <c r="VZN747" s="479"/>
      <c r="VZO747" s="479"/>
      <c r="VZP747" s="479"/>
      <c r="VZQ747" s="479"/>
      <c r="VZR747" s="479"/>
      <c r="VZS747" s="479"/>
      <c r="VZT747" s="479"/>
      <c r="VZU747" s="479"/>
      <c r="VZV747" s="479"/>
      <c r="VZW747" s="479"/>
      <c r="VZX747" s="479"/>
      <c r="VZY747" s="479"/>
      <c r="VZZ747" s="479"/>
      <c r="WAA747" s="479"/>
      <c r="WAB747" s="479"/>
      <c r="WAC747" s="479"/>
      <c r="WAD747" s="479"/>
      <c r="WAE747" s="479"/>
      <c r="WAF747" s="479"/>
      <c r="WAG747" s="479"/>
      <c r="WAH747" s="479"/>
      <c r="WAI747" s="479"/>
      <c r="WAJ747" s="479"/>
      <c r="WAK747" s="479"/>
      <c r="WAL747" s="479"/>
      <c r="WAM747" s="479"/>
      <c r="WAN747" s="479"/>
      <c r="WAO747" s="479"/>
      <c r="WAP747" s="479"/>
      <c r="WAQ747" s="479"/>
      <c r="WAR747" s="479"/>
      <c r="WAS747" s="479"/>
      <c r="WAT747" s="479"/>
      <c r="WAU747" s="479"/>
      <c r="WAV747" s="479"/>
      <c r="WAW747" s="479"/>
      <c r="WAX747" s="479"/>
      <c r="WAY747" s="479"/>
      <c r="WAZ747" s="479"/>
      <c r="WBA747" s="479"/>
      <c r="WBB747" s="479"/>
      <c r="WBC747" s="479"/>
      <c r="WBD747" s="479"/>
      <c r="WBE747" s="479"/>
      <c r="WBF747" s="479"/>
      <c r="WBG747" s="479"/>
      <c r="WBH747" s="479"/>
      <c r="WBI747" s="479"/>
      <c r="WBJ747" s="479"/>
      <c r="WBK747" s="479"/>
      <c r="WBL747" s="479"/>
      <c r="WBM747" s="479"/>
      <c r="WBN747" s="479"/>
      <c r="WBO747" s="479"/>
      <c r="WBP747" s="479"/>
      <c r="WBQ747" s="479"/>
      <c r="WBR747" s="479"/>
      <c r="WBS747" s="479"/>
      <c r="WBT747" s="479"/>
      <c r="WBU747" s="479"/>
      <c r="WBV747" s="479"/>
      <c r="WBW747" s="479"/>
      <c r="WBX747" s="479"/>
      <c r="WBY747" s="479"/>
      <c r="WBZ747" s="479"/>
      <c r="WCA747" s="479"/>
      <c r="WCB747" s="479"/>
      <c r="WCC747" s="479"/>
      <c r="WCD747" s="479"/>
      <c r="WCE747" s="479"/>
      <c r="WCF747" s="479"/>
      <c r="WCG747" s="479"/>
      <c r="WCH747" s="479"/>
      <c r="WCI747" s="479"/>
      <c r="WCJ747" s="479"/>
      <c r="WCK747" s="479"/>
      <c r="WCL747" s="479"/>
      <c r="WCM747" s="479"/>
      <c r="WCN747" s="479"/>
      <c r="WCO747" s="479"/>
      <c r="WCP747" s="479"/>
      <c r="WCQ747" s="479"/>
      <c r="WCR747" s="479"/>
      <c r="WCS747" s="479"/>
      <c r="WCT747" s="479"/>
      <c r="WCU747" s="479"/>
      <c r="WCV747" s="479"/>
      <c r="WCW747" s="479"/>
      <c r="WCX747" s="479"/>
      <c r="WCY747" s="479"/>
      <c r="WCZ747" s="479"/>
      <c r="WDA747" s="479"/>
      <c r="WDB747" s="479"/>
      <c r="WDC747" s="479"/>
      <c r="WDD747" s="479"/>
      <c r="WDE747" s="479"/>
      <c r="WDF747" s="479"/>
      <c r="WDG747" s="479"/>
      <c r="WDH747" s="479"/>
      <c r="WDI747" s="479"/>
      <c r="WDJ747" s="479"/>
      <c r="WDK747" s="479"/>
      <c r="WDL747" s="479"/>
      <c r="WDM747" s="479"/>
      <c r="WDN747" s="479"/>
      <c r="WDO747" s="479"/>
      <c r="WDP747" s="479"/>
      <c r="WDQ747" s="479"/>
      <c r="WDR747" s="479"/>
      <c r="WDS747" s="479"/>
      <c r="WDT747" s="479"/>
      <c r="WDU747" s="479"/>
      <c r="WDV747" s="479"/>
      <c r="WDW747" s="479"/>
      <c r="WDX747" s="479"/>
      <c r="WDY747" s="479"/>
      <c r="WDZ747" s="479"/>
      <c r="WEA747" s="479"/>
      <c r="WEB747" s="479"/>
      <c r="WEC747" s="479"/>
      <c r="WED747" s="479"/>
      <c r="WEE747" s="479"/>
      <c r="WEF747" s="479"/>
      <c r="WEG747" s="479"/>
      <c r="WEH747" s="479"/>
      <c r="WEI747" s="479"/>
      <c r="WEJ747" s="479"/>
      <c r="WEK747" s="479"/>
      <c r="WEL747" s="479"/>
      <c r="WEM747" s="479"/>
      <c r="WEN747" s="479"/>
      <c r="WEO747" s="479"/>
      <c r="WEP747" s="479"/>
      <c r="WEQ747" s="479"/>
      <c r="WER747" s="479"/>
      <c r="WES747" s="479"/>
      <c r="WET747" s="479"/>
      <c r="WEU747" s="479"/>
      <c r="WEV747" s="479"/>
      <c r="WEW747" s="479"/>
      <c r="WEX747" s="479"/>
      <c r="WEY747" s="479"/>
      <c r="WEZ747" s="479"/>
      <c r="WFA747" s="479"/>
      <c r="WFB747" s="479"/>
      <c r="WFC747" s="479"/>
      <c r="WFD747" s="479"/>
      <c r="WFE747" s="479"/>
      <c r="WFF747" s="479"/>
      <c r="WFG747" s="479"/>
      <c r="WFH747" s="479"/>
      <c r="WFI747" s="479"/>
      <c r="WFJ747" s="479"/>
      <c r="WFK747" s="479"/>
      <c r="WFL747" s="479"/>
      <c r="WFM747" s="479"/>
      <c r="WFN747" s="479"/>
      <c r="WFO747" s="479"/>
      <c r="WFP747" s="479"/>
      <c r="WFQ747" s="479"/>
      <c r="WFR747" s="479"/>
      <c r="WFS747" s="479"/>
      <c r="WFT747" s="479"/>
      <c r="WFU747" s="479"/>
      <c r="WFV747" s="479"/>
      <c r="WFW747" s="479"/>
      <c r="WFX747" s="479"/>
      <c r="WFY747" s="479"/>
      <c r="WFZ747" s="479"/>
      <c r="WGA747" s="479"/>
      <c r="WGB747" s="479"/>
      <c r="WGC747" s="479"/>
      <c r="WGD747" s="479"/>
      <c r="WGE747" s="479"/>
      <c r="WGF747" s="479"/>
      <c r="WGG747" s="479"/>
      <c r="WGH747" s="479"/>
      <c r="WGI747" s="479"/>
      <c r="WGJ747" s="479"/>
      <c r="WGK747" s="479"/>
      <c r="WGL747" s="479"/>
      <c r="WGM747" s="479"/>
      <c r="WGN747" s="479"/>
      <c r="WGO747" s="479"/>
      <c r="WGP747" s="479"/>
      <c r="WGQ747" s="479"/>
      <c r="WGR747" s="479"/>
      <c r="WGS747" s="479"/>
      <c r="WGT747" s="479"/>
      <c r="WGU747" s="479"/>
      <c r="WGV747" s="479"/>
      <c r="WGW747" s="479"/>
      <c r="WGX747" s="479"/>
      <c r="WGY747" s="479"/>
      <c r="WGZ747" s="479"/>
      <c r="WHA747" s="479"/>
      <c r="WHB747" s="479"/>
      <c r="WHC747" s="479"/>
      <c r="WHD747" s="479"/>
      <c r="WHE747" s="479"/>
      <c r="WHF747" s="479"/>
      <c r="WHG747" s="479"/>
      <c r="WHH747" s="479"/>
      <c r="WHI747" s="479"/>
      <c r="WHJ747" s="479"/>
      <c r="WHK747" s="479"/>
      <c r="WHL747" s="479"/>
      <c r="WHM747" s="479"/>
      <c r="WHN747" s="479"/>
      <c r="WHO747" s="479"/>
      <c r="WHP747" s="479"/>
      <c r="WHQ747" s="479"/>
      <c r="WHR747" s="479"/>
      <c r="WHS747" s="479"/>
      <c r="WHT747" s="479"/>
      <c r="WHU747" s="479"/>
      <c r="WHV747" s="479"/>
      <c r="WHW747" s="479"/>
      <c r="WHX747" s="479"/>
      <c r="WHY747" s="479"/>
      <c r="WHZ747" s="479"/>
      <c r="WIA747" s="479"/>
      <c r="WIB747" s="479"/>
      <c r="WIC747" s="479"/>
      <c r="WID747" s="479"/>
      <c r="WIE747" s="479"/>
      <c r="WIF747" s="479"/>
      <c r="WIG747" s="479"/>
      <c r="WIH747" s="479"/>
      <c r="WII747" s="479"/>
      <c r="WIJ747" s="479"/>
      <c r="WIK747" s="479"/>
      <c r="WIL747" s="479"/>
      <c r="WIM747" s="479"/>
      <c r="WIN747" s="479"/>
      <c r="WIO747" s="479"/>
      <c r="WIP747" s="479"/>
      <c r="WIQ747" s="479"/>
      <c r="WIR747" s="479"/>
      <c r="WIS747" s="479"/>
      <c r="WIT747" s="479"/>
      <c r="WIU747" s="479"/>
      <c r="WIV747" s="479"/>
      <c r="WIW747" s="479"/>
      <c r="WIX747" s="479"/>
      <c r="WIY747" s="479"/>
      <c r="WIZ747" s="479"/>
      <c r="WJA747" s="479"/>
      <c r="WJB747" s="479"/>
      <c r="WJC747" s="479"/>
      <c r="WJD747" s="479"/>
      <c r="WJE747" s="479"/>
      <c r="WJF747" s="479"/>
      <c r="WJG747" s="479"/>
      <c r="WJH747" s="479"/>
      <c r="WJI747" s="479"/>
      <c r="WJJ747" s="479"/>
      <c r="WJK747" s="479"/>
      <c r="WJL747" s="479"/>
      <c r="WJM747" s="479"/>
      <c r="WJN747" s="479"/>
      <c r="WJO747" s="479"/>
      <c r="WJP747" s="479"/>
      <c r="WJQ747" s="479"/>
      <c r="WJR747" s="479"/>
      <c r="WJS747" s="479"/>
      <c r="WJT747" s="479"/>
      <c r="WJU747" s="479"/>
      <c r="WJV747" s="479"/>
      <c r="WJW747" s="479"/>
      <c r="WJX747" s="479"/>
      <c r="WJY747" s="479"/>
      <c r="WJZ747" s="479"/>
      <c r="WKA747" s="479"/>
      <c r="WKB747" s="479"/>
      <c r="WKC747" s="479"/>
      <c r="WKD747" s="479"/>
      <c r="WKE747" s="479"/>
      <c r="WKF747" s="479"/>
      <c r="WKG747" s="479"/>
      <c r="WKH747" s="479"/>
      <c r="WKI747" s="479"/>
      <c r="WKJ747" s="479"/>
      <c r="WKK747" s="479"/>
      <c r="WKL747" s="479"/>
      <c r="WKM747" s="479"/>
      <c r="WKN747" s="479"/>
      <c r="WKO747" s="479"/>
      <c r="WKP747" s="479"/>
      <c r="WKQ747" s="479"/>
      <c r="WKR747" s="479"/>
      <c r="WKS747" s="479"/>
      <c r="WKT747" s="479"/>
      <c r="WKU747" s="479"/>
      <c r="WKV747" s="479"/>
      <c r="WKW747" s="479"/>
      <c r="WKX747" s="479"/>
      <c r="WKY747" s="479"/>
      <c r="WKZ747" s="479"/>
      <c r="WLA747" s="479"/>
      <c r="WLB747" s="479"/>
      <c r="WLC747" s="479"/>
      <c r="WLD747" s="479"/>
      <c r="WLE747" s="479"/>
      <c r="WLF747" s="479"/>
      <c r="WLG747" s="479"/>
      <c r="WLH747" s="479"/>
      <c r="WLI747" s="479"/>
      <c r="WLJ747" s="479"/>
      <c r="WLK747" s="479"/>
      <c r="WLL747" s="479"/>
      <c r="WLM747" s="479"/>
      <c r="WLN747" s="479"/>
      <c r="WLO747" s="479"/>
      <c r="WLP747" s="479"/>
      <c r="WLQ747" s="479"/>
      <c r="WLR747" s="479"/>
      <c r="WLS747" s="479"/>
      <c r="WLT747" s="479"/>
      <c r="WLU747" s="479"/>
      <c r="WLV747" s="479"/>
      <c r="WLW747" s="479"/>
      <c r="WLX747" s="479"/>
      <c r="WLY747" s="479"/>
      <c r="WLZ747" s="479"/>
      <c r="WMA747" s="479"/>
      <c r="WMB747" s="479"/>
      <c r="WMC747" s="479"/>
      <c r="WMD747" s="479"/>
      <c r="WME747" s="479"/>
      <c r="WMF747" s="479"/>
      <c r="WMG747" s="479"/>
      <c r="WMH747" s="479"/>
      <c r="WMI747" s="479"/>
      <c r="WMJ747" s="479"/>
      <c r="WMK747" s="479"/>
      <c r="WML747" s="479"/>
      <c r="WMM747" s="479"/>
      <c r="WMN747" s="479"/>
      <c r="WMO747" s="479"/>
      <c r="WMP747" s="479"/>
      <c r="WMQ747" s="479"/>
      <c r="WMR747" s="479"/>
      <c r="WMS747" s="479"/>
      <c r="WMT747" s="479"/>
      <c r="WMU747" s="479"/>
      <c r="WMV747" s="479"/>
      <c r="WMW747" s="479"/>
      <c r="WMX747" s="479"/>
      <c r="WMY747" s="479"/>
      <c r="WMZ747" s="479"/>
      <c r="WNA747" s="479"/>
      <c r="WNB747" s="479"/>
      <c r="WNC747" s="479"/>
      <c r="WND747" s="479"/>
      <c r="WNE747" s="479"/>
      <c r="WNF747" s="479"/>
      <c r="WNG747" s="479"/>
      <c r="WNH747" s="479"/>
      <c r="WNI747" s="479"/>
      <c r="WNJ747" s="479"/>
      <c r="WNK747" s="479"/>
      <c r="WNL747" s="479"/>
      <c r="WNM747" s="479"/>
      <c r="WNN747" s="479"/>
      <c r="WNO747" s="479"/>
      <c r="WNP747" s="479"/>
      <c r="WNQ747" s="479"/>
      <c r="WNR747" s="479"/>
      <c r="WNS747" s="479"/>
      <c r="WNT747" s="479"/>
      <c r="WNU747" s="479"/>
      <c r="WNV747" s="479"/>
      <c r="WNW747" s="479"/>
      <c r="WNX747" s="479"/>
      <c r="WNY747" s="479"/>
      <c r="WNZ747" s="479"/>
      <c r="WOA747" s="479"/>
      <c r="WOB747" s="479"/>
      <c r="WOC747" s="479"/>
      <c r="WOD747" s="479"/>
      <c r="WOE747" s="479"/>
      <c r="WOF747" s="479"/>
      <c r="WOG747" s="479"/>
      <c r="WOH747" s="479"/>
      <c r="WOI747" s="479"/>
      <c r="WOJ747" s="479"/>
      <c r="WOK747" s="479"/>
      <c r="WOL747" s="479"/>
      <c r="WOM747" s="479"/>
      <c r="WON747" s="479"/>
      <c r="WOO747" s="479"/>
      <c r="WOP747" s="479"/>
      <c r="WOQ747" s="479"/>
      <c r="WOR747" s="479"/>
      <c r="WOS747" s="479"/>
      <c r="WOT747" s="479"/>
      <c r="WOU747" s="479"/>
      <c r="WOV747" s="479"/>
      <c r="WOW747" s="479"/>
      <c r="WOX747" s="479"/>
      <c r="WOY747" s="479"/>
      <c r="WOZ747" s="479"/>
      <c r="WPA747" s="479"/>
      <c r="WPB747" s="479"/>
      <c r="WPC747" s="479"/>
      <c r="WPD747" s="479"/>
      <c r="WPE747" s="479"/>
      <c r="WPF747" s="479"/>
      <c r="WPG747" s="479"/>
      <c r="WPH747" s="479"/>
      <c r="WPI747" s="479"/>
      <c r="WPJ747" s="479"/>
      <c r="WPK747" s="479"/>
      <c r="WPL747" s="479"/>
      <c r="WPM747" s="479"/>
      <c r="WPN747" s="479"/>
      <c r="WPO747" s="479"/>
      <c r="WPP747" s="479"/>
      <c r="WPQ747" s="479"/>
      <c r="WPR747" s="479"/>
      <c r="WPS747" s="479"/>
      <c r="WPT747" s="479"/>
      <c r="WPU747" s="479"/>
      <c r="WPV747" s="479"/>
      <c r="WPW747" s="479"/>
      <c r="WPX747" s="479"/>
      <c r="WPY747" s="479"/>
      <c r="WPZ747" s="479"/>
      <c r="WQA747" s="479"/>
      <c r="WQB747" s="479"/>
      <c r="WQC747" s="479"/>
      <c r="WQD747" s="479"/>
      <c r="WQE747" s="479"/>
      <c r="WQF747" s="479"/>
      <c r="WQG747" s="479"/>
      <c r="WQH747" s="479"/>
      <c r="WQI747" s="479"/>
      <c r="WQJ747" s="479"/>
      <c r="WQK747" s="479"/>
      <c r="WQL747" s="479"/>
      <c r="WQM747" s="479"/>
      <c r="WQN747" s="479"/>
      <c r="WQO747" s="479"/>
      <c r="WQP747" s="479"/>
      <c r="WQQ747" s="479"/>
      <c r="WQR747" s="479"/>
      <c r="WQS747" s="479"/>
      <c r="WQT747" s="479"/>
      <c r="WQU747" s="479"/>
      <c r="WQV747" s="479"/>
      <c r="WQW747" s="479"/>
      <c r="WQX747" s="479"/>
      <c r="WQY747" s="479"/>
      <c r="WQZ747" s="479"/>
      <c r="WRA747" s="479"/>
      <c r="WRB747" s="479"/>
      <c r="WRC747" s="479"/>
      <c r="WRD747" s="479"/>
      <c r="WRE747" s="479"/>
      <c r="WRF747" s="479"/>
      <c r="WRG747" s="479"/>
      <c r="WRH747" s="479"/>
      <c r="WRI747" s="479"/>
      <c r="WRJ747" s="479"/>
      <c r="WRK747" s="479"/>
      <c r="WRL747" s="479"/>
      <c r="WRM747" s="479"/>
      <c r="WRN747" s="479"/>
      <c r="WRO747" s="479"/>
      <c r="WRP747" s="479"/>
      <c r="WRQ747" s="479"/>
      <c r="WRR747" s="479"/>
      <c r="WRS747" s="479"/>
      <c r="WRT747" s="479"/>
      <c r="WRU747" s="479"/>
      <c r="WRV747" s="479"/>
      <c r="WRW747" s="479"/>
      <c r="WRX747" s="479"/>
      <c r="WRY747" s="479"/>
      <c r="WRZ747" s="479"/>
      <c r="WSA747" s="479"/>
      <c r="WSB747" s="479"/>
      <c r="WSC747" s="479"/>
      <c r="WSD747" s="479"/>
      <c r="WSE747" s="479"/>
      <c r="WSF747" s="479"/>
      <c r="WSG747" s="479"/>
      <c r="WSH747" s="479"/>
      <c r="WSI747" s="479"/>
      <c r="WSJ747" s="479"/>
      <c r="WSK747" s="479"/>
      <c r="WSL747" s="479"/>
      <c r="WSM747" s="479"/>
      <c r="WSN747" s="479"/>
      <c r="WSO747" s="479"/>
      <c r="WSP747" s="479"/>
      <c r="WSQ747" s="479"/>
      <c r="WSR747" s="479"/>
      <c r="WSS747" s="479"/>
      <c r="WST747" s="479"/>
      <c r="WSU747" s="479"/>
      <c r="WSV747" s="479"/>
      <c r="WSW747" s="479"/>
      <c r="WSX747" s="479"/>
      <c r="WSY747" s="479"/>
      <c r="WSZ747" s="479"/>
      <c r="WTA747" s="479"/>
      <c r="WTB747" s="479"/>
      <c r="WTC747" s="479"/>
      <c r="WTD747" s="479"/>
      <c r="WTE747" s="479"/>
      <c r="WTF747" s="479"/>
      <c r="WTG747" s="479"/>
      <c r="WTH747" s="479"/>
      <c r="WTI747" s="479"/>
      <c r="WTJ747" s="479"/>
      <c r="WTK747" s="479"/>
      <c r="WTL747" s="479"/>
      <c r="WTM747" s="479"/>
      <c r="WTN747" s="479"/>
      <c r="WTO747" s="479"/>
      <c r="WTP747" s="479"/>
      <c r="WTQ747" s="479"/>
      <c r="WTR747" s="479"/>
      <c r="WTS747" s="479"/>
      <c r="WTT747" s="479"/>
      <c r="WTU747" s="479"/>
      <c r="WTV747" s="479"/>
      <c r="WTW747" s="479"/>
      <c r="WTX747" s="479"/>
      <c r="WTY747" s="479"/>
      <c r="WTZ747" s="479"/>
      <c r="WUA747" s="479"/>
      <c r="WUB747" s="479"/>
      <c r="WUC747" s="479"/>
      <c r="WUD747" s="479"/>
      <c r="WUE747" s="479"/>
      <c r="WUF747" s="479"/>
      <c r="WUG747" s="479"/>
      <c r="WUH747" s="479"/>
      <c r="WUI747" s="479"/>
      <c r="WUJ747" s="479"/>
      <c r="WUK747" s="479"/>
      <c r="WUL747" s="479"/>
      <c r="WUM747" s="479"/>
      <c r="WUN747" s="479"/>
      <c r="WUO747" s="479"/>
      <c r="WUP747" s="479"/>
      <c r="WUQ747" s="479"/>
      <c r="WUR747" s="479"/>
      <c r="WUS747" s="479"/>
      <c r="WUT747" s="479"/>
      <c r="WUU747" s="479"/>
      <c r="WUV747" s="479"/>
      <c r="WUW747" s="479"/>
      <c r="WUX747" s="479"/>
      <c r="WUY747" s="479"/>
      <c r="WUZ747" s="479"/>
      <c r="WVA747" s="479"/>
      <c r="WVB747" s="479"/>
      <c r="WVC747" s="479"/>
      <c r="WVD747" s="479"/>
      <c r="WVE747" s="479"/>
      <c r="WVF747" s="479"/>
      <c r="WVG747" s="479"/>
      <c r="WVH747" s="479"/>
      <c r="WVI747" s="479"/>
      <c r="WVJ747" s="479"/>
      <c r="WVK747" s="479"/>
      <c r="WVL747" s="479"/>
      <c r="WVM747" s="479"/>
      <c r="WVN747" s="479"/>
      <c r="WVO747" s="479"/>
      <c r="WVP747" s="479"/>
      <c r="WVQ747" s="479"/>
      <c r="WVR747" s="479"/>
      <c r="WVS747" s="479"/>
      <c r="WVT747" s="479"/>
      <c r="WVU747" s="479"/>
      <c r="WVV747" s="479"/>
      <c r="WVW747" s="479"/>
      <c r="WVX747" s="479"/>
      <c r="WVY747" s="479"/>
      <c r="WVZ747" s="479"/>
      <c r="WWA747" s="479"/>
      <c r="WWB747" s="479"/>
      <c r="WWC747" s="479"/>
      <c r="WWD747" s="479"/>
      <c r="WWE747" s="479"/>
      <c r="WWF747" s="479"/>
      <c r="WWG747" s="479"/>
      <c r="WWH747" s="479"/>
      <c r="WWI747" s="479"/>
      <c r="WWJ747" s="479"/>
      <c r="WWK747" s="479"/>
      <c r="WWL747" s="479"/>
      <c r="WWM747" s="479"/>
      <c r="WWN747" s="479"/>
      <c r="WWO747" s="479"/>
      <c r="WWP747" s="479"/>
      <c r="WWQ747" s="479"/>
      <c r="WWR747" s="479"/>
      <c r="WWS747" s="479"/>
      <c r="WWT747" s="479"/>
      <c r="WWU747" s="479"/>
      <c r="WWV747" s="479"/>
      <c r="WWW747" s="479"/>
      <c r="WWX747" s="479"/>
      <c r="WWY747" s="479"/>
      <c r="WWZ747" s="479"/>
      <c r="WXA747" s="479"/>
      <c r="WXB747" s="479"/>
      <c r="WXC747" s="479"/>
      <c r="WXD747" s="479"/>
      <c r="WXE747" s="479"/>
      <c r="WXF747" s="479"/>
      <c r="WXG747" s="479"/>
      <c r="WXH747" s="479"/>
      <c r="WXI747" s="479"/>
      <c r="WXJ747" s="479"/>
      <c r="WXK747" s="479"/>
      <c r="WXL747" s="479"/>
      <c r="WXM747" s="479"/>
      <c r="WXN747" s="479"/>
      <c r="WXO747" s="479"/>
      <c r="WXP747" s="479"/>
      <c r="WXQ747" s="479"/>
      <c r="WXR747" s="479"/>
      <c r="WXS747" s="479"/>
      <c r="WXT747" s="479"/>
      <c r="WXU747" s="479"/>
      <c r="WXV747" s="479"/>
      <c r="WXW747" s="479"/>
      <c r="WXX747" s="479"/>
      <c r="WXY747" s="479"/>
      <c r="WXZ747" s="479"/>
      <c r="WYA747" s="479"/>
      <c r="WYB747" s="479"/>
      <c r="WYC747" s="479"/>
      <c r="WYD747" s="479"/>
      <c r="WYE747" s="479"/>
      <c r="WYF747" s="479"/>
      <c r="WYG747" s="479"/>
      <c r="WYH747" s="479"/>
      <c r="WYI747" s="479"/>
      <c r="WYJ747" s="479"/>
      <c r="WYK747" s="479"/>
      <c r="WYL747" s="479"/>
      <c r="WYM747" s="479"/>
      <c r="WYN747" s="479"/>
      <c r="WYO747" s="479"/>
      <c r="WYP747" s="479"/>
      <c r="WYQ747" s="479"/>
      <c r="WYR747" s="479"/>
      <c r="WYS747" s="479"/>
      <c r="WYT747" s="479"/>
      <c r="WYU747" s="479"/>
      <c r="WYV747" s="479"/>
      <c r="WYW747" s="479"/>
      <c r="WYX747" s="479"/>
      <c r="WYY747" s="479"/>
      <c r="WYZ747" s="479"/>
      <c r="WZA747" s="479"/>
      <c r="WZB747" s="479"/>
      <c r="WZC747" s="479"/>
      <c r="WZD747" s="479"/>
      <c r="WZE747" s="479"/>
      <c r="WZF747" s="479"/>
      <c r="WZG747" s="479"/>
      <c r="WZH747" s="479"/>
      <c r="WZI747" s="479"/>
      <c r="WZJ747" s="479"/>
      <c r="WZK747" s="479"/>
      <c r="WZL747" s="479"/>
      <c r="WZM747" s="479"/>
      <c r="WZN747" s="479"/>
      <c r="WZO747" s="479"/>
      <c r="WZP747" s="479"/>
      <c r="WZQ747" s="479"/>
      <c r="WZR747" s="479"/>
      <c r="WZS747" s="479"/>
      <c r="WZT747" s="479"/>
      <c r="WZU747" s="479"/>
      <c r="WZV747" s="479"/>
      <c r="WZW747" s="479"/>
      <c r="WZX747" s="479"/>
      <c r="WZY747" s="479"/>
      <c r="WZZ747" s="479"/>
      <c r="XAA747" s="479"/>
      <c r="XAB747" s="479"/>
      <c r="XAC747" s="479"/>
      <c r="XAD747" s="479"/>
      <c r="XAE747" s="479"/>
      <c r="XAF747" s="479"/>
      <c r="XAG747" s="479"/>
      <c r="XAH747" s="479"/>
      <c r="XAI747" s="479"/>
      <c r="XAJ747" s="479"/>
      <c r="XAK747" s="479"/>
      <c r="XAL747" s="479"/>
      <c r="XAM747" s="479"/>
      <c r="XAN747" s="479"/>
      <c r="XAO747" s="479"/>
      <c r="XAP747" s="479"/>
      <c r="XAQ747" s="479"/>
      <c r="XAR747" s="479"/>
      <c r="XAS747" s="479"/>
      <c r="XAT747" s="479"/>
      <c r="XAU747" s="479"/>
      <c r="XAV747" s="479"/>
      <c r="XAW747" s="479"/>
      <c r="XAX747" s="479"/>
      <c r="XAY747" s="479"/>
      <c r="XAZ747" s="479"/>
      <c r="XBA747" s="479"/>
      <c r="XBB747" s="479"/>
      <c r="XBC747" s="479"/>
      <c r="XBD747" s="479"/>
      <c r="XBE747" s="479"/>
      <c r="XBF747" s="479"/>
      <c r="XBG747" s="479"/>
      <c r="XBH747" s="479"/>
      <c r="XBI747" s="479"/>
      <c r="XBJ747" s="479"/>
      <c r="XBK747" s="479"/>
      <c r="XBL747" s="479"/>
      <c r="XBM747" s="479"/>
      <c r="XBN747" s="479"/>
      <c r="XBO747" s="479"/>
      <c r="XBP747" s="479"/>
      <c r="XBQ747" s="479"/>
      <c r="XBR747" s="479"/>
      <c r="XBS747" s="479"/>
      <c r="XBT747" s="479"/>
      <c r="XBU747" s="479"/>
      <c r="XBV747" s="479"/>
      <c r="XBW747" s="479"/>
      <c r="XBX747" s="479"/>
      <c r="XBY747" s="479"/>
      <c r="XBZ747" s="479"/>
      <c r="XCA747" s="479"/>
      <c r="XCB747" s="479"/>
      <c r="XCC747" s="479"/>
      <c r="XCD747" s="479"/>
      <c r="XCE747" s="479"/>
      <c r="XCF747" s="479"/>
      <c r="XCG747" s="479"/>
      <c r="XCH747" s="479"/>
      <c r="XCI747" s="479"/>
      <c r="XCJ747" s="479"/>
      <c r="XCK747" s="479"/>
      <c r="XCL747" s="479"/>
      <c r="XCM747" s="479"/>
      <c r="XCN747" s="479"/>
      <c r="XCO747" s="479"/>
      <c r="XCP747" s="479"/>
      <c r="XCQ747" s="479"/>
      <c r="XCR747" s="479"/>
      <c r="XCS747" s="479"/>
      <c r="XCT747" s="479"/>
      <c r="XCU747" s="479"/>
      <c r="XCV747" s="479"/>
      <c r="XCW747" s="479"/>
      <c r="XCX747" s="479"/>
      <c r="XCY747" s="479"/>
      <c r="XCZ747" s="479"/>
      <c r="XDA747" s="479"/>
      <c r="XDB747" s="479"/>
      <c r="XDC747" s="479"/>
      <c r="XDD747" s="479"/>
      <c r="XDE747" s="479"/>
      <c r="XDF747" s="479"/>
      <c r="XDG747" s="479"/>
      <c r="XDH747" s="479"/>
      <c r="XDI747" s="479"/>
      <c r="XDJ747" s="479"/>
      <c r="XDK747" s="479"/>
      <c r="XDL747" s="479"/>
      <c r="XDM747" s="479"/>
      <c r="XDN747" s="479"/>
      <c r="XDO747" s="479"/>
      <c r="XDP747" s="479"/>
      <c r="XDQ747" s="479"/>
      <c r="XDR747" s="479"/>
      <c r="XDS747" s="479"/>
      <c r="XDT747" s="479"/>
      <c r="XDU747" s="479"/>
      <c r="XDV747" s="479"/>
      <c r="XDW747" s="479"/>
      <c r="XDX747" s="479"/>
      <c r="XDY747" s="479"/>
      <c r="XDZ747" s="479"/>
      <c r="XEA747" s="479"/>
      <c r="XEB747" s="479"/>
      <c r="XEC747" s="479"/>
      <c r="XED747" s="479"/>
      <c r="XEE747" s="479"/>
      <c r="XEF747" s="479"/>
      <c r="XEG747" s="479"/>
      <c r="XEH747" s="479"/>
      <c r="XEI747" s="479"/>
      <c r="XEJ747" s="479"/>
      <c r="XEK747" s="479"/>
      <c r="XEL747" s="479"/>
      <c r="XEM747" s="479"/>
      <c r="XEN747" s="479"/>
      <c r="XEO747" s="479"/>
      <c r="XEP747" s="479"/>
      <c r="XEQ747" s="479"/>
      <c r="XER747" s="479"/>
      <c r="XES747" s="479"/>
      <c r="XET747" s="479"/>
      <c r="XEU747" s="479"/>
      <c r="XEV747" s="479"/>
      <c r="XEW747" s="479"/>
      <c r="XEX747" s="479"/>
      <c r="XEY747" s="479"/>
      <c r="XEZ747" s="479"/>
      <c r="XFA747" s="479"/>
      <c r="XFB747" s="479"/>
      <c r="XFC747" s="479"/>
      <c r="XFD747" s="479"/>
    </row>
    <row r="748" spans="1:16384" ht="12.75" customHeight="1">
      <c r="A748" s="39"/>
      <c r="B748" s="68"/>
      <c r="C748" s="69" t="s">
        <v>1299</v>
      </c>
      <c r="D748" s="68"/>
      <c r="E748" s="68"/>
      <c r="F748" s="68"/>
      <c r="G748" s="684"/>
      <c r="H748" s="684"/>
      <c r="I748" s="684"/>
      <c r="J748" s="684"/>
      <c r="K748" s="684"/>
      <c r="L748" s="68"/>
      <c r="M748" s="68"/>
      <c r="N748" s="68"/>
      <c r="O748" s="68"/>
      <c r="P748" s="68"/>
      <c r="Q748" s="684"/>
      <c r="R748" s="684"/>
      <c r="S748" s="684"/>
      <c r="T748" s="684"/>
      <c r="U748" s="684"/>
      <c r="V748" s="479"/>
      <c r="W748" s="479"/>
      <c r="X748" s="479"/>
      <c r="Y748" s="479"/>
      <c r="Z748" s="479"/>
      <c r="AA748" s="479"/>
      <c r="AB748" s="479"/>
      <c r="AC748" s="479"/>
      <c r="AD748" s="479"/>
      <c r="AE748" s="479"/>
      <c r="AF748" s="479"/>
      <c r="AG748" s="479"/>
      <c r="AH748" s="479"/>
      <c r="AI748" s="479"/>
      <c r="AJ748" s="479"/>
      <c r="AK748" s="479"/>
      <c r="AL748" s="479"/>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46"/>
      <c r="CS748" s="479"/>
      <c r="CT748" s="479"/>
      <c r="CU748" s="479"/>
      <c r="CV748" s="479"/>
      <c r="CW748" s="479"/>
      <c r="CX748" s="479"/>
      <c r="CY748" s="479"/>
      <c r="CZ748" s="479"/>
      <c r="DA748" s="479"/>
      <c r="DB748" s="479"/>
      <c r="DC748" s="479"/>
      <c r="DD748" s="479"/>
      <c r="DE748" s="479"/>
      <c r="DF748" s="479"/>
      <c r="DG748" s="479"/>
      <c r="DH748" s="479"/>
      <c r="DI748" s="479"/>
      <c r="DJ748" s="479"/>
      <c r="DK748" s="479"/>
      <c r="DL748" s="479"/>
      <c r="DM748" s="479"/>
      <c r="DN748" s="479"/>
      <c r="DO748" s="479"/>
      <c r="DP748" s="479"/>
      <c r="DQ748" s="479"/>
      <c r="DR748" s="479"/>
      <c r="DS748" s="479"/>
      <c r="DT748" s="479"/>
      <c r="DU748" s="479"/>
      <c r="DV748" s="479"/>
      <c r="DW748" s="479"/>
      <c r="DX748" s="479"/>
      <c r="DY748" s="479"/>
      <c r="DZ748" s="479"/>
      <c r="EA748" s="479"/>
      <c r="EB748" s="479"/>
      <c r="EC748" s="479"/>
      <c r="ED748" s="479"/>
      <c r="EE748" s="479"/>
      <c r="EF748" s="479"/>
      <c r="EG748" s="479"/>
      <c r="EH748" s="479"/>
      <c r="EI748" s="479"/>
      <c r="EJ748" s="479"/>
      <c r="EK748" s="479"/>
      <c r="EL748" s="479"/>
      <c r="EM748" s="479"/>
      <c r="EN748" s="479"/>
      <c r="EO748" s="479"/>
      <c r="EP748" s="479"/>
      <c r="EQ748" s="479"/>
      <c r="ER748" s="479"/>
      <c r="ES748" s="479"/>
      <c r="ET748" s="479"/>
      <c r="EU748" s="479"/>
      <c r="EV748" s="479"/>
      <c r="EW748" s="479"/>
      <c r="EX748" s="479"/>
      <c r="EY748" s="479"/>
      <c r="EZ748" s="479"/>
      <c r="FA748" s="479"/>
      <c r="FB748" s="479"/>
      <c r="FC748" s="479"/>
      <c r="FD748" s="479"/>
      <c r="FE748" s="479"/>
      <c r="FF748" s="479"/>
      <c r="FG748" s="479"/>
      <c r="FH748" s="479"/>
      <c r="FI748" s="479"/>
      <c r="FJ748" s="479"/>
      <c r="FK748" s="479"/>
      <c r="FL748" s="479"/>
      <c r="FM748" s="479"/>
      <c r="FN748" s="479"/>
      <c r="FO748" s="479"/>
      <c r="FP748" s="479"/>
      <c r="FQ748" s="479"/>
      <c r="FR748" s="479"/>
      <c r="FS748" s="479"/>
      <c r="FT748" s="479"/>
      <c r="FU748" s="479"/>
      <c r="FV748" s="479"/>
      <c r="FW748" s="479"/>
      <c r="FX748" s="479"/>
      <c r="FY748" s="479"/>
      <c r="FZ748" s="479"/>
      <c r="GA748" s="479"/>
      <c r="GB748" s="479"/>
      <c r="GC748" s="479"/>
      <c r="GD748" s="479"/>
      <c r="GE748" s="479"/>
      <c r="GF748" s="479"/>
      <c r="GG748" s="479"/>
      <c r="GH748" s="479"/>
      <c r="GI748" s="479"/>
      <c r="GJ748" s="479"/>
      <c r="GK748" s="479"/>
      <c r="GL748" s="479"/>
      <c r="GM748" s="479"/>
      <c r="GN748" s="479"/>
      <c r="GO748" s="479"/>
      <c r="GP748" s="479"/>
      <c r="GQ748" s="479"/>
      <c r="GR748" s="479"/>
      <c r="GS748" s="479"/>
      <c r="GT748" s="479"/>
      <c r="GU748" s="479"/>
      <c r="GV748" s="479"/>
      <c r="GW748" s="479"/>
      <c r="GX748" s="479"/>
      <c r="GY748" s="479"/>
      <c r="GZ748" s="479"/>
      <c r="HA748" s="479"/>
      <c r="HB748" s="479"/>
      <c r="HC748" s="479"/>
      <c r="HD748" s="479"/>
      <c r="HE748" s="479"/>
      <c r="HF748" s="479"/>
      <c r="HG748" s="479"/>
      <c r="HH748" s="479"/>
      <c r="HI748" s="479"/>
      <c r="HJ748" s="479"/>
      <c r="HK748" s="479"/>
      <c r="HL748" s="479"/>
      <c r="HM748" s="479"/>
      <c r="HN748" s="479"/>
      <c r="HO748" s="479"/>
      <c r="HP748" s="479"/>
      <c r="HQ748" s="479"/>
      <c r="HR748" s="479"/>
      <c r="HS748" s="479"/>
      <c r="HT748" s="479"/>
      <c r="HU748" s="479"/>
      <c r="HV748" s="479"/>
      <c r="HW748" s="479"/>
      <c r="HX748" s="479"/>
      <c r="HY748" s="479"/>
      <c r="HZ748" s="479"/>
      <c r="IA748" s="479"/>
      <c r="IB748" s="479"/>
      <c r="IC748" s="479"/>
      <c r="ID748" s="479"/>
      <c r="IE748" s="479"/>
      <c r="IF748" s="479"/>
      <c r="IG748" s="479"/>
      <c r="IH748" s="479"/>
      <c r="II748" s="479"/>
      <c r="IJ748" s="479"/>
      <c r="IK748" s="479"/>
      <c r="IL748" s="479"/>
      <c r="IM748" s="479"/>
      <c r="IN748" s="479"/>
      <c r="IO748" s="479"/>
      <c r="IP748" s="479"/>
      <c r="IQ748" s="479"/>
      <c r="IR748" s="479"/>
      <c r="IS748" s="479"/>
      <c r="IT748" s="479"/>
      <c r="IU748" s="479"/>
      <c r="IV748" s="479"/>
      <c r="IW748" s="479"/>
      <c r="IX748" s="479"/>
      <c r="IY748" s="479"/>
      <c r="IZ748" s="479"/>
      <c r="JA748" s="479"/>
      <c r="JB748" s="479"/>
      <c r="JC748" s="479"/>
      <c r="JD748" s="479"/>
      <c r="JE748" s="479"/>
      <c r="JF748" s="479"/>
      <c r="JG748" s="479"/>
      <c r="JH748" s="479"/>
      <c r="JI748" s="479"/>
      <c r="JJ748" s="479"/>
      <c r="JK748" s="479"/>
      <c r="JL748" s="479"/>
      <c r="JM748" s="479"/>
      <c r="JN748" s="479"/>
      <c r="JO748" s="479"/>
      <c r="JP748" s="479"/>
      <c r="JQ748" s="479"/>
      <c r="JR748" s="479"/>
      <c r="JS748" s="479"/>
      <c r="JT748" s="479"/>
      <c r="JU748" s="479"/>
      <c r="JV748" s="479"/>
      <c r="JW748" s="479"/>
      <c r="JX748" s="479"/>
      <c r="JY748" s="479"/>
      <c r="JZ748" s="479"/>
      <c r="KA748" s="479"/>
      <c r="KB748" s="479"/>
      <c r="KC748" s="479"/>
      <c r="KD748" s="479"/>
      <c r="KE748" s="479"/>
      <c r="KF748" s="479"/>
      <c r="KG748" s="479"/>
      <c r="KH748" s="479"/>
      <c r="KI748" s="479"/>
      <c r="KJ748" s="479"/>
      <c r="KK748" s="479"/>
      <c r="KL748" s="479"/>
      <c r="KM748" s="479"/>
      <c r="KN748" s="479"/>
      <c r="KO748" s="479"/>
      <c r="KP748" s="479"/>
      <c r="KQ748" s="479"/>
      <c r="KR748" s="479"/>
      <c r="KS748" s="479"/>
      <c r="KT748" s="479"/>
      <c r="KU748" s="479"/>
      <c r="KV748" s="479"/>
      <c r="KW748" s="479"/>
      <c r="KX748" s="479"/>
      <c r="KY748" s="479"/>
      <c r="KZ748" s="479"/>
      <c r="LA748" s="479"/>
      <c r="LB748" s="479"/>
      <c r="LC748" s="479"/>
      <c r="LD748" s="479"/>
      <c r="LE748" s="479"/>
      <c r="LF748" s="479"/>
      <c r="LG748" s="479"/>
      <c r="LH748" s="479"/>
      <c r="LI748" s="479"/>
      <c r="LJ748" s="479"/>
      <c r="LK748" s="479"/>
      <c r="LL748" s="479"/>
      <c r="LM748" s="479"/>
      <c r="LN748" s="479"/>
      <c r="LO748" s="479"/>
      <c r="LP748" s="479"/>
      <c r="LQ748" s="479"/>
      <c r="LR748" s="479"/>
      <c r="LS748" s="479"/>
      <c r="LT748" s="479"/>
      <c r="LU748" s="479"/>
      <c r="LV748" s="479"/>
      <c r="LW748" s="479"/>
      <c r="LX748" s="479"/>
      <c r="LY748" s="479"/>
      <c r="LZ748" s="479"/>
      <c r="MA748" s="479"/>
      <c r="MB748" s="479"/>
      <c r="MC748" s="479"/>
      <c r="MD748" s="479"/>
      <c r="ME748" s="479"/>
      <c r="MF748" s="479"/>
      <c r="MG748" s="479"/>
      <c r="MH748" s="479"/>
      <c r="MI748" s="479"/>
      <c r="MJ748" s="479"/>
      <c r="MK748" s="479"/>
      <c r="ML748" s="479"/>
      <c r="MM748" s="479"/>
      <c r="MN748" s="479"/>
      <c r="MO748" s="479"/>
      <c r="MP748" s="479"/>
      <c r="MQ748" s="479"/>
      <c r="MR748" s="479"/>
      <c r="MS748" s="479"/>
      <c r="MT748" s="479"/>
      <c r="MU748" s="479"/>
      <c r="MV748" s="479"/>
      <c r="MW748" s="479"/>
      <c r="MX748" s="479"/>
      <c r="MY748" s="479"/>
      <c r="MZ748" s="479"/>
      <c r="NA748" s="479"/>
      <c r="NB748" s="479"/>
      <c r="NC748" s="479"/>
      <c r="ND748" s="479"/>
      <c r="NE748" s="479"/>
      <c r="NF748" s="479"/>
      <c r="NG748" s="479"/>
      <c r="NH748" s="479"/>
      <c r="NI748" s="479"/>
      <c r="NJ748" s="479"/>
      <c r="NK748" s="479"/>
      <c r="NL748" s="479"/>
      <c r="NM748" s="479"/>
      <c r="NN748" s="479"/>
      <c r="NO748" s="479"/>
      <c r="NP748" s="479"/>
      <c r="NQ748" s="479"/>
      <c r="NR748" s="479"/>
      <c r="NS748" s="479"/>
      <c r="NT748" s="479"/>
      <c r="NU748" s="479"/>
      <c r="NV748" s="479"/>
      <c r="NW748" s="479"/>
      <c r="NX748" s="479"/>
      <c r="NY748" s="479"/>
      <c r="NZ748" s="479"/>
      <c r="OA748" s="479"/>
      <c r="OB748" s="479"/>
      <c r="OC748" s="479"/>
      <c r="OD748" s="479"/>
      <c r="OE748" s="479"/>
      <c r="OF748" s="479"/>
      <c r="OG748" s="479"/>
      <c r="OH748" s="479"/>
      <c r="OI748" s="479"/>
      <c r="OJ748" s="479"/>
      <c r="OK748" s="479"/>
      <c r="OL748" s="479"/>
      <c r="OM748" s="479"/>
      <c r="ON748" s="479"/>
      <c r="OO748" s="479"/>
      <c r="OP748" s="479"/>
      <c r="OQ748" s="479"/>
      <c r="OR748" s="479"/>
      <c r="OS748" s="479"/>
      <c r="OT748" s="479"/>
      <c r="OU748" s="479"/>
      <c r="OV748" s="479"/>
      <c r="OW748" s="479"/>
      <c r="OX748" s="479"/>
      <c r="OY748" s="479"/>
      <c r="OZ748" s="479"/>
      <c r="PA748" s="479"/>
      <c r="PB748" s="479"/>
      <c r="PC748" s="479"/>
      <c r="PD748" s="479"/>
      <c r="PE748" s="479"/>
      <c r="PF748" s="479"/>
      <c r="PG748" s="479"/>
      <c r="PH748" s="479"/>
      <c r="PI748" s="479"/>
      <c r="PJ748" s="479"/>
      <c r="PK748" s="479"/>
      <c r="PL748" s="479"/>
      <c r="PM748" s="479"/>
      <c r="PN748" s="479"/>
      <c r="PO748" s="479"/>
      <c r="PP748" s="479"/>
      <c r="PQ748" s="479"/>
      <c r="PR748" s="479"/>
      <c r="PS748" s="479"/>
      <c r="PT748" s="479"/>
      <c r="PU748" s="479"/>
      <c r="PV748" s="479"/>
      <c r="PW748" s="479"/>
      <c r="PX748" s="479"/>
      <c r="PY748" s="479"/>
      <c r="PZ748" s="479"/>
      <c r="QA748" s="479"/>
      <c r="QB748" s="479"/>
      <c r="QC748" s="479"/>
      <c r="QD748" s="479"/>
      <c r="QE748" s="479"/>
      <c r="QF748" s="479"/>
      <c r="QG748" s="479"/>
      <c r="QH748" s="479"/>
      <c r="QI748" s="479"/>
      <c r="QJ748" s="479"/>
      <c r="QK748" s="479"/>
      <c r="QL748" s="479"/>
      <c r="QM748" s="479"/>
      <c r="QN748" s="479"/>
      <c r="QO748" s="479"/>
      <c r="QP748" s="479"/>
      <c r="QQ748" s="479"/>
      <c r="QR748" s="479"/>
      <c r="QS748" s="479"/>
      <c r="QT748" s="479"/>
      <c r="QU748" s="479"/>
      <c r="QV748" s="479"/>
      <c r="QW748" s="479"/>
      <c r="QX748" s="479"/>
      <c r="QY748" s="479"/>
      <c r="QZ748" s="479"/>
      <c r="RA748" s="479"/>
      <c r="RB748" s="479"/>
      <c r="RC748" s="479"/>
      <c r="RD748" s="479"/>
      <c r="RE748" s="479"/>
      <c r="RF748" s="479"/>
      <c r="RG748" s="479"/>
      <c r="RH748" s="479"/>
      <c r="RI748" s="479"/>
      <c r="RJ748" s="479"/>
      <c r="RK748" s="479"/>
      <c r="RL748" s="479"/>
      <c r="RM748" s="479"/>
      <c r="RN748" s="479"/>
      <c r="RO748" s="479"/>
      <c r="RP748" s="479"/>
      <c r="RQ748" s="479"/>
      <c r="RR748" s="479"/>
      <c r="RS748" s="479"/>
      <c r="RT748" s="479"/>
      <c r="RU748" s="479"/>
      <c r="RV748" s="479"/>
      <c r="RW748" s="479"/>
      <c r="RX748" s="479"/>
      <c r="RY748" s="479"/>
      <c r="RZ748" s="479"/>
      <c r="SA748" s="479"/>
      <c r="SB748" s="479"/>
      <c r="SC748" s="479"/>
      <c r="SD748" s="479"/>
      <c r="SE748" s="479"/>
      <c r="SF748" s="479"/>
      <c r="SG748" s="479"/>
      <c r="SH748" s="479"/>
      <c r="SI748" s="479"/>
      <c r="SJ748" s="479"/>
      <c r="SK748" s="479"/>
      <c r="SL748" s="479"/>
      <c r="SM748" s="479"/>
      <c r="SN748" s="479"/>
      <c r="SO748" s="479"/>
      <c r="SP748" s="479"/>
      <c r="SQ748" s="479"/>
      <c r="SR748" s="479"/>
      <c r="SS748" s="479"/>
      <c r="ST748" s="479"/>
      <c r="SU748" s="479"/>
      <c r="SV748" s="479"/>
      <c r="SW748" s="479"/>
      <c r="SX748" s="479"/>
      <c r="SY748" s="479"/>
      <c r="SZ748" s="479"/>
      <c r="TA748" s="479"/>
      <c r="TB748" s="479"/>
      <c r="TC748" s="479"/>
      <c r="TD748" s="479"/>
      <c r="TE748" s="479"/>
      <c r="TF748" s="479"/>
      <c r="TG748" s="479"/>
      <c r="TH748" s="479"/>
      <c r="TI748" s="479"/>
      <c r="TJ748" s="479"/>
      <c r="TK748" s="479"/>
      <c r="TL748" s="479"/>
      <c r="TM748" s="479"/>
      <c r="TN748" s="479"/>
      <c r="TO748" s="479"/>
      <c r="TP748" s="479"/>
      <c r="TQ748" s="479"/>
      <c r="TR748" s="479"/>
      <c r="TS748" s="479"/>
      <c r="TT748" s="479"/>
      <c r="TU748" s="479"/>
      <c r="TV748" s="479"/>
      <c r="TW748" s="479"/>
      <c r="TX748" s="479"/>
      <c r="TY748" s="479"/>
      <c r="TZ748" s="479"/>
      <c r="UA748" s="479"/>
      <c r="UB748" s="479"/>
      <c r="UC748" s="479"/>
      <c r="UD748" s="479"/>
      <c r="UE748" s="479"/>
      <c r="UF748" s="479"/>
      <c r="UG748" s="479"/>
      <c r="UH748" s="479"/>
      <c r="UI748" s="479"/>
      <c r="UJ748" s="479"/>
      <c r="UK748" s="479"/>
      <c r="UL748" s="479"/>
      <c r="UM748" s="479"/>
      <c r="UN748" s="479"/>
      <c r="UO748" s="479"/>
      <c r="UP748" s="479"/>
      <c r="UQ748" s="479"/>
      <c r="UR748" s="479"/>
      <c r="US748" s="479"/>
      <c r="UT748" s="479"/>
      <c r="UU748" s="479"/>
      <c r="UV748" s="479"/>
      <c r="UW748" s="479"/>
      <c r="UX748" s="479"/>
      <c r="UY748" s="479"/>
      <c r="UZ748" s="479"/>
      <c r="VA748" s="479"/>
      <c r="VB748" s="479"/>
      <c r="VC748" s="479"/>
      <c r="VD748" s="479"/>
      <c r="VE748" s="479"/>
      <c r="VF748" s="479"/>
      <c r="VG748" s="479"/>
      <c r="VH748" s="479"/>
      <c r="VI748" s="479"/>
      <c r="VJ748" s="479"/>
      <c r="VK748" s="479"/>
      <c r="VL748" s="479"/>
      <c r="VM748" s="479"/>
      <c r="VN748" s="479"/>
      <c r="VO748" s="479"/>
      <c r="VP748" s="479"/>
      <c r="VQ748" s="479"/>
      <c r="VR748" s="479"/>
      <c r="VS748" s="479"/>
      <c r="VT748" s="479"/>
      <c r="VU748" s="479"/>
      <c r="VV748" s="479"/>
      <c r="VW748" s="479"/>
      <c r="VX748" s="479"/>
      <c r="VY748" s="479"/>
      <c r="VZ748" s="479"/>
      <c r="WA748" s="479"/>
      <c r="WB748" s="479"/>
      <c r="WC748" s="479"/>
      <c r="WD748" s="479"/>
      <c r="WE748" s="479"/>
      <c r="WF748" s="479"/>
      <c r="WG748" s="479"/>
      <c r="WH748" s="479"/>
      <c r="WI748" s="479"/>
      <c r="WJ748" s="479"/>
      <c r="WK748" s="479"/>
      <c r="WL748" s="479"/>
      <c r="WM748" s="479"/>
      <c r="WN748" s="479"/>
      <c r="WO748" s="479"/>
      <c r="WP748" s="479"/>
      <c r="WQ748" s="479"/>
      <c r="WR748" s="479"/>
      <c r="WS748" s="479"/>
      <c r="WT748" s="479"/>
      <c r="WU748" s="479"/>
      <c r="WV748" s="479"/>
      <c r="WW748" s="479"/>
      <c r="WX748" s="479"/>
      <c r="WY748" s="479"/>
      <c r="WZ748" s="479"/>
      <c r="XA748" s="479"/>
      <c r="XB748" s="479"/>
      <c r="XC748" s="479"/>
      <c r="XD748" s="479"/>
      <c r="XE748" s="479"/>
      <c r="XF748" s="479"/>
      <c r="XG748" s="479"/>
      <c r="XH748" s="479"/>
      <c r="XI748" s="479"/>
      <c r="XJ748" s="479"/>
      <c r="XK748" s="479"/>
      <c r="XL748" s="479"/>
      <c r="XM748" s="479"/>
      <c r="XN748" s="479"/>
      <c r="XO748" s="479"/>
      <c r="XP748" s="479"/>
      <c r="XQ748" s="479"/>
      <c r="XR748" s="479"/>
      <c r="XS748" s="479"/>
      <c r="XT748" s="479"/>
      <c r="XU748" s="479"/>
      <c r="XV748" s="479"/>
      <c r="XW748" s="479"/>
      <c r="XX748" s="479"/>
      <c r="XY748" s="479"/>
      <c r="XZ748" s="479"/>
      <c r="YA748" s="479"/>
      <c r="YB748" s="479"/>
      <c r="YC748" s="479"/>
      <c r="YD748" s="479"/>
      <c r="YE748" s="479"/>
      <c r="YF748" s="479"/>
      <c r="YG748" s="479"/>
      <c r="YH748" s="479"/>
      <c r="YI748" s="479"/>
      <c r="YJ748" s="479"/>
      <c r="YK748" s="479"/>
      <c r="YL748" s="479"/>
      <c r="YM748" s="479"/>
      <c r="YN748" s="479"/>
      <c r="YO748" s="479"/>
      <c r="YP748" s="479"/>
      <c r="YQ748" s="479"/>
      <c r="YR748" s="479"/>
      <c r="YS748" s="479"/>
      <c r="YT748" s="479"/>
      <c r="YU748" s="479"/>
      <c r="YV748" s="479"/>
      <c r="YW748" s="479"/>
      <c r="YX748" s="479"/>
      <c r="YY748" s="479"/>
      <c r="YZ748" s="479"/>
      <c r="ZA748" s="479"/>
      <c r="ZB748" s="479"/>
      <c r="ZC748" s="479"/>
      <c r="ZD748" s="479"/>
      <c r="ZE748" s="479"/>
      <c r="ZF748" s="479"/>
      <c r="ZG748" s="479"/>
      <c r="ZH748" s="479"/>
      <c r="ZI748" s="479"/>
      <c r="ZJ748" s="479"/>
      <c r="ZK748" s="479"/>
      <c r="ZL748" s="479"/>
      <c r="ZM748" s="479"/>
      <c r="ZN748" s="479"/>
      <c r="ZO748" s="479"/>
      <c r="ZP748" s="479"/>
      <c r="ZQ748" s="479"/>
      <c r="ZR748" s="479"/>
      <c r="ZS748" s="479"/>
      <c r="ZT748" s="479"/>
      <c r="ZU748" s="479"/>
      <c r="ZV748" s="479"/>
      <c r="ZW748" s="479"/>
      <c r="ZX748" s="479"/>
      <c r="ZY748" s="479"/>
      <c r="ZZ748" s="479"/>
      <c r="AAA748" s="479"/>
      <c r="AAB748" s="479"/>
      <c r="AAC748" s="479"/>
      <c r="AAD748" s="479"/>
      <c r="AAE748" s="479"/>
      <c r="AAF748" s="479"/>
      <c r="AAG748" s="479"/>
      <c r="AAH748" s="479"/>
      <c r="AAI748" s="479"/>
      <c r="AAJ748" s="479"/>
      <c r="AAK748" s="479"/>
      <c r="AAL748" s="479"/>
      <c r="AAM748" s="479"/>
      <c r="AAN748" s="479"/>
      <c r="AAO748" s="479"/>
      <c r="AAP748" s="479"/>
      <c r="AAQ748" s="479"/>
      <c r="AAR748" s="479"/>
      <c r="AAS748" s="479"/>
      <c r="AAT748" s="479"/>
      <c r="AAU748" s="479"/>
      <c r="AAV748" s="479"/>
      <c r="AAW748" s="479"/>
      <c r="AAX748" s="479"/>
      <c r="AAY748" s="479"/>
      <c r="AAZ748" s="479"/>
      <c r="ABA748" s="479"/>
      <c r="ABB748" s="479"/>
      <c r="ABC748" s="479"/>
      <c r="ABD748" s="479"/>
      <c r="ABE748" s="479"/>
      <c r="ABF748" s="479"/>
      <c r="ABG748" s="479"/>
      <c r="ABH748" s="479"/>
      <c r="ABI748" s="479"/>
      <c r="ABJ748" s="479"/>
      <c r="ABK748" s="479"/>
      <c r="ABL748" s="479"/>
      <c r="ABM748" s="479"/>
      <c r="ABN748" s="479"/>
      <c r="ABO748" s="479"/>
      <c r="ABP748" s="479"/>
      <c r="ABQ748" s="479"/>
      <c r="ABR748" s="479"/>
      <c r="ABS748" s="479"/>
      <c r="ABT748" s="479"/>
      <c r="ABU748" s="479"/>
      <c r="ABV748" s="479"/>
      <c r="ABW748" s="479"/>
      <c r="ABX748" s="479"/>
      <c r="ABY748" s="479"/>
      <c r="ABZ748" s="479"/>
      <c r="ACA748" s="479"/>
      <c r="ACB748" s="479"/>
      <c r="ACC748" s="479"/>
      <c r="ACD748" s="479"/>
      <c r="ACE748" s="479"/>
      <c r="ACF748" s="479"/>
      <c r="ACG748" s="479"/>
      <c r="ACH748" s="479"/>
      <c r="ACI748" s="479"/>
      <c r="ACJ748" s="479"/>
      <c r="ACK748" s="479"/>
      <c r="ACL748" s="479"/>
      <c r="ACM748" s="479"/>
      <c r="ACN748" s="479"/>
      <c r="ACO748" s="479"/>
      <c r="ACP748" s="479"/>
      <c r="ACQ748" s="479"/>
      <c r="ACR748" s="479"/>
      <c r="ACS748" s="479"/>
      <c r="ACT748" s="479"/>
      <c r="ACU748" s="479"/>
      <c r="ACV748" s="479"/>
      <c r="ACW748" s="479"/>
      <c r="ACX748" s="479"/>
      <c r="ACY748" s="479"/>
      <c r="ACZ748" s="479"/>
      <c r="ADA748" s="479"/>
      <c r="ADB748" s="479"/>
      <c r="ADC748" s="479"/>
      <c r="ADD748" s="479"/>
      <c r="ADE748" s="479"/>
      <c r="ADF748" s="479"/>
      <c r="ADG748" s="479"/>
      <c r="ADH748" s="479"/>
      <c r="ADI748" s="479"/>
      <c r="ADJ748" s="479"/>
      <c r="ADK748" s="479"/>
      <c r="ADL748" s="479"/>
      <c r="ADM748" s="479"/>
      <c r="ADN748" s="479"/>
      <c r="ADO748" s="479"/>
      <c r="ADP748" s="479"/>
      <c r="ADQ748" s="479"/>
      <c r="ADR748" s="479"/>
      <c r="ADS748" s="479"/>
      <c r="ADT748" s="479"/>
      <c r="ADU748" s="479"/>
      <c r="ADV748" s="479"/>
      <c r="ADW748" s="479"/>
      <c r="ADX748" s="479"/>
      <c r="ADY748" s="479"/>
      <c r="ADZ748" s="479"/>
      <c r="AEA748" s="479"/>
      <c r="AEB748" s="479"/>
      <c r="AEC748" s="479"/>
      <c r="AED748" s="479"/>
      <c r="AEE748" s="479"/>
      <c r="AEF748" s="479"/>
      <c r="AEG748" s="479"/>
      <c r="AEH748" s="479"/>
      <c r="AEI748" s="479"/>
      <c r="AEJ748" s="479"/>
      <c r="AEK748" s="479"/>
      <c r="AEL748" s="479"/>
      <c r="AEM748" s="479"/>
      <c r="AEN748" s="479"/>
      <c r="AEO748" s="479"/>
      <c r="AEP748" s="479"/>
      <c r="AEQ748" s="479"/>
      <c r="AER748" s="479"/>
      <c r="AES748" s="479"/>
      <c r="AET748" s="479"/>
      <c r="AEU748" s="479"/>
      <c r="AEV748" s="479"/>
      <c r="AEW748" s="479"/>
      <c r="AEX748" s="479"/>
      <c r="AEY748" s="479"/>
      <c r="AEZ748" s="479"/>
      <c r="AFA748" s="479"/>
      <c r="AFB748" s="479"/>
      <c r="AFC748" s="479"/>
      <c r="AFD748" s="479"/>
      <c r="AFE748" s="479"/>
      <c r="AFF748" s="479"/>
      <c r="AFG748" s="479"/>
      <c r="AFH748" s="479"/>
      <c r="AFI748" s="479"/>
      <c r="AFJ748" s="479"/>
      <c r="AFK748" s="479"/>
      <c r="AFL748" s="479"/>
      <c r="AFM748" s="479"/>
      <c r="AFN748" s="479"/>
      <c r="AFO748" s="479"/>
      <c r="AFP748" s="479"/>
      <c r="AFQ748" s="479"/>
      <c r="AFR748" s="479"/>
      <c r="AFS748" s="479"/>
      <c r="AFT748" s="479"/>
      <c r="AFU748" s="479"/>
      <c r="AFV748" s="479"/>
      <c r="AFW748" s="479"/>
      <c r="AFX748" s="479"/>
      <c r="AFY748" s="479"/>
      <c r="AFZ748" s="479"/>
      <c r="AGA748" s="479"/>
      <c r="AGB748" s="479"/>
      <c r="AGC748" s="479"/>
      <c r="AGD748" s="479"/>
      <c r="AGE748" s="479"/>
      <c r="AGF748" s="479"/>
      <c r="AGG748" s="479"/>
      <c r="AGH748" s="479"/>
      <c r="AGI748" s="479"/>
      <c r="AGJ748" s="479"/>
      <c r="AGK748" s="479"/>
      <c r="AGL748" s="479"/>
      <c r="AGM748" s="479"/>
      <c r="AGN748" s="479"/>
      <c r="AGO748" s="479"/>
      <c r="AGP748" s="479"/>
      <c r="AGQ748" s="479"/>
      <c r="AGR748" s="479"/>
      <c r="AGS748" s="479"/>
      <c r="AGT748" s="479"/>
      <c r="AGU748" s="479"/>
      <c r="AGV748" s="479"/>
      <c r="AGW748" s="479"/>
      <c r="AGX748" s="479"/>
      <c r="AGY748" s="479"/>
      <c r="AGZ748" s="479"/>
      <c r="AHA748" s="479"/>
      <c r="AHB748" s="479"/>
      <c r="AHC748" s="479"/>
      <c r="AHD748" s="479"/>
      <c r="AHE748" s="479"/>
      <c r="AHF748" s="479"/>
      <c r="AHG748" s="479"/>
      <c r="AHH748" s="479"/>
      <c r="AHI748" s="479"/>
      <c r="AHJ748" s="479"/>
      <c r="AHK748" s="479"/>
      <c r="AHL748" s="479"/>
      <c r="AHM748" s="479"/>
      <c r="AHN748" s="479"/>
      <c r="AHO748" s="479"/>
      <c r="AHP748" s="479"/>
      <c r="AHQ748" s="479"/>
      <c r="AHR748" s="479"/>
      <c r="AHS748" s="479"/>
      <c r="AHT748" s="479"/>
      <c r="AHU748" s="479"/>
      <c r="AHV748" s="479"/>
      <c r="AHW748" s="479"/>
      <c r="AHX748" s="479"/>
      <c r="AHY748" s="479"/>
      <c r="AHZ748" s="479"/>
      <c r="AIA748" s="479"/>
      <c r="AIB748" s="479"/>
      <c r="AIC748" s="479"/>
      <c r="AID748" s="479"/>
      <c r="AIE748" s="479"/>
      <c r="AIF748" s="479"/>
      <c r="AIG748" s="479"/>
      <c r="AIH748" s="479"/>
      <c r="AII748" s="479"/>
      <c r="AIJ748" s="479"/>
      <c r="AIK748" s="479"/>
      <c r="AIL748" s="479"/>
      <c r="AIM748" s="479"/>
      <c r="AIN748" s="479"/>
      <c r="AIO748" s="479"/>
      <c r="AIP748" s="479"/>
      <c r="AIQ748" s="479"/>
      <c r="AIR748" s="479"/>
      <c r="AIS748" s="479"/>
      <c r="AIT748" s="479"/>
      <c r="AIU748" s="479"/>
      <c r="AIV748" s="479"/>
      <c r="AIW748" s="479"/>
      <c r="AIX748" s="479"/>
      <c r="AIY748" s="479"/>
      <c r="AIZ748" s="479"/>
      <c r="AJA748" s="479"/>
      <c r="AJB748" s="479"/>
      <c r="AJC748" s="479"/>
      <c r="AJD748" s="479"/>
      <c r="AJE748" s="479"/>
      <c r="AJF748" s="479"/>
      <c r="AJG748" s="479"/>
      <c r="AJH748" s="479"/>
      <c r="AJI748" s="479"/>
      <c r="AJJ748" s="479"/>
      <c r="AJK748" s="479"/>
      <c r="AJL748" s="479"/>
      <c r="AJM748" s="479"/>
      <c r="AJN748" s="479"/>
      <c r="AJO748" s="479"/>
      <c r="AJP748" s="479"/>
      <c r="AJQ748" s="479"/>
      <c r="AJR748" s="479"/>
      <c r="AJS748" s="479"/>
      <c r="AJT748" s="479"/>
      <c r="AJU748" s="479"/>
      <c r="AJV748" s="479"/>
      <c r="AJW748" s="479"/>
      <c r="AJX748" s="479"/>
      <c r="AJY748" s="479"/>
      <c r="AJZ748" s="479"/>
      <c r="AKA748" s="479"/>
      <c r="AKB748" s="479"/>
      <c r="AKC748" s="479"/>
      <c r="AKD748" s="479"/>
      <c r="AKE748" s="479"/>
      <c r="AKF748" s="479"/>
      <c r="AKG748" s="479"/>
      <c r="AKH748" s="479"/>
      <c r="AKI748" s="479"/>
      <c r="AKJ748" s="479"/>
      <c r="AKK748" s="479"/>
      <c r="AKL748" s="479"/>
      <c r="AKM748" s="479"/>
      <c r="AKN748" s="479"/>
      <c r="AKO748" s="479"/>
      <c r="AKP748" s="479"/>
      <c r="AKQ748" s="479"/>
      <c r="AKR748" s="479"/>
      <c r="AKS748" s="479"/>
      <c r="AKT748" s="479"/>
      <c r="AKU748" s="479"/>
      <c r="AKV748" s="479"/>
      <c r="AKW748" s="479"/>
      <c r="AKX748" s="479"/>
      <c r="AKY748" s="479"/>
      <c r="AKZ748" s="479"/>
      <c r="ALA748" s="479"/>
      <c r="ALB748" s="479"/>
      <c r="ALC748" s="479"/>
      <c r="ALD748" s="479"/>
      <c r="ALE748" s="479"/>
      <c r="ALF748" s="479"/>
      <c r="ALG748" s="479"/>
      <c r="ALH748" s="479"/>
      <c r="ALI748" s="479"/>
      <c r="ALJ748" s="479"/>
      <c r="ALK748" s="479"/>
      <c r="ALL748" s="479"/>
      <c r="ALM748" s="479"/>
      <c r="ALN748" s="479"/>
      <c r="ALO748" s="479"/>
      <c r="ALP748" s="479"/>
      <c r="ALQ748" s="479"/>
      <c r="ALR748" s="479"/>
      <c r="ALS748" s="479"/>
      <c r="ALT748" s="479"/>
      <c r="ALU748" s="479"/>
      <c r="ALV748" s="479"/>
      <c r="ALW748" s="479"/>
      <c r="ALX748" s="479"/>
      <c r="ALY748" s="479"/>
      <c r="ALZ748" s="479"/>
      <c r="AMA748" s="479"/>
      <c r="AMB748" s="479"/>
      <c r="AMC748" s="479"/>
      <c r="AMD748" s="479"/>
      <c r="AME748" s="479"/>
      <c r="AMF748" s="479"/>
      <c r="AMG748" s="479"/>
      <c r="AMH748" s="479"/>
      <c r="AMI748" s="479"/>
      <c r="AMJ748" s="479"/>
      <c r="AMK748" s="479"/>
      <c r="AML748" s="479"/>
      <c r="AMM748" s="479"/>
      <c r="AMN748" s="479"/>
      <c r="AMO748" s="479"/>
      <c r="AMP748" s="479"/>
      <c r="AMQ748" s="479"/>
      <c r="AMR748" s="479"/>
      <c r="AMS748" s="479"/>
      <c r="AMT748" s="479"/>
      <c r="AMU748" s="479"/>
      <c r="AMV748" s="479"/>
      <c r="AMW748" s="479"/>
      <c r="AMX748" s="479"/>
      <c r="AMY748" s="479"/>
      <c r="AMZ748" s="479"/>
      <c r="ANA748" s="479"/>
      <c r="ANB748" s="479"/>
      <c r="ANC748" s="479"/>
      <c r="AND748" s="479"/>
      <c r="ANE748" s="479"/>
      <c r="ANF748" s="479"/>
      <c r="ANG748" s="479"/>
      <c r="ANH748" s="479"/>
      <c r="ANI748" s="479"/>
      <c r="ANJ748" s="479"/>
      <c r="ANK748" s="479"/>
      <c r="ANL748" s="479"/>
      <c r="ANM748" s="479"/>
      <c r="ANN748" s="479"/>
      <c r="ANO748" s="479"/>
      <c r="ANP748" s="479"/>
      <c r="ANQ748" s="479"/>
      <c r="ANR748" s="479"/>
      <c r="ANS748" s="479"/>
      <c r="ANT748" s="479"/>
      <c r="ANU748" s="479"/>
      <c r="ANV748" s="479"/>
      <c r="ANW748" s="479"/>
      <c r="ANX748" s="479"/>
      <c r="ANY748" s="479"/>
      <c r="ANZ748" s="479"/>
      <c r="AOA748" s="479"/>
      <c r="AOB748" s="479"/>
      <c r="AOC748" s="479"/>
      <c r="AOD748" s="479"/>
      <c r="AOE748" s="479"/>
      <c r="AOF748" s="479"/>
      <c r="AOG748" s="479"/>
      <c r="AOH748" s="479"/>
      <c r="AOI748" s="479"/>
      <c r="AOJ748" s="479"/>
      <c r="AOK748" s="479"/>
      <c r="AOL748" s="479"/>
      <c r="AOM748" s="479"/>
      <c r="AON748" s="479"/>
      <c r="AOO748" s="479"/>
      <c r="AOP748" s="479"/>
      <c r="AOQ748" s="479"/>
      <c r="AOR748" s="479"/>
      <c r="AOS748" s="479"/>
      <c r="AOT748" s="479"/>
      <c r="AOU748" s="479"/>
      <c r="AOV748" s="479"/>
      <c r="AOW748" s="479"/>
      <c r="AOX748" s="479"/>
      <c r="AOY748" s="479"/>
      <c r="AOZ748" s="479"/>
      <c r="APA748" s="479"/>
      <c r="APB748" s="479"/>
      <c r="APC748" s="479"/>
      <c r="APD748" s="479"/>
      <c r="APE748" s="479"/>
      <c r="APF748" s="479"/>
      <c r="APG748" s="479"/>
      <c r="APH748" s="479"/>
      <c r="API748" s="479"/>
      <c r="APJ748" s="479"/>
      <c r="APK748" s="479"/>
      <c r="APL748" s="479"/>
      <c r="APM748" s="479"/>
      <c r="APN748" s="479"/>
      <c r="APO748" s="479"/>
      <c r="APP748" s="479"/>
      <c r="APQ748" s="479"/>
      <c r="APR748" s="479"/>
      <c r="APS748" s="479"/>
      <c r="APT748" s="479"/>
      <c r="APU748" s="479"/>
      <c r="APV748" s="479"/>
      <c r="APW748" s="479"/>
      <c r="APX748" s="479"/>
      <c r="APY748" s="479"/>
      <c r="APZ748" s="479"/>
      <c r="AQA748" s="479"/>
      <c r="AQB748" s="479"/>
      <c r="AQC748" s="479"/>
      <c r="AQD748" s="479"/>
      <c r="AQE748" s="479"/>
      <c r="AQF748" s="479"/>
      <c r="AQG748" s="479"/>
      <c r="AQH748" s="479"/>
      <c r="AQI748" s="479"/>
      <c r="AQJ748" s="479"/>
      <c r="AQK748" s="479"/>
      <c r="AQL748" s="479"/>
      <c r="AQM748" s="479"/>
      <c r="AQN748" s="479"/>
      <c r="AQO748" s="479"/>
      <c r="AQP748" s="479"/>
      <c r="AQQ748" s="479"/>
      <c r="AQR748" s="479"/>
      <c r="AQS748" s="479"/>
      <c r="AQT748" s="479"/>
      <c r="AQU748" s="479"/>
      <c r="AQV748" s="479"/>
      <c r="AQW748" s="479"/>
      <c r="AQX748" s="479"/>
      <c r="AQY748" s="479"/>
      <c r="AQZ748" s="479"/>
      <c r="ARA748" s="479"/>
      <c r="ARB748" s="479"/>
      <c r="ARC748" s="479"/>
      <c r="ARD748" s="479"/>
      <c r="ARE748" s="479"/>
      <c r="ARF748" s="479"/>
      <c r="ARG748" s="479"/>
      <c r="ARH748" s="479"/>
      <c r="ARI748" s="479"/>
      <c r="ARJ748" s="479"/>
      <c r="ARK748" s="479"/>
      <c r="ARL748" s="479"/>
      <c r="ARM748" s="479"/>
      <c r="ARN748" s="479"/>
      <c r="ARO748" s="479"/>
      <c r="ARP748" s="479"/>
      <c r="ARQ748" s="479"/>
      <c r="ARR748" s="479"/>
      <c r="ARS748" s="479"/>
      <c r="ART748" s="479"/>
      <c r="ARU748" s="479"/>
      <c r="ARV748" s="479"/>
      <c r="ARW748" s="479"/>
      <c r="ARX748" s="479"/>
      <c r="ARY748" s="479"/>
      <c r="ARZ748" s="479"/>
      <c r="ASA748" s="479"/>
      <c r="ASB748" s="479"/>
      <c r="ASC748" s="479"/>
      <c r="ASD748" s="479"/>
      <c r="ASE748" s="479"/>
      <c r="ASF748" s="479"/>
      <c r="ASG748" s="479"/>
      <c r="ASH748" s="479"/>
      <c r="ASI748" s="479"/>
      <c r="ASJ748" s="479"/>
      <c r="ASK748" s="479"/>
      <c r="ASL748" s="479"/>
      <c r="ASM748" s="479"/>
      <c r="ASN748" s="479"/>
      <c r="ASO748" s="479"/>
      <c r="ASP748" s="479"/>
      <c r="ASQ748" s="479"/>
      <c r="ASR748" s="479"/>
      <c r="ASS748" s="479"/>
      <c r="AST748" s="479"/>
      <c r="ASU748" s="479"/>
      <c r="ASV748" s="479"/>
      <c r="ASW748" s="479"/>
      <c r="ASX748" s="479"/>
      <c r="ASY748" s="479"/>
      <c r="ASZ748" s="479"/>
      <c r="ATA748" s="479"/>
      <c r="ATB748" s="479"/>
      <c r="ATC748" s="479"/>
      <c r="ATD748" s="479"/>
      <c r="ATE748" s="479"/>
      <c r="ATF748" s="479"/>
      <c r="ATG748" s="479"/>
      <c r="ATH748" s="479"/>
      <c r="ATI748" s="479"/>
      <c r="ATJ748" s="479"/>
      <c r="ATK748" s="479"/>
      <c r="ATL748" s="479"/>
      <c r="ATM748" s="479"/>
      <c r="ATN748" s="479"/>
      <c r="ATO748" s="479"/>
      <c r="ATP748" s="479"/>
      <c r="ATQ748" s="479"/>
      <c r="ATR748" s="479"/>
      <c r="ATS748" s="479"/>
      <c r="ATT748" s="479"/>
      <c r="ATU748" s="479"/>
      <c r="ATV748" s="479"/>
      <c r="ATW748" s="479"/>
      <c r="ATX748" s="479"/>
      <c r="ATY748" s="479"/>
      <c r="ATZ748" s="479"/>
      <c r="AUA748" s="479"/>
      <c r="AUB748" s="479"/>
      <c r="AUC748" s="479"/>
      <c r="AUD748" s="479"/>
      <c r="AUE748" s="479"/>
      <c r="AUF748" s="479"/>
      <c r="AUG748" s="479"/>
      <c r="AUH748" s="479"/>
      <c r="AUI748" s="479"/>
      <c r="AUJ748" s="479"/>
      <c r="AUK748" s="479"/>
      <c r="AUL748" s="479"/>
      <c r="AUM748" s="479"/>
      <c r="AUN748" s="479"/>
      <c r="AUO748" s="479"/>
      <c r="AUP748" s="479"/>
      <c r="AUQ748" s="479"/>
      <c r="AUR748" s="479"/>
      <c r="AUS748" s="479"/>
      <c r="AUT748" s="479"/>
      <c r="AUU748" s="479"/>
      <c r="AUV748" s="479"/>
      <c r="AUW748" s="479"/>
      <c r="AUX748" s="479"/>
      <c r="AUY748" s="479"/>
      <c r="AUZ748" s="479"/>
      <c r="AVA748" s="479"/>
      <c r="AVB748" s="479"/>
      <c r="AVC748" s="479"/>
      <c r="AVD748" s="479"/>
      <c r="AVE748" s="479"/>
      <c r="AVF748" s="479"/>
      <c r="AVG748" s="479"/>
      <c r="AVH748" s="479"/>
      <c r="AVI748" s="479"/>
      <c r="AVJ748" s="479"/>
      <c r="AVK748" s="479"/>
      <c r="AVL748" s="479"/>
      <c r="AVM748" s="479"/>
      <c r="AVN748" s="479"/>
      <c r="AVO748" s="479"/>
      <c r="AVP748" s="479"/>
      <c r="AVQ748" s="479"/>
      <c r="AVR748" s="479"/>
      <c r="AVS748" s="479"/>
      <c r="AVT748" s="479"/>
      <c r="AVU748" s="479"/>
      <c r="AVV748" s="479"/>
      <c r="AVW748" s="479"/>
      <c r="AVX748" s="479"/>
      <c r="AVY748" s="479"/>
      <c r="AVZ748" s="479"/>
      <c r="AWA748" s="479"/>
      <c r="AWB748" s="479"/>
      <c r="AWC748" s="479"/>
      <c r="AWD748" s="479"/>
      <c r="AWE748" s="479"/>
      <c r="AWF748" s="479"/>
      <c r="AWG748" s="479"/>
      <c r="AWH748" s="479"/>
      <c r="AWI748" s="479"/>
      <c r="AWJ748" s="479"/>
      <c r="AWK748" s="479"/>
      <c r="AWL748" s="479"/>
      <c r="AWM748" s="479"/>
      <c r="AWN748" s="479"/>
      <c r="AWO748" s="479"/>
      <c r="AWP748" s="479"/>
      <c r="AWQ748" s="479"/>
      <c r="AWR748" s="479"/>
      <c r="AWS748" s="479"/>
      <c r="AWT748" s="479"/>
      <c r="AWU748" s="479"/>
      <c r="AWV748" s="479"/>
      <c r="AWW748" s="479"/>
      <c r="AWX748" s="479"/>
      <c r="AWY748" s="479"/>
      <c r="AWZ748" s="479"/>
      <c r="AXA748" s="479"/>
      <c r="AXB748" s="479"/>
      <c r="AXC748" s="479"/>
      <c r="AXD748" s="479"/>
      <c r="AXE748" s="479"/>
      <c r="AXF748" s="479"/>
      <c r="AXG748" s="479"/>
      <c r="AXH748" s="479"/>
      <c r="AXI748" s="479"/>
      <c r="AXJ748" s="479"/>
      <c r="AXK748" s="479"/>
      <c r="AXL748" s="479"/>
      <c r="AXM748" s="479"/>
      <c r="AXN748" s="479"/>
      <c r="AXO748" s="479"/>
      <c r="AXP748" s="479"/>
      <c r="AXQ748" s="479"/>
      <c r="AXR748" s="479"/>
      <c r="AXS748" s="479"/>
      <c r="AXT748" s="479"/>
      <c r="AXU748" s="479"/>
      <c r="AXV748" s="479"/>
      <c r="AXW748" s="479"/>
      <c r="AXX748" s="479"/>
      <c r="AXY748" s="479"/>
      <c r="AXZ748" s="479"/>
      <c r="AYA748" s="479"/>
      <c r="AYB748" s="479"/>
      <c r="AYC748" s="479"/>
      <c r="AYD748" s="479"/>
      <c r="AYE748" s="479"/>
      <c r="AYF748" s="479"/>
      <c r="AYG748" s="479"/>
      <c r="AYH748" s="479"/>
      <c r="AYI748" s="479"/>
      <c r="AYJ748" s="479"/>
      <c r="AYK748" s="479"/>
      <c r="AYL748" s="479"/>
      <c r="AYM748" s="479"/>
      <c r="AYN748" s="479"/>
      <c r="AYO748" s="479"/>
      <c r="AYP748" s="479"/>
      <c r="AYQ748" s="479"/>
      <c r="AYR748" s="479"/>
      <c r="AYS748" s="479"/>
      <c r="AYT748" s="479"/>
      <c r="AYU748" s="479"/>
      <c r="AYV748" s="479"/>
      <c r="AYW748" s="479"/>
      <c r="AYX748" s="479"/>
      <c r="AYY748" s="479"/>
      <c r="AYZ748" s="479"/>
      <c r="AZA748" s="479"/>
      <c r="AZB748" s="479"/>
      <c r="AZC748" s="479"/>
      <c r="AZD748" s="479"/>
      <c r="AZE748" s="479"/>
      <c r="AZF748" s="479"/>
      <c r="AZG748" s="479"/>
      <c r="AZH748" s="479"/>
      <c r="AZI748" s="479"/>
      <c r="AZJ748" s="479"/>
      <c r="AZK748" s="479"/>
      <c r="AZL748" s="479"/>
      <c r="AZM748" s="479"/>
      <c r="AZN748" s="479"/>
      <c r="AZO748" s="479"/>
      <c r="AZP748" s="479"/>
      <c r="AZQ748" s="479"/>
      <c r="AZR748" s="479"/>
      <c r="AZS748" s="479"/>
      <c r="AZT748" s="479"/>
      <c r="AZU748" s="479"/>
      <c r="AZV748" s="479"/>
      <c r="AZW748" s="479"/>
      <c r="AZX748" s="479"/>
      <c r="AZY748" s="479"/>
      <c r="AZZ748" s="479"/>
      <c r="BAA748" s="479"/>
      <c r="BAB748" s="479"/>
      <c r="BAC748" s="479"/>
      <c r="BAD748" s="479"/>
      <c r="BAE748" s="479"/>
      <c r="BAF748" s="479"/>
      <c r="BAG748" s="479"/>
      <c r="BAH748" s="479"/>
      <c r="BAI748" s="479"/>
      <c r="BAJ748" s="479"/>
      <c r="BAK748" s="479"/>
      <c r="BAL748" s="479"/>
      <c r="BAM748" s="479"/>
      <c r="BAN748" s="479"/>
      <c r="BAO748" s="479"/>
      <c r="BAP748" s="479"/>
      <c r="BAQ748" s="479"/>
      <c r="BAR748" s="479"/>
      <c r="BAS748" s="479"/>
      <c r="BAT748" s="479"/>
      <c r="BAU748" s="479"/>
      <c r="BAV748" s="479"/>
      <c r="BAW748" s="479"/>
      <c r="BAX748" s="479"/>
      <c r="BAY748" s="479"/>
      <c r="BAZ748" s="479"/>
      <c r="BBA748" s="479"/>
      <c r="BBB748" s="479"/>
      <c r="BBC748" s="479"/>
      <c r="BBD748" s="479"/>
      <c r="BBE748" s="479"/>
      <c r="BBF748" s="479"/>
      <c r="BBG748" s="479"/>
      <c r="BBH748" s="479"/>
      <c r="BBI748" s="479"/>
      <c r="BBJ748" s="479"/>
      <c r="BBK748" s="479"/>
      <c r="BBL748" s="479"/>
      <c r="BBM748" s="479"/>
      <c r="BBN748" s="479"/>
      <c r="BBO748" s="479"/>
      <c r="BBP748" s="479"/>
      <c r="BBQ748" s="479"/>
      <c r="BBR748" s="479"/>
      <c r="BBS748" s="479"/>
      <c r="BBT748" s="479"/>
      <c r="BBU748" s="479"/>
      <c r="BBV748" s="479"/>
      <c r="BBW748" s="479"/>
      <c r="BBX748" s="479"/>
      <c r="BBY748" s="479"/>
      <c r="BBZ748" s="479"/>
      <c r="BCA748" s="479"/>
      <c r="BCB748" s="479"/>
      <c r="BCC748" s="479"/>
      <c r="BCD748" s="479"/>
      <c r="BCE748" s="479"/>
      <c r="BCF748" s="479"/>
      <c r="BCG748" s="479"/>
      <c r="BCH748" s="479"/>
      <c r="BCI748" s="479"/>
      <c r="BCJ748" s="479"/>
      <c r="BCK748" s="479"/>
      <c r="BCL748" s="479"/>
      <c r="BCM748" s="479"/>
      <c r="BCN748" s="479"/>
      <c r="BCO748" s="479"/>
      <c r="BCP748" s="479"/>
      <c r="BCQ748" s="479"/>
      <c r="BCR748" s="479"/>
      <c r="BCS748" s="479"/>
      <c r="BCT748" s="479"/>
      <c r="BCU748" s="479"/>
      <c r="BCV748" s="479"/>
      <c r="BCW748" s="479"/>
      <c r="BCX748" s="479"/>
      <c r="BCY748" s="479"/>
      <c r="BCZ748" s="479"/>
      <c r="BDA748" s="479"/>
      <c r="BDB748" s="479"/>
      <c r="BDC748" s="479"/>
      <c r="BDD748" s="479"/>
      <c r="BDE748" s="479"/>
      <c r="BDF748" s="479"/>
      <c r="BDG748" s="479"/>
      <c r="BDH748" s="479"/>
      <c r="BDI748" s="479"/>
      <c r="BDJ748" s="479"/>
      <c r="BDK748" s="479"/>
      <c r="BDL748" s="479"/>
      <c r="BDM748" s="479"/>
      <c r="BDN748" s="479"/>
      <c r="BDO748" s="479"/>
      <c r="BDP748" s="479"/>
      <c r="BDQ748" s="479"/>
      <c r="BDR748" s="479"/>
      <c r="BDS748" s="479"/>
      <c r="BDT748" s="479"/>
      <c r="BDU748" s="479"/>
      <c r="BDV748" s="479"/>
      <c r="BDW748" s="479"/>
      <c r="BDX748" s="479"/>
      <c r="BDY748" s="479"/>
      <c r="BDZ748" s="479"/>
      <c r="BEA748" s="479"/>
      <c r="BEB748" s="479"/>
      <c r="BEC748" s="479"/>
      <c r="BED748" s="479"/>
      <c r="BEE748" s="479"/>
      <c r="BEF748" s="479"/>
      <c r="BEG748" s="479"/>
      <c r="BEH748" s="479"/>
      <c r="BEI748" s="479"/>
      <c r="BEJ748" s="479"/>
      <c r="BEK748" s="479"/>
      <c r="BEL748" s="479"/>
      <c r="BEM748" s="479"/>
      <c r="BEN748" s="479"/>
      <c r="BEO748" s="479"/>
      <c r="BEP748" s="479"/>
      <c r="BEQ748" s="479"/>
      <c r="BER748" s="479"/>
      <c r="BES748" s="479"/>
      <c r="BET748" s="479"/>
      <c r="BEU748" s="479"/>
      <c r="BEV748" s="479"/>
      <c r="BEW748" s="479"/>
      <c r="BEX748" s="479"/>
      <c r="BEY748" s="479"/>
      <c r="BEZ748" s="479"/>
      <c r="BFA748" s="479"/>
      <c r="BFB748" s="479"/>
      <c r="BFC748" s="479"/>
      <c r="BFD748" s="479"/>
      <c r="BFE748" s="479"/>
      <c r="BFF748" s="479"/>
      <c r="BFG748" s="479"/>
      <c r="BFH748" s="479"/>
      <c r="BFI748" s="479"/>
      <c r="BFJ748" s="479"/>
      <c r="BFK748" s="479"/>
      <c r="BFL748" s="479"/>
      <c r="BFM748" s="479"/>
      <c r="BFN748" s="479"/>
      <c r="BFO748" s="479"/>
      <c r="BFP748" s="479"/>
      <c r="BFQ748" s="479"/>
      <c r="BFR748" s="479"/>
      <c r="BFS748" s="479"/>
      <c r="BFT748" s="479"/>
      <c r="BFU748" s="479"/>
      <c r="BFV748" s="479"/>
      <c r="BFW748" s="479"/>
      <c r="BFX748" s="479"/>
      <c r="BFY748" s="479"/>
      <c r="BFZ748" s="479"/>
      <c r="BGA748" s="479"/>
      <c r="BGB748" s="479"/>
      <c r="BGC748" s="479"/>
      <c r="BGD748" s="479"/>
      <c r="BGE748" s="479"/>
      <c r="BGF748" s="479"/>
      <c r="BGG748" s="479"/>
      <c r="BGH748" s="479"/>
      <c r="BGI748" s="479"/>
      <c r="BGJ748" s="479"/>
      <c r="BGK748" s="479"/>
      <c r="BGL748" s="479"/>
      <c r="BGM748" s="479"/>
      <c r="BGN748" s="479"/>
      <c r="BGO748" s="479"/>
      <c r="BGP748" s="479"/>
      <c r="BGQ748" s="479"/>
      <c r="BGR748" s="479"/>
      <c r="BGS748" s="479"/>
      <c r="BGT748" s="479"/>
      <c r="BGU748" s="479"/>
      <c r="BGV748" s="479"/>
      <c r="BGW748" s="479"/>
      <c r="BGX748" s="479"/>
      <c r="BGY748" s="479"/>
      <c r="BGZ748" s="479"/>
      <c r="BHA748" s="479"/>
      <c r="BHB748" s="479"/>
      <c r="BHC748" s="479"/>
      <c r="BHD748" s="479"/>
      <c r="BHE748" s="479"/>
      <c r="BHF748" s="479"/>
      <c r="BHG748" s="479"/>
      <c r="BHH748" s="479"/>
      <c r="BHI748" s="479"/>
      <c r="BHJ748" s="479"/>
      <c r="BHK748" s="479"/>
      <c r="BHL748" s="479"/>
      <c r="BHM748" s="479"/>
      <c r="BHN748" s="479"/>
      <c r="BHO748" s="479"/>
      <c r="BHP748" s="479"/>
      <c r="BHQ748" s="479"/>
      <c r="BHR748" s="479"/>
      <c r="BHS748" s="479"/>
      <c r="BHT748" s="479"/>
      <c r="BHU748" s="479"/>
      <c r="BHV748" s="479"/>
      <c r="BHW748" s="479"/>
      <c r="BHX748" s="479"/>
      <c r="BHY748" s="479"/>
      <c r="BHZ748" s="479"/>
      <c r="BIA748" s="479"/>
      <c r="BIB748" s="479"/>
      <c r="BIC748" s="479"/>
      <c r="BID748" s="479"/>
      <c r="BIE748" s="479"/>
      <c r="BIF748" s="479"/>
      <c r="BIG748" s="479"/>
      <c r="BIH748" s="479"/>
      <c r="BII748" s="479"/>
      <c r="BIJ748" s="479"/>
      <c r="BIK748" s="479"/>
      <c r="BIL748" s="479"/>
      <c r="BIM748" s="479"/>
      <c r="BIN748" s="479"/>
      <c r="BIO748" s="479"/>
      <c r="BIP748" s="479"/>
      <c r="BIQ748" s="479"/>
      <c r="BIR748" s="479"/>
      <c r="BIS748" s="479"/>
      <c r="BIT748" s="479"/>
      <c r="BIU748" s="479"/>
      <c r="BIV748" s="479"/>
      <c r="BIW748" s="479"/>
      <c r="BIX748" s="479"/>
      <c r="BIY748" s="479"/>
      <c r="BIZ748" s="479"/>
      <c r="BJA748" s="479"/>
      <c r="BJB748" s="479"/>
      <c r="BJC748" s="479"/>
      <c r="BJD748" s="479"/>
      <c r="BJE748" s="479"/>
      <c r="BJF748" s="479"/>
      <c r="BJG748" s="479"/>
      <c r="BJH748" s="479"/>
      <c r="BJI748" s="479"/>
      <c r="BJJ748" s="479"/>
      <c r="BJK748" s="479"/>
      <c r="BJL748" s="479"/>
      <c r="BJM748" s="479"/>
      <c r="BJN748" s="479"/>
      <c r="BJO748" s="479"/>
      <c r="BJP748" s="479"/>
      <c r="BJQ748" s="479"/>
      <c r="BJR748" s="479"/>
      <c r="BJS748" s="479"/>
      <c r="BJT748" s="479"/>
      <c r="BJU748" s="479"/>
      <c r="BJV748" s="479"/>
      <c r="BJW748" s="479"/>
      <c r="BJX748" s="479"/>
      <c r="BJY748" s="479"/>
      <c r="BJZ748" s="479"/>
      <c r="BKA748" s="479"/>
      <c r="BKB748" s="479"/>
      <c r="BKC748" s="479"/>
      <c r="BKD748" s="479"/>
      <c r="BKE748" s="479"/>
      <c r="BKF748" s="479"/>
      <c r="BKG748" s="479"/>
      <c r="BKH748" s="479"/>
      <c r="BKI748" s="479"/>
      <c r="BKJ748" s="479"/>
      <c r="BKK748" s="479"/>
      <c r="BKL748" s="479"/>
      <c r="BKM748" s="479"/>
      <c r="BKN748" s="479"/>
      <c r="BKO748" s="479"/>
      <c r="BKP748" s="479"/>
      <c r="BKQ748" s="479"/>
      <c r="BKR748" s="479"/>
      <c r="BKS748" s="479"/>
      <c r="BKT748" s="479"/>
      <c r="BKU748" s="479"/>
      <c r="BKV748" s="479"/>
      <c r="BKW748" s="479"/>
      <c r="BKX748" s="479"/>
      <c r="BKY748" s="479"/>
      <c r="BKZ748" s="479"/>
      <c r="BLA748" s="479"/>
      <c r="BLB748" s="479"/>
      <c r="BLC748" s="479"/>
      <c r="BLD748" s="479"/>
      <c r="BLE748" s="479"/>
      <c r="BLF748" s="479"/>
      <c r="BLG748" s="479"/>
      <c r="BLH748" s="479"/>
      <c r="BLI748" s="479"/>
      <c r="BLJ748" s="479"/>
      <c r="BLK748" s="479"/>
      <c r="BLL748" s="479"/>
      <c r="BLM748" s="479"/>
      <c r="BLN748" s="479"/>
      <c r="BLO748" s="479"/>
      <c r="BLP748" s="479"/>
      <c r="BLQ748" s="479"/>
      <c r="BLR748" s="479"/>
      <c r="BLS748" s="479"/>
      <c r="BLT748" s="479"/>
      <c r="BLU748" s="479"/>
      <c r="BLV748" s="479"/>
      <c r="BLW748" s="479"/>
      <c r="BLX748" s="479"/>
      <c r="BLY748" s="479"/>
      <c r="BLZ748" s="479"/>
      <c r="BMA748" s="479"/>
      <c r="BMB748" s="479"/>
      <c r="BMC748" s="479"/>
      <c r="BMD748" s="479"/>
      <c r="BME748" s="479"/>
      <c r="BMF748" s="479"/>
      <c r="BMG748" s="479"/>
      <c r="BMH748" s="479"/>
      <c r="BMI748" s="479"/>
      <c r="BMJ748" s="479"/>
      <c r="BMK748" s="479"/>
      <c r="BML748" s="479"/>
      <c r="BMM748" s="479"/>
      <c r="BMN748" s="479"/>
      <c r="BMO748" s="479"/>
      <c r="BMP748" s="479"/>
      <c r="BMQ748" s="479"/>
      <c r="BMR748" s="479"/>
      <c r="BMS748" s="479"/>
      <c r="BMT748" s="479"/>
      <c r="BMU748" s="479"/>
      <c r="BMV748" s="479"/>
      <c r="BMW748" s="479"/>
      <c r="BMX748" s="479"/>
      <c r="BMY748" s="479"/>
      <c r="BMZ748" s="479"/>
      <c r="BNA748" s="479"/>
      <c r="BNB748" s="479"/>
      <c r="BNC748" s="479"/>
      <c r="BND748" s="479"/>
      <c r="BNE748" s="479"/>
      <c r="BNF748" s="479"/>
      <c r="BNG748" s="479"/>
      <c r="BNH748" s="479"/>
      <c r="BNI748" s="479"/>
      <c r="BNJ748" s="479"/>
      <c r="BNK748" s="479"/>
      <c r="BNL748" s="479"/>
      <c r="BNM748" s="479"/>
      <c r="BNN748" s="479"/>
      <c r="BNO748" s="479"/>
      <c r="BNP748" s="479"/>
      <c r="BNQ748" s="479"/>
      <c r="BNR748" s="479"/>
      <c r="BNS748" s="479"/>
      <c r="BNT748" s="479"/>
      <c r="BNU748" s="479"/>
      <c r="BNV748" s="479"/>
      <c r="BNW748" s="479"/>
      <c r="BNX748" s="479"/>
      <c r="BNY748" s="479"/>
      <c r="BNZ748" s="479"/>
      <c r="BOA748" s="479"/>
      <c r="BOB748" s="479"/>
      <c r="BOC748" s="479"/>
      <c r="BOD748" s="479"/>
      <c r="BOE748" s="479"/>
      <c r="BOF748" s="479"/>
      <c r="BOG748" s="479"/>
      <c r="BOH748" s="479"/>
      <c r="BOI748" s="479"/>
      <c r="BOJ748" s="479"/>
      <c r="BOK748" s="479"/>
      <c r="BOL748" s="479"/>
      <c r="BOM748" s="479"/>
      <c r="BON748" s="479"/>
      <c r="BOO748" s="479"/>
      <c r="BOP748" s="479"/>
      <c r="BOQ748" s="479"/>
      <c r="BOR748" s="479"/>
      <c r="BOS748" s="479"/>
      <c r="BOT748" s="479"/>
      <c r="BOU748" s="479"/>
      <c r="BOV748" s="479"/>
      <c r="BOW748" s="479"/>
      <c r="BOX748" s="479"/>
      <c r="BOY748" s="479"/>
      <c r="BOZ748" s="479"/>
      <c r="BPA748" s="479"/>
      <c r="BPB748" s="479"/>
      <c r="BPC748" s="479"/>
      <c r="BPD748" s="479"/>
      <c r="BPE748" s="479"/>
      <c r="BPF748" s="479"/>
      <c r="BPG748" s="479"/>
      <c r="BPH748" s="479"/>
      <c r="BPI748" s="479"/>
      <c r="BPJ748" s="479"/>
      <c r="BPK748" s="479"/>
      <c r="BPL748" s="479"/>
      <c r="BPM748" s="479"/>
      <c r="BPN748" s="479"/>
      <c r="BPO748" s="479"/>
      <c r="BPP748" s="479"/>
      <c r="BPQ748" s="479"/>
      <c r="BPR748" s="479"/>
      <c r="BPS748" s="479"/>
      <c r="BPT748" s="479"/>
      <c r="BPU748" s="479"/>
      <c r="BPV748" s="479"/>
      <c r="BPW748" s="479"/>
      <c r="BPX748" s="479"/>
      <c r="BPY748" s="479"/>
      <c r="BPZ748" s="479"/>
      <c r="BQA748" s="479"/>
      <c r="BQB748" s="479"/>
      <c r="BQC748" s="479"/>
      <c r="BQD748" s="479"/>
      <c r="BQE748" s="479"/>
      <c r="BQF748" s="479"/>
      <c r="BQG748" s="479"/>
      <c r="BQH748" s="479"/>
      <c r="BQI748" s="479"/>
      <c r="BQJ748" s="479"/>
      <c r="BQK748" s="479"/>
      <c r="BQL748" s="479"/>
      <c r="BQM748" s="479"/>
      <c r="BQN748" s="479"/>
      <c r="BQO748" s="479"/>
      <c r="BQP748" s="479"/>
      <c r="BQQ748" s="479"/>
      <c r="BQR748" s="479"/>
      <c r="BQS748" s="479"/>
      <c r="BQT748" s="479"/>
      <c r="BQU748" s="479"/>
      <c r="BQV748" s="479"/>
      <c r="BQW748" s="479"/>
      <c r="BQX748" s="479"/>
      <c r="BQY748" s="479"/>
      <c r="BQZ748" s="479"/>
      <c r="BRA748" s="479"/>
      <c r="BRB748" s="479"/>
      <c r="BRC748" s="479"/>
      <c r="BRD748" s="479"/>
      <c r="BRE748" s="479"/>
      <c r="BRF748" s="479"/>
      <c r="BRG748" s="479"/>
      <c r="BRH748" s="479"/>
      <c r="BRI748" s="479"/>
      <c r="BRJ748" s="479"/>
      <c r="BRK748" s="479"/>
      <c r="BRL748" s="479"/>
      <c r="BRM748" s="479"/>
      <c r="BRN748" s="479"/>
      <c r="BRO748" s="479"/>
      <c r="BRP748" s="479"/>
      <c r="BRQ748" s="479"/>
      <c r="BRR748" s="479"/>
      <c r="BRS748" s="479"/>
      <c r="BRT748" s="479"/>
      <c r="BRU748" s="479"/>
      <c r="BRV748" s="479"/>
      <c r="BRW748" s="479"/>
      <c r="BRX748" s="479"/>
      <c r="BRY748" s="479"/>
      <c r="BRZ748" s="479"/>
      <c r="BSA748" s="479"/>
      <c r="BSB748" s="479"/>
      <c r="BSC748" s="479"/>
      <c r="BSD748" s="479"/>
      <c r="BSE748" s="479"/>
      <c r="BSF748" s="479"/>
      <c r="BSG748" s="479"/>
      <c r="BSH748" s="479"/>
      <c r="BSI748" s="479"/>
      <c r="BSJ748" s="479"/>
      <c r="BSK748" s="479"/>
      <c r="BSL748" s="479"/>
      <c r="BSM748" s="479"/>
      <c r="BSN748" s="479"/>
      <c r="BSO748" s="479"/>
      <c r="BSP748" s="479"/>
      <c r="BSQ748" s="479"/>
      <c r="BSR748" s="479"/>
      <c r="BSS748" s="479"/>
      <c r="BST748" s="479"/>
      <c r="BSU748" s="479"/>
      <c r="BSV748" s="479"/>
      <c r="BSW748" s="479"/>
      <c r="BSX748" s="479"/>
      <c r="BSY748" s="479"/>
      <c r="BSZ748" s="479"/>
      <c r="BTA748" s="479"/>
      <c r="BTB748" s="479"/>
      <c r="BTC748" s="479"/>
      <c r="BTD748" s="479"/>
      <c r="BTE748" s="479"/>
      <c r="BTF748" s="479"/>
      <c r="BTG748" s="479"/>
      <c r="BTH748" s="479"/>
      <c r="BTI748" s="479"/>
      <c r="BTJ748" s="479"/>
      <c r="BTK748" s="479"/>
      <c r="BTL748" s="479"/>
      <c r="BTM748" s="479"/>
      <c r="BTN748" s="479"/>
      <c r="BTO748" s="479"/>
      <c r="BTP748" s="479"/>
      <c r="BTQ748" s="479"/>
      <c r="BTR748" s="479"/>
      <c r="BTS748" s="479"/>
      <c r="BTT748" s="479"/>
      <c r="BTU748" s="479"/>
      <c r="BTV748" s="479"/>
      <c r="BTW748" s="479"/>
      <c r="BTX748" s="479"/>
      <c r="BTY748" s="479"/>
      <c r="BTZ748" s="479"/>
      <c r="BUA748" s="479"/>
      <c r="BUB748" s="479"/>
      <c r="BUC748" s="479"/>
      <c r="BUD748" s="479"/>
      <c r="BUE748" s="479"/>
      <c r="BUF748" s="479"/>
      <c r="BUG748" s="479"/>
      <c r="BUH748" s="479"/>
      <c r="BUI748" s="479"/>
      <c r="BUJ748" s="479"/>
      <c r="BUK748" s="479"/>
      <c r="BUL748" s="479"/>
      <c r="BUM748" s="479"/>
      <c r="BUN748" s="479"/>
      <c r="BUO748" s="479"/>
      <c r="BUP748" s="479"/>
      <c r="BUQ748" s="479"/>
      <c r="BUR748" s="479"/>
      <c r="BUS748" s="479"/>
      <c r="BUT748" s="479"/>
      <c r="BUU748" s="479"/>
      <c r="BUV748" s="479"/>
      <c r="BUW748" s="479"/>
      <c r="BUX748" s="479"/>
      <c r="BUY748" s="479"/>
      <c r="BUZ748" s="479"/>
      <c r="BVA748" s="479"/>
      <c r="BVB748" s="479"/>
      <c r="BVC748" s="479"/>
      <c r="BVD748" s="479"/>
      <c r="BVE748" s="479"/>
      <c r="BVF748" s="479"/>
      <c r="BVG748" s="479"/>
      <c r="BVH748" s="479"/>
      <c r="BVI748" s="479"/>
      <c r="BVJ748" s="479"/>
      <c r="BVK748" s="479"/>
      <c r="BVL748" s="479"/>
      <c r="BVM748" s="479"/>
      <c r="BVN748" s="479"/>
      <c r="BVO748" s="479"/>
      <c r="BVP748" s="479"/>
      <c r="BVQ748" s="479"/>
      <c r="BVR748" s="479"/>
      <c r="BVS748" s="479"/>
      <c r="BVT748" s="479"/>
      <c r="BVU748" s="479"/>
      <c r="BVV748" s="479"/>
      <c r="BVW748" s="479"/>
      <c r="BVX748" s="479"/>
      <c r="BVY748" s="479"/>
      <c r="BVZ748" s="479"/>
      <c r="BWA748" s="479"/>
      <c r="BWB748" s="479"/>
      <c r="BWC748" s="479"/>
      <c r="BWD748" s="479"/>
      <c r="BWE748" s="479"/>
      <c r="BWF748" s="479"/>
      <c r="BWG748" s="479"/>
      <c r="BWH748" s="479"/>
      <c r="BWI748" s="479"/>
      <c r="BWJ748" s="479"/>
      <c r="BWK748" s="479"/>
      <c r="BWL748" s="479"/>
      <c r="BWM748" s="479"/>
      <c r="BWN748" s="479"/>
      <c r="BWO748" s="479"/>
      <c r="BWP748" s="479"/>
      <c r="BWQ748" s="479"/>
      <c r="BWR748" s="479"/>
      <c r="BWS748" s="479"/>
      <c r="BWT748" s="479"/>
      <c r="BWU748" s="479"/>
      <c r="BWV748" s="479"/>
      <c r="BWW748" s="479"/>
      <c r="BWX748" s="479"/>
      <c r="BWY748" s="479"/>
      <c r="BWZ748" s="479"/>
      <c r="BXA748" s="479"/>
      <c r="BXB748" s="479"/>
      <c r="BXC748" s="479"/>
      <c r="BXD748" s="479"/>
      <c r="BXE748" s="479"/>
      <c r="BXF748" s="479"/>
      <c r="BXG748" s="479"/>
      <c r="BXH748" s="479"/>
      <c r="BXI748" s="479"/>
      <c r="BXJ748" s="479"/>
      <c r="BXK748" s="479"/>
      <c r="BXL748" s="479"/>
      <c r="BXM748" s="479"/>
      <c r="BXN748" s="479"/>
      <c r="BXO748" s="479"/>
      <c r="BXP748" s="479"/>
      <c r="BXQ748" s="479"/>
      <c r="BXR748" s="479"/>
      <c r="BXS748" s="479"/>
      <c r="BXT748" s="479"/>
      <c r="BXU748" s="479"/>
      <c r="BXV748" s="479"/>
      <c r="BXW748" s="479"/>
      <c r="BXX748" s="479"/>
      <c r="BXY748" s="479"/>
      <c r="BXZ748" s="479"/>
      <c r="BYA748" s="479"/>
      <c r="BYB748" s="479"/>
      <c r="BYC748" s="479"/>
      <c r="BYD748" s="479"/>
      <c r="BYE748" s="479"/>
      <c r="BYF748" s="479"/>
      <c r="BYG748" s="479"/>
      <c r="BYH748" s="479"/>
      <c r="BYI748" s="479"/>
      <c r="BYJ748" s="479"/>
      <c r="BYK748" s="479"/>
      <c r="BYL748" s="479"/>
      <c r="BYM748" s="479"/>
      <c r="BYN748" s="479"/>
      <c r="BYO748" s="479"/>
      <c r="BYP748" s="479"/>
      <c r="BYQ748" s="479"/>
      <c r="BYR748" s="479"/>
      <c r="BYS748" s="479"/>
      <c r="BYT748" s="479"/>
      <c r="BYU748" s="479"/>
      <c r="BYV748" s="479"/>
      <c r="BYW748" s="479"/>
      <c r="BYX748" s="479"/>
      <c r="BYY748" s="479"/>
      <c r="BYZ748" s="479"/>
      <c r="BZA748" s="479"/>
      <c r="BZB748" s="479"/>
      <c r="BZC748" s="479"/>
      <c r="BZD748" s="479"/>
      <c r="BZE748" s="479"/>
      <c r="BZF748" s="479"/>
      <c r="BZG748" s="479"/>
      <c r="BZH748" s="479"/>
      <c r="BZI748" s="479"/>
      <c r="BZJ748" s="479"/>
      <c r="BZK748" s="479"/>
      <c r="BZL748" s="479"/>
      <c r="BZM748" s="479"/>
      <c r="BZN748" s="479"/>
      <c r="BZO748" s="479"/>
      <c r="BZP748" s="479"/>
      <c r="BZQ748" s="479"/>
      <c r="BZR748" s="479"/>
      <c r="BZS748" s="479"/>
      <c r="BZT748" s="479"/>
      <c r="BZU748" s="479"/>
      <c r="BZV748" s="479"/>
      <c r="BZW748" s="479"/>
      <c r="BZX748" s="479"/>
      <c r="BZY748" s="479"/>
      <c r="BZZ748" s="479"/>
      <c r="CAA748" s="479"/>
      <c r="CAB748" s="479"/>
      <c r="CAC748" s="479"/>
      <c r="CAD748" s="479"/>
      <c r="CAE748" s="479"/>
      <c r="CAF748" s="479"/>
      <c r="CAG748" s="479"/>
      <c r="CAH748" s="479"/>
      <c r="CAI748" s="479"/>
      <c r="CAJ748" s="479"/>
      <c r="CAK748" s="479"/>
      <c r="CAL748" s="479"/>
      <c r="CAM748" s="479"/>
      <c r="CAN748" s="479"/>
      <c r="CAO748" s="479"/>
      <c r="CAP748" s="479"/>
      <c r="CAQ748" s="479"/>
      <c r="CAR748" s="479"/>
      <c r="CAS748" s="479"/>
      <c r="CAT748" s="479"/>
      <c r="CAU748" s="479"/>
      <c r="CAV748" s="479"/>
      <c r="CAW748" s="479"/>
      <c r="CAX748" s="479"/>
      <c r="CAY748" s="479"/>
      <c r="CAZ748" s="479"/>
      <c r="CBA748" s="479"/>
      <c r="CBB748" s="479"/>
      <c r="CBC748" s="479"/>
      <c r="CBD748" s="479"/>
      <c r="CBE748" s="479"/>
      <c r="CBF748" s="479"/>
      <c r="CBG748" s="479"/>
      <c r="CBH748" s="479"/>
      <c r="CBI748" s="479"/>
      <c r="CBJ748" s="479"/>
      <c r="CBK748" s="479"/>
      <c r="CBL748" s="479"/>
      <c r="CBM748" s="479"/>
      <c r="CBN748" s="479"/>
      <c r="CBO748" s="479"/>
      <c r="CBP748" s="479"/>
      <c r="CBQ748" s="479"/>
      <c r="CBR748" s="479"/>
      <c r="CBS748" s="479"/>
      <c r="CBT748" s="479"/>
      <c r="CBU748" s="479"/>
      <c r="CBV748" s="479"/>
      <c r="CBW748" s="479"/>
      <c r="CBX748" s="479"/>
      <c r="CBY748" s="479"/>
      <c r="CBZ748" s="479"/>
      <c r="CCA748" s="479"/>
      <c r="CCB748" s="479"/>
      <c r="CCC748" s="479"/>
      <c r="CCD748" s="479"/>
      <c r="CCE748" s="479"/>
      <c r="CCF748" s="479"/>
      <c r="CCG748" s="479"/>
      <c r="CCH748" s="479"/>
      <c r="CCI748" s="479"/>
      <c r="CCJ748" s="479"/>
      <c r="CCK748" s="479"/>
      <c r="CCL748" s="479"/>
      <c r="CCM748" s="479"/>
      <c r="CCN748" s="479"/>
      <c r="CCO748" s="479"/>
      <c r="CCP748" s="479"/>
      <c r="CCQ748" s="479"/>
      <c r="CCR748" s="479"/>
      <c r="CCS748" s="479"/>
      <c r="CCT748" s="479"/>
      <c r="CCU748" s="479"/>
      <c r="CCV748" s="479"/>
      <c r="CCW748" s="479"/>
      <c r="CCX748" s="479"/>
      <c r="CCY748" s="479"/>
      <c r="CCZ748" s="479"/>
      <c r="CDA748" s="479"/>
      <c r="CDB748" s="479"/>
      <c r="CDC748" s="479"/>
      <c r="CDD748" s="479"/>
      <c r="CDE748" s="479"/>
      <c r="CDF748" s="479"/>
      <c r="CDG748" s="479"/>
      <c r="CDH748" s="479"/>
      <c r="CDI748" s="479"/>
      <c r="CDJ748" s="479"/>
      <c r="CDK748" s="479"/>
      <c r="CDL748" s="479"/>
      <c r="CDM748" s="479"/>
      <c r="CDN748" s="479"/>
      <c r="CDO748" s="479"/>
      <c r="CDP748" s="479"/>
      <c r="CDQ748" s="479"/>
      <c r="CDR748" s="479"/>
      <c r="CDS748" s="479"/>
      <c r="CDT748" s="479"/>
      <c r="CDU748" s="479"/>
      <c r="CDV748" s="479"/>
      <c r="CDW748" s="479"/>
      <c r="CDX748" s="479"/>
      <c r="CDY748" s="479"/>
      <c r="CDZ748" s="479"/>
      <c r="CEA748" s="479"/>
      <c r="CEB748" s="479"/>
      <c r="CEC748" s="479"/>
      <c r="CED748" s="479"/>
      <c r="CEE748" s="479"/>
      <c r="CEF748" s="479"/>
      <c r="CEG748" s="479"/>
      <c r="CEH748" s="479"/>
      <c r="CEI748" s="479"/>
      <c r="CEJ748" s="479"/>
      <c r="CEK748" s="479"/>
      <c r="CEL748" s="479"/>
      <c r="CEM748" s="479"/>
      <c r="CEN748" s="479"/>
      <c r="CEO748" s="479"/>
      <c r="CEP748" s="479"/>
      <c r="CEQ748" s="479"/>
      <c r="CER748" s="479"/>
      <c r="CES748" s="479"/>
      <c r="CET748" s="479"/>
      <c r="CEU748" s="479"/>
      <c r="CEV748" s="479"/>
      <c r="CEW748" s="479"/>
      <c r="CEX748" s="479"/>
      <c r="CEY748" s="479"/>
      <c r="CEZ748" s="479"/>
      <c r="CFA748" s="479"/>
      <c r="CFB748" s="479"/>
      <c r="CFC748" s="479"/>
      <c r="CFD748" s="479"/>
      <c r="CFE748" s="479"/>
      <c r="CFF748" s="479"/>
      <c r="CFG748" s="479"/>
      <c r="CFH748" s="479"/>
      <c r="CFI748" s="479"/>
      <c r="CFJ748" s="479"/>
      <c r="CFK748" s="479"/>
      <c r="CFL748" s="479"/>
      <c r="CFM748" s="479"/>
      <c r="CFN748" s="479"/>
      <c r="CFO748" s="479"/>
      <c r="CFP748" s="479"/>
      <c r="CFQ748" s="479"/>
      <c r="CFR748" s="479"/>
      <c r="CFS748" s="479"/>
      <c r="CFT748" s="479"/>
      <c r="CFU748" s="479"/>
      <c r="CFV748" s="479"/>
      <c r="CFW748" s="479"/>
      <c r="CFX748" s="479"/>
      <c r="CFY748" s="479"/>
      <c r="CFZ748" s="479"/>
      <c r="CGA748" s="479"/>
      <c r="CGB748" s="479"/>
      <c r="CGC748" s="479"/>
      <c r="CGD748" s="479"/>
      <c r="CGE748" s="479"/>
      <c r="CGF748" s="479"/>
      <c r="CGG748" s="479"/>
      <c r="CGH748" s="479"/>
      <c r="CGI748" s="479"/>
      <c r="CGJ748" s="479"/>
      <c r="CGK748" s="479"/>
      <c r="CGL748" s="479"/>
      <c r="CGM748" s="479"/>
      <c r="CGN748" s="479"/>
      <c r="CGO748" s="479"/>
      <c r="CGP748" s="479"/>
      <c r="CGQ748" s="479"/>
      <c r="CGR748" s="479"/>
      <c r="CGS748" s="479"/>
      <c r="CGT748" s="479"/>
      <c r="CGU748" s="479"/>
      <c r="CGV748" s="479"/>
      <c r="CGW748" s="479"/>
      <c r="CGX748" s="479"/>
      <c r="CGY748" s="479"/>
      <c r="CGZ748" s="479"/>
      <c r="CHA748" s="479"/>
      <c r="CHB748" s="479"/>
      <c r="CHC748" s="479"/>
      <c r="CHD748" s="479"/>
      <c r="CHE748" s="479"/>
      <c r="CHF748" s="479"/>
      <c r="CHG748" s="479"/>
      <c r="CHH748" s="479"/>
      <c r="CHI748" s="479"/>
      <c r="CHJ748" s="479"/>
      <c r="CHK748" s="479"/>
      <c r="CHL748" s="479"/>
      <c r="CHM748" s="479"/>
      <c r="CHN748" s="479"/>
      <c r="CHO748" s="479"/>
      <c r="CHP748" s="479"/>
      <c r="CHQ748" s="479"/>
      <c r="CHR748" s="479"/>
      <c r="CHS748" s="479"/>
      <c r="CHT748" s="479"/>
      <c r="CHU748" s="479"/>
      <c r="CHV748" s="479"/>
      <c r="CHW748" s="479"/>
      <c r="CHX748" s="479"/>
      <c r="CHY748" s="479"/>
      <c r="CHZ748" s="479"/>
      <c r="CIA748" s="479"/>
      <c r="CIB748" s="479"/>
      <c r="CIC748" s="479"/>
      <c r="CID748" s="479"/>
      <c r="CIE748" s="479"/>
      <c r="CIF748" s="479"/>
      <c r="CIG748" s="479"/>
      <c r="CIH748" s="479"/>
      <c r="CII748" s="479"/>
      <c r="CIJ748" s="479"/>
      <c r="CIK748" s="479"/>
      <c r="CIL748" s="479"/>
      <c r="CIM748" s="479"/>
      <c r="CIN748" s="479"/>
      <c r="CIO748" s="479"/>
      <c r="CIP748" s="479"/>
      <c r="CIQ748" s="479"/>
      <c r="CIR748" s="479"/>
      <c r="CIS748" s="479"/>
      <c r="CIT748" s="479"/>
      <c r="CIU748" s="479"/>
      <c r="CIV748" s="479"/>
      <c r="CIW748" s="479"/>
      <c r="CIX748" s="479"/>
      <c r="CIY748" s="479"/>
      <c r="CIZ748" s="479"/>
      <c r="CJA748" s="479"/>
      <c r="CJB748" s="479"/>
      <c r="CJC748" s="479"/>
      <c r="CJD748" s="479"/>
      <c r="CJE748" s="479"/>
      <c r="CJF748" s="479"/>
      <c r="CJG748" s="479"/>
      <c r="CJH748" s="479"/>
      <c r="CJI748" s="479"/>
      <c r="CJJ748" s="479"/>
      <c r="CJK748" s="479"/>
      <c r="CJL748" s="479"/>
      <c r="CJM748" s="479"/>
      <c r="CJN748" s="479"/>
      <c r="CJO748" s="479"/>
      <c r="CJP748" s="479"/>
      <c r="CJQ748" s="479"/>
      <c r="CJR748" s="479"/>
      <c r="CJS748" s="479"/>
      <c r="CJT748" s="479"/>
      <c r="CJU748" s="479"/>
      <c r="CJV748" s="479"/>
      <c r="CJW748" s="479"/>
      <c r="CJX748" s="479"/>
      <c r="CJY748" s="479"/>
      <c r="CJZ748" s="479"/>
      <c r="CKA748" s="479"/>
      <c r="CKB748" s="479"/>
      <c r="CKC748" s="479"/>
      <c r="CKD748" s="479"/>
      <c r="CKE748" s="479"/>
      <c r="CKF748" s="479"/>
      <c r="CKG748" s="479"/>
      <c r="CKH748" s="479"/>
      <c r="CKI748" s="479"/>
      <c r="CKJ748" s="479"/>
      <c r="CKK748" s="479"/>
      <c r="CKL748" s="479"/>
      <c r="CKM748" s="479"/>
      <c r="CKN748" s="479"/>
      <c r="CKO748" s="479"/>
      <c r="CKP748" s="479"/>
      <c r="CKQ748" s="479"/>
      <c r="CKR748" s="479"/>
      <c r="CKS748" s="479"/>
      <c r="CKT748" s="479"/>
      <c r="CKU748" s="479"/>
      <c r="CKV748" s="479"/>
      <c r="CKW748" s="479"/>
      <c r="CKX748" s="479"/>
      <c r="CKY748" s="479"/>
      <c r="CKZ748" s="479"/>
      <c r="CLA748" s="479"/>
      <c r="CLB748" s="479"/>
      <c r="CLC748" s="479"/>
      <c r="CLD748" s="479"/>
      <c r="CLE748" s="479"/>
      <c r="CLF748" s="479"/>
      <c r="CLG748" s="479"/>
      <c r="CLH748" s="479"/>
      <c r="CLI748" s="479"/>
      <c r="CLJ748" s="479"/>
      <c r="CLK748" s="479"/>
      <c r="CLL748" s="479"/>
      <c r="CLM748" s="479"/>
      <c r="CLN748" s="479"/>
      <c r="CLO748" s="479"/>
      <c r="CLP748" s="479"/>
      <c r="CLQ748" s="479"/>
      <c r="CLR748" s="479"/>
      <c r="CLS748" s="479"/>
      <c r="CLT748" s="479"/>
      <c r="CLU748" s="479"/>
      <c r="CLV748" s="479"/>
      <c r="CLW748" s="479"/>
      <c r="CLX748" s="479"/>
      <c r="CLY748" s="479"/>
      <c r="CLZ748" s="479"/>
      <c r="CMA748" s="479"/>
      <c r="CMB748" s="479"/>
      <c r="CMC748" s="479"/>
      <c r="CMD748" s="479"/>
      <c r="CME748" s="479"/>
      <c r="CMF748" s="479"/>
      <c r="CMG748" s="479"/>
      <c r="CMH748" s="479"/>
      <c r="CMI748" s="479"/>
      <c r="CMJ748" s="479"/>
      <c r="CMK748" s="479"/>
      <c r="CML748" s="479"/>
      <c r="CMM748" s="479"/>
      <c r="CMN748" s="479"/>
      <c r="CMO748" s="479"/>
      <c r="CMP748" s="479"/>
      <c r="CMQ748" s="479"/>
      <c r="CMR748" s="479"/>
      <c r="CMS748" s="479"/>
      <c r="CMT748" s="479"/>
      <c r="CMU748" s="479"/>
      <c r="CMV748" s="479"/>
      <c r="CMW748" s="479"/>
      <c r="CMX748" s="479"/>
      <c r="CMY748" s="479"/>
      <c r="CMZ748" s="479"/>
      <c r="CNA748" s="479"/>
      <c r="CNB748" s="479"/>
      <c r="CNC748" s="479"/>
      <c r="CND748" s="479"/>
      <c r="CNE748" s="479"/>
      <c r="CNF748" s="479"/>
      <c r="CNG748" s="479"/>
      <c r="CNH748" s="479"/>
      <c r="CNI748" s="479"/>
      <c r="CNJ748" s="479"/>
      <c r="CNK748" s="479"/>
      <c r="CNL748" s="479"/>
      <c r="CNM748" s="479"/>
      <c r="CNN748" s="479"/>
      <c r="CNO748" s="479"/>
      <c r="CNP748" s="479"/>
      <c r="CNQ748" s="479"/>
      <c r="CNR748" s="479"/>
      <c r="CNS748" s="479"/>
      <c r="CNT748" s="479"/>
      <c r="CNU748" s="479"/>
      <c r="CNV748" s="479"/>
      <c r="CNW748" s="479"/>
      <c r="CNX748" s="479"/>
      <c r="CNY748" s="479"/>
      <c r="CNZ748" s="479"/>
      <c r="COA748" s="479"/>
      <c r="COB748" s="479"/>
      <c r="COC748" s="479"/>
      <c r="COD748" s="479"/>
      <c r="COE748" s="479"/>
      <c r="COF748" s="479"/>
      <c r="COG748" s="479"/>
      <c r="COH748" s="479"/>
      <c r="COI748" s="479"/>
      <c r="COJ748" s="479"/>
      <c r="COK748" s="479"/>
      <c r="COL748" s="479"/>
      <c r="COM748" s="479"/>
      <c r="CON748" s="479"/>
      <c r="COO748" s="479"/>
      <c r="COP748" s="479"/>
      <c r="COQ748" s="479"/>
      <c r="COR748" s="479"/>
      <c r="COS748" s="479"/>
      <c r="COT748" s="479"/>
      <c r="COU748" s="479"/>
      <c r="COV748" s="479"/>
      <c r="COW748" s="479"/>
      <c r="COX748" s="479"/>
      <c r="COY748" s="479"/>
      <c r="COZ748" s="479"/>
      <c r="CPA748" s="479"/>
      <c r="CPB748" s="479"/>
      <c r="CPC748" s="479"/>
      <c r="CPD748" s="479"/>
      <c r="CPE748" s="479"/>
      <c r="CPF748" s="479"/>
      <c r="CPG748" s="479"/>
      <c r="CPH748" s="479"/>
      <c r="CPI748" s="479"/>
      <c r="CPJ748" s="479"/>
      <c r="CPK748" s="479"/>
      <c r="CPL748" s="479"/>
      <c r="CPM748" s="479"/>
      <c r="CPN748" s="479"/>
      <c r="CPO748" s="479"/>
      <c r="CPP748" s="479"/>
      <c r="CPQ748" s="479"/>
      <c r="CPR748" s="479"/>
      <c r="CPS748" s="479"/>
      <c r="CPT748" s="479"/>
      <c r="CPU748" s="479"/>
      <c r="CPV748" s="479"/>
      <c r="CPW748" s="479"/>
      <c r="CPX748" s="479"/>
      <c r="CPY748" s="479"/>
      <c r="CPZ748" s="479"/>
      <c r="CQA748" s="479"/>
      <c r="CQB748" s="479"/>
      <c r="CQC748" s="479"/>
      <c r="CQD748" s="479"/>
      <c r="CQE748" s="479"/>
      <c r="CQF748" s="479"/>
      <c r="CQG748" s="479"/>
      <c r="CQH748" s="479"/>
      <c r="CQI748" s="479"/>
      <c r="CQJ748" s="479"/>
      <c r="CQK748" s="479"/>
      <c r="CQL748" s="479"/>
      <c r="CQM748" s="479"/>
      <c r="CQN748" s="479"/>
      <c r="CQO748" s="479"/>
      <c r="CQP748" s="479"/>
      <c r="CQQ748" s="479"/>
      <c r="CQR748" s="479"/>
      <c r="CQS748" s="479"/>
      <c r="CQT748" s="479"/>
      <c r="CQU748" s="479"/>
      <c r="CQV748" s="479"/>
      <c r="CQW748" s="479"/>
      <c r="CQX748" s="479"/>
      <c r="CQY748" s="479"/>
      <c r="CQZ748" s="479"/>
      <c r="CRA748" s="479"/>
      <c r="CRB748" s="479"/>
      <c r="CRC748" s="479"/>
      <c r="CRD748" s="479"/>
      <c r="CRE748" s="479"/>
      <c r="CRF748" s="479"/>
      <c r="CRG748" s="479"/>
      <c r="CRH748" s="479"/>
      <c r="CRI748" s="479"/>
      <c r="CRJ748" s="479"/>
      <c r="CRK748" s="479"/>
      <c r="CRL748" s="479"/>
      <c r="CRM748" s="479"/>
      <c r="CRN748" s="479"/>
      <c r="CRO748" s="479"/>
      <c r="CRP748" s="479"/>
      <c r="CRQ748" s="479"/>
      <c r="CRR748" s="479"/>
      <c r="CRS748" s="479"/>
      <c r="CRT748" s="479"/>
      <c r="CRU748" s="479"/>
      <c r="CRV748" s="479"/>
      <c r="CRW748" s="479"/>
      <c r="CRX748" s="479"/>
      <c r="CRY748" s="479"/>
      <c r="CRZ748" s="479"/>
      <c r="CSA748" s="479"/>
      <c r="CSB748" s="479"/>
      <c r="CSC748" s="479"/>
      <c r="CSD748" s="479"/>
      <c r="CSE748" s="479"/>
      <c r="CSF748" s="479"/>
      <c r="CSG748" s="479"/>
      <c r="CSH748" s="479"/>
      <c r="CSI748" s="479"/>
      <c r="CSJ748" s="479"/>
      <c r="CSK748" s="479"/>
      <c r="CSL748" s="479"/>
      <c r="CSM748" s="479"/>
      <c r="CSN748" s="479"/>
      <c r="CSO748" s="479"/>
      <c r="CSP748" s="479"/>
      <c r="CSQ748" s="479"/>
      <c r="CSR748" s="479"/>
      <c r="CSS748" s="479"/>
      <c r="CST748" s="479"/>
      <c r="CSU748" s="479"/>
      <c r="CSV748" s="479"/>
      <c r="CSW748" s="479"/>
      <c r="CSX748" s="479"/>
      <c r="CSY748" s="479"/>
      <c r="CSZ748" s="479"/>
      <c r="CTA748" s="479"/>
      <c r="CTB748" s="479"/>
      <c r="CTC748" s="479"/>
      <c r="CTD748" s="479"/>
      <c r="CTE748" s="479"/>
      <c r="CTF748" s="479"/>
      <c r="CTG748" s="479"/>
      <c r="CTH748" s="479"/>
      <c r="CTI748" s="479"/>
      <c r="CTJ748" s="479"/>
      <c r="CTK748" s="479"/>
      <c r="CTL748" s="479"/>
      <c r="CTM748" s="479"/>
      <c r="CTN748" s="479"/>
      <c r="CTO748" s="479"/>
      <c r="CTP748" s="479"/>
      <c r="CTQ748" s="479"/>
      <c r="CTR748" s="479"/>
      <c r="CTS748" s="479"/>
      <c r="CTT748" s="479"/>
      <c r="CTU748" s="479"/>
      <c r="CTV748" s="479"/>
      <c r="CTW748" s="479"/>
      <c r="CTX748" s="479"/>
      <c r="CTY748" s="479"/>
      <c r="CTZ748" s="479"/>
      <c r="CUA748" s="479"/>
      <c r="CUB748" s="479"/>
      <c r="CUC748" s="479"/>
      <c r="CUD748" s="479"/>
      <c r="CUE748" s="479"/>
      <c r="CUF748" s="479"/>
      <c r="CUG748" s="479"/>
      <c r="CUH748" s="479"/>
      <c r="CUI748" s="479"/>
      <c r="CUJ748" s="479"/>
      <c r="CUK748" s="479"/>
      <c r="CUL748" s="479"/>
      <c r="CUM748" s="479"/>
      <c r="CUN748" s="479"/>
      <c r="CUO748" s="479"/>
      <c r="CUP748" s="479"/>
      <c r="CUQ748" s="479"/>
      <c r="CUR748" s="479"/>
      <c r="CUS748" s="479"/>
      <c r="CUT748" s="479"/>
      <c r="CUU748" s="479"/>
      <c r="CUV748" s="479"/>
      <c r="CUW748" s="479"/>
      <c r="CUX748" s="479"/>
      <c r="CUY748" s="479"/>
      <c r="CUZ748" s="479"/>
      <c r="CVA748" s="479"/>
      <c r="CVB748" s="479"/>
      <c r="CVC748" s="479"/>
      <c r="CVD748" s="479"/>
      <c r="CVE748" s="479"/>
      <c r="CVF748" s="479"/>
      <c r="CVG748" s="479"/>
      <c r="CVH748" s="479"/>
      <c r="CVI748" s="479"/>
      <c r="CVJ748" s="479"/>
      <c r="CVK748" s="479"/>
      <c r="CVL748" s="479"/>
      <c r="CVM748" s="479"/>
      <c r="CVN748" s="479"/>
      <c r="CVO748" s="479"/>
      <c r="CVP748" s="479"/>
      <c r="CVQ748" s="479"/>
      <c r="CVR748" s="479"/>
      <c r="CVS748" s="479"/>
      <c r="CVT748" s="479"/>
      <c r="CVU748" s="479"/>
      <c r="CVV748" s="479"/>
      <c r="CVW748" s="479"/>
      <c r="CVX748" s="479"/>
      <c r="CVY748" s="479"/>
      <c r="CVZ748" s="479"/>
      <c r="CWA748" s="479"/>
      <c r="CWB748" s="479"/>
      <c r="CWC748" s="479"/>
      <c r="CWD748" s="479"/>
      <c r="CWE748" s="479"/>
      <c r="CWF748" s="479"/>
      <c r="CWG748" s="479"/>
      <c r="CWH748" s="479"/>
      <c r="CWI748" s="479"/>
      <c r="CWJ748" s="479"/>
      <c r="CWK748" s="479"/>
      <c r="CWL748" s="479"/>
      <c r="CWM748" s="479"/>
      <c r="CWN748" s="479"/>
      <c r="CWO748" s="479"/>
      <c r="CWP748" s="479"/>
      <c r="CWQ748" s="479"/>
      <c r="CWR748" s="479"/>
      <c r="CWS748" s="479"/>
      <c r="CWT748" s="479"/>
      <c r="CWU748" s="479"/>
      <c r="CWV748" s="479"/>
      <c r="CWW748" s="479"/>
      <c r="CWX748" s="479"/>
      <c r="CWY748" s="479"/>
      <c r="CWZ748" s="479"/>
      <c r="CXA748" s="479"/>
      <c r="CXB748" s="479"/>
      <c r="CXC748" s="479"/>
      <c r="CXD748" s="479"/>
      <c r="CXE748" s="479"/>
      <c r="CXF748" s="479"/>
      <c r="CXG748" s="479"/>
      <c r="CXH748" s="479"/>
      <c r="CXI748" s="479"/>
      <c r="CXJ748" s="479"/>
      <c r="CXK748" s="479"/>
      <c r="CXL748" s="479"/>
      <c r="CXM748" s="479"/>
      <c r="CXN748" s="479"/>
      <c r="CXO748" s="479"/>
      <c r="CXP748" s="479"/>
      <c r="CXQ748" s="479"/>
      <c r="CXR748" s="479"/>
      <c r="CXS748" s="479"/>
      <c r="CXT748" s="479"/>
      <c r="CXU748" s="479"/>
      <c r="CXV748" s="479"/>
      <c r="CXW748" s="479"/>
      <c r="CXX748" s="479"/>
      <c r="CXY748" s="479"/>
      <c r="CXZ748" s="479"/>
      <c r="CYA748" s="479"/>
      <c r="CYB748" s="479"/>
      <c r="CYC748" s="479"/>
      <c r="CYD748" s="479"/>
      <c r="CYE748" s="479"/>
      <c r="CYF748" s="479"/>
      <c r="CYG748" s="479"/>
      <c r="CYH748" s="479"/>
      <c r="CYI748" s="479"/>
      <c r="CYJ748" s="479"/>
      <c r="CYK748" s="479"/>
      <c r="CYL748" s="479"/>
      <c r="CYM748" s="479"/>
      <c r="CYN748" s="479"/>
      <c r="CYO748" s="479"/>
      <c r="CYP748" s="479"/>
      <c r="CYQ748" s="479"/>
      <c r="CYR748" s="479"/>
      <c r="CYS748" s="479"/>
      <c r="CYT748" s="479"/>
      <c r="CYU748" s="479"/>
      <c r="CYV748" s="479"/>
      <c r="CYW748" s="479"/>
      <c r="CYX748" s="479"/>
      <c r="CYY748" s="479"/>
      <c r="CYZ748" s="479"/>
      <c r="CZA748" s="479"/>
      <c r="CZB748" s="479"/>
      <c r="CZC748" s="479"/>
      <c r="CZD748" s="479"/>
      <c r="CZE748" s="479"/>
      <c r="CZF748" s="479"/>
      <c r="CZG748" s="479"/>
      <c r="CZH748" s="479"/>
      <c r="CZI748" s="479"/>
      <c r="CZJ748" s="479"/>
      <c r="CZK748" s="479"/>
      <c r="CZL748" s="479"/>
      <c r="CZM748" s="479"/>
      <c r="CZN748" s="479"/>
      <c r="CZO748" s="479"/>
      <c r="CZP748" s="479"/>
      <c r="CZQ748" s="479"/>
      <c r="CZR748" s="479"/>
      <c r="CZS748" s="479"/>
      <c r="CZT748" s="479"/>
      <c r="CZU748" s="479"/>
      <c r="CZV748" s="479"/>
      <c r="CZW748" s="479"/>
      <c r="CZX748" s="479"/>
      <c r="CZY748" s="479"/>
      <c r="CZZ748" s="479"/>
      <c r="DAA748" s="479"/>
      <c r="DAB748" s="479"/>
      <c r="DAC748" s="479"/>
      <c r="DAD748" s="479"/>
      <c r="DAE748" s="479"/>
      <c r="DAF748" s="479"/>
      <c r="DAG748" s="479"/>
      <c r="DAH748" s="479"/>
      <c r="DAI748" s="479"/>
      <c r="DAJ748" s="479"/>
      <c r="DAK748" s="479"/>
      <c r="DAL748" s="479"/>
      <c r="DAM748" s="479"/>
      <c r="DAN748" s="479"/>
      <c r="DAO748" s="479"/>
      <c r="DAP748" s="479"/>
      <c r="DAQ748" s="479"/>
      <c r="DAR748" s="479"/>
      <c r="DAS748" s="479"/>
      <c r="DAT748" s="479"/>
      <c r="DAU748" s="479"/>
      <c r="DAV748" s="479"/>
      <c r="DAW748" s="479"/>
      <c r="DAX748" s="479"/>
      <c r="DAY748" s="479"/>
      <c r="DAZ748" s="479"/>
      <c r="DBA748" s="479"/>
      <c r="DBB748" s="479"/>
      <c r="DBC748" s="479"/>
      <c r="DBD748" s="479"/>
      <c r="DBE748" s="479"/>
      <c r="DBF748" s="479"/>
      <c r="DBG748" s="479"/>
      <c r="DBH748" s="479"/>
      <c r="DBI748" s="479"/>
      <c r="DBJ748" s="479"/>
      <c r="DBK748" s="479"/>
      <c r="DBL748" s="479"/>
      <c r="DBM748" s="479"/>
      <c r="DBN748" s="479"/>
      <c r="DBO748" s="479"/>
      <c r="DBP748" s="479"/>
      <c r="DBQ748" s="479"/>
      <c r="DBR748" s="479"/>
      <c r="DBS748" s="479"/>
      <c r="DBT748" s="479"/>
      <c r="DBU748" s="479"/>
      <c r="DBV748" s="479"/>
      <c r="DBW748" s="479"/>
      <c r="DBX748" s="479"/>
      <c r="DBY748" s="479"/>
      <c r="DBZ748" s="479"/>
      <c r="DCA748" s="479"/>
      <c r="DCB748" s="479"/>
      <c r="DCC748" s="479"/>
      <c r="DCD748" s="479"/>
      <c r="DCE748" s="479"/>
      <c r="DCF748" s="479"/>
      <c r="DCG748" s="479"/>
      <c r="DCH748" s="479"/>
      <c r="DCI748" s="479"/>
      <c r="DCJ748" s="479"/>
      <c r="DCK748" s="479"/>
      <c r="DCL748" s="479"/>
      <c r="DCM748" s="479"/>
      <c r="DCN748" s="479"/>
      <c r="DCO748" s="479"/>
      <c r="DCP748" s="479"/>
      <c r="DCQ748" s="479"/>
      <c r="DCR748" s="479"/>
      <c r="DCS748" s="479"/>
      <c r="DCT748" s="479"/>
      <c r="DCU748" s="479"/>
      <c r="DCV748" s="479"/>
      <c r="DCW748" s="479"/>
      <c r="DCX748" s="479"/>
      <c r="DCY748" s="479"/>
      <c r="DCZ748" s="479"/>
      <c r="DDA748" s="479"/>
      <c r="DDB748" s="479"/>
      <c r="DDC748" s="479"/>
      <c r="DDD748" s="479"/>
      <c r="DDE748" s="479"/>
      <c r="DDF748" s="479"/>
      <c r="DDG748" s="479"/>
      <c r="DDH748" s="479"/>
      <c r="DDI748" s="479"/>
      <c r="DDJ748" s="479"/>
      <c r="DDK748" s="479"/>
      <c r="DDL748" s="479"/>
      <c r="DDM748" s="479"/>
      <c r="DDN748" s="479"/>
      <c r="DDO748" s="479"/>
      <c r="DDP748" s="479"/>
      <c r="DDQ748" s="479"/>
      <c r="DDR748" s="479"/>
      <c r="DDS748" s="479"/>
      <c r="DDT748" s="479"/>
      <c r="DDU748" s="479"/>
      <c r="DDV748" s="479"/>
      <c r="DDW748" s="479"/>
      <c r="DDX748" s="479"/>
      <c r="DDY748" s="479"/>
      <c r="DDZ748" s="479"/>
      <c r="DEA748" s="479"/>
      <c r="DEB748" s="479"/>
      <c r="DEC748" s="479"/>
      <c r="DED748" s="479"/>
      <c r="DEE748" s="479"/>
      <c r="DEF748" s="479"/>
      <c r="DEG748" s="479"/>
      <c r="DEH748" s="479"/>
      <c r="DEI748" s="479"/>
      <c r="DEJ748" s="479"/>
      <c r="DEK748" s="479"/>
      <c r="DEL748" s="479"/>
      <c r="DEM748" s="479"/>
      <c r="DEN748" s="479"/>
      <c r="DEO748" s="479"/>
      <c r="DEP748" s="479"/>
      <c r="DEQ748" s="479"/>
      <c r="DER748" s="479"/>
      <c r="DES748" s="479"/>
      <c r="DET748" s="479"/>
      <c r="DEU748" s="479"/>
      <c r="DEV748" s="479"/>
      <c r="DEW748" s="479"/>
      <c r="DEX748" s="479"/>
      <c r="DEY748" s="479"/>
      <c r="DEZ748" s="479"/>
      <c r="DFA748" s="479"/>
      <c r="DFB748" s="479"/>
      <c r="DFC748" s="479"/>
      <c r="DFD748" s="479"/>
      <c r="DFE748" s="479"/>
      <c r="DFF748" s="479"/>
      <c r="DFG748" s="479"/>
      <c r="DFH748" s="479"/>
      <c r="DFI748" s="479"/>
      <c r="DFJ748" s="479"/>
      <c r="DFK748" s="479"/>
      <c r="DFL748" s="479"/>
      <c r="DFM748" s="479"/>
      <c r="DFN748" s="479"/>
      <c r="DFO748" s="479"/>
      <c r="DFP748" s="479"/>
      <c r="DFQ748" s="479"/>
      <c r="DFR748" s="479"/>
      <c r="DFS748" s="479"/>
      <c r="DFT748" s="479"/>
      <c r="DFU748" s="479"/>
      <c r="DFV748" s="479"/>
      <c r="DFW748" s="479"/>
      <c r="DFX748" s="479"/>
      <c r="DFY748" s="479"/>
      <c r="DFZ748" s="479"/>
      <c r="DGA748" s="479"/>
      <c r="DGB748" s="479"/>
      <c r="DGC748" s="479"/>
      <c r="DGD748" s="479"/>
      <c r="DGE748" s="479"/>
      <c r="DGF748" s="479"/>
      <c r="DGG748" s="479"/>
      <c r="DGH748" s="479"/>
      <c r="DGI748" s="479"/>
      <c r="DGJ748" s="479"/>
      <c r="DGK748" s="479"/>
      <c r="DGL748" s="479"/>
      <c r="DGM748" s="479"/>
      <c r="DGN748" s="479"/>
      <c r="DGO748" s="479"/>
      <c r="DGP748" s="479"/>
      <c r="DGQ748" s="479"/>
      <c r="DGR748" s="479"/>
      <c r="DGS748" s="479"/>
      <c r="DGT748" s="479"/>
      <c r="DGU748" s="479"/>
      <c r="DGV748" s="479"/>
      <c r="DGW748" s="479"/>
      <c r="DGX748" s="479"/>
      <c r="DGY748" s="479"/>
      <c r="DGZ748" s="479"/>
      <c r="DHA748" s="479"/>
      <c r="DHB748" s="479"/>
      <c r="DHC748" s="479"/>
      <c r="DHD748" s="479"/>
      <c r="DHE748" s="479"/>
      <c r="DHF748" s="479"/>
      <c r="DHG748" s="479"/>
      <c r="DHH748" s="479"/>
      <c r="DHI748" s="479"/>
      <c r="DHJ748" s="479"/>
      <c r="DHK748" s="479"/>
      <c r="DHL748" s="479"/>
      <c r="DHM748" s="479"/>
      <c r="DHN748" s="479"/>
      <c r="DHO748" s="479"/>
      <c r="DHP748" s="479"/>
      <c r="DHQ748" s="479"/>
      <c r="DHR748" s="479"/>
      <c r="DHS748" s="479"/>
      <c r="DHT748" s="479"/>
      <c r="DHU748" s="479"/>
      <c r="DHV748" s="479"/>
      <c r="DHW748" s="479"/>
      <c r="DHX748" s="479"/>
      <c r="DHY748" s="479"/>
      <c r="DHZ748" s="479"/>
      <c r="DIA748" s="479"/>
      <c r="DIB748" s="479"/>
      <c r="DIC748" s="479"/>
      <c r="DID748" s="479"/>
      <c r="DIE748" s="479"/>
      <c r="DIF748" s="479"/>
      <c r="DIG748" s="479"/>
      <c r="DIH748" s="479"/>
      <c r="DII748" s="479"/>
      <c r="DIJ748" s="479"/>
      <c r="DIK748" s="479"/>
      <c r="DIL748" s="479"/>
      <c r="DIM748" s="479"/>
      <c r="DIN748" s="479"/>
      <c r="DIO748" s="479"/>
      <c r="DIP748" s="479"/>
      <c r="DIQ748" s="479"/>
      <c r="DIR748" s="479"/>
      <c r="DIS748" s="479"/>
      <c r="DIT748" s="479"/>
      <c r="DIU748" s="479"/>
      <c r="DIV748" s="479"/>
      <c r="DIW748" s="479"/>
      <c r="DIX748" s="479"/>
      <c r="DIY748" s="479"/>
      <c r="DIZ748" s="479"/>
      <c r="DJA748" s="479"/>
      <c r="DJB748" s="479"/>
      <c r="DJC748" s="479"/>
      <c r="DJD748" s="479"/>
      <c r="DJE748" s="479"/>
      <c r="DJF748" s="479"/>
      <c r="DJG748" s="479"/>
      <c r="DJH748" s="479"/>
      <c r="DJI748" s="479"/>
      <c r="DJJ748" s="479"/>
      <c r="DJK748" s="479"/>
      <c r="DJL748" s="479"/>
      <c r="DJM748" s="479"/>
      <c r="DJN748" s="479"/>
      <c r="DJO748" s="479"/>
      <c r="DJP748" s="479"/>
      <c r="DJQ748" s="479"/>
      <c r="DJR748" s="479"/>
      <c r="DJS748" s="479"/>
      <c r="DJT748" s="479"/>
      <c r="DJU748" s="479"/>
      <c r="DJV748" s="479"/>
      <c r="DJW748" s="479"/>
      <c r="DJX748" s="479"/>
      <c r="DJY748" s="479"/>
      <c r="DJZ748" s="479"/>
      <c r="DKA748" s="479"/>
      <c r="DKB748" s="479"/>
      <c r="DKC748" s="479"/>
      <c r="DKD748" s="479"/>
      <c r="DKE748" s="479"/>
      <c r="DKF748" s="479"/>
      <c r="DKG748" s="479"/>
      <c r="DKH748" s="479"/>
      <c r="DKI748" s="479"/>
      <c r="DKJ748" s="479"/>
      <c r="DKK748" s="479"/>
      <c r="DKL748" s="479"/>
      <c r="DKM748" s="479"/>
      <c r="DKN748" s="479"/>
      <c r="DKO748" s="479"/>
      <c r="DKP748" s="479"/>
      <c r="DKQ748" s="479"/>
      <c r="DKR748" s="479"/>
      <c r="DKS748" s="479"/>
      <c r="DKT748" s="479"/>
      <c r="DKU748" s="479"/>
      <c r="DKV748" s="479"/>
      <c r="DKW748" s="479"/>
      <c r="DKX748" s="479"/>
      <c r="DKY748" s="479"/>
      <c r="DKZ748" s="479"/>
      <c r="DLA748" s="479"/>
      <c r="DLB748" s="479"/>
      <c r="DLC748" s="479"/>
      <c r="DLD748" s="479"/>
      <c r="DLE748" s="479"/>
      <c r="DLF748" s="479"/>
      <c r="DLG748" s="479"/>
      <c r="DLH748" s="479"/>
      <c r="DLI748" s="479"/>
      <c r="DLJ748" s="479"/>
      <c r="DLK748" s="479"/>
      <c r="DLL748" s="479"/>
      <c r="DLM748" s="479"/>
      <c r="DLN748" s="479"/>
      <c r="DLO748" s="479"/>
      <c r="DLP748" s="479"/>
      <c r="DLQ748" s="479"/>
      <c r="DLR748" s="479"/>
      <c r="DLS748" s="479"/>
      <c r="DLT748" s="479"/>
      <c r="DLU748" s="479"/>
      <c r="DLV748" s="479"/>
      <c r="DLW748" s="479"/>
      <c r="DLX748" s="479"/>
      <c r="DLY748" s="479"/>
      <c r="DLZ748" s="479"/>
      <c r="DMA748" s="479"/>
      <c r="DMB748" s="479"/>
      <c r="DMC748" s="479"/>
      <c r="DMD748" s="479"/>
      <c r="DME748" s="479"/>
      <c r="DMF748" s="479"/>
      <c r="DMG748" s="479"/>
      <c r="DMH748" s="479"/>
      <c r="DMI748" s="479"/>
      <c r="DMJ748" s="479"/>
      <c r="DMK748" s="479"/>
      <c r="DML748" s="479"/>
      <c r="DMM748" s="479"/>
      <c r="DMN748" s="479"/>
      <c r="DMO748" s="479"/>
      <c r="DMP748" s="479"/>
      <c r="DMQ748" s="479"/>
      <c r="DMR748" s="479"/>
      <c r="DMS748" s="479"/>
      <c r="DMT748" s="479"/>
      <c r="DMU748" s="479"/>
      <c r="DMV748" s="479"/>
      <c r="DMW748" s="479"/>
      <c r="DMX748" s="479"/>
      <c r="DMY748" s="479"/>
      <c r="DMZ748" s="479"/>
      <c r="DNA748" s="479"/>
      <c r="DNB748" s="479"/>
      <c r="DNC748" s="479"/>
      <c r="DND748" s="479"/>
      <c r="DNE748" s="479"/>
      <c r="DNF748" s="479"/>
      <c r="DNG748" s="479"/>
      <c r="DNH748" s="479"/>
      <c r="DNI748" s="479"/>
      <c r="DNJ748" s="479"/>
      <c r="DNK748" s="479"/>
      <c r="DNL748" s="479"/>
      <c r="DNM748" s="479"/>
      <c r="DNN748" s="479"/>
      <c r="DNO748" s="479"/>
      <c r="DNP748" s="479"/>
      <c r="DNQ748" s="479"/>
      <c r="DNR748" s="479"/>
      <c r="DNS748" s="479"/>
      <c r="DNT748" s="479"/>
      <c r="DNU748" s="479"/>
      <c r="DNV748" s="479"/>
      <c r="DNW748" s="479"/>
      <c r="DNX748" s="479"/>
      <c r="DNY748" s="479"/>
      <c r="DNZ748" s="479"/>
      <c r="DOA748" s="479"/>
      <c r="DOB748" s="479"/>
      <c r="DOC748" s="479"/>
      <c r="DOD748" s="479"/>
      <c r="DOE748" s="479"/>
      <c r="DOF748" s="479"/>
      <c r="DOG748" s="479"/>
      <c r="DOH748" s="479"/>
      <c r="DOI748" s="479"/>
      <c r="DOJ748" s="479"/>
      <c r="DOK748" s="479"/>
      <c r="DOL748" s="479"/>
      <c r="DOM748" s="479"/>
      <c r="DON748" s="479"/>
      <c r="DOO748" s="479"/>
      <c r="DOP748" s="479"/>
      <c r="DOQ748" s="479"/>
      <c r="DOR748" s="479"/>
      <c r="DOS748" s="479"/>
      <c r="DOT748" s="479"/>
      <c r="DOU748" s="479"/>
      <c r="DOV748" s="479"/>
      <c r="DOW748" s="479"/>
      <c r="DOX748" s="479"/>
      <c r="DOY748" s="479"/>
      <c r="DOZ748" s="479"/>
      <c r="DPA748" s="479"/>
      <c r="DPB748" s="479"/>
      <c r="DPC748" s="479"/>
      <c r="DPD748" s="479"/>
      <c r="DPE748" s="479"/>
      <c r="DPF748" s="479"/>
      <c r="DPG748" s="479"/>
      <c r="DPH748" s="479"/>
      <c r="DPI748" s="479"/>
      <c r="DPJ748" s="479"/>
      <c r="DPK748" s="479"/>
      <c r="DPL748" s="479"/>
      <c r="DPM748" s="479"/>
      <c r="DPN748" s="479"/>
      <c r="DPO748" s="479"/>
      <c r="DPP748" s="479"/>
      <c r="DPQ748" s="479"/>
      <c r="DPR748" s="479"/>
      <c r="DPS748" s="479"/>
      <c r="DPT748" s="479"/>
      <c r="DPU748" s="479"/>
      <c r="DPV748" s="479"/>
      <c r="DPW748" s="479"/>
      <c r="DPX748" s="479"/>
      <c r="DPY748" s="479"/>
      <c r="DPZ748" s="479"/>
      <c r="DQA748" s="479"/>
      <c r="DQB748" s="479"/>
      <c r="DQC748" s="479"/>
      <c r="DQD748" s="479"/>
      <c r="DQE748" s="479"/>
      <c r="DQF748" s="479"/>
      <c r="DQG748" s="479"/>
      <c r="DQH748" s="479"/>
      <c r="DQI748" s="479"/>
      <c r="DQJ748" s="479"/>
      <c r="DQK748" s="479"/>
      <c r="DQL748" s="479"/>
      <c r="DQM748" s="479"/>
      <c r="DQN748" s="479"/>
      <c r="DQO748" s="479"/>
      <c r="DQP748" s="479"/>
      <c r="DQQ748" s="479"/>
      <c r="DQR748" s="479"/>
      <c r="DQS748" s="479"/>
      <c r="DQT748" s="479"/>
      <c r="DQU748" s="479"/>
      <c r="DQV748" s="479"/>
      <c r="DQW748" s="479"/>
      <c r="DQX748" s="479"/>
      <c r="DQY748" s="479"/>
      <c r="DQZ748" s="479"/>
      <c r="DRA748" s="479"/>
      <c r="DRB748" s="479"/>
      <c r="DRC748" s="479"/>
      <c r="DRD748" s="479"/>
      <c r="DRE748" s="479"/>
      <c r="DRF748" s="479"/>
      <c r="DRG748" s="479"/>
      <c r="DRH748" s="479"/>
      <c r="DRI748" s="479"/>
      <c r="DRJ748" s="479"/>
      <c r="DRK748" s="479"/>
      <c r="DRL748" s="479"/>
      <c r="DRM748" s="479"/>
      <c r="DRN748" s="479"/>
      <c r="DRO748" s="479"/>
      <c r="DRP748" s="479"/>
      <c r="DRQ748" s="479"/>
      <c r="DRR748" s="479"/>
      <c r="DRS748" s="479"/>
      <c r="DRT748" s="479"/>
      <c r="DRU748" s="479"/>
      <c r="DRV748" s="479"/>
      <c r="DRW748" s="479"/>
      <c r="DRX748" s="479"/>
      <c r="DRY748" s="479"/>
      <c r="DRZ748" s="479"/>
      <c r="DSA748" s="479"/>
      <c r="DSB748" s="479"/>
      <c r="DSC748" s="479"/>
      <c r="DSD748" s="479"/>
      <c r="DSE748" s="479"/>
      <c r="DSF748" s="479"/>
      <c r="DSG748" s="479"/>
      <c r="DSH748" s="479"/>
      <c r="DSI748" s="479"/>
      <c r="DSJ748" s="479"/>
      <c r="DSK748" s="479"/>
      <c r="DSL748" s="479"/>
      <c r="DSM748" s="479"/>
      <c r="DSN748" s="479"/>
      <c r="DSO748" s="479"/>
      <c r="DSP748" s="479"/>
      <c r="DSQ748" s="479"/>
      <c r="DSR748" s="479"/>
      <c r="DSS748" s="479"/>
      <c r="DST748" s="479"/>
      <c r="DSU748" s="479"/>
      <c r="DSV748" s="479"/>
      <c r="DSW748" s="479"/>
      <c r="DSX748" s="479"/>
      <c r="DSY748" s="479"/>
      <c r="DSZ748" s="479"/>
      <c r="DTA748" s="479"/>
      <c r="DTB748" s="479"/>
      <c r="DTC748" s="479"/>
      <c r="DTD748" s="479"/>
      <c r="DTE748" s="479"/>
      <c r="DTF748" s="479"/>
      <c r="DTG748" s="479"/>
      <c r="DTH748" s="479"/>
      <c r="DTI748" s="479"/>
      <c r="DTJ748" s="479"/>
      <c r="DTK748" s="479"/>
      <c r="DTL748" s="479"/>
      <c r="DTM748" s="479"/>
      <c r="DTN748" s="479"/>
      <c r="DTO748" s="479"/>
      <c r="DTP748" s="479"/>
      <c r="DTQ748" s="479"/>
      <c r="DTR748" s="479"/>
      <c r="DTS748" s="479"/>
      <c r="DTT748" s="479"/>
      <c r="DTU748" s="479"/>
      <c r="DTV748" s="479"/>
      <c r="DTW748" s="479"/>
      <c r="DTX748" s="479"/>
      <c r="DTY748" s="479"/>
      <c r="DTZ748" s="479"/>
      <c r="DUA748" s="479"/>
      <c r="DUB748" s="479"/>
      <c r="DUC748" s="479"/>
      <c r="DUD748" s="479"/>
      <c r="DUE748" s="479"/>
      <c r="DUF748" s="479"/>
      <c r="DUG748" s="479"/>
      <c r="DUH748" s="479"/>
      <c r="DUI748" s="479"/>
      <c r="DUJ748" s="479"/>
      <c r="DUK748" s="479"/>
      <c r="DUL748" s="479"/>
      <c r="DUM748" s="479"/>
      <c r="DUN748" s="479"/>
      <c r="DUO748" s="479"/>
      <c r="DUP748" s="479"/>
      <c r="DUQ748" s="479"/>
      <c r="DUR748" s="479"/>
      <c r="DUS748" s="479"/>
      <c r="DUT748" s="479"/>
      <c r="DUU748" s="479"/>
      <c r="DUV748" s="479"/>
      <c r="DUW748" s="479"/>
      <c r="DUX748" s="479"/>
      <c r="DUY748" s="479"/>
      <c r="DUZ748" s="479"/>
      <c r="DVA748" s="479"/>
      <c r="DVB748" s="479"/>
      <c r="DVC748" s="479"/>
      <c r="DVD748" s="479"/>
      <c r="DVE748" s="479"/>
      <c r="DVF748" s="479"/>
      <c r="DVG748" s="479"/>
      <c r="DVH748" s="479"/>
      <c r="DVI748" s="479"/>
      <c r="DVJ748" s="479"/>
      <c r="DVK748" s="479"/>
      <c r="DVL748" s="479"/>
      <c r="DVM748" s="479"/>
      <c r="DVN748" s="479"/>
      <c r="DVO748" s="479"/>
      <c r="DVP748" s="479"/>
      <c r="DVQ748" s="479"/>
      <c r="DVR748" s="479"/>
      <c r="DVS748" s="479"/>
      <c r="DVT748" s="479"/>
      <c r="DVU748" s="479"/>
      <c r="DVV748" s="479"/>
      <c r="DVW748" s="479"/>
      <c r="DVX748" s="479"/>
      <c r="DVY748" s="479"/>
      <c r="DVZ748" s="479"/>
      <c r="DWA748" s="479"/>
      <c r="DWB748" s="479"/>
      <c r="DWC748" s="479"/>
      <c r="DWD748" s="479"/>
      <c r="DWE748" s="479"/>
      <c r="DWF748" s="479"/>
      <c r="DWG748" s="479"/>
      <c r="DWH748" s="479"/>
      <c r="DWI748" s="479"/>
      <c r="DWJ748" s="479"/>
      <c r="DWK748" s="479"/>
      <c r="DWL748" s="479"/>
      <c r="DWM748" s="479"/>
      <c r="DWN748" s="479"/>
      <c r="DWO748" s="479"/>
      <c r="DWP748" s="479"/>
      <c r="DWQ748" s="479"/>
      <c r="DWR748" s="479"/>
      <c r="DWS748" s="479"/>
      <c r="DWT748" s="479"/>
      <c r="DWU748" s="479"/>
      <c r="DWV748" s="479"/>
      <c r="DWW748" s="479"/>
      <c r="DWX748" s="479"/>
      <c r="DWY748" s="479"/>
      <c r="DWZ748" s="479"/>
      <c r="DXA748" s="479"/>
      <c r="DXB748" s="479"/>
      <c r="DXC748" s="479"/>
      <c r="DXD748" s="479"/>
      <c r="DXE748" s="479"/>
      <c r="DXF748" s="479"/>
      <c r="DXG748" s="479"/>
      <c r="DXH748" s="479"/>
      <c r="DXI748" s="479"/>
      <c r="DXJ748" s="479"/>
      <c r="DXK748" s="479"/>
      <c r="DXL748" s="479"/>
      <c r="DXM748" s="479"/>
      <c r="DXN748" s="479"/>
      <c r="DXO748" s="479"/>
      <c r="DXP748" s="479"/>
      <c r="DXQ748" s="479"/>
      <c r="DXR748" s="479"/>
      <c r="DXS748" s="479"/>
      <c r="DXT748" s="479"/>
      <c r="DXU748" s="479"/>
      <c r="DXV748" s="479"/>
      <c r="DXW748" s="479"/>
      <c r="DXX748" s="479"/>
      <c r="DXY748" s="479"/>
      <c r="DXZ748" s="479"/>
      <c r="DYA748" s="479"/>
      <c r="DYB748" s="479"/>
      <c r="DYC748" s="479"/>
      <c r="DYD748" s="479"/>
      <c r="DYE748" s="479"/>
      <c r="DYF748" s="479"/>
      <c r="DYG748" s="479"/>
      <c r="DYH748" s="479"/>
      <c r="DYI748" s="479"/>
      <c r="DYJ748" s="479"/>
      <c r="DYK748" s="479"/>
      <c r="DYL748" s="479"/>
      <c r="DYM748" s="479"/>
      <c r="DYN748" s="479"/>
      <c r="DYO748" s="479"/>
      <c r="DYP748" s="479"/>
      <c r="DYQ748" s="479"/>
      <c r="DYR748" s="479"/>
      <c r="DYS748" s="479"/>
      <c r="DYT748" s="479"/>
      <c r="DYU748" s="479"/>
      <c r="DYV748" s="479"/>
      <c r="DYW748" s="479"/>
      <c r="DYX748" s="479"/>
      <c r="DYY748" s="479"/>
      <c r="DYZ748" s="479"/>
      <c r="DZA748" s="479"/>
      <c r="DZB748" s="479"/>
      <c r="DZC748" s="479"/>
      <c r="DZD748" s="479"/>
      <c r="DZE748" s="479"/>
      <c r="DZF748" s="479"/>
      <c r="DZG748" s="479"/>
      <c r="DZH748" s="479"/>
      <c r="DZI748" s="479"/>
      <c r="DZJ748" s="479"/>
      <c r="DZK748" s="479"/>
      <c r="DZL748" s="479"/>
      <c r="DZM748" s="479"/>
      <c r="DZN748" s="479"/>
      <c r="DZO748" s="479"/>
      <c r="DZP748" s="479"/>
      <c r="DZQ748" s="479"/>
      <c r="DZR748" s="479"/>
      <c r="DZS748" s="479"/>
      <c r="DZT748" s="479"/>
      <c r="DZU748" s="479"/>
      <c r="DZV748" s="479"/>
      <c r="DZW748" s="479"/>
      <c r="DZX748" s="479"/>
      <c r="DZY748" s="479"/>
      <c r="DZZ748" s="479"/>
      <c r="EAA748" s="479"/>
      <c r="EAB748" s="479"/>
      <c r="EAC748" s="479"/>
      <c r="EAD748" s="479"/>
      <c r="EAE748" s="479"/>
      <c r="EAF748" s="479"/>
      <c r="EAG748" s="479"/>
      <c r="EAH748" s="479"/>
      <c r="EAI748" s="479"/>
      <c r="EAJ748" s="479"/>
      <c r="EAK748" s="479"/>
      <c r="EAL748" s="479"/>
      <c r="EAM748" s="479"/>
      <c r="EAN748" s="479"/>
      <c r="EAO748" s="479"/>
      <c r="EAP748" s="479"/>
      <c r="EAQ748" s="479"/>
      <c r="EAR748" s="479"/>
      <c r="EAS748" s="479"/>
      <c r="EAT748" s="479"/>
      <c r="EAU748" s="479"/>
      <c r="EAV748" s="479"/>
      <c r="EAW748" s="479"/>
      <c r="EAX748" s="479"/>
      <c r="EAY748" s="479"/>
      <c r="EAZ748" s="479"/>
      <c r="EBA748" s="479"/>
      <c r="EBB748" s="479"/>
      <c r="EBC748" s="479"/>
      <c r="EBD748" s="479"/>
      <c r="EBE748" s="479"/>
      <c r="EBF748" s="479"/>
      <c r="EBG748" s="479"/>
      <c r="EBH748" s="479"/>
      <c r="EBI748" s="479"/>
      <c r="EBJ748" s="479"/>
      <c r="EBK748" s="479"/>
      <c r="EBL748" s="479"/>
      <c r="EBM748" s="479"/>
      <c r="EBN748" s="479"/>
      <c r="EBO748" s="479"/>
      <c r="EBP748" s="479"/>
      <c r="EBQ748" s="479"/>
      <c r="EBR748" s="479"/>
      <c r="EBS748" s="479"/>
      <c r="EBT748" s="479"/>
      <c r="EBU748" s="479"/>
      <c r="EBV748" s="479"/>
      <c r="EBW748" s="479"/>
      <c r="EBX748" s="479"/>
      <c r="EBY748" s="479"/>
      <c r="EBZ748" s="479"/>
      <c r="ECA748" s="479"/>
      <c r="ECB748" s="479"/>
      <c r="ECC748" s="479"/>
      <c r="ECD748" s="479"/>
      <c r="ECE748" s="479"/>
      <c r="ECF748" s="479"/>
      <c r="ECG748" s="479"/>
      <c r="ECH748" s="479"/>
      <c r="ECI748" s="479"/>
      <c r="ECJ748" s="479"/>
      <c r="ECK748" s="479"/>
      <c r="ECL748" s="479"/>
      <c r="ECM748" s="479"/>
      <c r="ECN748" s="479"/>
      <c r="ECO748" s="479"/>
      <c r="ECP748" s="479"/>
      <c r="ECQ748" s="479"/>
      <c r="ECR748" s="479"/>
      <c r="ECS748" s="479"/>
      <c r="ECT748" s="479"/>
      <c r="ECU748" s="479"/>
      <c r="ECV748" s="479"/>
      <c r="ECW748" s="479"/>
      <c r="ECX748" s="479"/>
      <c r="ECY748" s="479"/>
      <c r="ECZ748" s="479"/>
      <c r="EDA748" s="479"/>
      <c r="EDB748" s="479"/>
      <c r="EDC748" s="479"/>
      <c r="EDD748" s="479"/>
      <c r="EDE748" s="479"/>
      <c r="EDF748" s="479"/>
      <c r="EDG748" s="479"/>
      <c r="EDH748" s="479"/>
      <c r="EDI748" s="479"/>
      <c r="EDJ748" s="479"/>
      <c r="EDK748" s="479"/>
      <c r="EDL748" s="479"/>
      <c r="EDM748" s="479"/>
      <c r="EDN748" s="479"/>
      <c r="EDO748" s="479"/>
      <c r="EDP748" s="479"/>
      <c r="EDQ748" s="479"/>
      <c r="EDR748" s="479"/>
      <c r="EDS748" s="479"/>
      <c r="EDT748" s="479"/>
      <c r="EDU748" s="479"/>
      <c r="EDV748" s="479"/>
      <c r="EDW748" s="479"/>
      <c r="EDX748" s="479"/>
      <c r="EDY748" s="479"/>
      <c r="EDZ748" s="479"/>
      <c r="EEA748" s="479"/>
      <c r="EEB748" s="479"/>
      <c r="EEC748" s="479"/>
      <c r="EED748" s="479"/>
      <c r="EEE748" s="479"/>
      <c r="EEF748" s="479"/>
      <c r="EEG748" s="479"/>
      <c r="EEH748" s="479"/>
      <c r="EEI748" s="479"/>
      <c r="EEJ748" s="479"/>
      <c r="EEK748" s="479"/>
      <c r="EEL748" s="479"/>
      <c r="EEM748" s="479"/>
      <c r="EEN748" s="479"/>
      <c r="EEO748" s="479"/>
      <c r="EEP748" s="479"/>
      <c r="EEQ748" s="479"/>
      <c r="EER748" s="479"/>
      <c r="EES748" s="479"/>
      <c r="EET748" s="479"/>
      <c r="EEU748" s="479"/>
      <c r="EEV748" s="479"/>
      <c r="EEW748" s="479"/>
      <c r="EEX748" s="479"/>
      <c r="EEY748" s="479"/>
      <c r="EEZ748" s="479"/>
      <c r="EFA748" s="479"/>
      <c r="EFB748" s="479"/>
      <c r="EFC748" s="479"/>
      <c r="EFD748" s="479"/>
      <c r="EFE748" s="479"/>
      <c r="EFF748" s="479"/>
      <c r="EFG748" s="479"/>
      <c r="EFH748" s="479"/>
      <c r="EFI748" s="479"/>
      <c r="EFJ748" s="479"/>
      <c r="EFK748" s="479"/>
      <c r="EFL748" s="479"/>
      <c r="EFM748" s="479"/>
      <c r="EFN748" s="479"/>
      <c r="EFO748" s="479"/>
      <c r="EFP748" s="479"/>
      <c r="EFQ748" s="479"/>
      <c r="EFR748" s="479"/>
      <c r="EFS748" s="479"/>
      <c r="EFT748" s="479"/>
      <c r="EFU748" s="479"/>
      <c r="EFV748" s="479"/>
      <c r="EFW748" s="479"/>
      <c r="EFX748" s="479"/>
      <c r="EFY748" s="479"/>
      <c r="EFZ748" s="479"/>
      <c r="EGA748" s="479"/>
      <c r="EGB748" s="479"/>
      <c r="EGC748" s="479"/>
      <c r="EGD748" s="479"/>
      <c r="EGE748" s="479"/>
      <c r="EGF748" s="479"/>
      <c r="EGG748" s="479"/>
      <c r="EGH748" s="479"/>
      <c r="EGI748" s="479"/>
      <c r="EGJ748" s="479"/>
      <c r="EGK748" s="479"/>
      <c r="EGL748" s="479"/>
      <c r="EGM748" s="479"/>
      <c r="EGN748" s="479"/>
      <c r="EGO748" s="479"/>
      <c r="EGP748" s="479"/>
      <c r="EGQ748" s="479"/>
      <c r="EGR748" s="479"/>
      <c r="EGS748" s="479"/>
      <c r="EGT748" s="479"/>
      <c r="EGU748" s="479"/>
      <c r="EGV748" s="479"/>
      <c r="EGW748" s="479"/>
      <c r="EGX748" s="479"/>
      <c r="EGY748" s="479"/>
      <c r="EGZ748" s="479"/>
      <c r="EHA748" s="479"/>
      <c r="EHB748" s="479"/>
      <c r="EHC748" s="479"/>
      <c r="EHD748" s="479"/>
      <c r="EHE748" s="479"/>
      <c r="EHF748" s="479"/>
      <c r="EHG748" s="479"/>
      <c r="EHH748" s="479"/>
      <c r="EHI748" s="479"/>
      <c r="EHJ748" s="479"/>
      <c r="EHK748" s="479"/>
      <c r="EHL748" s="479"/>
      <c r="EHM748" s="479"/>
      <c r="EHN748" s="479"/>
      <c r="EHO748" s="479"/>
      <c r="EHP748" s="479"/>
      <c r="EHQ748" s="479"/>
      <c r="EHR748" s="479"/>
      <c r="EHS748" s="479"/>
      <c r="EHT748" s="479"/>
      <c r="EHU748" s="479"/>
      <c r="EHV748" s="479"/>
      <c r="EHW748" s="479"/>
      <c r="EHX748" s="479"/>
      <c r="EHY748" s="479"/>
      <c r="EHZ748" s="479"/>
      <c r="EIA748" s="479"/>
      <c r="EIB748" s="479"/>
      <c r="EIC748" s="479"/>
      <c r="EID748" s="479"/>
      <c r="EIE748" s="479"/>
      <c r="EIF748" s="479"/>
      <c r="EIG748" s="479"/>
      <c r="EIH748" s="479"/>
      <c r="EII748" s="479"/>
      <c r="EIJ748" s="479"/>
      <c r="EIK748" s="479"/>
      <c r="EIL748" s="479"/>
      <c r="EIM748" s="479"/>
      <c r="EIN748" s="479"/>
      <c r="EIO748" s="479"/>
      <c r="EIP748" s="479"/>
      <c r="EIQ748" s="479"/>
      <c r="EIR748" s="479"/>
      <c r="EIS748" s="479"/>
      <c r="EIT748" s="479"/>
      <c r="EIU748" s="479"/>
      <c r="EIV748" s="479"/>
      <c r="EIW748" s="479"/>
      <c r="EIX748" s="479"/>
      <c r="EIY748" s="479"/>
      <c r="EIZ748" s="479"/>
      <c r="EJA748" s="479"/>
      <c r="EJB748" s="479"/>
      <c r="EJC748" s="479"/>
      <c r="EJD748" s="479"/>
      <c r="EJE748" s="479"/>
      <c r="EJF748" s="479"/>
      <c r="EJG748" s="479"/>
      <c r="EJH748" s="479"/>
      <c r="EJI748" s="479"/>
      <c r="EJJ748" s="479"/>
      <c r="EJK748" s="479"/>
      <c r="EJL748" s="479"/>
      <c r="EJM748" s="479"/>
      <c r="EJN748" s="479"/>
      <c r="EJO748" s="479"/>
      <c r="EJP748" s="479"/>
      <c r="EJQ748" s="479"/>
      <c r="EJR748" s="479"/>
      <c r="EJS748" s="479"/>
      <c r="EJT748" s="479"/>
      <c r="EJU748" s="479"/>
      <c r="EJV748" s="479"/>
      <c r="EJW748" s="479"/>
      <c r="EJX748" s="479"/>
      <c r="EJY748" s="479"/>
      <c r="EJZ748" s="479"/>
      <c r="EKA748" s="479"/>
      <c r="EKB748" s="479"/>
      <c r="EKC748" s="479"/>
      <c r="EKD748" s="479"/>
      <c r="EKE748" s="479"/>
      <c r="EKF748" s="479"/>
      <c r="EKG748" s="479"/>
      <c r="EKH748" s="479"/>
      <c r="EKI748" s="479"/>
      <c r="EKJ748" s="479"/>
      <c r="EKK748" s="479"/>
      <c r="EKL748" s="479"/>
      <c r="EKM748" s="479"/>
      <c r="EKN748" s="479"/>
      <c r="EKO748" s="479"/>
      <c r="EKP748" s="479"/>
      <c r="EKQ748" s="479"/>
      <c r="EKR748" s="479"/>
      <c r="EKS748" s="479"/>
      <c r="EKT748" s="479"/>
      <c r="EKU748" s="479"/>
      <c r="EKV748" s="479"/>
      <c r="EKW748" s="479"/>
      <c r="EKX748" s="479"/>
      <c r="EKY748" s="479"/>
      <c r="EKZ748" s="479"/>
      <c r="ELA748" s="479"/>
      <c r="ELB748" s="479"/>
      <c r="ELC748" s="479"/>
      <c r="ELD748" s="479"/>
      <c r="ELE748" s="479"/>
      <c r="ELF748" s="479"/>
      <c r="ELG748" s="479"/>
      <c r="ELH748" s="479"/>
      <c r="ELI748" s="479"/>
      <c r="ELJ748" s="479"/>
      <c r="ELK748" s="479"/>
      <c r="ELL748" s="479"/>
      <c r="ELM748" s="479"/>
      <c r="ELN748" s="479"/>
      <c r="ELO748" s="479"/>
      <c r="ELP748" s="479"/>
      <c r="ELQ748" s="479"/>
      <c r="ELR748" s="479"/>
      <c r="ELS748" s="479"/>
      <c r="ELT748" s="479"/>
      <c r="ELU748" s="479"/>
      <c r="ELV748" s="479"/>
      <c r="ELW748" s="479"/>
      <c r="ELX748" s="479"/>
      <c r="ELY748" s="479"/>
      <c r="ELZ748" s="479"/>
      <c r="EMA748" s="479"/>
      <c r="EMB748" s="479"/>
      <c r="EMC748" s="479"/>
      <c r="EMD748" s="479"/>
      <c r="EME748" s="479"/>
      <c r="EMF748" s="479"/>
      <c r="EMG748" s="479"/>
      <c r="EMH748" s="479"/>
      <c r="EMI748" s="479"/>
      <c r="EMJ748" s="479"/>
      <c r="EMK748" s="479"/>
      <c r="EML748" s="479"/>
      <c r="EMM748" s="479"/>
      <c r="EMN748" s="479"/>
      <c r="EMO748" s="479"/>
      <c r="EMP748" s="479"/>
      <c r="EMQ748" s="479"/>
      <c r="EMR748" s="479"/>
      <c r="EMS748" s="479"/>
      <c r="EMT748" s="479"/>
      <c r="EMU748" s="479"/>
      <c r="EMV748" s="479"/>
      <c r="EMW748" s="479"/>
      <c r="EMX748" s="479"/>
      <c r="EMY748" s="479"/>
      <c r="EMZ748" s="479"/>
      <c r="ENA748" s="479"/>
      <c r="ENB748" s="479"/>
      <c r="ENC748" s="479"/>
      <c r="END748" s="479"/>
      <c r="ENE748" s="479"/>
      <c r="ENF748" s="479"/>
      <c r="ENG748" s="479"/>
      <c r="ENH748" s="479"/>
      <c r="ENI748" s="479"/>
      <c r="ENJ748" s="479"/>
      <c r="ENK748" s="479"/>
      <c r="ENL748" s="479"/>
      <c r="ENM748" s="479"/>
      <c r="ENN748" s="479"/>
      <c r="ENO748" s="479"/>
      <c r="ENP748" s="479"/>
      <c r="ENQ748" s="479"/>
      <c r="ENR748" s="479"/>
      <c r="ENS748" s="479"/>
      <c r="ENT748" s="479"/>
      <c r="ENU748" s="479"/>
      <c r="ENV748" s="479"/>
      <c r="ENW748" s="479"/>
      <c r="ENX748" s="479"/>
      <c r="ENY748" s="479"/>
      <c r="ENZ748" s="479"/>
      <c r="EOA748" s="479"/>
      <c r="EOB748" s="479"/>
      <c r="EOC748" s="479"/>
      <c r="EOD748" s="479"/>
      <c r="EOE748" s="479"/>
      <c r="EOF748" s="479"/>
      <c r="EOG748" s="479"/>
      <c r="EOH748" s="479"/>
      <c r="EOI748" s="479"/>
      <c r="EOJ748" s="479"/>
      <c r="EOK748" s="479"/>
      <c r="EOL748" s="479"/>
      <c r="EOM748" s="479"/>
      <c r="EON748" s="479"/>
      <c r="EOO748" s="479"/>
      <c r="EOP748" s="479"/>
      <c r="EOQ748" s="479"/>
      <c r="EOR748" s="479"/>
      <c r="EOS748" s="479"/>
      <c r="EOT748" s="479"/>
      <c r="EOU748" s="479"/>
      <c r="EOV748" s="479"/>
      <c r="EOW748" s="479"/>
      <c r="EOX748" s="479"/>
      <c r="EOY748" s="479"/>
      <c r="EOZ748" s="479"/>
      <c r="EPA748" s="479"/>
      <c r="EPB748" s="479"/>
      <c r="EPC748" s="479"/>
      <c r="EPD748" s="479"/>
      <c r="EPE748" s="479"/>
      <c r="EPF748" s="479"/>
      <c r="EPG748" s="479"/>
      <c r="EPH748" s="479"/>
      <c r="EPI748" s="479"/>
      <c r="EPJ748" s="479"/>
      <c r="EPK748" s="479"/>
      <c r="EPL748" s="479"/>
      <c r="EPM748" s="479"/>
      <c r="EPN748" s="479"/>
      <c r="EPO748" s="479"/>
      <c r="EPP748" s="479"/>
      <c r="EPQ748" s="479"/>
      <c r="EPR748" s="479"/>
      <c r="EPS748" s="479"/>
      <c r="EPT748" s="479"/>
      <c r="EPU748" s="479"/>
      <c r="EPV748" s="479"/>
      <c r="EPW748" s="479"/>
      <c r="EPX748" s="479"/>
      <c r="EPY748" s="479"/>
      <c r="EPZ748" s="479"/>
      <c r="EQA748" s="479"/>
      <c r="EQB748" s="479"/>
      <c r="EQC748" s="479"/>
      <c r="EQD748" s="479"/>
      <c r="EQE748" s="479"/>
      <c r="EQF748" s="479"/>
      <c r="EQG748" s="479"/>
      <c r="EQH748" s="479"/>
      <c r="EQI748" s="479"/>
      <c r="EQJ748" s="479"/>
      <c r="EQK748" s="479"/>
      <c r="EQL748" s="479"/>
      <c r="EQM748" s="479"/>
      <c r="EQN748" s="479"/>
      <c r="EQO748" s="479"/>
      <c r="EQP748" s="479"/>
      <c r="EQQ748" s="479"/>
      <c r="EQR748" s="479"/>
      <c r="EQS748" s="479"/>
      <c r="EQT748" s="479"/>
      <c r="EQU748" s="479"/>
      <c r="EQV748" s="479"/>
      <c r="EQW748" s="479"/>
      <c r="EQX748" s="479"/>
      <c r="EQY748" s="479"/>
      <c r="EQZ748" s="479"/>
      <c r="ERA748" s="479"/>
      <c r="ERB748" s="479"/>
      <c r="ERC748" s="479"/>
      <c r="ERD748" s="479"/>
      <c r="ERE748" s="479"/>
      <c r="ERF748" s="479"/>
      <c r="ERG748" s="479"/>
      <c r="ERH748" s="479"/>
      <c r="ERI748" s="479"/>
      <c r="ERJ748" s="479"/>
      <c r="ERK748" s="479"/>
      <c r="ERL748" s="479"/>
      <c r="ERM748" s="479"/>
      <c r="ERN748" s="479"/>
      <c r="ERO748" s="479"/>
      <c r="ERP748" s="479"/>
      <c r="ERQ748" s="479"/>
      <c r="ERR748" s="479"/>
      <c r="ERS748" s="479"/>
      <c r="ERT748" s="479"/>
      <c r="ERU748" s="479"/>
      <c r="ERV748" s="479"/>
      <c r="ERW748" s="479"/>
      <c r="ERX748" s="479"/>
      <c r="ERY748" s="479"/>
      <c r="ERZ748" s="479"/>
      <c r="ESA748" s="479"/>
      <c r="ESB748" s="479"/>
      <c r="ESC748" s="479"/>
      <c r="ESD748" s="479"/>
      <c r="ESE748" s="479"/>
      <c r="ESF748" s="479"/>
      <c r="ESG748" s="479"/>
      <c r="ESH748" s="479"/>
      <c r="ESI748" s="479"/>
      <c r="ESJ748" s="479"/>
      <c r="ESK748" s="479"/>
      <c r="ESL748" s="479"/>
      <c r="ESM748" s="479"/>
      <c r="ESN748" s="479"/>
      <c r="ESO748" s="479"/>
      <c r="ESP748" s="479"/>
      <c r="ESQ748" s="479"/>
      <c r="ESR748" s="479"/>
      <c r="ESS748" s="479"/>
      <c r="EST748" s="479"/>
      <c r="ESU748" s="479"/>
      <c r="ESV748" s="479"/>
      <c r="ESW748" s="479"/>
      <c r="ESX748" s="479"/>
      <c r="ESY748" s="479"/>
      <c r="ESZ748" s="479"/>
      <c r="ETA748" s="479"/>
      <c r="ETB748" s="479"/>
      <c r="ETC748" s="479"/>
      <c r="ETD748" s="479"/>
      <c r="ETE748" s="479"/>
      <c r="ETF748" s="479"/>
      <c r="ETG748" s="479"/>
      <c r="ETH748" s="479"/>
      <c r="ETI748" s="479"/>
      <c r="ETJ748" s="479"/>
      <c r="ETK748" s="479"/>
      <c r="ETL748" s="479"/>
      <c r="ETM748" s="479"/>
      <c r="ETN748" s="479"/>
      <c r="ETO748" s="479"/>
      <c r="ETP748" s="479"/>
      <c r="ETQ748" s="479"/>
      <c r="ETR748" s="479"/>
      <c r="ETS748" s="479"/>
      <c r="ETT748" s="479"/>
      <c r="ETU748" s="479"/>
      <c r="ETV748" s="479"/>
      <c r="ETW748" s="479"/>
      <c r="ETX748" s="479"/>
      <c r="ETY748" s="479"/>
      <c r="ETZ748" s="479"/>
      <c r="EUA748" s="479"/>
      <c r="EUB748" s="479"/>
      <c r="EUC748" s="479"/>
      <c r="EUD748" s="479"/>
      <c r="EUE748" s="479"/>
      <c r="EUF748" s="479"/>
      <c r="EUG748" s="479"/>
      <c r="EUH748" s="479"/>
      <c r="EUI748" s="479"/>
      <c r="EUJ748" s="479"/>
      <c r="EUK748" s="479"/>
      <c r="EUL748" s="479"/>
      <c r="EUM748" s="479"/>
      <c r="EUN748" s="479"/>
      <c r="EUO748" s="479"/>
      <c r="EUP748" s="479"/>
      <c r="EUQ748" s="479"/>
      <c r="EUR748" s="479"/>
      <c r="EUS748" s="479"/>
      <c r="EUT748" s="479"/>
      <c r="EUU748" s="479"/>
      <c r="EUV748" s="479"/>
      <c r="EUW748" s="479"/>
      <c r="EUX748" s="479"/>
      <c r="EUY748" s="479"/>
      <c r="EUZ748" s="479"/>
      <c r="EVA748" s="479"/>
      <c r="EVB748" s="479"/>
      <c r="EVC748" s="479"/>
      <c r="EVD748" s="479"/>
      <c r="EVE748" s="479"/>
      <c r="EVF748" s="479"/>
      <c r="EVG748" s="479"/>
      <c r="EVH748" s="479"/>
      <c r="EVI748" s="479"/>
      <c r="EVJ748" s="479"/>
      <c r="EVK748" s="479"/>
      <c r="EVL748" s="479"/>
      <c r="EVM748" s="479"/>
      <c r="EVN748" s="479"/>
      <c r="EVO748" s="479"/>
      <c r="EVP748" s="479"/>
      <c r="EVQ748" s="479"/>
      <c r="EVR748" s="479"/>
      <c r="EVS748" s="479"/>
      <c r="EVT748" s="479"/>
      <c r="EVU748" s="479"/>
      <c r="EVV748" s="479"/>
      <c r="EVW748" s="479"/>
      <c r="EVX748" s="479"/>
      <c r="EVY748" s="479"/>
      <c r="EVZ748" s="479"/>
      <c r="EWA748" s="479"/>
      <c r="EWB748" s="479"/>
      <c r="EWC748" s="479"/>
      <c r="EWD748" s="479"/>
      <c r="EWE748" s="479"/>
      <c r="EWF748" s="479"/>
      <c r="EWG748" s="479"/>
      <c r="EWH748" s="479"/>
      <c r="EWI748" s="479"/>
      <c r="EWJ748" s="479"/>
      <c r="EWK748" s="479"/>
      <c r="EWL748" s="479"/>
      <c r="EWM748" s="479"/>
      <c r="EWN748" s="479"/>
      <c r="EWO748" s="479"/>
      <c r="EWP748" s="479"/>
      <c r="EWQ748" s="479"/>
      <c r="EWR748" s="479"/>
      <c r="EWS748" s="479"/>
      <c r="EWT748" s="479"/>
      <c r="EWU748" s="479"/>
      <c r="EWV748" s="479"/>
      <c r="EWW748" s="479"/>
      <c r="EWX748" s="479"/>
      <c r="EWY748" s="479"/>
      <c r="EWZ748" s="479"/>
      <c r="EXA748" s="479"/>
      <c r="EXB748" s="479"/>
      <c r="EXC748" s="479"/>
      <c r="EXD748" s="479"/>
      <c r="EXE748" s="479"/>
      <c r="EXF748" s="479"/>
      <c r="EXG748" s="479"/>
      <c r="EXH748" s="479"/>
      <c r="EXI748" s="479"/>
      <c r="EXJ748" s="479"/>
      <c r="EXK748" s="479"/>
      <c r="EXL748" s="479"/>
      <c r="EXM748" s="479"/>
      <c r="EXN748" s="479"/>
      <c r="EXO748" s="479"/>
      <c r="EXP748" s="479"/>
      <c r="EXQ748" s="479"/>
      <c r="EXR748" s="479"/>
      <c r="EXS748" s="479"/>
      <c r="EXT748" s="479"/>
      <c r="EXU748" s="479"/>
      <c r="EXV748" s="479"/>
      <c r="EXW748" s="479"/>
      <c r="EXX748" s="479"/>
      <c r="EXY748" s="479"/>
      <c r="EXZ748" s="479"/>
      <c r="EYA748" s="479"/>
      <c r="EYB748" s="479"/>
      <c r="EYC748" s="479"/>
      <c r="EYD748" s="479"/>
      <c r="EYE748" s="479"/>
      <c r="EYF748" s="479"/>
      <c r="EYG748" s="479"/>
      <c r="EYH748" s="479"/>
      <c r="EYI748" s="479"/>
      <c r="EYJ748" s="479"/>
      <c r="EYK748" s="479"/>
      <c r="EYL748" s="479"/>
      <c r="EYM748" s="479"/>
      <c r="EYN748" s="479"/>
      <c r="EYO748" s="479"/>
      <c r="EYP748" s="479"/>
      <c r="EYQ748" s="479"/>
      <c r="EYR748" s="479"/>
      <c r="EYS748" s="479"/>
      <c r="EYT748" s="479"/>
      <c r="EYU748" s="479"/>
      <c r="EYV748" s="479"/>
      <c r="EYW748" s="479"/>
      <c r="EYX748" s="479"/>
      <c r="EYY748" s="479"/>
      <c r="EYZ748" s="479"/>
      <c r="EZA748" s="479"/>
      <c r="EZB748" s="479"/>
      <c r="EZC748" s="479"/>
      <c r="EZD748" s="479"/>
      <c r="EZE748" s="479"/>
      <c r="EZF748" s="479"/>
      <c r="EZG748" s="479"/>
      <c r="EZH748" s="479"/>
      <c r="EZI748" s="479"/>
      <c r="EZJ748" s="479"/>
      <c r="EZK748" s="479"/>
      <c r="EZL748" s="479"/>
      <c r="EZM748" s="479"/>
      <c r="EZN748" s="479"/>
      <c r="EZO748" s="479"/>
      <c r="EZP748" s="479"/>
      <c r="EZQ748" s="479"/>
      <c r="EZR748" s="479"/>
      <c r="EZS748" s="479"/>
      <c r="EZT748" s="479"/>
      <c r="EZU748" s="479"/>
      <c r="EZV748" s="479"/>
      <c r="EZW748" s="479"/>
      <c r="EZX748" s="479"/>
      <c r="EZY748" s="479"/>
      <c r="EZZ748" s="479"/>
      <c r="FAA748" s="479"/>
      <c r="FAB748" s="479"/>
      <c r="FAC748" s="479"/>
      <c r="FAD748" s="479"/>
      <c r="FAE748" s="479"/>
      <c r="FAF748" s="479"/>
      <c r="FAG748" s="479"/>
      <c r="FAH748" s="479"/>
      <c r="FAI748" s="479"/>
      <c r="FAJ748" s="479"/>
      <c r="FAK748" s="479"/>
      <c r="FAL748" s="479"/>
      <c r="FAM748" s="479"/>
      <c r="FAN748" s="479"/>
      <c r="FAO748" s="479"/>
      <c r="FAP748" s="479"/>
      <c r="FAQ748" s="479"/>
      <c r="FAR748" s="479"/>
      <c r="FAS748" s="479"/>
      <c r="FAT748" s="479"/>
      <c r="FAU748" s="479"/>
      <c r="FAV748" s="479"/>
      <c r="FAW748" s="479"/>
      <c r="FAX748" s="479"/>
      <c r="FAY748" s="479"/>
      <c r="FAZ748" s="479"/>
      <c r="FBA748" s="479"/>
      <c r="FBB748" s="479"/>
      <c r="FBC748" s="479"/>
      <c r="FBD748" s="479"/>
      <c r="FBE748" s="479"/>
      <c r="FBF748" s="479"/>
      <c r="FBG748" s="479"/>
      <c r="FBH748" s="479"/>
      <c r="FBI748" s="479"/>
      <c r="FBJ748" s="479"/>
      <c r="FBK748" s="479"/>
      <c r="FBL748" s="479"/>
      <c r="FBM748" s="479"/>
      <c r="FBN748" s="479"/>
      <c r="FBO748" s="479"/>
      <c r="FBP748" s="479"/>
      <c r="FBQ748" s="479"/>
      <c r="FBR748" s="479"/>
      <c r="FBS748" s="479"/>
      <c r="FBT748" s="479"/>
      <c r="FBU748" s="479"/>
      <c r="FBV748" s="479"/>
      <c r="FBW748" s="479"/>
      <c r="FBX748" s="479"/>
      <c r="FBY748" s="479"/>
      <c r="FBZ748" s="479"/>
      <c r="FCA748" s="479"/>
      <c r="FCB748" s="479"/>
      <c r="FCC748" s="479"/>
      <c r="FCD748" s="479"/>
      <c r="FCE748" s="479"/>
      <c r="FCF748" s="479"/>
      <c r="FCG748" s="479"/>
      <c r="FCH748" s="479"/>
      <c r="FCI748" s="479"/>
      <c r="FCJ748" s="479"/>
      <c r="FCK748" s="479"/>
      <c r="FCL748" s="479"/>
      <c r="FCM748" s="479"/>
      <c r="FCN748" s="479"/>
      <c r="FCO748" s="479"/>
      <c r="FCP748" s="479"/>
      <c r="FCQ748" s="479"/>
      <c r="FCR748" s="479"/>
      <c r="FCS748" s="479"/>
      <c r="FCT748" s="479"/>
      <c r="FCU748" s="479"/>
      <c r="FCV748" s="479"/>
      <c r="FCW748" s="479"/>
      <c r="FCX748" s="479"/>
      <c r="FCY748" s="479"/>
      <c r="FCZ748" s="479"/>
      <c r="FDA748" s="479"/>
      <c r="FDB748" s="479"/>
      <c r="FDC748" s="479"/>
      <c r="FDD748" s="479"/>
      <c r="FDE748" s="479"/>
      <c r="FDF748" s="479"/>
      <c r="FDG748" s="479"/>
      <c r="FDH748" s="479"/>
      <c r="FDI748" s="479"/>
      <c r="FDJ748" s="479"/>
      <c r="FDK748" s="479"/>
      <c r="FDL748" s="479"/>
      <c r="FDM748" s="479"/>
      <c r="FDN748" s="479"/>
      <c r="FDO748" s="479"/>
      <c r="FDP748" s="479"/>
      <c r="FDQ748" s="479"/>
      <c r="FDR748" s="479"/>
      <c r="FDS748" s="479"/>
      <c r="FDT748" s="479"/>
      <c r="FDU748" s="479"/>
      <c r="FDV748" s="479"/>
      <c r="FDW748" s="479"/>
      <c r="FDX748" s="479"/>
      <c r="FDY748" s="479"/>
      <c r="FDZ748" s="479"/>
      <c r="FEA748" s="479"/>
      <c r="FEB748" s="479"/>
      <c r="FEC748" s="479"/>
      <c r="FED748" s="479"/>
      <c r="FEE748" s="479"/>
      <c r="FEF748" s="479"/>
      <c r="FEG748" s="479"/>
      <c r="FEH748" s="479"/>
      <c r="FEI748" s="479"/>
      <c r="FEJ748" s="479"/>
      <c r="FEK748" s="479"/>
      <c r="FEL748" s="479"/>
      <c r="FEM748" s="479"/>
      <c r="FEN748" s="479"/>
      <c r="FEO748" s="479"/>
      <c r="FEP748" s="479"/>
      <c r="FEQ748" s="479"/>
      <c r="FER748" s="479"/>
      <c r="FES748" s="479"/>
      <c r="FET748" s="479"/>
      <c r="FEU748" s="479"/>
      <c r="FEV748" s="479"/>
      <c r="FEW748" s="479"/>
      <c r="FEX748" s="479"/>
      <c r="FEY748" s="479"/>
      <c r="FEZ748" s="479"/>
      <c r="FFA748" s="479"/>
      <c r="FFB748" s="479"/>
      <c r="FFC748" s="479"/>
      <c r="FFD748" s="479"/>
      <c r="FFE748" s="479"/>
      <c r="FFF748" s="479"/>
      <c r="FFG748" s="479"/>
      <c r="FFH748" s="479"/>
      <c r="FFI748" s="479"/>
      <c r="FFJ748" s="479"/>
      <c r="FFK748" s="479"/>
      <c r="FFL748" s="479"/>
      <c r="FFM748" s="479"/>
      <c r="FFN748" s="479"/>
      <c r="FFO748" s="479"/>
      <c r="FFP748" s="479"/>
      <c r="FFQ748" s="479"/>
      <c r="FFR748" s="479"/>
      <c r="FFS748" s="479"/>
      <c r="FFT748" s="479"/>
      <c r="FFU748" s="479"/>
      <c r="FFV748" s="479"/>
      <c r="FFW748" s="479"/>
      <c r="FFX748" s="479"/>
      <c r="FFY748" s="479"/>
      <c r="FFZ748" s="479"/>
      <c r="FGA748" s="479"/>
      <c r="FGB748" s="479"/>
      <c r="FGC748" s="479"/>
      <c r="FGD748" s="479"/>
      <c r="FGE748" s="479"/>
      <c r="FGF748" s="479"/>
      <c r="FGG748" s="479"/>
      <c r="FGH748" s="479"/>
      <c r="FGI748" s="479"/>
      <c r="FGJ748" s="479"/>
      <c r="FGK748" s="479"/>
      <c r="FGL748" s="479"/>
      <c r="FGM748" s="479"/>
      <c r="FGN748" s="479"/>
      <c r="FGO748" s="479"/>
      <c r="FGP748" s="479"/>
      <c r="FGQ748" s="479"/>
      <c r="FGR748" s="479"/>
      <c r="FGS748" s="479"/>
      <c r="FGT748" s="479"/>
      <c r="FGU748" s="479"/>
      <c r="FGV748" s="479"/>
      <c r="FGW748" s="479"/>
      <c r="FGX748" s="479"/>
      <c r="FGY748" s="479"/>
      <c r="FGZ748" s="479"/>
      <c r="FHA748" s="479"/>
      <c r="FHB748" s="479"/>
      <c r="FHC748" s="479"/>
      <c r="FHD748" s="479"/>
      <c r="FHE748" s="479"/>
      <c r="FHF748" s="479"/>
      <c r="FHG748" s="479"/>
      <c r="FHH748" s="479"/>
      <c r="FHI748" s="479"/>
      <c r="FHJ748" s="479"/>
      <c r="FHK748" s="479"/>
      <c r="FHL748" s="479"/>
      <c r="FHM748" s="479"/>
      <c r="FHN748" s="479"/>
      <c r="FHO748" s="479"/>
      <c r="FHP748" s="479"/>
      <c r="FHQ748" s="479"/>
      <c r="FHR748" s="479"/>
      <c r="FHS748" s="479"/>
      <c r="FHT748" s="479"/>
      <c r="FHU748" s="479"/>
      <c r="FHV748" s="479"/>
      <c r="FHW748" s="479"/>
      <c r="FHX748" s="479"/>
      <c r="FHY748" s="479"/>
      <c r="FHZ748" s="479"/>
      <c r="FIA748" s="479"/>
      <c r="FIB748" s="479"/>
      <c r="FIC748" s="479"/>
      <c r="FID748" s="479"/>
      <c r="FIE748" s="479"/>
      <c r="FIF748" s="479"/>
      <c r="FIG748" s="479"/>
      <c r="FIH748" s="479"/>
      <c r="FII748" s="479"/>
      <c r="FIJ748" s="479"/>
      <c r="FIK748" s="479"/>
      <c r="FIL748" s="479"/>
      <c r="FIM748" s="479"/>
      <c r="FIN748" s="479"/>
      <c r="FIO748" s="479"/>
      <c r="FIP748" s="479"/>
      <c r="FIQ748" s="479"/>
      <c r="FIR748" s="479"/>
      <c r="FIS748" s="479"/>
      <c r="FIT748" s="479"/>
      <c r="FIU748" s="479"/>
      <c r="FIV748" s="479"/>
      <c r="FIW748" s="479"/>
      <c r="FIX748" s="479"/>
      <c r="FIY748" s="479"/>
      <c r="FIZ748" s="479"/>
      <c r="FJA748" s="479"/>
      <c r="FJB748" s="479"/>
      <c r="FJC748" s="479"/>
      <c r="FJD748" s="479"/>
      <c r="FJE748" s="479"/>
      <c r="FJF748" s="479"/>
      <c r="FJG748" s="479"/>
      <c r="FJH748" s="479"/>
      <c r="FJI748" s="479"/>
      <c r="FJJ748" s="479"/>
      <c r="FJK748" s="479"/>
      <c r="FJL748" s="479"/>
      <c r="FJM748" s="479"/>
      <c r="FJN748" s="479"/>
      <c r="FJO748" s="479"/>
      <c r="FJP748" s="479"/>
      <c r="FJQ748" s="479"/>
      <c r="FJR748" s="479"/>
      <c r="FJS748" s="479"/>
      <c r="FJT748" s="479"/>
      <c r="FJU748" s="479"/>
      <c r="FJV748" s="479"/>
      <c r="FJW748" s="479"/>
      <c r="FJX748" s="479"/>
      <c r="FJY748" s="479"/>
      <c r="FJZ748" s="479"/>
      <c r="FKA748" s="479"/>
      <c r="FKB748" s="479"/>
      <c r="FKC748" s="479"/>
      <c r="FKD748" s="479"/>
      <c r="FKE748" s="479"/>
      <c r="FKF748" s="479"/>
      <c r="FKG748" s="479"/>
      <c r="FKH748" s="479"/>
      <c r="FKI748" s="479"/>
      <c r="FKJ748" s="479"/>
      <c r="FKK748" s="479"/>
      <c r="FKL748" s="479"/>
      <c r="FKM748" s="479"/>
      <c r="FKN748" s="479"/>
      <c r="FKO748" s="479"/>
      <c r="FKP748" s="479"/>
      <c r="FKQ748" s="479"/>
      <c r="FKR748" s="479"/>
      <c r="FKS748" s="479"/>
      <c r="FKT748" s="479"/>
      <c r="FKU748" s="479"/>
      <c r="FKV748" s="479"/>
      <c r="FKW748" s="479"/>
      <c r="FKX748" s="479"/>
      <c r="FKY748" s="479"/>
      <c r="FKZ748" s="479"/>
      <c r="FLA748" s="479"/>
      <c r="FLB748" s="479"/>
      <c r="FLC748" s="479"/>
      <c r="FLD748" s="479"/>
      <c r="FLE748" s="479"/>
      <c r="FLF748" s="479"/>
      <c r="FLG748" s="479"/>
      <c r="FLH748" s="479"/>
      <c r="FLI748" s="479"/>
      <c r="FLJ748" s="479"/>
      <c r="FLK748" s="479"/>
      <c r="FLL748" s="479"/>
      <c r="FLM748" s="479"/>
      <c r="FLN748" s="479"/>
      <c r="FLO748" s="479"/>
      <c r="FLP748" s="479"/>
      <c r="FLQ748" s="479"/>
      <c r="FLR748" s="479"/>
      <c r="FLS748" s="479"/>
      <c r="FLT748" s="479"/>
      <c r="FLU748" s="479"/>
      <c r="FLV748" s="479"/>
      <c r="FLW748" s="479"/>
      <c r="FLX748" s="479"/>
      <c r="FLY748" s="479"/>
      <c r="FLZ748" s="479"/>
      <c r="FMA748" s="479"/>
      <c r="FMB748" s="479"/>
      <c r="FMC748" s="479"/>
      <c r="FMD748" s="479"/>
      <c r="FME748" s="479"/>
      <c r="FMF748" s="479"/>
      <c r="FMG748" s="479"/>
      <c r="FMH748" s="479"/>
      <c r="FMI748" s="479"/>
      <c r="FMJ748" s="479"/>
      <c r="FMK748" s="479"/>
      <c r="FML748" s="479"/>
      <c r="FMM748" s="479"/>
      <c r="FMN748" s="479"/>
      <c r="FMO748" s="479"/>
      <c r="FMP748" s="479"/>
      <c r="FMQ748" s="479"/>
      <c r="FMR748" s="479"/>
      <c r="FMS748" s="479"/>
      <c r="FMT748" s="479"/>
      <c r="FMU748" s="479"/>
      <c r="FMV748" s="479"/>
      <c r="FMW748" s="479"/>
      <c r="FMX748" s="479"/>
      <c r="FMY748" s="479"/>
      <c r="FMZ748" s="479"/>
      <c r="FNA748" s="479"/>
      <c r="FNB748" s="479"/>
      <c r="FNC748" s="479"/>
      <c r="FND748" s="479"/>
      <c r="FNE748" s="479"/>
      <c r="FNF748" s="479"/>
      <c r="FNG748" s="479"/>
      <c r="FNH748" s="479"/>
      <c r="FNI748" s="479"/>
      <c r="FNJ748" s="479"/>
      <c r="FNK748" s="479"/>
      <c r="FNL748" s="479"/>
      <c r="FNM748" s="479"/>
      <c r="FNN748" s="479"/>
      <c r="FNO748" s="479"/>
      <c r="FNP748" s="479"/>
      <c r="FNQ748" s="479"/>
      <c r="FNR748" s="479"/>
      <c r="FNS748" s="479"/>
      <c r="FNT748" s="479"/>
      <c r="FNU748" s="479"/>
      <c r="FNV748" s="479"/>
      <c r="FNW748" s="479"/>
      <c r="FNX748" s="479"/>
      <c r="FNY748" s="479"/>
      <c r="FNZ748" s="479"/>
      <c r="FOA748" s="479"/>
      <c r="FOB748" s="479"/>
      <c r="FOC748" s="479"/>
      <c r="FOD748" s="479"/>
      <c r="FOE748" s="479"/>
      <c r="FOF748" s="479"/>
      <c r="FOG748" s="479"/>
      <c r="FOH748" s="479"/>
      <c r="FOI748" s="479"/>
      <c r="FOJ748" s="479"/>
      <c r="FOK748" s="479"/>
      <c r="FOL748" s="479"/>
      <c r="FOM748" s="479"/>
      <c r="FON748" s="479"/>
      <c r="FOO748" s="479"/>
      <c r="FOP748" s="479"/>
      <c r="FOQ748" s="479"/>
      <c r="FOR748" s="479"/>
      <c r="FOS748" s="479"/>
      <c r="FOT748" s="479"/>
      <c r="FOU748" s="479"/>
      <c r="FOV748" s="479"/>
      <c r="FOW748" s="479"/>
      <c r="FOX748" s="479"/>
      <c r="FOY748" s="479"/>
      <c r="FOZ748" s="479"/>
      <c r="FPA748" s="479"/>
      <c r="FPB748" s="479"/>
      <c r="FPC748" s="479"/>
      <c r="FPD748" s="479"/>
      <c r="FPE748" s="479"/>
      <c r="FPF748" s="479"/>
      <c r="FPG748" s="479"/>
      <c r="FPH748" s="479"/>
      <c r="FPI748" s="479"/>
      <c r="FPJ748" s="479"/>
      <c r="FPK748" s="479"/>
      <c r="FPL748" s="479"/>
      <c r="FPM748" s="479"/>
      <c r="FPN748" s="479"/>
      <c r="FPO748" s="479"/>
      <c r="FPP748" s="479"/>
      <c r="FPQ748" s="479"/>
      <c r="FPR748" s="479"/>
      <c r="FPS748" s="479"/>
      <c r="FPT748" s="479"/>
      <c r="FPU748" s="479"/>
      <c r="FPV748" s="479"/>
      <c r="FPW748" s="479"/>
      <c r="FPX748" s="479"/>
      <c r="FPY748" s="479"/>
      <c r="FPZ748" s="479"/>
      <c r="FQA748" s="479"/>
      <c r="FQB748" s="479"/>
      <c r="FQC748" s="479"/>
      <c r="FQD748" s="479"/>
      <c r="FQE748" s="479"/>
      <c r="FQF748" s="479"/>
      <c r="FQG748" s="479"/>
      <c r="FQH748" s="479"/>
      <c r="FQI748" s="479"/>
      <c r="FQJ748" s="479"/>
      <c r="FQK748" s="479"/>
      <c r="FQL748" s="479"/>
      <c r="FQM748" s="479"/>
      <c r="FQN748" s="479"/>
      <c r="FQO748" s="479"/>
      <c r="FQP748" s="479"/>
      <c r="FQQ748" s="479"/>
      <c r="FQR748" s="479"/>
      <c r="FQS748" s="479"/>
      <c r="FQT748" s="479"/>
      <c r="FQU748" s="479"/>
      <c r="FQV748" s="479"/>
      <c r="FQW748" s="479"/>
      <c r="FQX748" s="479"/>
      <c r="FQY748" s="479"/>
      <c r="FQZ748" s="479"/>
      <c r="FRA748" s="479"/>
      <c r="FRB748" s="479"/>
      <c r="FRC748" s="479"/>
      <c r="FRD748" s="479"/>
      <c r="FRE748" s="479"/>
      <c r="FRF748" s="479"/>
      <c r="FRG748" s="479"/>
      <c r="FRH748" s="479"/>
      <c r="FRI748" s="479"/>
      <c r="FRJ748" s="479"/>
      <c r="FRK748" s="479"/>
      <c r="FRL748" s="479"/>
      <c r="FRM748" s="479"/>
      <c r="FRN748" s="479"/>
      <c r="FRO748" s="479"/>
      <c r="FRP748" s="479"/>
      <c r="FRQ748" s="479"/>
      <c r="FRR748" s="479"/>
      <c r="FRS748" s="479"/>
      <c r="FRT748" s="479"/>
      <c r="FRU748" s="479"/>
      <c r="FRV748" s="479"/>
      <c r="FRW748" s="479"/>
      <c r="FRX748" s="479"/>
      <c r="FRY748" s="479"/>
      <c r="FRZ748" s="479"/>
      <c r="FSA748" s="479"/>
      <c r="FSB748" s="479"/>
      <c r="FSC748" s="479"/>
      <c r="FSD748" s="479"/>
      <c r="FSE748" s="479"/>
      <c r="FSF748" s="479"/>
      <c r="FSG748" s="479"/>
      <c r="FSH748" s="479"/>
      <c r="FSI748" s="479"/>
      <c r="FSJ748" s="479"/>
      <c r="FSK748" s="479"/>
      <c r="FSL748" s="479"/>
      <c r="FSM748" s="479"/>
      <c r="FSN748" s="479"/>
      <c r="FSO748" s="479"/>
      <c r="FSP748" s="479"/>
      <c r="FSQ748" s="479"/>
      <c r="FSR748" s="479"/>
      <c r="FSS748" s="479"/>
      <c r="FST748" s="479"/>
      <c r="FSU748" s="479"/>
      <c r="FSV748" s="479"/>
      <c r="FSW748" s="479"/>
      <c r="FSX748" s="479"/>
      <c r="FSY748" s="479"/>
      <c r="FSZ748" s="479"/>
      <c r="FTA748" s="479"/>
      <c r="FTB748" s="479"/>
      <c r="FTC748" s="479"/>
      <c r="FTD748" s="479"/>
      <c r="FTE748" s="479"/>
      <c r="FTF748" s="479"/>
      <c r="FTG748" s="479"/>
      <c r="FTH748" s="479"/>
      <c r="FTI748" s="479"/>
      <c r="FTJ748" s="479"/>
      <c r="FTK748" s="479"/>
      <c r="FTL748" s="479"/>
      <c r="FTM748" s="479"/>
      <c r="FTN748" s="479"/>
      <c r="FTO748" s="479"/>
      <c r="FTP748" s="479"/>
      <c r="FTQ748" s="479"/>
      <c r="FTR748" s="479"/>
      <c r="FTS748" s="479"/>
      <c r="FTT748" s="479"/>
      <c r="FTU748" s="479"/>
      <c r="FTV748" s="479"/>
      <c r="FTW748" s="479"/>
      <c r="FTX748" s="479"/>
      <c r="FTY748" s="479"/>
      <c r="FTZ748" s="479"/>
      <c r="FUA748" s="479"/>
      <c r="FUB748" s="479"/>
      <c r="FUC748" s="479"/>
      <c r="FUD748" s="479"/>
      <c r="FUE748" s="479"/>
      <c r="FUF748" s="479"/>
      <c r="FUG748" s="479"/>
      <c r="FUH748" s="479"/>
      <c r="FUI748" s="479"/>
      <c r="FUJ748" s="479"/>
      <c r="FUK748" s="479"/>
      <c r="FUL748" s="479"/>
      <c r="FUM748" s="479"/>
      <c r="FUN748" s="479"/>
      <c r="FUO748" s="479"/>
      <c r="FUP748" s="479"/>
      <c r="FUQ748" s="479"/>
      <c r="FUR748" s="479"/>
      <c r="FUS748" s="479"/>
      <c r="FUT748" s="479"/>
      <c r="FUU748" s="479"/>
      <c r="FUV748" s="479"/>
      <c r="FUW748" s="479"/>
      <c r="FUX748" s="479"/>
      <c r="FUY748" s="479"/>
      <c r="FUZ748" s="479"/>
      <c r="FVA748" s="479"/>
      <c r="FVB748" s="479"/>
      <c r="FVC748" s="479"/>
      <c r="FVD748" s="479"/>
      <c r="FVE748" s="479"/>
      <c r="FVF748" s="479"/>
      <c r="FVG748" s="479"/>
      <c r="FVH748" s="479"/>
      <c r="FVI748" s="479"/>
      <c r="FVJ748" s="479"/>
      <c r="FVK748" s="479"/>
      <c r="FVL748" s="479"/>
      <c r="FVM748" s="479"/>
      <c r="FVN748" s="479"/>
      <c r="FVO748" s="479"/>
      <c r="FVP748" s="479"/>
      <c r="FVQ748" s="479"/>
      <c r="FVR748" s="479"/>
      <c r="FVS748" s="479"/>
      <c r="FVT748" s="479"/>
      <c r="FVU748" s="479"/>
      <c r="FVV748" s="479"/>
      <c r="FVW748" s="479"/>
      <c r="FVX748" s="479"/>
      <c r="FVY748" s="479"/>
      <c r="FVZ748" s="479"/>
      <c r="FWA748" s="479"/>
      <c r="FWB748" s="479"/>
      <c r="FWC748" s="479"/>
      <c r="FWD748" s="479"/>
      <c r="FWE748" s="479"/>
      <c r="FWF748" s="479"/>
      <c r="FWG748" s="479"/>
      <c r="FWH748" s="479"/>
      <c r="FWI748" s="479"/>
      <c r="FWJ748" s="479"/>
      <c r="FWK748" s="479"/>
      <c r="FWL748" s="479"/>
      <c r="FWM748" s="479"/>
      <c r="FWN748" s="479"/>
      <c r="FWO748" s="479"/>
      <c r="FWP748" s="479"/>
      <c r="FWQ748" s="479"/>
      <c r="FWR748" s="479"/>
      <c r="FWS748" s="479"/>
      <c r="FWT748" s="479"/>
      <c r="FWU748" s="479"/>
      <c r="FWV748" s="479"/>
      <c r="FWW748" s="479"/>
      <c r="FWX748" s="479"/>
      <c r="FWY748" s="479"/>
      <c r="FWZ748" s="479"/>
      <c r="FXA748" s="479"/>
      <c r="FXB748" s="479"/>
      <c r="FXC748" s="479"/>
      <c r="FXD748" s="479"/>
      <c r="FXE748" s="479"/>
      <c r="FXF748" s="479"/>
      <c r="FXG748" s="479"/>
      <c r="FXH748" s="479"/>
      <c r="FXI748" s="479"/>
      <c r="FXJ748" s="479"/>
      <c r="FXK748" s="479"/>
      <c r="FXL748" s="479"/>
      <c r="FXM748" s="479"/>
      <c r="FXN748" s="479"/>
      <c r="FXO748" s="479"/>
      <c r="FXP748" s="479"/>
      <c r="FXQ748" s="479"/>
      <c r="FXR748" s="479"/>
      <c r="FXS748" s="479"/>
      <c r="FXT748" s="479"/>
      <c r="FXU748" s="479"/>
      <c r="FXV748" s="479"/>
      <c r="FXW748" s="479"/>
      <c r="FXX748" s="479"/>
      <c r="FXY748" s="479"/>
      <c r="FXZ748" s="479"/>
      <c r="FYA748" s="479"/>
      <c r="FYB748" s="479"/>
      <c r="FYC748" s="479"/>
      <c r="FYD748" s="479"/>
      <c r="FYE748" s="479"/>
      <c r="FYF748" s="479"/>
      <c r="FYG748" s="479"/>
      <c r="FYH748" s="479"/>
      <c r="FYI748" s="479"/>
      <c r="FYJ748" s="479"/>
      <c r="FYK748" s="479"/>
      <c r="FYL748" s="479"/>
      <c r="FYM748" s="479"/>
      <c r="FYN748" s="479"/>
      <c r="FYO748" s="479"/>
      <c r="FYP748" s="479"/>
      <c r="FYQ748" s="479"/>
      <c r="FYR748" s="479"/>
      <c r="FYS748" s="479"/>
      <c r="FYT748" s="479"/>
      <c r="FYU748" s="479"/>
      <c r="FYV748" s="479"/>
      <c r="FYW748" s="479"/>
      <c r="FYX748" s="479"/>
      <c r="FYY748" s="479"/>
      <c r="FYZ748" s="479"/>
      <c r="FZA748" s="479"/>
      <c r="FZB748" s="479"/>
      <c r="FZC748" s="479"/>
      <c r="FZD748" s="479"/>
      <c r="FZE748" s="479"/>
      <c r="FZF748" s="479"/>
      <c r="FZG748" s="479"/>
      <c r="FZH748" s="479"/>
      <c r="FZI748" s="479"/>
      <c r="FZJ748" s="479"/>
      <c r="FZK748" s="479"/>
      <c r="FZL748" s="479"/>
      <c r="FZM748" s="479"/>
      <c r="FZN748" s="479"/>
      <c r="FZO748" s="479"/>
      <c r="FZP748" s="479"/>
      <c r="FZQ748" s="479"/>
      <c r="FZR748" s="479"/>
      <c r="FZS748" s="479"/>
      <c r="FZT748" s="479"/>
      <c r="FZU748" s="479"/>
      <c r="FZV748" s="479"/>
      <c r="FZW748" s="479"/>
      <c r="FZX748" s="479"/>
      <c r="FZY748" s="479"/>
      <c r="FZZ748" s="479"/>
      <c r="GAA748" s="479"/>
      <c r="GAB748" s="479"/>
      <c r="GAC748" s="479"/>
      <c r="GAD748" s="479"/>
      <c r="GAE748" s="479"/>
      <c r="GAF748" s="479"/>
      <c r="GAG748" s="479"/>
      <c r="GAH748" s="479"/>
      <c r="GAI748" s="479"/>
      <c r="GAJ748" s="479"/>
      <c r="GAK748" s="479"/>
      <c r="GAL748" s="479"/>
      <c r="GAM748" s="479"/>
      <c r="GAN748" s="479"/>
      <c r="GAO748" s="479"/>
      <c r="GAP748" s="479"/>
      <c r="GAQ748" s="479"/>
      <c r="GAR748" s="479"/>
      <c r="GAS748" s="479"/>
      <c r="GAT748" s="479"/>
      <c r="GAU748" s="479"/>
      <c r="GAV748" s="479"/>
      <c r="GAW748" s="479"/>
      <c r="GAX748" s="479"/>
      <c r="GAY748" s="479"/>
      <c r="GAZ748" s="479"/>
      <c r="GBA748" s="479"/>
      <c r="GBB748" s="479"/>
      <c r="GBC748" s="479"/>
      <c r="GBD748" s="479"/>
      <c r="GBE748" s="479"/>
      <c r="GBF748" s="479"/>
      <c r="GBG748" s="479"/>
      <c r="GBH748" s="479"/>
      <c r="GBI748" s="479"/>
      <c r="GBJ748" s="479"/>
      <c r="GBK748" s="479"/>
      <c r="GBL748" s="479"/>
      <c r="GBM748" s="479"/>
      <c r="GBN748" s="479"/>
      <c r="GBO748" s="479"/>
      <c r="GBP748" s="479"/>
      <c r="GBQ748" s="479"/>
      <c r="GBR748" s="479"/>
      <c r="GBS748" s="479"/>
      <c r="GBT748" s="479"/>
      <c r="GBU748" s="479"/>
      <c r="GBV748" s="479"/>
      <c r="GBW748" s="479"/>
      <c r="GBX748" s="479"/>
      <c r="GBY748" s="479"/>
      <c r="GBZ748" s="479"/>
      <c r="GCA748" s="479"/>
      <c r="GCB748" s="479"/>
      <c r="GCC748" s="479"/>
      <c r="GCD748" s="479"/>
      <c r="GCE748" s="479"/>
      <c r="GCF748" s="479"/>
      <c r="GCG748" s="479"/>
      <c r="GCH748" s="479"/>
      <c r="GCI748" s="479"/>
      <c r="GCJ748" s="479"/>
      <c r="GCK748" s="479"/>
      <c r="GCL748" s="479"/>
      <c r="GCM748" s="479"/>
      <c r="GCN748" s="479"/>
      <c r="GCO748" s="479"/>
      <c r="GCP748" s="479"/>
      <c r="GCQ748" s="479"/>
      <c r="GCR748" s="479"/>
      <c r="GCS748" s="479"/>
      <c r="GCT748" s="479"/>
      <c r="GCU748" s="479"/>
      <c r="GCV748" s="479"/>
      <c r="GCW748" s="479"/>
      <c r="GCX748" s="479"/>
      <c r="GCY748" s="479"/>
      <c r="GCZ748" s="479"/>
      <c r="GDA748" s="479"/>
      <c r="GDB748" s="479"/>
      <c r="GDC748" s="479"/>
      <c r="GDD748" s="479"/>
      <c r="GDE748" s="479"/>
      <c r="GDF748" s="479"/>
      <c r="GDG748" s="479"/>
      <c r="GDH748" s="479"/>
      <c r="GDI748" s="479"/>
      <c r="GDJ748" s="479"/>
      <c r="GDK748" s="479"/>
      <c r="GDL748" s="479"/>
      <c r="GDM748" s="479"/>
      <c r="GDN748" s="479"/>
      <c r="GDO748" s="479"/>
      <c r="GDP748" s="479"/>
      <c r="GDQ748" s="479"/>
      <c r="GDR748" s="479"/>
      <c r="GDS748" s="479"/>
      <c r="GDT748" s="479"/>
      <c r="GDU748" s="479"/>
      <c r="GDV748" s="479"/>
      <c r="GDW748" s="479"/>
      <c r="GDX748" s="479"/>
      <c r="GDY748" s="479"/>
      <c r="GDZ748" s="479"/>
      <c r="GEA748" s="479"/>
      <c r="GEB748" s="479"/>
      <c r="GEC748" s="479"/>
      <c r="GED748" s="479"/>
      <c r="GEE748" s="479"/>
      <c r="GEF748" s="479"/>
      <c r="GEG748" s="479"/>
      <c r="GEH748" s="479"/>
      <c r="GEI748" s="479"/>
      <c r="GEJ748" s="479"/>
      <c r="GEK748" s="479"/>
      <c r="GEL748" s="479"/>
      <c r="GEM748" s="479"/>
      <c r="GEN748" s="479"/>
      <c r="GEO748" s="479"/>
      <c r="GEP748" s="479"/>
      <c r="GEQ748" s="479"/>
      <c r="GER748" s="479"/>
      <c r="GES748" s="479"/>
      <c r="GET748" s="479"/>
      <c r="GEU748" s="479"/>
      <c r="GEV748" s="479"/>
      <c r="GEW748" s="479"/>
      <c r="GEX748" s="479"/>
      <c r="GEY748" s="479"/>
      <c r="GEZ748" s="479"/>
      <c r="GFA748" s="479"/>
      <c r="GFB748" s="479"/>
      <c r="GFC748" s="479"/>
      <c r="GFD748" s="479"/>
      <c r="GFE748" s="479"/>
      <c r="GFF748" s="479"/>
      <c r="GFG748" s="479"/>
      <c r="GFH748" s="479"/>
      <c r="GFI748" s="479"/>
      <c r="GFJ748" s="479"/>
      <c r="GFK748" s="479"/>
      <c r="GFL748" s="479"/>
      <c r="GFM748" s="479"/>
      <c r="GFN748" s="479"/>
      <c r="GFO748" s="479"/>
      <c r="GFP748" s="479"/>
      <c r="GFQ748" s="479"/>
      <c r="GFR748" s="479"/>
      <c r="GFS748" s="479"/>
      <c r="GFT748" s="479"/>
      <c r="GFU748" s="479"/>
      <c r="GFV748" s="479"/>
      <c r="GFW748" s="479"/>
      <c r="GFX748" s="479"/>
      <c r="GFY748" s="479"/>
      <c r="GFZ748" s="479"/>
      <c r="GGA748" s="479"/>
      <c r="GGB748" s="479"/>
      <c r="GGC748" s="479"/>
      <c r="GGD748" s="479"/>
      <c r="GGE748" s="479"/>
      <c r="GGF748" s="479"/>
      <c r="GGG748" s="479"/>
      <c r="GGH748" s="479"/>
      <c r="GGI748" s="479"/>
      <c r="GGJ748" s="479"/>
      <c r="GGK748" s="479"/>
      <c r="GGL748" s="479"/>
      <c r="GGM748" s="479"/>
      <c r="GGN748" s="479"/>
      <c r="GGO748" s="479"/>
      <c r="GGP748" s="479"/>
      <c r="GGQ748" s="479"/>
      <c r="GGR748" s="479"/>
      <c r="GGS748" s="479"/>
      <c r="GGT748" s="479"/>
      <c r="GGU748" s="479"/>
      <c r="GGV748" s="479"/>
      <c r="GGW748" s="479"/>
      <c r="GGX748" s="479"/>
      <c r="GGY748" s="479"/>
      <c r="GGZ748" s="479"/>
      <c r="GHA748" s="479"/>
      <c r="GHB748" s="479"/>
      <c r="GHC748" s="479"/>
      <c r="GHD748" s="479"/>
      <c r="GHE748" s="479"/>
      <c r="GHF748" s="479"/>
      <c r="GHG748" s="479"/>
      <c r="GHH748" s="479"/>
      <c r="GHI748" s="479"/>
      <c r="GHJ748" s="479"/>
      <c r="GHK748" s="479"/>
      <c r="GHL748" s="479"/>
      <c r="GHM748" s="479"/>
      <c r="GHN748" s="479"/>
      <c r="GHO748" s="479"/>
      <c r="GHP748" s="479"/>
      <c r="GHQ748" s="479"/>
      <c r="GHR748" s="479"/>
      <c r="GHS748" s="479"/>
      <c r="GHT748" s="479"/>
      <c r="GHU748" s="479"/>
      <c r="GHV748" s="479"/>
      <c r="GHW748" s="479"/>
      <c r="GHX748" s="479"/>
      <c r="GHY748" s="479"/>
      <c r="GHZ748" s="479"/>
      <c r="GIA748" s="479"/>
      <c r="GIB748" s="479"/>
      <c r="GIC748" s="479"/>
      <c r="GID748" s="479"/>
      <c r="GIE748" s="479"/>
      <c r="GIF748" s="479"/>
      <c r="GIG748" s="479"/>
      <c r="GIH748" s="479"/>
      <c r="GII748" s="479"/>
      <c r="GIJ748" s="479"/>
      <c r="GIK748" s="479"/>
      <c r="GIL748" s="479"/>
      <c r="GIM748" s="479"/>
      <c r="GIN748" s="479"/>
      <c r="GIO748" s="479"/>
      <c r="GIP748" s="479"/>
      <c r="GIQ748" s="479"/>
      <c r="GIR748" s="479"/>
      <c r="GIS748" s="479"/>
      <c r="GIT748" s="479"/>
      <c r="GIU748" s="479"/>
      <c r="GIV748" s="479"/>
      <c r="GIW748" s="479"/>
      <c r="GIX748" s="479"/>
      <c r="GIY748" s="479"/>
      <c r="GIZ748" s="479"/>
      <c r="GJA748" s="479"/>
      <c r="GJB748" s="479"/>
      <c r="GJC748" s="479"/>
      <c r="GJD748" s="479"/>
      <c r="GJE748" s="479"/>
      <c r="GJF748" s="479"/>
      <c r="GJG748" s="479"/>
      <c r="GJH748" s="479"/>
      <c r="GJI748" s="479"/>
      <c r="GJJ748" s="479"/>
      <c r="GJK748" s="479"/>
      <c r="GJL748" s="479"/>
      <c r="GJM748" s="479"/>
      <c r="GJN748" s="479"/>
      <c r="GJO748" s="479"/>
      <c r="GJP748" s="479"/>
      <c r="GJQ748" s="479"/>
      <c r="GJR748" s="479"/>
      <c r="GJS748" s="479"/>
      <c r="GJT748" s="479"/>
      <c r="GJU748" s="479"/>
      <c r="GJV748" s="479"/>
      <c r="GJW748" s="479"/>
      <c r="GJX748" s="479"/>
      <c r="GJY748" s="479"/>
      <c r="GJZ748" s="479"/>
      <c r="GKA748" s="479"/>
      <c r="GKB748" s="479"/>
      <c r="GKC748" s="479"/>
      <c r="GKD748" s="479"/>
      <c r="GKE748" s="479"/>
      <c r="GKF748" s="479"/>
      <c r="GKG748" s="479"/>
      <c r="GKH748" s="479"/>
      <c r="GKI748" s="479"/>
      <c r="GKJ748" s="479"/>
      <c r="GKK748" s="479"/>
      <c r="GKL748" s="479"/>
      <c r="GKM748" s="479"/>
      <c r="GKN748" s="479"/>
      <c r="GKO748" s="479"/>
      <c r="GKP748" s="479"/>
      <c r="GKQ748" s="479"/>
      <c r="GKR748" s="479"/>
      <c r="GKS748" s="479"/>
      <c r="GKT748" s="479"/>
      <c r="GKU748" s="479"/>
      <c r="GKV748" s="479"/>
      <c r="GKW748" s="479"/>
      <c r="GKX748" s="479"/>
      <c r="GKY748" s="479"/>
      <c r="GKZ748" s="479"/>
      <c r="GLA748" s="479"/>
      <c r="GLB748" s="479"/>
      <c r="GLC748" s="479"/>
      <c r="GLD748" s="479"/>
      <c r="GLE748" s="479"/>
      <c r="GLF748" s="479"/>
      <c r="GLG748" s="479"/>
      <c r="GLH748" s="479"/>
      <c r="GLI748" s="479"/>
      <c r="GLJ748" s="479"/>
      <c r="GLK748" s="479"/>
      <c r="GLL748" s="479"/>
      <c r="GLM748" s="479"/>
      <c r="GLN748" s="479"/>
      <c r="GLO748" s="479"/>
      <c r="GLP748" s="479"/>
      <c r="GLQ748" s="479"/>
      <c r="GLR748" s="479"/>
      <c r="GLS748" s="479"/>
      <c r="GLT748" s="479"/>
      <c r="GLU748" s="479"/>
      <c r="GLV748" s="479"/>
      <c r="GLW748" s="479"/>
      <c r="GLX748" s="479"/>
      <c r="GLY748" s="479"/>
      <c r="GLZ748" s="479"/>
      <c r="GMA748" s="479"/>
      <c r="GMB748" s="479"/>
      <c r="GMC748" s="479"/>
      <c r="GMD748" s="479"/>
      <c r="GME748" s="479"/>
      <c r="GMF748" s="479"/>
      <c r="GMG748" s="479"/>
      <c r="GMH748" s="479"/>
      <c r="GMI748" s="479"/>
      <c r="GMJ748" s="479"/>
      <c r="GMK748" s="479"/>
      <c r="GML748" s="479"/>
      <c r="GMM748" s="479"/>
      <c r="GMN748" s="479"/>
      <c r="GMO748" s="479"/>
      <c r="GMP748" s="479"/>
      <c r="GMQ748" s="479"/>
      <c r="GMR748" s="479"/>
      <c r="GMS748" s="479"/>
      <c r="GMT748" s="479"/>
      <c r="GMU748" s="479"/>
      <c r="GMV748" s="479"/>
      <c r="GMW748" s="479"/>
      <c r="GMX748" s="479"/>
      <c r="GMY748" s="479"/>
      <c r="GMZ748" s="479"/>
      <c r="GNA748" s="479"/>
      <c r="GNB748" s="479"/>
      <c r="GNC748" s="479"/>
      <c r="GND748" s="479"/>
      <c r="GNE748" s="479"/>
      <c r="GNF748" s="479"/>
      <c r="GNG748" s="479"/>
      <c r="GNH748" s="479"/>
      <c r="GNI748" s="479"/>
      <c r="GNJ748" s="479"/>
      <c r="GNK748" s="479"/>
      <c r="GNL748" s="479"/>
      <c r="GNM748" s="479"/>
      <c r="GNN748" s="479"/>
      <c r="GNO748" s="479"/>
      <c r="GNP748" s="479"/>
      <c r="GNQ748" s="479"/>
      <c r="GNR748" s="479"/>
      <c r="GNS748" s="479"/>
      <c r="GNT748" s="479"/>
      <c r="GNU748" s="479"/>
      <c r="GNV748" s="479"/>
      <c r="GNW748" s="479"/>
      <c r="GNX748" s="479"/>
      <c r="GNY748" s="479"/>
      <c r="GNZ748" s="479"/>
      <c r="GOA748" s="479"/>
      <c r="GOB748" s="479"/>
      <c r="GOC748" s="479"/>
      <c r="GOD748" s="479"/>
      <c r="GOE748" s="479"/>
      <c r="GOF748" s="479"/>
      <c r="GOG748" s="479"/>
      <c r="GOH748" s="479"/>
      <c r="GOI748" s="479"/>
      <c r="GOJ748" s="479"/>
      <c r="GOK748" s="479"/>
      <c r="GOL748" s="479"/>
      <c r="GOM748" s="479"/>
      <c r="GON748" s="479"/>
      <c r="GOO748" s="479"/>
      <c r="GOP748" s="479"/>
      <c r="GOQ748" s="479"/>
      <c r="GOR748" s="479"/>
      <c r="GOS748" s="479"/>
      <c r="GOT748" s="479"/>
      <c r="GOU748" s="479"/>
      <c r="GOV748" s="479"/>
      <c r="GOW748" s="479"/>
      <c r="GOX748" s="479"/>
      <c r="GOY748" s="479"/>
      <c r="GOZ748" s="479"/>
      <c r="GPA748" s="479"/>
      <c r="GPB748" s="479"/>
      <c r="GPC748" s="479"/>
      <c r="GPD748" s="479"/>
      <c r="GPE748" s="479"/>
      <c r="GPF748" s="479"/>
      <c r="GPG748" s="479"/>
      <c r="GPH748" s="479"/>
      <c r="GPI748" s="479"/>
      <c r="GPJ748" s="479"/>
      <c r="GPK748" s="479"/>
      <c r="GPL748" s="479"/>
      <c r="GPM748" s="479"/>
      <c r="GPN748" s="479"/>
      <c r="GPO748" s="479"/>
      <c r="GPP748" s="479"/>
      <c r="GPQ748" s="479"/>
      <c r="GPR748" s="479"/>
      <c r="GPS748" s="479"/>
      <c r="GPT748" s="479"/>
      <c r="GPU748" s="479"/>
      <c r="GPV748" s="479"/>
      <c r="GPW748" s="479"/>
      <c r="GPX748" s="479"/>
      <c r="GPY748" s="479"/>
      <c r="GPZ748" s="479"/>
      <c r="GQA748" s="479"/>
      <c r="GQB748" s="479"/>
      <c r="GQC748" s="479"/>
      <c r="GQD748" s="479"/>
      <c r="GQE748" s="479"/>
      <c r="GQF748" s="479"/>
      <c r="GQG748" s="479"/>
      <c r="GQH748" s="479"/>
      <c r="GQI748" s="479"/>
      <c r="GQJ748" s="479"/>
      <c r="GQK748" s="479"/>
      <c r="GQL748" s="479"/>
      <c r="GQM748" s="479"/>
      <c r="GQN748" s="479"/>
      <c r="GQO748" s="479"/>
      <c r="GQP748" s="479"/>
      <c r="GQQ748" s="479"/>
      <c r="GQR748" s="479"/>
      <c r="GQS748" s="479"/>
      <c r="GQT748" s="479"/>
      <c r="GQU748" s="479"/>
      <c r="GQV748" s="479"/>
      <c r="GQW748" s="479"/>
      <c r="GQX748" s="479"/>
      <c r="GQY748" s="479"/>
      <c r="GQZ748" s="479"/>
      <c r="GRA748" s="479"/>
      <c r="GRB748" s="479"/>
      <c r="GRC748" s="479"/>
      <c r="GRD748" s="479"/>
      <c r="GRE748" s="479"/>
      <c r="GRF748" s="479"/>
      <c r="GRG748" s="479"/>
      <c r="GRH748" s="479"/>
      <c r="GRI748" s="479"/>
      <c r="GRJ748" s="479"/>
      <c r="GRK748" s="479"/>
      <c r="GRL748" s="479"/>
      <c r="GRM748" s="479"/>
      <c r="GRN748" s="479"/>
      <c r="GRO748" s="479"/>
      <c r="GRP748" s="479"/>
      <c r="GRQ748" s="479"/>
      <c r="GRR748" s="479"/>
      <c r="GRS748" s="479"/>
      <c r="GRT748" s="479"/>
      <c r="GRU748" s="479"/>
      <c r="GRV748" s="479"/>
      <c r="GRW748" s="479"/>
      <c r="GRX748" s="479"/>
      <c r="GRY748" s="479"/>
      <c r="GRZ748" s="479"/>
      <c r="GSA748" s="479"/>
      <c r="GSB748" s="479"/>
      <c r="GSC748" s="479"/>
      <c r="GSD748" s="479"/>
      <c r="GSE748" s="479"/>
      <c r="GSF748" s="479"/>
      <c r="GSG748" s="479"/>
      <c r="GSH748" s="479"/>
      <c r="GSI748" s="479"/>
      <c r="GSJ748" s="479"/>
      <c r="GSK748" s="479"/>
      <c r="GSL748" s="479"/>
      <c r="GSM748" s="479"/>
      <c r="GSN748" s="479"/>
      <c r="GSO748" s="479"/>
      <c r="GSP748" s="479"/>
      <c r="GSQ748" s="479"/>
      <c r="GSR748" s="479"/>
      <c r="GSS748" s="479"/>
      <c r="GST748" s="479"/>
      <c r="GSU748" s="479"/>
      <c r="GSV748" s="479"/>
      <c r="GSW748" s="479"/>
      <c r="GSX748" s="479"/>
      <c r="GSY748" s="479"/>
      <c r="GSZ748" s="479"/>
      <c r="GTA748" s="479"/>
      <c r="GTB748" s="479"/>
      <c r="GTC748" s="479"/>
      <c r="GTD748" s="479"/>
      <c r="GTE748" s="479"/>
      <c r="GTF748" s="479"/>
      <c r="GTG748" s="479"/>
      <c r="GTH748" s="479"/>
      <c r="GTI748" s="479"/>
      <c r="GTJ748" s="479"/>
      <c r="GTK748" s="479"/>
      <c r="GTL748" s="479"/>
      <c r="GTM748" s="479"/>
      <c r="GTN748" s="479"/>
      <c r="GTO748" s="479"/>
      <c r="GTP748" s="479"/>
      <c r="GTQ748" s="479"/>
      <c r="GTR748" s="479"/>
      <c r="GTS748" s="479"/>
      <c r="GTT748" s="479"/>
      <c r="GTU748" s="479"/>
      <c r="GTV748" s="479"/>
      <c r="GTW748" s="479"/>
      <c r="GTX748" s="479"/>
      <c r="GTY748" s="479"/>
      <c r="GTZ748" s="479"/>
      <c r="GUA748" s="479"/>
      <c r="GUB748" s="479"/>
      <c r="GUC748" s="479"/>
      <c r="GUD748" s="479"/>
      <c r="GUE748" s="479"/>
      <c r="GUF748" s="479"/>
      <c r="GUG748" s="479"/>
      <c r="GUH748" s="479"/>
      <c r="GUI748" s="479"/>
      <c r="GUJ748" s="479"/>
      <c r="GUK748" s="479"/>
      <c r="GUL748" s="479"/>
      <c r="GUM748" s="479"/>
      <c r="GUN748" s="479"/>
      <c r="GUO748" s="479"/>
      <c r="GUP748" s="479"/>
      <c r="GUQ748" s="479"/>
      <c r="GUR748" s="479"/>
      <c r="GUS748" s="479"/>
      <c r="GUT748" s="479"/>
      <c r="GUU748" s="479"/>
      <c r="GUV748" s="479"/>
      <c r="GUW748" s="479"/>
      <c r="GUX748" s="479"/>
      <c r="GUY748" s="479"/>
      <c r="GUZ748" s="479"/>
      <c r="GVA748" s="479"/>
      <c r="GVB748" s="479"/>
      <c r="GVC748" s="479"/>
      <c r="GVD748" s="479"/>
      <c r="GVE748" s="479"/>
      <c r="GVF748" s="479"/>
      <c r="GVG748" s="479"/>
      <c r="GVH748" s="479"/>
      <c r="GVI748" s="479"/>
      <c r="GVJ748" s="479"/>
      <c r="GVK748" s="479"/>
      <c r="GVL748" s="479"/>
      <c r="GVM748" s="479"/>
      <c r="GVN748" s="479"/>
      <c r="GVO748" s="479"/>
      <c r="GVP748" s="479"/>
      <c r="GVQ748" s="479"/>
      <c r="GVR748" s="479"/>
      <c r="GVS748" s="479"/>
      <c r="GVT748" s="479"/>
      <c r="GVU748" s="479"/>
      <c r="GVV748" s="479"/>
      <c r="GVW748" s="479"/>
      <c r="GVX748" s="479"/>
      <c r="GVY748" s="479"/>
      <c r="GVZ748" s="479"/>
      <c r="GWA748" s="479"/>
      <c r="GWB748" s="479"/>
      <c r="GWC748" s="479"/>
      <c r="GWD748" s="479"/>
      <c r="GWE748" s="479"/>
      <c r="GWF748" s="479"/>
      <c r="GWG748" s="479"/>
      <c r="GWH748" s="479"/>
      <c r="GWI748" s="479"/>
      <c r="GWJ748" s="479"/>
      <c r="GWK748" s="479"/>
      <c r="GWL748" s="479"/>
      <c r="GWM748" s="479"/>
      <c r="GWN748" s="479"/>
      <c r="GWO748" s="479"/>
      <c r="GWP748" s="479"/>
      <c r="GWQ748" s="479"/>
      <c r="GWR748" s="479"/>
      <c r="GWS748" s="479"/>
      <c r="GWT748" s="479"/>
      <c r="GWU748" s="479"/>
      <c r="GWV748" s="479"/>
      <c r="GWW748" s="479"/>
      <c r="GWX748" s="479"/>
      <c r="GWY748" s="479"/>
      <c r="GWZ748" s="479"/>
      <c r="GXA748" s="479"/>
      <c r="GXB748" s="479"/>
      <c r="GXC748" s="479"/>
      <c r="GXD748" s="479"/>
      <c r="GXE748" s="479"/>
      <c r="GXF748" s="479"/>
      <c r="GXG748" s="479"/>
      <c r="GXH748" s="479"/>
      <c r="GXI748" s="479"/>
      <c r="GXJ748" s="479"/>
      <c r="GXK748" s="479"/>
      <c r="GXL748" s="479"/>
      <c r="GXM748" s="479"/>
      <c r="GXN748" s="479"/>
      <c r="GXO748" s="479"/>
      <c r="GXP748" s="479"/>
      <c r="GXQ748" s="479"/>
      <c r="GXR748" s="479"/>
      <c r="GXS748" s="479"/>
      <c r="GXT748" s="479"/>
      <c r="GXU748" s="479"/>
      <c r="GXV748" s="479"/>
      <c r="GXW748" s="479"/>
      <c r="GXX748" s="479"/>
      <c r="GXY748" s="479"/>
      <c r="GXZ748" s="479"/>
      <c r="GYA748" s="479"/>
      <c r="GYB748" s="479"/>
      <c r="GYC748" s="479"/>
      <c r="GYD748" s="479"/>
      <c r="GYE748" s="479"/>
      <c r="GYF748" s="479"/>
      <c r="GYG748" s="479"/>
      <c r="GYH748" s="479"/>
      <c r="GYI748" s="479"/>
      <c r="GYJ748" s="479"/>
      <c r="GYK748" s="479"/>
      <c r="GYL748" s="479"/>
      <c r="GYM748" s="479"/>
      <c r="GYN748" s="479"/>
      <c r="GYO748" s="479"/>
      <c r="GYP748" s="479"/>
      <c r="GYQ748" s="479"/>
      <c r="GYR748" s="479"/>
      <c r="GYS748" s="479"/>
      <c r="GYT748" s="479"/>
      <c r="GYU748" s="479"/>
      <c r="GYV748" s="479"/>
      <c r="GYW748" s="479"/>
      <c r="GYX748" s="479"/>
      <c r="GYY748" s="479"/>
      <c r="GYZ748" s="479"/>
      <c r="GZA748" s="479"/>
      <c r="GZB748" s="479"/>
      <c r="GZC748" s="479"/>
      <c r="GZD748" s="479"/>
      <c r="GZE748" s="479"/>
      <c r="GZF748" s="479"/>
      <c r="GZG748" s="479"/>
      <c r="GZH748" s="479"/>
      <c r="GZI748" s="479"/>
      <c r="GZJ748" s="479"/>
      <c r="GZK748" s="479"/>
      <c r="GZL748" s="479"/>
      <c r="GZM748" s="479"/>
      <c r="GZN748" s="479"/>
      <c r="GZO748" s="479"/>
      <c r="GZP748" s="479"/>
      <c r="GZQ748" s="479"/>
      <c r="GZR748" s="479"/>
      <c r="GZS748" s="479"/>
      <c r="GZT748" s="479"/>
      <c r="GZU748" s="479"/>
      <c r="GZV748" s="479"/>
      <c r="GZW748" s="479"/>
      <c r="GZX748" s="479"/>
      <c r="GZY748" s="479"/>
      <c r="GZZ748" s="479"/>
      <c r="HAA748" s="479"/>
      <c r="HAB748" s="479"/>
      <c r="HAC748" s="479"/>
      <c r="HAD748" s="479"/>
      <c r="HAE748" s="479"/>
      <c r="HAF748" s="479"/>
      <c r="HAG748" s="479"/>
      <c r="HAH748" s="479"/>
      <c r="HAI748" s="479"/>
      <c r="HAJ748" s="479"/>
      <c r="HAK748" s="479"/>
      <c r="HAL748" s="479"/>
      <c r="HAM748" s="479"/>
      <c r="HAN748" s="479"/>
      <c r="HAO748" s="479"/>
      <c r="HAP748" s="479"/>
      <c r="HAQ748" s="479"/>
      <c r="HAR748" s="479"/>
      <c r="HAS748" s="479"/>
      <c r="HAT748" s="479"/>
      <c r="HAU748" s="479"/>
      <c r="HAV748" s="479"/>
      <c r="HAW748" s="479"/>
      <c r="HAX748" s="479"/>
      <c r="HAY748" s="479"/>
      <c r="HAZ748" s="479"/>
      <c r="HBA748" s="479"/>
      <c r="HBB748" s="479"/>
      <c r="HBC748" s="479"/>
      <c r="HBD748" s="479"/>
      <c r="HBE748" s="479"/>
      <c r="HBF748" s="479"/>
      <c r="HBG748" s="479"/>
      <c r="HBH748" s="479"/>
      <c r="HBI748" s="479"/>
      <c r="HBJ748" s="479"/>
      <c r="HBK748" s="479"/>
      <c r="HBL748" s="479"/>
      <c r="HBM748" s="479"/>
      <c r="HBN748" s="479"/>
      <c r="HBO748" s="479"/>
      <c r="HBP748" s="479"/>
      <c r="HBQ748" s="479"/>
      <c r="HBR748" s="479"/>
      <c r="HBS748" s="479"/>
      <c r="HBT748" s="479"/>
      <c r="HBU748" s="479"/>
      <c r="HBV748" s="479"/>
      <c r="HBW748" s="479"/>
      <c r="HBX748" s="479"/>
      <c r="HBY748" s="479"/>
      <c r="HBZ748" s="479"/>
      <c r="HCA748" s="479"/>
      <c r="HCB748" s="479"/>
      <c r="HCC748" s="479"/>
      <c r="HCD748" s="479"/>
      <c r="HCE748" s="479"/>
      <c r="HCF748" s="479"/>
      <c r="HCG748" s="479"/>
      <c r="HCH748" s="479"/>
      <c r="HCI748" s="479"/>
      <c r="HCJ748" s="479"/>
      <c r="HCK748" s="479"/>
      <c r="HCL748" s="479"/>
      <c r="HCM748" s="479"/>
      <c r="HCN748" s="479"/>
      <c r="HCO748" s="479"/>
      <c r="HCP748" s="479"/>
      <c r="HCQ748" s="479"/>
      <c r="HCR748" s="479"/>
      <c r="HCS748" s="479"/>
      <c r="HCT748" s="479"/>
      <c r="HCU748" s="479"/>
      <c r="HCV748" s="479"/>
      <c r="HCW748" s="479"/>
      <c r="HCX748" s="479"/>
      <c r="HCY748" s="479"/>
      <c r="HCZ748" s="479"/>
      <c r="HDA748" s="479"/>
      <c r="HDB748" s="479"/>
      <c r="HDC748" s="479"/>
      <c r="HDD748" s="479"/>
      <c r="HDE748" s="479"/>
      <c r="HDF748" s="479"/>
      <c r="HDG748" s="479"/>
      <c r="HDH748" s="479"/>
      <c r="HDI748" s="479"/>
      <c r="HDJ748" s="479"/>
      <c r="HDK748" s="479"/>
      <c r="HDL748" s="479"/>
      <c r="HDM748" s="479"/>
      <c r="HDN748" s="479"/>
      <c r="HDO748" s="479"/>
      <c r="HDP748" s="479"/>
      <c r="HDQ748" s="479"/>
      <c r="HDR748" s="479"/>
      <c r="HDS748" s="479"/>
      <c r="HDT748" s="479"/>
      <c r="HDU748" s="479"/>
      <c r="HDV748" s="479"/>
      <c r="HDW748" s="479"/>
      <c r="HDX748" s="479"/>
      <c r="HDY748" s="479"/>
      <c r="HDZ748" s="479"/>
      <c r="HEA748" s="479"/>
      <c r="HEB748" s="479"/>
      <c r="HEC748" s="479"/>
      <c r="HED748" s="479"/>
      <c r="HEE748" s="479"/>
      <c r="HEF748" s="479"/>
      <c r="HEG748" s="479"/>
      <c r="HEH748" s="479"/>
      <c r="HEI748" s="479"/>
      <c r="HEJ748" s="479"/>
      <c r="HEK748" s="479"/>
      <c r="HEL748" s="479"/>
      <c r="HEM748" s="479"/>
      <c r="HEN748" s="479"/>
      <c r="HEO748" s="479"/>
      <c r="HEP748" s="479"/>
      <c r="HEQ748" s="479"/>
      <c r="HER748" s="479"/>
      <c r="HES748" s="479"/>
      <c r="HET748" s="479"/>
      <c r="HEU748" s="479"/>
      <c r="HEV748" s="479"/>
      <c r="HEW748" s="479"/>
      <c r="HEX748" s="479"/>
      <c r="HEY748" s="479"/>
      <c r="HEZ748" s="479"/>
      <c r="HFA748" s="479"/>
      <c r="HFB748" s="479"/>
      <c r="HFC748" s="479"/>
      <c r="HFD748" s="479"/>
      <c r="HFE748" s="479"/>
      <c r="HFF748" s="479"/>
      <c r="HFG748" s="479"/>
      <c r="HFH748" s="479"/>
      <c r="HFI748" s="479"/>
      <c r="HFJ748" s="479"/>
      <c r="HFK748" s="479"/>
      <c r="HFL748" s="479"/>
      <c r="HFM748" s="479"/>
      <c r="HFN748" s="479"/>
      <c r="HFO748" s="479"/>
      <c r="HFP748" s="479"/>
      <c r="HFQ748" s="479"/>
      <c r="HFR748" s="479"/>
      <c r="HFS748" s="479"/>
      <c r="HFT748" s="479"/>
      <c r="HFU748" s="479"/>
      <c r="HFV748" s="479"/>
      <c r="HFW748" s="479"/>
      <c r="HFX748" s="479"/>
      <c r="HFY748" s="479"/>
      <c r="HFZ748" s="479"/>
      <c r="HGA748" s="479"/>
      <c r="HGB748" s="479"/>
      <c r="HGC748" s="479"/>
      <c r="HGD748" s="479"/>
      <c r="HGE748" s="479"/>
      <c r="HGF748" s="479"/>
      <c r="HGG748" s="479"/>
      <c r="HGH748" s="479"/>
      <c r="HGI748" s="479"/>
      <c r="HGJ748" s="479"/>
      <c r="HGK748" s="479"/>
      <c r="HGL748" s="479"/>
      <c r="HGM748" s="479"/>
      <c r="HGN748" s="479"/>
      <c r="HGO748" s="479"/>
      <c r="HGP748" s="479"/>
      <c r="HGQ748" s="479"/>
      <c r="HGR748" s="479"/>
      <c r="HGS748" s="479"/>
      <c r="HGT748" s="479"/>
      <c r="HGU748" s="479"/>
      <c r="HGV748" s="479"/>
      <c r="HGW748" s="479"/>
      <c r="HGX748" s="479"/>
      <c r="HGY748" s="479"/>
      <c r="HGZ748" s="479"/>
      <c r="HHA748" s="479"/>
      <c r="HHB748" s="479"/>
      <c r="HHC748" s="479"/>
      <c r="HHD748" s="479"/>
      <c r="HHE748" s="479"/>
      <c r="HHF748" s="479"/>
      <c r="HHG748" s="479"/>
      <c r="HHH748" s="479"/>
      <c r="HHI748" s="479"/>
      <c r="HHJ748" s="479"/>
      <c r="HHK748" s="479"/>
      <c r="HHL748" s="479"/>
      <c r="HHM748" s="479"/>
      <c r="HHN748" s="479"/>
      <c r="HHO748" s="479"/>
      <c r="HHP748" s="479"/>
      <c r="HHQ748" s="479"/>
      <c r="HHR748" s="479"/>
      <c r="HHS748" s="479"/>
      <c r="HHT748" s="479"/>
      <c r="HHU748" s="479"/>
      <c r="HHV748" s="479"/>
      <c r="HHW748" s="479"/>
      <c r="HHX748" s="479"/>
      <c r="HHY748" s="479"/>
      <c r="HHZ748" s="479"/>
      <c r="HIA748" s="479"/>
      <c r="HIB748" s="479"/>
      <c r="HIC748" s="479"/>
      <c r="HID748" s="479"/>
      <c r="HIE748" s="479"/>
      <c r="HIF748" s="479"/>
      <c r="HIG748" s="479"/>
      <c r="HIH748" s="479"/>
      <c r="HII748" s="479"/>
      <c r="HIJ748" s="479"/>
      <c r="HIK748" s="479"/>
      <c r="HIL748" s="479"/>
      <c r="HIM748" s="479"/>
      <c r="HIN748" s="479"/>
      <c r="HIO748" s="479"/>
      <c r="HIP748" s="479"/>
      <c r="HIQ748" s="479"/>
      <c r="HIR748" s="479"/>
      <c r="HIS748" s="479"/>
      <c r="HIT748" s="479"/>
      <c r="HIU748" s="479"/>
      <c r="HIV748" s="479"/>
      <c r="HIW748" s="479"/>
      <c r="HIX748" s="479"/>
      <c r="HIY748" s="479"/>
      <c r="HIZ748" s="479"/>
      <c r="HJA748" s="479"/>
      <c r="HJB748" s="479"/>
      <c r="HJC748" s="479"/>
      <c r="HJD748" s="479"/>
      <c r="HJE748" s="479"/>
      <c r="HJF748" s="479"/>
      <c r="HJG748" s="479"/>
      <c r="HJH748" s="479"/>
      <c r="HJI748" s="479"/>
      <c r="HJJ748" s="479"/>
      <c r="HJK748" s="479"/>
      <c r="HJL748" s="479"/>
      <c r="HJM748" s="479"/>
      <c r="HJN748" s="479"/>
      <c r="HJO748" s="479"/>
      <c r="HJP748" s="479"/>
      <c r="HJQ748" s="479"/>
      <c r="HJR748" s="479"/>
      <c r="HJS748" s="479"/>
      <c r="HJT748" s="479"/>
      <c r="HJU748" s="479"/>
      <c r="HJV748" s="479"/>
      <c r="HJW748" s="479"/>
      <c r="HJX748" s="479"/>
      <c r="HJY748" s="479"/>
      <c r="HJZ748" s="479"/>
      <c r="HKA748" s="479"/>
      <c r="HKB748" s="479"/>
      <c r="HKC748" s="479"/>
      <c r="HKD748" s="479"/>
      <c r="HKE748" s="479"/>
      <c r="HKF748" s="479"/>
      <c r="HKG748" s="479"/>
      <c r="HKH748" s="479"/>
      <c r="HKI748" s="479"/>
      <c r="HKJ748" s="479"/>
      <c r="HKK748" s="479"/>
      <c r="HKL748" s="479"/>
      <c r="HKM748" s="479"/>
      <c r="HKN748" s="479"/>
      <c r="HKO748" s="479"/>
      <c r="HKP748" s="479"/>
      <c r="HKQ748" s="479"/>
      <c r="HKR748" s="479"/>
      <c r="HKS748" s="479"/>
      <c r="HKT748" s="479"/>
      <c r="HKU748" s="479"/>
      <c r="HKV748" s="479"/>
      <c r="HKW748" s="479"/>
      <c r="HKX748" s="479"/>
      <c r="HKY748" s="479"/>
      <c r="HKZ748" s="479"/>
      <c r="HLA748" s="479"/>
      <c r="HLB748" s="479"/>
      <c r="HLC748" s="479"/>
      <c r="HLD748" s="479"/>
      <c r="HLE748" s="479"/>
      <c r="HLF748" s="479"/>
      <c r="HLG748" s="479"/>
      <c r="HLH748" s="479"/>
      <c r="HLI748" s="479"/>
      <c r="HLJ748" s="479"/>
      <c r="HLK748" s="479"/>
      <c r="HLL748" s="479"/>
      <c r="HLM748" s="479"/>
      <c r="HLN748" s="479"/>
      <c r="HLO748" s="479"/>
      <c r="HLP748" s="479"/>
      <c r="HLQ748" s="479"/>
      <c r="HLR748" s="479"/>
      <c r="HLS748" s="479"/>
      <c r="HLT748" s="479"/>
      <c r="HLU748" s="479"/>
      <c r="HLV748" s="479"/>
      <c r="HLW748" s="479"/>
      <c r="HLX748" s="479"/>
      <c r="HLY748" s="479"/>
      <c r="HLZ748" s="479"/>
      <c r="HMA748" s="479"/>
      <c r="HMB748" s="479"/>
      <c r="HMC748" s="479"/>
      <c r="HMD748" s="479"/>
      <c r="HME748" s="479"/>
      <c r="HMF748" s="479"/>
      <c r="HMG748" s="479"/>
      <c r="HMH748" s="479"/>
      <c r="HMI748" s="479"/>
      <c r="HMJ748" s="479"/>
      <c r="HMK748" s="479"/>
      <c r="HML748" s="479"/>
      <c r="HMM748" s="479"/>
      <c r="HMN748" s="479"/>
      <c r="HMO748" s="479"/>
      <c r="HMP748" s="479"/>
      <c r="HMQ748" s="479"/>
      <c r="HMR748" s="479"/>
      <c r="HMS748" s="479"/>
      <c r="HMT748" s="479"/>
      <c r="HMU748" s="479"/>
      <c r="HMV748" s="479"/>
      <c r="HMW748" s="479"/>
      <c r="HMX748" s="479"/>
      <c r="HMY748" s="479"/>
      <c r="HMZ748" s="479"/>
      <c r="HNA748" s="479"/>
      <c r="HNB748" s="479"/>
      <c r="HNC748" s="479"/>
      <c r="HND748" s="479"/>
      <c r="HNE748" s="479"/>
      <c r="HNF748" s="479"/>
      <c r="HNG748" s="479"/>
      <c r="HNH748" s="479"/>
      <c r="HNI748" s="479"/>
      <c r="HNJ748" s="479"/>
      <c r="HNK748" s="479"/>
      <c r="HNL748" s="479"/>
      <c r="HNM748" s="479"/>
      <c r="HNN748" s="479"/>
      <c r="HNO748" s="479"/>
      <c r="HNP748" s="479"/>
      <c r="HNQ748" s="479"/>
      <c r="HNR748" s="479"/>
      <c r="HNS748" s="479"/>
      <c r="HNT748" s="479"/>
      <c r="HNU748" s="479"/>
      <c r="HNV748" s="479"/>
      <c r="HNW748" s="479"/>
      <c r="HNX748" s="479"/>
      <c r="HNY748" s="479"/>
      <c r="HNZ748" s="479"/>
      <c r="HOA748" s="479"/>
      <c r="HOB748" s="479"/>
      <c r="HOC748" s="479"/>
      <c r="HOD748" s="479"/>
      <c r="HOE748" s="479"/>
      <c r="HOF748" s="479"/>
      <c r="HOG748" s="479"/>
      <c r="HOH748" s="479"/>
      <c r="HOI748" s="479"/>
      <c r="HOJ748" s="479"/>
      <c r="HOK748" s="479"/>
      <c r="HOL748" s="479"/>
      <c r="HOM748" s="479"/>
      <c r="HON748" s="479"/>
      <c r="HOO748" s="479"/>
      <c r="HOP748" s="479"/>
      <c r="HOQ748" s="479"/>
      <c r="HOR748" s="479"/>
      <c r="HOS748" s="479"/>
      <c r="HOT748" s="479"/>
      <c r="HOU748" s="479"/>
      <c r="HOV748" s="479"/>
      <c r="HOW748" s="479"/>
      <c r="HOX748" s="479"/>
      <c r="HOY748" s="479"/>
      <c r="HOZ748" s="479"/>
      <c r="HPA748" s="479"/>
      <c r="HPB748" s="479"/>
      <c r="HPC748" s="479"/>
      <c r="HPD748" s="479"/>
      <c r="HPE748" s="479"/>
      <c r="HPF748" s="479"/>
      <c r="HPG748" s="479"/>
      <c r="HPH748" s="479"/>
      <c r="HPI748" s="479"/>
      <c r="HPJ748" s="479"/>
      <c r="HPK748" s="479"/>
      <c r="HPL748" s="479"/>
      <c r="HPM748" s="479"/>
      <c r="HPN748" s="479"/>
      <c r="HPO748" s="479"/>
      <c r="HPP748" s="479"/>
      <c r="HPQ748" s="479"/>
      <c r="HPR748" s="479"/>
      <c r="HPS748" s="479"/>
      <c r="HPT748" s="479"/>
      <c r="HPU748" s="479"/>
      <c r="HPV748" s="479"/>
      <c r="HPW748" s="479"/>
      <c r="HPX748" s="479"/>
      <c r="HPY748" s="479"/>
      <c r="HPZ748" s="479"/>
      <c r="HQA748" s="479"/>
      <c r="HQB748" s="479"/>
      <c r="HQC748" s="479"/>
      <c r="HQD748" s="479"/>
      <c r="HQE748" s="479"/>
      <c r="HQF748" s="479"/>
      <c r="HQG748" s="479"/>
      <c r="HQH748" s="479"/>
      <c r="HQI748" s="479"/>
      <c r="HQJ748" s="479"/>
      <c r="HQK748" s="479"/>
      <c r="HQL748" s="479"/>
      <c r="HQM748" s="479"/>
      <c r="HQN748" s="479"/>
      <c r="HQO748" s="479"/>
      <c r="HQP748" s="479"/>
      <c r="HQQ748" s="479"/>
      <c r="HQR748" s="479"/>
      <c r="HQS748" s="479"/>
      <c r="HQT748" s="479"/>
      <c r="HQU748" s="479"/>
      <c r="HQV748" s="479"/>
      <c r="HQW748" s="479"/>
      <c r="HQX748" s="479"/>
      <c r="HQY748" s="479"/>
      <c r="HQZ748" s="479"/>
      <c r="HRA748" s="479"/>
      <c r="HRB748" s="479"/>
      <c r="HRC748" s="479"/>
      <c r="HRD748" s="479"/>
      <c r="HRE748" s="479"/>
      <c r="HRF748" s="479"/>
      <c r="HRG748" s="479"/>
      <c r="HRH748" s="479"/>
      <c r="HRI748" s="479"/>
      <c r="HRJ748" s="479"/>
      <c r="HRK748" s="479"/>
      <c r="HRL748" s="479"/>
      <c r="HRM748" s="479"/>
      <c r="HRN748" s="479"/>
      <c r="HRO748" s="479"/>
      <c r="HRP748" s="479"/>
      <c r="HRQ748" s="479"/>
      <c r="HRR748" s="479"/>
      <c r="HRS748" s="479"/>
      <c r="HRT748" s="479"/>
      <c r="HRU748" s="479"/>
      <c r="HRV748" s="479"/>
      <c r="HRW748" s="479"/>
      <c r="HRX748" s="479"/>
      <c r="HRY748" s="479"/>
      <c r="HRZ748" s="479"/>
      <c r="HSA748" s="479"/>
      <c r="HSB748" s="479"/>
      <c r="HSC748" s="479"/>
      <c r="HSD748" s="479"/>
      <c r="HSE748" s="479"/>
      <c r="HSF748" s="479"/>
      <c r="HSG748" s="479"/>
      <c r="HSH748" s="479"/>
      <c r="HSI748" s="479"/>
      <c r="HSJ748" s="479"/>
      <c r="HSK748" s="479"/>
      <c r="HSL748" s="479"/>
      <c r="HSM748" s="479"/>
      <c r="HSN748" s="479"/>
      <c r="HSO748" s="479"/>
      <c r="HSP748" s="479"/>
      <c r="HSQ748" s="479"/>
      <c r="HSR748" s="479"/>
      <c r="HSS748" s="479"/>
      <c r="HST748" s="479"/>
      <c r="HSU748" s="479"/>
      <c r="HSV748" s="479"/>
      <c r="HSW748" s="479"/>
      <c r="HSX748" s="479"/>
      <c r="HSY748" s="479"/>
      <c r="HSZ748" s="479"/>
      <c r="HTA748" s="479"/>
      <c r="HTB748" s="479"/>
      <c r="HTC748" s="479"/>
      <c r="HTD748" s="479"/>
      <c r="HTE748" s="479"/>
      <c r="HTF748" s="479"/>
      <c r="HTG748" s="479"/>
      <c r="HTH748" s="479"/>
      <c r="HTI748" s="479"/>
      <c r="HTJ748" s="479"/>
      <c r="HTK748" s="479"/>
      <c r="HTL748" s="479"/>
      <c r="HTM748" s="479"/>
      <c r="HTN748" s="479"/>
      <c r="HTO748" s="479"/>
      <c r="HTP748" s="479"/>
      <c r="HTQ748" s="479"/>
      <c r="HTR748" s="479"/>
      <c r="HTS748" s="479"/>
      <c r="HTT748" s="479"/>
      <c r="HTU748" s="479"/>
      <c r="HTV748" s="479"/>
      <c r="HTW748" s="479"/>
      <c r="HTX748" s="479"/>
      <c r="HTY748" s="479"/>
      <c r="HTZ748" s="479"/>
      <c r="HUA748" s="479"/>
      <c r="HUB748" s="479"/>
      <c r="HUC748" s="479"/>
      <c r="HUD748" s="479"/>
      <c r="HUE748" s="479"/>
      <c r="HUF748" s="479"/>
      <c r="HUG748" s="479"/>
      <c r="HUH748" s="479"/>
      <c r="HUI748" s="479"/>
      <c r="HUJ748" s="479"/>
      <c r="HUK748" s="479"/>
      <c r="HUL748" s="479"/>
      <c r="HUM748" s="479"/>
      <c r="HUN748" s="479"/>
      <c r="HUO748" s="479"/>
      <c r="HUP748" s="479"/>
      <c r="HUQ748" s="479"/>
      <c r="HUR748" s="479"/>
      <c r="HUS748" s="479"/>
      <c r="HUT748" s="479"/>
      <c r="HUU748" s="479"/>
      <c r="HUV748" s="479"/>
      <c r="HUW748" s="479"/>
      <c r="HUX748" s="479"/>
      <c r="HUY748" s="479"/>
      <c r="HUZ748" s="479"/>
      <c r="HVA748" s="479"/>
      <c r="HVB748" s="479"/>
      <c r="HVC748" s="479"/>
      <c r="HVD748" s="479"/>
      <c r="HVE748" s="479"/>
      <c r="HVF748" s="479"/>
      <c r="HVG748" s="479"/>
      <c r="HVH748" s="479"/>
      <c r="HVI748" s="479"/>
      <c r="HVJ748" s="479"/>
      <c r="HVK748" s="479"/>
      <c r="HVL748" s="479"/>
      <c r="HVM748" s="479"/>
      <c r="HVN748" s="479"/>
      <c r="HVO748" s="479"/>
      <c r="HVP748" s="479"/>
      <c r="HVQ748" s="479"/>
      <c r="HVR748" s="479"/>
      <c r="HVS748" s="479"/>
      <c r="HVT748" s="479"/>
      <c r="HVU748" s="479"/>
      <c r="HVV748" s="479"/>
      <c r="HVW748" s="479"/>
      <c r="HVX748" s="479"/>
      <c r="HVY748" s="479"/>
      <c r="HVZ748" s="479"/>
      <c r="HWA748" s="479"/>
      <c r="HWB748" s="479"/>
      <c r="HWC748" s="479"/>
      <c r="HWD748" s="479"/>
      <c r="HWE748" s="479"/>
      <c r="HWF748" s="479"/>
      <c r="HWG748" s="479"/>
      <c r="HWH748" s="479"/>
      <c r="HWI748" s="479"/>
      <c r="HWJ748" s="479"/>
      <c r="HWK748" s="479"/>
      <c r="HWL748" s="479"/>
      <c r="HWM748" s="479"/>
      <c r="HWN748" s="479"/>
      <c r="HWO748" s="479"/>
      <c r="HWP748" s="479"/>
      <c r="HWQ748" s="479"/>
      <c r="HWR748" s="479"/>
      <c r="HWS748" s="479"/>
      <c r="HWT748" s="479"/>
      <c r="HWU748" s="479"/>
      <c r="HWV748" s="479"/>
      <c r="HWW748" s="479"/>
      <c r="HWX748" s="479"/>
      <c r="HWY748" s="479"/>
      <c r="HWZ748" s="479"/>
      <c r="HXA748" s="479"/>
      <c r="HXB748" s="479"/>
      <c r="HXC748" s="479"/>
      <c r="HXD748" s="479"/>
      <c r="HXE748" s="479"/>
      <c r="HXF748" s="479"/>
      <c r="HXG748" s="479"/>
      <c r="HXH748" s="479"/>
      <c r="HXI748" s="479"/>
      <c r="HXJ748" s="479"/>
      <c r="HXK748" s="479"/>
      <c r="HXL748" s="479"/>
      <c r="HXM748" s="479"/>
      <c r="HXN748" s="479"/>
      <c r="HXO748" s="479"/>
      <c r="HXP748" s="479"/>
      <c r="HXQ748" s="479"/>
      <c r="HXR748" s="479"/>
      <c r="HXS748" s="479"/>
      <c r="HXT748" s="479"/>
      <c r="HXU748" s="479"/>
      <c r="HXV748" s="479"/>
      <c r="HXW748" s="479"/>
      <c r="HXX748" s="479"/>
      <c r="HXY748" s="479"/>
      <c r="HXZ748" s="479"/>
      <c r="HYA748" s="479"/>
      <c r="HYB748" s="479"/>
      <c r="HYC748" s="479"/>
      <c r="HYD748" s="479"/>
      <c r="HYE748" s="479"/>
      <c r="HYF748" s="479"/>
      <c r="HYG748" s="479"/>
      <c r="HYH748" s="479"/>
      <c r="HYI748" s="479"/>
      <c r="HYJ748" s="479"/>
      <c r="HYK748" s="479"/>
      <c r="HYL748" s="479"/>
      <c r="HYM748" s="479"/>
      <c r="HYN748" s="479"/>
      <c r="HYO748" s="479"/>
      <c r="HYP748" s="479"/>
      <c r="HYQ748" s="479"/>
      <c r="HYR748" s="479"/>
      <c r="HYS748" s="479"/>
      <c r="HYT748" s="479"/>
      <c r="HYU748" s="479"/>
      <c r="HYV748" s="479"/>
      <c r="HYW748" s="479"/>
      <c r="HYX748" s="479"/>
      <c r="HYY748" s="479"/>
      <c r="HYZ748" s="479"/>
      <c r="HZA748" s="479"/>
      <c r="HZB748" s="479"/>
      <c r="HZC748" s="479"/>
      <c r="HZD748" s="479"/>
      <c r="HZE748" s="479"/>
      <c r="HZF748" s="479"/>
      <c r="HZG748" s="479"/>
      <c r="HZH748" s="479"/>
      <c r="HZI748" s="479"/>
      <c r="HZJ748" s="479"/>
      <c r="HZK748" s="479"/>
      <c r="HZL748" s="479"/>
      <c r="HZM748" s="479"/>
      <c r="HZN748" s="479"/>
      <c r="HZO748" s="479"/>
      <c r="HZP748" s="479"/>
      <c r="HZQ748" s="479"/>
      <c r="HZR748" s="479"/>
      <c r="HZS748" s="479"/>
      <c r="HZT748" s="479"/>
      <c r="HZU748" s="479"/>
      <c r="HZV748" s="479"/>
      <c r="HZW748" s="479"/>
      <c r="HZX748" s="479"/>
      <c r="HZY748" s="479"/>
      <c r="HZZ748" s="479"/>
      <c r="IAA748" s="479"/>
      <c r="IAB748" s="479"/>
      <c r="IAC748" s="479"/>
      <c r="IAD748" s="479"/>
      <c r="IAE748" s="479"/>
      <c r="IAF748" s="479"/>
      <c r="IAG748" s="479"/>
      <c r="IAH748" s="479"/>
      <c r="IAI748" s="479"/>
      <c r="IAJ748" s="479"/>
      <c r="IAK748" s="479"/>
      <c r="IAL748" s="479"/>
      <c r="IAM748" s="479"/>
      <c r="IAN748" s="479"/>
      <c r="IAO748" s="479"/>
      <c r="IAP748" s="479"/>
      <c r="IAQ748" s="479"/>
      <c r="IAR748" s="479"/>
      <c r="IAS748" s="479"/>
      <c r="IAT748" s="479"/>
      <c r="IAU748" s="479"/>
      <c r="IAV748" s="479"/>
      <c r="IAW748" s="479"/>
      <c r="IAX748" s="479"/>
      <c r="IAY748" s="479"/>
      <c r="IAZ748" s="479"/>
      <c r="IBA748" s="479"/>
      <c r="IBB748" s="479"/>
      <c r="IBC748" s="479"/>
      <c r="IBD748" s="479"/>
      <c r="IBE748" s="479"/>
      <c r="IBF748" s="479"/>
      <c r="IBG748" s="479"/>
      <c r="IBH748" s="479"/>
      <c r="IBI748" s="479"/>
      <c r="IBJ748" s="479"/>
      <c r="IBK748" s="479"/>
      <c r="IBL748" s="479"/>
      <c r="IBM748" s="479"/>
      <c r="IBN748" s="479"/>
      <c r="IBO748" s="479"/>
      <c r="IBP748" s="479"/>
      <c r="IBQ748" s="479"/>
      <c r="IBR748" s="479"/>
      <c r="IBS748" s="479"/>
      <c r="IBT748" s="479"/>
      <c r="IBU748" s="479"/>
      <c r="IBV748" s="479"/>
      <c r="IBW748" s="479"/>
      <c r="IBX748" s="479"/>
      <c r="IBY748" s="479"/>
      <c r="IBZ748" s="479"/>
      <c r="ICA748" s="479"/>
      <c r="ICB748" s="479"/>
      <c r="ICC748" s="479"/>
      <c r="ICD748" s="479"/>
      <c r="ICE748" s="479"/>
      <c r="ICF748" s="479"/>
      <c r="ICG748" s="479"/>
      <c r="ICH748" s="479"/>
      <c r="ICI748" s="479"/>
      <c r="ICJ748" s="479"/>
      <c r="ICK748" s="479"/>
      <c r="ICL748" s="479"/>
      <c r="ICM748" s="479"/>
      <c r="ICN748" s="479"/>
      <c r="ICO748" s="479"/>
      <c r="ICP748" s="479"/>
      <c r="ICQ748" s="479"/>
      <c r="ICR748" s="479"/>
      <c r="ICS748" s="479"/>
      <c r="ICT748" s="479"/>
      <c r="ICU748" s="479"/>
      <c r="ICV748" s="479"/>
      <c r="ICW748" s="479"/>
      <c r="ICX748" s="479"/>
      <c r="ICY748" s="479"/>
      <c r="ICZ748" s="479"/>
      <c r="IDA748" s="479"/>
      <c r="IDB748" s="479"/>
      <c r="IDC748" s="479"/>
      <c r="IDD748" s="479"/>
      <c r="IDE748" s="479"/>
      <c r="IDF748" s="479"/>
      <c r="IDG748" s="479"/>
      <c r="IDH748" s="479"/>
      <c r="IDI748" s="479"/>
      <c r="IDJ748" s="479"/>
      <c r="IDK748" s="479"/>
      <c r="IDL748" s="479"/>
      <c r="IDM748" s="479"/>
      <c r="IDN748" s="479"/>
      <c r="IDO748" s="479"/>
      <c r="IDP748" s="479"/>
      <c r="IDQ748" s="479"/>
      <c r="IDR748" s="479"/>
      <c r="IDS748" s="479"/>
      <c r="IDT748" s="479"/>
      <c r="IDU748" s="479"/>
      <c r="IDV748" s="479"/>
      <c r="IDW748" s="479"/>
      <c r="IDX748" s="479"/>
      <c r="IDY748" s="479"/>
      <c r="IDZ748" s="479"/>
      <c r="IEA748" s="479"/>
      <c r="IEB748" s="479"/>
      <c r="IEC748" s="479"/>
      <c r="IED748" s="479"/>
      <c r="IEE748" s="479"/>
      <c r="IEF748" s="479"/>
      <c r="IEG748" s="479"/>
      <c r="IEH748" s="479"/>
      <c r="IEI748" s="479"/>
      <c r="IEJ748" s="479"/>
      <c r="IEK748" s="479"/>
      <c r="IEL748" s="479"/>
      <c r="IEM748" s="479"/>
      <c r="IEN748" s="479"/>
      <c r="IEO748" s="479"/>
      <c r="IEP748" s="479"/>
      <c r="IEQ748" s="479"/>
      <c r="IER748" s="479"/>
      <c r="IES748" s="479"/>
      <c r="IET748" s="479"/>
      <c r="IEU748" s="479"/>
      <c r="IEV748" s="479"/>
      <c r="IEW748" s="479"/>
      <c r="IEX748" s="479"/>
      <c r="IEY748" s="479"/>
      <c r="IEZ748" s="479"/>
      <c r="IFA748" s="479"/>
      <c r="IFB748" s="479"/>
      <c r="IFC748" s="479"/>
      <c r="IFD748" s="479"/>
      <c r="IFE748" s="479"/>
      <c r="IFF748" s="479"/>
      <c r="IFG748" s="479"/>
      <c r="IFH748" s="479"/>
      <c r="IFI748" s="479"/>
      <c r="IFJ748" s="479"/>
      <c r="IFK748" s="479"/>
      <c r="IFL748" s="479"/>
      <c r="IFM748" s="479"/>
      <c r="IFN748" s="479"/>
      <c r="IFO748" s="479"/>
      <c r="IFP748" s="479"/>
      <c r="IFQ748" s="479"/>
      <c r="IFR748" s="479"/>
      <c r="IFS748" s="479"/>
      <c r="IFT748" s="479"/>
      <c r="IFU748" s="479"/>
      <c r="IFV748" s="479"/>
      <c r="IFW748" s="479"/>
      <c r="IFX748" s="479"/>
      <c r="IFY748" s="479"/>
      <c r="IFZ748" s="479"/>
      <c r="IGA748" s="479"/>
      <c r="IGB748" s="479"/>
      <c r="IGC748" s="479"/>
      <c r="IGD748" s="479"/>
      <c r="IGE748" s="479"/>
      <c r="IGF748" s="479"/>
      <c r="IGG748" s="479"/>
      <c r="IGH748" s="479"/>
      <c r="IGI748" s="479"/>
      <c r="IGJ748" s="479"/>
      <c r="IGK748" s="479"/>
      <c r="IGL748" s="479"/>
      <c r="IGM748" s="479"/>
      <c r="IGN748" s="479"/>
      <c r="IGO748" s="479"/>
      <c r="IGP748" s="479"/>
      <c r="IGQ748" s="479"/>
      <c r="IGR748" s="479"/>
      <c r="IGS748" s="479"/>
      <c r="IGT748" s="479"/>
      <c r="IGU748" s="479"/>
      <c r="IGV748" s="479"/>
      <c r="IGW748" s="479"/>
      <c r="IGX748" s="479"/>
      <c r="IGY748" s="479"/>
      <c r="IGZ748" s="479"/>
      <c r="IHA748" s="479"/>
      <c r="IHB748" s="479"/>
      <c r="IHC748" s="479"/>
      <c r="IHD748" s="479"/>
      <c r="IHE748" s="479"/>
      <c r="IHF748" s="479"/>
      <c r="IHG748" s="479"/>
      <c r="IHH748" s="479"/>
      <c r="IHI748" s="479"/>
      <c r="IHJ748" s="479"/>
      <c r="IHK748" s="479"/>
      <c r="IHL748" s="479"/>
      <c r="IHM748" s="479"/>
      <c r="IHN748" s="479"/>
      <c r="IHO748" s="479"/>
      <c r="IHP748" s="479"/>
      <c r="IHQ748" s="479"/>
      <c r="IHR748" s="479"/>
      <c r="IHS748" s="479"/>
      <c r="IHT748" s="479"/>
      <c r="IHU748" s="479"/>
      <c r="IHV748" s="479"/>
      <c r="IHW748" s="479"/>
      <c r="IHX748" s="479"/>
      <c r="IHY748" s="479"/>
      <c r="IHZ748" s="479"/>
      <c r="IIA748" s="479"/>
      <c r="IIB748" s="479"/>
      <c r="IIC748" s="479"/>
      <c r="IID748" s="479"/>
      <c r="IIE748" s="479"/>
      <c r="IIF748" s="479"/>
      <c r="IIG748" s="479"/>
      <c r="IIH748" s="479"/>
      <c r="III748" s="479"/>
      <c r="IIJ748" s="479"/>
      <c r="IIK748" s="479"/>
      <c r="IIL748" s="479"/>
      <c r="IIM748" s="479"/>
      <c r="IIN748" s="479"/>
      <c r="IIO748" s="479"/>
      <c r="IIP748" s="479"/>
      <c r="IIQ748" s="479"/>
      <c r="IIR748" s="479"/>
      <c r="IIS748" s="479"/>
      <c r="IIT748" s="479"/>
      <c r="IIU748" s="479"/>
      <c r="IIV748" s="479"/>
      <c r="IIW748" s="479"/>
      <c r="IIX748" s="479"/>
      <c r="IIY748" s="479"/>
      <c r="IIZ748" s="479"/>
      <c r="IJA748" s="479"/>
      <c r="IJB748" s="479"/>
      <c r="IJC748" s="479"/>
      <c r="IJD748" s="479"/>
      <c r="IJE748" s="479"/>
      <c r="IJF748" s="479"/>
      <c r="IJG748" s="479"/>
      <c r="IJH748" s="479"/>
      <c r="IJI748" s="479"/>
      <c r="IJJ748" s="479"/>
      <c r="IJK748" s="479"/>
      <c r="IJL748" s="479"/>
      <c r="IJM748" s="479"/>
      <c r="IJN748" s="479"/>
      <c r="IJO748" s="479"/>
      <c r="IJP748" s="479"/>
      <c r="IJQ748" s="479"/>
      <c r="IJR748" s="479"/>
      <c r="IJS748" s="479"/>
      <c r="IJT748" s="479"/>
      <c r="IJU748" s="479"/>
      <c r="IJV748" s="479"/>
      <c r="IJW748" s="479"/>
      <c r="IJX748" s="479"/>
      <c r="IJY748" s="479"/>
      <c r="IJZ748" s="479"/>
      <c r="IKA748" s="479"/>
      <c r="IKB748" s="479"/>
      <c r="IKC748" s="479"/>
      <c r="IKD748" s="479"/>
      <c r="IKE748" s="479"/>
      <c r="IKF748" s="479"/>
      <c r="IKG748" s="479"/>
      <c r="IKH748" s="479"/>
      <c r="IKI748" s="479"/>
      <c r="IKJ748" s="479"/>
      <c r="IKK748" s="479"/>
      <c r="IKL748" s="479"/>
      <c r="IKM748" s="479"/>
      <c r="IKN748" s="479"/>
      <c r="IKO748" s="479"/>
      <c r="IKP748" s="479"/>
      <c r="IKQ748" s="479"/>
      <c r="IKR748" s="479"/>
      <c r="IKS748" s="479"/>
      <c r="IKT748" s="479"/>
      <c r="IKU748" s="479"/>
      <c r="IKV748" s="479"/>
      <c r="IKW748" s="479"/>
      <c r="IKX748" s="479"/>
      <c r="IKY748" s="479"/>
      <c r="IKZ748" s="479"/>
      <c r="ILA748" s="479"/>
      <c r="ILB748" s="479"/>
      <c r="ILC748" s="479"/>
      <c r="ILD748" s="479"/>
      <c r="ILE748" s="479"/>
      <c r="ILF748" s="479"/>
      <c r="ILG748" s="479"/>
      <c r="ILH748" s="479"/>
      <c r="ILI748" s="479"/>
      <c r="ILJ748" s="479"/>
      <c r="ILK748" s="479"/>
      <c r="ILL748" s="479"/>
      <c r="ILM748" s="479"/>
      <c r="ILN748" s="479"/>
      <c r="ILO748" s="479"/>
      <c r="ILP748" s="479"/>
      <c r="ILQ748" s="479"/>
      <c r="ILR748" s="479"/>
      <c r="ILS748" s="479"/>
      <c r="ILT748" s="479"/>
      <c r="ILU748" s="479"/>
      <c r="ILV748" s="479"/>
      <c r="ILW748" s="479"/>
      <c r="ILX748" s="479"/>
      <c r="ILY748" s="479"/>
      <c r="ILZ748" s="479"/>
      <c r="IMA748" s="479"/>
      <c r="IMB748" s="479"/>
      <c r="IMC748" s="479"/>
      <c r="IMD748" s="479"/>
      <c r="IME748" s="479"/>
      <c r="IMF748" s="479"/>
      <c r="IMG748" s="479"/>
      <c r="IMH748" s="479"/>
      <c r="IMI748" s="479"/>
      <c r="IMJ748" s="479"/>
      <c r="IMK748" s="479"/>
      <c r="IML748" s="479"/>
      <c r="IMM748" s="479"/>
      <c r="IMN748" s="479"/>
      <c r="IMO748" s="479"/>
      <c r="IMP748" s="479"/>
      <c r="IMQ748" s="479"/>
      <c r="IMR748" s="479"/>
      <c r="IMS748" s="479"/>
      <c r="IMT748" s="479"/>
      <c r="IMU748" s="479"/>
      <c r="IMV748" s="479"/>
      <c r="IMW748" s="479"/>
      <c r="IMX748" s="479"/>
      <c r="IMY748" s="479"/>
      <c r="IMZ748" s="479"/>
      <c r="INA748" s="479"/>
      <c r="INB748" s="479"/>
      <c r="INC748" s="479"/>
      <c r="IND748" s="479"/>
      <c r="INE748" s="479"/>
      <c r="INF748" s="479"/>
      <c r="ING748" s="479"/>
      <c r="INH748" s="479"/>
      <c r="INI748" s="479"/>
      <c r="INJ748" s="479"/>
      <c r="INK748" s="479"/>
      <c r="INL748" s="479"/>
      <c r="INM748" s="479"/>
      <c r="INN748" s="479"/>
      <c r="INO748" s="479"/>
      <c r="INP748" s="479"/>
      <c r="INQ748" s="479"/>
      <c r="INR748" s="479"/>
      <c r="INS748" s="479"/>
      <c r="INT748" s="479"/>
      <c r="INU748" s="479"/>
      <c r="INV748" s="479"/>
      <c r="INW748" s="479"/>
      <c r="INX748" s="479"/>
      <c r="INY748" s="479"/>
      <c r="INZ748" s="479"/>
      <c r="IOA748" s="479"/>
      <c r="IOB748" s="479"/>
      <c r="IOC748" s="479"/>
      <c r="IOD748" s="479"/>
      <c r="IOE748" s="479"/>
      <c r="IOF748" s="479"/>
      <c r="IOG748" s="479"/>
      <c r="IOH748" s="479"/>
      <c r="IOI748" s="479"/>
      <c r="IOJ748" s="479"/>
      <c r="IOK748" s="479"/>
      <c r="IOL748" s="479"/>
      <c r="IOM748" s="479"/>
      <c r="ION748" s="479"/>
      <c r="IOO748" s="479"/>
      <c r="IOP748" s="479"/>
      <c r="IOQ748" s="479"/>
      <c r="IOR748" s="479"/>
      <c r="IOS748" s="479"/>
      <c r="IOT748" s="479"/>
      <c r="IOU748" s="479"/>
      <c r="IOV748" s="479"/>
      <c r="IOW748" s="479"/>
      <c r="IOX748" s="479"/>
      <c r="IOY748" s="479"/>
      <c r="IOZ748" s="479"/>
      <c r="IPA748" s="479"/>
      <c r="IPB748" s="479"/>
      <c r="IPC748" s="479"/>
      <c r="IPD748" s="479"/>
      <c r="IPE748" s="479"/>
      <c r="IPF748" s="479"/>
      <c r="IPG748" s="479"/>
      <c r="IPH748" s="479"/>
      <c r="IPI748" s="479"/>
      <c r="IPJ748" s="479"/>
      <c r="IPK748" s="479"/>
      <c r="IPL748" s="479"/>
      <c r="IPM748" s="479"/>
      <c r="IPN748" s="479"/>
      <c r="IPO748" s="479"/>
      <c r="IPP748" s="479"/>
      <c r="IPQ748" s="479"/>
      <c r="IPR748" s="479"/>
      <c r="IPS748" s="479"/>
      <c r="IPT748" s="479"/>
      <c r="IPU748" s="479"/>
      <c r="IPV748" s="479"/>
      <c r="IPW748" s="479"/>
      <c r="IPX748" s="479"/>
      <c r="IPY748" s="479"/>
      <c r="IPZ748" s="479"/>
      <c r="IQA748" s="479"/>
      <c r="IQB748" s="479"/>
      <c r="IQC748" s="479"/>
      <c r="IQD748" s="479"/>
      <c r="IQE748" s="479"/>
      <c r="IQF748" s="479"/>
      <c r="IQG748" s="479"/>
      <c r="IQH748" s="479"/>
      <c r="IQI748" s="479"/>
      <c r="IQJ748" s="479"/>
      <c r="IQK748" s="479"/>
      <c r="IQL748" s="479"/>
      <c r="IQM748" s="479"/>
      <c r="IQN748" s="479"/>
      <c r="IQO748" s="479"/>
      <c r="IQP748" s="479"/>
      <c r="IQQ748" s="479"/>
      <c r="IQR748" s="479"/>
      <c r="IQS748" s="479"/>
      <c r="IQT748" s="479"/>
      <c r="IQU748" s="479"/>
      <c r="IQV748" s="479"/>
      <c r="IQW748" s="479"/>
      <c r="IQX748" s="479"/>
      <c r="IQY748" s="479"/>
      <c r="IQZ748" s="479"/>
      <c r="IRA748" s="479"/>
      <c r="IRB748" s="479"/>
      <c r="IRC748" s="479"/>
      <c r="IRD748" s="479"/>
      <c r="IRE748" s="479"/>
      <c r="IRF748" s="479"/>
      <c r="IRG748" s="479"/>
      <c r="IRH748" s="479"/>
      <c r="IRI748" s="479"/>
      <c r="IRJ748" s="479"/>
      <c r="IRK748" s="479"/>
      <c r="IRL748" s="479"/>
      <c r="IRM748" s="479"/>
      <c r="IRN748" s="479"/>
      <c r="IRO748" s="479"/>
      <c r="IRP748" s="479"/>
      <c r="IRQ748" s="479"/>
      <c r="IRR748" s="479"/>
      <c r="IRS748" s="479"/>
      <c r="IRT748" s="479"/>
      <c r="IRU748" s="479"/>
      <c r="IRV748" s="479"/>
      <c r="IRW748" s="479"/>
      <c r="IRX748" s="479"/>
      <c r="IRY748" s="479"/>
      <c r="IRZ748" s="479"/>
      <c r="ISA748" s="479"/>
      <c r="ISB748" s="479"/>
      <c r="ISC748" s="479"/>
      <c r="ISD748" s="479"/>
      <c r="ISE748" s="479"/>
      <c r="ISF748" s="479"/>
      <c r="ISG748" s="479"/>
      <c r="ISH748" s="479"/>
      <c r="ISI748" s="479"/>
      <c r="ISJ748" s="479"/>
      <c r="ISK748" s="479"/>
      <c r="ISL748" s="479"/>
      <c r="ISM748" s="479"/>
      <c r="ISN748" s="479"/>
      <c r="ISO748" s="479"/>
      <c r="ISP748" s="479"/>
      <c r="ISQ748" s="479"/>
      <c r="ISR748" s="479"/>
      <c r="ISS748" s="479"/>
      <c r="IST748" s="479"/>
      <c r="ISU748" s="479"/>
      <c r="ISV748" s="479"/>
      <c r="ISW748" s="479"/>
      <c r="ISX748" s="479"/>
      <c r="ISY748" s="479"/>
      <c r="ISZ748" s="479"/>
      <c r="ITA748" s="479"/>
      <c r="ITB748" s="479"/>
      <c r="ITC748" s="479"/>
      <c r="ITD748" s="479"/>
      <c r="ITE748" s="479"/>
      <c r="ITF748" s="479"/>
      <c r="ITG748" s="479"/>
      <c r="ITH748" s="479"/>
      <c r="ITI748" s="479"/>
      <c r="ITJ748" s="479"/>
      <c r="ITK748" s="479"/>
      <c r="ITL748" s="479"/>
      <c r="ITM748" s="479"/>
      <c r="ITN748" s="479"/>
      <c r="ITO748" s="479"/>
      <c r="ITP748" s="479"/>
      <c r="ITQ748" s="479"/>
      <c r="ITR748" s="479"/>
      <c r="ITS748" s="479"/>
      <c r="ITT748" s="479"/>
      <c r="ITU748" s="479"/>
      <c r="ITV748" s="479"/>
      <c r="ITW748" s="479"/>
      <c r="ITX748" s="479"/>
      <c r="ITY748" s="479"/>
      <c r="ITZ748" s="479"/>
      <c r="IUA748" s="479"/>
      <c r="IUB748" s="479"/>
      <c r="IUC748" s="479"/>
      <c r="IUD748" s="479"/>
      <c r="IUE748" s="479"/>
      <c r="IUF748" s="479"/>
      <c r="IUG748" s="479"/>
      <c r="IUH748" s="479"/>
      <c r="IUI748" s="479"/>
      <c r="IUJ748" s="479"/>
      <c r="IUK748" s="479"/>
      <c r="IUL748" s="479"/>
      <c r="IUM748" s="479"/>
      <c r="IUN748" s="479"/>
      <c r="IUO748" s="479"/>
      <c r="IUP748" s="479"/>
      <c r="IUQ748" s="479"/>
      <c r="IUR748" s="479"/>
      <c r="IUS748" s="479"/>
      <c r="IUT748" s="479"/>
      <c r="IUU748" s="479"/>
      <c r="IUV748" s="479"/>
      <c r="IUW748" s="479"/>
      <c r="IUX748" s="479"/>
      <c r="IUY748" s="479"/>
      <c r="IUZ748" s="479"/>
      <c r="IVA748" s="479"/>
      <c r="IVB748" s="479"/>
      <c r="IVC748" s="479"/>
      <c r="IVD748" s="479"/>
      <c r="IVE748" s="479"/>
      <c r="IVF748" s="479"/>
      <c r="IVG748" s="479"/>
      <c r="IVH748" s="479"/>
      <c r="IVI748" s="479"/>
      <c r="IVJ748" s="479"/>
      <c r="IVK748" s="479"/>
      <c r="IVL748" s="479"/>
      <c r="IVM748" s="479"/>
      <c r="IVN748" s="479"/>
      <c r="IVO748" s="479"/>
      <c r="IVP748" s="479"/>
      <c r="IVQ748" s="479"/>
      <c r="IVR748" s="479"/>
      <c r="IVS748" s="479"/>
      <c r="IVT748" s="479"/>
      <c r="IVU748" s="479"/>
      <c r="IVV748" s="479"/>
      <c r="IVW748" s="479"/>
      <c r="IVX748" s="479"/>
      <c r="IVY748" s="479"/>
      <c r="IVZ748" s="479"/>
      <c r="IWA748" s="479"/>
      <c r="IWB748" s="479"/>
      <c r="IWC748" s="479"/>
      <c r="IWD748" s="479"/>
      <c r="IWE748" s="479"/>
      <c r="IWF748" s="479"/>
      <c r="IWG748" s="479"/>
      <c r="IWH748" s="479"/>
      <c r="IWI748" s="479"/>
      <c r="IWJ748" s="479"/>
      <c r="IWK748" s="479"/>
      <c r="IWL748" s="479"/>
      <c r="IWM748" s="479"/>
      <c r="IWN748" s="479"/>
      <c r="IWO748" s="479"/>
      <c r="IWP748" s="479"/>
      <c r="IWQ748" s="479"/>
      <c r="IWR748" s="479"/>
      <c r="IWS748" s="479"/>
      <c r="IWT748" s="479"/>
      <c r="IWU748" s="479"/>
      <c r="IWV748" s="479"/>
      <c r="IWW748" s="479"/>
      <c r="IWX748" s="479"/>
      <c r="IWY748" s="479"/>
      <c r="IWZ748" s="479"/>
      <c r="IXA748" s="479"/>
      <c r="IXB748" s="479"/>
      <c r="IXC748" s="479"/>
      <c r="IXD748" s="479"/>
      <c r="IXE748" s="479"/>
      <c r="IXF748" s="479"/>
      <c r="IXG748" s="479"/>
      <c r="IXH748" s="479"/>
      <c r="IXI748" s="479"/>
      <c r="IXJ748" s="479"/>
      <c r="IXK748" s="479"/>
      <c r="IXL748" s="479"/>
      <c r="IXM748" s="479"/>
      <c r="IXN748" s="479"/>
      <c r="IXO748" s="479"/>
      <c r="IXP748" s="479"/>
      <c r="IXQ748" s="479"/>
      <c r="IXR748" s="479"/>
      <c r="IXS748" s="479"/>
      <c r="IXT748" s="479"/>
      <c r="IXU748" s="479"/>
      <c r="IXV748" s="479"/>
      <c r="IXW748" s="479"/>
      <c r="IXX748" s="479"/>
      <c r="IXY748" s="479"/>
      <c r="IXZ748" s="479"/>
      <c r="IYA748" s="479"/>
      <c r="IYB748" s="479"/>
      <c r="IYC748" s="479"/>
      <c r="IYD748" s="479"/>
      <c r="IYE748" s="479"/>
      <c r="IYF748" s="479"/>
      <c r="IYG748" s="479"/>
      <c r="IYH748" s="479"/>
      <c r="IYI748" s="479"/>
      <c r="IYJ748" s="479"/>
      <c r="IYK748" s="479"/>
      <c r="IYL748" s="479"/>
      <c r="IYM748" s="479"/>
      <c r="IYN748" s="479"/>
      <c r="IYO748" s="479"/>
      <c r="IYP748" s="479"/>
      <c r="IYQ748" s="479"/>
      <c r="IYR748" s="479"/>
      <c r="IYS748" s="479"/>
      <c r="IYT748" s="479"/>
      <c r="IYU748" s="479"/>
      <c r="IYV748" s="479"/>
      <c r="IYW748" s="479"/>
      <c r="IYX748" s="479"/>
      <c r="IYY748" s="479"/>
      <c r="IYZ748" s="479"/>
      <c r="IZA748" s="479"/>
      <c r="IZB748" s="479"/>
      <c r="IZC748" s="479"/>
      <c r="IZD748" s="479"/>
      <c r="IZE748" s="479"/>
      <c r="IZF748" s="479"/>
      <c r="IZG748" s="479"/>
      <c r="IZH748" s="479"/>
      <c r="IZI748" s="479"/>
      <c r="IZJ748" s="479"/>
      <c r="IZK748" s="479"/>
      <c r="IZL748" s="479"/>
      <c r="IZM748" s="479"/>
      <c r="IZN748" s="479"/>
      <c r="IZO748" s="479"/>
      <c r="IZP748" s="479"/>
      <c r="IZQ748" s="479"/>
      <c r="IZR748" s="479"/>
      <c r="IZS748" s="479"/>
      <c r="IZT748" s="479"/>
      <c r="IZU748" s="479"/>
      <c r="IZV748" s="479"/>
      <c r="IZW748" s="479"/>
      <c r="IZX748" s="479"/>
      <c r="IZY748" s="479"/>
      <c r="IZZ748" s="479"/>
      <c r="JAA748" s="479"/>
      <c r="JAB748" s="479"/>
      <c r="JAC748" s="479"/>
      <c r="JAD748" s="479"/>
      <c r="JAE748" s="479"/>
      <c r="JAF748" s="479"/>
      <c r="JAG748" s="479"/>
      <c r="JAH748" s="479"/>
      <c r="JAI748" s="479"/>
      <c r="JAJ748" s="479"/>
      <c r="JAK748" s="479"/>
      <c r="JAL748" s="479"/>
      <c r="JAM748" s="479"/>
      <c r="JAN748" s="479"/>
      <c r="JAO748" s="479"/>
      <c r="JAP748" s="479"/>
      <c r="JAQ748" s="479"/>
      <c r="JAR748" s="479"/>
      <c r="JAS748" s="479"/>
      <c r="JAT748" s="479"/>
      <c r="JAU748" s="479"/>
      <c r="JAV748" s="479"/>
      <c r="JAW748" s="479"/>
      <c r="JAX748" s="479"/>
      <c r="JAY748" s="479"/>
      <c r="JAZ748" s="479"/>
      <c r="JBA748" s="479"/>
      <c r="JBB748" s="479"/>
      <c r="JBC748" s="479"/>
      <c r="JBD748" s="479"/>
      <c r="JBE748" s="479"/>
      <c r="JBF748" s="479"/>
      <c r="JBG748" s="479"/>
      <c r="JBH748" s="479"/>
      <c r="JBI748" s="479"/>
      <c r="JBJ748" s="479"/>
      <c r="JBK748" s="479"/>
      <c r="JBL748" s="479"/>
      <c r="JBM748" s="479"/>
      <c r="JBN748" s="479"/>
      <c r="JBO748" s="479"/>
      <c r="JBP748" s="479"/>
      <c r="JBQ748" s="479"/>
      <c r="JBR748" s="479"/>
      <c r="JBS748" s="479"/>
      <c r="JBT748" s="479"/>
      <c r="JBU748" s="479"/>
      <c r="JBV748" s="479"/>
      <c r="JBW748" s="479"/>
      <c r="JBX748" s="479"/>
      <c r="JBY748" s="479"/>
      <c r="JBZ748" s="479"/>
      <c r="JCA748" s="479"/>
      <c r="JCB748" s="479"/>
      <c r="JCC748" s="479"/>
      <c r="JCD748" s="479"/>
      <c r="JCE748" s="479"/>
      <c r="JCF748" s="479"/>
      <c r="JCG748" s="479"/>
      <c r="JCH748" s="479"/>
      <c r="JCI748" s="479"/>
      <c r="JCJ748" s="479"/>
      <c r="JCK748" s="479"/>
      <c r="JCL748" s="479"/>
      <c r="JCM748" s="479"/>
      <c r="JCN748" s="479"/>
      <c r="JCO748" s="479"/>
      <c r="JCP748" s="479"/>
      <c r="JCQ748" s="479"/>
      <c r="JCR748" s="479"/>
      <c r="JCS748" s="479"/>
      <c r="JCT748" s="479"/>
      <c r="JCU748" s="479"/>
      <c r="JCV748" s="479"/>
      <c r="JCW748" s="479"/>
      <c r="JCX748" s="479"/>
      <c r="JCY748" s="479"/>
      <c r="JCZ748" s="479"/>
      <c r="JDA748" s="479"/>
      <c r="JDB748" s="479"/>
      <c r="JDC748" s="479"/>
      <c r="JDD748" s="479"/>
      <c r="JDE748" s="479"/>
      <c r="JDF748" s="479"/>
      <c r="JDG748" s="479"/>
      <c r="JDH748" s="479"/>
      <c r="JDI748" s="479"/>
      <c r="JDJ748" s="479"/>
      <c r="JDK748" s="479"/>
      <c r="JDL748" s="479"/>
      <c r="JDM748" s="479"/>
      <c r="JDN748" s="479"/>
      <c r="JDO748" s="479"/>
      <c r="JDP748" s="479"/>
      <c r="JDQ748" s="479"/>
      <c r="JDR748" s="479"/>
      <c r="JDS748" s="479"/>
      <c r="JDT748" s="479"/>
      <c r="JDU748" s="479"/>
      <c r="JDV748" s="479"/>
      <c r="JDW748" s="479"/>
      <c r="JDX748" s="479"/>
      <c r="JDY748" s="479"/>
      <c r="JDZ748" s="479"/>
      <c r="JEA748" s="479"/>
      <c r="JEB748" s="479"/>
      <c r="JEC748" s="479"/>
      <c r="JED748" s="479"/>
      <c r="JEE748" s="479"/>
      <c r="JEF748" s="479"/>
      <c r="JEG748" s="479"/>
      <c r="JEH748" s="479"/>
      <c r="JEI748" s="479"/>
      <c r="JEJ748" s="479"/>
      <c r="JEK748" s="479"/>
      <c r="JEL748" s="479"/>
      <c r="JEM748" s="479"/>
      <c r="JEN748" s="479"/>
      <c r="JEO748" s="479"/>
      <c r="JEP748" s="479"/>
      <c r="JEQ748" s="479"/>
      <c r="JER748" s="479"/>
      <c r="JES748" s="479"/>
      <c r="JET748" s="479"/>
      <c r="JEU748" s="479"/>
      <c r="JEV748" s="479"/>
      <c r="JEW748" s="479"/>
      <c r="JEX748" s="479"/>
      <c r="JEY748" s="479"/>
      <c r="JEZ748" s="479"/>
      <c r="JFA748" s="479"/>
      <c r="JFB748" s="479"/>
      <c r="JFC748" s="479"/>
      <c r="JFD748" s="479"/>
      <c r="JFE748" s="479"/>
      <c r="JFF748" s="479"/>
      <c r="JFG748" s="479"/>
      <c r="JFH748" s="479"/>
      <c r="JFI748" s="479"/>
      <c r="JFJ748" s="479"/>
      <c r="JFK748" s="479"/>
      <c r="JFL748" s="479"/>
      <c r="JFM748" s="479"/>
      <c r="JFN748" s="479"/>
      <c r="JFO748" s="479"/>
      <c r="JFP748" s="479"/>
      <c r="JFQ748" s="479"/>
      <c r="JFR748" s="479"/>
      <c r="JFS748" s="479"/>
      <c r="JFT748" s="479"/>
      <c r="JFU748" s="479"/>
      <c r="JFV748" s="479"/>
      <c r="JFW748" s="479"/>
      <c r="JFX748" s="479"/>
      <c r="JFY748" s="479"/>
      <c r="JFZ748" s="479"/>
      <c r="JGA748" s="479"/>
      <c r="JGB748" s="479"/>
      <c r="JGC748" s="479"/>
      <c r="JGD748" s="479"/>
      <c r="JGE748" s="479"/>
      <c r="JGF748" s="479"/>
      <c r="JGG748" s="479"/>
      <c r="JGH748" s="479"/>
      <c r="JGI748" s="479"/>
      <c r="JGJ748" s="479"/>
      <c r="JGK748" s="479"/>
      <c r="JGL748" s="479"/>
      <c r="JGM748" s="479"/>
      <c r="JGN748" s="479"/>
      <c r="JGO748" s="479"/>
      <c r="JGP748" s="479"/>
      <c r="JGQ748" s="479"/>
      <c r="JGR748" s="479"/>
      <c r="JGS748" s="479"/>
      <c r="JGT748" s="479"/>
      <c r="JGU748" s="479"/>
      <c r="JGV748" s="479"/>
      <c r="JGW748" s="479"/>
      <c r="JGX748" s="479"/>
      <c r="JGY748" s="479"/>
      <c r="JGZ748" s="479"/>
      <c r="JHA748" s="479"/>
      <c r="JHB748" s="479"/>
      <c r="JHC748" s="479"/>
      <c r="JHD748" s="479"/>
      <c r="JHE748" s="479"/>
      <c r="JHF748" s="479"/>
      <c r="JHG748" s="479"/>
      <c r="JHH748" s="479"/>
      <c r="JHI748" s="479"/>
      <c r="JHJ748" s="479"/>
      <c r="JHK748" s="479"/>
      <c r="JHL748" s="479"/>
      <c r="JHM748" s="479"/>
      <c r="JHN748" s="479"/>
      <c r="JHO748" s="479"/>
      <c r="JHP748" s="479"/>
      <c r="JHQ748" s="479"/>
      <c r="JHR748" s="479"/>
      <c r="JHS748" s="479"/>
      <c r="JHT748" s="479"/>
      <c r="JHU748" s="479"/>
      <c r="JHV748" s="479"/>
      <c r="JHW748" s="479"/>
      <c r="JHX748" s="479"/>
      <c r="JHY748" s="479"/>
      <c r="JHZ748" s="479"/>
      <c r="JIA748" s="479"/>
      <c r="JIB748" s="479"/>
      <c r="JIC748" s="479"/>
      <c r="JID748" s="479"/>
      <c r="JIE748" s="479"/>
      <c r="JIF748" s="479"/>
      <c r="JIG748" s="479"/>
      <c r="JIH748" s="479"/>
      <c r="JII748" s="479"/>
      <c r="JIJ748" s="479"/>
      <c r="JIK748" s="479"/>
      <c r="JIL748" s="479"/>
      <c r="JIM748" s="479"/>
      <c r="JIN748" s="479"/>
      <c r="JIO748" s="479"/>
      <c r="JIP748" s="479"/>
      <c r="JIQ748" s="479"/>
      <c r="JIR748" s="479"/>
      <c r="JIS748" s="479"/>
      <c r="JIT748" s="479"/>
      <c r="JIU748" s="479"/>
      <c r="JIV748" s="479"/>
      <c r="JIW748" s="479"/>
      <c r="JIX748" s="479"/>
      <c r="JIY748" s="479"/>
      <c r="JIZ748" s="479"/>
      <c r="JJA748" s="479"/>
      <c r="JJB748" s="479"/>
      <c r="JJC748" s="479"/>
      <c r="JJD748" s="479"/>
      <c r="JJE748" s="479"/>
      <c r="JJF748" s="479"/>
      <c r="JJG748" s="479"/>
      <c r="JJH748" s="479"/>
      <c r="JJI748" s="479"/>
      <c r="JJJ748" s="479"/>
      <c r="JJK748" s="479"/>
      <c r="JJL748" s="479"/>
      <c r="JJM748" s="479"/>
      <c r="JJN748" s="479"/>
      <c r="JJO748" s="479"/>
      <c r="JJP748" s="479"/>
      <c r="JJQ748" s="479"/>
      <c r="JJR748" s="479"/>
      <c r="JJS748" s="479"/>
      <c r="JJT748" s="479"/>
      <c r="JJU748" s="479"/>
      <c r="JJV748" s="479"/>
      <c r="JJW748" s="479"/>
      <c r="JJX748" s="479"/>
      <c r="JJY748" s="479"/>
      <c r="JJZ748" s="479"/>
      <c r="JKA748" s="479"/>
      <c r="JKB748" s="479"/>
      <c r="JKC748" s="479"/>
      <c r="JKD748" s="479"/>
      <c r="JKE748" s="479"/>
      <c r="JKF748" s="479"/>
      <c r="JKG748" s="479"/>
      <c r="JKH748" s="479"/>
      <c r="JKI748" s="479"/>
      <c r="JKJ748" s="479"/>
      <c r="JKK748" s="479"/>
      <c r="JKL748" s="479"/>
      <c r="JKM748" s="479"/>
      <c r="JKN748" s="479"/>
      <c r="JKO748" s="479"/>
      <c r="JKP748" s="479"/>
      <c r="JKQ748" s="479"/>
      <c r="JKR748" s="479"/>
      <c r="JKS748" s="479"/>
      <c r="JKT748" s="479"/>
      <c r="JKU748" s="479"/>
      <c r="JKV748" s="479"/>
      <c r="JKW748" s="479"/>
      <c r="JKX748" s="479"/>
      <c r="JKY748" s="479"/>
      <c r="JKZ748" s="479"/>
      <c r="JLA748" s="479"/>
      <c r="JLB748" s="479"/>
      <c r="JLC748" s="479"/>
      <c r="JLD748" s="479"/>
      <c r="JLE748" s="479"/>
      <c r="JLF748" s="479"/>
      <c r="JLG748" s="479"/>
      <c r="JLH748" s="479"/>
      <c r="JLI748" s="479"/>
      <c r="JLJ748" s="479"/>
      <c r="JLK748" s="479"/>
      <c r="JLL748" s="479"/>
      <c r="JLM748" s="479"/>
      <c r="JLN748" s="479"/>
      <c r="JLO748" s="479"/>
      <c r="JLP748" s="479"/>
      <c r="JLQ748" s="479"/>
      <c r="JLR748" s="479"/>
      <c r="JLS748" s="479"/>
      <c r="JLT748" s="479"/>
      <c r="JLU748" s="479"/>
      <c r="JLV748" s="479"/>
      <c r="JLW748" s="479"/>
      <c r="JLX748" s="479"/>
      <c r="JLY748" s="479"/>
      <c r="JLZ748" s="479"/>
      <c r="JMA748" s="479"/>
      <c r="JMB748" s="479"/>
      <c r="JMC748" s="479"/>
      <c r="JMD748" s="479"/>
      <c r="JME748" s="479"/>
      <c r="JMF748" s="479"/>
      <c r="JMG748" s="479"/>
      <c r="JMH748" s="479"/>
      <c r="JMI748" s="479"/>
      <c r="JMJ748" s="479"/>
      <c r="JMK748" s="479"/>
      <c r="JML748" s="479"/>
      <c r="JMM748" s="479"/>
      <c r="JMN748" s="479"/>
      <c r="JMO748" s="479"/>
      <c r="JMP748" s="479"/>
      <c r="JMQ748" s="479"/>
      <c r="JMR748" s="479"/>
      <c r="JMS748" s="479"/>
      <c r="JMT748" s="479"/>
      <c r="JMU748" s="479"/>
      <c r="JMV748" s="479"/>
      <c r="JMW748" s="479"/>
      <c r="JMX748" s="479"/>
      <c r="JMY748" s="479"/>
      <c r="JMZ748" s="479"/>
      <c r="JNA748" s="479"/>
      <c r="JNB748" s="479"/>
      <c r="JNC748" s="479"/>
      <c r="JND748" s="479"/>
      <c r="JNE748" s="479"/>
      <c r="JNF748" s="479"/>
      <c r="JNG748" s="479"/>
      <c r="JNH748" s="479"/>
      <c r="JNI748" s="479"/>
      <c r="JNJ748" s="479"/>
      <c r="JNK748" s="479"/>
      <c r="JNL748" s="479"/>
      <c r="JNM748" s="479"/>
      <c r="JNN748" s="479"/>
      <c r="JNO748" s="479"/>
      <c r="JNP748" s="479"/>
      <c r="JNQ748" s="479"/>
      <c r="JNR748" s="479"/>
      <c r="JNS748" s="479"/>
      <c r="JNT748" s="479"/>
      <c r="JNU748" s="479"/>
      <c r="JNV748" s="479"/>
      <c r="JNW748" s="479"/>
      <c r="JNX748" s="479"/>
      <c r="JNY748" s="479"/>
      <c r="JNZ748" s="479"/>
      <c r="JOA748" s="479"/>
      <c r="JOB748" s="479"/>
      <c r="JOC748" s="479"/>
      <c r="JOD748" s="479"/>
      <c r="JOE748" s="479"/>
      <c r="JOF748" s="479"/>
      <c r="JOG748" s="479"/>
      <c r="JOH748" s="479"/>
      <c r="JOI748" s="479"/>
      <c r="JOJ748" s="479"/>
      <c r="JOK748" s="479"/>
      <c r="JOL748" s="479"/>
      <c r="JOM748" s="479"/>
      <c r="JON748" s="479"/>
      <c r="JOO748" s="479"/>
      <c r="JOP748" s="479"/>
      <c r="JOQ748" s="479"/>
      <c r="JOR748" s="479"/>
      <c r="JOS748" s="479"/>
      <c r="JOT748" s="479"/>
      <c r="JOU748" s="479"/>
      <c r="JOV748" s="479"/>
      <c r="JOW748" s="479"/>
      <c r="JOX748" s="479"/>
      <c r="JOY748" s="479"/>
      <c r="JOZ748" s="479"/>
      <c r="JPA748" s="479"/>
      <c r="JPB748" s="479"/>
      <c r="JPC748" s="479"/>
      <c r="JPD748" s="479"/>
      <c r="JPE748" s="479"/>
      <c r="JPF748" s="479"/>
      <c r="JPG748" s="479"/>
      <c r="JPH748" s="479"/>
      <c r="JPI748" s="479"/>
      <c r="JPJ748" s="479"/>
      <c r="JPK748" s="479"/>
      <c r="JPL748" s="479"/>
      <c r="JPM748" s="479"/>
      <c r="JPN748" s="479"/>
      <c r="JPO748" s="479"/>
      <c r="JPP748" s="479"/>
      <c r="JPQ748" s="479"/>
      <c r="JPR748" s="479"/>
      <c r="JPS748" s="479"/>
      <c r="JPT748" s="479"/>
      <c r="JPU748" s="479"/>
      <c r="JPV748" s="479"/>
      <c r="JPW748" s="479"/>
      <c r="JPX748" s="479"/>
      <c r="JPY748" s="479"/>
      <c r="JPZ748" s="479"/>
      <c r="JQA748" s="479"/>
      <c r="JQB748" s="479"/>
      <c r="JQC748" s="479"/>
      <c r="JQD748" s="479"/>
      <c r="JQE748" s="479"/>
      <c r="JQF748" s="479"/>
      <c r="JQG748" s="479"/>
      <c r="JQH748" s="479"/>
      <c r="JQI748" s="479"/>
      <c r="JQJ748" s="479"/>
      <c r="JQK748" s="479"/>
      <c r="JQL748" s="479"/>
      <c r="JQM748" s="479"/>
      <c r="JQN748" s="479"/>
      <c r="JQO748" s="479"/>
      <c r="JQP748" s="479"/>
      <c r="JQQ748" s="479"/>
      <c r="JQR748" s="479"/>
      <c r="JQS748" s="479"/>
      <c r="JQT748" s="479"/>
      <c r="JQU748" s="479"/>
      <c r="JQV748" s="479"/>
      <c r="JQW748" s="479"/>
      <c r="JQX748" s="479"/>
      <c r="JQY748" s="479"/>
      <c r="JQZ748" s="479"/>
      <c r="JRA748" s="479"/>
      <c r="JRB748" s="479"/>
      <c r="JRC748" s="479"/>
      <c r="JRD748" s="479"/>
      <c r="JRE748" s="479"/>
      <c r="JRF748" s="479"/>
      <c r="JRG748" s="479"/>
      <c r="JRH748" s="479"/>
      <c r="JRI748" s="479"/>
      <c r="JRJ748" s="479"/>
      <c r="JRK748" s="479"/>
      <c r="JRL748" s="479"/>
      <c r="JRM748" s="479"/>
      <c r="JRN748" s="479"/>
      <c r="JRO748" s="479"/>
      <c r="JRP748" s="479"/>
      <c r="JRQ748" s="479"/>
      <c r="JRR748" s="479"/>
      <c r="JRS748" s="479"/>
      <c r="JRT748" s="479"/>
      <c r="JRU748" s="479"/>
      <c r="JRV748" s="479"/>
      <c r="JRW748" s="479"/>
      <c r="JRX748" s="479"/>
      <c r="JRY748" s="479"/>
      <c r="JRZ748" s="479"/>
      <c r="JSA748" s="479"/>
      <c r="JSB748" s="479"/>
      <c r="JSC748" s="479"/>
      <c r="JSD748" s="479"/>
      <c r="JSE748" s="479"/>
      <c r="JSF748" s="479"/>
      <c r="JSG748" s="479"/>
      <c r="JSH748" s="479"/>
      <c r="JSI748" s="479"/>
      <c r="JSJ748" s="479"/>
      <c r="JSK748" s="479"/>
      <c r="JSL748" s="479"/>
      <c r="JSM748" s="479"/>
      <c r="JSN748" s="479"/>
      <c r="JSO748" s="479"/>
      <c r="JSP748" s="479"/>
      <c r="JSQ748" s="479"/>
      <c r="JSR748" s="479"/>
      <c r="JSS748" s="479"/>
      <c r="JST748" s="479"/>
      <c r="JSU748" s="479"/>
      <c r="JSV748" s="479"/>
      <c r="JSW748" s="479"/>
      <c r="JSX748" s="479"/>
      <c r="JSY748" s="479"/>
      <c r="JSZ748" s="479"/>
      <c r="JTA748" s="479"/>
      <c r="JTB748" s="479"/>
      <c r="JTC748" s="479"/>
      <c r="JTD748" s="479"/>
      <c r="JTE748" s="479"/>
      <c r="JTF748" s="479"/>
      <c r="JTG748" s="479"/>
      <c r="JTH748" s="479"/>
      <c r="JTI748" s="479"/>
      <c r="JTJ748" s="479"/>
      <c r="JTK748" s="479"/>
      <c r="JTL748" s="479"/>
      <c r="JTM748" s="479"/>
      <c r="JTN748" s="479"/>
      <c r="JTO748" s="479"/>
      <c r="JTP748" s="479"/>
      <c r="JTQ748" s="479"/>
      <c r="JTR748" s="479"/>
      <c r="JTS748" s="479"/>
      <c r="JTT748" s="479"/>
      <c r="JTU748" s="479"/>
      <c r="JTV748" s="479"/>
      <c r="JTW748" s="479"/>
      <c r="JTX748" s="479"/>
      <c r="JTY748" s="479"/>
      <c r="JTZ748" s="479"/>
      <c r="JUA748" s="479"/>
      <c r="JUB748" s="479"/>
      <c r="JUC748" s="479"/>
      <c r="JUD748" s="479"/>
      <c r="JUE748" s="479"/>
      <c r="JUF748" s="479"/>
      <c r="JUG748" s="479"/>
      <c r="JUH748" s="479"/>
      <c r="JUI748" s="479"/>
      <c r="JUJ748" s="479"/>
      <c r="JUK748" s="479"/>
      <c r="JUL748" s="479"/>
      <c r="JUM748" s="479"/>
      <c r="JUN748" s="479"/>
      <c r="JUO748" s="479"/>
      <c r="JUP748" s="479"/>
      <c r="JUQ748" s="479"/>
      <c r="JUR748" s="479"/>
      <c r="JUS748" s="479"/>
      <c r="JUT748" s="479"/>
      <c r="JUU748" s="479"/>
      <c r="JUV748" s="479"/>
      <c r="JUW748" s="479"/>
      <c r="JUX748" s="479"/>
      <c r="JUY748" s="479"/>
      <c r="JUZ748" s="479"/>
      <c r="JVA748" s="479"/>
      <c r="JVB748" s="479"/>
      <c r="JVC748" s="479"/>
      <c r="JVD748" s="479"/>
      <c r="JVE748" s="479"/>
      <c r="JVF748" s="479"/>
      <c r="JVG748" s="479"/>
      <c r="JVH748" s="479"/>
      <c r="JVI748" s="479"/>
      <c r="JVJ748" s="479"/>
      <c r="JVK748" s="479"/>
      <c r="JVL748" s="479"/>
      <c r="JVM748" s="479"/>
      <c r="JVN748" s="479"/>
      <c r="JVO748" s="479"/>
      <c r="JVP748" s="479"/>
      <c r="JVQ748" s="479"/>
      <c r="JVR748" s="479"/>
      <c r="JVS748" s="479"/>
      <c r="JVT748" s="479"/>
      <c r="JVU748" s="479"/>
      <c r="JVV748" s="479"/>
      <c r="JVW748" s="479"/>
      <c r="JVX748" s="479"/>
      <c r="JVY748" s="479"/>
      <c r="JVZ748" s="479"/>
      <c r="JWA748" s="479"/>
      <c r="JWB748" s="479"/>
      <c r="JWC748" s="479"/>
      <c r="JWD748" s="479"/>
      <c r="JWE748" s="479"/>
      <c r="JWF748" s="479"/>
      <c r="JWG748" s="479"/>
      <c r="JWH748" s="479"/>
      <c r="JWI748" s="479"/>
      <c r="JWJ748" s="479"/>
      <c r="JWK748" s="479"/>
      <c r="JWL748" s="479"/>
      <c r="JWM748" s="479"/>
      <c r="JWN748" s="479"/>
      <c r="JWO748" s="479"/>
      <c r="JWP748" s="479"/>
      <c r="JWQ748" s="479"/>
      <c r="JWR748" s="479"/>
      <c r="JWS748" s="479"/>
      <c r="JWT748" s="479"/>
      <c r="JWU748" s="479"/>
      <c r="JWV748" s="479"/>
      <c r="JWW748" s="479"/>
      <c r="JWX748" s="479"/>
      <c r="JWY748" s="479"/>
      <c r="JWZ748" s="479"/>
      <c r="JXA748" s="479"/>
      <c r="JXB748" s="479"/>
      <c r="JXC748" s="479"/>
      <c r="JXD748" s="479"/>
      <c r="JXE748" s="479"/>
      <c r="JXF748" s="479"/>
      <c r="JXG748" s="479"/>
      <c r="JXH748" s="479"/>
      <c r="JXI748" s="479"/>
      <c r="JXJ748" s="479"/>
      <c r="JXK748" s="479"/>
      <c r="JXL748" s="479"/>
      <c r="JXM748" s="479"/>
      <c r="JXN748" s="479"/>
      <c r="JXO748" s="479"/>
      <c r="JXP748" s="479"/>
      <c r="JXQ748" s="479"/>
      <c r="JXR748" s="479"/>
      <c r="JXS748" s="479"/>
      <c r="JXT748" s="479"/>
      <c r="JXU748" s="479"/>
      <c r="JXV748" s="479"/>
      <c r="JXW748" s="479"/>
      <c r="JXX748" s="479"/>
      <c r="JXY748" s="479"/>
      <c r="JXZ748" s="479"/>
      <c r="JYA748" s="479"/>
      <c r="JYB748" s="479"/>
      <c r="JYC748" s="479"/>
      <c r="JYD748" s="479"/>
      <c r="JYE748" s="479"/>
      <c r="JYF748" s="479"/>
      <c r="JYG748" s="479"/>
      <c r="JYH748" s="479"/>
      <c r="JYI748" s="479"/>
      <c r="JYJ748" s="479"/>
      <c r="JYK748" s="479"/>
      <c r="JYL748" s="479"/>
      <c r="JYM748" s="479"/>
      <c r="JYN748" s="479"/>
      <c r="JYO748" s="479"/>
      <c r="JYP748" s="479"/>
      <c r="JYQ748" s="479"/>
      <c r="JYR748" s="479"/>
      <c r="JYS748" s="479"/>
      <c r="JYT748" s="479"/>
      <c r="JYU748" s="479"/>
      <c r="JYV748" s="479"/>
      <c r="JYW748" s="479"/>
      <c r="JYX748" s="479"/>
      <c r="JYY748" s="479"/>
      <c r="JYZ748" s="479"/>
      <c r="JZA748" s="479"/>
      <c r="JZB748" s="479"/>
      <c r="JZC748" s="479"/>
      <c r="JZD748" s="479"/>
      <c r="JZE748" s="479"/>
      <c r="JZF748" s="479"/>
      <c r="JZG748" s="479"/>
      <c r="JZH748" s="479"/>
      <c r="JZI748" s="479"/>
      <c r="JZJ748" s="479"/>
      <c r="JZK748" s="479"/>
      <c r="JZL748" s="479"/>
      <c r="JZM748" s="479"/>
      <c r="JZN748" s="479"/>
      <c r="JZO748" s="479"/>
      <c r="JZP748" s="479"/>
      <c r="JZQ748" s="479"/>
      <c r="JZR748" s="479"/>
      <c r="JZS748" s="479"/>
      <c r="JZT748" s="479"/>
      <c r="JZU748" s="479"/>
      <c r="JZV748" s="479"/>
      <c r="JZW748" s="479"/>
      <c r="JZX748" s="479"/>
      <c r="JZY748" s="479"/>
      <c r="JZZ748" s="479"/>
      <c r="KAA748" s="479"/>
      <c r="KAB748" s="479"/>
      <c r="KAC748" s="479"/>
      <c r="KAD748" s="479"/>
      <c r="KAE748" s="479"/>
      <c r="KAF748" s="479"/>
      <c r="KAG748" s="479"/>
      <c r="KAH748" s="479"/>
      <c r="KAI748" s="479"/>
      <c r="KAJ748" s="479"/>
      <c r="KAK748" s="479"/>
      <c r="KAL748" s="479"/>
      <c r="KAM748" s="479"/>
      <c r="KAN748" s="479"/>
      <c r="KAO748" s="479"/>
      <c r="KAP748" s="479"/>
      <c r="KAQ748" s="479"/>
      <c r="KAR748" s="479"/>
      <c r="KAS748" s="479"/>
      <c r="KAT748" s="479"/>
      <c r="KAU748" s="479"/>
      <c r="KAV748" s="479"/>
      <c r="KAW748" s="479"/>
      <c r="KAX748" s="479"/>
      <c r="KAY748" s="479"/>
      <c r="KAZ748" s="479"/>
      <c r="KBA748" s="479"/>
      <c r="KBB748" s="479"/>
      <c r="KBC748" s="479"/>
      <c r="KBD748" s="479"/>
      <c r="KBE748" s="479"/>
      <c r="KBF748" s="479"/>
      <c r="KBG748" s="479"/>
      <c r="KBH748" s="479"/>
      <c r="KBI748" s="479"/>
      <c r="KBJ748" s="479"/>
      <c r="KBK748" s="479"/>
      <c r="KBL748" s="479"/>
      <c r="KBM748" s="479"/>
      <c r="KBN748" s="479"/>
      <c r="KBO748" s="479"/>
      <c r="KBP748" s="479"/>
      <c r="KBQ748" s="479"/>
      <c r="KBR748" s="479"/>
      <c r="KBS748" s="479"/>
      <c r="KBT748" s="479"/>
      <c r="KBU748" s="479"/>
      <c r="KBV748" s="479"/>
      <c r="KBW748" s="479"/>
      <c r="KBX748" s="479"/>
      <c r="KBY748" s="479"/>
      <c r="KBZ748" s="479"/>
      <c r="KCA748" s="479"/>
      <c r="KCB748" s="479"/>
      <c r="KCC748" s="479"/>
      <c r="KCD748" s="479"/>
      <c r="KCE748" s="479"/>
      <c r="KCF748" s="479"/>
      <c r="KCG748" s="479"/>
      <c r="KCH748" s="479"/>
      <c r="KCI748" s="479"/>
      <c r="KCJ748" s="479"/>
      <c r="KCK748" s="479"/>
      <c r="KCL748" s="479"/>
      <c r="KCM748" s="479"/>
      <c r="KCN748" s="479"/>
      <c r="KCO748" s="479"/>
      <c r="KCP748" s="479"/>
      <c r="KCQ748" s="479"/>
      <c r="KCR748" s="479"/>
      <c r="KCS748" s="479"/>
      <c r="KCT748" s="479"/>
      <c r="KCU748" s="479"/>
      <c r="KCV748" s="479"/>
      <c r="KCW748" s="479"/>
      <c r="KCX748" s="479"/>
      <c r="KCY748" s="479"/>
      <c r="KCZ748" s="479"/>
      <c r="KDA748" s="479"/>
      <c r="KDB748" s="479"/>
      <c r="KDC748" s="479"/>
      <c r="KDD748" s="479"/>
      <c r="KDE748" s="479"/>
      <c r="KDF748" s="479"/>
      <c r="KDG748" s="479"/>
      <c r="KDH748" s="479"/>
      <c r="KDI748" s="479"/>
      <c r="KDJ748" s="479"/>
      <c r="KDK748" s="479"/>
      <c r="KDL748" s="479"/>
      <c r="KDM748" s="479"/>
      <c r="KDN748" s="479"/>
      <c r="KDO748" s="479"/>
      <c r="KDP748" s="479"/>
      <c r="KDQ748" s="479"/>
      <c r="KDR748" s="479"/>
      <c r="KDS748" s="479"/>
      <c r="KDT748" s="479"/>
      <c r="KDU748" s="479"/>
      <c r="KDV748" s="479"/>
      <c r="KDW748" s="479"/>
      <c r="KDX748" s="479"/>
      <c r="KDY748" s="479"/>
      <c r="KDZ748" s="479"/>
      <c r="KEA748" s="479"/>
      <c r="KEB748" s="479"/>
      <c r="KEC748" s="479"/>
      <c r="KED748" s="479"/>
      <c r="KEE748" s="479"/>
      <c r="KEF748" s="479"/>
      <c r="KEG748" s="479"/>
      <c r="KEH748" s="479"/>
      <c r="KEI748" s="479"/>
      <c r="KEJ748" s="479"/>
      <c r="KEK748" s="479"/>
      <c r="KEL748" s="479"/>
      <c r="KEM748" s="479"/>
      <c r="KEN748" s="479"/>
      <c r="KEO748" s="479"/>
      <c r="KEP748" s="479"/>
      <c r="KEQ748" s="479"/>
      <c r="KER748" s="479"/>
      <c r="KES748" s="479"/>
      <c r="KET748" s="479"/>
      <c r="KEU748" s="479"/>
      <c r="KEV748" s="479"/>
      <c r="KEW748" s="479"/>
      <c r="KEX748" s="479"/>
      <c r="KEY748" s="479"/>
      <c r="KEZ748" s="479"/>
      <c r="KFA748" s="479"/>
      <c r="KFB748" s="479"/>
      <c r="KFC748" s="479"/>
      <c r="KFD748" s="479"/>
      <c r="KFE748" s="479"/>
      <c r="KFF748" s="479"/>
      <c r="KFG748" s="479"/>
      <c r="KFH748" s="479"/>
      <c r="KFI748" s="479"/>
      <c r="KFJ748" s="479"/>
      <c r="KFK748" s="479"/>
      <c r="KFL748" s="479"/>
      <c r="KFM748" s="479"/>
      <c r="KFN748" s="479"/>
      <c r="KFO748" s="479"/>
      <c r="KFP748" s="479"/>
      <c r="KFQ748" s="479"/>
      <c r="KFR748" s="479"/>
      <c r="KFS748" s="479"/>
      <c r="KFT748" s="479"/>
      <c r="KFU748" s="479"/>
      <c r="KFV748" s="479"/>
      <c r="KFW748" s="479"/>
      <c r="KFX748" s="479"/>
      <c r="KFY748" s="479"/>
      <c r="KFZ748" s="479"/>
      <c r="KGA748" s="479"/>
      <c r="KGB748" s="479"/>
      <c r="KGC748" s="479"/>
      <c r="KGD748" s="479"/>
      <c r="KGE748" s="479"/>
      <c r="KGF748" s="479"/>
      <c r="KGG748" s="479"/>
      <c r="KGH748" s="479"/>
      <c r="KGI748" s="479"/>
      <c r="KGJ748" s="479"/>
      <c r="KGK748" s="479"/>
      <c r="KGL748" s="479"/>
      <c r="KGM748" s="479"/>
      <c r="KGN748" s="479"/>
      <c r="KGO748" s="479"/>
      <c r="KGP748" s="479"/>
      <c r="KGQ748" s="479"/>
      <c r="KGR748" s="479"/>
      <c r="KGS748" s="479"/>
      <c r="KGT748" s="479"/>
      <c r="KGU748" s="479"/>
      <c r="KGV748" s="479"/>
      <c r="KGW748" s="479"/>
      <c r="KGX748" s="479"/>
      <c r="KGY748" s="479"/>
      <c r="KGZ748" s="479"/>
      <c r="KHA748" s="479"/>
      <c r="KHB748" s="479"/>
      <c r="KHC748" s="479"/>
      <c r="KHD748" s="479"/>
      <c r="KHE748" s="479"/>
      <c r="KHF748" s="479"/>
      <c r="KHG748" s="479"/>
      <c r="KHH748" s="479"/>
      <c r="KHI748" s="479"/>
      <c r="KHJ748" s="479"/>
      <c r="KHK748" s="479"/>
      <c r="KHL748" s="479"/>
      <c r="KHM748" s="479"/>
      <c r="KHN748" s="479"/>
      <c r="KHO748" s="479"/>
      <c r="KHP748" s="479"/>
      <c r="KHQ748" s="479"/>
      <c r="KHR748" s="479"/>
      <c r="KHS748" s="479"/>
      <c r="KHT748" s="479"/>
      <c r="KHU748" s="479"/>
      <c r="KHV748" s="479"/>
      <c r="KHW748" s="479"/>
      <c r="KHX748" s="479"/>
      <c r="KHY748" s="479"/>
      <c r="KHZ748" s="479"/>
      <c r="KIA748" s="479"/>
      <c r="KIB748" s="479"/>
      <c r="KIC748" s="479"/>
      <c r="KID748" s="479"/>
      <c r="KIE748" s="479"/>
      <c r="KIF748" s="479"/>
      <c r="KIG748" s="479"/>
      <c r="KIH748" s="479"/>
      <c r="KII748" s="479"/>
      <c r="KIJ748" s="479"/>
      <c r="KIK748" s="479"/>
      <c r="KIL748" s="479"/>
      <c r="KIM748" s="479"/>
      <c r="KIN748" s="479"/>
      <c r="KIO748" s="479"/>
      <c r="KIP748" s="479"/>
      <c r="KIQ748" s="479"/>
      <c r="KIR748" s="479"/>
      <c r="KIS748" s="479"/>
      <c r="KIT748" s="479"/>
      <c r="KIU748" s="479"/>
      <c r="KIV748" s="479"/>
      <c r="KIW748" s="479"/>
      <c r="KIX748" s="479"/>
      <c r="KIY748" s="479"/>
      <c r="KIZ748" s="479"/>
      <c r="KJA748" s="479"/>
      <c r="KJB748" s="479"/>
      <c r="KJC748" s="479"/>
      <c r="KJD748" s="479"/>
      <c r="KJE748" s="479"/>
      <c r="KJF748" s="479"/>
      <c r="KJG748" s="479"/>
      <c r="KJH748" s="479"/>
      <c r="KJI748" s="479"/>
      <c r="KJJ748" s="479"/>
      <c r="KJK748" s="479"/>
      <c r="KJL748" s="479"/>
      <c r="KJM748" s="479"/>
      <c r="KJN748" s="479"/>
      <c r="KJO748" s="479"/>
      <c r="KJP748" s="479"/>
      <c r="KJQ748" s="479"/>
      <c r="KJR748" s="479"/>
      <c r="KJS748" s="479"/>
      <c r="KJT748" s="479"/>
      <c r="KJU748" s="479"/>
      <c r="KJV748" s="479"/>
      <c r="KJW748" s="479"/>
      <c r="KJX748" s="479"/>
      <c r="KJY748" s="479"/>
      <c r="KJZ748" s="479"/>
      <c r="KKA748" s="479"/>
      <c r="KKB748" s="479"/>
      <c r="KKC748" s="479"/>
      <c r="KKD748" s="479"/>
      <c r="KKE748" s="479"/>
      <c r="KKF748" s="479"/>
      <c r="KKG748" s="479"/>
      <c r="KKH748" s="479"/>
      <c r="KKI748" s="479"/>
      <c r="KKJ748" s="479"/>
      <c r="KKK748" s="479"/>
      <c r="KKL748" s="479"/>
      <c r="KKM748" s="479"/>
      <c r="KKN748" s="479"/>
      <c r="KKO748" s="479"/>
      <c r="KKP748" s="479"/>
      <c r="KKQ748" s="479"/>
      <c r="KKR748" s="479"/>
      <c r="KKS748" s="479"/>
      <c r="KKT748" s="479"/>
      <c r="KKU748" s="479"/>
      <c r="KKV748" s="479"/>
      <c r="KKW748" s="479"/>
      <c r="KKX748" s="479"/>
      <c r="KKY748" s="479"/>
      <c r="KKZ748" s="479"/>
      <c r="KLA748" s="479"/>
      <c r="KLB748" s="479"/>
      <c r="KLC748" s="479"/>
      <c r="KLD748" s="479"/>
      <c r="KLE748" s="479"/>
      <c r="KLF748" s="479"/>
      <c r="KLG748" s="479"/>
      <c r="KLH748" s="479"/>
      <c r="KLI748" s="479"/>
      <c r="KLJ748" s="479"/>
      <c r="KLK748" s="479"/>
      <c r="KLL748" s="479"/>
      <c r="KLM748" s="479"/>
      <c r="KLN748" s="479"/>
      <c r="KLO748" s="479"/>
      <c r="KLP748" s="479"/>
      <c r="KLQ748" s="479"/>
      <c r="KLR748" s="479"/>
      <c r="KLS748" s="479"/>
      <c r="KLT748" s="479"/>
      <c r="KLU748" s="479"/>
      <c r="KLV748" s="479"/>
      <c r="KLW748" s="479"/>
      <c r="KLX748" s="479"/>
      <c r="KLY748" s="479"/>
      <c r="KLZ748" s="479"/>
      <c r="KMA748" s="479"/>
      <c r="KMB748" s="479"/>
      <c r="KMC748" s="479"/>
      <c r="KMD748" s="479"/>
      <c r="KME748" s="479"/>
      <c r="KMF748" s="479"/>
      <c r="KMG748" s="479"/>
      <c r="KMH748" s="479"/>
      <c r="KMI748" s="479"/>
      <c r="KMJ748" s="479"/>
      <c r="KMK748" s="479"/>
      <c r="KML748" s="479"/>
      <c r="KMM748" s="479"/>
      <c r="KMN748" s="479"/>
      <c r="KMO748" s="479"/>
      <c r="KMP748" s="479"/>
      <c r="KMQ748" s="479"/>
      <c r="KMR748" s="479"/>
      <c r="KMS748" s="479"/>
      <c r="KMT748" s="479"/>
      <c r="KMU748" s="479"/>
      <c r="KMV748" s="479"/>
      <c r="KMW748" s="479"/>
      <c r="KMX748" s="479"/>
      <c r="KMY748" s="479"/>
      <c r="KMZ748" s="479"/>
      <c r="KNA748" s="479"/>
      <c r="KNB748" s="479"/>
      <c r="KNC748" s="479"/>
      <c r="KND748" s="479"/>
      <c r="KNE748" s="479"/>
      <c r="KNF748" s="479"/>
      <c r="KNG748" s="479"/>
      <c r="KNH748" s="479"/>
      <c r="KNI748" s="479"/>
      <c r="KNJ748" s="479"/>
      <c r="KNK748" s="479"/>
      <c r="KNL748" s="479"/>
      <c r="KNM748" s="479"/>
      <c r="KNN748" s="479"/>
      <c r="KNO748" s="479"/>
      <c r="KNP748" s="479"/>
      <c r="KNQ748" s="479"/>
      <c r="KNR748" s="479"/>
      <c r="KNS748" s="479"/>
      <c r="KNT748" s="479"/>
      <c r="KNU748" s="479"/>
      <c r="KNV748" s="479"/>
      <c r="KNW748" s="479"/>
      <c r="KNX748" s="479"/>
      <c r="KNY748" s="479"/>
      <c r="KNZ748" s="479"/>
      <c r="KOA748" s="479"/>
      <c r="KOB748" s="479"/>
      <c r="KOC748" s="479"/>
      <c r="KOD748" s="479"/>
      <c r="KOE748" s="479"/>
      <c r="KOF748" s="479"/>
      <c r="KOG748" s="479"/>
      <c r="KOH748" s="479"/>
      <c r="KOI748" s="479"/>
      <c r="KOJ748" s="479"/>
      <c r="KOK748" s="479"/>
      <c r="KOL748" s="479"/>
      <c r="KOM748" s="479"/>
      <c r="KON748" s="479"/>
      <c r="KOO748" s="479"/>
      <c r="KOP748" s="479"/>
      <c r="KOQ748" s="479"/>
      <c r="KOR748" s="479"/>
      <c r="KOS748" s="479"/>
      <c r="KOT748" s="479"/>
      <c r="KOU748" s="479"/>
      <c r="KOV748" s="479"/>
      <c r="KOW748" s="479"/>
      <c r="KOX748" s="479"/>
      <c r="KOY748" s="479"/>
      <c r="KOZ748" s="479"/>
      <c r="KPA748" s="479"/>
      <c r="KPB748" s="479"/>
      <c r="KPC748" s="479"/>
      <c r="KPD748" s="479"/>
      <c r="KPE748" s="479"/>
      <c r="KPF748" s="479"/>
      <c r="KPG748" s="479"/>
      <c r="KPH748" s="479"/>
      <c r="KPI748" s="479"/>
      <c r="KPJ748" s="479"/>
      <c r="KPK748" s="479"/>
      <c r="KPL748" s="479"/>
      <c r="KPM748" s="479"/>
      <c r="KPN748" s="479"/>
      <c r="KPO748" s="479"/>
      <c r="KPP748" s="479"/>
      <c r="KPQ748" s="479"/>
      <c r="KPR748" s="479"/>
      <c r="KPS748" s="479"/>
      <c r="KPT748" s="479"/>
      <c r="KPU748" s="479"/>
      <c r="KPV748" s="479"/>
      <c r="KPW748" s="479"/>
      <c r="KPX748" s="479"/>
      <c r="KPY748" s="479"/>
      <c r="KPZ748" s="479"/>
      <c r="KQA748" s="479"/>
      <c r="KQB748" s="479"/>
      <c r="KQC748" s="479"/>
      <c r="KQD748" s="479"/>
      <c r="KQE748" s="479"/>
      <c r="KQF748" s="479"/>
      <c r="KQG748" s="479"/>
      <c r="KQH748" s="479"/>
      <c r="KQI748" s="479"/>
      <c r="KQJ748" s="479"/>
      <c r="KQK748" s="479"/>
      <c r="KQL748" s="479"/>
      <c r="KQM748" s="479"/>
      <c r="KQN748" s="479"/>
      <c r="KQO748" s="479"/>
      <c r="KQP748" s="479"/>
      <c r="KQQ748" s="479"/>
      <c r="KQR748" s="479"/>
      <c r="KQS748" s="479"/>
      <c r="KQT748" s="479"/>
      <c r="KQU748" s="479"/>
      <c r="KQV748" s="479"/>
      <c r="KQW748" s="479"/>
      <c r="KQX748" s="479"/>
      <c r="KQY748" s="479"/>
      <c r="KQZ748" s="479"/>
      <c r="KRA748" s="479"/>
      <c r="KRB748" s="479"/>
      <c r="KRC748" s="479"/>
      <c r="KRD748" s="479"/>
      <c r="KRE748" s="479"/>
      <c r="KRF748" s="479"/>
      <c r="KRG748" s="479"/>
      <c r="KRH748" s="479"/>
      <c r="KRI748" s="479"/>
      <c r="KRJ748" s="479"/>
      <c r="KRK748" s="479"/>
      <c r="KRL748" s="479"/>
      <c r="KRM748" s="479"/>
      <c r="KRN748" s="479"/>
      <c r="KRO748" s="479"/>
      <c r="KRP748" s="479"/>
      <c r="KRQ748" s="479"/>
      <c r="KRR748" s="479"/>
      <c r="KRS748" s="479"/>
      <c r="KRT748" s="479"/>
      <c r="KRU748" s="479"/>
      <c r="KRV748" s="479"/>
      <c r="KRW748" s="479"/>
      <c r="KRX748" s="479"/>
      <c r="KRY748" s="479"/>
      <c r="KRZ748" s="479"/>
      <c r="KSA748" s="479"/>
      <c r="KSB748" s="479"/>
      <c r="KSC748" s="479"/>
      <c r="KSD748" s="479"/>
      <c r="KSE748" s="479"/>
      <c r="KSF748" s="479"/>
      <c r="KSG748" s="479"/>
      <c r="KSH748" s="479"/>
      <c r="KSI748" s="479"/>
      <c r="KSJ748" s="479"/>
      <c r="KSK748" s="479"/>
      <c r="KSL748" s="479"/>
      <c r="KSM748" s="479"/>
      <c r="KSN748" s="479"/>
      <c r="KSO748" s="479"/>
      <c r="KSP748" s="479"/>
      <c r="KSQ748" s="479"/>
      <c r="KSR748" s="479"/>
      <c r="KSS748" s="479"/>
      <c r="KST748" s="479"/>
      <c r="KSU748" s="479"/>
      <c r="KSV748" s="479"/>
      <c r="KSW748" s="479"/>
      <c r="KSX748" s="479"/>
      <c r="KSY748" s="479"/>
      <c r="KSZ748" s="479"/>
      <c r="KTA748" s="479"/>
      <c r="KTB748" s="479"/>
      <c r="KTC748" s="479"/>
      <c r="KTD748" s="479"/>
      <c r="KTE748" s="479"/>
      <c r="KTF748" s="479"/>
      <c r="KTG748" s="479"/>
      <c r="KTH748" s="479"/>
      <c r="KTI748" s="479"/>
      <c r="KTJ748" s="479"/>
      <c r="KTK748" s="479"/>
      <c r="KTL748" s="479"/>
      <c r="KTM748" s="479"/>
      <c r="KTN748" s="479"/>
      <c r="KTO748" s="479"/>
      <c r="KTP748" s="479"/>
      <c r="KTQ748" s="479"/>
      <c r="KTR748" s="479"/>
      <c r="KTS748" s="479"/>
      <c r="KTT748" s="479"/>
      <c r="KTU748" s="479"/>
      <c r="KTV748" s="479"/>
      <c r="KTW748" s="479"/>
      <c r="KTX748" s="479"/>
      <c r="KTY748" s="479"/>
      <c r="KTZ748" s="479"/>
      <c r="KUA748" s="479"/>
      <c r="KUB748" s="479"/>
      <c r="KUC748" s="479"/>
      <c r="KUD748" s="479"/>
      <c r="KUE748" s="479"/>
      <c r="KUF748" s="479"/>
      <c r="KUG748" s="479"/>
      <c r="KUH748" s="479"/>
      <c r="KUI748" s="479"/>
      <c r="KUJ748" s="479"/>
      <c r="KUK748" s="479"/>
      <c r="KUL748" s="479"/>
      <c r="KUM748" s="479"/>
      <c r="KUN748" s="479"/>
      <c r="KUO748" s="479"/>
      <c r="KUP748" s="479"/>
      <c r="KUQ748" s="479"/>
      <c r="KUR748" s="479"/>
      <c r="KUS748" s="479"/>
      <c r="KUT748" s="479"/>
      <c r="KUU748" s="479"/>
      <c r="KUV748" s="479"/>
      <c r="KUW748" s="479"/>
      <c r="KUX748" s="479"/>
      <c r="KUY748" s="479"/>
      <c r="KUZ748" s="479"/>
      <c r="KVA748" s="479"/>
      <c r="KVB748" s="479"/>
      <c r="KVC748" s="479"/>
      <c r="KVD748" s="479"/>
      <c r="KVE748" s="479"/>
      <c r="KVF748" s="479"/>
      <c r="KVG748" s="479"/>
      <c r="KVH748" s="479"/>
      <c r="KVI748" s="479"/>
      <c r="KVJ748" s="479"/>
      <c r="KVK748" s="479"/>
      <c r="KVL748" s="479"/>
      <c r="KVM748" s="479"/>
      <c r="KVN748" s="479"/>
      <c r="KVO748" s="479"/>
      <c r="KVP748" s="479"/>
      <c r="KVQ748" s="479"/>
      <c r="KVR748" s="479"/>
      <c r="KVS748" s="479"/>
      <c r="KVT748" s="479"/>
      <c r="KVU748" s="479"/>
      <c r="KVV748" s="479"/>
      <c r="KVW748" s="479"/>
      <c r="KVX748" s="479"/>
      <c r="KVY748" s="479"/>
      <c r="KVZ748" s="479"/>
      <c r="KWA748" s="479"/>
      <c r="KWB748" s="479"/>
      <c r="KWC748" s="479"/>
      <c r="KWD748" s="479"/>
      <c r="KWE748" s="479"/>
      <c r="KWF748" s="479"/>
      <c r="KWG748" s="479"/>
      <c r="KWH748" s="479"/>
      <c r="KWI748" s="479"/>
      <c r="KWJ748" s="479"/>
      <c r="KWK748" s="479"/>
      <c r="KWL748" s="479"/>
      <c r="KWM748" s="479"/>
      <c r="KWN748" s="479"/>
      <c r="KWO748" s="479"/>
      <c r="KWP748" s="479"/>
      <c r="KWQ748" s="479"/>
      <c r="KWR748" s="479"/>
      <c r="KWS748" s="479"/>
      <c r="KWT748" s="479"/>
      <c r="KWU748" s="479"/>
      <c r="KWV748" s="479"/>
      <c r="KWW748" s="479"/>
      <c r="KWX748" s="479"/>
      <c r="KWY748" s="479"/>
      <c r="KWZ748" s="479"/>
      <c r="KXA748" s="479"/>
      <c r="KXB748" s="479"/>
      <c r="KXC748" s="479"/>
      <c r="KXD748" s="479"/>
      <c r="KXE748" s="479"/>
      <c r="KXF748" s="479"/>
      <c r="KXG748" s="479"/>
      <c r="KXH748" s="479"/>
      <c r="KXI748" s="479"/>
      <c r="KXJ748" s="479"/>
      <c r="KXK748" s="479"/>
      <c r="KXL748" s="479"/>
      <c r="KXM748" s="479"/>
      <c r="KXN748" s="479"/>
      <c r="KXO748" s="479"/>
      <c r="KXP748" s="479"/>
      <c r="KXQ748" s="479"/>
      <c r="KXR748" s="479"/>
      <c r="KXS748" s="479"/>
      <c r="KXT748" s="479"/>
      <c r="KXU748" s="479"/>
      <c r="KXV748" s="479"/>
      <c r="KXW748" s="479"/>
      <c r="KXX748" s="479"/>
      <c r="KXY748" s="479"/>
      <c r="KXZ748" s="479"/>
      <c r="KYA748" s="479"/>
      <c r="KYB748" s="479"/>
      <c r="KYC748" s="479"/>
      <c r="KYD748" s="479"/>
      <c r="KYE748" s="479"/>
      <c r="KYF748" s="479"/>
      <c r="KYG748" s="479"/>
      <c r="KYH748" s="479"/>
      <c r="KYI748" s="479"/>
      <c r="KYJ748" s="479"/>
      <c r="KYK748" s="479"/>
      <c r="KYL748" s="479"/>
      <c r="KYM748" s="479"/>
      <c r="KYN748" s="479"/>
      <c r="KYO748" s="479"/>
      <c r="KYP748" s="479"/>
      <c r="KYQ748" s="479"/>
      <c r="KYR748" s="479"/>
      <c r="KYS748" s="479"/>
      <c r="KYT748" s="479"/>
      <c r="KYU748" s="479"/>
      <c r="KYV748" s="479"/>
      <c r="KYW748" s="479"/>
      <c r="KYX748" s="479"/>
      <c r="KYY748" s="479"/>
      <c r="KYZ748" s="479"/>
      <c r="KZA748" s="479"/>
      <c r="KZB748" s="479"/>
      <c r="KZC748" s="479"/>
      <c r="KZD748" s="479"/>
      <c r="KZE748" s="479"/>
      <c r="KZF748" s="479"/>
      <c r="KZG748" s="479"/>
      <c r="KZH748" s="479"/>
      <c r="KZI748" s="479"/>
      <c r="KZJ748" s="479"/>
      <c r="KZK748" s="479"/>
      <c r="KZL748" s="479"/>
      <c r="KZM748" s="479"/>
      <c r="KZN748" s="479"/>
      <c r="KZO748" s="479"/>
      <c r="KZP748" s="479"/>
      <c r="KZQ748" s="479"/>
      <c r="KZR748" s="479"/>
      <c r="KZS748" s="479"/>
      <c r="KZT748" s="479"/>
      <c r="KZU748" s="479"/>
      <c r="KZV748" s="479"/>
      <c r="KZW748" s="479"/>
      <c r="KZX748" s="479"/>
      <c r="KZY748" s="479"/>
      <c r="KZZ748" s="479"/>
      <c r="LAA748" s="479"/>
      <c r="LAB748" s="479"/>
      <c r="LAC748" s="479"/>
      <c r="LAD748" s="479"/>
      <c r="LAE748" s="479"/>
      <c r="LAF748" s="479"/>
      <c r="LAG748" s="479"/>
      <c r="LAH748" s="479"/>
      <c r="LAI748" s="479"/>
      <c r="LAJ748" s="479"/>
      <c r="LAK748" s="479"/>
      <c r="LAL748" s="479"/>
      <c r="LAM748" s="479"/>
      <c r="LAN748" s="479"/>
      <c r="LAO748" s="479"/>
      <c r="LAP748" s="479"/>
      <c r="LAQ748" s="479"/>
      <c r="LAR748" s="479"/>
      <c r="LAS748" s="479"/>
      <c r="LAT748" s="479"/>
      <c r="LAU748" s="479"/>
      <c r="LAV748" s="479"/>
      <c r="LAW748" s="479"/>
      <c r="LAX748" s="479"/>
      <c r="LAY748" s="479"/>
      <c r="LAZ748" s="479"/>
      <c r="LBA748" s="479"/>
      <c r="LBB748" s="479"/>
      <c r="LBC748" s="479"/>
      <c r="LBD748" s="479"/>
      <c r="LBE748" s="479"/>
      <c r="LBF748" s="479"/>
      <c r="LBG748" s="479"/>
      <c r="LBH748" s="479"/>
      <c r="LBI748" s="479"/>
      <c r="LBJ748" s="479"/>
      <c r="LBK748" s="479"/>
      <c r="LBL748" s="479"/>
      <c r="LBM748" s="479"/>
      <c r="LBN748" s="479"/>
      <c r="LBO748" s="479"/>
      <c r="LBP748" s="479"/>
      <c r="LBQ748" s="479"/>
      <c r="LBR748" s="479"/>
      <c r="LBS748" s="479"/>
      <c r="LBT748" s="479"/>
      <c r="LBU748" s="479"/>
      <c r="LBV748" s="479"/>
      <c r="LBW748" s="479"/>
      <c r="LBX748" s="479"/>
      <c r="LBY748" s="479"/>
      <c r="LBZ748" s="479"/>
      <c r="LCA748" s="479"/>
      <c r="LCB748" s="479"/>
      <c r="LCC748" s="479"/>
      <c r="LCD748" s="479"/>
      <c r="LCE748" s="479"/>
      <c r="LCF748" s="479"/>
      <c r="LCG748" s="479"/>
      <c r="LCH748" s="479"/>
      <c r="LCI748" s="479"/>
      <c r="LCJ748" s="479"/>
      <c r="LCK748" s="479"/>
      <c r="LCL748" s="479"/>
      <c r="LCM748" s="479"/>
      <c r="LCN748" s="479"/>
      <c r="LCO748" s="479"/>
      <c r="LCP748" s="479"/>
      <c r="LCQ748" s="479"/>
      <c r="LCR748" s="479"/>
      <c r="LCS748" s="479"/>
      <c r="LCT748" s="479"/>
      <c r="LCU748" s="479"/>
      <c r="LCV748" s="479"/>
      <c r="LCW748" s="479"/>
      <c r="LCX748" s="479"/>
      <c r="LCY748" s="479"/>
      <c r="LCZ748" s="479"/>
      <c r="LDA748" s="479"/>
      <c r="LDB748" s="479"/>
      <c r="LDC748" s="479"/>
      <c r="LDD748" s="479"/>
      <c r="LDE748" s="479"/>
      <c r="LDF748" s="479"/>
      <c r="LDG748" s="479"/>
      <c r="LDH748" s="479"/>
      <c r="LDI748" s="479"/>
      <c r="LDJ748" s="479"/>
      <c r="LDK748" s="479"/>
      <c r="LDL748" s="479"/>
      <c r="LDM748" s="479"/>
      <c r="LDN748" s="479"/>
      <c r="LDO748" s="479"/>
      <c r="LDP748" s="479"/>
      <c r="LDQ748" s="479"/>
      <c r="LDR748" s="479"/>
      <c r="LDS748" s="479"/>
      <c r="LDT748" s="479"/>
      <c r="LDU748" s="479"/>
      <c r="LDV748" s="479"/>
      <c r="LDW748" s="479"/>
      <c r="LDX748" s="479"/>
      <c r="LDY748" s="479"/>
      <c r="LDZ748" s="479"/>
      <c r="LEA748" s="479"/>
      <c r="LEB748" s="479"/>
      <c r="LEC748" s="479"/>
      <c r="LED748" s="479"/>
      <c r="LEE748" s="479"/>
      <c r="LEF748" s="479"/>
      <c r="LEG748" s="479"/>
      <c r="LEH748" s="479"/>
      <c r="LEI748" s="479"/>
      <c r="LEJ748" s="479"/>
      <c r="LEK748" s="479"/>
      <c r="LEL748" s="479"/>
      <c r="LEM748" s="479"/>
      <c r="LEN748" s="479"/>
      <c r="LEO748" s="479"/>
      <c r="LEP748" s="479"/>
      <c r="LEQ748" s="479"/>
      <c r="LER748" s="479"/>
      <c r="LES748" s="479"/>
      <c r="LET748" s="479"/>
      <c r="LEU748" s="479"/>
      <c r="LEV748" s="479"/>
      <c r="LEW748" s="479"/>
      <c r="LEX748" s="479"/>
      <c r="LEY748" s="479"/>
      <c r="LEZ748" s="479"/>
      <c r="LFA748" s="479"/>
      <c r="LFB748" s="479"/>
      <c r="LFC748" s="479"/>
      <c r="LFD748" s="479"/>
      <c r="LFE748" s="479"/>
      <c r="LFF748" s="479"/>
      <c r="LFG748" s="479"/>
      <c r="LFH748" s="479"/>
      <c r="LFI748" s="479"/>
      <c r="LFJ748" s="479"/>
      <c r="LFK748" s="479"/>
      <c r="LFL748" s="479"/>
      <c r="LFM748" s="479"/>
      <c r="LFN748" s="479"/>
      <c r="LFO748" s="479"/>
      <c r="LFP748" s="479"/>
      <c r="LFQ748" s="479"/>
      <c r="LFR748" s="479"/>
      <c r="LFS748" s="479"/>
      <c r="LFT748" s="479"/>
      <c r="LFU748" s="479"/>
      <c r="LFV748" s="479"/>
      <c r="LFW748" s="479"/>
      <c r="LFX748" s="479"/>
      <c r="LFY748" s="479"/>
      <c r="LFZ748" s="479"/>
      <c r="LGA748" s="479"/>
      <c r="LGB748" s="479"/>
      <c r="LGC748" s="479"/>
      <c r="LGD748" s="479"/>
      <c r="LGE748" s="479"/>
      <c r="LGF748" s="479"/>
      <c r="LGG748" s="479"/>
      <c r="LGH748" s="479"/>
      <c r="LGI748" s="479"/>
      <c r="LGJ748" s="479"/>
      <c r="LGK748" s="479"/>
      <c r="LGL748" s="479"/>
      <c r="LGM748" s="479"/>
      <c r="LGN748" s="479"/>
      <c r="LGO748" s="479"/>
      <c r="LGP748" s="479"/>
      <c r="LGQ748" s="479"/>
      <c r="LGR748" s="479"/>
      <c r="LGS748" s="479"/>
      <c r="LGT748" s="479"/>
      <c r="LGU748" s="479"/>
      <c r="LGV748" s="479"/>
      <c r="LGW748" s="479"/>
      <c r="LGX748" s="479"/>
      <c r="LGY748" s="479"/>
      <c r="LGZ748" s="479"/>
      <c r="LHA748" s="479"/>
      <c r="LHB748" s="479"/>
      <c r="LHC748" s="479"/>
      <c r="LHD748" s="479"/>
      <c r="LHE748" s="479"/>
      <c r="LHF748" s="479"/>
      <c r="LHG748" s="479"/>
      <c r="LHH748" s="479"/>
      <c r="LHI748" s="479"/>
      <c r="LHJ748" s="479"/>
      <c r="LHK748" s="479"/>
      <c r="LHL748" s="479"/>
      <c r="LHM748" s="479"/>
      <c r="LHN748" s="479"/>
      <c r="LHO748" s="479"/>
      <c r="LHP748" s="479"/>
      <c r="LHQ748" s="479"/>
      <c r="LHR748" s="479"/>
      <c r="LHS748" s="479"/>
      <c r="LHT748" s="479"/>
      <c r="LHU748" s="479"/>
      <c r="LHV748" s="479"/>
      <c r="LHW748" s="479"/>
      <c r="LHX748" s="479"/>
      <c r="LHY748" s="479"/>
      <c r="LHZ748" s="479"/>
      <c r="LIA748" s="479"/>
      <c r="LIB748" s="479"/>
      <c r="LIC748" s="479"/>
      <c r="LID748" s="479"/>
      <c r="LIE748" s="479"/>
      <c r="LIF748" s="479"/>
      <c r="LIG748" s="479"/>
      <c r="LIH748" s="479"/>
      <c r="LII748" s="479"/>
      <c r="LIJ748" s="479"/>
      <c r="LIK748" s="479"/>
      <c r="LIL748" s="479"/>
      <c r="LIM748" s="479"/>
      <c r="LIN748" s="479"/>
      <c r="LIO748" s="479"/>
      <c r="LIP748" s="479"/>
      <c r="LIQ748" s="479"/>
      <c r="LIR748" s="479"/>
      <c r="LIS748" s="479"/>
      <c r="LIT748" s="479"/>
      <c r="LIU748" s="479"/>
      <c r="LIV748" s="479"/>
      <c r="LIW748" s="479"/>
      <c r="LIX748" s="479"/>
      <c r="LIY748" s="479"/>
      <c r="LIZ748" s="479"/>
      <c r="LJA748" s="479"/>
      <c r="LJB748" s="479"/>
      <c r="LJC748" s="479"/>
      <c r="LJD748" s="479"/>
      <c r="LJE748" s="479"/>
      <c r="LJF748" s="479"/>
      <c r="LJG748" s="479"/>
      <c r="LJH748" s="479"/>
      <c r="LJI748" s="479"/>
      <c r="LJJ748" s="479"/>
      <c r="LJK748" s="479"/>
      <c r="LJL748" s="479"/>
      <c r="LJM748" s="479"/>
      <c r="LJN748" s="479"/>
      <c r="LJO748" s="479"/>
      <c r="LJP748" s="479"/>
      <c r="LJQ748" s="479"/>
      <c r="LJR748" s="479"/>
      <c r="LJS748" s="479"/>
      <c r="LJT748" s="479"/>
      <c r="LJU748" s="479"/>
      <c r="LJV748" s="479"/>
      <c r="LJW748" s="479"/>
      <c r="LJX748" s="479"/>
      <c r="LJY748" s="479"/>
      <c r="LJZ748" s="479"/>
      <c r="LKA748" s="479"/>
      <c r="LKB748" s="479"/>
      <c r="LKC748" s="479"/>
      <c r="LKD748" s="479"/>
      <c r="LKE748" s="479"/>
      <c r="LKF748" s="479"/>
      <c r="LKG748" s="479"/>
      <c r="LKH748" s="479"/>
      <c r="LKI748" s="479"/>
      <c r="LKJ748" s="479"/>
      <c r="LKK748" s="479"/>
      <c r="LKL748" s="479"/>
      <c r="LKM748" s="479"/>
      <c r="LKN748" s="479"/>
      <c r="LKO748" s="479"/>
      <c r="LKP748" s="479"/>
      <c r="LKQ748" s="479"/>
      <c r="LKR748" s="479"/>
      <c r="LKS748" s="479"/>
      <c r="LKT748" s="479"/>
      <c r="LKU748" s="479"/>
      <c r="LKV748" s="479"/>
      <c r="LKW748" s="479"/>
      <c r="LKX748" s="479"/>
      <c r="LKY748" s="479"/>
      <c r="LKZ748" s="479"/>
      <c r="LLA748" s="479"/>
      <c r="LLB748" s="479"/>
      <c r="LLC748" s="479"/>
      <c r="LLD748" s="479"/>
      <c r="LLE748" s="479"/>
      <c r="LLF748" s="479"/>
      <c r="LLG748" s="479"/>
      <c r="LLH748" s="479"/>
      <c r="LLI748" s="479"/>
      <c r="LLJ748" s="479"/>
      <c r="LLK748" s="479"/>
      <c r="LLL748" s="479"/>
      <c r="LLM748" s="479"/>
      <c r="LLN748" s="479"/>
      <c r="LLO748" s="479"/>
      <c r="LLP748" s="479"/>
      <c r="LLQ748" s="479"/>
      <c r="LLR748" s="479"/>
      <c r="LLS748" s="479"/>
      <c r="LLT748" s="479"/>
      <c r="LLU748" s="479"/>
      <c r="LLV748" s="479"/>
      <c r="LLW748" s="479"/>
      <c r="LLX748" s="479"/>
      <c r="LLY748" s="479"/>
      <c r="LLZ748" s="479"/>
      <c r="LMA748" s="479"/>
      <c r="LMB748" s="479"/>
      <c r="LMC748" s="479"/>
      <c r="LMD748" s="479"/>
      <c r="LME748" s="479"/>
      <c r="LMF748" s="479"/>
      <c r="LMG748" s="479"/>
      <c r="LMH748" s="479"/>
      <c r="LMI748" s="479"/>
      <c r="LMJ748" s="479"/>
      <c r="LMK748" s="479"/>
      <c r="LML748" s="479"/>
      <c r="LMM748" s="479"/>
      <c r="LMN748" s="479"/>
      <c r="LMO748" s="479"/>
      <c r="LMP748" s="479"/>
      <c r="LMQ748" s="479"/>
      <c r="LMR748" s="479"/>
      <c r="LMS748" s="479"/>
      <c r="LMT748" s="479"/>
      <c r="LMU748" s="479"/>
      <c r="LMV748" s="479"/>
      <c r="LMW748" s="479"/>
      <c r="LMX748" s="479"/>
      <c r="LMY748" s="479"/>
      <c r="LMZ748" s="479"/>
      <c r="LNA748" s="479"/>
      <c r="LNB748" s="479"/>
      <c r="LNC748" s="479"/>
      <c r="LND748" s="479"/>
      <c r="LNE748" s="479"/>
      <c r="LNF748" s="479"/>
      <c r="LNG748" s="479"/>
      <c r="LNH748" s="479"/>
      <c r="LNI748" s="479"/>
      <c r="LNJ748" s="479"/>
      <c r="LNK748" s="479"/>
      <c r="LNL748" s="479"/>
      <c r="LNM748" s="479"/>
      <c r="LNN748" s="479"/>
      <c r="LNO748" s="479"/>
      <c r="LNP748" s="479"/>
      <c r="LNQ748" s="479"/>
      <c r="LNR748" s="479"/>
      <c r="LNS748" s="479"/>
      <c r="LNT748" s="479"/>
      <c r="LNU748" s="479"/>
      <c r="LNV748" s="479"/>
      <c r="LNW748" s="479"/>
      <c r="LNX748" s="479"/>
      <c r="LNY748" s="479"/>
      <c r="LNZ748" s="479"/>
      <c r="LOA748" s="479"/>
      <c r="LOB748" s="479"/>
      <c r="LOC748" s="479"/>
      <c r="LOD748" s="479"/>
      <c r="LOE748" s="479"/>
      <c r="LOF748" s="479"/>
      <c r="LOG748" s="479"/>
      <c r="LOH748" s="479"/>
      <c r="LOI748" s="479"/>
      <c r="LOJ748" s="479"/>
      <c r="LOK748" s="479"/>
      <c r="LOL748" s="479"/>
      <c r="LOM748" s="479"/>
      <c r="LON748" s="479"/>
      <c r="LOO748" s="479"/>
      <c r="LOP748" s="479"/>
      <c r="LOQ748" s="479"/>
      <c r="LOR748" s="479"/>
      <c r="LOS748" s="479"/>
      <c r="LOT748" s="479"/>
      <c r="LOU748" s="479"/>
      <c r="LOV748" s="479"/>
      <c r="LOW748" s="479"/>
      <c r="LOX748" s="479"/>
      <c r="LOY748" s="479"/>
      <c r="LOZ748" s="479"/>
      <c r="LPA748" s="479"/>
      <c r="LPB748" s="479"/>
      <c r="LPC748" s="479"/>
      <c r="LPD748" s="479"/>
      <c r="LPE748" s="479"/>
      <c r="LPF748" s="479"/>
      <c r="LPG748" s="479"/>
      <c r="LPH748" s="479"/>
      <c r="LPI748" s="479"/>
      <c r="LPJ748" s="479"/>
      <c r="LPK748" s="479"/>
      <c r="LPL748" s="479"/>
      <c r="LPM748" s="479"/>
      <c r="LPN748" s="479"/>
      <c r="LPO748" s="479"/>
      <c r="LPP748" s="479"/>
      <c r="LPQ748" s="479"/>
      <c r="LPR748" s="479"/>
      <c r="LPS748" s="479"/>
      <c r="LPT748" s="479"/>
      <c r="LPU748" s="479"/>
      <c r="LPV748" s="479"/>
      <c r="LPW748" s="479"/>
      <c r="LPX748" s="479"/>
      <c r="LPY748" s="479"/>
      <c r="LPZ748" s="479"/>
      <c r="LQA748" s="479"/>
      <c r="LQB748" s="479"/>
      <c r="LQC748" s="479"/>
      <c r="LQD748" s="479"/>
      <c r="LQE748" s="479"/>
      <c r="LQF748" s="479"/>
      <c r="LQG748" s="479"/>
      <c r="LQH748" s="479"/>
      <c r="LQI748" s="479"/>
      <c r="LQJ748" s="479"/>
      <c r="LQK748" s="479"/>
      <c r="LQL748" s="479"/>
      <c r="LQM748" s="479"/>
      <c r="LQN748" s="479"/>
      <c r="LQO748" s="479"/>
      <c r="LQP748" s="479"/>
      <c r="LQQ748" s="479"/>
      <c r="LQR748" s="479"/>
      <c r="LQS748" s="479"/>
      <c r="LQT748" s="479"/>
      <c r="LQU748" s="479"/>
      <c r="LQV748" s="479"/>
      <c r="LQW748" s="479"/>
      <c r="LQX748" s="479"/>
      <c r="LQY748" s="479"/>
      <c r="LQZ748" s="479"/>
      <c r="LRA748" s="479"/>
      <c r="LRB748" s="479"/>
      <c r="LRC748" s="479"/>
      <c r="LRD748" s="479"/>
      <c r="LRE748" s="479"/>
      <c r="LRF748" s="479"/>
      <c r="LRG748" s="479"/>
      <c r="LRH748" s="479"/>
      <c r="LRI748" s="479"/>
      <c r="LRJ748" s="479"/>
      <c r="LRK748" s="479"/>
      <c r="LRL748" s="479"/>
      <c r="LRM748" s="479"/>
      <c r="LRN748" s="479"/>
      <c r="LRO748" s="479"/>
      <c r="LRP748" s="479"/>
      <c r="LRQ748" s="479"/>
      <c r="LRR748" s="479"/>
      <c r="LRS748" s="479"/>
      <c r="LRT748" s="479"/>
      <c r="LRU748" s="479"/>
      <c r="LRV748" s="479"/>
      <c r="LRW748" s="479"/>
      <c r="LRX748" s="479"/>
      <c r="LRY748" s="479"/>
      <c r="LRZ748" s="479"/>
      <c r="LSA748" s="479"/>
      <c r="LSB748" s="479"/>
      <c r="LSC748" s="479"/>
      <c r="LSD748" s="479"/>
      <c r="LSE748" s="479"/>
      <c r="LSF748" s="479"/>
      <c r="LSG748" s="479"/>
      <c r="LSH748" s="479"/>
      <c r="LSI748" s="479"/>
      <c r="LSJ748" s="479"/>
      <c r="LSK748" s="479"/>
      <c r="LSL748" s="479"/>
      <c r="LSM748" s="479"/>
      <c r="LSN748" s="479"/>
      <c r="LSO748" s="479"/>
      <c r="LSP748" s="479"/>
      <c r="LSQ748" s="479"/>
      <c r="LSR748" s="479"/>
      <c r="LSS748" s="479"/>
      <c r="LST748" s="479"/>
      <c r="LSU748" s="479"/>
      <c r="LSV748" s="479"/>
      <c r="LSW748" s="479"/>
      <c r="LSX748" s="479"/>
      <c r="LSY748" s="479"/>
      <c r="LSZ748" s="479"/>
      <c r="LTA748" s="479"/>
      <c r="LTB748" s="479"/>
      <c r="LTC748" s="479"/>
      <c r="LTD748" s="479"/>
      <c r="LTE748" s="479"/>
      <c r="LTF748" s="479"/>
      <c r="LTG748" s="479"/>
      <c r="LTH748" s="479"/>
      <c r="LTI748" s="479"/>
      <c r="LTJ748" s="479"/>
      <c r="LTK748" s="479"/>
      <c r="LTL748" s="479"/>
      <c r="LTM748" s="479"/>
      <c r="LTN748" s="479"/>
      <c r="LTO748" s="479"/>
      <c r="LTP748" s="479"/>
      <c r="LTQ748" s="479"/>
      <c r="LTR748" s="479"/>
      <c r="LTS748" s="479"/>
      <c r="LTT748" s="479"/>
      <c r="LTU748" s="479"/>
      <c r="LTV748" s="479"/>
      <c r="LTW748" s="479"/>
      <c r="LTX748" s="479"/>
      <c r="LTY748" s="479"/>
      <c r="LTZ748" s="479"/>
      <c r="LUA748" s="479"/>
      <c r="LUB748" s="479"/>
      <c r="LUC748" s="479"/>
      <c r="LUD748" s="479"/>
      <c r="LUE748" s="479"/>
      <c r="LUF748" s="479"/>
      <c r="LUG748" s="479"/>
      <c r="LUH748" s="479"/>
      <c r="LUI748" s="479"/>
      <c r="LUJ748" s="479"/>
      <c r="LUK748" s="479"/>
      <c r="LUL748" s="479"/>
      <c r="LUM748" s="479"/>
      <c r="LUN748" s="479"/>
      <c r="LUO748" s="479"/>
      <c r="LUP748" s="479"/>
      <c r="LUQ748" s="479"/>
      <c r="LUR748" s="479"/>
      <c r="LUS748" s="479"/>
      <c r="LUT748" s="479"/>
      <c r="LUU748" s="479"/>
      <c r="LUV748" s="479"/>
      <c r="LUW748" s="479"/>
      <c r="LUX748" s="479"/>
      <c r="LUY748" s="479"/>
      <c r="LUZ748" s="479"/>
      <c r="LVA748" s="479"/>
      <c r="LVB748" s="479"/>
      <c r="LVC748" s="479"/>
      <c r="LVD748" s="479"/>
      <c r="LVE748" s="479"/>
      <c r="LVF748" s="479"/>
      <c r="LVG748" s="479"/>
      <c r="LVH748" s="479"/>
      <c r="LVI748" s="479"/>
      <c r="LVJ748" s="479"/>
      <c r="LVK748" s="479"/>
      <c r="LVL748" s="479"/>
      <c r="LVM748" s="479"/>
      <c r="LVN748" s="479"/>
      <c r="LVO748" s="479"/>
      <c r="LVP748" s="479"/>
      <c r="LVQ748" s="479"/>
      <c r="LVR748" s="479"/>
      <c r="LVS748" s="479"/>
      <c r="LVT748" s="479"/>
      <c r="LVU748" s="479"/>
      <c r="LVV748" s="479"/>
      <c r="LVW748" s="479"/>
      <c r="LVX748" s="479"/>
      <c r="LVY748" s="479"/>
      <c r="LVZ748" s="479"/>
      <c r="LWA748" s="479"/>
      <c r="LWB748" s="479"/>
      <c r="LWC748" s="479"/>
      <c r="LWD748" s="479"/>
      <c r="LWE748" s="479"/>
      <c r="LWF748" s="479"/>
      <c r="LWG748" s="479"/>
      <c r="LWH748" s="479"/>
      <c r="LWI748" s="479"/>
      <c r="LWJ748" s="479"/>
      <c r="LWK748" s="479"/>
      <c r="LWL748" s="479"/>
      <c r="LWM748" s="479"/>
      <c r="LWN748" s="479"/>
      <c r="LWO748" s="479"/>
      <c r="LWP748" s="479"/>
      <c r="LWQ748" s="479"/>
      <c r="LWR748" s="479"/>
      <c r="LWS748" s="479"/>
      <c r="LWT748" s="479"/>
      <c r="LWU748" s="479"/>
      <c r="LWV748" s="479"/>
      <c r="LWW748" s="479"/>
      <c r="LWX748" s="479"/>
      <c r="LWY748" s="479"/>
      <c r="LWZ748" s="479"/>
      <c r="LXA748" s="479"/>
      <c r="LXB748" s="479"/>
      <c r="LXC748" s="479"/>
      <c r="LXD748" s="479"/>
      <c r="LXE748" s="479"/>
      <c r="LXF748" s="479"/>
      <c r="LXG748" s="479"/>
      <c r="LXH748" s="479"/>
      <c r="LXI748" s="479"/>
      <c r="LXJ748" s="479"/>
      <c r="LXK748" s="479"/>
      <c r="LXL748" s="479"/>
      <c r="LXM748" s="479"/>
      <c r="LXN748" s="479"/>
      <c r="LXO748" s="479"/>
      <c r="LXP748" s="479"/>
      <c r="LXQ748" s="479"/>
      <c r="LXR748" s="479"/>
      <c r="LXS748" s="479"/>
      <c r="LXT748" s="479"/>
      <c r="LXU748" s="479"/>
      <c r="LXV748" s="479"/>
      <c r="LXW748" s="479"/>
      <c r="LXX748" s="479"/>
      <c r="LXY748" s="479"/>
      <c r="LXZ748" s="479"/>
      <c r="LYA748" s="479"/>
      <c r="LYB748" s="479"/>
      <c r="LYC748" s="479"/>
      <c r="LYD748" s="479"/>
      <c r="LYE748" s="479"/>
      <c r="LYF748" s="479"/>
      <c r="LYG748" s="479"/>
      <c r="LYH748" s="479"/>
      <c r="LYI748" s="479"/>
      <c r="LYJ748" s="479"/>
      <c r="LYK748" s="479"/>
      <c r="LYL748" s="479"/>
      <c r="LYM748" s="479"/>
      <c r="LYN748" s="479"/>
      <c r="LYO748" s="479"/>
      <c r="LYP748" s="479"/>
      <c r="LYQ748" s="479"/>
      <c r="LYR748" s="479"/>
      <c r="LYS748" s="479"/>
      <c r="LYT748" s="479"/>
      <c r="LYU748" s="479"/>
      <c r="LYV748" s="479"/>
      <c r="LYW748" s="479"/>
      <c r="LYX748" s="479"/>
      <c r="LYY748" s="479"/>
      <c r="LYZ748" s="479"/>
      <c r="LZA748" s="479"/>
      <c r="LZB748" s="479"/>
      <c r="LZC748" s="479"/>
      <c r="LZD748" s="479"/>
      <c r="LZE748" s="479"/>
      <c r="LZF748" s="479"/>
      <c r="LZG748" s="479"/>
      <c r="LZH748" s="479"/>
      <c r="LZI748" s="479"/>
      <c r="LZJ748" s="479"/>
      <c r="LZK748" s="479"/>
      <c r="LZL748" s="479"/>
      <c r="LZM748" s="479"/>
      <c r="LZN748" s="479"/>
      <c r="LZO748" s="479"/>
      <c r="LZP748" s="479"/>
      <c r="LZQ748" s="479"/>
      <c r="LZR748" s="479"/>
      <c r="LZS748" s="479"/>
      <c r="LZT748" s="479"/>
      <c r="LZU748" s="479"/>
      <c r="LZV748" s="479"/>
      <c r="LZW748" s="479"/>
      <c r="LZX748" s="479"/>
      <c r="LZY748" s="479"/>
      <c r="LZZ748" s="479"/>
      <c r="MAA748" s="479"/>
      <c r="MAB748" s="479"/>
      <c r="MAC748" s="479"/>
      <c r="MAD748" s="479"/>
      <c r="MAE748" s="479"/>
      <c r="MAF748" s="479"/>
      <c r="MAG748" s="479"/>
      <c r="MAH748" s="479"/>
      <c r="MAI748" s="479"/>
      <c r="MAJ748" s="479"/>
      <c r="MAK748" s="479"/>
      <c r="MAL748" s="479"/>
      <c r="MAM748" s="479"/>
      <c r="MAN748" s="479"/>
      <c r="MAO748" s="479"/>
      <c r="MAP748" s="479"/>
      <c r="MAQ748" s="479"/>
      <c r="MAR748" s="479"/>
      <c r="MAS748" s="479"/>
      <c r="MAT748" s="479"/>
      <c r="MAU748" s="479"/>
      <c r="MAV748" s="479"/>
      <c r="MAW748" s="479"/>
      <c r="MAX748" s="479"/>
      <c r="MAY748" s="479"/>
      <c r="MAZ748" s="479"/>
      <c r="MBA748" s="479"/>
      <c r="MBB748" s="479"/>
      <c r="MBC748" s="479"/>
      <c r="MBD748" s="479"/>
      <c r="MBE748" s="479"/>
      <c r="MBF748" s="479"/>
      <c r="MBG748" s="479"/>
      <c r="MBH748" s="479"/>
      <c r="MBI748" s="479"/>
      <c r="MBJ748" s="479"/>
      <c r="MBK748" s="479"/>
      <c r="MBL748" s="479"/>
      <c r="MBM748" s="479"/>
      <c r="MBN748" s="479"/>
      <c r="MBO748" s="479"/>
      <c r="MBP748" s="479"/>
      <c r="MBQ748" s="479"/>
      <c r="MBR748" s="479"/>
      <c r="MBS748" s="479"/>
      <c r="MBT748" s="479"/>
      <c r="MBU748" s="479"/>
      <c r="MBV748" s="479"/>
      <c r="MBW748" s="479"/>
      <c r="MBX748" s="479"/>
      <c r="MBY748" s="479"/>
      <c r="MBZ748" s="479"/>
      <c r="MCA748" s="479"/>
      <c r="MCB748" s="479"/>
      <c r="MCC748" s="479"/>
      <c r="MCD748" s="479"/>
      <c r="MCE748" s="479"/>
      <c r="MCF748" s="479"/>
      <c r="MCG748" s="479"/>
      <c r="MCH748" s="479"/>
      <c r="MCI748" s="479"/>
      <c r="MCJ748" s="479"/>
      <c r="MCK748" s="479"/>
      <c r="MCL748" s="479"/>
      <c r="MCM748" s="479"/>
      <c r="MCN748" s="479"/>
      <c r="MCO748" s="479"/>
      <c r="MCP748" s="479"/>
      <c r="MCQ748" s="479"/>
      <c r="MCR748" s="479"/>
      <c r="MCS748" s="479"/>
      <c r="MCT748" s="479"/>
      <c r="MCU748" s="479"/>
      <c r="MCV748" s="479"/>
      <c r="MCW748" s="479"/>
      <c r="MCX748" s="479"/>
      <c r="MCY748" s="479"/>
      <c r="MCZ748" s="479"/>
      <c r="MDA748" s="479"/>
      <c r="MDB748" s="479"/>
      <c r="MDC748" s="479"/>
      <c r="MDD748" s="479"/>
      <c r="MDE748" s="479"/>
      <c r="MDF748" s="479"/>
      <c r="MDG748" s="479"/>
      <c r="MDH748" s="479"/>
      <c r="MDI748" s="479"/>
      <c r="MDJ748" s="479"/>
      <c r="MDK748" s="479"/>
      <c r="MDL748" s="479"/>
      <c r="MDM748" s="479"/>
      <c r="MDN748" s="479"/>
      <c r="MDO748" s="479"/>
      <c r="MDP748" s="479"/>
      <c r="MDQ748" s="479"/>
      <c r="MDR748" s="479"/>
      <c r="MDS748" s="479"/>
      <c r="MDT748" s="479"/>
      <c r="MDU748" s="479"/>
      <c r="MDV748" s="479"/>
      <c r="MDW748" s="479"/>
      <c r="MDX748" s="479"/>
      <c r="MDY748" s="479"/>
      <c r="MDZ748" s="479"/>
      <c r="MEA748" s="479"/>
      <c r="MEB748" s="479"/>
      <c r="MEC748" s="479"/>
      <c r="MED748" s="479"/>
      <c r="MEE748" s="479"/>
      <c r="MEF748" s="479"/>
      <c r="MEG748" s="479"/>
      <c r="MEH748" s="479"/>
      <c r="MEI748" s="479"/>
      <c r="MEJ748" s="479"/>
      <c r="MEK748" s="479"/>
      <c r="MEL748" s="479"/>
      <c r="MEM748" s="479"/>
      <c r="MEN748" s="479"/>
      <c r="MEO748" s="479"/>
      <c r="MEP748" s="479"/>
      <c r="MEQ748" s="479"/>
      <c r="MER748" s="479"/>
      <c r="MES748" s="479"/>
      <c r="MET748" s="479"/>
      <c r="MEU748" s="479"/>
      <c r="MEV748" s="479"/>
      <c r="MEW748" s="479"/>
      <c r="MEX748" s="479"/>
      <c r="MEY748" s="479"/>
      <c r="MEZ748" s="479"/>
      <c r="MFA748" s="479"/>
      <c r="MFB748" s="479"/>
      <c r="MFC748" s="479"/>
      <c r="MFD748" s="479"/>
      <c r="MFE748" s="479"/>
      <c r="MFF748" s="479"/>
      <c r="MFG748" s="479"/>
      <c r="MFH748" s="479"/>
      <c r="MFI748" s="479"/>
      <c r="MFJ748" s="479"/>
      <c r="MFK748" s="479"/>
      <c r="MFL748" s="479"/>
      <c r="MFM748" s="479"/>
      <c r="MFN748" s="479"/>
      <c r="MFO748" s="479"/>
      <c r="MFP748" s="479"/>
      <c r="MFQ748" s="479"/>
      <c r="MFR748" s="479"/>
      <c r="MFS748" s="479"/>
      <c r="MFT748" s="479"/>
      <c r="MFU748" s="479"/>
      <c r="MFV748" s="479"/>
      <c r="MFW748" s="479"/>
      <c r="MFX748" s="479"/>
      <c r="MFY748" s="479"/>
      <c r="MFZ748" s="479"/>
      <c r="MGA748" s="479"/>
      <c r="MGB748" s="479"/>
      <c r="MGC748" s="479"/>
      <c r="MGD748" s="479"/>
      <c r="MGE748" s="479"/>
      <c r="MGF748" s="479"/>
      <c r="MGG748" s="479"/>
      <c r="MGH748" s="479"/>
      <c r="MGI748" s="479"/>
      <c r="MGJ748" s="479"/>
      <c r="MGK748" s="479"/>
      <c r="MGL748" s="479"/>
      <c r="MGM748" s="479"/>
      <c r="MGN748" s="479"/>
      <c r="MGO748" s="479"/>
      <c r="MGP748" s="479"/>
      <c r="MGQ748" s="479"/>
      <c r="MGR748" s="479"/>
      <c r="MGS748" s="479"/>
      <c r="MGT748" s="479"/>
      <c r="MGU748" s="479"/>
      <c r="MGV748" s="479"/>
      <c r="MGW748" s="479"/>
      <c r="MGX748" s="479"/>
      <c r="MGY748" s="479"/>
      <c r="MGZ748" s="479"/>
      <c r="MHA748" s="479"/>
      <c r="MHB748" s="479"/>
      <c r="MHC748" s="479"/>
      <c r="MHD748" s="479"/>
      <c r="MHE748" s="479"/>
      <c r="MHF748" s="479"/>
      <c r="MHG748" s="479"/>
      <c r="MHH748" s="479"/>
      <c r="MHI748" s="479"/>
      <c r="MHJ748" s="479"/>
      <c r="MHK748" s="479"/>
      <c r="MHL748" s="479"/>
      <c r="MHM748" s="479"/>
      <c r="MHN748" s="479"/>
      <c r="MHO748" s="479"/>
      <c r="MHP748" s="479"/>
      <c r="MHQ748" s="479"/>
      <c r="MHR748" s="479"/>
      <c r="MHS748" s="479"/>
      <c r="MHT748" s="479"/>
      <c r="MHU748" s="479"/>
      <c r="MHV748" s="479"/>
      <c r="MHW748" s="479"/>
      <c r="MHX748" s="479"/>
      <c r="MHY748" s="479"/>
      <c r="MHZ748" s="479"/>
      <c r="MIA748" s="479"/>
      <c r="MIB748" s="479"/>
      <c r="MIC748" s="479"/>
      <c r="MID748" s="479"/>
      <c r="MIE748" s="479"/>
      <c r="MIF748" s="479"/>
      <c r="MIG748" s="479"/>
      <c r="MIH748" s="479"/>
      <c r="MII748" s="479"/>
      <c r="MIJ748" s="479"/>
      <c r="MIK748" s="479"/>
      <c r="MIL748" s="479"/>
      <c r="MIM748" s="479"/>
      <c r="MIN748" s="479"/>
      <c r="MIO748" s="479"/>
      <c r="MIP748" s="479"/>
      <c r="MIQ748" s="479"/>
      <c r="MIR748" s="479"/>
      <c r="MIS748" s="479"/>
      <c r="MIT748" s="479"/>
      <c r="MIU748" s="479"/>
      <c r="MIV748" s="479"/>
      <c r="MIW748" s="479"/>
      <c r="MIX748" s="479"/>
      <c r="MIY748" s="479"/>
      <c r="MIZ748" s="479"/>
      <c r="MJA748" s="479"/>
      <c r="MJB748" s="479"/>
      <c r="MJC748" s="479"/>
      <c r="MJD748" s="479"/>
      <c r="MJE748" s="479"/>
      <c r="MJF748" s="479"/>
      <c r="MJG748" s="479"/>
      <c r="MJH748" s="479"/>
      <c r="MJI748" s="479"/>
      <c r="MJJ748" s="479"/>
      <c r="MJK748" s="479"/>
      <c r="MJL748" s="479"/>
      <c r="MJM748" s="479"/>
      <c r="MJN748" s="479"/>
      <c r="MJO748" s="479"/>
      <c r="MJP748" s="479"/>
      <c r="MJQ748" s="479"/>
      <c r="MJR748" s="479"/>
      <c r="MJS748" s="479"/>
      <c r="MJT748" s="479"/>
      <c r="MJU748" s="479"/>
      <c r="MJV748" s="479"/>
      <c r="MJW748" s="479"/>
      <c r="MJX748" s="479"/>
      <c r="MJY748" s="479"/>
      <c r="MJZ748" s="479"/>
      <c r="MKA748" s="479"/>
      <c r="MKB748" s="479"/>
      <c r="MKC748" s="479"/>
      <c r="MKD748" s="479"/>
      <c r="MKE748" s="479"/>
      <c r="MKF748" s="479"/>
      <c r="MKG748" s="479"/>
      <c r="MKH748" s="479"/>
      <c r="MKI748" s="479"/>
      <c r="MKJ748" s="479"/>
      <c r="MKK748" s="479"/>
      <c r="MKL748" s="479"/>
      <c r="MKM748" s="479"/>
      <c r="MKN748" s="479"/>
      <c r="MKO748" s="479"/>
      <c r="MKP748" s="479"/>
      <c r="MKQ748" s="479"/>
      <c r="MKR748" s="479"/>
      <c r="MKS748" s="479"/>
      <c r="MKT748" s="479"/>
      <c r="MKU748" s="479"/>
      <c r="MKV748" s="479"/>
      <c r="MKW748" s="479"/>
      <c r="MKX748" s="479"/>
      <c r="MKY748" s="479"/>
      <c r="MKZ748" s="479"/>
      <c r="MLA748" s="479"/>
      <c r="MLB748" s="479"/>
      <c r="MLC748" s="479"/>
      <c r="MLD748" s="479"/>
      <c r="MLE748" s="479"/>
      <c r="MLF748" s="479"/>
      <c r="MLG748" s="479"/>
      <c r="MLH748" s="479"/>
      <c r="MLI748" s="479"/>
      <c r="MLJ748" s="479"/>
      <c r="MLK748" s="479"/>
      <c r="MLL748" s="479"/>
      <c r="MLM748" s="479"/>
      <c r="MLN748" s="479"/>
      <c r="MLO748" s="479"/>
      <c r="MLP748" s="479"/>
      <c r="MLQ748" s="479"/>
      <c r="MLR748" s="479"/>
      <c r="MLS748" s="479"/>
      <c r="MLT748" s="479"/>
      <c r="MLU748" s="479"/>
      <c r="MLV748" s="479"/>
      <c r="MLW748" s="479"/>
      <c r="MLX748" s="479"/>
      <c r="MLY748" s="479"/>
      <c r="MLZ748" s="479"/>
      <c r="MMA748" s="479"/>
      <c r="MMB748" s="479"/>
      <c r="MMC748" s="479"/>
      <c r="MMD748" s="479"/>
      <c r="MME748" s="479"/>
      <c r="MMF748" s="479"/>
      <c r="MMG748" s="479"/>
      <c r="MMH748" s="479"/>
      <c r="MMI748" s="479"/>
      <c r="MMJ748" s="479"/>
      <c r="MMK748" s="479"/>
      <c r="MML748" s="479"/>
      <c r="MMM748" s="479"/>
      <c r="MMN748" s="479"/>
      <c r="MMO748" s="479"/>
      <c r="MMP748" s="479"/>
      <c r="MMQ748" s="479"/>
      <c r="MMR748" s="479"/>
      <c r="MMS748" s="479"/>
      <c r="MMT748" s="479"/>
      <c r="MMU748" s="479"/>
      <c r="MMV748" s="479"/>
      <c r="MMW748" s="479"/>
      <c r="MMX748" s="479"/>
      <c r="MMY748" s="479"/>
      <c r="MMZ748" s="479"/>
      <c r="MNA748" s="479"/>
      <c r="MNB748" s="479"/>
      <c r="MNC748" s="479"/>
      <c r="MND748" s="479"/>
      <c r="MNE748" s="479"/>
      <c r="MNF748" s="479"/>
      <c r="MNG748" s="479"/>
      <c r="MNH748" s="479"/>
      <c r="MNI748" s="479"/>
      <c r="MNJ748" s="479"/>
      <c r="MNK748" s="479"/>
      <c r="MNL748" s="479"/>
      <c r="MNM748" s="479"/>
      <c r="MNN748" s="479"/>
      <c r="MNO748" s="479"/>
      <c r="MNP748" s="479"/>
      <c r="MNQ748" s="479"/>
      <c r="MNR748" s="479"/>
      <c r="MNS748" s="479"/>
      <c r="MNT748" s="479"/>
      <c r="MNU748" s="479"/>
      <c r="MNV748" s="479"/>
      <c r="MNW748" s="479"/>
      <c r="MNX748" s="479"/>
      <c r="MNY748" s="479"/>
      <c r="MNZ748" s="479"/>
      <c r="MOA748" s="479"/>
      <c r="MOB748" s="479"/>
      <c r="MOC748" s="479"/>
      <c r="MOD748" s="479"/>
      <c r="MOE748" s="479"/>
      <c r="MOF748" s="479"/>
      <c r="MOG748" s="479"/>
      <c r="MOH748" s="479"/>
      <c r="MOI748" s="479"/>
      <c r="MOJ748" s="479"/>
      <c r="MOK748" s="479"/>
      <c r="MOL748" s="479"/>
      <c r="MOM748" s="479"/>
      <c r="MON748" s="479"/>
      <c r="MOO748" s="479"/>
      <c r="MOP748" s="479"/>
      <c r="MOQ748" s="479"/>
      <c r="MOR748" s="479"/>
      <c r="MOS748" s="479"/>
      <c r="MOT748" s="479"/>
      <c r="MOU748" s="479"/>
      <c r="MOV748" s="479"/>
      <c r="MOW748" s="479"/>
      <c r="MOX748" s="479"/>
      <c r="MOY748" s="479"/>
      <c r="MOZ748" s="479"/>
      <c r="MPA748" s="479"/>
      <c r="MPB748" s="479"/>
      <c r="MPC748" s="479"/>
      <c r="MPD748" s="479"/>
      <c r="MPE748" s="479"/>
      <c r="MPF748" s="479"/>
      <c r="MPG748" s="479"/>
      <c r="MPH748" s="479"/>
      <c r="MPI748" s="479"/>
      <c r="MPJ748" s="479"/>
      <c r="MPK748" s="479"/>
      <c r="MPL748" s="479"/>
      <c r="MPM748" s="479"/>
      <c r="MPN748" s="479"/>
      <c r="MPO748" s="479"/>
      <c r="MPP748" s="479"/>
      <c r="MPQ748" s="479"/>
      <c r="MPR748" s="479"/>
      <c r="MPS748" s="479"/>
      <c r="MPT748" s="479"/>
      <c r="MPU748" s="479"/>
      <c r="MPV748" s="479"/>
      <c r="MPW748" s="479"/>
      <c r="MPX748" s="479"/>
      <c r="MPY748" s="479"/>
      <c r="MPZ748" s="479"/>
      <c r="MQA748" s="479"/>
      <c r="MQB748" s="479"/>
      <c r="MQC748" s="479"/>
      <c r="MQD748" s="479"/>
      <c r="MQE748" s="479"/>
      <c r="MQF748" s="479"/>
      <c r="MQG748" s="479"/>
      <c r="MQH748" s="479"/>
      <c r="MQI748" s="479"/>
      <c r="MQJ748" s="479"/>
      <c r="MQK748" s="479"/>
      <c r="MQL748" s="479"/>
      <c r="MQM748" s="479"/>
      <c r="MQN748" s="479"/>
      <c r="MQO748" s="479"/>
      <c r="MQP748" s="479"/>
      <c r="MQQ748" s="479"/>
      <c r="MQR748" s="479"/>
      <c r="MQS748" s="479"/>
      <c r="MQT748" s="479"/>
      <c r="MQU748" s="479"/>
      <c r="MQV748" s="479"/>
      <c r="MQW748" s="479"/>
      <c r="MQX748" s="479"/>
      <c r="MQY748" s="479"/>
      <c r="MQZ748" s="479"/>
      <c r="MRA748" s="479"/>
      <c r="MRB748" s="479"/>
      <c r="MRC748" s="479"/>
      <c r="MRD748" s="479"/>
      <c r="MRE748" s="479"/>
      <c r="MRF748" s="479"/>
      <c r="MRG748" s="479"/>
      <c r="MRH748" s="479"/>
      <c r="MRI748" s="479"/>
      <c r="MRJ748" s="479"/>
      <c r="MRK748" s="479"/>
      <c r="MRL748" s="479"/>
      <c r="MRM748" s="479"/>
      <c r="MRN748" s="479"/>
      <c r="MRO748" s="479"/>
      <c r="MRP748" s="479"/>
      <c r="MRQ748" s="479"/>
      <c r="MRR748" s="479"/>
      <c r="MRS748" s="479"/>
      <c r="MRT748" s="479"/>
      <c r="MRU748" s="479"/>
      <c r="MRV748" s="479"/>
      <c r="MRW748" s="479"/>
      <c r="MRX748" s="479"/>
      <c r="MRY748" s="479"/>
      <c r="MRZ748" s="479"/>
      <c r="MSA748" s="479"/>
      <c r="MSB748" s="479"/>
      <c r="MSC748" s="479"/>
      <c r="MSD748" s="479"/>
      <c r="MSE748" s="479"/>
      <c r="MSF748" s="479"/>
      <c r="MSG748" s="479"/>
      <c r="MSH748" s="479"/>
      <c r="MSI748" s="479"/>
      <c r="MSJ748" s="479"/>
      <c r="MSK748" s="479"/>
      <c r="MSL748" s="479"/>
      <c r="MSM748" s="479"/>
      <c r="MSN748" s="479"/>
      <c r="MSO748" s="479"/>
      <c r="MSP748" s="479"/>
      <c r="MSQ748" s="479"/>
      <c r="MSR748" s="479"/>
      <c r="MSS748" s="479"/>
      <c r="MST748" s="479"/>
      <c r="MSU748" s="479"/>
      <c r="MSV748" s="479"/>
      <c r="MSW748" s="479"/>
      <c r="MSX748" s="479"/>
      <c r="MSY748" s="479"/>
      <c r="MSZ748" s="479"/>
      <c r="MTA748" s="479"/>
      <c r="MTB748" s="479"/>
      <c r="MTC748" s="479"/>
      <c r="MTD748" s="479"/>
      <c r="MTE748" s="479"/>
      <c r="MTF748" s="479"/>
      <c r="MTG748" s="479"/>
      <c r="MTH748" s="479"/>
      <c r="MTI748" s="479"/>
      <c r="MTJ748" s="479"/>
      <c r="MTK748" s="479"/>
      <c r="MTL748" s="479"/>
      <c r="MTM748" s="479"/>
      <c r="MTN748" s="479"/>
      <c r="MTO748" s="479"/>
      <c r="MTP748" s="479"/>
      <c r="MTQ748" s="479"/>
      <c r="MTR748" s="479"/>
      <c r="MTS748" s="479"/>
      <c r="MTT748" s="479"/>
      <c r="MTU748" s="479"/>
      <c r="MTV748" s="479"/>
      <c r="MTW748" s="479"/>
      <c r="MTX748" s="479"/>
      <c r="MTY748" s="479"/>
      <c r="MTZ748" s="479"/>
      <c r="MUA748" s="479"/>
      <c r="MUB748" s="479"/>
      <c r="MUC748" s="479"/>
      <c r="MUD748" s="479"/>
      <c r="MUE748" s="479"/>
      <c r="MUF748" s="479"/>
      <c r="MUG748" s="479"/>
      <c r="MUH748" s="479"/>
      <c r="MUI748" s="479"/>
      <c r="MUJ748" s="479"/>
      <c r="MUK748" s="479"/>
      <c r="MUL748" s="479"/>
      <c r="MUM748" s="479"/>
      <c r="MUN748" s="479"/>
      <c r="MUO748" s="479"/>
      <c r="MUP748" s="479"/>
      <c r="MUQ748" s="479"/>
      <c r="MUR748" s="479"/>
      <c r="MUS748" s="479"/>
      <c r="MUT748" s="479"/>
      <c r="MUU748" s="479"/>
      <c r="MUV748" s="479"/>
      <c r="MUW748" s="479"/>
      <c r="MUX748" s="479"/>
      <c r="MUY748" s="479"/>
      <c r="MUZ748" s="479"/>
      <c r="MVA748" s="479"/>
      <c r="MVB748" s="479"/>
      <c r="MVC748" s="479"/>
      <c r="MVD748" s="479"/>
      <c r="MVE748" s="479"/>
      <c r="MVF748" s="479"/>
      <c r="MVG748" s="479"/>
      <c r="MVH748" s="479"/>
      <c r="MVI748" s="479"/>
      <c r="MVJ748" s="479"/>
      <c r="MVK748" s="479"/>
      <c r="MVL748" s="479"/>
      <c r="MVM748" s="479"/>
      <c r="MVN748" s="479"/>
      <c r="MVO748" s="479"/>
      <c r="MVP748" s="479"/>
      <c r="MVQ748" s="479"/>
      <c r="MVR748" s="479"/>
      <c r="MVS748" s="479"/>
      <c r="MVT748" s="479"/>
      <c r="MVU748" s="479"/>
      <c r="MVV748" s="479"/>
      <c r="MVW748" s="479"/>
      <c r="MVX748" s="479"/>
      <c r="MVY748" s="479"/>
      <c r="MVZ748" s="479"/>
      <c r="MWA748" s="479"/>
      <c r="MWB748" s="479"/>
      <c r="MWC748" s="479"/>
      <c r="MWD748" s="479"/>
      <c r="MWE748" s="479"/>
      <c r="MWF748" s="479"/>
      <c r="MWG748" s="479"/>
      <c r="MWH748" s="479"/>
      <c r="MWI748" s="479"/>
      <c r="MWJ748" s="479"/>
      <c r="MWK748" s="479"/>
      <c r="MWL748" s="479"/>
      <c r="MWM748" s="479"/>
      <c r="MWN748" s="479"/>
      <c r="MWO748" s="479"/>
      <c r="MWP748" s="479"/>
      <c r="MWQ748" s="479"/>
      <c r="MWR748" s="479"/>
      <c r="MWS748" s="479"/>
      <c r="MWT748" s="479"/>
      <c r="MWU748" s="479"/>
      <c r="MWV748" s="479"/>
      <c r="MWW748" s="479"/>
      <c r="MWX748" s="479"/>
      <c r="MWY748" s="479"/>
      <c r="MWZ748" s="479"/>
      <c r="MXA748" s="479"/>
      <c r="MXB748" s="479"/>
      <c r="MXC748" s="479"/>
      <c r="MXD748" s="479"/>
      <c r="MXE748" s="479"/>
      <c r="MXF748" s="479"/>
      <c r="MXG748" s="479"/>
      <c r="MXH748" s="479"/>
      <c r="MXI748" s="479"/>
      <c r="MXJ748" s="479"/>
      <c r="MXK748" s="479"/>
      <c r="MXL748" s="479"/>
      <c r="MXM748" s="479"/>
      <c r="MXN748" s="479"/>
      <c r="MXO748" s="479"/>
      <c r="MXP748" s="479"/>
      <c r="MXQ748" s="479"/>
      <c r="MXR748" s="479"/>
      <c r="MXS748" s="479"/>
      <c r="MXT748" s="479"/>
      <c r="MXU748" s="479"/>
      <c r="MXV748" s="479"/>
      <c r="MXW748" s="479"/>
      <c r="MXX748" s="479"/>
      <c r="MXY748" s="479"/>
      <c r="MXZ748" s="479"/>
      <c r="MYA748" s="479"/>
      <c r="MYB748" s="479"/>
      <c r="MYC748" s="479"/>
      <c r="MYD748" s="479"/>
      <c r="MYE748" s="479"/>
      <c r="MYF748" s="479"/>
      <c r="MYG748" s="479"/>
      <c r="MYH748" s="479"/>
      <c r="MYI748" s="479"/>
      <c r="MYJ748" s="479"/>
      <c r="MYK748" s="479"/>
      <c r="MYL748" s="479"/>
      <c r="MYM748" s="479"/>
      <c r="MYN748" s="479"/>
      <c r="MYO748" s="479"/>
      <c r="MYP748" s="479"/>
      <c r="MYQ748" s="479"/>
      <c r="MYR748" s="479"/>
      <c r="MYS748" s="479"/>
      <c r="MYT748" s="479"/>
      <c r="MYU748" s="479"/>
      <c r="MYV748" s="479"/>
      <c r="MYW748" s="479"/>
      <c r="MYX748" s="479"/>
      <c r="MYY748" s="479"/>
      <c r="MYZ748" s="479"/>
      <c r="MZA748" s="479"/>
      <c r="MZB748" s="479"/>
      <c r="MZC748" s="479"/>
      <c r="MZD748" s="479"/>
      <c r="MZE748" s="479"/>
      <c r="MZF748" s="479"/>
      <c r="MZG748" s="479"/>
      <c r="MZH748" s="479"/>
      <c r="MZI748" s="479"/>
      <c r="MZJ748" s="479"/>
      <c r="MZK748" s="479"/>
      <c r="MZL748" s="479"/>
      <c r="MZM748" s="479"/>
      <c r="MZN748" s="479"/>
      <c r="MZO748" s="479"/>
      <c r="MZP748" s="479"/>
      <c r="MZQ748" s="479"/>
      <c r="MZR748" s="479"/>
      <c r="MZS748" s="479"/>
      <c r="MZT748" s="479"/>
      <c r="MZU748" s="479"/>
      <c r="MZV748" s="479"/>
      <c r="MZW748" s="479"/>
      <c r="MZX748" s="479"/>
      <c r="MZY748" s="479"/>
      <c r="MZZ748" s="479"/>
      <c r="NAA748" s="479"/>
      <c r="NAB748" s="479"/>
      <c r="NAC748" s="479"/>
      <c r="NAD748" s="479"/>
      <c r="NAE748" s="479"/>
      <c r="NAF748" s="479"/>
      <c r="NAG748" s="479"/>
      <c r="NAH748" s="479"/>
      <c r="NAI748" s="479"/>
      <c r="NAJ748" s="479"/>
      <c r="NAK748" s="479"/>
      <c r="NAL748" s="479"/>
      <c r="NAM748" s="479"/>
      <c r="NAN748" s="479"/>
      <c r="NAO748" s="479"/>
      <c r="NAP748" s="479"/>
      <c r="NAQ748" s="479"/>
      <c r="NAR748" s="479"/>
      <c r="NAS748" s="479"/>
      <c r="NAT748" s="479"/>
      <c r="NAU748" s="479"/>
      <c r="NAV748" s="479"/>
      <c r="NAW748" s="479"/>
      <c r="NAX748" s="479"/>
      <c r="NAY748" s="479"/>
      <c r="NAZ748" s="479"/>
      <c r="NBA748" s="479"/>
      <c r="NBB748" s="479"/>
      <c r="NBC748" s="479"/>
      <c r="NBD748" s="479"/>
      <c r="NBE748" s="479"/>
      <c r="NBF748" s="479"/>
      <c r="NBG748" s="479"/>
      <c r="NBH748" s="479"/>
      <c r="NBI748" s="479"/>
      <c r="NBJ748" s="479"/>
      <c r="NBK748" s="479"/>
      <c r="NBL748" s="479"/>
      <c r="NBM748" s="479"/>
      <c r="NBN748" s="479"/>
      <c r="NBO748" s="479"/>
      <c r="NBP748" s="479"/>
      <c r="NBQ748" s="479"/>
      <c r="NBR748" s="479"/>
      <c r="NBS748" s="479"/>
      <c r="NBT748" s="479"/>
      <c r="NBU748" s="479"/>
      <c r="NBV748" s="479"/>
      <c r="NBW748" s="479"/>
      <c r="NBX748" s="479"/>
      <c r="NBY748" s="479"/>
      <c r="NBZ748" s="479"/>
      <c r="NCA748" s="479"/>
      <c r="NCB748" s="479"/>
      <c r="NCC748" s="479"/>
      <c r="NCD748" s="479"/>
      <c r="NCE748" s="479"/>
      <c r="NCF748" s="479"/>
      <c r="NCG748" s="479"/>
      <c r="NCH748" s="479"/>
      <c r="NCI748" s="479"/>
      <c r="NCJ748" s="479"/>
      <c r="NCK748" s="479"/>
      <c r="NCL748" s="479"/>
      <c r="NCM748" s="479"/>
      <c r="NCN748" s="479"/>
      <c r="NCO748" s="479"/>
      <c r="NCP748" s="479"/>
      <c r="NCQ748" s="479"/>
      <c r="NCR748" s="479"/>
      <c r="NCS748" s="479"/>
      <c r="NCT748" s="479"/>
      <c r="NCU748" s="479"/>
      <c r="NCV748" s="479"/>
      <c r="NCW748" s="479"/>
      <c r="NCX748" s="479"/>
      <c r="NCY748" s="479"/>
      <c r="NCZ748" s="479"/>
      <c r="NDA748" s="479"/>
      <c r="NDB748" s="479"/>
      <c r="NDC748" s="479"/>
      <c r="NDD748" s="479"/>
      <c r="NDE748" s="479"/>
      <c r="NDF748" s="479"/>
      <c r="NDG748" s="479"/>
      <c r="NDH748" s="479"/>
      <c r="NDI748" s="479"/>
      <c r="NDJ748" s="479"/>
      <c r="NDK748" s="479"/>
      <c r="NDL748" s="479"/>
      <c r="NDM748" s="479"/>
      <c r="NDN748" s="479"/>
      <c r="NDO748" s="479"/>
      <c r="NDP748" s="479"/>
      <c r="NDQ748" s="479"/>
      <c r="NDR748" s="479"/>
      <c r="NDS748" s="479"/>
      <c r="NDT748" s="479"/>
      <c r="NDU748" s="479"/>
      <c r="NDV748" s="479"/>
      <c r="NDW748" s="479"/>
      <c r="NDX748" s="479"/>
      <c r="NDY748" s="479"/>
      <c r="NDZ748" s="479"/>
      <c r="NEA748" s="479"/>
      <c r="NEB748" s="479"/>
      <c r="NEC748" s="479"/>
      <c r="NED748" s="479"/>
      <c r="NEE748" s="479"/>
      <c r="NEF748" s="479"/>
      <c r="NEG748" s="479"/>
      <c r="NEH748" s="479"/>
      <c r="NEI748" s="479"/>
      <c r="NEJ748" s="479"/>
      <c r="NEK748" s="479"/>
      <c r="NEL748" s="479"/>
      <c r="NEM748" s="479"/>
      <c r="NEN748" s="479"/>
      <c r="NEO748" s="479"/>
      <c r="NEP748" s="479"/>
      <c r="NEQ748" s="479"/>
      <c r="NER748" s="479"/>
      <c r="NES748" s="479"/>
      <c r="NET748" s="479"/>
      <c r="NEU748" s="479"/>
      <c r="NEV748" s="479"/>
      <c r="NEW748" s="479"/>
      <c r="NEX748" s="479"/>
      <c r="NEY748" s="479"/>
      <c r="NEZ748" s="479"/>
      <c r="NFA748" s="479"/>
      <c r="NFB748" s="479"/>
      <c r="NFC748" s="479"/>
      <c r="NFD748" s="479"/>
      <c r="NFE748" s="479"/>
      <c r="NFF748" s="479"/>
      <c r="NFG748" s="479"/>
      <c r="NFH748" s="479"/>
      <c r="NFI748" s="479"/>
      <c r="NFJ748" s="479"/>
      <c r="NFK748" s="479"/>
      <c r="NFL748" s="479"/>
      <c r="NFM748" s="479"/>
      <c r="NFN748" s="479"/>
      <c r="NFO748" s="479"/>
      <c r="NFP748" s="479"/>
      <c r="NFQ748" s="479"/>
      <c r="NFR748" s="479"/>
      <c r="NFS748" s="479"/>
      <c r="NFT748" s="479"/>
      <c r="NFU748" s="479"/>
      <c r="NFV748" s="479"/>
      <c r="NFW748" s="479"/>
      <c r="NFX748" s="479"/>
      <c r="NFY748" s="479"/>
      <c r="NFZ748" s="479"/>
      <c r="NGA748" s="479"/>
      <c r="NGB748" s="479"/>
      <c r="NGC748" s="479"/>
      <c r="NGD748" s="479"/>
      <c r="NGE748" s="479"/>
      <c r="NGF748" s="479"/>
      <c r="NGG748" s="479"/>
      <c r="NGH748" s="479"/>
      <c r="NGI748" s="479"/>
      <c r="NGJ748" s="479"/>
      <c r="NGK748" s="479"/>
      <c r="NGL748" s="479"/>
      <c r="NGM748" s="479"/>
      <c r="NGN748" s="479"/>
      <c r="NGO748" s="479"/>
      <c r="NGP748" s="479"/>
      <c r="NGQ748" s="479"/>
      <c r="NGR748" s="479"/>
      <c r="NGS748" s="479"/>
      <c r="NGT748" s="479"/>
      <c r="NGU748" s="479"/>
      <c r="NGV748" s="479"/>
      <c r="NGW748" s="479"/>
      <c r="NGX748" s="479"/>
      <c r="NGY748" s="479"/>
      <c r="NGZ748" s="479"/>
      <c r="NHA748" s="479"/>
      <c r="NHB748" s="479"/>
      <c r="NHC748" s="479"/>
      <c r="NHD748" s="479"/>
      <c r="NHE748" s="479"/>
      <c r="NHF748" s="479"/>
      <c r="NHG748" s="479"/>
      <c r="NHH748" s="479"/>
      <c r="NHI748" s="479"/>
      <c r="NHJ748" s="479"/>
      <c r="NHK748" s="479"/>
      <c r="NHL748" s="479"/>
      <c r="NHM748" s="479"/>
      <c r="NHN748" s="479"/>
      <c r="NHO748" s="479"/>
      <c r="NHP748" s="479"/>
      <c r="NHQ748" s="479"/>
      <c r="NHR748" s="479"/>
      <c r="NHS748" s="479"/>
      <c r="NHT748" s="479"/>
      <c r="NHU748" s="479"/>
      <c r="NHV748" s="479"/>
      <c r="NHW748" s="479"/>
      <c r="NHX748" s="479"/>
      <c r="NHY748" s="479"/>
      <c r="NHZ748" s="479"/>
      <c r="NIA748" s="479"/>
      <c r="NIB748" s="479"/>
      <c r="NIC748" s="479"/>
      <c r="NID748" s="479"/>
      <c r="NIE748" s="479"/>
      <c r="NIF748" s="479"/>
      <c r="NIG748" s="479"/>
      <c r="NIH748" s="479"/>
      <c r="NII748" s="479"/>
      <c r="NIJ748" s="479"/>
      <c r="NIK748" s="479"/>
      <c r="NIL748" s="479"/>
      <c r="NIM748" s="479"/>
      <c r="NIN748" s="479"/>
      <c r="NIO748" s="479"/>
      <c r="NIP748" s="479"/>
      <c r="NIQ748" s="479"/>
      <c r="NIR748" s="479"/>
      <c r="NIS748" s="479"/>
      <c r="NIT748" s="479"/>
      <c r="NIU748" s="479"/>
      <c r="NIV748" s="479"/>
      <c r="NIW748" s="479"/>
      <c r="NIX748" s="479"/>
      <c r="NIY748" s="479"/>
      <c r="NIZ748" s="479"/>
      <c r="NJA748" s="479"/>
      <c r="NJB748" s="479"/>
      <c r="NJC748" s="479"/>
      <c r="NJD748" s="479"/>
      <c r="NJE748" s="479"/>
      <c r="NJF748" s="479"/>
      <c r="NJG748" s="479"/>
      <c r="NJH748" s="479"/>
      <c r="NJI748" s="479"/>
      <c r="NJJ748" s="479"/>
      <c r="NJK748" s="479"/>
      <c r="NJL748" s="479"/>
      <c r="NJM748" s="479"/>
      <c r="NJN748" s="479"/>
      <c r="NJO748" s="479"/>
      <c r="NJP748" s="479"/>
      <c r="NJQ748" s="479"/>
      <c r="NJR748" s="479"/>
      <c r="NJS748" s="479"/>
      <c r="NJT748" s="479"/>
      <c r="NJU748" s="479"/>
      <c r="NJV748" s="479"/>
      <c r="NJW748" s="479"/>
      <c r="NJX748" s="479"/>
      <c r="NJY748" s="479"/>
      <c r="NJZ748" s="479"/>
      <c r="NKA748" s="479"/>
      <c r="NKB748" s="479"/>
      <c r="NKC748" s="479"/>
      <c r="NKD748" s="479"/>
      <c r="NKE748" s="479"/>
      <c r="NKF748" s="479"/>
      <c r="NKG748" s="479"/>
      <c r="NKH748" s="479"/>
      <c r="NKI748" s="479"/>
      <c r="NKJ748" s="479"/>
      <c r="NKK748" s="479"/>
      <c r="NKL748" s="479"/>
      <c r="NKM748" s="479"/>
      <c r="NKN748" s="479"/>
      <c r="NKO748" s="479"/>
      <c r="NKP748" s="479"/>
      <c r="NKQ748" s="479"/>
      <c r="NKR748" s="479"/>
      <c r="NKS748" s="479"/>
      <c r="NKT748" s="479"/>
      <c r="NKU748" s="479"/>
      <c r="NKV748" s="479"/>
      <c r="NKW748" s="479"/>
      <c r="NKX748" s="479"/>
      <c r="NKY748" s="479"/>
      <c r="NKZ748" s="479"/>
      <c r="NLA748" s="479"/>
      <c r="NLB748" s="479"/>
      <c r="NLC748" s="479"/>
      <c r="NLD748" s="479"/>
      <c r="NLE748" s="479"/>
      <c r="NLF748" s="479"/>
      <c r="NLG748" s="479"/>
      <c r="NLH748" s="479"/>
      <c r="NLI748" s="479"/>
      <c r="NLJ748" s="479"/>
      <c r="NLK748" s="479"/>
      <c r="NLL748" s="479"/>
      <c r="NLM748" s="479"/>
      <c r="NLN748" s="479"/>
      <c r="NLO748" s="479"/>
      <c r="NLP748" s="479"/>
      <c r="NLQ748" s="479"/>
      <c r="NLR748" s="479"/>
      <c r="NLS748" s="479"/>
      <c r="NLT748" s="479"/>
      <c r="NLU748" s="479"/>
      <c r="NLV748" s="479"/>
      <c r="NLW748" s="479"/>
      <c r="NLX748" s="479"/>
      <c r="NLY748" s="479"/>
      <c r="NLZ748" s="479"/>
      <c r="NMA748" s="479"/>
      <c r="NMB748" s="479"/>
      <c r="NMC748" s="479"/>
      <c r="NMD748" s="479"/>
      <c r="NME748" s="479"/>
      <c r="NMF748" s="479"/>
      <c r="NMG748" s="479"/>
      <c r="NMH748" s="479"/>
      <c r="NMI748" s="479"/>
      <c r="NMJ748" s="479"/>
      <c r="NMK748" s="479"/>
      <c r="NML748" s="479"/>
      <c r="NMM748" s="479"/>
      <c r="NMN748" s="479"/>
      <c r="NMO748" s="479"/>
      <c r="NMP748" s="479"/>
      <c r="NMQ748" s="479"/>
      <c r="NMR748" s="479"/>
      <c r="NMS748" s="479"/>
      <c r="NMT748" s="479"/>
      <c r="NMU748" s="479"/>
      <c r="NMV748" s="479"/>
      <c r="NMW748" s="479"/>
      <c r="NMX748" s="479"/>
      <c r="NMY748" s="479"/>
      <c r="NMZ748" s="479"/>
      <c r="NNA748" s="479"/>
      <c r="NNB748" s="479"/>
      <c r="NNC748" s="479"/>
      <c r="NND748" s="479"/>
      <c r="NNE748" s="479"/>
      <c r="NNF748" s="479"/>
      <c r="NNG748" s="479"/>
      <c r="NNH748" s="479"/>
      <c r="NNI748" s="479"/>
      <c r="NNJ748" s="479"/>
      <c r="NNK748" s="479"/>
      <c r="NNL748" s="479"/>
      <c r="NNM748" s="479"/>
      <c r="NNN748" s="479"/>
      <c r="NNO748" s="479"/>
      <c r="NNP748" s="479"/>
      <c r="NNQ748" s="479"/>
      <c r="NNR748" s="479"/>
      <c r="NNS748" s="479"/>
      <c r="NNT748" s="479"/>
      <c r="NNU748" s="479"/>
      <c r="NNV748" s="479"/>
      <c r="NNW748" s="479"/>
      <c r="NNX748" s="479"/>
      <c r="NNY748" s="479"/>
      <c r="NNZ748" s="479"/>
      <c r="NOA748" s="479"/>
      <c r="NOB748" s="479"/>
      <c r="NOC748" s="479"/>
      <c r="NOD748" s="479"/>
      <c r="NOE748" s="479"/>
      <c r="NOF748" s="479"/>
      <c r="NOG748" s="479"/>
      <c r="NOH748" s="479"/>
      <c r="NOI748" s="479"/>
      <c r="NOJ748" s="479"/>
      <c r="NOK748" s="479"/>
      <c r="NOL748" s="479"/>
      <c r="NOM748" s="479"/>
      <c r="NON748" s="479"/>
      <c r="NOO748" s="479"/>
      <c r="NOP748" s="479"/>
      <c r="NOQ748" s="479"/>
      <c r="NOR748" s="479"/>
      <c r="NOS748" s="479"/>
      <c r="NOT748" s="479"/>
      <c r="NOU748" s="479"/>
      <c r="NOV748" s="479"/>
      <c r="NOW748" s="479"/>
      <c r="NOX748" s="479"/>
      <c r="NOY748" s="479"/>
      <c r="NOZ748" s="479"/>
      <c r="NPA748" s="479"/>
      <c r="NPB748" s="479"/>
      <c r="NPC748" s="479"/>
      <c r="NPD748" s="479"/>
      <c r="NPE748" s="479"/>
      <c r="NPF748" s="479"/>
      <c r="NPG748" s="479"/>
      <c r="NPH748" s="479"/>
      <c r="NPI748" s="479"/>
      <c r="NPJ748" s="479"/>
      <c r="NPK748" s="479"/>
      <c r="NPL748" s="479"/>
      <c r="NPM748" s="479"/>
      <c r="NPN748" s="479"/>
      <c r="NPO748" s="479"/>
      <c r="NPP748" s="479"/>
      <c r="NPQ748" s="479"/>
      <c r="NPR748" s="479"/>
      <c r="NPS748" s="479"/>
      <c r="NPT748" s="479"/>
      <c r="NPU748" s="479"/>
      <c r="NPV748" s="479"/>
      <c r="NPW748" s="479"/>
      <c r="NPX748" s="479"/>
      <c r="NPY748" s="479"/>
      <c r="NPZ748" s="479"/>
      <c r="NQA748" s="479"/>
      <c r="NQB748" s="479"/>
      <c r="NQC748" s="479"/>
      <c r="NQD748" s="479"/>
      <c r="NQE748" s="479"/>
      <c r="NQF748" s="479"/>
      <c r="NQG748" s="479"/>
      <c r="NQH748" s="479"/>
      <c r="NQI748" s="479"/>
      <c r="NQJ748" s="479"/>
      <c r="NQK748" s="479"/>
      <c r="NQL748" s="479"/>
      <c r="NQM748" s="479"/>
      <c r="NQN748" s="479"/>
      <c r="NQO748" s="479"/>
      <c r="NQP748" s="479"/>
      <c r="NQQ748" s="479"/>
      <c r="NQR748" s="479"/>
      <c r="NQS748" s="479"/>
      <c r="NQT748" s="479"/>
      <c r="NQU748" s="479"/>
      <c r="NQV748" s="479"/>
      <c r="NQW748" s="479"/>
      <c r="NQX748" s="479"/>
      <c r="NQY748" s="479"/>
      <c r="NQZ748" s="479"/>
      <c r="NRA748" s="479"/>
      <c r="NRB748" s="479"/>
      <c r="NRC748" s="479"/>
      <c r="NRD748" s="479"/>
      <c r="NRE748" s="479"/>
      <c r="NRF748" s="479"/>
      <c r="NRG748" s="479"/>
      <c r="NRH748" s="479"/>
      <c r="NRI748" s="479"/>
      <c r="NRJ748" s="479"/>
      <c r="NRK748" s="479"/>
      <c r="NRL748" s="479"/>
      <c r="NRM748" s="479"/>
      <c r="NRN748" s="479"/>
      <c r="NRO748" s="479"/>
      <c r="NRP748" s="479"/>
      <c r="NRQ748" s="479"/>
      <c r="NRR748" s="479"/>
      <c r="NRS748" s="479"/>
      <c r="NRT748" s="479"/>
      <c r="NRU748" s="479"/>
      <c r="NRV748" s="479"/>
      <c r="NRW748" s="479"/>
      <c r="NRX748" s="479"/>
      <c r="NRY748" s="479"/>
      <c r="NRZ748" s="479"/>
      <c r="NSA748" s="479"/>
      <c r="NSB748" s="479"/>
      <c r="NSC748" s="479"/>
      <c r="NSD748" s="479"/>
      <c r="NSE748" s="479"/>
      <c r="NSF748" s="479"/>
      <c r="NSG748" s="479"/>
      <c r="NSH748" s="479"/>
      <c r="NSI748" s="479"/>
      <c r="NSJ748" s="479"/>
      <c r="NSK748" s="479"/>
      <c r="NSL748" s="479"/>
      <c r="NSM748" s="479"/>
      <c r="NSN748" s="479"/>
      <c r="NSO748" s="479"/>
      <c r="NSP748" s="479"/>
      <c r="NSQ748" s="479"/>
      <c r="NSR748" s="479"/>
      <c r="NSS748" s="479"/>
      <c r="NST748" s="479"/>
      <c r="NSU748" s="479"/>
      <c r="NSV748" s="479"/>
      <c r="NSW748" s="479"/>
      <c r="NSX748" s="479"/>
      <c r="NSY748" s="479"/>
      <c r="NSZ748" s="479"/>
      <c r="NTA748" s="479"/>
      <c r="NTB748" s="479"/>
      <c r="NTC748" s="479"/>
      <c r="NTD748" s="479"/>
      <c r="NTE748" s="479"/>
      <c r="NTF748" s="479"/>
      <c r="NTG748" s="479"/>
      <c r="NTH748" s="479"/>
      <c r="NTI748" s="479"/>
      <c r="NTJ748" s="479"/>
      <c r="NTK748" s="479"/>
      <c r="NTL748" s="479"/>
      <c r="NTM748" s="479"/>
      <c r="NTN748" s="479"/>
      <c r="NTO748" s="479"/>
      <c r="NTP748" s="479"/>
      <c r="NTQ748" s="479"/>
      <c r="NTR748" s="479"/>
      <c r="NTS748" s="479"/>
      <c r="NTT748" s="479"/>
      <c r="NTU748" s="479"/>
      <c r="NTV748" s="479"/>
      <c r="NTW748" s="479"/>
      <c r="NTX748" s="479"/>
      <c r="NTY748" s="479"/>
      <c r="NTZ748" s="479"/>
      <c r="NUA748" s="479"/>
      <c r="NUB748" s="479"/>
      <c r="NUC748" s="479"/>
      <c r="NUD748" s="479"/>
      <c r="NUE748" s="479"/>
      <c r="NUF748" s="479"/>
      <c r="NUG748" s="479"/>
      <c r="NUH748" s="479"/>
      <c r="NUI748" s="479"/>
      <c r="NUJ748" s="479"/>
      <c r="NUK748" s="479"/>
      <c r="NUL748" s="479"/>
      <c r="NUM748" s="479"/>
      <c r="NUN748" s="479"/>
      <c r="NUO748" s="479"/>
      <c r="NUP748" s="479"/>
      <c r="NUQ748" s="479"/>
      <c r="NUR748" s="479"/>
      <c r="NUS748" s="479"/>
      <c r="NUT748" s="479"/>
      <c r="NUU748" s="479"/>
      <c r="NUV748" s="479"/>
      <c r="NUW748" s="479"/>
      <c r="NUX748" s="479"/>
      <c r="NUY748" s="479"/>
      <c r="NUZ748" s="479"/>
      <c r="NVA748" s="479"/>
      <c r="NVB748" s="479"/>
      <c r="NVC748" s="479"/>
      <c r="NVD748" s="479"/>
      <c r="NVE748" s="479"/>
      <c r="NVF748" s="479"/>
      <c r="NVG748" s="479"/>
      <c r="NVH748" s="479"/>
      <c r="NVI748" s="479"/>
      <c r="NVJ748" s="479"/>
      <c r="NVK748" s="479"/>
      <c r="NVL748" s="479"/>
      <c r="NVM748" s="479"/>
      <c r="NVN748" s="479"/>
      <c r="NVO748" s="479"/>
      <c r="NVP748" s="479"/>
      <c r="NVQ748" s="479"/>
      <c r="NVR748" s="479"/>
      <c r="NVS748" s="479"/>
      <c r="NVT748" s="479"/>
      <c r="NVU748" s="479"/>
      <c r="NVV748" s="479"/>
      <c r="NVW748" s="479"/>
      <c r="NVX748" s="479"/>
      <c r="NVY748" s="479"/>
      <c r="NVZ748" s="479"/>
      <c r="NWA748" s="479"/>
      <c r="NWB748" s="479"/>
      <c r="NWC748" s="479"/>
      <c r="NWD748" s="479"/>
      <c r="NWE748" s="479"/>
      <c r="NWF748" s="479"/>
      <c r="NWG748" s="479"/>
      <c r="NWH748" s="479"/>
      <c r="NWI748" s="479"/>
      <c r="NWJ748" s="479"/>
      <c r="NWK748" s="479"/>
      <c r="NWL748" s="479"/>
      <c r="NWM748" s="479"/>
      <c r="NWN748" s="479"/>
      <c r="NWO748" s="479"/>
      <c r="NWP748" s="479"/>
      <c r="NWQ748" s="479"/>
      <c r="NWR748" s="479"/>
      <c r="NWS748" s="479"/>
      <c r="NWT748" s="479"/>
      <c r="NWU748" s="479"/>
      <c r="NWV748" s="479"/>
      <c r="NWW748" s="479"/>
      <c r="NWX748" s="479"/>
      <c r="NWY748" s="479"/>
      <c r="NWZ748" s="479"/>
      <c r="NXA748" s="479"/>
      <c r="NXB748" s="479"/>
      <c r="NXC748" s="479"/>
      <c r="NXD748" s="479"/>
      <c r="NXE748" s="479"/>
      <c r="NXF748" s="479"/>
      <c r="NXG748" s="479"/>
      <c r="NXH748" s="479"/>
      <c r="NXI748" s="479"/>
      <c r="NXJ748" s="479"/>
      <c r="NXK748" s="479"/>
      <c r="NXL748" s="479"/>
      <c r="NXM748" s="479"/>
      <c r="NXN748" s="479"/>
      <c r="NXO748" s="479"/>
      <c r="NXP748" s="479"/>
      <c r="NXQ748" s="479"/>
      <c r="NXR748" s="479"/>
      <c r="NXS748" s="479"/>
      <c r="NXT748" s="479"/>
      <c r="NXU748" s="479"/>
      <c r="NXV748" s="479"/>
      <c r="NXW748" s="479"/>
      <c r="NXX748" s="479"/>
      <c r="NXY748" s="479"/>
      <c r="NXZ748" s="479"/>
      <c r="NYA748" s="479"/>
      <c r="NYB748" s="479"/>
      <c r="NYC748" s="479"/>
      <c r="NYD748" s="479"/>
      <c r="NYE748" s="479"/>
      <c r="NYF748" s="479"/>
      <c r="NYG748" s="479"/>
      <c r="NYH748" s="479"/>
      <c r="NYI748" s="479"/>
      <c r="NYJ748" s="479"/>
      <c r="NYK748" s="479"/>
      <c r="NYL748" s="479"/>
      <c r="NYM748" s="479"/>
      <c r="NYN748" s="479"/>
      <c r="NYO748" s="479"/>
      <c r="NYP748" s="479"/>
      <c r="NYQ748" s="479"/>
      <c r="NYR748" s="479"/>
      <c r="NYS748" s="479"/>
      <c r="NYT748" s="479"/>
      <c r="NYU748" s="479"/>
      <c r="NYV748" s="479"/>
      <c r="NYW748" s="479"/>
      <c r="NYX748" s="479"/>
      <c r="NYY748" s="479"/>
      <c r="NYZ748" s="479"/>
      <c r="NZA748" s="479"/>
      <c r="NZB748" s="479"/>
      <c r="NZC748" s="479"/>
      <c r="NZD748" s="479"/>
      <c r="NZE748" s="479"/>
      <c r="NZF748" s="479"/>
      <c r="NZG748" s="479"/>
      <c r="NZH748" s="479"/>
      <c r="NZI748" s="479"/>
      <c r="NZJ748" s="479"/>
      <c r="NZK748" s="479"/>
      <c r="NZL748" s="479"/>
      <c r="NZM748" s="479"/>
      <c r="NZN748" s="479"/>
      <c r="NZO748" s="479"/>
      <c r="NZP748" s="479"/>
      <c r="NZQ748" s="479"/>
      <c r="NZR748" s="479"/>
      <c r="NZS748" s="479"/>
      <c r="NZT748" s="479"/>
      <c r="NZU748" s="479"/>
      <c r="NZV748" s="479"/>
      <c r="NZW748" s="479"/>
      <c r="NZX748" s="479"/>
      <c r="NZY748" s="479"/>
      <c r="NZZ748" s="479"/>
      <c r="OAA748" s="479"/>
      <c r="OAB748" s="479"/>
      <c r="OAC748" s="479"/>
      <c r="OAD748" s="479"/>
      <c r="OAE748" s="479"/>
      <c r="OAF748" s="479"/>
      <c r="OAG748" s="479"/>
      <c r="OAH748" s="479"/>
      <c r="OAI748" s="479"/>
      <c r="OAJ748" s="479"/>
      <c r="OAK748" s="479"/>
      <c r="OAL748" s="479"/>
      <c r="OAM748" s="479"/>
      <c r="OAN748" s="479"/>
      <c r="OAO748" s="479"/>
      <c r="OAP748" s="479"/>
      <c r="OAQ748" s="479"/>
      <c r="OAR748" s="479"/>
      <c r="OAS748" s="479"/>
      <c r="OAT748" s="479"/>
      <c r="OAU748" s="479"/>
      <c r="OAV748" s="479"/>
      <c r="OAW748" s="479"/>
      <c r="OAX748" s="479"/>
      <c r="OAY748" s="479"/>
      <c r="OAZ748" s="479"/>
      <c r="OBA748" s="479"/>
      <c r="OBB748" s="479"/>
      <c r="OBC748" s="479"/>
      <c r="OBD748" s="479"/>
      <c r="OBE748" s="479"/>
      <c r="OBF748" s="479"/>
      <c r="OBG748" s="479"/>
      <c r="OBH748" s="479"/>
      <c r="OBI748" s="479"/>
      <c r="OBJ748" s="479"/>
      <c r="OBK748" s="479"/>
      <c r="OBL748" s="479"/>
      <c r="OBM748" s="479"/>
      <c r="OBN748" s="479"/>
      <c r="OBO748" s="479"/>
      <c r="OBP748" s="479"/>
      <c r="OBQ748" s="479"/>
      <c r="OBR748" s="479"/>
      <c r="OBS748" s="479"/>
      <c r="OBT748" s="479"/>
      <c r="OBU748" s="479"/>
      <c r="OBV748" s="479"/>
      <c r="OBW748" s="479"/>
      <c r="OBX748" s="479"/>
      <c r="OBY748" s="479"/>
      <c r="OBZ748" s="479"/>
      <c r="OCA748" s="479"/>
      <c r="OCB748" s="479"/>
      <c r="OCC748" s="479"/>
      <c r="OCD748" s="479"/>
      <c r="OCE748" s="479"/>
      <c r="OCF748" s="479"/>
      <c r="OCG748" s="479"/>
      <c r="OCH748" s="479"/>
      <c r="OCI748" s="479"/>
      <c r="OCJ748" s="479"/>
      <c r="OCK748" s="479"/>
      <c r="OCL748" s="479"/>
      <c r="OCM748" s="479"/>
      <c r="OCN748" s="479"/>
      <c r="OCO748" s="479"/>
      <c r="OCP748" s="479"/>
      <c r="OCQ748" s="479"/>
      <c r="OCR748" s="479"/>
      <c r="OCS748" s="479"/>
      <c r="OCT748" s="479"/>
      <c r="OCU748" s="479"/>
      <c r="OCV748" s="479"/>
      <c r="OCW748" s="479"/>
      <c r="OCX748" s="479"/>
      <c r="OCY748" s="479"/>
      <c r="OCZ748" s="479"/>
      <c r="ODA748" s="479"/>
      <c r="ODB748" s="479"/>
      <c r="ODC748" s="479"/>
      <c r="ODD748" s="479"/>
      <c r="ODE748" s="479"/>
      <c r="ODF748" s="479"/>
      <c r="ODG748" s="479"/>
      <c r="ODH748" s="479"/>
      <c r="ODI748" s="479"/>
      <c r="ODJ748" s="479"/>
      <c r="ODK748" s="479"/>
      <c r="ODL748" s="479"/>
      <c r="ODM748" s="479"/>
      <c r="ODN748" s="479"/>
      <c r="ODO748" s="479"/>
      <c r="ODP748" s="479"/>
      <c r="ODQ748" s="479"/>
      <c r="ODR748" s="479"/>
      <c r="ODS748" s="479"/>
      <c r="ODT748" s="479"/>
      <c r="ODU748" s="479"/>
      <c r="ODV748" s="479"/>
      <c r="ODW748" s="479"/>
      <c r="ODX748" s="479"/>
      <c r="ODY748" s="479"/>
      <c r="ODZ748" s="479"/>
      <c r="OEA748" s="479"/>
      <c r="OEB748" s="479"/>
      <c r="OEC748" s="479"/>
      <c r="OED748" s="479"/>
      <c r="OEE748" s="479"/>
      <c r="OEF748" s="479"/>
      <c r="OEG748" s="479"/>
      <c r="OEH748" s="479"/>
      <c r="OEI748" s="479"/>
      <c r="OEJ748" s="479"/>
      <c r="OEK748" s="479"/>
      <c r="OEL748" s="479"/>
      <c r="OEM748" s="479"/>
      <c r="OEN748" s="479"/>
      <c r="OEO748" s="479"/>
      <c r="OEP748" s="479"/>
      <c r="OEQ748" s="479"/>
      <c r="OER748" s="479"/>
      <c r="OES748" s="479"/>
      <c r="OET748" s="479"/>
      <c r="OEU748" s="479"/>
      <c r="OEV748" s="479"/>
      <c r="OEW748" s="479"/>
      <c r="OEX748" s="479"/>
      <c r="OEY748" s="479"/>
      <c r="OEZ748" s="479"/>
      <c r="OFA748" s="479"/>
      <c r="OFB748" s="479"/>
      <c r="OFC748" s="479"/>
      <c r="OFD748" s="479"/>
      <c r="OFE748" s="479"/>
      <c r="OFF748" s="479"/>
      <c r="OFG748" s="479"/>
      <c r="OFH748" s="479"/>
      <c r="OFI748" s="479"/>
      <c r="OFJ748" s="479"/>
      <c r="OFK748" s="479"/>
      <c r="OFL748" s="479"/>
      <c r="OFM748" s="479"/>
      <c r="OFN748" s="479"/>
      <c r="OFO748" s="479"/>
      <c r="OFP748" s="479"/>
      <c r="OFQ748" s="479"/>
      <c r="OFR748" s="479"/>
      <c r="OFS748" s="479"/>
      <c r="OFT748" s="479"/>
      <c r="OFU748" s="479"/>
      <c r="OFV748" s="479"/>
      <c r="OFW748" s="479"/>
      <c r="OFX748" s="479"/>
      <c r="OFY748" s="479"/>
      <c r="OFZ748" s="479"/>
      <c r="OGA748" s="479"/>
      <c r="OGB748" s="479"/>
      <c r="OGC748" s="479"/>
      <c r="OGD748" s="479"/>
      <c r="OGE748" s="479"/>
      <c r="OGF748" s="479"/>
      <c r="OGG748" s="479"/>
      <c r="OGH748" s="479"/>
      <c r="OGI748" s="479"/>
      <c r="OGJ748" s="479"/>
      <c r="OGK748" s="479"/>
      <c r="OGL748" s="479"/>
      <c r="OGM748" s="479"/>
      <c r="OGN748" s="479"/>
      <c r="OGO748" s="479"/>
      <c r="OGP748" s="479"/>
      <c r="OGQ748" s="479"/>
      <c r="OGR748" s="479"/>
      <c r="OGS748" s="479"/>
      <c r="OGT748" s="479"/>
      <c r="OGU748" s="479"/>
      <c r="OGV748" s="479"/>
      <c r="OGW748" s="479"/>
      <c r="OGX748" s="479"/>
      <c r="OGY748" s="479"/>
      <c r="OGZ748" s="479"/>
      <c r="OHA748" s="479"/>
      <c r="OHB748" s="479"/>
      <c r="OHC748" s="479"/>
      <c r="OHD748" s="479"/>
      <c r="OHE748" s="479"/>
      <c r="OHF748" s="479"/>
      <c r="OHG748" s="479"/>
      <c r="OHH748" s="479"/>
      <c r="OHI748" s="479"/>
      <c r="OHJ748" s="479"/>
      <c r="OHK748" s="479"/>
      <c r="OHL748" s="479"/>
      <c r="OHM748" s="479"/>
      <c r="OHN748" s="479"/>
      <c r="OHO748" s="479"/>
      <c r="OHP748" s="479"/>
      <c r="OHQ748" s="479"/>
      <c r="OHR748" s="479"/>
      <c r="OHS748" s="479"/>
      <c r="OHT748" s="479"/>
      <c r="OHU748" s="479"/>
      <c r="OHV748" s="479"/>
      <c r="OHW748" s="479"/>
      <c r="OHX748" s="479"/>
      <c r="OHY748" s="479"/>
      <c r="OHZ748" s="479"/>
      <c r="OIA748" s="479"/>
      <c r="OIB748" s="479"/>
      <c r="OIC748" s="479"/>
      <c r="OID748" s="479"/>
      <c r="OIE748" s="479"/>
      <c r="OIF748" s="479"/>
      <c r="OIG748" s="479"/>
      <c r="OIH748" s="479"/>
      <c r="OII748" s="479"/>
      <c r="OIJ748" s="479"/>
      <c r="OIK748" s="479"/>
      <c r="OIL748" s="479"/>
      <c r="OIM748" s="479"/>
      <c r="OIN748" s="479"/>
      <c r="OIO748" s="479"/>
      <c r="OIP748" s="479"/>
      <c r="OIQ748" s="479"/>
      <c r="OIR748" s="479"/>
      <c r="OIS748" s="479"/>
      <c r="OIT748" s="479"/>
      <c r="OIU748" s="479"/>
      <c r="OIV748" s="479"/>
      <c r="OIW748" s="479"/>
      <c r="OIX748" s="479"/>
      <c r="OIY748" s="479"/>
      <c r="OIZ748" s="479"/>
      <c r="OJA748" s="479"/>
      <c r="OJB748" s="479"/>
      <c r="OJC748" s="479"/>
      <c r="OJD748" s="479"/>
      <c r="OJE748" s="479"/>
      <c r="OJF748" s="479"/>
      <c r="OJG748" s="479"/>
      <c r="OJH748" s="479"/>
      <c r="OJI748" s="479"/>
      <c r="OJJ748" s="479"/>
      <c r="OJK748" s="479"/>
      <c r="OJL748" s="479"/>
      <c r="OJM748" s="479"/>
      <c r="OJN748" s="479"/>
      <c r="OJO748" s="479"/>
      <c r="OJP748" s="479"/>
      <c r="OJQ748" s="479"/>
      <c r="OJR748" s="479"/>
      <c r="OJS748" s="479"/>
      <c r="OJT748" s="479"/>
      <c r="OJU748" s="479"/>
      <c r="OJV748" s="479"/>
      <c r="OJW748" s="479"/>
      <c r="OJX748" s="479"/>
      <c r="OJY748" s="479"/>
      <c r="OJZ748" s="479"/>
      <c r="OKA748" s="479"/>
      <c r="OKB748" s="479"/>
      <c r="OKC748" s="479"/>
      <c r="OKD748" s="479"/>
      <c r="OKE748" s="479"/>
      <c r="OKF748" s="479"/>
      <c r="OKG748" s="479"/>
      <c r="OKH748" s="479"/>
      <c r="OKI748" s="479"/>
      <c r="OKJ748" s="479"/>
      <c r="OKK748" s="479"/>
      <c r="OKL748" s="479"/>
      <c r="OKM748" s="479"/>
      <c r="OKN748" s="479"/>
      <c r="OKO748" s="479"/>
      <c r="OKP748" s="479"/>
      <c r="OKQ748" s="479"/>
      <c r="OKR748" s="479"/>
      <c r="OKS748" s="479"/>
      <c r="OKT748" s="479"/>
      <c r="OKU748" s="479"/>
      <c r="OKV748" s="479"/>
      <c r="OKW748" s="479"/>
      <c r="OKX748" s="479"/>
      <c r="OKY748" s="479"/>
      <c r="OKZ748" s="479"/>
      <c r="OLA748" s="479"/>
      <c r="OLB748" s="479"/>
      <c r="OLC748" s="479"/>
      <c r="OLD748" s="479"/>
      <c r="OLE748" s="479"/>
      <c r="OLF748" s="479"/>
      <c r="OLG748" s="479"/>
      <c r="OLH748" s="479"/>
      <c r="OLI748" s="479"/>
      <c r="OLJ748" s="479"/>
      <c r="OLK748" s="479"/>
      <c r="OLL748" s="479"/>
      <c r="OLM748" s="479"/>
      <c r="OLN748" s="479"/>
      <c r="OLO748" s="479"/>
      <c r="OLP748" s="479"/>
      <c r="OLQ748" s="479"/>
      <c r="OLR748" s="479"/>
      <c r="OLS748" s="479"/>
      <c r="OLT748" s="479"/>
      <c r="OLU748" s="479"/>
      <c r="OLV748" s="479"/>
      <c r="OLW748" s="479"/>
      <c r="OLX748" s="479"/>
      <c r="OLY748" s="479"/>
      <c r="OLZ748" s="479"/>
      <c r="OMA748" s="479"/>
      <c r="OMB748" s="479"/>
      <c r="OMC748" s="479"/>
      <c r="OMD748" s="479"/>
      <c r="OME748" s="479"/>
      <c r="OMF748" s="479"/>
      <c r="OMG748" s="479"/>
      <c r="OMH748" s="479"/>
      <c r="OMI748" s="479"/>
      <c r="OMJ748" s="479"/>
      <c r="OMK748" s="479"/>
      <c r="OML748" s="479"/>
      <c r="OMM748" s="479"/>
      <c r="OMN748" s="479"/>
      <c r="OMO748" s="479"/>
      <c r="OMP748" s="479"/>
      <c r="OMQ748" s="479"/>
      <c r="OMR748" s="479"/>
      <c r="OMS748" s="479"/>
      <c r="OMT748" s="479"/>
      <c r="OMU748" s="479"/>
      <c r="OMV748" s="479"/>
      <c r="OMW748" s="479"/>
      <c r="OMX748" s="479"/>
      <c r="OMY748" s="479"/>
      <c r="OMZ748" s="479"/>
      <c r="ONA748" s="479"/>
      <c r="ONB748" s="479"/>
      <c r="ONC748" s="479"/>
      <c r="OND748" s="479"/>
      <c r="ONE748" s="479"/>
      <c r="ONF748" s="479"/>
      <c r="ONG748" s="479"/>
      <c r="ONH748" s="479"/>
      <c r="ONI748" s="479"/>
      <c r="ONJ748" s="479"/>
      <c r="ONK748" s="479"/>
      <c r="ONL748" s="479"/>
      <c r="ONM748" s="479"/>
      <c r="ONN748" s="479"/>
      <c r="ONO748" s="479"/>
      <c r="ONP748" s="479"/>
      <c r="ONQ748" s="479"/>
      <c r="ONR748" s="479"/>
      <c r="ONS748" s="479"/>
      <c r="ONT748" s="479"/>
      <c r="ONU748" s="479"/>
      <c r="ONV748" s="479"/>
      <c r="ONW748" s="479"/>
      <c r="ONX748" s="479"/>
      <c r="ONY748" s="479"/>
      <c r="ONZ748" s="479"/>
      <c r="OOA748" s="479"/>
      <c r="OOB748" s="479"/>
      <c r="OOC748" s="479"/>
      <c r="OOD748" s="479"/>
      <c r="OOE748" s="479"/>
      <c r="OOF748" s="479"/>
      <c r="OOG748" s="479"/>
      <c r="OOH748" s="479"/>
      <c r="OOI748" s="479"/>
      <c r="OOJ748" s="479"/>
      <c r="OOK748" s="479"/>
      <c r="OOL748" s="479"/>
      <c r="OOM748" s="479"/>
      <c r="OON748" s="479"/>
      <c r="OOO748" s="479"/>
      <c r="OOP748" s="479"/>
      <c r="OOQ748" s="479"/>
      <c r="OOR748" s="479"/>
      <c r="OOS748" s="479"/>
      <c r="OOT748" s="479"/>
      <c r="OOU748" s="479"/>
      <c r="OOV748" s="479"/>
      <c r="OOW748" s="479"/>
      <c r="OOX748" s="479"/>
      <c r="OOY748" s="479"/>
      <c r="OOZ748" s="479"/>
      <c r="OPA748" s="479"/>
      <c r="OPB748" s="479"/>
      <c r="OPC748" s="479"/>
      <c r="OPD748" s="479"/>
      <c r="OPE748" s="479"/>
      <c r="OPF748" s="479"/>
      <c r="OPG748" s="479"/>
      <c r="OPH748" s="479"/>
      <c r="OPI748" s="479"/>
      <c r="OPJ748" s="479"/>
      <c r="OPK748" s="479"/>
      <c r="OPL748" s="479"/>
      <c r="OPM748" s="479"/>
      <c r="OPN748" s="479"/>
      <c r="OPO748" s="479"/>
      <c r="OPP748" s="479"/>
      <c r="OPQ748" s="479"/>
      <c r="OPR748" s="479"/>
      <c r="OPS748" s="479"/>
      <c r="OPT748" s="479"/>
      <c r="OPU748" s="479"/>
      <c r="OPV748" s="479"/>
      <c r="OPW748" s="479"/>
      <c r="OPX748" s="479"/>
      <c r="OPY748" s="479"/>
      <c r="OPZ748" s="479"/>
      <c r="OQA748" s="479"/>
      <c r="OQB748" s="479"/>
      <c r="OQC748" s="479"/>
      <c r="OQD748" s="479"/>
      <c r="OQE748" s="479"/>
      <c r="OQF748" s="479"/>
      <c r="OQG748" s="479"/>
      <c r="OQH748" s="479"/>
      <c r="OQI748" s="479"/>
      <c r="OQJ748" s="479"/>
      <c r="OQK748" s="479"/>
      <c r="OQL748" s="479"/>
      <c r="OQM748" s="479"/>
      <c r="OQN748" s="479"/>
      <c r="OQO748" s="479"/>
      <c r="OQP748" s="479"/>
      <c r="OQQ748" s="479"/>
      <c r="OQR748" s="479"/>
      <c r="OQS748" s="479"/>
      <c r="OQT748" s="479"/>
      <c r="OQU748" s="479"/>
      <c r="OQV748" s="479"/>
      <c r="OQW748" s="479"/>
      <c r="OQX748" s="479"/>
      <c r="OQY748" s="479"/>
      <c r="OQZ748" s="479"/>
      <c r="ORA748" s="479"/>
      <c r="ORB748" s="479"/>
      <c r="ORC748" s="479"/>
      <c r="ORD748" s="479"/>
      <c r="ORE748" s="479"/>
      <c r="ORF748" s="479"/>
      <c r="ORG748" s="479"/>
      <c r="ORH748" s="479"/>
      <c r="ORI748" s="479"/>
      <c r="ORJ748" s="479"/>
      <c r="ORK748" s="479"/>
      <c r="ORL748" s="479"/>
      <c r="ORM748" s="479"/>
      <c r="ORN748" s="479"/>
      <c r="ORO748" s="479"/>
      <c r="ORP748" s="479"/>
      <c r="ORQ748" s="479"/>
      <c r="ORR748" s="479"/>
      <c r="ORS748" s="479"/>
      <c r="ORT748" s="479"/>
      <c r="ORU748" s="479"/>
      <c r="ORV748" s="479"/>
      <c r="ORW748" s="479"/>
      <c r="ORX748" s="479"/>
      <c r="ORY748" s="479"/>
      <c r="ORZ748" s="479"/>
      <c r="OSA748" s="479"/>
      <c r="OSB748" s="479"/>
      <c r="OSC748" s="479"/>
      <c r="OSD748" s="479"/>
      <c r="OSE748" s="479"/>
      <c r="OSF748" s="479"/>
      <c r="OSG748" s="479"/>
      <c r="OSH748" s="479"/>
      <c r="OSI748" s="479"/>
      <c r="OSJ748" s="479"/>
      <c r="OSK748" s="479"/>
      <c r="OSL748" s="479"/>
      <c r="OSM748" s="479"/>
      <c r="OSN748" s="479"/>
      <c r="OSO748" s="479"/>
      <c r="OSP748" s="479"/>
      <c r="OSQ748" s="479"/>
      <c r="OSR748" s="479"/>
      <c r="OSS748" s="479"/>
      <c r="OST748" s="479"/>
      <c r="OSU748" s="479"/>
      <c r="OSV748" s="479"/>
      <c r="OSW748" s="479"/>
      <c r="OSX748" s="479"/>
      <c r="OSY748" s="479"/>
      <c r="OSZ748" s="479"/>
      <c r="OTA748" s="479"/>
      <c r="OTB748" s="479"/>
      <c r="OTC748" s="479"/>
      <c r="OTD748" s="479"/>
      <c r="OTE748" s="479"/>
      <c r="OTF748" s="479"/>
      <c r="OTG748" s="479"/>
      <c r="OTH748" s="479"/>
      <c r="OTI748" s="479"/>
      <c r="OTJ748" s="479"/>
      <c r="OTK748" s="479"/>
      <c r="OTL748" s="479"/>
      <c r="OTM748" s="479"/>
      <c r="OTN748" s="479"/>
      <c r="OTO748" s="479"/>
      <c r="OTP748" s="479"/>
      <c r="OTQ748" s="479"/>
      <c r="OTR748" s="479"/>
      <c r="OTS748" s="479"/>
      <c r="OTT748" s="479"/>
      <c r="OTU748" s="479"/>
      <c r="OTV748" s="479"/>
      <c r="OTW748" s="479"/>
      <c r="OTX748" s="479"/>
      <c r="OTY748" s="479"/>
      <c r="OTZ748" s="479"/>
      <c r="OUA748" s="479"/>
      <c r="OUB748" s="479"/>
      <c r="OUC748" s="479"/>
      <c r="OUD748" s="479"/>
      <c r="OUE748" s="479"/>
      <c r="OUF748" s="479"/>
      <c r="OUG748" s="479"/>
      <c r="OUH748" s="479"/>
      <c r="OUI748" s="479"/>
      <c r="OUJ748" s="479"/>
      <c r="OUK748" s="479"/>
      <c r="OUL748" s="479"/>
      <c r="OUM748" s="479"/>
      <c r="OUN748" s="479"/>
      <c r="OUO748" s="479"/>
      <c r="OUP748" s="479"/>
      <c r="OUQ748" s="479"/>
      <c r="OUR748" s="479"/>
      <c r="OUS748" s="479"/>
      <c r="OUT748" s="479"/>
      <c r="OUU748" s="479"/>
      <c r="OUV748" s="479"/>
      <c r="OUW748" s="479"/>
      <c r="OUX748" s="479"/>
      <c r="OUY748" s="479"/>
      <c r="OUZ748" s="479"/>
      <c r="OVA748" s="479"/>
      <c r="OVB748" s="479"/>
      <c r="OVC748" s="479"/>
      <c r="OVD748" s="479"/>
      <c r="OVE748" s="479"/>
      <c r="OVF748" s="479"/>
      <c r="OVG748" s="479"/>
      <c r="OVH748" s="479"/>
      <c r="OVI748" s="479"/>
      <c r="OVJ748" s="479"/>
      <c r="OVK748" s="479"/>
      <c r="OVL748" s="479"/>
      <c r="OVM748" s="479"/>
      <c r="OVN748" s="479"/>
      <c r="OVO748" s="479"/>
      <c r="OVP748" s="479"/>
      <c r="OVQ748" s="479"/>
      <c r="OVR748" s="479"/>
      <c r="OVS748" s="479"/>
      <c r="OVT748" s="479"/>
      <c r="OVU748" s="479"/>
      <c r="OVV748" s="479"/>
      <c r="OVW748" s="479"/>
      <c r="OVX748" s="479"/>
      <c r="OVY748" s="479"/>
      <c r="OVZ748" s="479"/>
      <c r="OWA748" s="479"/>
      <c r="OWB748" s="479"/>
      <c r="OWC748" s="479"/>
      <c r="OWD748" s="479"/>
      <c r="OWE748" s="479"/>
      <c r="OWF748" s="479"/>
      <c r="OWG748" s="479"/>
      <c r="OWH748" s="479"/>
      <c r="OWI748" s="479"/>
      <c r="OWJ748" s="479"/>
      <c r="OWK748" s="479"/>
      <c r="OWL748" s="479"/>
      <c r="OWM748" s="479"/>
      <c r="OWN748" s="479"/>
      <c r="OWO748" s="479"/>
      <c r="OWP748" s="479"/>
      <c r="OWQ748" s="479"/>
      <c r="OWR748" s="479"/>
      <c r="OWS748" s="479"/>
      <c r="OWT748" s="479"/>
      <c r="OWU748" s="479"/>
      <c r="OWV748" s="479"/>
      <c r="OWW748" s="479"/>
      <c r="OWX748" s="479"/>
      <c r="OWY748" s="479"/>
      <c r="OWZ748" s="479"/>
      <c r="OXA748" s="479"/>
      <c r="OXB748" s="479"/>
      <c r="OXC748" s="479"/>
      <c r="OXD748" s="479"/>
      <c r="OXE748" s="479"/>
      <c r="OXF748" s="479"/>
      <c r="OXG748" s="479"/>
      <c r="OXH748" s="479"/>
      <c r="OXI748" s="479"/>
      <c r="OXJ748" s="479"/>
      <c r="OXK748" s="479"/>
      <c r="OXL748" s="479"/>
      <c r="OXM748" s="479"/>
      <c r="OXN748" s="479"/>
      <c r="OXO748" s="479"/>
      <c r="OXP748" s="479"/>
      <c r="OXQ748" s="479"/>
      <c r="OXR748" s="479"/>
      <c r="OXS748" s="479"/>
      <c r="OXT748" s="479"/>
      <c r="OXU748" s="479"/>
      <c r="OXV748" s="479"/>
      <c r="OXW748" s="479"/>
      <c r="OXX748" s="479"/>
      <c r="OXY748" s="479"/>
      <c r="OXZ748" s="479"/>
      <c r="OYA748" s="479"/>
      <c r="OYB748" s="479"/>
      <c r="OYC748" s="479"/>
      <c r="OYD748" s="479"/>
      <c r="OYE748" s="479"/>
      <c r="OYF748" s="479"/>
      <c r="OYG748" s="479"/>
      <c r="OYH748" s="479"/>
      <c r="OYI748" s="479"/>
      <c r="OYJ748" s="479"/>
      <c r="OYK748" s="479"/>
      <c r="OYL748" s="479"/>
      <c r="OYM748" s="479"/>
      <c r="OYN748" s="479"/>
      <c r="OYO748" s="479"/>
      <c r="OYP748" s="479"/>
      <c r="OYQ748" s="479"/>
      <c r="OYR748" s="479"/>
      <c r="OYS748" s="479"/>
      <c r="OYT748" s="479"/>
      <c r="OYU748" s="479"/>
      <c r="OYV748" s="479"/>
      <c r="OYW748" s="479"/>
      <c r="OYX748" s="479"/>
      <c r="OYY748" s="479"/>
      <c r="OYZ748" s="479"/>
      <c r="OZA748" s="479"/>
      <c r="OZB748" s="479"/>
      <c r="OZC748" s="479"/>
      <c r="OZD748" s="479"/>
      <c r="OZE748" s="479"/>
      <c r="OZF748" s="479"/>
      <c r="OZG748" s="479"/>
      <c r="OZH748" s="479"/>
      <c r="OZI748" s="479"/>
      <c r="OZJ748" s="479"/>
      <c r="OZK748" s="479"/>
      <c r="OZL748" s="479"/>
      <c r="OZM748" s="479"/>
      <c r="OZN748" s="479"/>
      <c r="OZO748" s="479"/>
      <c r="OZP748" s="479"/>
      <c r="OZQ748" s="479"/>
      <c r="OZR748" s="479"/>
      <c r="OZS748" s="479"/>
      <c r="OZT748" s="479"/>
      <c r="OZU748" s="479"/>
      <c r="OZV748" s="479"/>
      <c r="OZW748" s="479"/>
      <c r="OZX748" s="479"/>
      <c r="OZY748" s="479"/>
      <c r="OZZ748" s="479"/>
      <c r="PAA748" s="479"/>
      <c r="PAB748" s="479"/>
      <c r="PAC748" s="479"/>
      <c r="PAD748" s="479"/>
      <c r="PAE748" s="479"/>
      <c r="PAF748" s="479"/>
      <c r="PAG748" s="479"/>
      <c r="PAH748" s="479"/>
      <c r="PAI748" s="479"/>
      <c r="PAJ748" s="479"/>
      <c r="PAK748" s="479"/>
      <c r="PAL748" s="479"/>
      <c r="PAM748" s="479"/>
      <c r="PAN748" s="479"/>
      <c r="PAO748" s="479"/>
      <c r="PAP748" s="479"/>
      <c r="PAQ748" s="479"/>
      <c r="PAR748" s="479"/>
      <c r="PAS748" s="479"/>
      <c r="PAT748" s="479"/>
      <c r="PAU748" s="479"/>
      <c r="PAV748" s="479"/>
      <c r="PAW748" s="479"/>
      <c r="PAX748" s="479"/>
      <c r="PAY748" s="479"/>
      <c r="PAZ748" s="479"/>
      <c r="PBA748" s="479"/>
      <c r="PBB748" s="479"/>
      <c r="PBC748" s="479"/>
      <c r="PBD748" s="479"/>
      <c r="PBE748" s="479"/>
      <c r="PBF748" s="479"/>
      <c r="PBG748" s="479"/>
      <c r="PBH748" s="479"/>
      <c r="PBI748" s="479"/>
      <c r="PBJ748" s="479"/>
      <c r="PBK748" s="479"/>
      <c r="PBL748" s="479"/>
      <c r="PBM748" s="479"/>
      <c r="PBN748" s="479"/>
      <c r="PBO748" s="479"/>
      <c r="PBP748" s="479"/>
      <c r="PBQ748" s="479"/>
      <c r="PBR748" s="479"/>
      <c r="PBS748" s="479"/>
      <c r="PBT748" s="479"/>
      <c r="PBU748" s="479"/>
      <c r="PBV748" s="479"/>
      <c r="PBW748" s="479"/>
      <c r="PBX748" s="479"/>
      <c r="PBY748" s="479"/>
      <c r="PBZ748" s="479"/>
      <c r="PCA748" s="479"/>
      <c r="PCB748" s="479"/>
      <c r="PCC748" s="479"/>
      <c r="PCD748" s="479"/>
      <c r="PCE748" s="479"/>
      <c r="PCF748" s="479"/>
      <c r="PCG748" s="479"/>
      <c r="PCH748" s="479"/>
      <c r="PCI748" s="479"/>
      <c r="PCJ748" s="479"/>
      <c r="PCK748" s="479"/>
      <c r="PCL748" s="479"/>
      <c r="PCM748" s="479"/>
      <c r="PCN748" s="479"/>
      <c r="PCO748" s="479"/>
      <c r="PCP748" s="479"/>
      <c r="PCQ748" s="479"/>
      <c r="PCR748" s="479"/>
      <c r="PCS748" s="479"/>
      <c r="PCT748" s="479"/>
      <c r="PCU748" s="479"/>
      <c r="PCV748" s="479"/>
      <c r="PCW748" s="479"/>
      <c r="PCX748" s="479"/>
      <c r="PCY748" s="479"/>
      <c r="PCZ748" s="479"/>
      <c r="PDA748" s="479"/>
      <c r="PDB748" s="479"/>
      <c r="PDC748" s="479"/>
      <c r="PDD748" s="479"/>
      <c r="PDE748" s="479"/>
      <c r="PDF748" s="479"/>
      <c r="PDG748" s="479"/>
      <c r="PDH748" s="479"/>
      <c r="PDI748" s="479"/>
      <c r="PDJ748" s="479"/>
      <c r="PDK748" s="479"/>
      <c r="PDL748" s="479"/>
      <c r="PDM748" s="479"/>
      <c r="PDN748" s="479"/>
      <c r="PDO748" s="479"/>
      <c r="PDP748" s="479"/>
      <c r="PDQ748" s="479"/>
      <c r="PDR748" s="479"/>
      <c r="PDS748" s="479"/>
      <c r="PDT748" s="479"/>
      <c r="PDU748" s="479"/>
      <c r="PDV748" s="479"/>
      <c r="PDW748" s="479"/>
      <c r="PDX748" s="479"/>
      <c r="PDY748" s="479"/>
      <c r="PDZ748" s="479"/>
      <c r="PEA748" s="479"/>
      <c r="PEB748" s="479"/>
      <c r="PEC748" s="479"/>
      <c r="PED748" s="479"/>
      <c r="PEE748" s="479"/>
      <c r="PEF748" s="479"/>
      <c r="PEG748" s="479"/>
      <c r="PEH748" s="479"/>
      <c r="PEI748" s="479"/>
      <c r="PEJ748" s="479"/>
      <c r="PEK748" s="479"/>
      <c r="PEL748" s="479"/>
      <c r="PEM748" s="479"/>
      <c r="PEN748" s="479"/>
      <c r="PEO748" s="479"/>
      <c r="PEP748" s="479"/>
      <c r="PEQ748" s="479"/>
      <c r="PER748" s="479"/>
      <c r="PES748" s="479"/>
      <c r="PET748" s="479"/>
      <c r="PEU748" s="479"/>
      <c r="PEV748" s="479"/>
      <c r="PEW748" s="479"/>
      <c r="PEX748" s="479"/>
      <c r="PEY748" s="479"/>
      <c r="PEZ748" s="479"/>
      <c r="PFA748" s="479"/>
      <c r="PFB748" s="479"/>
      <c r="PFC748" s="479"/>
      <c r="PFD748" s="479"/>
      <c r="PFE748" s="479"/>
      <c r="PFF748" s="479"/>
      <c r="PFG748" s="479"/>
      <c r="PFH748" s="479"/>
      <c r="PFI748" s="479"/>
      <c r="PFJ748" s="479"/>
      <c r="PFK748" s="479"/>
      <c r="PFL748" s="479"/>
      <c r="PFM748" s="479"/>
      <c r="PFN748" s="479"/>
      <c r="PFO748" s="479"/>
      <c r="PFP748" s="479"/>
      <c r="PFQ748" s="479"/>
      <c r="PFR748" s="479"/>
      <c r="PFS748" s="479"/>
      <c r="PFT748" s="479"/>
      <c r="PFU748" s="479"/>
      <c r="PFV748" s="479"/>
      <c r="PFW748" s="479"/>
      <c r="PFX748" s="479"/>
      <c r="PFY748" s="479"/>
      <c r="PFZ748" s="479"/>
      <c r="PGA748" s="479"/>
      <c r="PGB748" s="479"/>
      <c r="PGC748" s="479"/>
      <c r="PGD748" s="479"/>
      <c r="PGE748" s="479"/>
      <c r="PGF748" s="479"/>
      <c r="PGG748" s="479"/>
      <c r="PGH748" s="479"/>
      <c r="PGI748" s="479"/>
      <c r="PGJ748" s="479"/>
      <c r="PGK748" s="479"/>
      <c r="PGL748" s="479"/>
      <c r="PGM748" s="479"/>
      <c r="PGN748" s="479"/>
      <c r="PGO748" s="479"/>
      <c r="PGP748" s="479"/>
      <c r="PGQ748" s="479"/>
      <c r="PGR748" s="479"/>
      <c r="PGS748" s="479"/>
      <c r="PGT748" s="479"/>
      <c r="PGU748" s="479"/>
      <c r="PGV748" s="479"/>
      <c r="PGW748" s="479"/>
      <c r="PGX748" s="479"/>
      <c r="PGY748" s="479"/>
      <c r="PGZ748" s="479"/>
      <c r="PHA748" s="479"/>
      <c r="PHB748" s="479"/>
      <c r="PHC748" s="479"/>
      <c r="PHD748" s="479"/>
      <c r="PHE748" s="479"/>
      <c r="PHF748" s="479"/>
      <c r="PHG748" s="479"/>
      <c r="PHH748" s="479"/>
      <c r="PHI748" s="479"/>
      <c r="PHJ748" s="479"/>
      <c r="PHK748" s="479"/>
      <c r="PHL748" s="479"/>
      <c r="PHM748" s="479"/>
      <c r="PHN748" s="479"/>
      <c r="PHO748" s="479"/>
      <c r="PHP748" s="479"/>
      <c r="PHQ748" s="479"/>
      <c r="PHR748" s="479"/>
      <c r="PHS748" s="479"/>
      <c r="PHT748" s="479"/>
      <c r="PHU748" s="479"/>
      <c r="PHV748" s="479"/>
      <c r="PHW748" s="479"/>
      <c r="PHX748" s="479"/>
      <c r="PHY748" s="479"/>
      <c r="PHZ748" s="479"/>
      <c r="PIA748" s="479"/>
      <c r="PIB748" s="479"/>
      <c r="PIC748" s="479"/>
      <c r="PID748" s="479"/>
      <c r="PIE748" s="479"/>
      <c r="PIF748" s="479"/>
      <c r="PIG748" s="479"/>
      <c r="PIH748" s="479"/>
      <c r="PII748" s="479"/>
      <c r="PIJ748" s="479"/>
      <c r="PIK748" s="479"/>
      <c r="PIL748" s="479"/>
      <c r="PIM748" s="479"/>
      <c r="PIN748" s="479"/>
      <c r="PIO748" s="479"/>
      <c r="PIP748" s="479"/>
      <c r="PIQ748" s="479"/>
      <c r="PIR748" s="479"/>
      <c r="PIS748" s="479"/>
      <c r="PIT748" s="479"/>
      <c r="PIU748" s="479"/>
      <c r="PIV748" s="479"/>
      <c r="PIW748" s="479"/>
      <c r="PIX748" s="479"/>
      <c r="PIY748" s="479"/>
      <c r="PIZ748" s="479"/>
      <c r="PJA748" s="479"/>
      <c r="PJB748" s="479"/>
      <c r="PJC748" s="479"/>
      <c r="PJD748" s="479"/>
      <c r="PJE748" s="479"/>
      <c r="PJF748" s="479"/>
      <c r="PJG748" s="479"/>
      <c r="PJH748" s="479"/>
      <c r="PJI748" s="479"/>
      <c r="PJJ748" s="479"/>
      <c r="PJK748" s="479"/>
      <c r="PJL748" s="479"/>
      <c r="PJM748" s="479"/>
      <c r="PJN748" s="479"/>
      <c r="PJO748" s="479"/>
      <c r="PJP748" s="479"/>
      <c r="PJQ748" s="479"/>
      <c r="PJR748" s="479"/>
      <c r="PJS748" s="479"/>
      <c r="PJT748" s="479"/>
      <c r="PJU748" s="479"/>
      <c r="PJV748" s="479"/>
      <c r="PJW748" s="479"/>
      <c r="PJX748" s="479"/>
      <c r="PJY748" s="479"/>
      <c r="PJZ748" s="479"/>
      <c r="PKA748" s="479"/>
      <c r="PKB748" s="479"/>
      <c r="PKC748" s="479"/>
      <c r="PKD748" s="479"/>
      <c r="PKE748" s="479"/>
      <c r="PKF748" s="479"/>
      <c r="PKG748" s="479"/>
      <c r="PKH748" s="479"/>
      <c r="PKI748" s="479"/>
      <c r="PKJ748" s="479"/>
      <c r="PKK748" s="479"/>
      <c r="PKL748" s="479"/>
      <c r="PKM748" s="479"/>
      <c r="PKN748" s="479"/>
      <c r="PKO748" s="479"/>
      <c r="PKP748" s="479"/>
      <c r="PKQ748" s="479"/>
      <c r="PKR748" s="479"/>
      <c r="PKS748" s="479"/>
      <c r="PKT748" s="479"/>
      <c r="PKU748" s="479"/>
      <c r="PKV748" s="479"/>
      <c r="PKW748" s="479"/>
      <c r="PKX748" s="479"/>
      <c r="PKY748" s="479"/>
      <c r="PKZ748" s="479"/>
      <c r="PLA748" s="479"/>
      <c r="PLB748" s="479"/>
      <c r="PLC748" s="479"/>
      <c r="PLD748" s="479"/>
      <c r="PLE748" s="479"/>
      <c r="PLF748" s="479"/>
      <c r="PLG748" s="479"/>
      <c r="PLH748" s="479"/>
      <c r="PLI748" s="479"/>
      <c r="PLJ748" s="479"/>
      <c r="PLK748" s="479"/>
      <c r="PLL748" s="479"/>
      <c r="PLM748" s="479"/>
      <c r="PLN748" s="479"/>
      <c r="PLO748" s="479"/>
      <c r="PLP748" s="479"/>
      <c r="PLQ748" s="479"/>
      <c r="PLR748" s="479"/>
      <c r="PLS748" s="479"/>
      <c r="PLT748" s="479"/>
      <c r="PLU748" s="479"/>
      <c r="PLV748" s="479"/>
      <c r="PLW748" s="479"/>
      <c r="PLX748" s="479"/>
      <c r="PLY748" s="479"/>
      <c r="PLZ748" s="479"/>
      <c r="PMA748" s="479"/>
      <c r="PMB748" s="479"/>
      <c r="PMC748" s="479"/>
      <c r="PMD748" s="479"/>
      <c r="PME748" s="479"/>
      <c r="PMF748" s="479"/>
      <c r="PMG748" s="479"/>
      <c r="PMH748" s="479"/>
      <c r="PMI748" s="479"/>
      <c r="PMJ748" s="479"/>
      <c r="PMK748" s="479"/>
      <c r="PML748" s="479"/>
      <c r="PMM748" s="479"/>
      <c r="PMN748" s="479"/>
      <c r="PMO748" s="479"/>
      <c r="PMP748" s="479"/>
      <c r="PMQ748" s="479"/>
      <c r="PMR748" s="479"/>
      <c r="PMS748" s="479"/>
      <c r="PMT748" s="479"/>
      <c r="PMU748" s="479"/>
      <c r="PMV748" s="479"/>
      <c r="PMW748" s="479"/>
      <c r="PMX748" s="479"/>
      <c r="PMY748" s="479"/>
      <c r="PMZ748" s="479"/>
      <c r="PNA748" s="479"/>
      <c r="PNB748" s="479"/>
      <c r="PNC748" s="479"/>
      <c r="PND748" s="479"/>
      <c r="PNE748" s="479"/>
      <c r="PNF748" s="479"/>
      <c r="PNG748" s="479"/>
      <c r="PNH748" s="479"/>
      <c r="PNI748" s="479"/>
      <c r="PNJ748" s="479"/>
      <c r="PNK748" s="479"/>
      <c r="PNL748" s="479"/>
      <c r="PNM748" s="479"/>
      <c r="PNN748" s="479"/>
      <c r="PNO748" s="479"/>
      <c r="PNP748" s="479"/>
      <c r="PNQ748" s="479"/>
      <c r="PNR748" s="479"/>
      <c r="PNS748" s="479"/>
      <c r="PNT748" s="479"/>
      <c r="PNU748" s="479"/>
      <c r="PNV748" s="479"/>
      <c r="PNW748" s="479"/>
      <c r="PNX748" s="479"/>
      <c r="PNY748" s="479"/>
      <c r="PNZ748" s="479"/>
      <c r="POA748" s="479"/>
      <c r="POB748" s="479"/>
      <c r="POC748" s="479"/>
      <c r="POD748" s="479"/>
      <c r="POE748" s="479"/>
      <c r="POF748" s="479"/>
      <c r="POG748" s="479"/>
      <c r="POH748" s="479"/>
      <c r="POI748" s="479"/>
      <c r="POJ748" s="479"/>
      <c r="POK748" s="479"/>
      <c r="POL748" s="479"/>
      <c r="POM748" s="479"/>
      <c r="PON748" s="479"/>
      <c r="POO748" s="479"/>
      <c r="POP748" s="479"/>
      <c r="POQ748" s="479"/>
      <c r="POR748" s="479"/>
      <c r="POS748" s="479"/>
      <c r="POT748" s="479"/>
      <c r="POU748" s="479"/>
      <c r="POV748" s="479"/>
      <c r="POW748" s="479"/>
      <c r="POX748" s="479"/>
      <c r="POY748" s="479"/>
      <c r="POZ748" s="479"/>
      <c r="PPA748" s="479"/>
      <c r="PPB748" s="479"/>
      <c r="PPC748" s="479"/>
      <c r="PPD748" s="479"/>
      <c r="PPE748" s="479"/>
      <c r="PPF748" s="479"/>
      <c r="PPG748" s="479"/>
      <c r="PPH748" s="479"/>
      <c r="PPI748" s="479"/>
      <c r="PPJ748" s="479"/>
      <c r="PPK748" s="479"/>
      <c r="PPL748" s="479"/>
      <c r="PPM748" s="479"/>
      <c r="PPN748" s="479"/>
      <c r="PPO748" s="479"/>
      <c r="PPP748" s="479"/>
      <c r="PPQ748" s="479"/>
      <c r="PPR748" s="479"/>
      <c r="PPS748" s="479"/>
      <c r="PPT748" s="479"/>
      <c r="PPU748" s="479"/>
      <c r="PPV748" s="479"/>
      <c r="PPW748" s="479"/>
      <c r="PPX748" s="479"/>
      <c r="PPY748" s="479"/>
      <c r="PPZ748" s="479"/>
      <c r="PQA748" s="479"/>
      <c r="PQB748" s="479"/>
      <c r="PQC748" s="479"/>
      <c r="PQD748" s="479"/>
      <c r="PQE748" s="479"/>
      <c r="PQF748" s="479"/>
      <c r="PQG748" s="479"/>
      <c r="PQH748" s="479"/>
      <c r="PQI748" s="479"/>
      <c r="PQJ748" s="479"/>
      <c r="PQK748" s="479"/>
      <c r="PQL748" s="479"/>
      <c r="PQM748" s="479"/>
      <c r="PQN748" s="479"/>
      <c r="PQO748" s="479"/>
      <c r="PQP748" s="479"/>
      <c r="PQQ748" s="479"/>
      <c r="PQR748" s="479"/>
      <c r="PQS748" s="479"/>
      <c r="PQT748" s="479"/>
      <c r="PQU748" s="479"/>
      <c r="PQV748" s="479"/>
      <c r="PQW748" s="479"/>
      <c r="PQX748" s="479"/>
      <c r="PQY748" s="479"/>
      <c r="PQZ748" s="479"/>
      <c r="PRA748" s="479"/>
      <c r="PRB748" s="479"/>
      <c r="PRC748" s="479"/>
      <c r="PRD748" s="479"/>
      <c r="PRE748" s="479"/>
      <c r="PRF748" s="479"/>
      <c r="PRG748" s="479"/>
      <c r="PRH748" s="479"/>
      <c r="PRI748" s="479"/>
      <c r="PRJ748" s="479"/>
      <c r="PRK748" s="479"/>
      <c r="PRL748" s="479"/>
      <c r="PRM748" s="479"/>
      <c r="PRN748" s="479"/>
      <c r="PRO748" s="479"/>
      <c r="PRP748" s="479"/>
      <c r="PRQ748" s="479"/>
      <c r="PRR748" s="479"/>
      <c r="PRS748" s="479"/>
      <c r="PRT748" s="479"/>
      <c r="PRU748" s="479"/>
      <c r="PRV748" s="479"/>
      <c r="PRW748" s="479"/>
      <c r="PRX748" s="479"/>
      <c r="PRY748" s="479"/>
      <c r="PRZ748" s="479"/>
      <c r="PSA748" s="479"/>
      <c r="PSB748" s="479"/>
      <c r="PSC748" s="479"/>
      <c r="PSD748" s="479"/>
      <c r="PSE748" s="479"/>
      <c r="PSF748" s="479"/>
      <c r="PSG748" s="479"/>
      <c r="PSH748" s="479"/>
      <c r="PSI748" s="479"/>
      <c r="PSJ748" s="479"/>
      <c r="PSK748" s="479"/>
      <c r="PSL748" s="479"/>
      <c r="PSM748" s="479"/>
      <c r="PSN748" s="479"/>
      <c r="PSO748" s="479"/>
      <c r="PSP748" s="479"/>
      <c r="PSQ748" s="479"/>
      <c r="PSR748" s="479"/>
      <c r="PSS748" s="479"/>
      <c r="PST748" s="479"/>
      <c r="PSU748" s="479"/>
      <c r="PSV748" s="479"/>
      <c r="PSW748" s="479"/>
      <c r="PSX748" s="479"/>
      <c r="PSY748" s="479"/>
      <c r="PSZ748" s="479"/>
      <c r="PTA748" s="479"/>
      <c r="PTB748" s="479"/>
      <c r="PTC748" s="479"/>
      <c r="PTD748" s="479"/>
      <c r="PTE748" s="479"/>
      <c r="PTF748" s="479"/>
      <c r="PTG748" s="479"/>
      <c r="PTH748" s="479"/>
      <c r="PTI748" s="479"/>
      <c r="PTJ748" s="479"/>
      <c r="PTK748" s="479"/>
      <c r="PTL748" s="479"/>
      <c r="PTM748" s="479"/>
      <c r="PTN748" s="479"/>
      <c r="PTO748" s="479"/>
      <c r="PTP748" s="479"/>
      <c r="PTQ748" s="479"/>
      <c r="PTR748" s="479"/>
      <c r="PTS748" s="479"/>
      <c r="PTT748" s="479"/>
      <c r="PTU748" s="479"/>
      <c r="PTV748" s="479"/>
      <c r="PTW748" s="479"/>
      <c r="PTX748" s="479"/>
      <c r="PTY748" s="479"/>
      <c r="PTZ748" s="479"/>
      <c r="PUA748" s="479"/>
      <c r="PUB748" s="479"/>
      <c r="PUC748" s="479"/>
      <c r="PUD748" s="479"/>
      <c r="PUE748" s="479"/>
      <c r="PUF748" s="479"/>
      <c r="PUG748" s="479"/>
      <c r="PUH748" s="479"/>
      <c r="PUI748" s="479"/>
      <c r="PUJ748" s="479"/>
      <c r="PUK748" s="479"/>
      <c r="PUL748" s="479"/>
      <c r="PUM748" s="479"/>
      <c r="PUN748" s="479"/>
      <c r="PUO748" s="479"/>
      <c r="PUP748" s="479"/>
      <c r="PUQ748" s="479"/>
      <c r="PUR748" s="479"/>
      <c r="PUS748" s="479"/>
      <c r="PUT748" s="479"/>
      <c r="PUU748" s="479"/>
      <c r="PUV748" s="479"/>
      <c r="PUW748" s="479"/>
      <c r="PUX748" s="479"/>
      <c r="PUY748" s="479"/>
      <c r="PUZ748" s="479"/>
      <c r="PVA748" s="479"/>
      <c r="PVB748" s="479"/>
      <c r="PVC748" s="479"/>
      <c r="PVD748" s="479"/>
      <c r="PVE748" s="479"/>
      <c r="PVF748" s="479"/>
      <c r="PVG748" s="479"/>
      <c r="PVH748" s="479"/>
      <c r="PVI748" s="479"/>
      <c r="PVJ748" s="479"/>
      <c r="PVK748" s="479"/>
      <c r="PVL748" s="479"/>
      <c r="PVM748" s="479"/>
      <c r="PVN748" s="479"/>
      <c r="PVO748" s="479"/>
      <c r="PVP748" s="479"/>
      <c r="PVQ748" s="479"/>
      <c r="PVR748" s="479"/>
      <c r="PVS748" s="479"/>
      <c r="PVT748" s="479"/>
      <c r="PVU748" s="479"/>
      <c r="PVV748" s="479"/>
      <c r="PVW748" s="479"/>
      <c r="PVX748" s="479"/>
      <c r="PVY748" s="479"/>
      <c r="PVZ748" s="479"/>
      <c r="PWA748" s="479"/>
      <c r="PWB748" s="479"/>
      <c r="PWC748" s="479"/>
      <c r="PWD748" s="479"/>
      <c r="PWE748" s="479"/>
      <c r="PWF748" s="479"/>
      <c r="PWG748" s="479"/>
      <c r="PWH748" s="479"/>
      <c r="PWI748" s="479"/>
      <c r="PWJ748" s="479"/>
      <c r="PWK748" s="479"/>
      <c r="PWL748" s="479"/>
      <c r="PWM748" s="479"/>
      <c r="PWN748" s="479"/>
      <c r="PWO748" s="479"/>
      <c r="PWP748" s="479"/>
      <c r="PWQ748" s="479"/>
      <c r="PWR748" s="479"/>
      <c r="PWS748" s="479"/>
      <c r="PWT748" s="479"/>
      <c r="PWU748" s="479"/>
      <c r="PWV748" s="479"/>
      <c r="PWW748" s="479"/>
      <c r="PWX748" s="479"/>
      <c r="PWY748" s="479"/>
      <c r="PWZ748" s="479"/>
      <c r="PXA748" s="479"/>
      <c r="PXB748" s="479"/>
      <c r="PXC748" s="479"/>
      <c r="PXD748" s="479"/>
      <c r="PXE748" s="479"/>
      <c r="PXF748" s="479"/>
      <c r="PXG748" s="479"/>
      <c r="PXH748" s="479"/>
      <c r="PXI748" s="479"/>
      <c r="PXJ748" s="479"/>
      <c r="PXK748" s="479"/>
      <c r="PXL748" s="479"/>
      <c r="PXM748" s="479"/>
      <c r="PXN748" s="479"/>
      <c r="PXO748" s="479"/>
      <c r="PXP748" s="479"/>
      <c r="PXQ748" s="479"/>
      <c r="PXR748" s="479"/>
      <c r="PXS748" s="479"/>
      <c r="PXT748" s="479"/>
      <c r="PXU748" s="479"/>
      <c r="PXV748" s="479"/>
      <c r="PXW748" s="479"/>
      <c r="PXX748" s="479"/>
      <c r="PXY748" s="479"/>
      <c r="PXZ748" s="479"/>
      <c r="PYA748" s="479"/>
      <c r="PYB748" s="479"/>
      <c r="PYC748" s="479"/>
      <c r="PYD748" s="479"/>
      <c r="PYE748" s="479"/>
      <c r="PYF748" s="479"/>
      <c r="PYG748" s="479"/>
      <c r="PYH748" s="479"/>
      <c r="PYI748" s="479"/>
      <c r="PYJ748" s="479"/>
      <c r="PYK748" s="479"/>
      <c r="PYL748" s="479"/>
      <c r="PYM748" s="479"/>
      <c r="PYN748" s="479"/>
      <c r="PYO748" s="479"/>
      <c r="PYP748" s="479"/>
      <c r="PYQ748" s="479"/>
      <c r="PYR748" s="479"/>
      <c r="PYS748" s="479"/>
      <c r="PYT748" s="479"/>
      <c r="PYU748" s="479"/>
      <c r="PYV748" s="479"/>
      <c r="PYW748" s="479"/>
      <c r="PYX748" s="479"/>
      <c r="PYY748" s="479"/>
      <c r="PYZ748" s="479"/>
      <c r="PZA748" s="479"/>
      <c r="PZB748" s="479"/>
      <c r="PZC748" s="479"/>
      <c r="PZD748" s="479"/>
      <c r="PZE748" s="479"/>
      <c r="PZF748" s="479"/>
      <c r="PZG748" s="479"/>
      <c r="PZH748" s="479"/>
      <c r="PZI748" s="479"/>
      <c r="PZJ748" s="479"/>
      <c r="PZK748" s="479"/>
      <c r="PZL748" s="479"/>
      <c r="PZM748" s="479"/>
      <c r="PZN748" s="479"/>
      <c r="PZO748" s="479"/>
      <c r="PZP748" s="479"/>
      <c r="PZQ748" s="479"/>
      <c r="PZR748" s="479"/>
      <c r="PZS748" s="479"/>
      <c r="PZT748" s="479"/>
      <c r="PZU748" s="479"/>
      <c r="PZV748" s="479"/>
      <c r="PZW748" s="479"/>
      <c r="PZX748" s="479"/>
      <c r="PZY748" s="479"/>
      <c r="PZZ748" s="479"/>
      <c r="QAA748" s="479"/>
      <c r="QAB748" s="479"/>
      <c r="QAC748" s="479"/>
      <c r="QAD748" s="479"/>
      <c r="QAE748" s="479"/>
      <c r="QAF748" s="479"/>
      <c r="QAG748" s="479"/>
      <c r="QAH748" s="479"/>
      <c r="QAI748" s="479"/>
      <c r="QAJ748" s="479"/>
      <c r="QAK748" s="479"/>
      <c r="QAL748" s="479"/>
      <c r="QAM748" s="479"/>
      <c r="QAN748" s="479"/>
      <c r="QAO748" s="479"/>
      <c r="QAP748" s="479"/>
      <c r="QAQ748" s="479"/>
      <c r="QAR748" s="479"/>
      <c r="QAS748" s="479"/>
      <c r="QAT748" s="479"/>
      <c r="QAU748" s="479"/>
      <c r="QAV748" s="479"/>
      <c r="QAW748" s="479"/>
      <c r="QAX748" s="479"/>
      <c r="QAY748" s="479"/>
      <c r="QAZ748" s="479"/>
      <c r="QBA748" s="479"/>
      <c r="QBB748" s="479"/>
      <c r="QBC748" s="479"/>
      <c r="QBD748" s="479"/>
      <c r="QBE748" s="479"/>
      <c r="QBF748" s="479"/>
      <c r="QBG748" s="479"/>
      <c r="QBH748" s="479"/>
      <c r="QBI748" s="479"/>
      <c r="QBJ748" s="479"/>
      <c r="QBK748" s="479"/>
      <c r="QBL748" s="479"/>
      <c r="QBM748" s="479"/>
      <c r="QBN748" s="479"/>
      <c r="QBO748" s="479"/>
      <c r="QBP748" s="479"/>
      <c r="QBQ748" s="479"/>
      <c r="QBR748" s="479"/>
      <c r="QBS748" s="479"/>
      <c r="QBT748" s="479"/>
      <c r="QBU748" s="479"/>
      <c r="QBV748" s="479"/>
      <c r="QBW748" s="479"/>
      <c r="QBX748" s="479"/>
      <c r="QBY748" s="479"/>
      <c r="QBZ748" s="479"/>
      <c r="QCA748" s="479"/>
      <c r="QCB748" s="479"/>
      <c r="QCC748" s="479"/>
      <c r="QCD748" s="479"/>
      <c r="QCE748" s="479"/>
      <c r="QCF748" s="479"/>
      <c r="QCG748" s="479"/>
      <c r="QCH748" s="479"/>
      <c r="QCI748" s="479"/>
      <c r="QCJ748" s="479"/>
      <c r="QCK748" s="479"/>
      <c r="QCL748" s="479"/>
      <c r="QCM748" s="479"/>
      <c r="QCN748" s="479"/>
      <c r="QCO748" s="479"/>
      <c r="QCP748" s="479"/>
      <c r="QCQ748" s="479"/>
      <c r="QCR748" s="479"/>
      <c r="QCS748" s="479"/>
      <c r="QCT748" s="479"/>
      <c r="QCU748" s="479"/>
      <c r="QCV748" s="479"/>
      <c r="QCW748" s="479"/>
      <c r="QCX748" s="479"/>
      <c r="QCY748" s="479"/>
      <c r="QCZ748" s="479"/>
      <c r="QDA748" s="479"/>
      <c r="QDB748" s="479"/>
      <c r="QDC748" s="479"/>
      <c r="QDD748" s="479"/>
      <c r="QDE748" s="479"/>
      <c r="QDF748" s="479"/>
      <c r="QDG748" s="479"/>
      <c r="QDH748" s="479"/>
      <c r="QDI748" s="479"/>
      <c r="QDJ748" s="479"/>
      <c r="QDK748" s="479"/>
      <c r="QDL748" s="479"/>
      <c r="QDM748" s="479"/>
      <c r="QDN748" s="479"/>
      <c r="QDO748" s="479"/>
      <c r="QDP748" s="479"/>
      <c r="QDQ748" s="479"/>
      <c r="QDR748" s="479"/>
      <c r="QDS748" s="479"/>
      <c r="QDT748" s="479"/>
      <c r="QDU748" s="479"/>
      <c r="QDV748" s="479"/>
      <c r="QDW748" s="479"/>
      <c r="QDX748" s="479"/>
      <c r="QDY748" s="479"/>
      <c r="QDZ748" s="479"/>
      <c r="QEA748" s="479"/>
      <c r="QEB748" s="479"/>
      <c r="QEC748" s="479"/>
      <c r="QED748" s="479"/>
      <c r="QEE748" s="479"/>
      <c r="QEF748" s="479"/>
      <c r="QEG748" s="479"/>
      <c r="QEH748" s="479"/>
      <c r="QEI748" s="479"/>
      <c r="QEJ748" s="479"/>
      <c r="QEK748" s="479"/>
      <c r="QEL748" s="479"/>
      <c r="QEM748" s="479"/>
      <c r="QEN748" s="479"/>
      <c r="QEO748" s="479"/>
      <c r="QEP748" s="479"/>
      <c r="QEQ748" s="479"/>
      <c r="QER748" s="479"/>
      <c r="QES748" s="479"/>
      <c r="QET748" s="479"/>
      <c r="QEU748" s="479"/>
      <c r="QEV748" s="479"/>
      <c r="QEW748" s="479"/>
      <c r="QEX748" s="479"/>
      <c r="QEY748" s="479"/>
      <c r="QEZ748" s="479"/>
      <c r="QFA748" s="479"/>
      <c r="QFB748" s="479"/>
      <c r="QFC748" s="479"/>
      <c r="QFD748" s="479"/>
      <c r="QFE748" s="479"/>
      <c r="QFF748" s="479"/>
      <c r="QFG748" s="479"/>
      <c r="QFH748" s="479"/>
      <c r="QFI748" s="479"/>
      <c r="QFJ748" s="479"/>
      <c r="QFK748" s="479"/>
      <c r="QFL748" s="479"/>
      <c r="QFM748" s="479"/>
      <c r="QFN748" s="479"/>
      <c r="QFO748" s="479"/>
      <c r="QFP748" s="479"/>
      <c r="QFQ748" s="479"/>
      <c r="QFR748" s="479"/>
      <c r="QFS748" s="479"/>
      <c r="QFT748" s="479"/>
      <c r="QFU748" s="479"/>
      <c r="QFV748" s="479"/>
      <c r="QFW748" s="479"/>
      <c r="QFX748" s="479"/>
      <c r="QFY748" s="479"/>
      <c r="QFZ748" s="479"/>
      <c r="QGA748" s="479"/>
      <c r="QGB748" s="479"/>
      <c r="QGC748" s="479"/>
      <c r="QGD748" s="479"/>
      <c r="QGE748" s="479"/>
      <c r="QGF748" s="479"/>
      <c r="QGG748" s="479"/>
      <c r="QGH748" s="479"/>
      <c r="QGI748" s="479"/>
      <c r="QGJ748" s="479"/>
      <c r="QGK748" s="479"/>
      <c r="QGL748" s="479"/>
      <c r="QGM748" s="479"/>
      <c r="QGN748" s="479"/>
      <c r="QGO748" s="479"/>
      <c r="QGP748" s="479"/>
      <c r="QGQ748" s="479"/>
      <c r="QGR748" s="479"/>
      <c r="QGS748" s="479"/>
      <c r="QGT748" s="479"/>
      <c r="QGU748" s="479"/>
      <c r="QGV748" s="479"/>
      <c r="QGW748" s="479"/>
      <c r="QGX748" s="479"/>
      <c r="QGY748" s="479"/>
      <c r="QGZ748" s="479"/>
      <c r="QHA748" s="479"/>
      <c r="QHB748" s="479"/>
      <c r="QHC748" s="479"/>
      <c r="QHD748" s="479"/>
      <c r="QHE748" s="479"/>
      <c r="QHF748" s="479"/>
      <c r="QHG748" s="479"/>
      <c r="QHH748" s="479"/>
      <c r="QHI748" s="479"/>
      <c r="QHJ748" s="479"/>
      <c r="QHK748" s="479"/>
      <c r="QHL748" s="479"/>
      <c r="QHM748" s="479"/>
      <c r="QHN748" s="479"/>
      <c r="QHO748" s="479"/>
      <c r="QHP748" s="479"/>
      <c r="QHQ748" s="479"/>
      <c r="QHR748" s="479"/>
      <c r="QHS748" s="479"/>
      <c r="QHT748" s="479"/>
      <c r="QHU748" s="479"/>
      <c r="QHV748" s="479"/>
      <c r="QHW748" s="479"/>
      <c r="QHX748" s="479"/>
      <c r="QHY748" s="479"/>
      <c r="QHZ748" s="479"/>
      <c r="QIA748" s="479"/>
      <c r="QIB748" s="479"/>
      <c r="QIC748" s="479"/>
      <c r="QID748" s="479"/>
      <c r="QIE748" s="479"/>
      <c r="QIF748" s="479"/>
      <c r="QIG748" s="479"/>
      <c r="QIH748" s="479"/>
      <c r="QII748" s="479"/>
      <c r="QIJ748" s="479"/>
      <c r="QIK748" s="479"/>
      <c r="QIL748" s="479"/>
      <c r="QIM748" s="479"/>
      <c r="QIN748" s="479"/>
      <c r="QIO748" s="479"/>
      <c r="QIP748" s="479"/>
      <c r="QIQ748" s="479"/>
      <c r="QIR748" s="479"/>
      <c r="QIS748" s="479"/>
      <c r="QIT748" s="479"/>
      <c r="QIU748" s="479"/>
      <c r="QIV748" s="479"/>
      <c r="QIW748" s="479"/>
      <c r="QIX748" s="479"/>
      <c r="QIY748" s="479"/>
      <c r="QIZ748" s="479"/>
      <c r="QJA748" s="479"/>
      <c r="QJB748" s="479"/>
      <c r="QJC748" s="479"/>
      <c r="QJD748" s="479"/>
      <c r="QJE748" s="479"/>
      <c r="QJF748" s="479"/>
      <c r="QJG748" s="479"/>
      <c r="QJH748" s="479"/>
      <c r="QJI748" s="479"/>
      <c r="QJJ748" s="479"/>
      <c r="QJK748" s="479"/>
      <c r="QJL748" s="479"/>
      <c r="QJM748" s="479"/>
      <c r="QJN748" s="479"/>
      <c r="QJO748" s="479"/>
      <c r="QJP748" s="479"/>
      <c r="QJQ748" s="479"/>
      <c r="QJR748" s="479"/>
      <c r="QJS748" s="479"/>
      <c r="QJT748" s="479"/>
      <c r="QJU748" s="479"/>
      <c r="QJV748" s="479"/>
      <c r="QJW748" s="479"/>
      <c r="QJX748" s="479"/>
      <c r="QJY748" s="479"/>
      <c r="QJZ748" s="479"/>
      <c r="QKA748" s="479"/>
      <c r="QKB748" s="479"/>
      <c r="QKC748" s="479"/>
      <c r="QKD748" s="479"/>
      <c r="QKE748" s="479"/>
      <c r="QKF748" s="479"/>
      <c r="QKG748" s="479"/>
      <c r="QKH748" s="479"/>
      <c r="QKI748" s="479"/>
      <c r="QKJ748" s="479"/>
      <c r="QKK748" s="479"/>
      <c r="QKL748" s="479"/>
      <c r="QKM748" s="479"/>
      <c r="QKN748" s="479"/>
      <c r="QKO748" s="479"/>
      <c r="QKP748" s="479"/>
      <c r="QKQ748" s="479"/>
      <c r="QKR748" s="479"/>
      <c r="QKS748" s="479"/>
      <c r="QKT748" s="479"/>
      <c r="QKU748" s="479"/>
      <c r="QKV748" s="479"/>
      <c r="QKW748" s="479"/>
      <c r="QKX748" s="479"/>
      <c r="QKY748" s="479"/>
      <c r="QKZ748" s="479"/>
      <c r="QLA748" s="479"/>
      <c r="QLB748" s="479"/>
      <c r="QLC748" s="479"/>
      <c r="QLD748" s="479"/>
      <c r="QLE748" s="479"/>
      <c r="QLF748" s="479"/>
      <c r="QLG748" s="479"/>
      <c r="QLH748" s="479"/>
      <c r="QLI748" s="479"/>
      <c r="QLJ748" s="479"/>
      <c r="QLK748" s="479"/>
      <c r="QLL748" s="479"/>
      <c r="QLM748" s="479"/>
      <c r="QLN748" s="479"/>
      <c r="QLO748" s="479"/>
      <c r="QLP748" s="479"/>
      <c r="QLQ748" s="479"/>
      <c r="QLR748" s="479"/>
      <c r="QLS748" s="479"/>
      <c r="QLT748" s="479"/>
      <c r="QLU748" s="479"/>
      <c r="QLV748" s="479"/>
      <c r="QLW748" s="479"/>
      <c r="QLX748" s="479"/>
      <c r="QLY748" s="479"/>
      <c r="QLZ748" s="479"/>
      <c r="QMA748" s="479"/>
      <c r="QMB748" s="479"/>
      <c r="QMC748" s="479"/>
      <c r="QMD748" s="479"/>
      <c r="QME748" s="479"/>
      <c r="QMF748" s="479"/>
      <c r="QMG748" s="479"/>
      <c r="QMH748" s="479"/>
      <c r="QMI748" s="479"/>
      <c r="QMJ748" s="479"/>
      <c r="QMK748" s="479"/>
      <c r="QML748" s="479"/>
      <c r="QMM748" s="479"/>
      <c r="QMN748" s="479"/>
      <c r="QMO748" s="479"/>
      <c r="QMP748" s="479"/>
      <c r="QMQ748" s="479"/>
      <c r="QMR748" s="479"/>
      <c r="QMS748" s="479"/>
      <c r="QMT748" s="479"/>
      <c r="QMU748" s="479"/>
      <c r="QMV748" s="479"/>
      <c r="QMW748" s="479"/>
      <c r="QMX748" s="479"/>
      <c r="QMY748" s="479"/>
      <c r="QMZ748" s="479"/>
      <c r="QNA748" s="479"/>
      <c r="QNB748" s="479"/>
      <c r="QNC748" s="479"/>
      <c r="QND748" s="479"/>
      <c r="QNE748" s="479"/>
      <c r="QNF748" s="479"/>
      <c r="QNG748" s="479"/>
      <c r="QNH748" s="479"/>
      <c r="QNI748" s="479"/>
      <c r="QNJ748" s="479"/>
      <c r="QNK748" s="479"/>
      <c r="QNL748" s="479"/>
      <c r="QNM748" s="479"/>
      <c r="QNN748" s="479"/>
      <c r="QNO748" s="479"/>
      <c r="QNP748" s="479"/>
      <c r="QNQ748" s="479"/>
      <c r="QNR748" s="479"/>
      <c r="QNS748" s="479"/>
      <c r="QNT748" s="479"/>
      <c r="QNU748" s="479"/>
      <c r="QNV748" s="479"/>
      <c r="QNW748" s="479"/>
      <c r="QNX748" s="479"/>
      <c r="QNY748" s="479"/>
      <c r="QNZ748" s="479"/>
      <c r="QOA748" s="479"/>
      <c r="QOB748" s="479"/>
      <c r="QOC748" s="479"/>
      <c r="QOD748" s="479"/>
      <c r="QOE748" s="479"/>
      <c r="QOF748" s="479"/>
      <c r="QOG748" s="479"/>
      <c r="QOH748" s="479"/>
      <c r="QOI748" s="479"/>
      <c r="QOJ748" s="479"/>
      <c r="QOK748" s="479"/>
      <c r="QOL748" s="479"/>
      <c r="QOM748" s="479"/>
      <c r="QON748" s="479"/>
      <c r="QOO748" s="479"/>
      <c r="QOP748" s="479"/>
      <c r="QOQ748" s="479"/>
      <c r="QOR748" s="479"/>
      <c r="QOS748" s="479"/>
      <c r="QOT748" s="479"/>
      <c r="QOU748" s="479"/>
      <c r="QOV748" s="479"/>
      <c r="QOW748" s="479"/>
      <c r="QOX748" s="479"/>
      <c r="QOY748" s="479"/>
      <c r="QOZ748" s="479"/>
      <c r="QPA748" s="479"/>
      <c r="QPB748" s="479"/>
      <c r="QPC748" s="479"/>
      <c r="QPD748" s="479"/>
      <c r="QPE748" s="479"/>
      <c r="QPF748" s="479"/>
      <c r="QPG748" s="479"/>
      <c r="QPH748" s="479"/>
      <c r="QPI748" s="479"/>
      <c r="QPJ748" s="479"/>
      <c r="QPK748" s="479"/>
      <c r="QPL748" s="479"/>
      <c r="QPM748" s="479"/>
      <c r="QPN748" s="479"/>
      <c r="QPO748" s="479"/>
      <c r="QPP748" s="479"/>
      <c r="QPQ748" s="479"/>
      <c r="QPR748" s="479"/>
      <c r="QPS748" s="479"/>
      <c r="QPT748" s="479"/>
      <c r="QPU748" s="479"/>
      <c r="QPV748" s="479"/>
      <c r="QPW748" s="479"/>
      <c r="QPX748" s="479"/>
      <c r="QPY748" s="479"/>
      <c r="QPZ748" s="479"/>
      <c r="QQA748" s="479"/>
      <c r="QQB748" s="479"/>
      <c r="QQC748" s="479"/>
      <c r="QQD748" s="479"/>
      <c r="QQE748" s="479"/>
      <c r="QQF748" s="479"/>
      <c r="QQG748" s="479"/>
      <c r="QQH748" s="479"/>
      <c r="QQI748" s="479"/>
      <c r="QQJ748" s="479"/>
      <c r="QQK748" s="479"/>
      <c r="QQL748" s="479"/>
      <c r="QQM748" s="479"/>
      <c r="QQN748" s="479"/>
      <c r="QQO748" s="479"/>
      <c r="QQP748" s="479"/>
      <c r="QQQ748" s="479"/>
      <c r="QQR748" s="479"/>
      <c r="QQS748" s="479"/>
      <c r="QQT748" s="479"/>
      <c r="QQU748" s="479"/>
      <c r="QQV748" s="479"/>
      <c r="QQW748" s="479"/>
      <c r="QQX748" s="479"/>
      <c r="QQY748" s="479"/>
      <c r="QQZ748" s="479"/>
      <c r="QRA748" s="479"/>
      <c r="QRB748" s="479"/>
      <c r="QRC748" s="479"/>
      <c r="QRD748" s="479"/>
      <c r="QRE748" s="479"/>
      <c r="QRF748" s="479"/>
      <c r="QRG748" s="479"/>
      <c r="QRH748" s="479"/>
      <c r="QRI748" s="479"/>
      <c r="QRJ748" s="479"/>
      <c r="QRK748" s="479"/>
      <c r="QRL748" s="479"/>
      <c r="QRM748" s="479"/>
      <c r="QRN748" s="479"/>
      <c r="QRO748" s="479"/>
      <c r="QRP748" s="479"/>
      <c r="QRQ748" s="479"/>
      <c r="QRR748" s="479"/>
      <c r="QRS748" s="479"/>
      <c r="QRT748" s="479"/>
      <c r="QRU748" s="479"/>
      <c r="QRV748" s="479"/>
      <c r="QRW748" s="479"/>
      <c r="QRX748" s="479"/>
      <c r="QRY748" s="479"/>
      <c r="QRZ748" s="479"/>
      <c r="QSA748" s="479"/>
      <c r="QSB748" s="479"/>
      <c r="QSC748" s="479"/>
      <c r="QSD748" s="479"/>
      <c r="QSE748" s="479"/>
      <c r="QSF748" s="479"/>
      <c r="QSG748" s="479"/>
      <c r="QSH748" s="479"/>
      <c r="QSI748" s="479"/>
      <c r="QSJ748" s="479"/>
      <c r="QSK748" s="479"/>
      <c r="QSL748" s="479"/>
      <c r="QSM748" s="479"/>
      <c r="QSN748" s="479"/>
      <c r="QSO748" s="479"/>
      <c r="QSP748" s="479"/>
      <c r="QSQ748" s="479"/>
      <c r="QSR748" s="479"/>
      <c r="QSS748" s="479"/>
      <c r="QST748" s="479"/>
      <c r="QSU748" s="479"/>
      <c r="QSV748" s="479"/>
      <c r="QSW748" s="479"/>
      <c r="QSX748" s="479"/>
      <c r="QSY748" s="479"/>
      <c r="QSZ748" s="479"/>
      <c r="QTA748" s="479"/>
      <c r="QTB748" s="479"/>
      <c r="QTC748" s="479"/>
      <c r="QTD748" s="479"/>
      <c r="QTE748" s="479"/>
      <c r="QTF748" s="479"/>
      <c r="QTG748" s="479"/>
      <c r="QTH748" s="479"/>
      <c r="QTI748" s="479"/>
      <c r="QTJ748" s="479"/>
      <c r="QTK748" s="479"/>
      <c r="QTL748" s="479"/>
      <c r="QTM748" s="479"/>
      <c r="QTN748" s="479"/>
      <c r="QTO748" s="479"/>
      <c r="QTP748" s="479"/>
      <c r="QTQ748" s="479"/>
      <c r="QTR748" s="479"/>
      <c r="QTS748" s="479"/>
      <c r="QTT748" s="479"/>
      <c r="QTU748" s="479"/>
      <c r="QTV748" s="479"/>
      <c r="QTW748" s="479"/>
      <c r="QTX748" s="479"/>
      <c r="QTY748" s="479"/>
      <c r="QTZ748" s="479"/>
      <c r="QUA748" s="479"/>
      <c r="QUB748" s="479"/>
      <c r="QUC748" s="479"/>
      <c r="QUD748" s="479"/>
      <c r="QUE748" s="479"/>
      <c r="QUF748" s="479"/>
      <c r="QUG748" s="479"/>
      <c r="QUH748" s="479"/>
      <c r="QUI748" s="479"/>
      <c r="QUJ748" s="479"/>
      <c r="QUK748" s="479"/>
      <c r="QUL748" s="479"/>
      <c r="QUM748" s="479"/>
      <c r="QUN748" s="479"/>
      <c r="QUO748" s="479"/>
      <c r="QUP748" s="479"/>
      <c r="QUQ748" s="479"/>
      <c r="QUR748" s="479"/>
      <c r="QUS748" s="479"/>
      <c r="QUT748" s="479"/>
      <c r="QUU748" s="479"/>
      <c r="QUV748" s="479"/>
      <c r="QUW748" s="479"/>
      <c r="QUX748" s="479"/>
      <c r="QUY748" s="479"/>
      <c r="QUZ748" s="479"/>
      <c r="QVA748" s="479"/>
      <c r="QVB748" s="479"/>
      <c r="QVC748" s="479"/>
      <c r="QVD748" s="479"/>
      <c r="QVE748" s="479"/>
      <c r="QVF748" s="479"/>
      <c r="QVG748" s="479"/>
      <c r="QVH748" s="479"/>
      <c r="QVI748" s="479"/>
      <c r="QVJ748" s="479"/>
      <c r="QVK748" s="479"/>
      <c r="QVL748" s="479"/>
      <c r="QVM748" s="479"/>
      <c r="QVN748" s="479"/>
      <c r="QVO748" s="479"/>
      <c r="QVP748" s="479"/>
      <c r="QVQ748" s="479"/>
      <c r="QVR748" s="479"/>
      <c r="QVS748" s="479"/>
      <c r="QVT748" s="479"/>
      <c r="QVU748" s="479"/>
      <c r="QVV748" s="479"/>
      <c r="QVW748" s="479"/>
      <c r="QVX748" s="479"/>
      <c r="QVY748" s="479"/>
      <c r="QVZ748" s="479"/>
      <c r="QWA748" s="479"/>
      <c r="QWB748" s="479"/>
      <c r="QWC748" s="479"/>
      <c r="QWD748" s="479"/>
      <c r="QWE748" s="479"/>
      <c r="QWF748" s="479"/>
      <c r="QWG748" s="479"/>
      <c r="QWH748" s="479"/>
      <c r="QWI748" s="479"/>
      <c r="QWJ748" s="479"/>
      <c r="QWK748" s="479"/>
      <c r="QWL748" s="479"/>
      <c r="QWM748" s="479"/>
      <c r="QWN748" s="479"/>
      <c r="QWO748" s="479"/>
      <c r="QWP748" s="479"/>
      <c r="QWQ748" s="479"/>
      <c r="QWR748" s="479"/>
      <c r="QWS748" s="479"/>
      <c r="QWT748" s="479"/>
      <c r="QWU748" s="479"/>
      <c r="QWV748" s="479"/>
      <c r="QWW748" s="479"/>
      <c r="QWX748" s="479"/>
      <c r="QWY748" s="479"/>
      <c r="QWZ748" s="479"/>
      <c r="QXA748" s="479"/>
      <c r="QXB748" s="479"/>
      <c r="QXC748" s="479"/>
      <c r="QXD748" s="479"/>
      <c r="QXE748" s="479"/>
      <c r="QXF748" s="479"/>
      <c r="QXG748" s="479"/>
      <c r="QXH748" s="479"/>
      <c r="QXI748" s="479"/>
      <c r="QXJ748" s="479"/>
      <c r="QXK748" s="479"/>
      <c r="QXL748" s="479"/>
      <c r="QXM748" s="479"/>
      <c r="QXN748" s="479"/>
      <c r="QXO748" s="479"/>
      <c r="QXP748" s="479"/>
      <c r="QXQ748" s="479"/>
      <c r="QXR748" s="479"/>
      <c r="QXS748" s="479"/>
      <c r="QXT748" s="479"/>
      <c r="QXU748" s="479"/>
      <c r="QXV748" s="479"/>
      <c r="QXW748" s="479"/>
      <c r="QXX748" s="479"/>
      <c r="QXY748" s="479"/>
      <c r="QXZ748" s="479"/>
      <c r="QYA748" s="479"/>
      <c r="QYB748" s="479"/>
      <c r="QYC748" s="479"/>
      <c r="QYD748" s="479"/>
      <c r="QYE748" s="479"/>
      <c r="QYF748" s="479"/>
      <c r="QYG748" s="479"/>
      <c r="QYH748" s="479"/>
      <c r="QYI748" s="479"/>
      <c r="QYJ748" s="479"/>
      <c r="QYK748" s="479"/>
      <c r="QYL748" s="479"/>
      <c r="QYM748" s="479"/>
      <c r="QYN748" s="479"/>
      <c r="QYO748" s="479"/>
      <c r="QYP748" s="479"/>
      <c r="QYQ748" s="479"/>
      <c r="QYR748" s="479"/>
      <c r="QYS748" s="479"/>
      <c r="QYT748" s="479"/>
      <c r="QYU748" s="479"/>
      <c r="QYV748" s="479"/>
      <c r="QYW748" s="479"/>
      <c r="QYX748" s="479"/>
      <c r="QYY748" s="479"/>
      <c r="QYZ748" s="479"/>
      <c r="QZA748" s="479"/>
      <c r="QZB748" s="479"/>
      <c r="QZC748" s="479"/>
      <c r="QZD748" s="479"/>
      <c r="QZE748" s="479"/>
      <c r="QZF748" s="479"/>
      <c r="QZG748" s="479"/>
      <c r="QZH748" s="479"/>
      <c r="QZI748" s="479"/>
      <c r="QZJ748" s="479"/>
      <c r="QZK748" s="479"/>
      <c r="QZL748" s="479"/>
      <c r="QZM748" s="479"/>
      <c r="QZN748" s="479"/>
      <c r="QZO748" s="479"/>
      <c r="QZP748" s="479"/>
      <c r="QZQ748" s="479"/>
      <c r="QZR748" s="479"/>
      <c r="QZS748" s="479"/>
      <c r="QZT748" s="479"/>
      <c r="QZU748" s="479"/>
      <c r="QZV748" s="479"/>
      <c r="QZW748" s="479"/>
      <c r="QZX748" s="479"/>
      <c r="QZY748" s="479"/>
      <c r="QZZ748" s="479"/>
      <c r="RAA748" s="479"/>
      <c r="RAB748" s="479"/>
      <c r="RAC748" s="479"/>
      <c r="RAD748" s="479"/>
      <c r="RAE748" s="479"/>
      <c r="RAF748" s="479"/>
      <c r="RAG748" s="479"/>
      <c r="RAH748" s="479"/>
      <c r="RAI748" s="479"/>
      <c r="RAJ748" s="479"/>
      <c r="RAK748" s="479"/>
      <c r="RAL748" s="479"/>
      <c r="RAM748" s="479"/>
      <c r="RAN748" s="479"/>
      <c r="RAO748" s="479"/>
      <c r="RAP748" s="479"/>
      <c r="RAQ748" s="479"/>
      <c r="RAR748" s="479"/>
      <c r="RAS748" s="479"/>
      <c r="RAT748" s="479"/>
      <c r="RAU748" s="479"/>
      <c r="RAV748" s="479"/>
      <c r="RAW748" s="479"/>
      <c r="RAX748" s="479"/>
      <c r="RAY748" s="479"/>
      <c r="RAZ748" s="479"/>
      <c r="RBA748" s="479"/>
      <c r="RBB748" s="479"/>
      <c r="RBC748" s="479"/>
      <c r="RBD748" s="479"/>
      <c r="RBE748" s="479"/>
      <c r="RBF748" s="479"/>
      <c r="RBG748" s="479"/>
      <c r="RBH748" s="479"/>
      <c r="RBI748" s="479"/>
      <c r="RBJ748" s="479"/>
      <c r="RBK748" s="479"/>
      <c r="RBL748" s="479"/>
      <c r="RBM748" s="479"/>
      <c r="RBN748" s="479"/>
      <c r="RBO748" s="479"/>
      <c r="RBP748" s="479"/>
      <c r="RBQ748" s="479"/>
      <c r="RBR748" s="479"/>
      <c r="RBS748" s="479"/>
      <c r="RBT748" s="479"/>
      <c r="RBU748" s="479"/>
      <c r="RBV748" s="479"/>
      <c r="RBW748" s="479"/>
      <c r="RBX748" s="479"/>
      <c r="RBY748" s="479"/>
      <c r="RBZ748" s="479"/>
      <c r="RCA748" s="479"/>
      <c r="RCB748" s="479"/>
      <c r="RCC748" s="479"/>
      <c r="RCD748" s="479"/>
      <c r="RCE748" s="479"/>
      <c r="RCF748" s="479"/>
      <c r="RCG748" s="479"/>
      <c r="RCH748" s="479"/>
      <c r="RCI748" s="479"/>
      <c r="RCJ748" s="479"/>
      <c r="RCK748" s="479"/>
      <c r="RCL748" s="479"/>
      <c r="RCM748" s="479"/>
      <c r="RCN748" s="479"/>
      <c r="RCO748" s="479"/>
      <c r="RCP748" s="479"/>
      <c r="RCQ748" s="479"/>
      <c r="RCR748" s="479"/>
      <c r="RCS748" s="479"/>
      <c r="RCT748" s="479"/>
      <c r="RCU748" s="479"/>
      <c r="RCV748" s="479"/>
      <c r="RCW748" s="479"/>
      <c r="RCX748" s="479"/>
      <c r="RCY748" s="479"/>
      <c r="RCZ748" s="479"/>
      <c r="RDA748" s="479"/>
      <c r="RDB748" s="479"/>
      <c r="RDC748" s="479"/>
      <c r="RDD748" s="479"/>
      <c r="RDE748" s="479"/>
      <c r="RDF748" s="479"/>
      <c r="RDG748" s="479"/>
      <c r="RDH748" s="479"/>
      <c r="RDI748" s="479"/>
      <c r="RDJ748" s="479"/>
      <c r="RDK748" s="479"/>
      <c r="RDL748" s="479"/>
      <c r="RDM748" s="479"/>
      <c r="RDN748" s="479"/>
      <c r="RDO748" s="479"/>
      <c r="RDP748" s="479"/>
      <c r="RDQ748" s="479"/>
      <c r="RDR748" s="479"/>
      <c r="RDS748" s="479"/>
      <c r="RDT748" s="479"/>
      <c r="RDU748" s="479"/>
      <c r="RDV748" s="479"/>
      <c r="RDW748" s="479"/>
      <c r="RDX748" s="479"/>
      <c r="RDY748" s="479"/>
      <c r="RDZ748" s="479"/>
      <c r="REA748" s="479"/>
      <c r="REB748" s="479"/>
      <c r="REC748" s="479"/>
      <c r="RED748" s="479"/>
      <c r="REE748" s="479"/>
      <c r="REF748" s="479"/>
      <c r="REG748" s="479"/>
      <c r="REH748" s="479"/>
      <c r="REI748" s="479"/>
      <c r="REJ748" s="479"/>
      <c r="REK748" s="479"/>
      <c r="REL748" s="479"/>
      <c r="REM748" s="479"/>
      <c r="REN748" s="479"/>
      <c r="REO748" s="479"/>
      <c r="REP748" s="479"/>
      <c r="REQ748" s="479"/>
      <c r="RER748" s="479"/>
      <c r="RES748" s="479"/>
      <c r="RET748" s="479"/>
      <c r="REU748" s="479"/>
      <c r="REV748" s="479"/>
      <c r="REW748" s="479"/>
      <c r="REX748" s="479"/>
      <c r="REY748" s="479"/>
      <c r="REZ748" s="479"/>
      <c r="RFA748" s="479"/>
      <c r="RFB748" s="479"/>
      <c r="RFC748" s="479"/>
      <c r="RFD748" s="479"/>
      <c r="RFE748" s="479"/>
      <c r="RFF748" s="479"/>
      <c r="RFG748" s="479"/>
      <c r="RFH748" s="479"/>
      <c r="RFI748" s="479"/>
      <c r="RFJ748" s="479"/>
      <c r="RFK748" s="479"/>
      <c r="RFL748" s="479"/>
      <c r="RFM748" s="479"/>
      <c r="RFN748" s="479"/>
      <c r="RFO748" s="479"/>
      <c r="RFP748" s="479"/>
      <c r="RFQ748" s="479"/>
      <c r="RFR748" s="479"/>
      <c r="RFS748" s="479"/>
      <c r="RFT748" s="479"/>
      <c r="RFU748" s="479"/>
      <c r="RFV748" s="479"/>
      <c r="RFW748" s="479"/>
      <c r="RFX748" s="479"/>
      <c r="RFY748" s="479"/>
      <c r="RFZ748" s="479"/>
      <c r="RGA748" s="479"/>
      <c r="RGB748" s="479"/>
      <c r="RGC748" s="479"/>
      <c r="RGD748" s="479"/>
      <c r="RGE748" s="479"/>
      <c r="RGF748" s="479"/>
      <c r="RGG748" s="479"/>
      <c r="RGH748" s="479"/>
      <c r="RGI748" s="479"/>
      <c r="RGJ748" s="479"/>
      <c r="RGK748" s="479"/>
      <c r="RGL748" s="479"/>
      <c r="RGM748" s="479"/>
      <c r="RGN748" s="479"/>
      <c r="RGO748" s="479"/>
      <c r="RGP748" s="479"/>
      <c r="RGQ748" s="479"/>
      <c r="RGR748" s="479"/>
      <c r="RGS748" s="479"/>
      <c r="RGT748" s="479"/>
      <c r="RGU748" s="479"/>
      <c r="RGV748" s="479"/>
      <c r="RGW748" s="479"/>
      <c r="RGX748" s="479"/>
      <c r="RGY748" s="479"/>
      <c r="RGZ748" s="479"/>
      <c r="RHA748" s="479"/>
      <c r="RHB748" s="479"/>
      <c r="RHC748" s="479"/>
      <c r="RHD748" s="479"/>
      <c r="RHE748" s="479"/>
      <c r="RHF748" s="479"/>
      <c r="RHG748" s="479"/>
      <c r="RHH748" s="479"/>
      <c r="RHI748" s="479"/>
      <c r="RHJ748" s="479"/>
      <c r="RHK748" s="479"/>
      <c r="RHL748" s="479"/>
      <c r="RHM748" s="479"/>
      <c r="RHN748" s="479"/>
      <c r="RHO748" s="479"/>
      <c r="RHP748" s="479"/>
      <c r="RHQ748" s="479"/>
      <c r="RHR748" s="479"/>
      <c r="RHS748" s="479"/>
      <c r="RHT748" s="479"/>
      <c r="RHU748" s="479"/>
      <c r="RHV748" s="479"/>
      <c r="RHW748" s="479"/>
      <c r="RHX748" s="479"/>
      <c r="RHY748" s="479"/>
      <c r="RHZ748" s="479"/>
      <c r="RIA748" s="479"/>
      <c r="RIB748" s="479"/>
      <c r="RIC748" s="479"/>
      <c r="RID748" s="479"/>
      <c r="RIE748" s="479"/>
      <c r="RIF748" s="479"/>
      <c r="RIG748" s="479"/>
      <c r="RIH748" s="479"/>
      <c r="RII748" s="479"/>
      <c r="RIJ748" s="479"/>
      <c r="RIK748" s="479"/>
      <c r="RIL748" s="479"/>
      <c r="RIM748" s="479"/>
      <c r="RIN748" s="479"/>
      <c r="RIO748" s="479"/>
      <c r="RIP748" s="479"/>
      <c r="RIQ748" s="479"/>
      <c r="RIR748" s="479"/>
      <c r="RIS748" s="479"/>
      <c r="RIT748" s="479"/>
      <c r="RIU748" s="479"/>
      <c r="RIV748" s="479"/>
      <c r="RIW748" s="479"/>
      <c r="RIX748" s="479"/>
      <c r="RIY748" s="479"/>
      <c r="RIZ748" s="479"/>
      <c r="RJA748" s="479"/>
      <c r="RJB748" s="479"/>
      <c r="RJC748" s="479"/>
      <c r="RJD748" s="479"/>
      <c r="RJE748" s="479"/>
      <c r="RJF748" s="479"/>
      <c r="RJG748" s="479"/>
      <c r="RJH748" s="479"/>
      <c r="RJI748" s="479"/>
      <c r="RJJ748" s="479"/>
      <c r="RJK748" s="479"/>
      <c r="RJL748" s="479"/>
      <c r="RJM748" s="479"/>
      <c r="RJN748" s="479"/>
      <c r="RJO748" s="479"/>
      <c r="RJP748" s="479"/>
      <c r="RJQ748" s="479"/>
      <c r="RJR748" s="479"/>
      <c r="RJS748" s="479"/>
      <c r="RJT748" s="479"/>
      <c r="RJU748" s="479"/>
      <c r="RJV748" s="479"/>
      <c r="RJW748" s="479"/>
      <c r="RJX748" s="479"/>
      <c r="RJY748" s="479"/>
      <c r="RJZ748" s="479"/>
      <c r="RKA748" s="479"/>
      <c r="RKB748" s="479"/>
      <c r="RKC748" s="479"/>
      <c r="RKD748" s="479"/>
      <c r="RKE748" s="479"/>
      <c r="RKF748" s="479"/>
      <c r="RKG748" s="479"/>
      <c r="RKH748" s="479"/>
      <c r="RKI748" s="479"/>
      <c r="RKJ748" s="479"/>
      <c r="RKK748" s="479"/>
      <c r="RKL748" s="479"/>
      <c r="RKM748" s="479"/>
      <c r="RKN748" s="479"/>
      <c r="RKO748" s="479"/>
      <c r="RKP748" s="479"/>
      <c r="RKQ748" s="479"/>
      <c r="RKR748" s="479"/>
      <c r="RKS748" s="479"/>
      <c r="RKT748" s="479"/>
      <c r="RKU748" s="479"/>
      <c r="RKV748" s="479"/>
      <c r="RKW748" s="479"/>
      <c r="RKX748" s="479"/>
      <c r="RKY748" s="479"/>
      <c r="RKZ748" s="479"/>
      <c r="RLA748" s="479"/>
      <c r="RLB748" s="479"/>
      <c r="RLC748" s="479"/>
      <c r="RLD748" s="479"/>
      <c r="RLE748" s="479"/>
      <c r="RLF748" s="479"/>
      <c r="RLG748" s="479"/>
      <c r="RLH748" s="479"/>
      <c r="RLI748" s="479"/>
      <c r="RLJ748" s="479"/>
      <c r="RLK748" s="479"/>
      <c r="RLL748" s="479"/>
      <c r="RLM748" s="479"/>
      <c r="RLN748" s="479"/>
      <c r="RLO748" s="479"/>
      <c r="RLP748" s="479"/>
      <c r="RLQ748" s="479"/>
      <c r="RLR748" s="479"/>
      <c r="RLS748" s="479"/>
      <c r="RLT748" s="479"/>
      <c r="RLU748" s="479"/>
      <c r="RLV748" s="479"/>
      <c r="RLW748" s="479"/>
      <c r="RLX748" s="479"/>
      <c r="RLY748" s="479"/>
      <c r="RLZ748" s="479"/>
      <c r="RMA748" s="479"/>
      <c r="RMB748" s="479"/>
      <c r="RMC748" s="479"/>
      <c r="RMD748" s="479"/>
      <c r="RME748" s="479"/>
      <c r="RMF748" s="479"/>
      <c r="RMG748" s="479"/>
      <c r="RMH748" s="479"/>
      <c r="RMI748" s="479"/>
      <c r="RMJ748" s="479"/>
      <c r="RMK748" s="479"/>
      <c r="RML748" s="479"/>
      <c r="RMM748" s="479"/>
      <c r="RMN748" s="479"/>
      <c r="RMO748" s="479"/>
      <c r="RMP748" s="479"/>
      <c r="RMQ748" s="479"/>
      <c r="RMR748" s="479"/>
      <c r="RMS748" s="479"/>
      <c r="RMT748" s="479"/>
      <c r="RMU748" s="479"/>
      <c r="RMV748" s="479"/>
      <c r="RMW748" s="479"/>
      <c r="RMX748" s="479"/>
      <c r="RMY748" s="479"/>
      <c r="RMZ748" s="479"/>
      <c r="RNA748" s="479"/>
      <c r="RNB748" s="479"/>
      <c r="RNC748" s="479"/>
      <c r="RND748" s="479"/>
      <c r="RNE748" s="479"/>
      <c r="RNF748" s="479"/>
      <c r="RNG748" s="479"/>
      <c r="RNH748" s="479"/>
      <c r="RNI748" s="479"/>
      <c r="RNJ748" s="479"/>
      <c r="RNK748" s="479"/>
      <c r="RNL748" s="479"/>
      <c r="RNM748" s="479"/>
      <c r="RNN748" s="479"/>
      <c r="RNO748" s="479"/>
      <c r="RNP748" s="479"/>
      <c r="RNQ748" s="479"/>
      <c r="RNR748" s="479"/>
      <c r="RNS748" s="479"/>
      <c r="RNT748" s="479"/>
      <c r="RNU748" s="479"/>
      <c r="RNV748" s="479"/>
      <c r="RNW748" s="479"/>
      <c r="RNX748" s="479"/>
      <c r="RNY748" s="479"/>
      <c r="RNZ748" s="479"/>
      <c r="ROA748" s="479"/>
      <c r="ROB748" s="479"/>
      <c r="ROC748" s="479"/>
      <c r="ROD748" s="479"/>
      <c r="ROE748" s="479"/>
      <c r="ROF748" s="479"/>
      <c r="ROG748" s="479"/>
      <c r="ROH748" s="479"/>
      <c r="ROI748" s="479"/>
      <c r="ROJ748" s="479"/>
      <c r="ROK748" s="479"/>
      <c r="ROL748" s="479"/>
      <c r="ROM748" s="479"/>
      <c r="RON748" s="479"/>
      <c r="ROO748" s="479"/>
      <c r="ROP748" s="479"/>
      <c r="ROQ748" s="479"/>
      <c r="ROR748" s="479"/>
      <c r="ROS748" s="479"/>
      <c r="ROT748" s="479"/>
      <c r="ROU748" s="479"/>
      <c r="ROV748" s="479"/>
      <c r="ROW748" s="479"/>
      <c r="ROX748" s="479"/>
      <c r="ROY748" s="479"/>
      <c r="ROZ748" s="479"/>
      <c r="RPA748" s="479"/>
      <c r="RPB748" s="479"/>
      <c r="RPC748" s="479"/>
      <c r="RPD748" s="479"/>
      <c r="RPE748" s="479"/>
      <c r="RPF748" s="479"/>
      <c r="RPG748" s="479"/>
      <c r="RPH748" s="479"/>
      <c r="RPI748" s="479"/>
      <c r="RPJ748" s="479"/>
      <c r="RPK748" s="479"/>
      <c r="RPL748" s="479"/>
      <c r="RPM748" s="479"/>
      <c r="RPN748" s="479"/>
      <c r="RPO748" s="479"/>
      <c r="RPP748" s="479"/>
      <c r="RPQ748" s="479"/>
      <c r="RPR748" s="479"/>
      <c r="RPS748" s="479"/>
      <c r="RPT748" s="479"/>
      <c r="RPU748" s="479"/>
      <c r="RPV748" s="479"/>
      <c r="RPW748" s="479"/>
      <c r="RPX748" s="479"/>
      <c r="RPY748" s="479"/>
      <c r="RPZ748" s="479"/>
      <c r="RQA748" s="479"/>
      <c r="RQB748" s="479"/>
      <c r="RQC748" s="479"/>
      <c r="RQD748" s="479"/>
      <c r="RQE748" s="479"/>
      <c r="RQF748" s="479"/>
      <c r="RQG748" s="479"/>
      <c r="RQH748" s="479"/>
      <c r="RQI748" s="479"/>
      <c r="RQJ748" s="479"/>
      <c r="RQK748" s="479"/>
      <c r="RQL748" s="479"/>
      <c r="RQM748" s="479"/>
      <c r="RQN748" s="479"/>
      <c r="RQO748" s="479"/>
      <c r="RQP748" s="479"/>
      <c r="RQQ748" s="479"/>
      <c r="RQR748" s="479"/>
      <c r="RQS748" s="479"/>
      <c r="RQT748" s="479"/>
      <c r="RQU748" s="479"/>
      <c r="RQV748" s="479"/>
      <c r="RQW748" s="479"/>
      <c r="RQX748" s="479"/>
      <c r="RQY748" s="479"/>
      <c r="RQZ748" s="479"/>
      <c r="RRA748" s="479"/>
      <c r="RRB748" s="479"/>
      <c r="RRC748" s="479"/>
      <c r="RRD748" s="479"/>
      <c r="RRE748" s="479"/>
      <c r="RRF748" s="479"/>
      <c r="RRG748" s="479"/>
      <c r="RRH748" s="479"/>
      <c r="RRI748" s="479"/>
      <c r="RRJ748" s="479"/>
      <c r="RRK748" s="479"/>
      <c r="RRL748" s="479"/>
      <c r="RRM748" s="479"/>
      <c r="RRN748" s="479"/>
      <c r="RRO748" s="479"/>
      <c r="RRP748" s="479"/>
      <c r="RRQ748" s="479"/>
      <c r="RRR748" s="479"/>
      <c r="RRS748" s="479"/>
      <c r="RRT748" s="479"/>
      <c r="RRU748" s="479"/>
      <c r="RRV748" s="479"/>
      <c r="RRW748" s="479"/>
      <c r="RRX748" s="479"/>
      <c r="RRY748" s="479"/>
      <c r="RRZ748" s="479"/>
      <c r="RSA748" s="479"/>
      <c r="RSB748" s="479"/>
      <c r="RSC748" s="479"/>
      <c r="RSD748" s="479"/>
      <c r="RSE748" s="479"/>
      <c r="RSF748" s="479"/>
      <c r="RSG748" s="479"/>
      <c r="RSH748" s="479"/>
      <c r="RSI748" s="479"/>
      <c r="RSJ748" s="479"/>
      <c r="RSK748" s="479"/>
      <c r="RSL748" s="479"/>
      <c r="RSM748" s="479"/>
      <c r="RSN748" s="479"/>
      <c r="RSO748" s="479"/>
      <c r="RSP748" s="479"/>
      <c r="RSQ748" s="479"/>
      <c r="RSR748" s="479"/>
      <c r="RSS748" s="479"/>
      <c r="RST748" s="479"/>
      <c r="RSU748" s="479"/>
      <c r="RSV748" s="479"/>
      <c r="RSW748" s="479"/>
      <c r="RSX748" s="479"/>
      <c r="RSY748" s="479"/>
      <c r="RSZ748" s="479"/>
      <c r="RTA748" s="479"/>
      <c r="RTB748" s="479"/>
      <c r="RTC748" s="479"/>
      <c r="RTD748" s="479"/>
      <c r="RTE748" s="479"/>
      <c r="RTF748" s="479"/>
      <c r="RTG748" s="479"/>
      <c r="RTH748" s="479"/>
      <c r="RTI748" s="479"/>
      <c r="RTJ748" s="479"/>
      <c r="RTK748" s="479"/>
      <c r="RTL748" s="479"/>
      <c r="RTM748" s="479"/>
      <c r="RTN748" s="479"/>
      <c r="RTO748" s="479"/>
      <c r="RTP748" s="479"/>
      <c r="RTQ748" s="479"/>
      <c r="RTR748" s="479"/>
      <c r="RTS748" s="479"/>
      <c r="RTT748" s="479"/>
      <c r="RTU748" s="479"/>
      <c r="RTV748" s="479"/>
      <c r="RTW748" s="479"/>
      <c r="RTX748" s="479"/>
      <c r="RTY748" s="479"/>
      <c r="RTZ748" s="479"/>
      <c r="RUA748" s="479"/>
      <c r="RUB748" s="479"/>
      <c r="RUC748" s="479"/>
      <c r="RUD748" s="479"/>
      <c r="RUE748" s="479"/>
      <c r="RUF748" s="479"/>
      <c r="RUG748" s="479"/>
      <c r="RUH748" s="479"/>
      <c r="RUI748" s="479"/>
      <c r="RUJ748" s="479"/>
      <c r="RUK748" s="479"/>
      <c r="RUL748" s="479"/>
      <c r="RUM748" s="479"/>
      <c r="RUN748" s="479"/>
      <c r="RUO748" s="479"/>
      <c r="RUP748" s="479"/>
      <c r="RUQ748" s="479"/>
      <c r="RUR748" s="479"/>
      <c r="RUS748" s="479"/>
      <c r="RUT748" s="479"/>
      <c r="RUU748" s="479"/>
      <c r="RUV748" s="479"/>
      <c r="RUW748" s="479"/>
      <c r="RUX748" s="479"/>
      <c r="RUY748" s="479"/>
      <c r="RUZ748" s="479"/>
      <c r="RVA748" s="479"/>
      <c r="RVB748" s="479"/>
      <c r="RVC748" s="479"/>
      <c r="RVD748" s="479"/>
      <c r="RVE748" s="479"/>
      <c r="RVF748" s="479"/>
      <c r="RVG748" s="479"/>
      <c r="RVH748" s="479"/>
      <c r="RVI748" s="479"/>
      <c r="RVJ748" s="479"/>
      <c r="RVK748" s="479"/>
      <c r="RVL748" s="479"/>
      <c r="RVM748" s="479"/>
      <c r="RVN748" s="479"/>
      <c r="RVO748" s="479"/>
      <c r="RVP748" s="479"/>
      <c r="RVQ748" s="479"/>
      <c r="RVR748" s="479"/>
      <c r="RVS748" s="479"/>
      <c r="RVT748" s="479"/>
      <c r="RVU748" s="479"/>
      <c r="RVV748" s="479"/>
      <c r="RVW748" s="479"/>
      <c r="RVX748" s="479"/>
      <c r="RVY748" s="479"/>
      <c r="RVZ748" s="479"/>
      <c r="RWA748" s="479"/>
      <c r="RWB748" s="479"/>
      <c r="RWC748" s="479"/>
      <c r="RWD748" s="479"/>
      <c r="RWE748" s="479"/>
      <c r="RWF748" s="479"/>
      <c r="RWG748" s="479"/>
      <c r="RWH748" s="479"/>
      <c r="RWI748" s="479"/>
      <c r="RWJ748" s="479"/>
      <c r="RWK748" s="479"/>
      <c r="RWL748" s="479"/>
      <c r="RWM748" s="479"/>
      <c r="RWN748" s="479"/>
      <c r="RWO748" s="479"/>
      <c r="RWP748" s="479"/>
      <c r="RWQ748" s="479"/>
      <c r="RWR748" s="479"/>
      <c r="RWS748" s="479"/>
      <c r="RWT748" s="479"/>
      <c r="RWU748" s="479"/>
      <c r="RWV748" s="479"/>
      <c r="RWW748" s="479"/>
      <c r="RWX748" s="479"/>
      <c r="RWY748" s="479"/>
      <c r="RWZ748" s="479"/>
      <c r="RXA748" s="479"/>
      <c r="RXB748" s="479"/>
      <c r="RXC748" s="479"/>
      <c r="RXD748" s="479"/>
      <c r="RXE748" s="479"/>
      <c r="RXF748" s="479"/>
      <c r="RXG748" s="479"/>
      <c r="RXH748" s="479"/>
      <c r="RXI748" s="479"/>
      <c r="RXJ748" s="479"/>
      <c r="RXK748" s="479"/>
      <c r="RXL748" s="479"/>
      <c r="RXM748" s="479"/>
      <c r="RXN748" s="479"/>
      <c r="RXO748" s="479"/>
      <c r="RXP748" s="479"/>
      <c r="RXQ748" s="479"/>
      <c r="RXR748" s="479"/>
      <c r="RXS748" s="479"/>
      <c r="RXT748" s="479"/>
      <c r="RXU748" s="479"/>
      <c r="RXV748" s="479"/>
      <c r="RXW748" s="479"/>
      <c r="RXX748" s="479"/>
      <c r="RXY748" s="479"/>
      <c r="RXZ748" s="479"/>
      <c r="RYA748" s="479"/>
      <c r="RYB748" s="479"/>
      <c r="RYC748" s="479"/>
      <c r="RYD748" s="479"/>
      <c r="RYE748" s="479"/>
      <c r="RYF748" s="479"/>
      <c r="RYG748" s="479"/>
      <c r="RYH748" s="479"/>
      <c r="RYI748" s="479"/>
      <c r="RYJ748" s="479"/>
      <c r="RYK748" s="479"/>
      <c r="RYL748" s="479"/>
      <c r="RYM748" s="479"/>
      <c r="RYN748" s="479"/>
      <c r="RYO748" s="479"/>
      <c r="RYP748" s="479"/>
      <c r="RYQ748" s="479"/>
      <c r="RYR748" s="479"/>
      <c r="RYS748" s="479"/>
      <c r="RYT748" s="479"/>
      <c r="RYU748" s="479"/>
      <c r="RYV748" s="479"/>
      <c r="RYW748" s="479"/>
      <c r="RYX748" s="479"/>
      <c r="RYY748" s="479"/>
      <c r="RYZ748" s="479"/>
      <c r="RZA748" s="479"/>
      <c r="RZB748" s="479"/>
      <c r="RZC748" s="479"/>
      <c r="RZD748" s="479"/>
      <c r="RZE748" s="479"/>
      <c r="RZF748" s="479"/>
      <c r="RZG748" s="479"/>
      <c r="RZH748" s="479"/>
      <c r="RZI748" s="479"/>
      <c r="RZJ748" s="479"/>
      <c r="RZK748" s="479"/>
      <c r="RZL748" s="479"/>
      <c r="RZM748" s="479"/>
      <c r="RZN748" s="479"/>
      <c r="RZO748" s="479"/>
      <c r="RZP748" s="479"/>
      <c r="RZQ748" s="479"/>
      <c r="RZR748" s="479"/>
      <c r="RZS748" s="479"/>
      <c r="RZT748" s="479"/>
      <c r="RZU748" s="479"/>
      <c r="RZV748" s="479"/>
      <c r="RZW748" s="479"/>
      <c r="RZX748" s="479"/>
      <c r="RZY748" s="479"/>
      <c r="RZZ748" s="479"/>
      <c r="SAA748" s="479"/>
      <c r="SAB748" s="479"/>
      <c r="SAC748" s="479"/>
      <c r="SAD748" s="479"/>
      <c r="SAE748" s="479"/>
      <c r="SAF748" s="479"/>
      <c r="SAG748" s="479"/>
      <c r="SAH748" s="479"/>
      <c r="SAI748" s="479"/>
      <c r="SAJ748" s="479"/>
      <c r="SAK748" s="479"/>
      <c r="SAL748" s="479"/>
      <c r="SAM748" s="479"/>
      <c r="SAN748" s="479"/>
      <c r="SAO748" s="479"/>
      <c r="SAP748" s="479"/>
      <c r="SAQ748" s="479"/>
      <c r="SAR748" s="479"/>
      <c r="SAS748" s="479"/>
      <c r="SAT748" s="479"/>
      <c r="SAU748" s="479"/>
      <c r="SAV748" s="479"/>
      <c r="SAW748" s="479"/>
      <c r="SAX748" s="479"/>
      <c r="SAY748" s="479"/>
      <c r="SAZ748" s="479"/>
      <c r="SBA748" s="479"/>
      <c r="SBB748" s="479"/>
      <c r="SBC748" s="479"/>
      <c r="SBD748" s="479"/>
      <c r="SBE748" s="479"/>
      <c r="SBF748" s="479"/>
      <c r="SBG748" s="479"/>
      <c r="SBH748" s="479"/>
      <c r="SBI748" s="479"/>
      <c r="SBJ748" s="479"/>
      <c r="SBK748" s="479"/>
      <c r="SBL748" s="479"/>
      <c r="SBM748" s="479"/>
      <c r="SBN748" s="479"/>
      <c r="SBO748" s="479"/>
      <c r="SBP748" s="479"/>
      <c r="SBQ748" s="479"/>
      <c r="SBR748" s="479"/>
      <c r="SBS748" s="479"/>
      <c r="SBT748" s="479"/>
      <c r="SBU748" s="479"/>
      <c r="SBV748" s="479"/>
      <c r="SBW748" s="479"/>
      <c r="SBX748" s="479"/>
      <c r="SBY748" s="479"/>
      <c r="SBZ748" s="479"/>
      <c r="SCA748" s="479"/>
      <c r="SCB748" s="479"/>
      <c r="SCC748" s="479"/>
      <c r="SCD748" s="479"/>
      <c r="SCE748" s="479"/>
      <c r="SCF748" s="479"/>
      <c r="SCG748" s="479"/>
      <c r="SCH748" s="479"/>
      <c r="SCI748" s="479"/>
      <c r="SCJ748" s="479"/>
      <c r="SCK748" s="479"/>
      <c r="SCL748" s="479"/>
      <c r="SCM748" s="479"/>
      <c r="SCN748" s="479"/>
      <c r="SCO748" s="479"/>
      <c r="SCP748" s="479"/>
      <c r="SCQ748" s="479"/>
      <c r="SCR748" s="479"/>
      <c r="SCS748" s="479"/>
      <c r="SCT748" s="479"/>
      <c r="SCU748" s="479"/>
      <c r="SCV748" s="479"/>
      <c r="SCW748" s="479"/>
      <c r="SCX748" s="479"/>
      <c r="SCY748" s="479"/>
      <c r="SCZ748" s="479"/>
      <c r="SDA748" s="479"/>
      <c r="SDB748" s="479"/>
      <c r="SDC748" s="479"/>
      <c r="SDD748" s="479"/>
      <c r="SDE748" s="479"/>
      <c r="SDF748" s="479"/>
      <c r="SDG748" s="479"/>
      <c r="SDH748" s="479"/>
      <c r="SDI748" s="479"/>
      <c r="SDJ748" s="479"/>
      <c r="SDK748" s="479"/>
      <c r="SDL748" s="479"/>
      <c r="SDM748" s="479"/>
      <c r="SDN748" s="479"/>
      <c r="SDO748" s="479"/>
      <c r="SDP748" s="479"/>
      <c r="SDQ748" s="479"/>
      <c r="SDR748" s="479"/>
      <c r="SDS748" s="479"/>
      <c r="SDT748" s="479"/>
      <c r="SDU748" s="479"/>
      <c r="SDV748" s="479"/>
      <c r="SDW748" s="479"/>
      <c r="SDX748" s="479"/>
      <c r="SDY748" s="479"/>
      <c r="SDZ748" s="479"/>
      <c r="SEA748" s="479"/>
      <c r="SEB748" s="479"/>
      <c r="SEC748" s="479"/>
      <c r="SED748" s="479"/>
      <c r="SEE748" s="479"/>
      <c r="SEF748" s="479"/>
      <c r="SEG748" s="479"/>
      <c r="SEH748" s="479"/>
      <c r="SEI748" s="479"/>
      <c r="SEJ748" s="479"/>
      <c r="SEK748" s="479"/>
      <c r="SEL748" s="479"/>
      <c r="SEM748" s="479"/>
      <c r="SEN748" s="479"/>
      <c r="SEO748" s="479"/>
      <c r="SEP748" s="479"/>
      <c r="SEQ748" s="479"/>
      <c r="SER748" s="479"/>
      <c r="SES748" s="479"/>
      <c r="SET748" s="479"/>
      <c r="SEU748" s="479"/>
      <c r="SEV748" s="479"/>
      <c r="SEW748" s="479"/>
      <c r="SEX748" s="479"/>
      <c r="SEY748" s="479"/>
      <c r="SEZ748" s="479"/>
      <c r="SFA748" s="479"/>
      <c r="SFB748" s="479"/>
      <c r="SFC748" s="479"/>
      <c r="SFD748" s="479"/>
      <c r="SFE748" s="479"/>
      <c r="SFF748" s="479"/>
      <c r="SFG748" s="479"/>
      <c r="SFH748" s="479"/>
      <c r="SFI748" s="479"/>
      <c r="SFJ748" s="479"/>
      <c r="SFK748" s="479"/>
      <c r="SFL748" s="479"/>
      <c r="SFM748" s="479"/>
      <c r="SFN748" s="479"/>
      <c r="SFO748" s="479"/>
      <c r="SFP748" s="479"/>
      <c r="SFQ748" s="479"/>
      <c r="SFR748" s="479"/>
      <c r="SFS748" s="479"/>
      <c r="SFT748" s="479"/>
      <c r="SFU748" s="479"/>
      <c r="SFV748" s="479"/>
      <c r="SFW748" s="479"/>
      <c r="SFX748" s="479"/>
      <c r="SFY748" s="479"/>
      <c r="SFZ748" s="479"/>
      <c r="SGA748" s="479"/>
      <c r="SGB748" s="479"/>
      <c r="SGC748" s="479"/>
      <c r="SGD748" s="479"/>
      <c r="SGE748" s="479"/>
      <c r="SGF748" s="479"/>
      <c r="SGG748" s="479"/>
      <c r="SGH748" s="479"/>
      <c r="SGI748" s="479"/>
      <c r="SGJ748" s="479"/>
      <c r="SGK748" s="479"/>
      <c r="SGL748" s="479"/>
      <c r="SGM748" s="479"/>
      <c r="SGN748" s="479"/>
      <c r="SGO748" s="479"/>
      <c r="SGP748" s="479"/>
      <c r="SGQ748" s="479"/>
      <c r="SGR748" s="479"/>
      <c r="SGS748" s="479"/>
      <c r="SGT748" s="479"/>
      <c r="SGU748" s="479"/>
      <c r="SGV748" s="479"/>
      <c r="SGW748" s="479"/>
      <c r="SGX748" s="479"/>
      <c r="SGY748" s="479"/>
      <c r="SGZ748" s="479"/>
      <c r="SHA748" s="479"/>
      <c r="SHB748" s="479"/>
      <c r="SHC748" s="479"/>
      <c r="SHD748" s="479"/>
      <c r="SHE748" s="479"/>
      <c r="SHF748" s="479"/>
      <c r="SHG748" s="479"/>
      <c r="SHH748" s="479"/>
      <c r="SHI748" s="479"/>
      <c r="SHJ748" s="479"/>
      <c r="SHK748" s="479"/>
      <c r="SHL748" s="479"/>
      <c r="SHM748" s="479"/>
      <c r="SHN748" s="479"/>
      <c r="SHO748" s="479"/>
      <c r="SHP748" s="479"/>
      <c r="SHQ748" s="479"/>
      <c r="SHR748" s="479"/>
      <c r="SHS748" s="479"/>
      <c r="SHT748" s="479"/>
      <c r="SHU748" s="479"/>
      <c r="SHV748" s="479"/>
      <c r="SHW748" s="479"/>
      <c r="SHX748" s="479"/>
      <c r="SHY748" s="479"/>
      <c r="SHZ748" s="479"/>
      <c r="SIA748" s="479"/>
      <c r="SIB748" s="479"/>
      <c r="SIC748" s="479"/>
      <c r="SID748" s="479"/>
      <c r="SIE748" s="479"/>
      <c r="SIF748" s="479"/>
      <c r="SIG748" s="479"/>
      <c r="SIH748" s="479"/>
      <c r="SII748" s="479"/>
      <c r="SIJ748" s="479"/>
      <c r="SIK748" s="479"/>
      <c r="SIL748" s="479"/>
      <c r="SIM748" s="479"/>
      <c r="SIN748" s="479"/>
      <c r="SIO748" s="479"/>
      <c r="SIP748" s="479"/>
      <c r="SIQ748" s="479"/>
      <c r="SIR748" s="479"/>
      <c r="SIS748" s="479"/>
      <c r="SIT748" s="479"/>
      <c r="SIU748" s="479"/>
      <c r="SIV748" s="479"/>
      <c r="SIW748" s="479"/>
      <c r="SIX748" s="479"/>
      <c r="SIY748" s="479"/>
      <c r="SIZ748" s="479"/>
      <c r="SJA748" s="479"/>
      <c r="SJB748" s="479"/>
      <c r="SJC748" s="479"/>
      <c r="SJD748" s="479"/>
      <c r="SJE748" s="479"/>
      <c r="SJF748" s="479"/>
      <c r="SJG748" s="479"/>
      <c r="SJH748" s="479"/>
      <c r="SJI748" s="479"/>
      <c r="SJJ748" s="479"/>
      <c r="SJK748" s="479"/>
      <c r="SJL748" s="479"/>
      <c r="SJM748" s="479"/>
      <c r="SJN748" s="479"/>
      <c r="SJO748" s="479"/>
      <c r="SJP748" s="479"/>
      <c r="SJQ748" s="479"/>
      <c r="SJR748" s="479"/>
      <c r="SJS748" s="479"/>
      <c r="SJT748" s="479"/>
      <c r="SJU748" s="479"/>
      <c r="SJV748" s="479"/>
      <c r="SJW748" s="479"/>
      <c r="SJX748" s="479"/>
      <c r="SJY748" s="479"/>
      <c r="SJZ748" s="479"/>
      <c r="SKA748" s="479"/>
      <c r="SKB748" s="479"/>
      <c r="SKC748" s="479"/>
      <c r="SKD748" s="479"/>
      <c r="SKE748" s="479"/>
      <c r="SKF748" s="479"/>
      <c r="SKG748" s="479"/>
      <c r="SKH748" s="479"/>
      <c r="SKI748" s="479"/>
      <c r="SKJ748" s="479"/>
      <c r="SKK748" s="479"/>
      <c r="SKL748" s="479"/>
      <c r="SKM748" s="479"/>
      <c r="SKN748" s="479"/>
      <c r="SKO748" s="479"/>
      <c r="SKP748" s="479"/>
      <c r="SKQ748" s="479"/>
      <c r="SKR748" s="479"/>
      <c r="SKS748" s="479"/>
      <c r="SKT748" s="479"/>
      <c r="SKU748" s="479"/>
      <c r="SKV748" s="479"/>
      <c r="SKW748" s="479"/>
      <c r="SKX748" s="479"/>
      <c r="SKY748" s="479"/>
      <c r="SKZ748" s="479"/>
      <c r="SLA748" s="479"/>
      <c r="SLB748" s="479"/>
      <c r="SLC748" s="479"/>
      <c r="SLD748" s="479"/>
      <c r="SLE748" s="479"/>
      <c r="SLF748" s="479"/>
      <c r="SLG748" s="479"/>
      <c r="SLH748" s="479"/>
      <c r="SLI748" s="479"/>
      <c r="SLJ748" s="479"/>
      <c r="SLK748" s="479"/>
      <c r="SLL748" s="479"/>
      <c r="SLM748" s="479"/>
      <c r="SLN748" s="479"/>
      <c r="SLO748" s="479"/>
      <c r="SLP748" s="479"/>
      <c r="SLQ748" s="479"/>
      <c r="SLR748" s="479"/>
      <c r="SLS748" s="479"/>
      <c r="SLT748" s="479"/>
      <c r="SLU748" s="479"/>
      <c r="SLV748" s="479"/>
      <c r="SLW748" s="479"/>
      <c r="SLX748" s="479"/>
      <c r="SLY748" s="479"/>
      <c r="SLZ748" s="479"/>
      <c r="SMA748" s="479"/>
      <c r="SMB748" s="479"/>
      <c r="SMC748" s="479"/>
      <c r="SMD748" s="479"/>
      <c r="SME748" s="479"/>
      <c r="SMF748" s="479"/>
      <c r="SMG748" s="479"/>
      <c r="SMH748" s="479"/>
      <c r="SMI748" s="479"/>
      <c r="SMJ748" s="479"/>
      <c r="SMK748" s="479"/>
      <c r="SML748" s="479"/>
      <c r="SMM748" s="479"/>
      <c r="SMN748" s="479"/>
      <c r="SMO748" s="479"/>
      <c r="SMP748" s="479"/>
      <c r="SMQ748" s="479"/>
      <c r="SMR748" s="479"/>
      <c r="SMS748" s="479"/>
      <c r="SMT748" s="479"/>
      <c r="SMU748" s="479"/>
      <c r="SMV748" s="479"/>
      <c r="SMW748" s="479"/>
      <c r="SMX748" s="479"/>
      <c r="SMY748" s="479"/>
      <c r="SMZ748" s="479"/>
      <c r="SNA748" s="479"/>
      <c r="SNB748" s="479"/>
      <c r="SNC748" s="479"/>
      <c r="SND748" s="479"/>
      <c r="SNE748" s="479"/>
      <c r="SNF748" s="479"/>
      <c r="SNG748" s="479"/>
      <c r="SNH748" s="479"/>
      <c r="SNI748" s="479"/>
      <c r="SNJ748" s="479"/>
      <c r="SNK748" s="479"/>
      <c r="SNL748" s="479"/>
      <c r="SNM748" s="479"/>
      <c r="SNN748" s="479"/>
      <c r="SNO748" s="479"/>
      <c r="SNP748" s="479"/>
      <c r="SNQ748" s="479"/>
      <c r="SNR748" s="479"/>
      <c r="SNS748" s="479"/>
      <c r="SNT748" s="479"/>
      <c r="SNU748" s="479"/>
      <c r="SNV748" s="479"/>
      <c r="SNW748" s="479"/>
      <c r="SNX748" s="479"/>
      <c r="SNY748" s="479"/>
      <c r="SNZ748" s="479"/>
      <c r="SOA748" s="479"/>
      <c r="SOB748" s="479"/>
      <c r="SOC748" s="479"/>
      <c r="SOD748" s="479"/>
      <c r="SOE748" s="479"/>
      <c r="SOF748" s="479"/>
      <c r="SOG748" s="479"/>
      <c r="SOH748" s="479"/>
      <c r="SOI748" s="479"/>
      <c r="SOJ748" s="479"/>
      <c r="SOK748" s="479"/>
      <c r="SOL748" s="479"/>
      <c r="SOM748" s="479"/>
      <c r="SON748" s="479"/>
      <c r="SOO748" s="479"/>
      <c r="SOP748" s="479"/>
      <c r="SOQ748" s="479"/>
      <c r="SOR748" s="479"/>
      <c r="SOS748" s="479"/>
      <c r="SOT748" s="479"/>
      <c r="SOU748" s="479"/>
      <c r="SOV748" s="479"/>
      <c r="SOW748" s="479"/>
      <c r="SOX748" s="479"/>
      <c r="SOY748" s="479"/>
      <c r="SOZ748" s="479"/>
      <c r="SPA748" s="479"/>
      <c r="SPB748" s="479"/>
      <c r="SPC748" s="479"/>
      <c r="SPD748" s="479"/>
      <c r="SPE748" s="479"/>
      <c r="SPF748" s="479"/>
      <c r="SPG748" s="479"/>
      <c r="SPH748" s="479"/>
      <c r="SPI748" s="479"/>
      <c r="SPJ748" s="479"/>
      <c r="SPK748" s="479"/>
      <c r="SPL748" s="479"/>
      <c r="SPM748" s="479"/>
      <c r="SPN748" s="479"/>
      <c r="SPO748" s="479"/>
      <c r="SPP748" s="479"/>
      <c r="SPQ748" s="479"/>
      <c r="SPR748" s="479"/>
      <c r="SPS748" s="479"/>
      <c r="SPT748" s="479"/>
      <c r="SPU748" s="479"/>
      <c r="SPV748" s="479"/>
      <c r="SPW748" s="479"/>
      <c r="SPX748" s="479"/>
      <c r="SPY748" s="479"/>
      <c r="SPZ748" s="479"/>
      <c r="SQA748" s="479"/>
      <c r="SQB748" s="479"/>
      <c r="SQC748" s="479"/>
      <c r="SQD748" s="479"/>
      <c r="SQE748" s="479"/>
      <c r="SQF748" s="479"/>
      <c r="SQG748" s="479"/>
      <c r="SQH748" s="479"/>
      <c r="SQI748" s="479"/>
      <c r="SQJ748" s="479"/>
      <c r="SQK748" s="479"/>
      <c r="SQL748" s="479"/>
      <c r="SQM748" s="479"/>
      <c r="SQN748" s="479"/>
      <c r="SQO748" s="479"/>
      <c r="SQP748" s="479"/>
      <c r="SQQ748" s="479"/>
      <c r="SQR748" s="479"/>
      <c r="SQS748" s="479"/>
      <c r="SQT748" s="479"/>
      <c r="SQU748" s="479"/>
      <c r="SQV748" s="479"/>
      <c r="SQW748" s="479"/>
      <c r="SQX748" s="479"/>
      <c r="SQY748" s="479"/>
      <c r="SQZ748" s="479"/>
      <c r="SRA748" s="479"/>
      <c r="SRB748" s="479"/>
      <c r="SRC748" s="479"/>
      <c r="SRD748" s="479"/>
      <c r="SRE748" s="479"/>
      <c r="SRF748" s="479"/>
      <c r="SRG748" s="479"/>
      <c r="SRH748" s="479"/>
      <c r="SRI748" s="479"/>
      <c r="SRJ748" s="479"/>
      <c r="SRK748" s="479"/>
      <c r="SRL748" s="479"/>
      <c r="SRM748" s="479"/>
      <c r="SRN748" s="479"/>
      <c r="SRO748" s="479"/>
      <c r="SRP748" s="479"/>
      <c r="SRQ748" s="479"/>
      <c r="SRR748" s="479"/>
      <c r="SRS748" s="479"/>
      <c r="SRT748" s="479"/>
      <c r="SRU748" s="479"/>
      <c r="SRV748" s="479"/>
      <c r="SRW748" s="479"/>
      <c r="SRX748" s="479"/>
      <c r="SRY748" s="479"/>
      <c r="SRZ748" s="479"/>
      <c r="SSA748" s="479"/>
      <c r="SSB748" s="479"/>
      <c r="SSC748" s="479"/>
      <c r="SSD748" s="479"/>
      <c r="SSE748" s="479"/>
      <c r="SSF748" s="479"/>
      <c r="SSG748" s="479"/>
      <c r="SSH748" s="479"/>
      <c r="SSI748" s="479"/>
      <c r="SSJ748" s="479"/>
      <c r="SSK748" s="479"/>
      <c r="SSL748" s="479"/>
      <c r="SSM748" s="479"/>
      <c r="SSN748" s="479"/>
      <c r="SSO748" s="479"/>
      <c r="SSP748" s="479"/>
      <c r="SSQ748" s="479"/>
      <c r="SSR748" s="479"/>
      <c r="SSS748" s="479"/>
      <c r="SST748" s="479"/>
      <c r="SSU748" s="479"/>
      <c r="SSV748" s="479"/>
      <c r="SSW748" s="479"/>
      <c r="SSX748" s="479"/>
      <c r="SSY748" s="479"/>
      <c r="SSZ748" s="479"/>
      <c r="STA748" s="479"/>
      <c r="STB748" s="479"/>
      <c r="STC748" s="479"/>
      <c r="STD748" s="479"/>
      <c r="STE748" s="479"/>
      <c r="STF748" s="479"/>
      <c r="STG748" s="479"/>
      <c r="STH748" s="479"/>
      <c r="STI748" s="479"/>
      <c r="STJ748" s="479"/>
      <c r="STK748" s="479"/>
      <c r="STL748" s="479"/>
      <c r="STM748" s="479"/>
      <c r="STN748" s="479"/>
      <c r="STO748" s="479"/>
      <c r="STP748" s="479"/>
      <c r="STQ748" s="479"/>
      <c r="STR748" s="479"/>
      <c r="STS748" s="479"/>
      <c r="STT748" s="479"/>
      <c r="STU748" s="479"/>
      <c r="STV748" s="479"/>
      <c r="STW748" s="479"/>
      <c r="STX748" s="479"/>
      <c r="STY748" s="479"/>
      <c r="STZ748" s="479"/>
      <c r="SUA748" s="479"/>
      <c r="SUB748" s="479"/>
      <c r="SUC748" s="479"/>
      <c r="SUD748" s="479"/>
      <c r="SUE748" s="479"/>
      <c r="SUF748" s="479"/>
      <c r="SUG748" s="479"/>
      <c r="SUH748" s="479"/>
      <c r="SUI748" s="479"/>
      <c r="SUJ748" s="479"/>
      <c r="SUK748" s="479"/>
      <c r="SUL748" s="479"/>
      <c r="SUM748" s="479"/>
      <c r="SUN748" s="479"/>
      <c r="SUO748" s="479"/>
      <c r="SUP748" s="479"/>
      <c r="SUQ748" s="479"/>
      <c r="SUR748" s="479"/>
      <c r="SUS748" s="479"/>
      <c r="SUT748" s="479"/>
      <c r="SUU748" s="479"/>
      <c r="SUV748" s="479"/>
      <c r="SUW748" s="479"/>
      <c r="SUX748" s="479"/>
      <c r="SUY748" s="479"/>
      <c r="SUZ748" s="479"/>
      <c r="SVA748" s="479"/>
      <c r="SVB748" s="479"/>
      <c r="SVC748" s="479"/>
      <c r="SVD748" s="479"/>
      <c r="SVE748" s="479"/>
      <c r="SVF748" s="479"/>
      <c r="SVG748" s="479"/>
      <c r="SVH748" s="479"/>
      <c r="SVI748" s="479"/>
      <c r="SVJ748" s="479"/>
      <c r="SVK748" s="479"/>
      <c r="SVL748" s="479"/>
      <c r="SVM748" s="479"/>
      <c r="SVN748" s="479"/>
      <c r="SVO748" s="479"/>
      <c r="SVP748" s="479"/>
      <c r="SVQ748" s="479"/>
      <c r="SVR748" s="479"/>
      <c r="SVS748" s="479"/>
      <c r="SVT748" s="479"/>
      <c r="SVU748" s="479"/>
      <c r="SVV748" s="479"/>
      <c r="SVW748" s="479"/>
      <c r="SVX748" s="479"/>
      <c r="SVY748" s="479"/>
      <c r="SVZ748" s="479"/>
      <c r="SWA748" s="479"/>
      <c r="SWB748" s="479"/>
      <c r="SWC748" s="479"/>
      <c r="SWD748" s="479"/>
      <c r="SWE748" s="479"/>
      <c r="SWF748" s="479"/>
      <c r="SWG748" s="479"/>
      <c r="SWH748" s="479"/>
      <c r="SWI748" s="479"/>
      <c r="SWJ748" s="479"/>
      <c r="SWK748" s="479"/>
      <c r="SWL748" s="479"/>
      <c r="SWM748" s="479"/>
      <c r="SWN748" s="479"/>
      <c r="SWO748" s="479"/>
      <c r="SWP748" s="479"/>
      <c r="SWQ748" s="479"/>
      <c r="SWR748" s="479"/>
      <c r="SWS748" s="479"/>
      <c r="SWT748" s="479"/>
      <c r="SWU748" s="479"/>
      <c r="SWV748" s="479"/>
      <c r="SWW748" s="479"/>
      <c r="SWX748" s="479"/>
      <c r="SWY748" s="479"/>
      <c r="SWZ748" s="479"/>
      <c r="SXA748" s="479"/>
      <c r="SXB748" s="479"/>
      <c r="SXC748" s="479"/>
      <c r="SXD748" s="479"/>
      <c r="SXE748" s="479"/>
      <c r="SXF748" s="479"/>
      <c r="SXG748" s="479"/>
      <c r="SXH748" s="479"/>
      <c r="SXI748" s="479"/>
      <c r="SXJ748" s="479"/>
      <c r="SXK748" s="479"/>
      <c r="SXL748" s="479"/>
      <c r="SXM748" s="479"/>
      <c r="SXN748" s="479"/>
      <c r="SXO748" s="479"/>
      <c r="SXP748" s="479"/>
      <c r="SXQ748" s="479"/>
      <c r="SXR748" s="479"/>
      <c r="SXS748" s="479"/>
      <c r="SXT748" s="479"/>
      <c r="SXU748" s="479"/>
      <c r="SXV748" s="479"/>
      <c r="SXW748" s="479"/>
      <c r="SXX748" s="479"/>
      <c r="SXY748" s="479"/>
      <c r="SXZ748" s="479"/>
      <c r="SYA748" s="479"/>
      <c r="SYB748" s="479"/>
      <c r="SYC748" s="479"/>
      <c r="SYD748" s="479"/>
      <c r="SYE748" s="479"/>
      <c r="SYF748" s="479"/>
      <c r="SYG748" s="479"/>
      <c r="SYH748" s="479"/>
      <c r="SYI748" s="479"/>
      <c r="SYJ748" s="479"/>
      <c r="SYK748" s="479"/>
      <c r="SYL748" s="479"/>
      <c r="SYM748" s="479"/>
      <c r="SYN748" s="479"/>
      <c r="SYO748" s="479"/>
      <c r="SYP748" s="479"/>
      <c r="SYQ748" s="479"/>
      <c r="SYR748" s="479"/>
      <c r="SYS748" s="479"/>
      <c r="SYT748" s="479"/>
      <c r="SYU748" s="479"/>
      <c r="SYV748" s="479"/>
      <c r="SYW748" s="479"/>
      <c r="SYX748" s="479"/>
      <c r="SYY748" s="479"/>
      <c r="SYZ748" s="479"/>
      <c r="SZA748" s="479"/>
      <c r="SZB748" s="479"/>
      <c r="SZC748" s="479"/>
      <c r="SZD748" s="479"/>
      <c r="SZE748" s="479"/>
      <c r="SZF748" s="479"/>
      <c r="SZG748" s="479"/>
      <c r="SZH748" s="479"/>
      <c r="SZI748" s="479"/>
      <c r="SZJ748" s="479"/>
      <c r="SZK748" s="479"/>
      <c r="SZL748" s="479"/>
      <c r="SZM748" s="479"/>
      <c r="SZN748" s="479"/>
      <c r="SZO748" s="479"/>
      <c r="SZP748" s="479"/>
      <c r="SZQ748" s="479"/>
      <c r="SZR748" s="479"/>
      <c r="SZS748" s="479"/>
      <c r="SZT748" s="479"/>
      <c r="SZU748" s="479"/>
      <c r="SZV748" s="479"/>
      <c r="SZW748" s="479"/>
      <c r="SZX748" s="479"/>
      <c r="SZY748" s="479"/>
      <c r="SZZ748" s="479"/>
      <c r="TAA748" s="479"/>
      <c r="TAB748" s="479"/>
      <c r="TAC748" s="479"/>
      <c r="TAD748" s="479"/>
      <c r="TAE748" s="479"/>
      <c r="TAF748" s="479"/>
      <c r="TAG748" s="479"/>
      <c r="TAH748" s="479"/>
      <c r="TAI748" s="479"/>
      <c r="TAJ748" s="479"/>
      <c r="TAK748" s="479"/>
      <c r="TAL748" s="479"/>
      <c r="TAM748" s="479"/>
      <c r="TAN748" s="479"/>
      <c r="TAO748" s="479"/>
      <c r="TAP748" s="479"/>
      <c r="TAQ748" s="479"/>
      <c r="TAR748" s="479"/>
      <c r="TAS748" s="479"/>
      <c r="TAT748" s="479"/>
      <c r="TAU748" s="479"/>
      <c r="TAV748" s="479"/>
      <c r="TAW748" s="479"/>
      <c r="TAX748" s="479"/>
      <c r="TAY748" s="479"/>
      <c r="TAZ748" s="479"/>
      <c r="TBA748" s="479"/>
      <c r="TBB748" s="479"/>
      <c r="TBC748" s="479"/>
      <c r="TBD748" s="479"/>
      <c r="TBE748" s="479"/>
      <c r="TBF748" s="479"/>
      <c r="TBG748" s="479"/>
      <c r="TBH748" s="479"/>
      <c r="TBI748" s="479"/>
      <c r="TBJ748" s="479"/>
      <c r="TBK748" s="479"/>
      <c r="TBL748" s="479"/>
      <c r="TBM748" s="479"/>
      <c r="TBN748" s="479"/>
      <c r="TBO748" s="479"/>
      <c r="TBP748" s="479"/>
      <c r="TBQ748" s="479"/>
      <c r="TBR748" s="479"/>
      <c r="TBS748" s="479"/>
      <c r="TBT748" s="479"/>
      <c r="TBU748" s="479"/>
      <c r="TBV748" s="479"/>
      <c r="TBW748" s="479"/>
      <c r="TBX748" s="479"/>
      <c r="TBY748" s="479"/>
      <c r="TBZ748" s="479"/>
      <c r="TCA748" s="479"/>
      <c r="TCB748" s="479"/>
      <c r="TCC748" s="479"/>
      <c r="TCD748" s="479"/>
      <c r="TCE748" s="479"/>
      <c r="TCF748" s="479"/>
      <c r="TCG748" s="479"/>
      <c r="TCH748" s="479"/>
      <c r="TCI748" s="479"/>
      <c r="TCJ748" s="479"/>
      <c r="TCK748" s="479"/>
      <c r="TCL748" s="479"/>
      <c r="TCM748" s="479"/>
      <c r="TCN748" s="479"/>
      <c r="TCO748" s="479"/>
      <c r="TCP748" s="479"/>
      <c r="TCQ748" s="479"/>
      <c r="TCR748" s="479"/>
      <c r="TCS748" s="479"/>
      <c r="TCT748" s="479"/>
      <c r="TCU748" s="479"/>
      <c r="TCV748" s="479"/>
      <c r="TCW748" s="479"/>
      <c r="TCX748" s="479"/>
      <c r="TCY748" s="479"/>
      <c r="TCZ748" s="479"/>
      <c r="TDA748" s="479"/>
      <c r="TDB748" s="479"/>
      <c r="TDC748" s="479"/>
      <c r="TDD748" s="479"/>
      <c r="TDE748" s="479"/>
      <c r="TDF748" s="479"/>
      <c r="TDG748" s="479"/>
      <c r="TDH748" s="479"/>
      <c r="TDI748" s="479"/>
      <c r="TDJ748" s="479"/>
      <c r="TDK748" s="479"/>
      <c r="TDL748" s="479"/>
      <c r="TDM748" s="479"/>
      <c r="TDN748" s="479"/>
      <c r="TDO748" s="479"/>
      <c r="TDP748" s="479"/>
      <c r="TDQ748" s="479"/>
      <c r="TDR748" s="479"/>
      <c r="TDS748" s="479"/>
      <c r="TDT748" s="479"/>
      <c r="TDU748" s="479"/>
      <c r="TDV748" s="479"/>
      <c r="TDW748" s="479"/>
      <c r="TDX748" s="479"/>
      <c r="TDY748" s="479"/>
      <c r="TDZ748" s="479"/>
      <c r="TEA748" s="479"/>
      <c r="TEB748" s="479"/>
      <c r="TEC748" s="479"/>
      <c r="TED748" s="479"/>
      <c r="TEE748" s="479"/>
      <c r="TEF748" s="479"/>
      <c r="TEG748" s="479"/>
      <c r="TEH748" s="479"/>
      <c r="TEI748" s="479"/>
      <c r="TEJ748" s="479"/>
      <c r="TEK748" s="479"/>
      <c r="TEL748" s="479"/>
      <c r="TEM748" s="479"/>
      <c r="TEN748" s="479"/>
      <c r="TEO748" s="479"/>
      <c r="TEP748" s="479"/>
      <c r="TEQ748" s="479"/>
      <c r="TER748" s="479"/>
      <c r="TES748" s="479"/>
      <c r="TET748" s="479"/>
      <c r="TEU748" s="479"/>
      <c r="TEV748" s="479"/>
      <c r="TEW748" s="479"/>
      <c r="TEX748" s="479"/>
      <c r="TEY748" s="479"/>
      <c r="TEZ748" s="479"/>
      <c r="TFA748" s="479"/>
      <c r="TFB748" s="479"/>
      <c r="TFC748" s="479"/>
      <c r="TFD748" s="479"/>
      <c r="TFE748" s="479"/>
      <c r="TFF748" s="479"/>
      <c r="TFG748" s="479"/>
      <c r="TFH748" s="479"/>
      <c r="TFI748" s="479"/>
      <c r="TFJ748" s="479"/>
      <c r="TFK748" s="479"/>
      <c r="TFL748" s="479"/>
      <c r="TFM748" s="479"/>
      <c r="TFN748" s="479"/>
      <c r="TFO748" s="479"/>
      <c r="TFP748" s="479"/>
      <c r="TFQ748" s="479"/>
      <c r="TFR748" s="479"/>
      <c r="TFS748" s="479"/>
      <c r="TFT748" s="479"/>
      <c r="TFU748" s="479"/>
      <c r="TFV748" s="479"/>
      <c r="TFW748" s="479"/>
      <c r="TFX748" s="479"/>
      <c r="TFY748" s="479"/>
      <c r="TFZ748" s="479"/>
      <c r="TGA748" s="479"/>
      <c r="TGB748" s="479"/>
      <c r="TGC748" s="479"/>
      <c r="TGD748" s="479"/>
      <c r="TGE748" s="479"/>
      <c r="TGF748" s="479"/>
      <c r="TGG748" s="479"/>
      <c r="TGH748" s="479"/>
      <c r="TGI748" s="479"/>
      <c r="TGJ748" s="479"/>
      <c r="TGK748" s="479"/>
      <c r="TGL748" s="479"/>
      <c r="TGM748" s="479"/>
      <c r="TGN748" s="479"/>
      <c r="TGO748" s="479"/>
      <c r="TGP748" s="479"/>
      <c r="TGQ748" s="479"/>
      <c r="TGR748" s="479"/>
      <c r="TGS748" s="479"/>
      <c r="TGT748" s="479"/>
      <c r="TGU748" s="479"/>
      <c r="TGV748" s="479"/>
      <c r="TGW748" s="479"/>
      <c r="TGX748" s="479"/>
      <c r="TGY748" s="479"/>
      <c r="TGZ748" s="479"/>
      <c r="THA748" s="479"/>
      <c r="THB748" s="479"/>
      <c r="THC748" s="479"/>
      <c r="THD748" s="479"/>
      <c r="THE748" s="479"/>
      <c r="THF748" s="479"/>
      <c r="THG748" s="479"/>
      <c r="THH748" s="479"/>
      <c r="THI748" s="479"/>
      <c r="THJ748" s="479"/>
      <c r="THK748" s="479"/>
      <c r="THL748" s="479"/>
      <c r="THM748" s="479"/>
      <c r="THN748" s="479"/>
      <c r="THO748" s="479"/>
      <c r="THP748" s="479"/>
      <c r="THQ748" s="479"/>
      <c r="THR748" s="479"/>
      <c r="THS748" s="479"/>
      <c r="THT748" s="479"/>
      <c r="THU748" s="479"/>
      <c r="THV748" s="479"/>
      <c r="THW748" s="479"/>
      <c r="THX748" s="479"/>
      <c r="THY748" s="479"/>
      <c r="THZ748" s="479"/>
      <c r="TIA748" s="479"/>
      <c r="TIB748" s="479"/>
      <c r="TIC748" s="479"/>
      <c r="TID748" s="479"/>
      <c r="TIE748" s="479"/>
      <c r="TIF748" s="479"/>
      <c r="TIG748" s="479"/>
      <c r="TIH748" s="479"/>
      <c r="TII748" s="479"/>
      <c r="TIJ748" s="479"/>
      <c r="TIK748" s="479"/>
      <c r="TIL748" s="479"/>
      <c r="TIM748" s="479"/>
      <c r="TIN748" s="479"/>
      <c r="TIO748" s="479"/>
      <c r="TIP748" s="479"/>
      <c r="TIQ748" s="479"/>
      <c r="TIR748" s="479"/>
      <c r="TIS748" s="479"/>
      <c r="TIT748" s="479"/>
      <c r="TIU748" s="479"/>
      <c r="TIV748" s="479"/>
      <c r="TIW748" s="479"/>
      <c r="TIX748" s="479"/>
      <c r="TIY748" s="479"/>
      <c r="TIZ748" s="479"/>
      <c r="TJA748" s="479"/>
      <c r="TJB748" s="479"/>
      <c r="TJC748" s="479"/>
      <c r="TJD748" s="479"/>
      <c r="TJE748" s="479"/>
      <c r="TJF748" s="479"/>
      <c r="TJG748" s="479"/>
      <c r="TJH748" s="479"/>
      <c r="TJI748" s="479"/>
      <c r="TJJ748" s="479"/>
      <c r="TJK748" s="479"/>
      <c r="TJL748" s="479"/>
      <c r="TJM748" s="479"/>
      <c r="TJN748" s="479"/>
      <c r="TJO748" s="479"/>
      <c r="TJP748" s="479"/>
      <c r="TJQ748" s="479"/>
      <c r="TJR748" s="479"/>
      <c r="TJS748" s="479"/>
      <c r="TJT748" s="479"/>
      <c r="TJU748" s="479"/>
      <c r="TJV748" s="479"/>
      <c r="TJW748" s="479"/>
      <c r="TJX748" s="479"/>
      <c r="TJY748" s="479"/>
      <c r="TJZ748" s="479"/>
      <c r="TKA748" s="479"/>
      <c r="TKB748" s="479"/>
      <c r="TKC748" s="479"/>
      <c r="TKD748" s="479"/>
      <c r="TKE748" s="479"/>
      <c r="TKF748" s="479"/>
      <c r="TKG748" s="479"/>
      <c r="TKH748" s="479"/>
      <c r="TKI748" s="479"/>
      <c r="TKJ748" s="479"/>
      <c r="TKK748" s="479"/>
      <c r="TKL748" s="479"/>
      <c r="TKM748" s="479"/>
      <c r="TKN748" s="479"/>
      <c r="TKO748" s="479"/>
      <c r="TKP748" s="479"/>
      <c r="TKQ748" s="479"/>
      <c r="TKR748" s="479"/>
      <c r="TKS748" s="479"/>
      <c r="TKT748" s="479"/>
      <c r="TKU748" s="479"/>
      <c r="TKV748" s="479"/>
      <c r="TKW748" s="479"/>
      <c r="TKX748" s="479"/>
      <c r="TKY748" s="479"/>
      <c r="TKZ748" s="479"/>
      <c r="TLA748" s="479"/>
      <c r="TLB748" s="479"/>
      <c r="TLC748" s="479"/>
      <c r="TLD748" s="479"/>
      <c r="TLE748" s="479"/>
      <c r="TLF748" s="479"/>
      <c r="TLG748" s="479"/>
      <c r="TLH748" s="479"/>
      <c r="TLI748" s="479"/>
      <c r="TLJ748" s="479"/>
      <c r="TLK748" s="479"/>
      <c r="TLL748" s="479"/>
      <c r="TLM748" s="479"/>
      <c r="TLN748" s="479"/>
      <c r="TLO748" s="479"/>
      <c r="TLP748" s="479"/>
      <c r="TLQ748" s="479"/>
      <c r="TLR748" s="479"/>
      <c r="TLS748" s="479"/>
      <c r="TLT748" s="479"/>
      <c r="TLU748" s="479"/>
      <c r="TLV748" s="479"/>
      <c r="TLW748" s="479"/>
      <c r="TLX748" s="479"/>
      <c r="TLY748" s="479"/>
      <c r="TLZ748" s="479"/>
      <c r="TMA748" s="479"/>
      <c r="TMB748" s="479"/>
      <c r="TMC748" s="479"/>
      <c r="TMD748" s="479"/>
      <c r="TME748" s="479"/>
      <c r="TMF748" s="479"/>
      <c r="TMG748" s="479"/>
      <c r="TMH748" s="479"/>
      <c r="TMI748" s="479"/>
      <c r="TMJ748" s="479"/>
      <c r="TMK748" s="479"/>
      <c r="TML748" s="479"/>
      <c r="TMM748" s="479"/>
      <c r="TMN748" s="479"/>
      <c r="TMO748" s="479"/>
      <c r="TMP748" s="479"/>
      <c r="TMQ748" s="479"/>
      <c r="TMR748" s="479"/>
      <c r="TMS748" s="479"/>
      <c r="TMT748" s="479"/>
      <c r="TMU748" s="479"/>
      <c r="TMV748" s="479"/>
      <c r="TMW748" s="479"/>
      <c r="TMX748" s="479"/>
      <c r="TMY748" s="479"/>
      <c r="TMZ748" s="479"/>
      <c r="TNA748" s="479"/>
      <c r="TNB748" s="479"/>
      <c r="TNC748" s="479"/>
      <c r="TND748" s="479"/>
      <c r="TNE748" s="479"/>
      <c r="TNF748" s="479"/>
      <c r="TNG748" s="479"/>
      <c r="TNH748" s="479"/>
      <c r="TNI748" s="479"/>
      <c r="TNJ748" s="479"/>
      <c r="TNK748" s="479"/>
      <c r="TNL748" s="479"/>
      <c r="TNM748" s="479"/>
      <c r="TNN748" s="479"/>
      <c r="TNO748" s="479"/>
      <c r="TNP748" s="479"/>
      <c r="TNQ748" s="479"/>
      <c r="TNR748" s="479"/>
      <c r="TNS748" s="479"/>
      <c r="TNT748" s="479"/>
      <c r="TNU748" s="479"/>
      <c r="TNV748" s="479"/>
      <c r="TNW748" s="479"/>
      <c r="TNX748" s="479"/>
      <c r="TNY748" s="479"/>
      <c r="TNZ748" s="479"/>
      <c r="TOA748" s="479"/>
      <c r="TOB748" s="479"/>
      <c r="TOC748" s="479"/>
      <c r="TOD748" s="479"/>
      <c r="TOE748" s="479"/>
      <c r="TOF748" s="479"/>
      <c r="TOG748" s="479"/>
      <c r="TOH748" s="479"/>
      <c r="TOI748" s="479"/>
      <c r="TOJ748" s="479"/>
      <c r="TOK748" s="479"/>
      <c r="TOL748" s="479"/>
      <c r="TOM748" s="479"/>
      <c r="TON748" s="479"/>
      <c r="TOO748" s="479"/>
      <c r="TOP748" s="479"/>
      <c r="TOQ748" s="479"/>
      <c r="TOR748" s="479"/>
      <c r="TOS748" s="479"/>
      <c r="TOT748" s="479"/>
      <c r="TOU748" s="479"/>
      <c r="TOV748" s="479"/>
      <c r="TOW748" s="479"/>
      <c r="TOX748" s="479"/>
      <c r="TOY748" s="479"/>
      <c r="TOZ748" s="479"/>
      <c r="TPA748" s="479"/>
      <c r="TPB748" s="479"/>
      <c r="TPC748" s="479"/>
      <c r="TPD748" s="479"/>
      <c r="TPE748" s="479"/>
      <c r="TPF748" s="479"/>
      <c r="TPG748" s="479"/>
      <c r="TPH748" s="479"/>
      <c r="TPI748" s="479"/>
      <c r="TPJ748" s="479"/>
      <c r="TPK748" s="479"/>
      <c r="TPL748" s="479"/>
      <c r="TPM748" s="479"/>
      <c r="TPN748" s="479"/>
      <c r="TPO748" s="479"/>
      <c r="TPP748" s="479"/>
      <c r="TPQ748" s="479"/>
      <c r="TPR748" s="479"/>
      <c r="TPS748" s="479"/>
      <c r="TPT748" s="479"/>
      <c r="TPU748" s="479"/>
      <c r="TPV748" s="479"/>
      <c r="TPW748" s="479"/>
      <c r="TPX748" s="479"/>
      <c r="TPY748" s="479"/>
      <c r="TPZ748" s="479"/>
      <c r="TQA748" s="479"/>
      <c r="TQB748" s="479"/>
      <c r="TQC748" s="479"/>
      <c r="TQD748" s="479"/>
      <c r="TQE748" s="479"/>
      <c r="TQF748" s="479"/>
      <c r="TQG748" s="479"/>
      <c r="TQH748" s="479"/>
      <c r="TQI748" s="479"/>
      <c r="TQJ748" s="479"/>
      <c r="TQK748" s="479"/>
      <c r="TQL748" s="479"/>
      <c r="TQM748" s="479"/>
      <c r="TQN748" s="479"/>
      <c r="TQO748" s="479"/>
      <c r="TQP748" s="479"/>
      <c r="TQQ748" s="479"/>
      <c r="TQR748" s="479"/>
      <c r="TQS748" s="479"/>
      <c r="TQT748" s="479"/>
      <c r="TQU748" s="479"/>
      <c r="TQV748" s="479"/>
      <c r="TQW748" s="479"/>
      <c r="TQX748" s="479"/>
      <c r="TQY748" s="479"/>
      <c r="TQZ748" s="479"/>
      <c r="TRA748" s="479"/>
      <c r="TRB748" s="479"/>
      <c r="TRC748" s="479"/>
      <c r="TRD748" s="479"/>
      <c r="TRE748" s="479"/>
      <c r="TRF748" s="479"/>
      <c r="TRG748" s="479"/>
      <c r="TRH748" s="479"/>
      <c r="TRI748" s="479"/>
      <c r="TRJ748" s="479"/>
      <c r="TRK748" s="479"/>
      <c r="TRL748" s="479"/>
      <c r="TRM748" s="479"/>
      <c r="TRN748" s="479"/>
      <c r="TRO748" s="479"/>
      <c r="TRP748" s="479"/>
      <c r="TRQ748" s="479"/>
      <c r="TRR748" s="479"/>
      <c r="TRS748" s="479"/>
      <c r="TRT748" s="479"/>
      <c r="TRU748" s="479"/>
      <c r="TRV748" s="479"/>
      <c r="TRW748" s="479"/>
      <c r="TRX748" s="479"/>
      <c r="TRY748" s="479"/>
      <c r="TRZ748" s="479"/>
      <c r="TSA748" s="479"/>
      <c r="TSB748" s="479"/>
      <c r="TSC748" s="479"/>
      <c r="TSD748" s="479"/>
      <c r="TSE748" s="479"/>
      <c r="TSF748" s="479"/>
      <c r="TSG748" s="479"/>
      <c r="TSH748" s="479"/>
      <c r="TSI748" s="479"/>
      <c r="TSJ748" s="479"/>
      <c r="TSK748" s="479"/>
      <c r="TSL748" s="479"/>
      <c r="TSM748" s="479"/>
      <c r="TSN748" s="479"/>
      <c r="TSO748" s="479"/>
      <c r="TSP748" s="479"/>
      <c r="TSQ748" s="479"/>
      <c r="TSR748" s="479"/>
      <c r="TSS748" s="479"/>
      <c r="TST748" s="479"/>
      <c r="TSU748" s="479"/>
      <c r="TSV748" s="479"/>
      <c r="TSW748" s="479"/>
      <c r="TSX748" s="479"/>
      <c r="TSY748" s="479"/>
      <c r="TSZ748" s="479"/>
      <c r="TTA748" s="479"/>
      <c r="TTB748" s="479"/>
      <c r="TTC748" s="479"/>
      <c r="TTD748" s="479"/>
      <c r="TTE748" s="479"/>
      <c r="TTF748" s="479"/>
      <c r="TTG748" s="479"/>
      <c r="TTH748" s="479"/>
      <c r="TTI748" s="479"/>
      <c r="TTJ748" s="479"/>
      <c r="TTK748" s="479"/>
      <c r="TTL748" s="479"/>
      <c r="TTM748" s="479"/>
      <c r="TTN748" s="479"/>
      <c r="TTO748" s="479"/>
      <c r="TTP748" s="479"/>
      <c r="TTQ748" s="479"/>
      <c r="TTR748" s="479"/>
      <c r="TTS748" s="479"/>
      <c r="TTT748" s="479"/>
      <c r="TTU748" s="479"/>
      <c r="TTV748" s="479"/>
      <c r="TTW748" s="479"/>
      <c r="TTX748" s="479"/>
      <c r="TTY748" s="479"/>
      <c r="TTZ748" s="479"/>
      <c r="TUA748" s="479"/>
      <c r="TUB748" s="479"/>
      <c r="TUC748" s="479"/>
      <c r="TUD748" s="479"/>
      <c r="TUE748" s="479"/>
      <c r="TUF748" s="479"/>
      <c r="TUG748" s="479"/>
      <c r="TUH748" s="479"/>
      <c r="TUI748" s="479"/>
      <c r="TUJ748" s="479"/>
      <c r="TUK748" s="479"/>
      <c r="TUL748" s="479"/>
      <c r="TUM748" s="479"/>
      <c r="TUN748" s="479"/>
      <c r="TUO748" s="479"/>
      <c r="TUP748" s="479"/>
      <c r="TUQ748" s="479"/>
      <c r="TUR748" s="479"/>
      <c r="TUS748" s="479"/>
      <c r="TUT748" s="479"/>
      <c r="TUU748" s="479"/>
      <c r="TUV748" s="479"/>
      <c r="TUW748" s="479"/>
      <c r="TUX748" s="479"/>
      <c r="TUY748" s="479"/>
      <c r="TUZ748" s="479"/>
      <c r="TVA748" s="479"/>
      <c r="TVB748" s="479"/>
      <c r="TVC748" s="479"/>
      <c r="TVD748" s="479"/>
      <c r="TVE748" s="479"/>
      <c r="TVF748" s="479"/>
      <c r="TVG748" s="479"/>
      <c r="TVH748" s="479"/>
      <c r="TVI748" s="479"/>
      <c r="TVJ748" s="479"/>
      <c r="TVK748" s="479"/>
      <c r="TVL748" s="479"/>
      <c r="TVM748" s="479"/>
      <c r="TVN748" s="479"/>
      <c r="TVO748" s="479"/>
      <c r="TVP748" s="479"/>
      <c r="TVQ748" s="479"/>
      <c r="TVR748" s="479"/>
      <c r="TVS748" s="479"/>
      <c r="TVT748" s="479"/>
      <c r="TVU748" s="479"/>
      <c r="TVV748" s="479"/>
      <c r="TVW748" s="479"/>
      <c r="TVX748" s="479"/>
      <c r="TVY748" s="479"/>
      <c r="TVZ748" s="479"/>
      <c r="TWA748" s="479"/>
      <c r="TWB748" s="479"/>
      <c r="TWC748" s="479"/>
      <c r="TWD748" s="479"/>
      <c r="TWE748" s="479"/>
      <c r="TWF748" s="479"/>
      <c r="TWG748" s="479"/>
      <c r="TWH748" s="479"/>
      <c r="TWI748" s="479"/>
      <c r="TWJ748" s="479"/>
      <c r="TWK748" s="479"/>
      <c r="TWL748" s="479"/>
      <c r="TWM748" s="479"/>
      <c r="TWN748" s="479"/>
      <c r="TWO748" s="479"/>
      <c r="TWP748" s="479"/>
      <c r="TWQ748" s="479"/>
      <c r="TWR748" s="479"/>
      <c r="TWS748" s="479"/>
      <c r="TWT748" s="479"/>
      <c r="TWU748" s="479"/>
      <c r="TWV748" s="479"/>
      <c r="TWW748" s="479"/>
      <c r="TWX748" s="479"/>
      <c r="TWY748" s="479"/>
      <c r="TWZ748" s="479"/>
      <c r="TXA748" s="479"/>
      <c r="TXB748" s="479"/>
      <c r="TXC748" s="479"/>
      <c r="TXD748" s="479"/>
      <c r="TXE748" s="479"/>
      <c r="TXF748" s="479"/>
      <c r="TXG748" s="479"/>
      <c r="TXH748" s="479"/>
      <c r="TXI748" s="479"/>
      <c r="TXJ748" s="479"/>
      <c r="TXK748" s="479"/>
      <c r="TXL748" s="479"/>
      <c r="TXM748" s="479"/>
      <c r="TXN748" s="479"/>
      <c r="TXO748" s="479"/>
      <c r="TXP748" s="479"/>
      <c r="TXQ748" s="479"/>
      <c r="TXR748" s="479"/>
      <c r="TXS748" s="479"/>
      <c r="TXT748" s="479"/>
      <c r="TXU748" s="479"/>
      <c r="TXV748" s="479"/>
      <c r="TXW748" s="479"/>
      <c r="TXX748" s="479"/>
      <c r="TXY748" s="479"/>
      <c r="TXZ748" s="479"/>
      <c r="TYA748" s="479"/>
      <c r="TYB748" s="479"/>
      <c r="TYC748" s="479"/>
      <c r="TYD748" s="479"/>
      <c r="TYE748" s="479"/>
      <c r="TYF748" s="479"/>
      <c r="TYG748" s="479"/>
      <c r="TYH748" s="479"/>
      <c r="TYI748" s="479"/>
      <c r="TYJ748" s="479"/>
      <c r="TYK748" s="479"/>
      <c r="TYL748" s="479"/>
      <c r="TYM748" s="479"/>
      <c r="TYN748" s="479"/>
      <c r="TYO748" s="479"/>
      <c r="TYP748" s="479"/>
      <c r="TYQ748" s="479"/>
      <c r="TYR748" s="479"/>
      <c r="TYS748" s="479"/>
      <c r="TYT748" s="479"/>
      <c r="TYU748" s="479"/>
      <c r="TYV748" s="479"/>
      <c r="TYW748" s="479"/>
      <c r="TYX748" s="479"/>
      <c r="TYY748" s="479"/>
      <c r="TYZ748" s="479"/>
      <c r="TZA748" s="479"/>
      <c r="TZB748" s="479"/>
      <c r="TZC748" s="479"/>
      <c r="TZD748" s="479"/>
      <c r="TZE748" s="479"/>
      <c r="TZF748" s="479"/>
      <c r="TZG748" s="479"/>
      <c r="TZH748" s="479"/>
      <c r="TZI748" s="479"/>
      <c r="TZJ748" s="479"/>
      <c r="TZK748" s="479"/>
      <c r="TZL748" s="479"/>
      <c r="TZM748" s="479"/>
      <c r="TZN748" s="479"/>
      <c r="TZO748" s="479"/>
      <c r="TZP748" s="479"/>
      <c r="TZQ748" s="479"/>
      <c r="TZR748" s="479"/>
      <c r="TZS748" s="479"/>
      <c r="TZT748" s="479"/>
      <c r="TZU748" s="479"/>
      <c r="TZV748" s="479"/>
      <c r="TZW748" s="479"/>
      <c r="TZX748" s="479"/>
      <c r="TZY748" s="479"/>
      <c r="TZZ748" s="479"/>
      <c r="UAA748" s="479"/>
      <c r="UAB748" s="479"/>
      <c r="UAC748" s="479"/>
      <c r="UAD748" s="479"/>
      <c r="UAE748" s="479"/>
      <c r="UAF748" s="479"/>
      <c r="UAG748" s="479"/>
      <c r="UAH748" s="479"/>
      <c r="UAI748" s="479"/>
      <c r="UAJ748" s="479"/>
      <c r="UAK748" s="479"/>
      <c r="UAL748" s="479"/>
      <c r="UAM748" s="479"/>
      <c r="UAN748" s="479"/>
      <c r="UAO748" s="479"/>
      <c r="UAP748" s="479"/>
      <c r="UAQ748" s="479"/>
      <c r="UAR748" s="479"/>
      <c r="UAS748" s="479"/>
      <c r="UAT748" s="479"/>
      <c r="UAU748" s="479"/>
      <c r="UAV748" s="479"/>
      <c r="UAW748" s="479"/>
      <c r="UAX748" s="479"/>
      <c r="UAY748" s="479"/>
      <c r="UAZ748" s="479"/>
      <c r="UBA748" s="479"/>
      <c r="UBB748" s="479"/>
      <c r="UBC748" s="479"/>
      <c r="UBD748" s="479"/>
      <c r="UBE748" s="479"/>
      <c r="UBF748" s="479"/>
      <c r="UBG748" s="479"/>
      <c r="UBH748" s="479"/>
      <c r="UBI748" s="479"/>
      <c r="UBJ748" s="479"/>
      <c r="UBK748" s="479"/>
      <c r="UBL748" s="479"/>
      <c r="UBM748" s="479"/>
      <c r="UBN748" s="479"/>
      <c r="UBO748" s="479"/>
      <c r="UBP748" s="479"/>
      <c r="UBQ748" s="479"/>
      <c r="UBR748" s="479"/>
      <c r="UBS748" s="479"/>
      <c r="UBT748" s="479"/>
      <c r="UBU748" s="479"/>
      <c r="UBV748" s="479"/>
      <c r="UBW748" s="479"/>
      <c r="UBX748" s="479"/>
      <c r="UBY748" s="479"/>
      <c r="UBZ748" s="479"/>
      <c r="UCA748" s="479"/>
      <c r="UCB748" s="479"/>
      <c r="UCC748" s="479"/>
      <c r="UCD748" s="479"/>
      <c r="UCE748" s="479"/>
      <c r="UCF748" s="479"/>
      <c r="UCG748" s="479"/>
      <c r="UCH748" s="479"/>
      <c r="UCI748" s="479"/>
      <c r="UCJ748" s="479"/>
      <c r="UCK748" s="479"/>
      <c r="UCL748" s="479"/>
      <c r="UCM748" s="479"/>
      <c r="UCN748" s="479"/>
      <c r="UCO748" s="479"/>
      <c r="UCP748" s="479"/>
      <c r="UCQ748" s="479"/>
      <c r="UCR748" s="479"/>
      <c r="UCS748" s="479"/>
      <c r="UCT748" s="479"/>
      <c r="UCU748" s="479"/>
      <c r="UCV748" s="479"/>
      <c r="UCW748" s="479"/>
      <c r="UCX748" s="479"/>
      <c r="UCY748" s="479"/>
      <c r="UCZ748" s="479"/>
      <c r="UDA748" s="479"/>
      <c r="UDB748" s="479"/>
      <c r="UDC748" s="479"/>
      <c r="UDD748" s="479"/>
      <c r="UDE748" s="479"/>
      <c r="UDF748" s="479"/>
      <c r="UDG748" s="479"/>
      <c r="UDH748" s="479"/>
      <c r="UDI748" s="479"/>
      <c r="UDJ748" s="479"/>
      <c r="UDK748" s="479"/>
      <c r="UDL748" s="479"/>
      <c r="UDM748" s="479"/>
      <c r="UDN748" s="479"/>
      <c r="UDO748" s="479"/>
      <c r="UDP748" s="479"/>
      <c r="UDQ748" s="479"/>
      <c r="UDR748" s="479"/>
      <c r="UDS748" s="479"/>
      <c r="UDT748" s="479"/>
      <c r="UDU748" s="479"/>
      <c r="UDV748" s="479"/>
      <c r="UDW748" s="479"/>
      <c r="UDX748" s="479"/>
      <c r="UDY748" s="479"/>
      <c r="UDZ748" s="479"/>
      <c r="UEA748" s="479"/>
      <c r="UEB748" s="479"/>
      <c r="UEC748" s="479"/>
      <c r="UED748" s="479"/>
      <c r="UEE748" s="479"/>
      <c r="UEF748" s="479"/>
      <c r="UEG748" s="479"/>
      <c r="UEH748" s="479"/>
      <c r="UEI748" s="479"/>
      <c r="UEJ748" s="479"/>
      <c r="UEK748" s="479"/>
      <c r="UEL748" s="479"/>
      <c r="UEM748" s="479"/>
      <c r="UEN748" s="479"/>
      <c r="UEO748" s="479"/>
      <c r="UEP748" s="479"/>
      <c r="UEQ748" s="479"/>
      <c r="UER748" s="479"/>
      <c r="UES748" s="479"/>
      <c r="UET748" s="479"/>
      <c r="UEU748" s="479"/>
      <c r="UEV748" s="479"/>
      <c r="UEW748" s="479"/>
      <c r="UEX748" s="479"/>
      <c r="UEY748" s="479"/>
      <c r="UEZ748" s="479"/>
      <c r="UFA748" s="479"/>
      <c r="UFB748" s="479"/>
      <c r="UFC748" s="479"/>
      <c r="UFD748" s="479"/>
      <c r="UFE748" s="479"/>
      <c r="UFF748" s="479"/>
      <c r="UFG748" s="479"/>
      <c r="UFH748" s="479"/>
      <c r="UFI748" s="479"/>
      <c r="UFJ748" s="479"/>
      <c r="UFK748" s="479"/>
      <c r="UFL748" s="479"/>
      <c r="UFM748" s="479"/>
      <c r="UFN748" s="479"/>
      <c r="UFO748" s="479"/>
      <c r="UFP748" s="479"/>
      <c r="UFQ748" s="479"/>
      <c r="UFR748" s="479"/>
      <c r="UFS748" s="479"/>
      <c r="UFT748" s="479"/>
      <c r="UFU748" s="479"/>
      <c r="UFV748" s="479"/>
      <c r="UFW748" s="479"/>
      <c r="UFX748" s="479"/>
      <c r="UFY748" s="479"/>
      <c r="UFZ748" s="479"/>
      <c r="UGA748" s="479"/>
      <c r="UGB748" s="479"/>
      <c r="UGC748" s="479"/>
      <c r="UGD748" s="479"/>
      <c r="UGE748" s="479"/>
      <c r="UGF748" s="479"/>
      <c r="UGG748" s="479"/>
      <c r="UGH748" s="479"/>
      <c r="UGI748" s="479"/>
      <c r="UGJ748" s="479"/>
      <c r="UGK748" s="479"/>
      <c r="UGL748" s="479"/>
      <c r="UGM748" s="479"/>
      <c r="UGN748" s="479"/>
      <c r="UGO748" s="479"/>
      <c r="UGP748" s="479"/>
      <c r="UGQ748" s="479"/>
      <c r="UGR748" s="479"/>
      <c r="UGS748" s="479"/>
      <c r="UGT748" s="479"/>
      <c r="UGU748" s="479"/>
      <c r="UGV748" s="479"/>
      <c r="UGW748" s="479"/>
      <c r="UGX748" s="479"/>
      <c r="UGY748" s="479"/>
      <c r="UGZ748" s="479"/>
      <c r="UHA748" s="479"/>
      <c r="UHB748" s="479"/>
      <c r="UHC748" s="479"/>
      <c r="UHD748" s="479"/>
      <c r="UHE748" s="479"/>
      <c r="UHF748" s="479"/>
      <c r="UHG748" s="479"/>
      <c r="UHH748" s="479"/>
      <c r="UHI748" s="479"/>
      <c r="UHJ748" s="479"/>
      <c r="UHK748" s="479"/>
      <c r="UHL748" s="479"/>
      <c r="UHM748" s="479"/>
      <c r="UHN748" s="479"/>
      <c r="UHO748" s="479"/>
      <c r="UHP748" s="479"/>
      <c r="UHQ748" s="479"/>
      <c r="UHR748" s="479"/>
      <c r="UHS748" s="479"/>
      <c r="UHT748" s="479"/>
      <c r="UHU748" s="479"/>
      <c r="UHV748" s="479"/>
      <c r="UHW748" s="479"/>
      <c r="UHX748" s="479"/>
      <c r="UHY748" s="479"/>
      <c r="UHZ748" s="479"/>
      <c r="UIA748" s="479"/>
      <c r="UIB748" s="479"/>
      <c r="UIC748" s="479"/>
      <c r="UID748" s="479"/>
      <c r="UIE748" s="479"/>
      <c r="UIF748" s="479"/>
      <c r="UIG748" s="479"/>
      <c r="UIH748" s="479"/>
      <c r="UII748" s="479"/>
      <c r="UIJ748" s="479"/>
      <c r="UIK748" s="479"/>
      <c r="UIL748" s="479"/>
      <c r="UIM748" s="479"/>
      <c r="UIN748" s="479"/>
      <c r="UIO748" s="479"/>
      <c r="UIP748" s="479"/>
      <c r="UIQ748" s="479"/>
      <c r="UIR748" s="479"/>
      <c r="UIS748" s="479"/>
      <c r="UIT748" s="479"/>
      <c r="UIU748" s="479"/>
      <c r="UIV748" s="479"/>
      <c r="UIW748" s="479"/>
      <c r="UIX748" s="479"/>
      <c r="UIY748" s="479"/>
      <c r="UIZ748" s="479"/>
      <c r="UJA748" s="479"/>
      <c r="UJB748" s="479"/>
      <c r="UJC748" s="479"/>
      <c r="UJD748" s="479"/>
      <c r="UJE748" s="479"/>
      <c r="UJF748" s="479"/>
      <c r="UJG748" s="479"/>
      <c r="UJH748" s="479"/>
      <c r="UJI748" s="479"/>
      <c r="UJJ748" s="479"/>
      <c r="UJK748" s="479"/>
      <c r="UJL748" s="479"/>
      <c r="UJM748" s="479"/>
      <c r="UJN748" s="479"/>
      <c r="UJO748" s="479"/>
      <c r="UJP748" s="479"/>
      <c r="UJQ748" s="479"/>
      <c r="UJR748" s="479"/>
      <c r="UJS748" s="479"/>
      <c r="UJT748" s="479"/>
      <c r="UJU748" s="479"/>
      <c r="UJV748" s="479"/>
      <c r="UJW748" s="479"/>
      <c r="UJX748" s="479"/>
      <c r="UJY748" s="479"/>
      <c r="UJZ748" s="479"/>
      <c r="UKA748" s="479"/>
      <c r="UKB748" s="479"/>
      <c r="UKC748" s="479"/>
      <c r="UKD748" s="479"/>
      <c r="UKE748" s="479"/>
      <c r="UKF748" s="479"/>
      <c r="UKG748" s="479"/>
      <c r="UKH748" s="479"/>
      <c r="UKI748" s="479"/>
      <c r="UKJ748" s="479"/>
      <c r="UKK748" s="479"/>
      <c r="UKL748" s="479"/>
      <c r="UKM748" s="479"/>
      <c r="UKN748" s="479"/>
      <c r="UKO748" s="479"/>
      <c r="UKP748" s="479"/>
      <c r="UKQ748" s="479"/>
      <c r="UKR748" s="479"/>
      <c r="UKS748" s="479"/>
      <c r="UKT748" s="479"/>
      <c r="UKU748" s="479"/>
      <c r="UKV748" s="479"/>
      <c r="UKW748" s="479"/>
      <c r="UKX748" s="479"/>
      <c r="UKY748" s="479"/>
      <c r="UKZ748" s="479"/>
      <c r="ULA748" s="479"/>
      <c r="ULB748" s="479"/>
      <c r="ULC748" s="479"/>
      <c r="ULD748" s="479"/>
      <c r="ULE748" s="479"/>
      <c r="ULF748" s="479"/>
      <c r="ULG748" s="479"/>
      <c r="ULH748" s="479"/>
      <c r="ULI748" s="479"/>
      <c r="ULJ748" s="479"/>
      <c r="ULK748" s="479"/>
      <c r="ULL748" s="479"/>
      <c r="ULM748" s="479"/>
      <c r="ULN748" s="479"/>
      <c r="ULO748" s="479"/>
      <c r="ULP748" s="479"/>
      <c r="ULQ748" s="479"/>
      <c r="ULR748" s="479"/>
      <c r="ULS748" s="479"/>
      <c r="ULT748" s="479"/>
      <c r="ULU748" s="479"/>
      <c r="ULV748" s="479"/>
      <c r="ULW748" s="479"/>
      <c r="ULX748" s="479"/>
      <c r="ULY748" s="479"/>
      <c r="ULZ748" s="479"/>
      <c r="UMA748" s="479"/>
      <c r="UMB748" s="479"/>
      <c r="UMC748" s="479"/>
      <c r="UMD748" s="479"/>
      <c r="UME748" s="479"/>
      <c r="UMF748" s="479"/>
      <c r="UMG748" s="479"/>
      <c r="UMH748" s="479"/>
      <c r="UMI748" s="479"/>
      <c r="UMJ748" s="479"/>
      <c r="UMK748" s="479"/>
      <c r="UML748" s="479"/>
      <c r="UMM748" s="479"/>
      <c r="UMN748" s="479"/>
      <c r="UMO748" s="479"/>
      <c r="UMP748" s="479"/>
      <c r="UMQ748" s="479"/>
      <c r="UMR748" s="479"/>
      <c r="UMS748" s="479"/>
      <c r="UMT748" s="479"/>
      <c r="UMU748" s="479"/>
      <c r="UMV748" s="479"/>
      <c r="UMW748" s="479"/>
      <c r="UMX748" s="479"/>
      <c r="UMY748" s="479"/>
      <c r="UMZ748" s="479"/>
      <c r="UNA748" s="479"/>
      <c r="UNB748" s="479"/>
      <c r="UNC748" s="479"/>
      <c r="UND748" s="479"/>
      <c r="UNE748" s="479"/>
      <c r="UNF748" s="479"/>
      <c r="UNG748" s="479"/>
      <c r="UNH748" s="479"/>
      <c r="UNI748" s="479"/>
      <c r="UNJ748" s="479"/>
      <c r="UNK748" s="479"/>
      <c r="UNL748" s="479"/>
      <c r="UNM748" s="479"/>
      <c r="UNN748" s="479"/>
      <c r="UNO748" s="479"/>
      <c r="UNP748" s="479"/>
      <c r="UNQ748" s="479"/>
      <c r="UNR748" s="479"/>
      <c r="UNS748" s="479"/>
      <c r="UNT748" s="479"/>
      <c r="UNU748" s="479"/>
      <c r="UNV748" s="479"/>
      <c r="UNW748" s="479"/>
      <c r="UNX748" s="479"/>
      <c r="UNY748" s="479"/>
      <c r="UNZ748" s="479"/>
      <c r="UOA748" s="479"/>
      <c r="UOB748" s="479"/>
      <c r="UOC748" s="479"/>
      <c r="UOD748" s="479"/>
      <c r="UOE748" s="479"/>
      <c r="UOF748" s="479"/>
      <c r="UOG748" s="479"/>
      <c r="UOH748" s="479"/>
      <c r="UOI748" s="479"/>
      <c r="UOJ748" s="479"/>
      <c r="UOK748" s="479"/>
      <c r="UOL748" s="479"/>
      <c r="UOM748" s="479"/>
      <c r="UON748" s="479"/>
      <c r="UOO748" s="479"/>
      <c r="UOP748" s="479"/>
      <c r="UOQ748" s="479"/>
      <c r="UOR748" s="479"/>
      <c r="UOS748" s="479"/>
      <c r="UOT748" s="479"/>
      <c r="UOU748" s="479"/>
      <c r="UOV748" s="479"/>
      <c r="UOW748" s="479"/>
      <c r="UOX748" s="479"/>
      <c r="UOY748" s="479"/>
      <c r="UOZ748" s="479"/>
      <c r="UPA748" s="479"/>
      <c r="UPB748" s="479"/>
      <c r="UPC748" s="479"/>
      <c r="UPD748" s="479"/>
      <c r="UPE748" s="479"/>
      <c r="UPF748" s="479"/>
      <c r="UPG748" s="479"/>
      <c r="UPH748" s="479"/>
      <c r="UPI748" s="479"/>
      <c r="UPJ748" s="479"/>
      <c r="UPK748" s="479"/>
      <c r="UPL748" s="479"/>
      <c r="UPM748" s="479"/>
      <c r="UPN748" s="479"/>
      <c r="UPO748" s="479"/>
      <c r="UPP748" s="479"/>
      <c r="UPQ748" s="479"/>
      <c r="UPR748" s="479"/>
      <c r="UPS748" s="479"/>
      <c r="UPT748" s="479"/>
      <c r="UPU748" s="479"/>
      <c r="UPV748" s="479"/>
      <c r="UPW748" s="479"/>
      <c r="UPX748" s="479"/>
      <c r="UPY748" s="479"/>
      <c r="UPZ748" s="479"/>
      <c r="UQA748" s="479"/>
      <c r="UQB748" s="479"/>
      <c r="UQC748" s="479"/>
      <c r="UQD748" s="479"/>
      <c r="UQE748" s="479"/>
      <c r="UQF748" s="479"/>
      <c r="UQG748" s="479"/>
      <c r="UQH748" s="479"/>
      <c r="UQI748" s="479"/>
      <c r="UQJ748" s="479"/>
      <c r="UQK748" s="479"/>
      <c r="UQL748" s="479"/>
      <c r="UQM748" s="479"/>
      <c r="UQN748" s="479"/>
      <c r="UQO748" s="479"/>
      <c r="UQP748" s="479"/>
      <c r="UQQ748" s="479"/>
      <c r="UQR748" s="479"/>
      <c r="UQS748" s="479"/>
      <c r="UQT748" s="479"/>
      <c r="UQU748" s="479"/>
      <c r="UQV748" s="479"/>
      <c r="UQW748" s="479"/>
      <c r="UQX748" s="479"/>
      <c r="UQY748" s="479"/>
      <c r="UQZ748" s="479"/>
      <c r="URA748" s="479"/>
      <c r="URB748" s="479"/>
      <c r="URC748" s="479"/>
      <c r="URD748" s="479"/>
      <c r="URE748" s="479"/>
      <c r="URF748" s="479"/>
      <c r="URG748" s="479"/>
      <c r="URH748" s="479"/>
      <c r="URI748" s="479"/>
      <c r="URJ748" s="479"/>
      <c r="URK748" s="479"/>
      <c r="URL748" s="479"/>
      <c r="URM748" s="479"/>
      <c r="URN748" s="479"/>
      <c r="URO748" s="479"/>
      <c r="URP748" s="479"/>
      <c r="URQ748" s="479"/>
      <c r="URR748" s="479"/>
      <c r="URS748" s="479"/>
      <c r="URT748" s="479"/>
      <c r="URU748" s="479"/>
      <c r="URV748" s="479"/>
      <c r="URW748" s="479"/>
      <c r="URX748" s="479"/>
      <c r="URY748" s="479"/>
      <c r="URZ748" s="479"/>
      <c r="USA748" s="479"/>
      <c r="USB748" s="479"/>
      <c r="USC748" s="479"/>
      <c r="USD748" s="479"/>
      <c r="USE748" s="479"/>
      <c r="USF748" s="479"/>
      <c r="USG748" s="479"/>
      <c r="USH748" s="479"/>
      <c r="USI748" s="479"/>
      <c r="USJ748" s="479"/>
      <c r="USK748" s="479"/>
      <c r="USL748" s="479"/>
      <c r="USM748" s="479"/>
      <c r="USN748" s="479"/>
      <c r="USO748" s="479"/>
      <c r="USP748" s="479"/>
      <c r="USQ748" s="479"/>
      <c r="USR748" s="479"/>
      <c r="USS748" s="479"/>
      <c r="UST748" s="479"/>
      <c r="USU748" s="479"/>
      <c r="USV748" s="479"/>
      <c r="USW748" s="479"/>
      <c r="USX748" s="479"/>
      <c r="USY748" s="479"/>
      <c r="USZ748" s="479"/>
      <c r="UTA748" s="479"/>
      <c r="UTB748" s="479"/>
      <c r="UTC748" s="479"/>
      <c r="UTD748" s="479"/>
      <c r="UTE748" s="479"/>
      <c r="UTF748" s="479"/>
      <c r="UTG748" s="479"/>
      <c r="UTH748" s="479"/>
      <c r="UTI748" s="479"/>
      <c r="UTJ748" s="479"/>
      <c r="UTK748" s="479"/>
      <c r="UTL748" s="479"/>
      <c r="UTM748" s="479"/>
      <c r="UTN748" s="479"/>
      <c r="UTO748" s="479"/>
      <c r="UTP748" s="479"/>
      <c r="UTQ748" s="479"/>
      <c r="UTR748" s="479"/>
      <c r="UTS748" s="479"/>
      <c r="UTT748" s="479"/>
      <c r="UTU748" s="479"/>
      <c r="UTV748" s="479"/>
      <c r="UTW748" s="479"/>
      <c r="UTX748" s="479"/>
      <c r="UTY748" s="479"/>
      <c r="UTZ748" s="479"/>
      <c r="UUA748" s="479"/>
      <c r="UUB748" s="479"/>
      <c r="UUC748" s="479"/>
      <c r="UUD748" s="479"/>
      <c r="UUE748" s="479"/>
      <c r="UUF748" s="479"/>
      <c r="UUG748" s="479"/>
      <c r="UUH748" s="479"/>
      <c r="UUI748" s="479"/>
      <c r="UUJ748" s="479"/>
      <c r="UUK748" s="479"/>
      <c r="UUL748" s="479"/>
      <c r="UUM748" s="479"/>
      <c r="UUN748" s="479"/>
      <c r="UUO748" s="479"/>
      <c r="UUP748" s="479"/>
      <c r="UUQ748" s="479"/>
      <c r="UUR748" s="479"/>
      <c r="UUS748" s="479"/>
      <c r="UUT748" s="479"/>
      <c r="UUU748" s="479"/>
      <c r="UUV748" s="479"/>
      <c r="UUW748" s="479"/>
      <c r="UUX748" s="479"/>
      <c r="UUY748" s="479"/>
      <c r="UUZ748" s="479"/>
      <c r="UVA748" s="479"/>
      <c r="UVB748" s="479"/>
      <c r="UVC748" s="479"/>
      <c r="UVD748" s="479"/>
      <c r="UVE748" s="479"/>
      <c r="UVF748" s="479"/>
      <c r="UVG748" s="479"/>
      <c r="UVH748" s="479"/>
      <c r="UVI748" s="479"/>
      <c r="UVJ748" s="479"/>
      <c r="UVK748" s="479"/>
      <c r="UVL748" s="479"/>
      <c r="UVM748" s="479"/>
      <c r="UVN748" s="479"/>
      <c r="UVO748" s="479"/>
      <c r="UVP748" s="479"/>
      <c r="UVQ748" s="479"/>
      <c r="UVR748" s="479"/>
      <c r="UVS748" s="479"/>
      <c r="UVT748" s="479"/>
      <c r="UVU748" s="479"/>
      <c r="UVV748" s="479"/>
      <c r="UVW748" s="479"/>
      <c r="UVX748" s="479"/>
      <c r="UVY748" s="479"/>
      <c r="UVZ748" s="479"/>
      <c r="UWA748" s="479"/>
      <c r="UWB748" s="479"/>
      <c r="UWC748" s="479"/>
      <c r="UWD748" s="479"/>
      <c r="UWE748" s="479"/>
      <c r="UWF748" s="479"/>
      <c r="UWG748" s="479"/>
      <c r="UWH748" s="479"/>
      <c r="UWI748" s="479"/>
      <c r="UWJ748" s="479"/>
      <c r="UWK748" s="479"/>
      <c r="UWL748" s="479"/>
      <c r="UWM748" s="479"/>
      <c r="UWN748" s="479"/>
      <c r="UWO748" s="479"/>
      <c r="UWP748" s="479"/>
      <c r="UWQ748" s="479"/>
      <c r="UWR748" s="479"/>
      <c r="UWS748" s="479"/>
      <c r="UWT748" s="479"/>
      <c r="UWU748" s="479"/>
      <c r="UWV748" s="479"/>
      <c r="UWW748" s="479"/>
      <c r="UWX748" s="479"/>
      <c r="UWY748" s="479"/>
      <c r="UWZ748" s="479"/>
      <c r="UXA748" s="479"/>
      <c r="UXB748" s="479"/>
      <c r="UXC748" s="479"/>
      <c r="UXD748" s="479"/>
      <c r="UXE748" s="479"/>
      <c r="UXF748" s="479"/>
      <c r="UXG748" s="479"/>
      <c r="UXH748" s="479"/>
      <c r="UXI748" s="479"/>
      <c r="UXJ748" s="479"/>
      <c r="UXK748" s="479"/>
      <c r="UXL748" s="479"/>
      <c r="UXM748" s="479"/>
      <c r="UXN748" s="479"/>
      <c r="UXO748" s="479"/>
      <c r="UXP748" s="479"/>
      <c r="UXQ748" s="479"/>
      <c r="UXR748" s="479"/>
      <c r="UXS748" s="479"/>
      <c r="UXT748" s="479"/>
      <c r="UXU748" s="479"/>
      <c r="UXV748" s="479"/>
      <c r="UXW748" s="479"/>
      <c r="UXX748" s="479"/>
      <c r="UXY748" s="479"/>
      <c r="UXZ748" s="479"/>
      <c r="UYA748" s="479"/>
      <c r="UYB748" s="479"/>
      <c r="UYC748" s="479"/>
      <c r="UYD748" s="479"/>
      <c r="UYE748" s="479"/>
      <c r="UYF748" s="479"/>
      <c r="UYG748" s="479"/>
      <c r="UYH748" s="479"/>
      <c r="UYI748" s="479"/>
      <c r="UYJ748" s="479"/>
      <c r="UYK748" s="479"/>
      <c r="UYL748" s="479"/>
      <c r="UYM748" s="479"/>
      <c r="UYN748" s="479"/>
      <c r="UYO748" s="479"/>
      <c r="UYP748" s="479"/>
      <c r="UYQ748" s="479"/>
      <c r="UYR748" s="479"/>
      <c r="UYS748" s="479"/>
      <c r="UYT748" s="479"/>
      <c r="UYU748" s="479"/>
      <c r="UYV748" s="479"/>
      <c r="UYW748" s="479"/>
      <c r="UYX748" s="479"/>
      <c r="UYY748" s="479"/>
      <c r="UYZ748" s="479"/>
      <c r="UZA748" s="479"/>
      <c r="UZB748" s="479"/>
      <c r="UZC748" s="479"/>
      <c r="UZD748" s="479"/>
      <c r="UZE748" s="479"/>
      <c r="UZF748" s="479"/>
      <c r="UZG748" s="479"/>
      <c r="UZH748" s="479"/>
      <c r="UZI748" s="479"/>
      <c r="UZJ748" s="479"/>
      <c r="UZK748" s="479"/>
      <c r="UZL748" s="479"/>
      <c r="UZM748" s="479"/>
      <c r="UZN748" s="479"/>
      <c r="UZO748" s="479"/>
      <c r="UZP748" s="479"/>
      <c r="UZQ748" s="479"/>
      <c r="UZR748" s="479"/>
      <c r="UZS748" s="479"/>
      <c r="UZT748" s="479"/>
      <c r="UZU748" s="479"/>
      <c r="UZV748" s="479"/>
      <c r="UZW748" s="479"/>
      <c r="UZX748" s="479"/>
      <c r="UZY748" s="479"/>
      <c r="UZZ748" s="479"/>
      <c r="VAA748" s="479"/>
      <c r="VAB748" s="479"/>
      <c r="VAC748" s="479"/>
      <c r="VAD748" s="479"/>
      <c r="VAE748" s="479"/>
      <c r="VAF748" s="479"/>
      <c r="VAG748" s="479"/>
      <c r="VAH748" s="479"/>
      <c r="VAI748" s="479"/>
      <c r="VAJ748" s="479"/>
      <c r="VAK748" s="479"/>
      <c r="VAL748" s="479"/>
      <c r="VAM748" s="479"/>
      <c r="VAN748" s="479"/>
      <c r="VAO748" s="479"/>
      <c r="VAP748" s="479"/>
      <c r="VAQ748" s="479"/>
      <c r="VAR748" s="479"/>
      <c r="VAS748" s="479"/>
      <c r="VAT748" s="479"/>
      <c r="VAU748" s="479"/>
      <c r="VAV748" s="479"/>
      <c r="VAW748" s="479"/>
      <c r="VAX748" s="479"/>
      <c r="VAY748" s="479"/>
      <c r="VAZ748" s="479"/>
      <c r="VBA748" s="479"/>
      <c r="VBB748" s="479"/>
      <c r="VBC748" s="479"/>
      <c r="VBD748" s="479"/>
      <c r="VBE748" s="479"/>
      <c r="VBF748" s="479"/>
      <c r="VBG748" s="479"/>
      <c r="VBH748" s="479"/>
      <c r="VBI748" s="479"/>
      <c r="VBJ748" s="479"/>
      <c r="VBK748" s="479"/>
      <c r="VBL748" s="479"/>
      <c r="VBM748" s="479"/>
      <c r="VBN748" s="479"/>
      <c r="VBO748" s="479"/>
      <c r="VBP748" s="479"/>
      <c r="VBQ748" s="479"/>
      <c r="VBR748" s="479"/>
      <c r="VBS748" s="479"/>
      <c r="VBT748" s="479"/>
      <c r="VBU748" s="479"/>
      <c r="VBV748" s="479"/>
      <c r="VBW748" s="479"/>
      <c r="VBX748" s="479"/>
      <c r="VBY748" s="479"/>
      <c r="VBZ748" s="479"/>
      <c r="VCA748" s="479"/>
      <c r="VCB748" s="479"/>
      <c r="VCC748" s="479"/>
      <c r="VCD748" s="479"/>
      <c r="VCE748" s="479"/>
      <c r="VCF748" s="479"/>
      <c r="VCG748" s="479"/>
      <c r="VCH748" s="479"/>
      <c r="VCI748" s="479"/>
      <c r="VCJ748" s="479"/>
      <c r="VCK748" s="479"/>
      <c r="VCL748" s="479"/>
      <c r="VCM748" s="479"/>
      <c r="VCN748" s="479"/>
      <c r="VCO748" s="479"/>
      <c r="VCP748" s="479"/>
      <c r="VCQ748" s="479"/>
      <c r="VCR748" s="479"/>
      <c r="VCS748" s="479"/>
      <c r="VCT748" s="479"/>
      <c r="VCU748" s="479"/>
      <c r="VCV748" s="479"/>
      <c r="VCW748" s="479"/>
      <c r="VCX748" s="479"/>
      <c r="VCY748" s="479"/>
      <c r="VCZ748" s="479"/>
      <c r="VDA748" s="479"/>
      <c r="VDB748" s="479"/>
      <c r="VDC748" s="479"/>
      <c r="VDD748" s="479"/>
      <c r="VDE748" s="479"/>
      <c r="VDF748" s="479"/>
      <c r="VDG748" s="479"/>
      <c r="VDH748" s="479"/>
      <c r="VDI748" s="479"/>
      <c r="VDJ748" s="479"/>
      <c r="VDK748" s="479"/>
      <c r="VDL748" s="479"/>
      <c r="VDM748" s="479"/>
      <c r="VDN748" s="479"/>
      <c r="VDO748" s="479"/>
      <c r="VDP748" s="479"/>
      <c r="VDQ748" s="479"/>
      <c r="VDR748" s="479"/>
      <c r="VDS748" s="479"/>
      <c r="VDT748" s="479"/>
      <c r="VDU748" s="479"/>
      <c r="VDV748" s="479"/>
      <c r="VDW748" s="479"/>
      <c r="VDX748" s="479"/>
      <c r="VDY748" s="479"/>
      <c r="VDZ748" s="479"/>
      <c r="VEA748" s="479"/>
      <c r="VEB748" s="479"/>
      <c r="VEC748" s="479"/>
      <c r="VED748" s="479"/>
      <c r="VEE748" s="479"/>
      <c r="VEF748" s="479"/>
      <c r="VEG748" s="479"/>
      <c r="VEH748" s="479"/>
      <c r="VEI748" s="479"/>
      <c r="VEJ748" s="479"/>
      <c r="VEK748" s="479"/>
      <c r="VEL748" s="479"/>
      <c r="VEM748" s="479"/>
      <c r="VEN748" s="479"/>
      <c r="VEO748" s="479"/>
      <c r="VEP748" s="479"/>
      <c r="VEQ748" s="479"/>
      <c r="VER748" s="479"/>
      <c r="VES748" s="479"/>
      <c r="VET748" s="479"/>
      <c r="VEU748" s="479"/>
      <c r="VEV748" s="479"/>
      <c r="VEW748" s="479"/>
      <c r="VEX748" s="479"/>
      <c r="VEY748" s="479"/>
      <c r="VEZ748" s="479"/>
      <c r="VFA748" s="479"/>
      <c r="VFB748" s="479"/>
      <c r="VFC748" s="479"/>
      <c r="VFD748" s="479"/>
      <c r="VFE748" s="479"/>
      <c r="VFF748" s="479"/>
      <c r="VFG748" s="479"/>
      <c r="VFH748" s="479"/>
      <c r="VFI748" s="479"/>
      <c r="VFJ748" s="479"/>
      <c r="VFK748" s="479"/>
      <c r="VFL748" s="479"/>
      <c r="VFM748" s="479"/>
      <c r="VFN748" s="479"/>
      <c r="VFO748" s="479"/>
      <c r="VFP748" s="479"/>
      <c r="VFQ748" s="479"/>
      <c r="VFR748" s="479"/>
      <c r="VFS748" s="479"/>
      <c r="VFT748" s="479"/>
      <c r="VFU748" s="479"/>
      <c r="VFV748" s="479"/>
      <c r="VFW748" s="479"/>
      <c r="VFX748" s="479"/>
      <c r="VFY748" s="479"/>
      <c r="VFZ748" s="479"/>
      <c r="VGA748" s="479"/>
      <c r="VGB748" s="479"/>
      <c r="VGC748" s="479"/>
      <c r="VGD748" s="479"/>
      <c r="VGE748" s="479"/>
      <c r="VGF748" s="479"/>
      <c r="VGG748" s="479"/>
      <c r="VGH748" s="479"/>
      <c r="VGI748" s="479"/>
      <c r="VGJ748" s="479"/>
      <c r="VGK748" s="479"/>
      <c r="VGL748" s="479"/>
      <c r="VGM748" s="479"/>
      <c r="VGN748" s="479"/>
      <c r="VGO748" s="479"/>
      <c r="VGP748" s="479"/>
      <c r="VGQ748" s="479"/>
      <c r="VGR748" s="479"/>
      <c r="VGS748" s="479"/>
      <c r="VGT748" s="479"/>
      <c r="VGU748" s="479"/>
      <c r="VGV748" s="479"/>
      <c r="VGW748" s="479"/>
      <c r="VGX748" s="479"/>
      <c r="VGY748" s="479"/>
      <c r="VGZ748" s="479"/>
      <c r="VHA748" s="479"/>
      <c r="VHB748" s="479"/>
      <c r="VHC748" s="479"/>
      <c r="VHD748" s="479"/>
      <c r="VHE748" s="479"/>
      <c r="VHF748" s="479"/>
      <c r="VHG748" s="479"/>
      <c r="VHH748" s="479"/>
      <c r="VHI748" s="479"/>
      <c r="VHJ748" s="479"/>
      <c r="VHK748" s="479"/>
      <c r="VHL748" s="479"/>
      <c r="VHM748" s="479"/>
      <c r="VHN748" s="479"/>
      <c r="VHO748" s="479"/>
      <c r="VHP748" s="479"/>
      <c r="VHQ748" s="479"/>
      <c r="VHR748" s="479"/>
      <c r="VHS748" s="479"/>
      <c r="VHT748" s="479"/>
      <c r="VHU748" s="479"/>
      <c r="VHV748" s="479"/>
      <c r="VHW748" s="479"/>
      <c r="VHX748" s="479"/>
      <c r="VHY748" s="479"/>
      <c r="VHZ748" s="479"/>
      <c r="VIA748" s="479"/>
      <c r="VIB748" s="479"/>
      <c r="VIC748" s="479"/>
      <c r="VID748" s="479"/>
      <c r="VIE748" s="479"/>
      <c r="VIF748" s="479"/>
      <c r="VIG748" s="479"/>
      <c r="VIH748" s="479"/>
      <c r="VII748" s="479"/>
      <c r="VIJ748" s="479"/>
      <c r="VIK748" s="479"/>
      <c r="VIL748" s="479"/>
      <c r="VIM748" s="479"/>
      <c r="VIN748" s="479"/>
      <c r="VIO748" s="479"/>
      <c r="VIP748" s="479"/>
      <c r="VIQ748" s="479"/>
      <c r="VIR748" s="479"/>
      <c r="VIS748" s="479"/>
      <c r="VIT748" s="479"/>
      <c r="VIU748" s="479"/>
      <c r="VIV748" s="479"/>
      <c r="VIW748" s="479"/>
      <c r="VIX748" s="479"/>
      <c r="VIY748" s="479"/>
      <c r="VIZ748" s="479"/>
      <c r="VJA748" s="479"/>
      <c r="VJB748" s="479"/>
      <c r="VJC748" s="479"/>
      <c r="VJD748" s="479"/>
      <c r="VJE748" s="479"/>
      <c r="VJF748" s="479"/>
      <c r="VJG748" s="479"/>
      <c r="VJH748" s="479"/>
      <c r="VJI748" s="479"/>
      <c r="VJJ748" s="479"/>
      <c r="VJK748" s="479"/>
      <c r="VJL748" s="479"/>
      <c r="VJM748" s="479"/>
      <c r="VJN748" s="479"/>
      <c r="VJO748" s="479"/>
      <c r="VJP748" s="479"/>
      <c r="VJQ748" s="479"/>
      <c r="VJR748" s="479"/>
      <c r="VJS748" s="479"/>
      <c r="VJT748" s="479"/>
      <c r="VJU748" s="479"/>
      <c r="VJV748" s="479"/>
      <c r="VJW748" s="479"/>
      <c r="VJX748" s="479"/>
      <c r="VJY748" s="479"/>
      <c r="VJZ748" s="479"/>
      <c r="VKA748" s="479"/>
      <c r="VKB748" s="479"/>
      <c r="VKC748" s="479"/>
      <c r="VKD748" s="479"/>
      <c r="VKE748" s="479"/>
      <c r="VKF748" s="479"/>
      <c r="VKG748" s="479"/>
      <c r="VKH748" s="479"/>
      <c r="VKI748" s="479"/>
      <c r="VKJ748" s="479"/>
      <c r="VKK748" s="479"/>
      <c r="VKL748" s="479"/>
      <c r="VKM748" s="479"/>
      <c r="VKN748" s="479"/>
      <c r="VKO748" s="479"/>
      <c r="VKP748" s="479"/>
      <c r="VKQ748" s="479"/>
      <c r="VKR748" s="479"/>
      <c r="VKS748" s="479"/>
      <c r="VKT748" s="479"/>
      <c r="VKU748" s="479"/>
      <c r="VKV748" s="479"/>
      <c r="VKW748" s="479"/>
      <c r="VKX748" s="479"/>
      <c r="VKY748" s="479"/>
      <c r="VKZ748" s="479"/>
      <c r="VLA748" s="479"/>
      <c r="VLB748" s="479"/>
      <c r="VLC748" s="479"/>
      <c r="VLD748" s="479"/>
      <c r="VLE748" s="479"/>
      <c r="VLF748" s="479"/>
      <c r="VLG748" s="479"/>
      <c r="VLH748" s="479"/>
      <c r="VLI748" s="479"/>
      <c r="VLJ748" s="479"/>
      <c r="VLK748" s="479"/>
      <c r="VLL748" s="479"/>
      <c r="VLM748" s="479"/>
      <c r="VLN748" s="479"/>
      <c r="VLO748" s="479"/>
      <c r="VLP748" s="479"/>
      <c r="VLQ748" s="479"/>
      <c r="VLR748" s="479"/>
      <c r="VLS748" s="479"/>
      <c r="VLT748" s="479"/>
      <c r="VLU748" s="479"/>
      <c r="VLV748" s="479"/>
      <c r="VLW748" s="479"/>
      <c r="VLX748" s="479"/>
      <c r="VLY748" s="479"/>
      <c r="VLZ748" s="479"/>
      <c r="VMA748" s="479"/>
      <c r="VMB748" s="479"/>
      <c r="VMC748" s="479"/>
      <c r="VMD748" s="479"/>
      <c r="VME748" s="479"/>
      <c r="VMF748" s="479"/>
      <c r="VMG748" s="479"/>
      <c r="VMH748" s="479"/>
      <c r="VMI748" s="479"/>
      <c r="VMJ748" s="479"/>
      <c r="VMK748" s="479"/>
      <c r="VML748" s="479"/>
      <c r="VMM748" s="479"/>
      <c r="VMN748" s="479"/>
      <c r="VMO748" s="479"/>
      <c r="VMP748" s="479"/>
      <c r="VMQ748" s="479"/>
      <c r="VMR748" s="479"/>
      <c r="VMS748" s="479"/>
      <c r="VMT748" s="479"/>
      <c r="VMU748" s="479"/>
      <c r="VMV748" s="479"/>
      <c r="VMW748" s="479"/>
      <c r="VMX748" s="479"/>
      <c r="VMY748" s="479"/>
      <c r="VMZ748" s="479"/>
      <c r="VNA748" s="479"/>
      <c r="VNB748" s="479"/>
      <c r="VNC748" s="479"/>
      <c r="VND748" s="479"/>
      <c r="VNE748" s="479"/>
      <c r="VNF748" s="479"/>
      <c r="VNG748" s="479"/>
      <c r="VNH748" s="479"/>
      <c r="VNI748" s="479"/>
      <c r="VNJ748" s="479"/>
      <c r="VNK748" s="479"/>
      <c r="VNL748" s="479"/>
      <c r="VNM748" s="479"/>
      <c r="VNN748" s="479"/>
      <c r="VNO748" s="479"/>
      <c r="VNP748" s="479"/>
      <c r="VNQ748" s="479"/>
      <c r="VNR748" s="479"/>
      <c r="VNS748" s="479"/>
      <c r="VNT748" s="479"/>
      <c r="VNU748" s="479"/>
      <c r="VNV748" s="479"/>
      <c r="VNW748" s="479"/>
      <c r="VNX748" s="479"/>
      <c r="VNY748" s="479"/>
      <c r="VNZ748" s="479"/>
      <c r="VOA748" s="479"/>
      <c r="VOB748" s="479"/>
      <c r="VOC748" s="479"/>
      <c r="VOD748" s="479"/>
      <c r="VOE748" s="479"/>
      <c r="VOF748" s="479"/>
      <c r="VOG748" s="479"/>
      <c r="VOH748" s="479"/>
      <c r="VOI748" s="479"/>
      <c r="VOJ748" s="479"/>
      <c r="VOK748" s="479"/>
      <c r="VOL748" s="479"/>
      <c r="VOM748" s="479"/>
      <c r="VON748" s="479"/>
      <c r="VOO748" s="479"/>
      <c r="VOP748" s="479"/>
      <c r="VOQ748" s="479"/>
      <c r="VOR748" s="479"/>
      <c r="VOS748" s="479"/>
      <c r="VOT748" s="479"/>
      <c r="VOU748" s="479"/>
      <c r="VOV748" s="479"/>
      <c r="VOW748" s="479"/>
      <c r="VOX748" s="479"/>
      <c r="VOY748" s="479"/>
      <c r="VOZ748" s="479"/>
      <c r="VPA748" s="479"/>
      <c r="VPB748" s="479"/>
      <c r="VPC748" s="479"/>
      <c r="VPD748" s="479"/>
      <c r="VPE748" s="479"/>
      <c r="VPF748" s="479"/>
      <c r="VPG748" s="479"/>
      <c r="VPH748" s="479"/>
      <c r="VPI748" s="479"/>
      <c r="VPJ748" s="479"/>
      <c r="VPK748" s="479"/>
      <c r="VPL748" s="479"/>
      <c r="VPM748" s="479"/>
      <c r="VPN748" s="479"/>
      <c r="VPO748" s="479"/>
      <c r="VPP748" s="479"/>
      <c r="VPQ748" s="479"/>
      <c r="VPR748" s="479"/>
      <c r="VPS748" s="479"/>
      <c r="VPT748" s="479"/>
      <c r="VPU748" s="479"/>
      <c r="VPV748" s="479"/>
      <c r="VPW748" s="479"/>
      <c r="VPX748" s="479"/>
      <c r="VPY748" s="479"/>
      <c r="VPZ748" s="479"/>
      <c r="VQA748" s="479"/>
      <c r="VQB748" s="479"/>
      <c r="VQC748" s="479"/>
      <c r="VQD748" s="479"/>
      <c r="VQE748" s="479"/>
      <c r="VQF748" s="479"/>
      <c r="VQG748" s="479"/>
      <c r="VQH748" s="479"/>
      <c r="VQI748" s="479"/>
      <c r="VQJ748" s="479"/>
      <c r="VQK748" s="479"/>
      <c r="VQL748" s="479"/>
      <c r="VQM748" s="479"/>
      <c r="VQN748" s="479"/>
      <c r="VQO748" s="479"/>
      <c r="VQP748" s="479"/>
      <c r="VQQ748" s="479"/>
      <c r="VQR748" s="479"/>
      <c r="VQS748" s="479"/>
      <c r="VQT748" s="479"/>
      <c r="VQU748" s="479"/>
      <c r="VQV748" s="479"/>
      <c r="VQW748" s="479"/>
      <c r="VQX748" s="479"/>
      <c r="VQY748" s="479"/>
      <c r="VQZ748" s="479"/>
      <c r="VRA748" s="479"/>
      <c r="VRB748" s="479"/>
      <c r="VRC748" s="479"/>
      <c r="VRD748" s="479"/>
      <c r="VRE748" s="479"/>
      <c r="VRF748" s="479"/>
      <c r="VRG748" s="479"/>
      <c r="VRH748" s="479"/>
      <c r="VRI748" s="479"/>
      <c r="VRJ748" s="479"/>
      <c r="VRK748" s="479"/>
      <c r="VRL748" s="479"/>
      <c r="VRM748" s="479"/>
      <c r="VRN748" s="479"/>
      <c r="VRO748" s="479"/>
      <c r="VRP748" s="479"/>
      <c r="VRQ748" s="479"/>
      <c r="VRR748" s="479"/>
      <c r="VRS748" s="479"/>
      <c r="VRT748" s="479"/>
      <c r="VRU748" s="479"/>
      <c r="VRV748" s="479"/>
      <c r="VRW748" s="479"/>
      <c r="VRX748" s="479"/>
      <c r="VRY748" s="479"/>
      <c r="VRZ748" s="479"/>
      <c r="VSA748" s="479"/>
      <c r="VSB748" s="479"/>
      <c r="VSC748" s="479"/>
      <c r="VSD748" s="479"/>
      <c r="VSE748" s="479"/>
      <c r="VSF748" s="479"/>
      <c r="VSG748" s="479"/>
      <c r="VSH748" s="479"/>
      <c r="VSI748" s="479"/>
      <c r="VSJ748" s="479"/>
      <c r="VSK748" s="479"/>
      <c r="VSL748" s="479"/>
      <c r="VSM748" s="479"/>
      <c r="VSN748" s="479"/>
      <c r="VSO748" s="479"/>
      <c r="VSP748" s="479"/>
      <c r="VSQ748" s="479"/>
      <c r="VSR748" s="479"/>
      <c r="VSS748" s="479"/>
      <c r="VST748" s="479"/>
      <c r="VSU748" s="479"/>
      <c r="VSV748" s="479"/>
      <c r="VSW748" s="479"/>
      <c r="VSX748" s="479"/>
      <c r="VSY748" s="479"/>
      <c r="VSZ748" s="479"/>
      <c r="VTA748" s="479"/>
      <c r="VTB748" s="479"/>
      <c r="VTC748" s="479"/>
      <c r="VTD748" s="479"/>
      <c r="VTE748" s="479"/>
      <c r="VTF748" s="479"/>
      <c r="VTG748" s="479"/>
      <c r="VTH748" s="479"/>
      <c r="VTI748" s="479"/>
      <c r="VTJ748" s="479"/>
      <c r="VTK748" s="479"/>
      <c r="VTL748" s="479"/>
      <c r="VTM748" s="479"/>
      <c r="VTN748" s="479"/>
      <c r="VTO748" s="479"/>
      <c r="VTP748" s="479"/>
      <c r="VTQ748" s="479"/>
      <c r="VTR748" s="479"/>
      <c r="VTS748" s="479"/>
      <c r="VTT748" s="479"/>
      <c r="VTU748" s="479"/>
      <c r="VTV748" s="479"/>
      <c r="VTW748" s="479"/>
      <c r="VTX748" s="479"/>
      <c r="VTY748" s="479"/>
      <c r="VTZ748" s="479"/>
      <c r="VUA748" s="479"/>
      <c r="VUB748" s="479"/>
      <c r="VUC748" s="479"/>
      <c r="VUD748" s="479"/>
      <c r="VUE748" s="479"/>
      <c r="VUF748" s="479"/>
      <c r="VUG748" s="479"/>
      <c r="VUH748" s="479"/>
      <c r="VUI748" s="479"/>
      <c r="VUJ748" s="479"/>
      <c r="VUK748" s="479"/>
      <c r="VUL748" s="479"/>
      <c r="VUM748" s="479"/>
      <c r="VUN748" s="479"/>
      <c r="VUO748" s="479"/>
      <c r="VUP748" s="479"/>
      <c r="VUQ748" s="479"/>
      <c r="VUR748" s="479"/>
      <c r="VUS748" s="479"/>
      <c r="VUT748" s="479"/>
      <c r="VUU748" s="479"/>
      <c r="VUV748" s="479"/>
      <c r="VUW748" s="479"/>
      <c r="VUX748" s="479"/>
      <c r="VUY748" s="479"/>
      <c r="VUZ748" s="479"/>
      <c r="VVA748" s="479"/>
      <c r="VVB748" s="479"/>
      <c r="VVC748" s="479"/>
      <c r="VVD748" s="479"/>
      <c r="VVE748" s="479"/>
      <c r="VVF748" s="479"/>
      <c r="VVG748" s="479"/>
      <c r="VVH748" s="479"/>
      <c r="VVI748" s="479"/>
      <c r="VVJ748" s="479"/>
      <c r="VVK748" s="479"/>
      <c r="VVL748" s="479"/>
      <c r="VVM748" s="479"/>
      <c r="VVN748" s="479"/>
      <c r="VVO748" s="479"/>
      <c r="VVP748" s="479"/>
      <c r="VVQ748" s="479"/>
      <c r="VVR748" s="479"/>
      <c r="VVS748" s="479"/>
      <c r="VVT748" s="479"/>
      <c r="VVU748" s="479"/>
      <c r="VVV748" s="479"/>
      <c r="VVW748" s="479"/>
      <c r="VVX748" s="479"/>
      <c r="VVY748" s="479"/>
      <c r="VVZ748" s="479"/>
      <c r="VWA748" s="479"/>
      <c r="VWB748" s="479"/>
      <c r="VWC748" s="479"/>
      <c r="VWD748" s="479"/>
      <c r="VWE748" s="479"/>
      <c r="VWF748" s="479"/>
      <c r="VWG748" s="479"/>
      <c r="VWH748" s="479"/>
      <c r="VWI748" s="479"/>
      <c r="VWJ748" s="479"/>
      <c r="VWK748" s="479"/>
      <c r="VWL748" s="479"/>
      <c r="VWM748" s="479"/>
      <c r="VWN748" s="479"/>
      <c r="VWO748" s="479"/>
      <c r="VWP748" s="479"/>
      <c r="VWQ748" s="479"/>
      <c r="VWR748" s="479"/>
      <c r="VWS748" s="479"/>
      <c r="VWT748" s="479"/>
      <c r="VWU748" s="479"/>
      <c r="VWV748" s="479"/>
      <c r="VWW748" s="479"/>
      <c r="VWX748" s="479"/>
      <c r="VWY748" s="479"/>
      <c r="VWZ748" s="479"/>
      <c r="VXA748" s="479"/>
      <c r="VXB748" s="479"/>
      <c r="VXC748" s="479"/>
      <c r="VXD748" s="479"/>
      <c r="VXE748" s="479"/>
      <c r="VXF748" s="479"/>
      <c r="VXG748" s="479"/>
      <c r="VXH748" s="479"/>
      <c r="VXI748" s="479"/>
      <c r="VXJ748" s="479"/>
      <c r="VXK748" s="479"/>
      <c r="VXL748" s="479"/>
      <c r="VXM748" s="479"/>
      <c r="VXN748" s="479"/>
      <c r="VXO748" s="479"/>
      <c r="VXP748" s="479"/>
      <c r="VXQ748" s="479"/>
      <c r="VXR748" s="479"/>
      <c r="VXS748" s="479"/>
      <c r="VXT748" s="479"/>
      <c r="VXU748" s="479"/>
      <c r="VXV748" s="479"/>
      <c r="VXW748" s="479"/>
      <c r="VXX748" s="479"/>
      <c r="VXY748" s="479"/>
      <c r="VXZ748" s="479"/>
      <c r="VYA748" s="479"/>
      <c r="VYB748" s="479"/>
      <c r="VYC748" s="479"/>
      <c r="VYD748" s="479"/>
      <c r="VYE748" s="479"/>
      <c r="VYF748" s="479"/>
      <c r="VYG748" s="479"/>
      <c r="VYH748" s="479"/>
      <c r="VYI748" s="479"/>
      <c r="VYJ748" s="479"/>
      <c r="VYK748" s="479"/>
      <c r="VYL748" s="479"/>
      <c r="VYM748" s="479"/>
      <c r="VYN748" s="479"/>
      <c r="VYO748" s="479"/>
      <c r="VYP748" s="479"/>
      <c r="VYQ748" s="479"/>
      <c r="VYR748" s="479"/>
      <c r="VYS748" s="479"/>
      <c r="VYT748" s="479"/>
      <c r="VYU748" s="479"/>
      <c r="VYV748" s="479"/>
      <c r="VYW748" s="479"/>
      <c r="VYX748" s="479"/>
      <c r="VYY748" s="479"/>
      <c r="VYZ748" s="479"/>
      <c r="VZA748" s="479"/>
      <c r="VZB748" s="479"/>
      <c r="VZC748" s="479"/>
      <c r="VZD748" s="479"/>
      <c r="VZE748" s="479"/>
      <c r="VZF748" s="479"/>
      <c r="VZG748" s="479"/>
      <c r="VZH748" s="479"/>
      <c r="VZI748" s="479"/>
      <c r="VZJ748" s="479"/>
      <c r="VZK748" s="479"/>
      <c r="VZL748" s="479"/>
      <c r="VZM748" s="479"/>
      <c r="VZN748" s="479"/>
      <c r="VZO748" s="479"/>
      <c r="VZP748" s="479"/>
      <c r="VZQ748" s="479"/>
      <c r="VZR748" s="479"/>
      <c r="VZS748" s="479"/>
      <c r="VZT748" s="479"/>
      <c r="VZU748" s="479"/>
      <c r="VZV748" s="479"/>
      <c r="VZW748" s="479"/>
      <c r="VZX748" s="479"/>
      <c r="VZY748" s="479"/>
      <c r="VZZ748" s="479"/>
      <c r="WAA748" s="479"/>
      <c r="WAB748" s="479"/>
      <c r="WAC748" s="479"/>
      <c r="WAD748" s="479"/>
      <c r="WAE748" s="479"/>
      <c r="WAF748" s="479"/>
      <c r="WAG748" s="479"/>
      <c r="WAH748" s="479"/>
      <c r="WAI748" s="479"/>
      <c r="WAJ748" s="479"/>
      <c r="WAK748" s="479"/>
      <c r="WAL748" s="479"/>
      <c r="WAM748" s="479"/>
      <c r="WAN748" s="479"/>
      <c r="WAO748" s="479"/>
      <c r="WAP748" s="479"/>
      <c r="WAQ748" s="479"/>
      <c r="WAR748" s="479"/>
      <c r="WAS748" s="479"/>
      <c r="WAT748" s="479"/>
      <c r="WAU748" s="479"/>
      <c r="WAV748" s="479"/>
      <c r="WAW748" s="479"/>
      <c r="WAX748" s="479"/>
      <c r="WAY748" s="479"/>
      <c r="WAZ748" s="479"/>
      <c r="WBA748" s="479"/>
      <c r="WBB748" s="479"/>
      <c r="WBC748" s="479"/>
      <c r="WBD748" s="479"/>
      <c r="WBE748" s="479"/>
      <c r="WBF748" s="479"/>
      <c r="WBG748" s="479"/>
      <c r="WBH748" s="479"/>
      <c r="WBI748" s="479"/>
      <c r="WBJ748" s="479"/>
      <c r="WBK748" s="479"/>
      <c r="WBL748" s="479"/>
      <c r="WBM748" s="479"/>
      <c r="WBN748" s="479"/>
      <c r="WBO748" s="479"/>
      <c r="WBP748" s="479"/>
      <c r="WBQ748" s="479"/>
      <c r="WBR748" s="479"/>
      <c r="WBS748" s="479"/>
      <c r="WBT748" s="479"/>
      <c r="WBU748" s="479"/>
      <c r="WBV748" s="479"/>
      <c r="WBW748" s="479"/>
      <c r="WBX748" s="479"/>
      <c r="WBY748" s="479"/>
      <c r="WBZ748" s="479"/>
      <c r="WCA748" s="479"/>
      <c r="WCB748" s="479"/>
      <c r="WCC748" s="479"/>
      <c r="WCD748" s="479"/>
      <c r="WCE748" s="479"/>
      <c r="WCF748" s="479"/>
      <c r="WCG748" s="479"/>
      <c r="WCH748" s="479"/>
      <c r="WCI748" s="479"/>
      <c r="WCJ748" s="479"/>
      <c r="WCK748" s="479"/>
      <c r="WCL748" s="479"/>
      <c r="WCM748" s="479"/>
      <c r="WCN748" s="479"/>
      <c r="WCO748" s="479"/>
      <c r="WCP748" s="479"/>
      <c r="WCQ748" s="479"/>
      <c r="WCR748" s="479"/>
      <c r="WCS748" s="479"/>
      <c r="WCT748" s="479"/>
      <c r="WCU748" s="479"/>
      <c r="WCV748" s="479"/>
      <c r="WCW748" s="479"/>
      <c r="WCX748" s="479"/>
      <c r="WCY748" s="479"/>
      <c r="WCZ748" s="479"/>
      <c r="WDA748" s="479"/>
      <c r="WDB748" s="479"/>
      <c r="WDC748" s="479"/>
      <c r="WDD748" s="479"/>
      <c r="WDE748" s="479"/>
      <c r="WDF748" s="479"/>
      <c r="WDG748" s="479"/>
      <c r="WDH748" s="479"/>
      <c r="WDI748" s="479"/>
      <c r="WDJ748" s="479"/>
      <c r="WDK748" s="479"/>
      <c r="WDL748" s="479"/>
      <c r="WDM748" s="479"/>
      <c r="WDN748" s="479"/>
      <c r="WDO748" s="479"/>
      <c r="WDP748" s="479"/>
      <c r="WDQ748" s="479"/>
      <c r="WDR748" s="479"/>
      <c r="WDS748" s="479"/>
      <c r="WDT748" s="479"/>
      <c r="WDU748" s="479"/>
      <c r="WDV748" s="479"/>
      <c r="WDW748" s="479"/>
      <c r="WDX748" s="479"/>
      <c r="WDY748" s="479"/>
      <c r="WDZ748" s="479"/>
      <c r="WEA748" s="479"/>
      <c r="WEB748" s="479"/>
      <c r="WEC748" s="479"/>
      <c r="WED748" s="479"/>
      <c r="WEE748" s="479"/>
      <c r="WEF748" s="479"/>
      <c r="WEG748" s="479"/>
      <c r="WEH748" s="479"/>
      <c r="WEI748" s="479"/>
      <c r="WEJ748" s="479"/>
      <c r="WEK748" s="479"/>
      <c r="WEL748" s="479"/>
      <c r="WEM748" s="479"/>
      <c r="WEN748" s="479"/>
      <c r="WEO748" s="479"/>
      <c r="WEP748" s="479"/>
      <c r="WEQ748" s="479"/>
      <c r="WER748" s="479"/>
      <c r="WES748" s="479"/>
      <c r="WET748" s="479"/>
      <c r="WEU748" s="479"/>
      <c r="WEV748" s="479"/>
      <c r="WEW748" s="479"/>
      <c r="WEX748" s="479"/>
      <c r="WEY748" s="479"/>
      <c r="WEZ748" s="479"/>
      <c r="WFA748" s="479"/>
      <c r="WFB748" s="479"/>
      <c r="WFC748" s="479"/>
      <c r="WFD748" s="479"/>
      <c r="WFE748" s="479"/>
      <c r="WFF748" s="479"/>
      <c r="WFG748" s="479"/>
      <c r="WFH748" s="479"/>
      <c r="WFI748" s="479"/>
      <c r="WFJ748" s="479"/>
      <c r="WFK748" s="479"/>
      <c r="WFL748" s="479"/>
      <c r="WFM748" s="479"/>
      <c r="WFN748" s="479"/>
      <c r="WFO748" s="479"/>
      <c r="WFP748" s="479"/>
      <c r="WFQ748" s="479"/>
      <c r="WFR748" s="479"/>
      <c r="WFS748" s="479"/>
      <c r="WFT748" s="479"/>
      <c r="WFU748" s="479"/>
      <c r="WFV748" s="479"/>
      <c r="WFW748" s="479"/>
      <c r="WFX748" s="479"/>
      <c r="WFY748" s="479"/>
      <c r="WFZ748" s="479"/>
      <c r="WGA748" s="479"/>
      <c r="WGB748" s="479"/>
      <c r="WGC748" s="479"/>
      <c r="WGD748" s="479"/>
      <c r="WGE748" s="479"/>
      <c r="WGF748" s="479"/>
      <c r="WGG748" s="479"/>
      <c r="WGH748" s="479"/>
      <c r="WGI748" s="479"/>
      <c r="WGJ748" s="479"/>
      <c r="WGK748" s="479"/>
      <c r="WGL748" s="479"/>
      <c r="WGM748" s="479"/>
      <c r="WGN748" s="479"/>
      <c r="WGO748" s="479"/>
      <c r="WGP748" s="479"/>
      <c r="WGQ748" s="479"/>
      <c r="WGR748" s="479"/>
      <c r="WGS748" s="479"/>
      <c r="WGT748" s="479"/>
      <c r="WGU748" s="479"/>
      <c r="WGV748" s="479"/>
      <c r="WGW748" s="479"/>
      <c r="WGX748" s="479"/>
      <c r="WGY748" s="479"/>
      <c r="WGZ748" s="479"/>
      <c r="WHA748" s="479"/>
      <c r="WHB748" s="479"/>
      <c r="WHC748" s="479"/>
      <c r="WHD748" s="479"/>
      <c r="WHE748" s="479"/>
      <c r="WHF748" s="479"/>
      <c r="WHG748" s="479"/>
      <c r="WHH748" s="479"/>
      <c r="WHI748" s="479"/>
      <c r="WHJ748" s="479"/>
      <c r="WHK748" s="479"/>
      <c r="WHL748" s="479"/>
      <c r="WHM748" s="479"/>
      <c r="WHN748" s="479"/>
      <c r="WHO748" s="479"/>
      <c r="WHP748" s="479"/>
      <c r="WHQ748" s="479"/>
      <c r="WHR748" s="479"/>
      <c r="WHS748" s="479"/>
      <c r="WHT748" s="479"/>
      <c r="WHU748" s="479"/>
      <c r="WHV748" s="479"/>
      <c r="WHW748" s="479"/>
      <c r="WHX748" s="479"/>
      <c r="WHY748" s="479"/>
      <c r="WHZ748" s="479"/>
      <c r="WIA748" s="479"/>
      <c r="WIB748" s="479"/>
      <c r="WIC748" s="479"/>
      <c r="WID748" s="479"/>
      <c r="WIE748" s="479"/>
      <c r="WIF748" s="479"/>
      <c r="WIG748" s="479"/>
      <c r="WIH748" s="479"/>
      <c r="WII748" s="479"/>
      <c r="WIJ748" s="479"/>
      <c r="WIK748" s="479"/>
      <c r="WIL748" s="479"/>
      <c r="WIM748" s="479"/>
      <c r="WIN748" s="479"/>
      <c r="WIO748" s="479"/>
      <c r="WIP748" s="479"/>
      <c r="WIQ748" s="479"/>
      <c r="WIR748" s="479"/>
      <c r="WIS748" s="479"/>
      <c r="WIT748" s="479"/>
      <c r="WIU748" s="479"/>
      <c r="WIV748" s="479"/>
      <c r="WIW748" s="479"/>
      <c r="WIX748" s="479"/>
      <c r="WIY748" s="479"/>
      <c r="WIZ748" s="479"/>
      <c r="WJA748" s="479"/>
      <c r="WJB748" s="479"/>
      <c r="WJC748" s="479"/>
      <c r="WJD748" s="479"/>
      <c r="WJE748" s="479"/>
      <c r="WJF748" s="479"/>
      <c r="WJG748" s="479"/>
      <c r="WJH748" s="479"/>
      <c r="WJI748" s="479"/>
      <c r="WJJ748" s="479"/>
      <c r="WJK748" s="479"/>
      <c r="WJL748" s="479"/>
      <c r="WJM748" s="479"/>
      <c r="WJN748" s="479"/>
      <c r="WJO748" s="479"/>
      <c r="WJP748" s="479"/>
      <c r="WJQ748" s="479"/>
      <c r="WJR748" s="479"/>
      <c r="WJS748" s="479"/>
      <c r="WJT748" s="479"/>
      <c r="WJU748" s="479"/>
      <c r="WJV748" s="479"/>
      <c r="WJW748" s="479"/>
      <c r="WJX748" s="479"/>
      <c r="WJY748" s="479"/>
      <c r="WJZ748" s="479"/>
      <c r="WKA748" s="479"/>
      <c r="WKB748" s="479"/>
      <c r="WKC748" s="479"/>
      <c r="WKD748" s="479"/>
      <c r="WKE748" s="479"/>
      <c r="WKF748" s="479"/>
      <c r="WKG748" s="479"/>
      <c r="WKH748" s="479"/>
      <c r="WKI748" s="479"/>
      <c r="WKJ748" s="479"/>
      <c r="WKK748" s="479"/>
      <c r="WKL748" s="479"/>
      <c r="WKM748" s="479"/>
      <c r="WKN748" s="479"/>
      <c r="WKO748" s="479"/>
      <c r="WKP748" s="479"/>
      <c r="WKQ748" s="479"/>
      <c r="WKR748" s="479"/>
      <c r="WKS748" s="479"/>
      <c r="WKT748" s="479"/>
      <c r="WKU748" s="479"/>
      <c r="WKV748" s="479"/>
      <c r="WKW748" s="479"/>
      <c r="WKX748" s="479"/>
      <c r="WKY748" s="479"/>
      <c r="WKZ748" s="479"/>
      <c r="WLA748" s="479"/>
      <c r="WLB748" s="479"/>
      <c r="WLC748" s="479"/>
      <c r="WLD748" s="479"/>
      <c r="WLE748" s="479"/>
      <c r="WLF748" s="479"/>
      <c r="WLG748" s="479"/>
      <c r="WLH748" s="479"/>
      <c r="WLI748" s="479"/>
      <c r="WLJ748" s="479"/>
      <c r="WLK748" s="479"/>
      <c r="WLL748" s="479"/>
      <c r="WLM748" s="479"/>
      <c r="WLN748" s="479"/>
      <c r="WLO748" s="479"/>
      <c r="WLP748" s="479"/>
      <c r="WLQ748" s="479"/>
      <c r="WLR748" s="479"/>
      <c r="WLS748" s="479"/>
      <c r="WLT748" s="479"/>
      <c r="WLU748" s="479"/>
      <c r="WLV748" s="479"/>
      <c r="WLW748" s="479"/>
      <c r="WLX748" s="479"/>
      <c r="WLY748" s="479"/>
      <c r="WLZ748" s="479"/>
      <c r="WMA748" s="479"/>
      <c r="WMB748" s="479"/>
      <c r="WMC748" s="479"/>
      <c r="WMD748" s="479"/>
      <c r="WME748" s="479"/>
      <c r="WMF748" s="479"/>
      <c r="WMG748" s="479"/>
      <c r="WMH748" s="479"/>
      <c r="WMI748" s="479"/>
      <c r="WMJ748" s="479"/>
      <c r="WMK748" s="479"/>
      <c r="WML748" s="479"/>
      <c r="WMM748" s="479"/>
      <c r="WMN748" s="479"/>
      <c r="WMO748" s="479"/>
      <c r="WMP748" s="479"/>
      <c r="WMQ748" s="479"/>
      <c r="WMR748" s="479"/>
      <c r="WMS748" s="479"/>
      <c r="WMT748" s="479"/>
      <c r="WMU748" s="479"/>
      <c r="WMV748" s="479"/>
      <c r="WMW748" s="479"/>
      <c r="WMX748" s="479"/>
      <c r="WMY748" s="479"/>
      <c r="WMZ748" s="479"/>
      <c r="WNA748" s="479"/>
      <c r="WNB748" s="479"/>
      <c r="WNC748" s="479"/>
      <c r="WND748" s="479"/>
      <c r="WNE748" s="479"/>
      <c r="WNF748" s="479"/>
      <c r="WNG748" s="479"/>
      <c r="WNH748" s="479"/>
      <c r="WNI748" s="479"/>
      <c r="WNJ748" s="479"/>
      <c r="WNK748" s="479"/>
      <c r="WNL748" s="479"/>
      <c r="WNM748" s="479"/>
      <c r="WNN748" s="479"/>
      <c r="WNO748" s="479"/>
      <c r="WNP748" s="479"/>
      <c r="WNQ748" s="479"/>
      <c r="WNR748" s="479"/>
      <c r="WNS748" s="479"/>
      <c r="WNT748" s="479"/>
      <c r="WNU748" s="479"/>
      <c r="WNV748" s="479"/>
      <c r="WNW748" s="479"/>
      <c r="WNX748" s="479"/>
      <c r="WNY748" s="479"/>
      <c r="WNZ748" s="479"/>
      <c r="WOA748" s="479"/>
      <c r="WOB748" s="479"/>
      <c r="WOC748" s="479"/>
      <c r="WOD748" s="479"/>
      <c r="WOE748" s="479"/>
      <c r="WOF748" s="479"/>
      <c r="WOG748" s="479"/>
      <c r="WOH748" s="479"/>
      <c r="WOI748" s="479"/>
      <c r="WOJ748" s="479"/>
      <c r="WOK748" s="479"/>
      <c r="WOL748" s="479"/>
      <c r="WOM748" s="479"/>
      <c r="WON748" s="479"/>
      <c r="WOO748" s="479"/>
      <c r="WOP748" s="479"/>
      <c r="WOQ748" s="479"/>
      <c r="WOR748" s="479"/>
      <c r="WOS748" s="479"/>
      <c r="WOT748" s="479"/>
      <c r="WOU748" s="479"/>
      <c r="WOV748" s="479"/>
      <c r="WOW748" s="479"/>
      <c r="WOX748" s="479"/>
      <c r="WOY748" s="479"/>
      <c r="WOZ748" s="479"/>
      <c r="WPA748" s="479"/>
      <c r="WPB748" s="479"/>
      <c r="WPC748" s="479"/>
      <c r="WPD748" s="479"/>
      <c r="WPE748" s="479"/>
      <c r="WPF748" s="479"/>
      <c r="WPG748" s="479"/>
      <c r="WPH748" s="479"/>
      <c r="WPI748" s="479"/>
      <c r="WPJ748" s="479"/>
      <c r="WPK748" s="479"/>
      <c r="WPL748" s="479"/>
      <c r="WPM748" s="479"/>
      <c r="WPN748" s="479"/>
      <c r="WPO748" s="479"/>
      <c r="WPP748" s="479"/>
      <c r="WPQ748" s="479"/>
      <c r="WPR748" s="479"/>
      <c r="WPS748" s="479"/>
      <c r="WPT748" s="479"/>
      <c r="WPU748" s="479"/>
      <c r="WPV748" s="479"/>
      <c r="WPW748" s="479"/>
      <c r="WPX748" s="479"/>
      <c r="WPY748" s="479"/>
      <c r="WPZ748" s="479"/>
      <c r="WQA748" s="479"/>
      <c r="WQB748" s="479"/>
      <c r="WQC748" s="479"/>
      <c r="WQD748" s="479"/>
      <c r="WQE748" s="479"/>
      <c r="WQF748" s="479"/>
      <c r="WQG748" s="479"/>
      <c r="WQH748" s="479"/>
      <c r="WQI748" s="479"/>
      <c r="WQJ748" s="479"/>
      <c r="WQK748" s="479"/>
      <c r="WQL748" s="479"/>
      <c r="WQM748" s="479"/>
      <c r="WQN748" s="479"/>
      <c r="WQO748" s="479"/>
      <c r="WQP748" s="479"/>
      <c r="WQQ748" s="479"/>
      <c r="WQR748" s="479"/>
      <c r="WQS748" s="479"/>
      <c r="WQT748" s="479"/>
      <c r="WQU748" s="479"/>
      <c r="WQV748" s="479"/>
      <c r="WQW748" s="479"/>
      <c r="WQX748" s="479"/>
      <c r="WQY748" s="479"/>
      <c r="WQZ748" s="479"/>
      <c r="WRA748" s="479"/>
      <c r="WRB748" s="479"/>
      <c r="WRC748" s="479"/>
      <c r="WRD748" s="479"/>
      <c r="WRE748" s="479"/>
      <c r="WRF748" s="479"/>
      <c r="WRG748" s="479"/>
      <c r="WRH748" s="479"/>
      <c r="WRI748" s="479"/>
      <c r="WRJ748" s="479"/>
      <c r="WRK748" s="479"/>
      <c r="WRL748" s="479"/>
      <c r="WRM748" s="479"/>
      <c r="WRN748" s="479"/>
      <c r="WRO748" s="479"/>
      <c r="WRP748" s="479"/>
      <c r="WRQ748" s="479"/>
      <c r="WRR748" s="479"/>
      <c r="WRS748" s="479"/>
      <c r="WRT748" s="479"/>
      <c r="WRU748" s="479"/>
      <c r="WRV748" s="479"/>
      <c r="WRW748" s="479"/>
      <c r="WRX748" s="479"/>
      <c r="WRY748" s="479"/>
      <c r="WRZ748" s="479"/>
      <c r="WSA748" s="479"/>
      <c r="WSB748" s="479"/>
      <c r="WSC748" s="479"/>
      <c r="WSD748" s="479"/>
      <c r="WSE748" s="479"/>
      <c r="WSF748" s="479"/>
      <c r="WSG748" s="479"/>
      <c r="WSH748" s="479"/>
      <c r="WSI748" s="479"/>
      <c r="WSJ748" s="479"/>
      <c r="WSK748" s="479"/>
      <c r="WSL748" s="479"/>
      <c r="WSM748" s="479"/>
      <c r="WSN748" s="479"/>
      <c r="WSO748" s="479"/>
      <c r="WSP748" s="479"/>
      <c r="WSQ748" s="479"/>
      <c r="WSR748" s="479"/>
      <c r="WSS748" s="479"/>
      <c r="WST748" s="479"/>
      <c r="WSU748" s="479"/>
      <c r="WSV748" s="479"/>
      <c r="WSW748" s="479"/>
      <c r="WSX748" s="479"/>
      <c r="WSY748" s="479"/>
      <c r="WSZ748" s="479"/>
      <c r="WTA748" s="479"/>
      <c r="WTB748" s="479"/>
      <c r="WTC748" s="479"/>
      <c r="WTD748" s="479"/>
      <c r="WTE748" s="479"/>
      <c r="WTF748" s="479"/>
      <c r="WTG748" s="479"/>
      <c r="WTH748" s="479"/>
      <c r="WTI748" s="479"/>
      <c r="WTJ748" s="479"/>
      <c r="WTK748" s="479"/>
      <c r="WTL748" s="479"/>
      <c r="WTM748" s="479"/>
      <c r="WTN748" s="479"/>
      <c r="WTO748" s="479"/>
      <c r="WTP748" s="479"/>
      <c r="WTQ748" s="479"/>
      <c r="WTR748" s="479"/>
      <c r="WTS748" s="479"/>
      <c r="WTT748" s="479"/>
      <c r="WTU748" s="479"/>
      <c r="WTV748" s="479"/>
      <c r="WTW748" s="479"/>
      <c r="WTX748" s="479"/>
      <c r="WTY748" s="479"/>
      <c r="WTZ748" s="479"/>
      <c r="WUA748" s="479"/>
      <c r="WUB748" s="479"/>
      <c r="WUC748" s="479"/>
      <c r="WUD748" s="479"/>
      <c r="WUE748" s="479"/>
      <c r="WUF748" s="479"/>
      <c r="WUG748" s="479"/>
      <c r="WUH748" s="479"/>
      <c r="WUI748" s="479"/>
      <c r="WUJ748" s="479"/>
      <c r="WUK748" s="479"/>
      <c r="WUL748" s="479"/>
      <c r="WUM748" s="479"/>
      <c r="WUN748" s="479"/>
      <c r="WUO748" s="479"/>
      <c r="WUP748" s="479"/>
      <c r="WUQ748" s="479"/>
      <c r="WUR748" s="479"/>
      <c r="WUS748" s="479"/>
      <c r="WUT748" s="479"/>
      <c r="WUU748" s="479"/>
      <c r="WUV748" s="479"/>
      <c r="WUW748" s="479"/>
      <c r="WUX748" s="479"/>
      <c r="WUY748" s="479"/>
      <c r="WUZ748" s="479"/>
      <c r="WVA748" s="479"/>
      <c r="WVB748" s="479"/>
      <c r="WVC748" s="479"/>
      <c r="WVD748" s="479"/>
      <c r="WVE748" s="479"/>
      <c r="WVF748" s="479"/>
      <c r="WVG748" s="479"/>
      <c r="WVH748" s="479"/>
      <c r="WVI748" s="479"/>
      <c r="WVJ748" s="479"/>
      <c r="WVK748" s="479"/>
      <c r="WVL748" s="479"/>
      <c r="WVM748" s="479"/>
      <c r="WVN748" s="479"/>
      <c r="WVO748" s="479"/>
      <c r="WVP748" s="479"/>
      <c r="WVQ748" s="479"/>
      <c r="WVR748" s="479"/>
      <c r="WVS748" s="479"/>
      <c r="WVT748" s="479"/>
      <c r="WVU748" s="479"/>
      <c r="WVV748" s="479"/>
      <c r="WVW748" s="479"/>
      <c r="WVX748" s="479"/>
      <c r="WVY748" s="479"/>
      <c r="WVZ748" s="479"/>
      <c r="WWA748" s="479"/>
      <c r="WWB748" s="479"/>
      <c r="WWC748" s="479"/>
      <c r="WWD748" s="479"/>
      <c r="WWE748" s="479"/>
      <c r="WWF748" s="479"/>
      <c r="WWG748" s="479"/>
      <c r="WWH748" s="479"/>
      <c r="WWI748" s="479"/>
      <c r="WWJ748" s="479"/>
      <c r="WWK748" s="479"/>
      <c r="WWL748" s="479"/>
      <c r="WWM748" s="479"/>
      <c r="WWN748" s="479"/>
      <c r="WWO748" s="479"/>
      <c r="WWP748" s="479"/>
      <c r="WWQ748" s="479"/>
      <c r="WWR748" s="479"/>
      <c r="WWS748" s="479"/>
      <c r="WWT748" s="479"/>
      <c r="WWU748" s="479"/>
      <c r="WWV748" s="479"/>
      <c r="WWW748" s="479"/>
      <c r="WWX748" s="479"/>
      <c r="WWY748" s="479"/>
      <c r="WWZ748" s="479"/>
      <c r="WXA748" s="479"/>
      <c r="WXB748" s="479"/>
      <c r="WXC748" s="479"/>
      <c r="WXD748" s="479"/>
      <c r="WXE748" s="479"/>
      <c r="WXF748" s="479"/>
      <c r="WXG748" s="479"/>
      <c r="WXH748" s="479"/>
      <c r="WXI748" s="479"/>
      <c r="WXJ748" s="479"/>
      <c r="WXK748" s="479"/>
      <c r="WXL748" s="479"/>
      <c r="WXM748" s="479"/>
      <c r="WXN748" s="479"/>
      <c r="WXO748" s="479"/>
      <c r="WXP748" s="479"/>
      <c r="WXQ748" s="479"/>
      <c r="WXR748" s="479"/>
      <c r="WXS748" s="479"/>
      <c r="WXT748" s="479"/>
      <c r="WXU748" s="479"/>
      <c r="WXV748" s="479"/>
      <c r="WXW748" s="479"/>
      <c r="WXX748" s="479"/>
      <c r="WXY748" s="479"/>
      <c r="WXZ748" s="479"/>
      <c r="WYA748" s="479"/>
      <c r="WYB748" s="479"/>
      <c r="WYC748" s="479"/>
      <c r="WYD748" s="479"/>
      <c r="WYE748" s="479"/>
      <c r="WYF748" s="479"/>
      <c r="WYG748" s="479"/>
      <c r="WYH748" s="479"/>
      <c r="WYI748" s="479"/>
      <c r="WYJ748" s="479"/>
      <c r="WYK748" s="479"/>
      <c r="WYL748" s="479"/>
      <c r="WYM748" s="479"/>
      <c r="WYN748" s="479"/>
      <c r="WYO748" s="479"/>
      <c r="WYP748" s="479"/>
      <c r="WYQ748" s="479"/>
      <c r="WYR748" s="479"/>
      <c r="WYS748" s="479"/>
      <c r="WYT748" s="479"/>
      <c r="WYU748" s="479"/>
      <c r="WYV748" s="479"/>
      <c r="WYW748" s="479"/>
      <c r="WYX748" s="479"/>
      <c r="WYY748" s="479"/>
      <c r="WYZ748" s="479"/>
      <c r="WZA748" s="479"/>
      <c r="WZB748" s="479"/>
      <c r="WZC748" s="479"/>
      <c r="WZD748" s="479"/>
      <c r="WZE748" s="479"/>
      <c r="WZF748" s="479"/>
      <c r="WZG748" s="479"/>
      <c r="WZH748" s="479"/>
      <c r="WZI748" s="479"/>
      <c r="WZJ748" s="479"/>
      <c r="WZK748" s="479"/>
      <c r="WZL748" s="479"/>
      <c r="WZM748" s="479"/>
      <c r="WZN748" s="479"/>
      <c r="WZO748" s="479"/>
      <c r="WZP748" s="479"/>
      <c r="WZQ748" s="479"/>
      <c r="WZR748" s="479"/>
      <c r="WZS748" s="479"/>
      <c r="WZT748" s="479"/>
      <c r="WZU748" s="479"/>
      <c r="WZV748" s="479"/>
      <c r="WZW748" s="479"/>
      <c r="WZX748" s="479"/>
      <c r="WZY748" s="479"/>
      <c r="WZZ748" s="479"/>
      <c r="XAA748" s="479"/>
      <c r="XAB748" s="479"/>
      <c r="XAC748" s="479"/>
      <c r="XAD748" s="479"/>
      <c r="XAE748" s="479"/>
      <c r="XAF748" s="479"/>
      <c r="XAG748" s="479"/>
      <c r="XAH748" s="479"/>
      <c r="XAI748" s="479"/>
      <c r="XAJ748" s="479"/>
      <c r="XAK748" s="479"/>
      <c r="XAL748" s="479"/>
      <c r="XAM748" s="479"/>
      <c r="XAN748" s="479"/>
      <c r="XAO748" s="479"/>
      <c r="XAP748" s="479"/>
      <c r="XAQ748" s="479"/>
      <c r="XAR748" s="479"/>
      <c r="XAS748" s="479"/>
      <c r="XAT748" s="479"/>
      <c r="XAU748" s="479"/>
      <c r="XAV748" s="479"/>
      <c r="XAW748" s="479"/>
      <c r="XAX748" s="479"/>
      <c r="XAY748" s="479"/>
      <c r="XAZ748" s="479"/>
      <c r="XBA748" s="479"/>
      <c r="XBB748" s="479"/>
      <c r="XBC748" s="479"/>
      <c r="XBD748" s="479"/>
      <c r="XBE748" s="479"/>
      <c r="XBF748" s="479"/>
      <c r="XBG748" s="479"/>
      <c r="XBH748" s="479"/>
      <c r="XBI748" s="479"/>
      <c r="XBJ748" s="479"/>
      <c r="XBK748" s="479"/>
      <c r="XBL748" s="479"/>
      <c r="XBM748" s="479"/>
      <c r="XBN748" s="479"/>
      <c r="XBO748" s="479"/>
      <c r="XBP748" s="479"/>
      <c r="XBQ748" s="479"/>
      <c r="XBR748" s="479"/>
      <c r="XBS748" s="479"/>
      <c r="XBT748" s="479"/>
      <c r="XBU748" s="479"/>
      <c r="XBV748" s="479"/>
      <c r="XBW748" s="479"/>
      <c r="XBX748" s="479"/>
      <c r="XBY748" s="479"/>
      <c r="XBZ748" s="479"/>
      <c r="XCA748" s="479"/>
      <c r="XCB748" s="479"/>
      <c r="XCC748" s="479"/>
      <c r="XCD748" s="479"/>
      <c r="XCE748" s="479"/>
      <c r="XCF748" s="479"/>
      <c r="XCG748" s="479"/>
      <c r="XCH748" s="479"/>
      <c r="XCI748" s="479"/>
      <c r="XCJ748" s="479"/>
      <c r="XCK748" s="479"/>
      <c r="XCL748" s="479"/>
      <c r="XCM748" s="479"/>
      <c r="XCN748" s="479"/>
      <c r="XCO748" s="479"/>
      <c r="XCP748" s="479"/>
      <c r="XCQ748" s="479"/>
      <c r="XCR748" s="479"/>
      <c r="XCS748" s="479"/>
      <c r="XCT748" s="479"/>
      <c r="XCU748" s="479"/>
      <c r="XCV748" s="479"/>
      <c r="XCW748" s="479"/>
      <c r="XCX748" s="479"/>
      <c r="XCY748" s="479"/>
      <c r="XCZ748" s="479"/>
      <c r="XDA748" s="479"/>
      <c r="XDB748" s="479"/>
      <c r="XDC748" s="479"/>
      <c r="XDD748" s="479"/>
      <c r="XDE748" s="479"/>
      <c r="XDF748" s="479"/>
      <c r="XDG748" s="479"/>
      <c r="XDH748" s="479"/>
      <c r="XDI748" s="479"/>
      <c r="XDJ748" s="479"/>
      <c r="XDK748" s="479"/>
      <c r="XDL748" s="479"/>
      <c r="XDM748" s="479"/>
      <c r="XDN748" s="479"/>
      <c r="XDO748" s="479"/>
      <c r="XDP748" s="479"/>
      <c r="XDQ748" s="479"/>
      <c r="XDR748" s="479"/>
      <c r="XDS748" s="479"/>
      <c r="XDT748" s="479"/>
      <c r="XDU748" s="479"/>
      <c r="XDV748" s="479"/>
      <c r="XDW748" s="479"/>
      <c r="XDX748" s="479"/>
      <c r="XDY748" s="479"/>
      <c r="XDZ748" s="479"/>
      <c r="XEA748" s="479"/>
      <c r="XEB748" s="479"/>
      <c r="XEC748" s="479"/>
      <c r="XED748" s="479"/>
      <c r="XEE748" s="479"/>
      <c r="XEF748" s="479"/>
      <c r="XEG748" s="479"/>
      <c r="XEH748" s="479"/>
      <c r="XEI748" s="479"/>
      <c r="XEJ748" s="479"/>
      <c r="XEK748" s="479"/>
      <c r="XEL748" s="479"/>
      <c r="XEM748" s="479"/>
      <c r="XEN748" s="479"/>
      <c r="XEO748" s="479"/>
      <c r="XEP748" s="479"/>
      <c r="XEQ748" s="479"/>
      <c r="XER748" s="479"/>
      <c r="XES748" s="479"/>
      <c r="XET748" s="479"/>
      <c r="XEU748" s="479"/>
      <c r="XEV748" s="479"/>
      <c r="XEW748" s="479"/>
      <c r="XEX748" s="479"/>
      <c r="XEY748" s="479"/>
      <c r="XEZ748" s="479"/>
      <c r="XFA748" s="479"/>
      <c r="XFB748" s="479"/>
      <c r="XFC748" s="479"/>
      <c r="XFD748" s="479"/>
    </row>
    <row r="749" spans="1:16384" ht="12.75" customHeight="1">
      <c r="A749" s="39"/>
      <c r="B749" s="68"/>
      <c r="C749" s="69"/>
      <c r="D749" s="68"/>
      <c r="E749" s="68"/>
      <c r="F749" s="68"/>
      <c r="G749" s="684"/>
      <c r="H749" s="684"/>
      <c r="I749" s="684"/>
      <c r="J749" s="684"/>
      <c r="K749" s="684"/>
      <c r="L749" s="68"/>
      <c r="M749" s="68"/>
      <c r="N749" s="68"/>
      <c r="O749" s="68"/>
      <c r="P749" s="68"/>
      <c r="Q749" s="684"/>
      <c r="R749" s="684"/>
      <c r="S749" s="684"/>
      <c r="T749" s="684"/>
      <c r="U749" s="684"/>
      <c r="V749" s="479"/>
      <c r="W749" s="479"/>
      <c r="X749" s="479"/>
      <c r="Y749" s="479"/>
      <c r="Z749" s="479"/>
      <c r="AA749" s="479"/>
      <c r="AB749" s="479"/>
      <c r="AC749" s="479"/>
      <c r="AD749" s="479"/>
      <c r="AE749" s="479"/>
      <c r="AF749" s="479"/>
      <c r="AG749" s="479"/>
      <c r="AH749" s="479"/>
      <c r="AI749" s="479"/>
      <c r="AJ749" s="479"/>
      <c r="AK749" s="479"/>
      <c r="AL749" s="479"/>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46"/>
      <c r="CS749" s="479"/>
      <c r="CT749" s="479"/>
      <c r="CU749" s="479"/>
      <c r="CV749" s="479"/>
      <c r="CW749" s="479"/>
      <c r="CX749" s="479"/>
      <c r="CY749" s="479"/>
      <c r="CZ749" s="479"/>
      <c r="DA749" s="479"/>
      <c r="DB749" s="479"/>
      <c r="DC749" s="479"/>
      <c r="DD749" s="479"/>
      <c r="DE749" s="479"/>
      <c r="DF749" s="479"/>
      <c r="DG749" s="479"/>
      <c r="DH749" s="479"/>
      <c r="DI749" s="479"/>
      <c r="DJ749" s="479"/>
      <c r="DK749" s="479"/>
      <c r="DL749" s="479"/>
      <c r="DM749" s="479"/>
      <c r="DN749" s="479"/>
      <c r="DO749" s="479"/>
      <c r="DP749" s="479"/>
      <c r="DQ749" s="479"/>
      <c r="DR749" s="479"/>
      <c r="DS749" s="479"/>
      <c r="DT749" s="479"/>
      <c r="DU749" s="479"/>
      <c r="DV749" s="479"/>
      <c r="DW749" s="479"/>
      <c r="DX749" s="479"/>
      <c r="DY749" s="479"/>
      <c r="DZ749" s="479"/>
      <c r="EA749" s="479"/>
      <c r="EB749" s="479"/>
      <c r="EC749" s="479"/>
      <c r="ED749" s="479"/>
      <c r="EE749" s="479"/>
      <c r="EF749" s="479"/>
      <c r="EG749" s="479"/>
      <c r="EH749" s="479"/>
      <c r="EI749" s="479"/>
      <c r="EJ749" s="479"/>
      <c r="EK749" s="479"/>
      <c r="EL749" s="479"/>
      <c r="EM749" s="479"/>
      <c r="EN749" s="479"/>
      <c r="EO749" s="479"/>
      <c r="EP749" s="479"/>
      <c r="EQ749" s="479"/>
      <c r="ER749" s="479"/>
      <c r="ES749" s="479"/>
      <c r="ET749" s="479"/>
      <c r="EU749" s="479"/>
      <c r="EV749" s="479"/>
      <c r="EW749" s="479"/>
      <c r="EX749" s="479"/>
      <c r="EY749" s="479"/>
      <c r="EZ749" s="479"/>
      <c r="FA749" s="479"/>
      <c r="FB749" s="479"/>
      <c r="FC749" s="479"/>
      <c r="FD749" s="479"/>
      <c r="FE749" s="479"/>
      <c r="FF749" s="479"/>
      <c r="FG749" s="479"/>
      <c r="FH749" s="479"/>
      <c r="FI749" s="479"/>
      <c r="FJ749" s="479"/>
      <c r="FK749" s="479"/>
      <c r="FL749" s="479"/>
      <c r="FM749" s="479"/>
      <c r="FN749" s="479"/>
      <c r="FO749" s="479"/>
      <c r="FP749" s="479"/>
      <c r="FQ749" s="479"/>
      <c r="FR749" s="479"/>
      <c r="FS749" s="479"/>
      <c r="FT749" s="479"/>
      <c r="FU749" s="479"/>
      <c r="FV749" s="479"/>
      <c r="FW749" s="479"/>
      <c r="FX749" s="479"/>
      <c r="FY749" s="479"/>
      <c r="FZ749" s="479"/>
      <c r="GA749" s="479"/>
      <c r="GB749" s="479"/>
      <c r="GC749" s="479"/>
      <c r="GD749" s="479"/>
      <c r="GE749" s="479"/>
      <c r="GF749" s="479"/>
      <c r="GG749" s="479"/>
      <c r="GH749" s="479"/>
      <c r="GI749" s="479"/>
      <c r="GJ749" s="479"/>
      <c r="GK749" s="479"/>
      <c r="GL749" s="479"/>
      <c r="GM749" s="479"/>
      <c r="GN749" s="479"/>
      <c r="GO749" s="479"/>
      <c r="GP749" s="479"/>
      <c r="GQ749" s="479"/>
      <c r="GR749" s="479"/>
      <c r="GS749" s="479"/>
      <c r="GT749" s="479"/>
      <c r="GU749" s="479"/>
      <c r="GV749" s="479"/>
      <c r="GW749" s="479"/>
      <c r="GX749" s="479"/>
      <c r="GY749" s="479"/>
      <c r="GZ749" s="479"/>
      <c r="HA749" s="479"/>
      <c r="HB749" s="479"/>
      <c r="HC749" s="479"/>
      <c r="HD749" s="479"/>
      <c r="HE749" s="479"/>
      <c r="HF749" s="479"/>
      <c r="HG749" s="479"/>
      <c r="HH749" s="479"/>
      <c r="HI749" s="479"/>
      <c r="HJ749" s="479"/>
      <c r="HK749" s="479"/>
      <c r="HL749" s="479"/>
      <c r="HM749" s="479"/>
      <c r="HN749" s="479"/>
      <c r="HO749" s="479"/>
      <c r="HP749" s="479"/>
      <c r="HQ749" s="479"/>
      <c r="HR749" s="479"/>
      <c r="HS749" s="479"/>
      <c r="HT749" s="479"/>
      <c r="HU749" s="479"/>
      <c r="HV749" s="479"/>
      <c r="HW749" s="479"/>
      <c r="HX749" s="479"/>
      <c r="HY749" s="479"/>
      <c r="HZ749" s="479"/>
      <c r="IA749" s="479"/>
      <c r="IB749" s="479"/>
      <c r="IC749" s="479"/>
      <c r="ID749" s="479"/>
      <c r="IE749" s="479"/>
      <c r="IF749" s="479"/>
      <c r="IG749" s="479"/>
      <c r="IH749" s="479"/>
      <c r="II749" s="479"/>
      <c r="IJ749" s="479"/>
      <c r="IK749" s="479"/>
      <c r="IL749" s="479"/>
      <c r="IM749" s="479"/>
      <c r="IN749" s="479"/>
      <c r="IO749" s="479"/>
      <c r="IP749" s="479"/>
      <c r="IQ749" s="479"/>
      <c r="IR749" s="479"/>
      <c r="IS749" s="479"/>
      <c r="IT749" s="479"/>
      <c r="IU749" s="479"/>
      <c r="IV749" s="479"/>
      <c r="IW749" s="479"/>
      <c r="IX749" s="479"/>
      <c r="IY749" s="479"/>
      <c r="IZ749" s="479"/>
      <c r="JA749" s="479"/>
      <c r="JB749" s="479"/>
      <c r="JC749" s="479"/>
      <c r="JD749" s="479"/>
      <c r="JE749" s="479"/>
      <c r="JF749" s="479"/>
      <c r="JG749" s="479"/>
      <c r="JH749" s="479"/>
      <c r="JI749" s="479"/>
      <c r="JJ749" s="479"/>
      <c r="JK749" s="479"/>
      <c r="JL749" s="479"/>
      <c r="JM749" s="479"/>
      <c r="JN749" s="479"/>
      <c r="JO749" s="479"/>
      <c r="JP749" s="479"/>
      <c r="JQ749" s="479"/>
      <c r="JR749" s="479"/>
      <c r="JS749" s="479"/>
      <c r="JT749" s="479"/>
      <c r="JU749" s="479"/>
      <c r="JV749" s="479"/>
      <c r="JW749" s="479"/>
      <c r="JX749" s="479"/>
      <c r="JY749" s="479"/>
      <c r="JZ749" s="479"/>
      <c r="KA749" s="479"/>
      <c r="KB749" s="479"/>
      <c r="KC749" s="479"/>
      <c r="KD749" s="479"/>
      <c r="KE749" s="479"/>
      <c r="KF749" s="479"/>
      <c r="KG749" s="479"/>
      <c r="KH749" s="479"/>
      <c r="KI749" s="479"/>
      <c r="KJ749" s="479"/>
      <c r="KK749" s="479"/>
      <c r="KL749" s="479"/>
      <c r="KM749" s="479"/>
      <c r="KN749" s="479"/>
      <c r="KO749" s="479"/>
      <c r="KP749" s="479"/>
      <c r="KQ749" s="479"/>
      <c r="KR749" s="479"/>
      <c r="KS749" s="479"/>
      <c r="KT749" s="479"/>
      <c r="KU749" s="479"/>
      <c r="KV749" s="479"/>
      <c r="KW749" s="479"/>
      <c r="KX749" s="479"/>
      <c r="KY749" s="479"/>
      <c r="KZ749" s="479"/>
      <c r="LA749" s="479"/>
      <c r="LB749" s="479"/>
      <c r="LC749" s="479"/>
      <c r="LD749" s="479"/>
      <c r="LE749" s="479"/>
      <c r="LF749" s="479"/>
      <c r="LG749" s="479"/>
      <c r="LH749" s="479"/>
      <c r="LI749" s="479"/>
      <c r="LJ749" s="479"/>
      <c r="LK749" s="479"/>
      <c r="LL749" s="479"/>
      <c r="LM749" s="479"/>
      <c r="LN749" s="479"/>
      <c r="LO749" s="479"/>
      <c r="LP749" s="479"/>
      <c r="LQ749" s="479"/>
      <c r="LR749" s="479"/>
      <c r="LS749" s="479"/>
      <c r="LT749" s="479"/>
      <c r="LU749" s="479"/>
      <c r="LV749" s="479"/>
      <c r="LW749" s="479"/>
      <c r="LX749" s="479"/>
      <c r="LY749" s="479"/>
      <c r="LZ749" s="479"/>
      <c r="MA749" s="479"/>
      <c r="MB749" s="479"/>
      <c r="MC749" s="479"/>
      <c r="MD749" s="479"/>
      <c r="ME749" s="479"/>
      <c r="MF749" s="479"/>
      <c r="MG749" s="479"/>
      <c r="MH749" s="479"/>
      <c r="MI749" s="479"/>
      <c r="MJ749" s="479"/>
      <c r="MK749" s="479"/>
      <c r="ML749" s="479"/>
      <c r="MM749" s="479"/>
      <c r="MN749" s="479"/>
      <c r="MO749" s="479"/>
      <c r="MP749" s="479"/>
      <c r="MQ749" s="479"/>
      <c r="MR749" s="479"/>
      <c r="MS749" s="479"/>
      <c r="MT749" s="479"/>
      <c r="MU749" s="479"/>
      <c r="MV749" s="479"/>
      <c r="MW749" s="479"/>
      <c r="MX749" s="479"/>
      <c r="MY749" s="479"/>
      <c r="MZ749" s="479"/>
      <c r="NA749" s="479"/>
      <c r="NB749" s="479"/>
      <c r="NC749" s="479"/>
      <c r="ND749" s="479"/>
      <c r="NE749" s="479"/>
      <c r="NF749" s="479"/>
      <c r="NG749" s="479"/>
      <c r="NH749" s="479"/>
      <c r="NI749" s="479"/>
      <c r="NJ749" s="479"/>
      <c r="NK749" s="479"/>
      <c r="NL749" s="479"/>
      <c r="NM749" s="479"/>
      <c r="NN749" s="479"/>
      <c r="NO749" s="479"/>
      <c r="NP749" s="479"/>
      <c r="NQ749" s="479"/>
      <c r="NR749" s="479"/>
      <c r="NS749" s="479"/>
      <c r="NT749" s="479"/>
      <c r="NU749" s="479"/>
      <c r="NV749" s="479"/>
      <c r="NW749" s="479"/>
      <c r="NX749" s="479"/>
      <c r="NY749" s="479"/>
      <c r="NZ749" s="479"/>
      <c r="OA749" s="479"/>
      <c r="OB749" s="479"/>
      <c r="OC749" s="479"/>
      <c r="OD749" s="479"/>
      <c r="OE749" s="479"/>
      <c r="OF749" s="479"/>
      <c r="OG749" s="479"/>
      <c r="OH749" s="479"/>
      <c r="OI749" s="479"/>
      <c r="OJ749" s="479"/>
      <c r="OK749" s="479"/>
      <c r="OL749" s="479"/>
      <c r="OM749" s="479"/>
      <c r="ON749" s="479"/>
      <c r="OO749" s="479"/>
      <c r="OP749" s="479"/>
      <c r="OQ749" s="479"/>
      <c r="OR749" s="479"/>
      <c r="OS749" s="479"/>
      <c r="OT749" s="479"/>
      <c r="OU749" s="479"/>
      <c r="OV749" s="479"/>
      <c r="OW749" s="479"/>
      <c r="OX749" s="479"/>
      <c r="OY749" s="479"/>
      <c r="OZ749" s="479"/>
      <c r="PA749" s="479"/>
      <c r="PB749" s="479"/>
      <c r="PC749" s="479"/>
      <c r="PD749" s="479"/>
      <c r="PE749" s="479"/>
      <c r="PF749" s="479"/>
      <c r="PG749" s="479"/>
      <c r="PH749" s="479"/>
      <c r="PI749" s="479"/>
      <c r="PJ749" s="479"/>
      <c r="PK749" s="479"/>
      <c r="PL749" s="479"/>
      <c r="PM749" s="479"/>
      <c r="PN749" s="479"/>
      <c r="PO749" s="479"/>
      <c r="PP749" s="479"/>
      <c r="PQ749" s="479"/>
      <c r="PR749" s="479"/>
      <c r="PS749" s="479"/>
      <c r="PT749" s="479"/>
      <c r="PU749" s="479"/>
      <c r="PV749" s="479"/>
      <c r="PW749" s="479"/>
      <c r="PX749" s="479"/>
      <c r="PY749" s="479"/>
      <c r="PZ749" s="479"/>
      <c r="QA749" s="479"/>
      <c r="QB749" s="479"/>
      <c r="QC749" s="479"/>
      <c r="QD749" s="479"/>
      <c r="QE749" s="479"/>
      <c r="QF749" s="479"/>
      <c r="QG749" s="479"/>
      <c r="QH749" s="479"/>
      <c r="QI749" s="479"/>
      <c r="QJ749" s="479"/>
      <c r="QK749" s="479"/>
      <c r="QL749" s="479"/>
      <c r="QM749" s="479"/>
      <c r="QN749" s="479"/>
      <c r="QO749" s="479"/>
      <c r="QP749" s="479"/>
      <c r="QQ749" s="479"/>
      <c r="QR749" s="479"/>
      <c r="QS749" s="479"/>
      <c r="QT749" s="479"/>
      <c r="QU749" s="479"/>
      <c r="QV749" s="479"/>
      <c r="QW749" s="479"/>
      <c r="QX749" s="479"/>
      <c r="QY749" s="479"/>
      <c r="QZ749" s="479"/>
      <c r="RA749" s="479"/>
      <c r="RB749" s="479"/>
      <c r="RC749" s="479"/>
      <c r="RD749" s="479"/>
      <c r="RE749" s="479"/>
      <c r="RF749" s="479"/>
      <c r="RG749" s="479"/>
      <c r="RH749" s="479"/>
      <c r="RI749" s="479"/>
      <c r="RJ749" s="479"/>
      <c r="RK749" s="479"/>
      <c r="RL749" s="479"/>
      <c r="RM749" s="479"/>
      <c r="RN749" s="479"/>
      <c r="RO749" s="479"/>
      <c r="RP749" s="479"/>
      <c r="RQ749" s="479"/>
      <c r="RR749" s="479"/>
      <c r="RS749" s="479"/>
      <c r="RT749" s="479"/>
      <c r="RU749" s="479"/>
      <c r="RV749" s="479"/>
      <c r="RW749" s="479"/>
      <c r="RX749" s="479"/>
      <c r="RY749" s="479"/>
      <c r="RZ749" s="479"/>
      <c r="SA749" s="479"/>
      <c r="SB749" s="479"/>
      <c r="SC749" s="479"/>
      <c r="SD749" s="479"/>
      <c r="SE749" s="479"/>
      <c r="SF749" s="479"/>
      <c r="SG749" s="479"/>
      <c r="SH749" s="479"/>
      <c r="SI749" s="479"/>
      <c r="SJ749" s="479"/>
      <c r="SK749" s="479"/>
      <c r="SL749" s="479"/>
      <c r="SM749" s="479"/>
      <c r="SN749" s="479"/>
      <c r="SO749" s="479"/>
      <c r="SP749" s="479"/>
      <c r="SQ749" s="479"/>
      <c r="SR749" s="479"/>
      <c r="SS749" s="479"/>
      <c r="ST749" s="479"/>
      <c r="SU749" s="479"/>
      <c r="SV749" s="479"/>
      <c r="SW749" s="479"/>
      <c r="SX749" s="479"/>
      <c r="SY749" s="479"/>
      <c r="SZ749" s="479"/>
      <c r="TA749" s="479"/>
      <c r="TB749" s="479"/>
      <c r="TC749" s="479"/>
      <c r="TD749" s="479"/>
      <c r="TE749" s="479"/>
      <c r="TF749" s="479"/>
      <c r="TG749" s="479"/>
      <c r="TH749" s="479"/>
      <c r="TI749" s="479"/>
      <c r="TJ749" s="479"/>
      <c r="TK749" s="479"/>
      <c r="TL749" s="479"/>
      <c r="TM749" s="479"/>
      <c r="TN749" s="479"/>
      <c r="TO749" s="479"/>
      <c r="TP749" s="479"/>
      <c r="TQ749" s="479"/>
      <c r="TR749" s="479"/>
      <c r="TS749" s="479"/>
      <c r="TT749" s="479"/>
      <c r="TU749" s="479"/>
      <c r="TV749" s="479"/>
      <c r="TW749" s="479"/>
      <c r="TX749" s="479"/>
      <c r="TY749" s="479"/>
      <c r="TZ749" s="479"/>
      <c r="UA749" s="479"/>
      <c r="UB749" s="479"/>
      <c r="UC749" s="479"/>
      <c r="UD749" s="479"/>
      <c r="UE749" s="479"/>
      <c r="UF749" s="479"/>
      <c r="UG749" s="479"/>
      <c r="UH749" s="479"/>
      <c r="UI749" s="479"/>
      <c r="UJ749" s="479"/>
      <c r="UK749" s="479"/>
      <c r="UL749" s="479"/>
      <c r="UM749" s="479"/>
      <c r="UN749" s="479"/>
      <c r="UO749" s="479"/>
      <c r="UP749" s="479"/>
      <c r="UQ749" s="479"/>
      <c r="UR749" s="479"/>
      <c r="US749" s="479"/>
      <c r="UT749" s="479"/>
      <c r="UU749" s="479"/>
      <c r="UV749" s="479"/>
      <c r="UW749" s="479"/>
      <c r="UX749" s="479"/>
      <c r="UY749" s="479"/>
      <c r="UZ749" s="479"/>
      <c r="VA749" s="479"/>
      <c r="VB749" s="479"/>
      <c r="VC749" s="479"/>
      <c r="VD749" s="479"/>
      <c r="VE749" s="479"/>
      <c r="VF749" s="479"/>
      <c r="VG749" s="479"/>
      <c r="VH749" s="479"/>
      <c r="VI749" s="479"/>
      <c r="VJ749" s="479"/>
      <c r="VK749" s="479"/>
      <c r="VL749" s="479"/>
      <c r="VM749" s="479"/>
      <c r="VN749" s="479"/>
      <c r="VO749" s="479"/>
      <c r="VP749" s="479"/>
      <c r="VQ749" s="479"/>
      <c r="VR749" s="479"/>
      <c r="VS749" s="479"/>
      <c r="VT749" s="479"/>
      <c r="VU749" s="479"/>
      <c r="VV749" s="479"/>
      <c r="VW749" s="479"/>
      <c r="VX749" s="479"/>
      <c r="VY749" s="479"/>
      <c r="VZ749" s="479"/>
      <c r="WA749" s="479"/>
      <c r="WB749" s="479"/>
      <c r="WC749" s="479"/>
      <c r="WD749" s="479"/>
      <c r="WE749" s="479"/>
      <c r="WF749" s="479"/>
      <c r="WG749" s="479"/>
      <c r="WH749" s="479"/>
      <c r="WI749" s="479"/>
      <c r="WJ749" s="479"/>
      <c r="WK749" s="479"/>
      <c r="WL749" s="479"/>
      <c r="WM749" s="479"/>
      <c r="WN749" s="479"/>
      <c r="WO749" s="479"/>
      <c r="WP749" s="479"/>
      <c r="WQ749" s="479"/>
      <c r="WR749" s="479"/>
      <c r="WS749" s="479"/>
      <c r="WT749" s="479"/>
      <c r="WU749" s="479"/>
      <c r="WV749" s="479"/>
      <c r="WW749" s="479"/>
      <c r="WX749" s="479"/>
      <c r="WY749" s="479"/>
      <c r="WZ749" s="479"/>
      <c r="XA749" s="479"/>
      <c r="XB749" s="479"/>
      <c r="XC749" s="479"/>
      <c r="XD749" s="479"/>
      <c r="XE749" s="479"/>
      <c r="XF749" s="479"/>
      <c r="XG749" s="479"/>
      <c r="XH749" s="479"/>
      <c r="XI749" s="479"/>
      <c r="XJ749" s="479"/>
      <c r="XK749" s="479"/>
      <c r="XL749" s="479"/>
      <c r="XM749" s="479"/>
      <c r="XN749" s="479"/>
      <c r="XO749" s="479"/>
      <c r="XP749" s="479"/>
      <c r="XQ749" s="479"/>
      <c r="XR749" s="479"/>
      <c r="XS749" s="479"/>
      <c r="XT749" s="479"/>
      <c r="XU749" s="479"/>
      <c r="XV749" s="479"/>
      <c r="XW749" s="479"/>
      <c r="XX749" s="479"/>
      <c r="XY749" s="479"/>
      <c r="XZ749" s="479"/>
      <c r="YA749" s="479"/>
      <c r="YB749" s="479"/>
      <c r="YC749" s="479"/>
      <c r="YD749" s="479"/>
      <c r="YE749" s="479"/>
      <c r="YF749" s="479"/>
      <c r="YG749" s="479"/>
      <c r="YH749" s="479"/>
      <c r="YI749" s="479"/>
      <c r="YJ749" s="479"/>
      <c r="YK749" s="479"/>
      <c r="YL749" s="479"/>
      <c r="YM749" s="479"/>
      <c r="YN749" s="479"/>
      <c r="YO749" s="479"/>
      <c r="YP749" s="479"/>
      <c r="YQ749" s="479"/>
      <c r="YR749" s="479"/>
      <c r="YS749" s="479"/>
      <c r="YT749" s="479"/>
      <c r="YU749" s="479"/>
      <c r="YV749" s="479"/>
      <c r="YW749" s="479"/>
      <c r="YX749" s="479"/>
      <c r="YY749" s="479"/>
      <c r="YZ749" s="479"/>
      <c r="ZA749" s="479"/>
      <c r="ZB749" s="479"/>
      <c r="ZC749" s="479"/>
      <c r="ZD749" s="479"/>
      <c r="ZE749" s="479"/>
      <c r="ZF749" s="479"/>
      <c r="ZG749" s="479"/>
      <c r="ZH749" s="479"/>
      <c r="ZI749" s="479"/>
      <c r="ZJ749" s="479"/>
      <c r="ZK749" s="479"/>
      <c r="ZL749" s="479"/>
      <c r="ZM749" s="479"/>
      <c r="ZN749" s="479"/>
      <c r="ZO749" s="479"/>
      <c r="ZP749" s="479"/>
      <c r="ZQ749" s="479"/>
      <c r="ZR749" s="479"/>
      <c r="ZS749" s="479"/>
      <c r="ZT749" s="479"/>
      <c r="ZU749" s="479"/>
      <c r="ZV749" s="479"/>
      <c r="ZW749" s="479"/>
      <c r="ZX749" s="479"/>
      <c r="ZY749" s="479"/>
      <c r="ZZ749" s="479"/>
      <c r="AAA749" s="479"/>
      <c r="AAB749" s="479"/>
      <c r="AAC749" s="479"/>
      <c r="AAD749" s="479"/>
      <c r="AAE749" s="479"/>
      <c r="AAF749" s="479"/>
      <c r="AAG749" s="479"/>
      <c r="AAH749" s="479"/>
      <c r="AAI749" s="479"/>
      <c r="AAJ749" s="479"/>
      <c r="AAK749" s="479"/>
      <c r="AAL749" s="479"/>
      <c r="AAM749" s="479"/>
      <c r="AAN749" s="479"/>
      <c r="AAO749" s="479"/>
      <c r="AAP749" s="479"/>
      <c r="AAQ749" s="479"/>
      <c r="AAR749" s="479"/>
      <c r="AAS749" s="479"/>
      <c r="AAT749" s="479"/>
      <c r="AAU749" s="479"/>
      <c r="AAV749" s="479"/>
      <c r="AAW749" s="479"/>
      <c r="AAX749" s="479"/>
      <c r="AAY749" s="479"/>
      <c r="AAZ749" s="479"/>
      <c r="ABA749" s="479"/>
      <c r="ABB749" s="479"/>
      <c r="ABC749" s="479"/>
      <c r="ABD749" s="479"/>
      <c r="ABE749" s="479"/>
      <c r="ABF749" s="479"/>
      <c r="ABG749" s="479"/>
      <c r="ABH749" s="479"/>
      <c r="ABI749" s="479"/>
      <c r="ABJ749" s="479"/>
      <c r="ABK749" s="479"/>
      <c r="ABL749" s="479"/>
      <c r="ABM749" s="479"/>
      <c r="ABN749" s="479"/>
      <c r="ABO749" s="479"/>
      <c r="ABP749" s="479"/>
      <c r="ABQ749" s="479"/>
      <c r="ABR749" s="479"/>
      <c r="ABS749" s="479"/>
      <c r="ABT749" s="479"/>
      <c r="ABU749" s="479"/>
      <c r="ABV749" s="479"/>
      <c r="ABW749" s="479"/>
      <c r="ABX749" s="479"/>
      <c r="ABY749" s="479"/>
      <c r="ABZ749" s="479"/>
      <c r="ACA749" s="479"/>
      <c r="ACB749" s="479"/>
      <c r="ACC749" s="479"/>
      <c r="ACD749" s="479"/>
      <c r="ACE749" s="479"/>
      <c r="ACF749" s="479"/>
      <c r="ACG749" s="479"/>
      <c r="ACH749" s="479"/>
      <c r="ACI749" s="479"/>
      <c r="ACJ749" s="479"/>
      <c r="ACK749" s="479"/>
      <c r="ACL749" s="479"/>
      <c r="ACM749" s="479"/>
      <c r="ACN749" s="479"/>
      <c r="ACO749" s="479"/>
      <c r="ACP749" s="479"/>
      <c r="ACQ749" s="479"/>
      <c r="ACR749" s="479"/>
      <c r="ACS749" s="479"/>
      <c r="ACT749" s="479"/>
      <c r="ACU749" s="479"/>
      <c r="ACV749" s="479"/>
      <c r="ACW749" s="479"/>
      <c r="ACX749" s="479"/>
      <c r="ACY749" s="479"/>
      <c r="ACZ749" s="479"/>
      <c r="ADA749" s="479"/>
      <c r="ADB749" s="479"/>
      <c r="ADC749" s="479"/>
      <c r="ADD749" s="479"/>
      <c r="ADE749" s="479"/>
      <c r="ADF749" s="479"/>
      <c r="ADG749" s="479"/>
      <c r="ADH749" s="479"/>
      <c r="ADI749" s="479"/>
      <c r="ADJ749" s="479"/>
      <c r="ADK749" s="479"/>
      <c r="ADL749" s="479"/>
      <c r="ADM749" s="479"/>
      <c r="ADN749" s="479"/>
      <c r="ADO749" s="479"/>
      <c r="ADP749" s="479"/>
      <c r="ADQ749" s="479"/>
      <c r="ADR749" s="479"/>
      <c r="ADS749" s="479"/>
      <c r="ADT749" s="479"/>
      <c r="ADU749" s="479"/>
      <c r="ADV749" s="479"/>
      <c r="ADW749" s="479"/>
      <c r="ADX749" s="479"/>
      <c r="ADY749" s="479"/>
      <c r="ADZ749" s="479"/>
      <c r="AEA749" s="479"/>
      <c r="AEB749" s="479"/>
      <c r="AEC749" s="479"/>
      <c r="AED749" s="479"/>
      <c r="AEE749" s="479"/>
      <c r="AEF749" s="479"/>
      <c r="AEG749" s="479"/>
      <c r="AEH749" s="479"/>
      <c r="AEI749" s="479"/>
      <c r="AEJ749" s="479"/>
      <c r="AEK749" s="479"/>
      <c r="AEL749" s="479"/>
      <c r="AEM749" s="479"/>
      <c r="AEN749" s="479"/>
      <c r="AEO749" s="479"/>
      <c r="AEP749" s="479"/>
      <c r="AEQ749" s="479"/>
      <c r="AER749" s="479"/>
      <c r="AES749" s="479"/>
      <c r="AET749" s="479"/>
      <c r="AEU749" s="479"/>
      <c r="AEV749" s="479"/>
      <c r="AEW749" s="479"/>
      <c r="AEX749" s="479"/>
      <c r="AEY749" s="479"/>
      <c r="AEZ749" s="479"/>
      <c r="AFA749" s="479"/>
      <c r="AFB749" s="479"/>
      <c r="AFC749" s="479"/>
      <c r="AFD749" s="479"/>
      <c r="AFE749" s="479"/>
      <c r="AFF749" s="479"/>
      <c r="AFG749" s="479"/>
      <c r="AFH749" s="479"/>
      <c r="AFI749" s="479"/>
      <c r="AFJ749" s="479"/>
      <c r="AFK749" s="479"/>
      <c r="AFL749" s="479"/>
      <c r="AFM749" s="479"/>
      <c r="AFN749" s="479"/>
      <c r="AFO749" s="479"/>
      <c r="AFP749" s="479"/>
      <c r="AFQ749" s="479"/>
      <c r="AFR749" s="479"/>
      <c r="AFS749" s="479"/>
      <c r="AFT749" s="479"/>
      <c r="AFU749" s="479"/>
      <c r="AFV749" s="479"/>
      <c r="AFW749" s="479"/>
      <c r="AFX749" s="479"/>
      <c r="AFY749" s="479"/>
      <c r="AFZ749" s="479"/>
      <c r="AGA749" s="479"/>
      <c r="AGB749" s="479"/>
      <c r="AGC749" s="479"/>
      <c r="AGD749" s="479"/>
      <c r="AGE749" s="479"/>
      <c r="AGF749" s="479"/>
      <c r="AGG749" s="479"/>
      <c r="AGH749" s="479"/>
      <c r="AGI749" s="479"/>
      <c r="AGJ749" s="479"/>
      <c r="AGK749" s="479"/>
      <c r="AGL749" s="479"/>
      <c r="AGM749" s="479"/>
      <c r="AGN749" s="479"/>
      <c r="AGO749" s="479"/>
      <c r="AGP749" s="479"/>
      <c r="AGQ749" s="479"/>
      <c r="AGR749" s="479"/>
      <c r="AGS749" s="479"/>
      <c r="AGT749" s="479"/>
      <c r="AGU749" s="479"/>
      <c r="AGV749" s="479"/>
      <c r="AGW749" s="479"/>
      <c r="AGX749" s="479"/>
      <c r="AGY749" s="479"/>
      <c r="AGZ749" s="479"/>
      <c r="AHA749" s="479"/>
      <c r="AHB749" s="479"/>
      <c r="AHC749" s="479"/>
      <c r="AHD749" s="479"/>
      <c r="AHE749" s="479"/>
      <c r="AHF749" s="479"/>
      <c r="AHG749" s="479"/>
      <c r="AHH749" s="479"/>
      <c r="AHI749" s="479"/>
      <c r="AHJ749" s="479"/>
      <c r="AHK749" s="479"/>
      <c r="AHL749" s="479"/>
      <c r="AHM749" s="479"/>
      <c r="AHN749" s="479"/>
      <c r="AHO749" s="479"/>
      <c r="AHP749" s="479"/>
      <c r="AHQ749" s="479"/>
      <c r="AHR749" s="479"/>
      <c r="AHS749" s="479"/>
      <c r="AHT749" s="479"/>
      <c r="AHU749" s="479"/>
      <c r="AHV749" s="479"/>
      <c r="AHW749" s="479"/>
      <c r="AHX749" s="479"/>
      <c r="AHY749" s="479"/>
      <c r="AHZ749" s="479"/>
      <c r="AIA749" s="479"/>
      <c r="AIB749" s="479"/>
      <c r="AIC749" s="479"/>
      <c r="AID749" s="479"/>
      <c r="AIE749" s="479"/>
      <c r="AIF749" s="479"/>
      <c r="AIG749" s="479"/>
      <c r="AIH749" s="479"/>
      <c r="AII749" s="479"/>
      <c r="AIJ749" s="479"/>
      <c r="AIK749" s="479"/>
      <c r="AIL749" s="479"/>
      <c r="AIM749" s="479"/>
      <c r="AIN749" s="479"/>
      <c r="AIO749" s="479"/>
      <c r="AIP749" s="479"/>
      <c r="AIQ749" s="479"/>
      <c r="AIR749" s="479"/>
      <c r="AIS749" s="479"/>
      <c r="AIT749" s="479"/>
      <c r="AIU749" s="479"/>
      <c r="AIV749" s="479"/>
      <c r="AIW749" s="479"/>
      <c r="AIX749" s="479"/>
      <c r="AIY749" s="479"/>
      <c r="AIZ749" s="479"/>
      <c r="AJA749" s="479"/>
      <c r="AJB749" s="479"/>
      <c r="AJC749" s="479"/>
      <c r="AJD749" s="479"/>
      <c r="AJE749" s="479"/>
      <c r="AJF749" s="479"/>
      <c r="AJG749" s="479"/>
      <c r="AJH749" s="479"/>
      <c r="AJI749" s="479"/>
      <c r="AJJ749" s="479"/>
      <c r="AJK749" s="479"/>
      <c r="AJL749" s="479"/>
      <c r="AJM749" s="479"/>
      <c r="AJN749" s="479"/>
      <c r="AJO749" s="479"/>
      <c r="AJP749" s="479"/>
      <c r="AJQ749" s="479"/>
      <c r="AJR749" s="479"/>
      <c r="AJS749" s="479"/>
      <c r="AJT749" s="479"/>
      <c r="AJU749" s="479"/>
      <c r="AJV749" s="479"/>
      <c r="AJW749" s="479"/>
      <c r="AJX749" s="479"/>
      <c r="AJY749" s="479"/>
      <c r="AJZ749" s="479"/>
      <c r="AKA749" s="479"/>
      <c r="AKB749" s="479"/>
      <c r="AKC749" s="479"/>
      <c r="AKD749" s="479"/>
      <c r="AKE749" s="479"/>
      <c r="AKF749" s="479"/>
      <c r="AKG749" s="479"/>
      <c r="AKH749" s="479"/>
      <c r="AKI749" s="479"/>
      <c r="AKJ749" s="479"/>
      <c r="AKK749" s="479"/>
      <c r="AKL749" s="479"/>
      <c r="AKM749" s="479"/>
      <c r="AKN749" s="479"/>
      <c r="AKO749" s="479"/>
      <c r="AKP749" s="479"/>
      <c r="AKQ749" s="479"/>
      <c r="AKR749" s="479"/>
      <c r="AKS749" s="479"/>
      <c r="AKT749" s="479"/>
      <c r="AKU749" s="479"/>
      <c r="AKV749" s="479"/>
      <c r="AKW749" s="479"/>
      <c r="AKX749" s="479"/>
      <c r="AKY749" s="479"/>
      <c r="AKZ749" s="479"/>
      <c r="ALA749" s="479"/>
      <c r="ALB749" s="479"/>
      <c r="ALC749" s="479"/>
      <c r="ALD749" s="479"/>
      <c r="ALE749" s="479"/>
      <c r="ALF749" s="479"/>
      <c r="ALG749" s="479"/>
      <c r="ALH749" s="479"/>
      <c r="ALI749" s="479"/>
      <c r="ALJ749" s="479"/>
      <c r="ALK749" s="479"/>
      <c r="ALL749" s="479"/>
      <c r="ALM749" s="479"/>
      <c r="ALN749" s="479"/>
      <c r="ALO749" s="479"/>
      <c r="ALP749" s="479"/>
      <c r="ALQ749" s="479"/>
      <c r="ALR749" s="479"/>
      <c r="ALS749" s="479"/>
      <c r="ALT749" s="479"/>
      <c r="ALU749" s="479"/>
      <c r="ALV749" s="479"/>
      <c r="ALW749" s="479"/>
      <c r="ALX749" s="479"/>
      <c r="ALY749" s="479"/>
      <c r="ALZ749" s="479"/>
      <c r="AMA749" s="479"/>
      <c r="AMB749" s="479"/>
      <c r="AMC749" s="479"/>
      <c r="AMD749" s="479"/>
      <c r="AME749" s="479"/>
      <c r="AMF749" s="479"/>
      <c r="AMG749" s="479"/>
      <c r="AMH749" s="479"/>
      <c r="AMI749" s="479"/>
      <c r="AMJ749" s="479"/>
      <c r="AMK749" s="479"/>
      <c r="AML749" s="479"/>
      <c r="AMM749" s="479"/>
      <c r="AMN749" s="479"/>
      <c r="AMO749" s="479"/>
      <c r="AMP749" s="479"/>
      <c r="AMQ749" s="479"/>
      <c r="AMR749" s="479"/>
      <c r="AMS749" s="479"/>
      <c r="AMT749" s="479"/>
      <c r="AMU749" s="479"/>
      <c r="AMV749" s="479"/>
      <c r="AMW749" s="479"/>
      <c r="AMX749" s="479"/>
      <c r="AMY749" s="479"/>
      <c r="AMZ749" s="479"/>
      <c r="ANA749" s="479"/>
      <c r="ANB749" s="479"/>
      <c r="ANC749" s="479"/>
      <c r="AND749" s="479"/>
      <c r="ANE749" s="479"/>
      <c r="ANF749" s="479"/>
      <c r="ANG749" s="479"/>
      <c r="ANH749" s="479"/>
      <c r="ANI749" s="479"/>
      <c r="ANJ749" s="479"/>
      <c r="ANK749" s="479"/>
      <c r="ANL749" s="479"/>
      <c r="ANM749" s="479"/>
      <c r="ANN749" s="479"/>
      <c r="ANO749" s="479"/>
      <c r="ANP749" s="479"/>
      <c r="ANQ749" s="479"/>
      <c r="ANR749" s="479"/>
      <c r="ANS749" s="479"/>
      <c r="ANT749" s="479"/>
      <c r="ANU749" s="479"/>
      <c r="ANV749" s="479"/>
      <c r="ANW749" s="479"/>
      <c r="ANX749" s="479"/>
      <c r="ANY749" s="479"/>
      <c r="ANZ749" s="479"/>
      <c r="AOA749" s="479"/>
      <c r="AOB749" s="479"/>
      <c r="AOC749" s="479"/>
      <c r="AOD749" s="479"/>
      <c r="AOE749" s="479"/>
      <c r="AOF749" s="479"/>
      <c r="AOG749" s="479"/>
      <c r="AOH749" s="479"/>
      <c r="AOI749" s="479"/>
      <c r="AOJ749" s="479"/>
      <c r="AOK749" s="479"/>
      <c r="AOL749" s="479"/>
      <c r="AOM749" s="479"/>
      <c r="AON749" s="479"/>
      <c r="AOO749" s="479"/>
      <c r="AOP749" s="479"/>
      <c r="AOQ749" s="479"/>
      <c r="AOR749" s="479"/>
      <c r="AOS749" s="479"/>
      <c r="AOT749" s="479"/>
      <c r="AOU749" s="479"/>
      <c r="AOV749" s="479"/>
      <c r="AOW749" s="479"/>
      <c r="AOX749" s="479"/>
      <c r="AOY749" s="479"/>
      <c r="AOZ749" s="479"/>
      <c r="APA749" s="479"/>
      <c r="APB749" s="479"/>
      <c r="APC749" s="479"/>
      <c r="APD749" s="479"/>
      <c r="APE749" s="479"/>
      <c r="APF749" s="479"/>
      <c r="APG749" s="479"/>
      <c r="APH749" s="479"/>
      <c r="API749" s="479"/>
      <c r="APJ749" s="479"/>
      <c r="APK749" s="479"/>
      <c r="APL749" s="479"/>
      <c r="APM749" s="479"/>
      <c r="APN749" s="479"/>
      <c r="APO749" s="479"/>
      <c r="APP749" s="479"/>
      <c r="APQ749" s="479"/>
      <c r="APR749" s="479"/>
      <c r="APS749" s="479"/>
      <c r="APT749" s="479"/>
      <c r="APU749" s="479"/>
      <c r="APV749" s="479"/>
      <c r="APW749" s="479"/>
      <c r="APX749" s="479"/>
      <c r="APY749" s="479"/>
      <c r="APZ749" s="479"/>
      <c r="AQA749" s="479"/>
      <c r="AQB749" s="479"/>
      <c r="AQC749" s="479"/>
      <c r="AQD749" s="479"/>
      <c r="AQE749" s="479"/>
      <c r="AQF749" s="479"/>
      <c r="AQG749" s="479"/>
      <c r="AQH749" s="479"/>
      <c r="AQI749" s="479"/>
      <c r="AQJ749" s="479"/>
      <c r="AQK749" s="479"/>
      <c r="AQL749" s="479"/>
      <c r="AQM749" s="479"/>
      <c r="AQN749" s="479"/>
      <c r="AQO749" s="479"/>
      <c r="AQP749" s="479"/>
      <c r="AQQ749" s="479"/>
      <c r="AQR749" s="479"/>
      <c r="AQS749" s="479"/>
      <c r="AQT749" s="479"/>
      <c r="AQU749" s="479"/>
      <c r="AQV749" s="479"/>
      <c r="AQW749" s="479"/>
      <c r="AQX749" s="479"/>
      <c r="AQY749" s="479"/>
      <c r="AQZ749" s="479"/>
      <c r="ARA749" s="479"/>
      <c r="ARB749" s="479"/>
      <c r="ARC749" s="479"/>
      <c r="ARD749" s="479"/>
      <c r="ARE749" s="479"/>
      <c r="ARF749" s="479"/>
      <c r="ARG749" s="479"/>
      <c r="ARH749" s="479"/>
      <c r="ARI749" s="479"/>
      <c r="ARJ749" s="479"/>
      <c r="ARK749" s="479"/>
      <c r="ARL749" s="479"/>
      <c r="ARM749" s="479"/>
      <c r="ARN749" s="479"/>
      <c r="ARO749" s="479"/>
      <c r="ARP749" s="479"/>
      <c r="ARQ749" s="479"/>
      <c r="ARR749" s="479"/>
      <c r="ARS749" s="479"/>
      <c r="ART749" s="479"/>
      <c r="ARU749" s="479"/>
      <c r="ARV749" s="479"/>
      <c r="ARW749" s="479"/>
      <c r="ARX749" s="479"/>
      <c r="ARY749" s="479"/>
      <c r="ARZ749" s="479"/>
      <c r="ASA749" s="479"/>
      <c r="ASB749" s="479"/>
      <c r="ASC749" s="479"/>
      <c r="ASD749" s="479"/>
      <c r="ASE749" s="479"/>
      <c r="ASF749" s="479"/>
      <c r="ASG749" s="479"/>
      <c r="ASH749" s="479"/>
      <c r="ASI749" s="479"/>
      <c r="ASJ749" s="479"/>
      <c r="ASK749" s="479"/>
      <c r="ASL749" s="479"/>
      <c r="ASM749" s="479"/>
      <c r="ASN749" s="479"/>
      <c r="ASO749" s="479"/>
      <c r="ASP749" s="479"/>
      <c r="ASQ749" s="479"/>
      <c r="ASR749" s="479"/>
      <c r="ASS749" s="479"/>
      <c r="AST749" s="479"/>
      <c r="ASU749" s="479"/>
      <c r="ASV749" s="479"/>
      <c r="ASW749" s="479"/>
      <c r="ASX749" s="479"/>
      <c r="ASY749" s="479"/>
      <c r="ASZ749" s="479"/>
      <c r="ATA749" s="479"/>
      <c r="ATB749" s="479"/>
      <c r="ATC749" s="479"/>
      <c r="ATD749" s="479"/>
      <c r="ATE749" s="479"/>
      <c r="ATF749" s="479"/>
      <c r="ATG749" s="479"/>
      <c r="ATH749" s="479"/>
      <c r="ATI749" s="479"/>
      <c r="ATJ749" s="479"/>
      <c r="ATK749" s="479"/>
      <c r="ATL749" s="479"/>
      <c r="ATM749" s="479"/>
      <c r="ATN749" s="479"/>
      <c r="ATO749" s="479"/>
      <c r="ATP749" s="479"/>
      <c r="ATQ749" s="479"/>
      <c r="ATR749" s="479"/>
      <c r="ATS749" s="479"/>
      <c r="ATT749" s="479"/>
      <c r="ATU749" s="479"/>
      <c r="ATV749" s="479"/>
      <c r="ATW749" s="479"/>
      <c r="ATX749" s="479"/>
      <c r="ATY749" s="479"/>
      <c r="ATZ749" s="479"/>
      <c r="AUA749" s="479"/>
      <c r="AUB749" s="479"/>
      <c r="AUC749" s="479"/>
      <c r="AUD749" s="479"/>
      <c r="AUE749" s="479"/>
      <c r="AUF749" s="479"/>
      <c r="AUG749" s="479"/>
      <c r="AUH749" s="479"/>
      <c r="AUI749" s="479"/>
      <c r="AUJ749" s="479"/>
      <c r="AUK749" s="479"/>
      <c r="AUL749" s="479"/>
      <c r="AUM749" s="479"/>
      <c r="AUN749" s="479"/>
      <c r="AUO749" s="479"/>
      <c r="AUP749" s="479"/>
      <c r="AUQ749" s="479"/>
      <c r="AUR749" s="479"/>
      <c r="AUS749" s="479"/>
      <c r="AUT749" s="479"/>
      <c r="AUU749" s="479"/>
      <c r="AUV749" s="479"/>
      <c r="AUW749" s="479"/>
      <c r="AUX749" s="479"/>
      <c r="AUY749" s="479"/>
      <c r="AUZ749" s="479"/>
      <c r="AVA749" s="479"/>
      <c r="AVB749" s="479"/>
      <c r="AVC749" s="479"/>
      <c r="AVD749" s="479"/>
      <c r="AVE749" s="479"/>
      <c r="AVF749" s="479"/>
      <c r="AVG749" s="479"/>
      <c r="AVH749" s="479"/>
      <c r="AVI749" s="479"/>
      <c r="AVJ749" s="479"/>
      <c r="AVK749" s="479"/>
      <c r="AVL749" s="479"/>
      <c r="AVM749" s="479"/>
      <c r="AVN749" s="479"/>
      <c r="AVO749" s="479"/>
      <c r="AVP749" s="479"/>
      <c r="AVQ749" s="479"/>
      <c r="AVR749" s="479"/>
      <c r="AVS749" s="479"/>
      <c r="AVT749" s="479"/>
      <c r="AVU749" s="479"/>
      <c r="AVV749" s="479"/>
      <c r="AVW749" s="479"/>
      <c r="AVX749" s="479"/>
      <c r="AVY749" s="479"/>
      <c r="AVZ749" s="479"/>
      <c r="AWA749" s="479"/>
      <c r="AWB749" s="479"/>
      <c r="AWC749" s="479"/>
      <c r="AWD749" s="479"/>
      <c r="AWE749" s="479"/>
      <c r="AWF749" s="479"/>
      <c r="AWG749" s="479"/>
      <c r="AWH749" s="479"/>
      <c r="AWI749" s="479"/>
      <c r="AWJ749" s="479"/>
      <c r="AWK749" s="479"/>
      <c r="AWL749" s="479"/>
      <c r="AWM749" s="479"/>
      <c r="AWN749" s="479"/>
      <c r="AWO749" s="479"/>
      <c r="AWP749" s="479"/>
      <c r="AWQ749" s="479"/>
      <c r="AWR749" s="479"/>
      <c r="AWS749" s="479"/>
      <c r="AWT749" s="479"/>
      <c r="AWU749" s="479"/>
      <c r="AWV749" s="479"/>
      <c r="AWW749" s="479"/>
      <c r="AWX749" s="479"/>
      <c r="AWY749" s="479"/>
      <c r="AWZ749" s="479"/>
      <c r="AXA749" s="479"/>
      <c r="AXB749" s="479"/>
      <c r="AXC749" s="479"/>
      <c r="AXD749" s="479"/>
      <c r="AXE749" s="479"/>
      <c r="AXF749" s="479"/>
      <c r="AXG749" s="479"/>
      <c r="AXH749" s="479"/>
      <c r="AXI749" s="479"/>
      <c r="AXJ749" s="479"/>
      <c r="AXK749" s="479"/>
      <c r="AXL749" s="479"/>
      <c r="AXM749" s="479"/>
      <c r="AXN749" s="479"/>
      <c r="AXO749" s="479"/>
      <c r="AXP749" s="479"/>
      <c r="AXQ749" s="479"/>
      <c r="AXR749" s="479"/>
      <c r="AXS749" s="479"/>
      <c r="AXT749" s="479"/>
      <c r="AXU749" s="479"/>
      <c r="AXV749" s="479"/>
      <c r="AXW749" s="479"/>
      <c r="AXX749" s="479"/>
      <c r="AXY749" s="479"/>
      <c r="AXZ749" s="479"/>
      <c r="AYA749" s="479"/>
      <c r="AYB749" s="479"/>
      <c r="AYC749" s="479"/>
      <c r="AYD749" s="479"/>
      <c r="AYE749" s="479"/>
      <c r="AYF749" s="479"/>
      <c r="AYG749" s="479"/>
      <c r="AYH749" s="479"/>
      <c r="AYI749" s="479"/>
      <c r="AYJ749" s="479"/>
      <c r="AYK749" s="479"/>
      <c r="AYL749" s="479"/>
      <c r="AYM749" s="479"/>
      <c r="AYN749" s="479"/>
      <c r="AYO749" s="479"/>
      <c r="AYP749" s="479"/>
      <c r="AYQ749" s="479"/>
      <c r="AYR749" s="479"/>
      <c r="AYS749" s="479"/>
      <c r="AYT749" s="479"/>
      <c r="AYU749" s="479"/>
      <c r="AYV749" s="479"/>
      <c r="AYW749" s="479"/>
      <c r="AYX749" s="479"/>
      <c r="AYY749" s="479"/>
      <c r="AYZ749" s="479"/>
      <c r="AZA749" s="479"/>
      <c r="AZB749" s="479"/>
      <c r="AZC749" s="479"/>
      <c r="AZD749" s="479"/>
      <c r="AZE749" s="479"/>
      <c r="AZF749" s="479"/>
      <c r="AZG749" s="479"/>
      <c r="AZH749" s="479"/>
      <c r="AZI749" s="479"/>
      <c r="AZJ749" s="479"/>
      <c r="AZK749" s="479"/>
      <c r="AZL749" s="479"/>
      <c r="AZM749" s="479"/>
      <c r="AZN749" s="479"/>
      <c r="AZO749" s="479"/>
      <c r="AZP749" s="479"/>
      <c r="AZQ749" s="479"/>
      <c r="AZR749" s="479"/>
      <c r="AZS749" s="479"/>
      <c r="AZT749" s="479"/>
      <c r="AZU749" s="479"/>
      <c r="AZV749" s="479"/>
      <c r="AZW749" s="479"/>
      <c r="AZX749" s="479"/>
      <c r="AZY749" s="479"/>
      <c r="AZZ749" s="479"/>
      <c r="BAA749" s="479"/>
      <c r="BAB749" s="479"/>
      <c r="BAC749" s="479"/>
      <c r="BAD749" s="479"/>
      <c r="BAE749" s="479"/>
      <c r="BAF749" s="479"/>
      <c r="BAG749" s="479"/>
      <c r="BAH749" s="479"/>
      <c r="BAI749" s="479"/>
      <c r="BAJ749" s="479"/>
      <c r="BAK749" s="479"/>
      <c r="BAL749" s="479"/>
      <c r="BAM749" s="479"/>
      <c r="BAN749" s="479"/>
      <c r="BAO749" s="479"/>
      <c r="BAP749" s="479"/>
      <c r="BAQ749" s="479"/>
      <c r="BAR749" s="479"/>
      <c r="BAS749" s="479"/>
      <c r="BAT749" s="479"/>
      <c r="BAU749" s="479"/>
      <c r="BAV749" s="479"/>
      <c r="BAW749" s="479"/>
      <c r="BAX749" s="479"/>
      <c r="BAY749" s="479"/>
      <c r="BAZ749" s="479"/>
      <c r="BBA749" s="479"/>
      <c r="BBB749" s="479"/>
      <c r="BBC749" s="479"/>
      <c r="BBD749" s="479"/>
      <c r="BBE749" s="479"/>
      <c r="BBF749" s="479"/>
      <c r="BBG749" s="479"/>
      <c r="BBH749" s="479"/>
      <c r="BBI749" s="479"/>
      <c r="BBJ749" s="479"/>
      <c r="BBK749" s="479"/>
      <c r="BBL749" s="479"/>
      <c r="BBM749" s="479"/>
      <c r="BBN749" s="479"/>
      <c r="BBO749" s="479"/>
      <c r="BBP749" s="479"/>
      <c r="BBQ749" s="479"/>
      <c r="BBR749" s="479"/>
      <c r="BBS749" s="479"/>
      <c r="BBT749" s="479"/>
      <c r="BBU749" s="479"/>
      <c r="BBV749" s="479"/>
      <c r="BBW749" s="479"/>
      <c r="BBX749" s="479"/>
      <c r="BBY749" s="479"/>
      <c r="BBZ749" s="479"/>
      <c r="BCA749" s="479"/>
      <c r="BCB749" s="479"/>
      <c r="BCC749" s="479"/>
      <c r="BCD749" s="479"/>
      <c r="BCE749" s="479"/>
      <c r="BCF749" s="479"/>
      <c r="BCG749" s="479"/>
      <c r="BCH749" s="479"/>
      <c r="BCI749" s="479"/>
      <c r="BCJ749" s="479"/>
      <c r="BCK749" s="479"/>
      <c r="BCL749" s="479"/>
      <c r="BCM749" s="479"/>
      <c r="BCN749" s="479"/>
      <c r="BCO749" s="479"/>
      <c r="BCP749" s="479"/>
      <c r="BCQ749" s="479"/>
      <c r="BCR749" s="479"/>
      <c r="BCS749" s="479"/>
      <c r="BCT749" s="479"/>
      <c r="BCU749" s="479"/>
      <c r="BCV749" s="479"/>
      <c r="BCW749" s="479"/>
      <c r="BCX749" s="479"/>
      <c r="BCY749" s="479"/>
      <c r="BCZ749" s="479"/>
      <c r="BDA749" s="479"/>
      <c r="BDB749" s="479"/>
      <c r="BDC749" s="479"/>
      <c r="BDD749" s="479"/>
      <c r="BDE749" s="479"/>
      <c r="BDF749" s="479"/>
      <c r="BDG749" s="479"/>
      <c r="BDH749" s="479"/>
      <c r="BDI749" s="479"/>
      <c r="BDJ749" s="479"/>
      <c r="BDK749" s="479"/>
      <c r="BDL749" s="479"/>
      <c r="BDM749" s="479"/>
      <c r="BDN749" s="479"/>
      <c r="BDO749" s="479"/>
      <c r="BDP749" s="479"/>
      <c r="BDQ749" s="479"/>
      <c r="BDR749" s="479"/>
      <c r="BDS749" s="479"/>
      <c r="BDT749" s="479"/>
      <c r="BDU749" s="479"/>
      <c r="BDV749" s="479"/>
      <c r="BDW749" s="479"/>
      <c r="BDX749" s="479"/>
      <c r="BDY749" s="479"/>
      <c r="BDZ749" s="479"/>
      <c r="BEA749" s="479"/>
      <c r="BEB749" s="479"/>
      <c r="BEC749" s="479"/>
      <c r="BED749" s="479"/>
      <c r="BEE749" s="479"/>
      <c r="BEF749" s="479"/>
      <c r="BEG749" s="479"/>
      <c r="BEH749" s="479"/>
      <c r="BEI749" s="479"/>
      <c r="BEJ749" s="479"/>
      <c r="BEK749" s="479"/>
      <c r="BEL749" s="479"/>
      <c r="BEM749" s="479"/>
      <c r="BEN749" s="479"/>
      <c r="BEO749" s="479"/>
      <c r="BEP749" s="479"/>
      <c r="BEQ749" s="479"/>
      <c r="BER749" s="479"/>
      <c r="BES749" s="479"/>
      <c r="BET749" s="479"/>
      <c r="BEU749" s="479"/>
      <c r="BEV749" s="479"/>
      <c r="BEW749" s="479"/>
      <c r="BEX749" s="479"/>
      <c r="BEY749" s="479"/>
      <c r="BEZ749" s="479"/>
      <c r="BFA749" s="479"/>
      <c r="BFB749" s="479"/>
      <c r="BFC749" s="479"/>
      <c r="BFD749" s="479"/>
      <c r="BFE749" s="479"/>
      <c r="BFF749" s="479"/>
      <c r="BFG749" s="479"/>
      <c r="BFH749" s="479"/>
      <c r="BFI749" s="479"/>
      <c r="BFJ749" s="479"/>
      <c r="BFK749" s="479"/>
      <c r="BFL749" s="479"/>
      <c r="BFM749" s="479"/>
      <c r="BFN749" s="479"/>
      <c r="BFO749" s="479"/>
      <c r="BFP749" s="479"/>
      <c r="BFQ749" s="479"/>
      <c r="BFR749" s="479"/>
      <c r="BFS749" s="479"/>
      <c r="BFT749" s="479"/>
      <c r="BFU749" s="479"/>
      <c r="BFV749" s="479"/>
      <c r="BFW749" s="479"/>
      <c r="BFX749" s="479"/>
      <c r="BFY749" s="479"/>
      <c r="BFZ749" s="479"/>
      <c r="BGA749" s="479"/>
      <c r="BGB749" s="479"/>
      <c r="BGC749" s="479"/>
      <c r="BGD749" s="479"/>
      <c r="BGE749" s="479"/>
      <c r="BGF749" s="479"/>
      <c r="BGG749" s="479"/>
      <c r="BGH749" s="479"/>
      <c r="BGI749" s="479"/>
      <c r="BGJ749" s="479"/>
      <c r="BGK749" s="479"/>
      <c r="BGL749" s="479"/>
      <c r="BGM749" s="479"/>
      <c r="BGN749" s="479"/>
      <c r="BGO749" s="479"/>
      <c r="BGP749" s="479"/>
      <c r="BGQ749" s="479"/>
      <c r="BGR749" s="479"/>
      <c r="BGS749" s="479"/>
      <c r="BGT749" s="479"/>
      <c r="BGU749" s="479"/>
      <c r="BGV749" s="479"/>
      <c r="BGW749" s="479"/>
      <c r="BGX749" s="479"/>
      <c r="BGY749" s="479"/>
      <c r="BGZ749" s="479"/>
      <c r="BHA749" s="479"/>
      <c r="BHB749" s="479"/>
      <c r="BHC749" s="479"/>
      <c r="BHD749" s="479"/>
      <c r="BHE749" s="479"/>
      <c r="BHF749" s="479"/>
      <c r="BHG749" s="479"/>
      <c r="BHH749" s="479"/>
      <c r="BHI749" s="479"/>
      <c r="BHJ749" s="479"/>
      <c r="BHK749" s="479"/>
      <c r="BHL749" s="479"/>
      <c r="BHM749" s="479"/>
      <c r="BHN749" s="479"/>
      <c r="BHO749" s="479"/>
      <c r="BHP749" s="479"/>
      <c r="BHQ749" s="479"/>
      <c r="BHR749" s="479"/>
      <c r="BHS749" s="479"/>
      <c r="BHT749" s="479"/>
      <c r="BHU749" s="479"/>
      <c r="BHV749" s="479"/>
      <c r="BHW749" s="479"/>
      <c r="BHX749" s="479"/>
      <c r="BHY749" s="479"/>
      <c r="BHZ749" s="479"/>
      <c r="BIA749" s="479"/>
      <c r="BIB749" s="479"/>
      <c r="BIC749" s="479"/>
      <c r="BID749" s="479"/>
      <c r="BIE749" s="479"/>
      <c r="BIF749" s="479"/>
      <c r="BIG749" s="479"/>
      <c r="BIH749" s="479"/>
      <c r="BII749" s="479"/>
      <c r="BIJ749" s="479"/>
      <c r="BIK749" s="479"/>
      <c r="BIL749" s="479"/>
      <c r="BIM749" s="479"/>
      <c r="BIN749" s="479"/>
      <c r="BIO749" s="479"/>
      <c r="BIP749" s="479"/>
      <c r="BIQ749" s="479"/>
      <c r="BIR749" s="479"/>
      <c r="BIS749" s="479"/>
      <c r="BIT749" s="479"/>
      <c r="BIU749" s="479"/>
      <c r="BIV749" s="479"/>
      <c r="BIW749" s="479"/>
      <c r="BIX749" s="479"/>
      <c r="BIY749" s="479"/>
      <c r="BIZ749" s="479"/>
      <c r="BJA749" s="479"/>
      <c r="BJB749" s="479"/>
      <c r="BJC749" s="479"/>
      <c r="BJD749" s="479"/>
      <c r="BJE749" s="479"/>
      <c r="BJF749" s="479"/>
      <c r="BJG749" s="479"/>
      <c r="BJH749" s="479"/>
      <c r="BJI749" s="479"/>
      <c r="BJJ749" s="479"/>
      <c r="BJK749" s="479"/>
      <c r="BJL749" s="479"/>
      <c r="BJM749" s="479"/>
      <c r="BJN749" s="479"/>
      <c r="BJO749" s="479"/>
      <c r="BJP749" s="479"/>
      <c r="BJQ749" s="479"/>
      <c r="BJR749" s="479"/>
      <c r="BJS749" s="479"/>
      <c r="BJT749" s="479"/>
      <c r="BJU749" s="479"/>
      <c r="BJV749" s="479"/>
      <c r="BJW749" s="479"/>
      <c r="BJX749" s="479"/>
      <c r="BJY749" s="479"/>
      <c r="BJZ749" s="479"/>
      <c r="BKA749" s="479"/>
      <c r="BKB749" s="479"/>
      <c r="BKC749" s="479"/>
      <c r="BKD749" s="479"/>
      <c r="BKE749" s="479"/>
      <c r="BKF749" s="479"/>
      <c r="BKG749" s="479"/>
      <c r="BKH749" s="479"/>
      <c r="BKI749" s="479"/>
      <c r="BKJ749" s="479"/>
      <c r="BKK749" s="479"/>
      <c r="BKL749" s="479"/>
      <c r="BKM749" s="479"/>
      <c r="BKN749" s="479"/>
      <c r="BKO749" s="479"/>
      <c r="BKP749" s="479"/>
      <c r="BKQ749" s="479"/>
      <c r="BKR749" s="479"/>
      <c r="BKS749" s="479"/>
      <c r="BKT749" s="479"/>
      <c r="BKU749" s="479"/>
      <c r="BKV749" s="479"/>
      <c r="BKW749" s="479"/>
      <c r="BKX749" s="479"/>
      <c r="BKY749" s="479"/>
      <c r="BKZ749" s="479"/>
      <c r="BLA749" s="479"/>
      <c r="BLB749" s="479"/>
      <c r="BLC749" s="479"/>
      <c r="BLD749" s="479"/>
      <c r="BLE749" s="479"/>
      <c r="BLF749" s="479"/>
      <c r="BLG749" s="479"/>
      <c r="BLH749" s="479"/>
      <c r="BLI749" s="479"/>
      <c r="BLJ749" s="479"/>
      <c r="BLK749" s="479"/>
      <c r="BLL749" s="479"/>
      <c r="BLM749" s="479"/>
      <c r="BLN749" s="479"/>
      <c r="BLO749" s="479"/>
      <c r="BLP749" s="479"/>
      <c r="BLQ749" s="479"/>
      <c r="BLR749" s="479"/>
      <c r="BLS749" s="479"/>
      <c r="BLT749" s="479"/>
      <c r="BLU749" s="479"/>
      <c r="BLV749" s="479"/>
      <c r="BLW749" s="479"/>
      <c r="BLX749" s="479"/>
      <c r="BLY749" s="479"/>
      <c r="BLZ749" s="479"/>
      <c r="BMA749" s="479"/>
      <c r="BMB749" s="479"/>
      <c r="BMC749" s="479"/>
      <c r="BMD749" s="479"/>
      <c r="BME749" s="479"/>
      <c r="BMF749" s="479"/>
      <c r="BMG749" s="479"/>
      <c r="BMH749" s="479"/>
      <c r="BMI749" s="479"/>
      <c r="BMJ749" s="479"/>
      <c r="BMK749" s="479"/>
      <c r="BML749" s="479"/>
      <c r="BMM749" s="479"/>
      <c r="BMN749" s="479"/>
      <c r="BMO749" s="479"/>
      <c r="BMP749" s="479"/>
      <c r="BMQ749" s="479"/>
      <c r="BMR749" s="479"/>
      <c r="BMS749" s="479"/>
      <c r="BMT749" s="479"/>
      <c r="BMU749" s="479"/>
      <c r="BMV749" s="479"/>
      <c r="BMW749" s="479"/>
      <c r="BMX749" s="479"/>
      <c r="BMY749" s="479"/>
      <c r="BMZ749" s="479"/>
      <c r="BNA749" s="479"/>
      <c r="BNB749" s="479"/>
      <c r="BNC749" s="479"/>
      <c r="BND749" s="479"/>
      <c r="BNE749" s="479"/>
      <c r="BNF749" s="479"/>
      <c r="BNG749" s="479"/>
      <c r="BNH749" s="479"/>
      <c r="BNI749" s="479"/>
      <c r="BNJ749" s="479"/>
      <c r="BNK749" s="479"/>
      <c r="BNL749" s="479"/>
      <c r="BNM749" s="479"/>
      <c r="BNN749" s="479"/>
      <c r="BNO749" s="479"/>
      <c r="BNP749" s="479"/>
      <c r="BNQ749" s="479"/>
      <c r="BNR749" s="479"/>
      <c r="BNS749" s="479"/>
      <c r="BNT749" s="479"/>
      <c r="BNU749" s="479"/>
      <c r="BNV749" s="479"/>
      <c r="BNW749" s="479"/>
      <c r="BNX749" s="479"/>
      <c r="BNY749" s="479"/>
      <c r="BNZ749" s="479"/>
      <c r="BOA749" s="479"/>
      <c r="BOB749" s="479"/>
      <c r="BOC749" s="479"/>
      <c r="BOD749" s="479"/>
      <c r="BOE749" s="479"/>
      <c r="BOF749" s="479"/>
      <c r="BOG749" s="479"/>
      <c r="BOH749" s="479"/>
      <c r="BOI749" s="479"/>
      <c r="BOJ749" s="479"/>
      <c r="BOK749" s="479"/>
      <c r="BOL749" s="479"/>
      <c r="BOM749" s="479"/>
      <c r="BON749" s="479"/>
      <c r="BOO749" s="479"/>
      <c r="BOP749" s="479"/>
      <c r="BOQ749" s="479"/>
      <c r="BOR749" s="479"/>
      <c r="BOS749" s="479"/>
      <c r="BOT749" s="479"/>
      <c r="BOU749" s="479"/>
      <c r="BOV749" s="479"/>
      <c r="BOW749" s="479"/>
      <c r="BOX749" s="479"/>
      <c r="BOY749" s="479"/>
      <c r="BOZ749" s="479"/>
      <c r="BPA749" s="479"/>
      <c r="BPB749" s="479"/>
      <c r="BPC749" s="479"/>
      <c r="BPD749" s="479"/>
      <c r="BPE749" s="479"/>
      <c r="BPF749" s="479"/>
      <c r="BPG749" s="479"/>
      <c r="BPH749" s="479"/>
      <c r="BPI749" s="479"/>
      <c r="BPJ749" s="479"/>
      <c r="BPK749" s="479"/>
      <c r="BPL749" s="479"/>
      <c r="BPM749" s="479"/>
      <c r="BPN749" s="479"/>
      <c r="BPO749" s="479"/>
      <c r="BPP749" s="479"/>
      <c r="BPQ749" s="479"/>
      <c r="BPR749" s="479"/>
      <c r="BPS749" s="479"/>
      <c r="BPT749" s="479"/>
      <c r="BPU749" s="479"/>
      <c r="BPV749" s="479"/>
      <c r="BPW749" s="479"/>
      <c r="BPX749" s="479"/>
      <c r="BPY749" s="479"/>
      <c r="BPZ749" s="479"/>
      <c r="BQA749" s="479"/>
      <c r="BQB749" s="479"/>
      <c r="BQC749" s="479"/>
      <c r="BQD749" s="479"/>
      <c r="BQE749" s="479"/>
      <c r="BQF749" s="479"/>
      <c r="BQG749" s="479"/>
      <c r="BQH749" s="479"/>
      <c r="BQI749" s="479"/>
      <c r="BQJ749" s="479"/>
      <c r="BQK749" s="479"/>
      <c r="BQL749" s="479"/>
      <c r="BQM749" s="479"/>
      <c r="BQN749" s="479"/>
      <c r="BQO749" s="479"/>
      <c r="BQP749" s="479"/>
      <c r="BQQ749" s="479"/>
      <c r="BQR749" s="479"/>
      <c r="BQS749" s="479"/>
      <c r="BQT749" s="479"/>
      <c r="BQU749" s="479"/>
      <c r="BQV749" s="479"/>
      <c r="BQW749" s="479"/>
      <c r="BQX749" s="479"/>
      <c r="BQY749" s="479"/>
      <c r="BQZ749" s="479"/>
      <c r="BRA749" s="479"/>
      <c r="BRB749" s="479"/>
      <c r="BRC749" s="479"/>
      <c r="BRD749" s="479"/>
      <c r="BRE749" s="479"/>
      <c r="BRF749" s="479"/>
      <c r="BRG749" s="479"/>
      <c r="BRH749" s="479"/>
      <c r="BRI749" s="479"/>
      <c r="BRJ749" s="479"/>
      <c r="BRK749" s="479"/>
      <c r="BRL749" s="479"/>
      <c r="BRM749" s="479"/>
      <c r="BRN749" s="479"/>
      <c r="BRO749" s="479"/>
      <c r="BRP749" s="479"/>
      <c r="BRQ749" s="479"/>
      <c r="BRR749" s="479"/>
      <c r="BRS749" s="479"/>
      <c r="BRT749" s="479"/>
      <c r="BRU749" s="479"/>
      <c r="BRV749" s="479"/>
      <c r="BRW749" s="479"/>
      <c r="BRX749" s="479"/>
      <c r="BRY749" s="479"/>
      <c r="BRZ749" s="479"/>
      <c r="BSA749" s="479"/>
      <c r="BSB749" s="479"/>
      <c r="BSC749" s="479"/>
      <c r="BSD749" s="479"/>
      <c r="BSE749" s="479"/>
      <c r="BSF749" s="479"/>
      <c r="BSG749" s="479"/>
      <c r="BSH749" s="479"/>
      <c r="BSI749" s="479"/>
      <c r="BSJ749" s="479"/>
      <c r="BSK749" s="479"/>
      <c r="BSL749" s="479"/>
      <c r="BSM749" s="479"/>
      <c r="BSN749" s="479"/>
      <c r="BSO749" s="479"/>
      <c r="BSP749" s="479"/>
      <c r="BSQ749" s="479"/>
      <c r="BSR749" s="479"/>
      <c r="BSS749" s="479"/>
      <c r="BST749" s="479"/>
      <c r="BSU749" s="479"/>
      <c r="BSV749" s="479"/>
      <c r="BSW749" s="479"/>
      <c r="BSX749" s="479"/>
      <c r="BSY749" s="479"/>
      <c r="BSZ749" s="479"/>
      <c r="BTA749" s="479"/>
      <c r="BTB749" s="479"/>
      <c r="BTC749" s="479"/>
      <c r="BTD749" s="479"/>
      <c r="BTE749" s="479"/>
      <c r="BTF749" s="479"/>
      <c r="BTG749" s="479"/>
      <c r="BTH749" s="479"/>
      <c r="BTI749" s="479"/>
      <c r="BTJ749" s="479"/>
      <c r="BTK749" s="479"/>
      <c r="BTL749" s="479"/>
      <c r="BTM749" s="479"/>
      <c r="BTN749" s="479"/>
      <c r="BTO749" s="479"/>
      <c r="BTP749" s="479"/>
      <c r="BTQ749" s="479"/>
      <c r="BTR749" s="479"/>
      <c r="BTS749" s="479"/>
      <c r="BTT749" s="479"/>
      <c r="BTU749" s="479"/>
      <c r="BTV749" s="479"/>
      <c r="BTW749" s="479"/>
      <c r="BTX749" s="479"/>
      <c r="BTY749" s="479"/>
      <c r="BTZ749" s="479"/>
      <c r="BUA749" s="479"/>
      <c r="BUB749" s="479"/>
      <c r="BUC749" s="479"/>
      <c r="BUD749" s="479"/>
      <c r="BUE749" s="479"/>
      <c r="BUF749" s="479"/>
      <c r="BUG749" s="479"/>
      <c r="BUH749" s="479"/>
      <c r="BUI749" s="479"/>
      <c r="BUJ749" s="479"/>
      <c r="BUK749" s="479"/>
      <c r="BUL749" s="479"/>
      <c r="BUM749" s="479"/>
      <c r="BUN749" s="479"/>
      <c r="BUO749" s="479"/>
      <c r="BUP749" s="479"/>
      <c r="BUQ749" s="479"/>
      <c r="BUR749" s="479"/>
      <c r="BUS749" s="479"/>
      <c r="BUT749" s="479"/>
      <c r="BUU749" s="479"/>
      <c r="BUV749" s="479"/>
      <c r="BUW749" s="479"/>
      <c r="BUX749" s="479"/>
      <c r="BUY749" s="479"/>
      <c r="BUZ749" s="479"/>
      <c r="BVA749" s="479"/>
      <c r="BVB749" s="479"/>
      <c r="BVC749" s="479"/>
      <c r="BVD749" s="479"/>
      <c r="BVE749" s="479"/>
      <c r="BVF749" s="479"/>
      <c r="BVG749" s="479"/>
      <c r="BVH749" s="479"/>
      <c r="BVI749" s="479"/>
      <c r="BVJ749" s="479"/>
      <c r="BVK749" s="479"/>
      <c r="BVL749" s="479"/>
      <c r="BVM749" s="479"/>
      <c r="BVN749" s="479"/>
      <c r="BVO749" s="479"/>
      <c r="BVP749" s="479"/>
      <c r="BVQ749" s="479"/>
      <c r="BVR749" s="479"/>
      <c r="BVS749" s="479"/>
      <c r="BVT749" s="479"/>
      <c r="BVU749" s="479"/>
      <c r="BVV749" s="479"/>
      <c r="BVW749" s="479"/>
      <c r="BVX749" s="479"/>
      <c r="BVY749" s="479"/>
      <c r="BVZ749" s="479"/>
      <c r="BWA749" s="479"/>
      <c r="BWB749" s="479"/>
      <c r="BWC749" s="479"/>
      <c r="BWD749" s="479"/>
      <c r="BWE749" s="479"/>
      <c r="BWF749" s="479"/>
      <c r="BWG749" s="479"/>
      <c r="BWH749" s="479"/>
      <c r="BWI749" s="479"/>
      <c r="BWJ749" s="479"/>
      <c r="BWK749" s="479"/>
      <c r="BWL749" s="479"/>
      <c r="BWM749" s="479"/>
      <c r="BWN749" s="479"/>
      <c r="BWO749" s="479"/>
      <c r="BWP749" s="479"/>
      <c r="BWQ749" s="479"/>
      <c r="BWR749" s="479"/>
      <c r="BWS749" s="479"/>
      <c r="BWT749" s="479"/>
      <c r="BWU749" s="479"/>
      <c r="BWV749" s="479"/>
      <c r="BWW749" s="479"/>
      <c r="BWX749" s="479"/>
      <c r="BWY749" s="479"/>
      <c r="BWZ749" s="479"/>
      <c r="BXA749" s="479"/>
      <c r="BXB749" s="479"/>
      <c r="BXC749" s="479"/>
      <c r="BXD749" s="479"/>
      <c r="BXE749" s="479"/>
      <c r="BXF749" s="479"/>
      <c r="BXG749" s="479"/>
      <c r="BXH749" s="479"/>
      <c r="BXI749" s="479"/>
      <c r="BXJ749" s="479"/>
      <c r="BXK749" s="479"/>
      <c r="BXL749" s="479"/>
      <c r="BXM749" s="479"/>
      <c r="BXN749" s="479"/>
      <c r="BXO749" s="479"/>
      <c r="BXP749" s="479"/>
      <c r="BXQ749" s="479"/>
      <c r="BXR749" s="479"/>
      <c r="BXS749" s="479"/>
      <c r="BXT749" s="479"/>
      <c r="BXU749" s="479"/>
      <c r="BXV749" s="479"/>
      <c r="BXW749" s="479"/>
      <c r="BXX749" s="479"/>
      <c r="BXY749" s="479"/>
      <c r="BXZ749" s="479"/>
      <c r="BYA749" s="479"/>
      <c r="BYB749" s="479"/>
      <c r="BYC749" s="479"/>
      <c r="BYD749" s="479"/>
      <c r="BYE749" s="479"/>
      <c r="BYF749" s="479"/>
      <c r="BYG749" s="479"/>
      <c r="BYH749" s="479"/>
      <c r="BYI749" s="479"/>
      <c r="BYJ749" s="479"/>
      <c r="BYK749" s="479"/>
      <c r="BYL749" s="479"/>
      <c r="BYM749" s="479"/>
      <c r="BYN749" s="479"/>
      <c r="BYO749" s="479"/>
      <c r="BYP749" s="479"/>
      <c r="BYQ749" s="479"/>
      <c r="BYR749" s="479"/>
      <c r="BYS749" s="479"/>
      <c r="BYT749" s="479"/>
      <c r="BYU749" s="479"/>
      <c r="BYV749" s="479"/>
      <c r="BYW749" s="479"/>
      <c r="BYX749" s="479"/>
      <c r="BYY749" s="479"/>
      <c r="BYZ749" s="479"/>
      <c r="BZA749" s="479"/>
      <c r="BZB749" s="479"/>
      <c r="BZC749" s="479"/>
      <c r="BZD749" s="479"/>
      <c r="BZE749" s="479"/>
      <c r="BZF749" s="479"/>
      <c r="BZG749" s="479"/>
      <c r="BZH749" s="479"/>
      <c r="BZI749" s="479"/>
      <c r="BZJ749" s="479"/>
      <c r="BZK749" s="479"/>
      <c r="BZL749" s="479"/>
      <c r="BZM749" s="479"/>
      <c r="BZN749" s="479"/>
      <c r="BZO749" s="479"/>
      <c r="BZP749" s="479"/>
      <c r="BZQ749" s="479"/>
      <c r="BZR749" s="479"/>
      <c r="BZS749" s="479"/>
      <c r="BZT749" s="479"/>
      <c r="BZU749" s="479"/>
      <c r="BZV749" s="479"/>
      <c r="BZW749" s="479"/>
      <c r="BZX749" s="479"/>
      <c r="BZY749" s="479"/>
      <c r="BZZ749" s="479"/>
      <c r="CAA749" s="479"/>
      <c r="CAB749" s="479"/>
      <c r="CAC749" s="479"/>
      <c r="CAD749" s="479"/>
      <c r="CAE749" s="479"/>
      <c r="CAF749" s="479"/>
      <c r="CAG749" s="479"/>
      <c r="CAH749" s="479"/>
      <c r="CAI749" s="479"/>
      <c r="CAJ749" s="479"/>
      <c r="CAK749" s="479"/>
      <c r="CAL749" s="479"/>
      <c r="CAM749" s="479"/>
      <c r="CAN749" s="479"/>
      <c r="CAO749" s="479"/>
      <c r="CAP749" s="479"/>
      <c r="CAQ749" s="479"/>
      <c r="CAR749" s="479"/>
      <c r="CAS749" s="479"/>
      <c r="CAT749" s="479"/>
      <c r="CAU749" s="479"/>
      <c r="CAV749" s="479"/>
      <c r="CAW749" s="479"/>
      <c r="CAX749" s="479"/>
      <c r="CAY749" s="479"/>
      <c r="CAZ749" s="479"/>
      <c r="CBA749" s="479"/>
      <c r="CBB749" s="479"/>
      <c r="CBC749" s="479"/>
      <c r="CBD749" s="479"/>
      <c r="CBE749" s="479"/>
      <c r="CBF749" s="479"/>
      <c r="CBG749" s="479"/>
      <c r="CBH749" s="479"/>
      <c r="CBI749" s="479"/>
      <c r="CBJ749" s="479"/>
      <c r="CBK749" s="479"/>
      <c r="CBL749" s="479"/>
      <c r="CBM749" s="479"/>
      <c r="CBN749" s="479"/>
      <c r="CBO749" s="479"/>
      <c r="CBP749" s="479"/>
      <c r="CBQ749" s="479"/>
      <c r="CBR749" s="479"/>
      <c r="CBS749" s="479"/>
      <c r="CBT749" s="479"/>
      <c r="CBU749" s="479"/>
      <c r="CBV749" s="479"/>
      <c r="CBW749" s="479"/>
      <c r="CBX749" s="479"/>
      <c r="CBY749" s="479"/>
      <c r="CBZ749" s="479"/>
      <c r="CCA749" s="479"/>
      <c r="CCB749" s="479"/>
      <c r="CCC749" s="479"/>
      <c r="CCD749" s="479"/>
      <c r="CCE749" s="479"/>
      <c r="CCF749" s="479"/>
      <c r="CCG749" s="479"/>
      <c r="CCH749" s="479"/>
      <c r="CCI749" s="479"/>
      <c r="CCJ749" s="479"/>
      <c r="CCK749" s="479"/>
      <c r="CCL749" s="479"/>
      <c r="CCM749" s="479"/>
      <c r="CCN749" s="479"/>
      <c r="CCO749" s="479"/>
      <c r="CCP749" s="479"/>
      <c r="CCQ749" s="479"/>
      <c r="CCR749" s="479"/>
      <c r="CCS749" s="479"/>
      <c r="CCT749" s="479"/>
      <c r="CCU749" s="479"/>
      <c r="CCV749" s="479"/>
      <c r="CCW749" s="479"/>
      <c r="CCX749" s="479"/>
      <c r="CCY749" s="479"/>
      <c r="CCZ749" s="479"/>
      <c r="CDA749" s="479"/>
      <c r="CDB749" s="479"/>
      <c r="CDC749" s="479"/>
      <c r="CDD749" s="479"/>
      <c r="CDE749" s="479"/>
      <c r="CDF749" s="479"/>
      <c r="CDG749" s="479"/>
      <c r="CDH749" s="479"/>
      <c r="CDI749" s="479"/>
      <c r="CDJ749" s="479"/>
      <c r="CDK749" s="479"/>
      <c r="CDL749" s="479"/>
      <c r="CDM749" s="479"/>
      <c r="CDN749" s="479"/>
      <c r="CDO749" s="479"/>
      <c r="CDP749" s="479"/>
      <c r="CDQ749" s="479"/>
      <c r="CDR749" s="479"/>
      <c r="CDS749" s="479"/>
      <c r="CDT749" s="479"/>
      <c r="CDU749" s="479"/>
      <c r="CDV749" s="479"/>
      <c r="CDW749" s="479"/>
      <c r="CDX749" s="479"/>
      <c r="CDY749" s="479"/>
      <c r="CDZ749" s="479"/>
      <c r="CEA749" s="479"/>
      <c r="CEB749" s="479"/>
      <c r="CEC749" s="479"/>
      <c r="CED749" s="479"/>
      <c r="CEE749" s="479"/>
      <c r="CEF749" s="479"/>
      <c r="CEG749" s="479"/>
      <c r="CEH749" s="479"/>
      <c r="CEI749" s="479"/>
      <c r="CEJ749" s="479"/>
      <c r="CEK749" s="479"/>
      <c r="CEL749" s="479"/>
      <c r="CEM749" s="479"/>
      <c r="CEN749" s="479"/>
      <c r="CEO749" s="479"/>
      <c r="CEP749" s="479"/>
      <c r="CEQ749" s="479"/>
      <c r="CER749" s="479"/>
      <c r="CES749" s="479"/>
      <c r="CET749" s="479"/>
      <c r="CEU749" s="479"/>
      <c r="CEV749" s="479"/>
      <c r="CEW749" s="479"/>
      <c r="CEX749" s="479"/>
      <c r="CEY749" s="479"/>
      <c r="CEZ749" s="479"/>
      <c r="CFA749" s="479"/>
      <c r="CFB749" s="479"/>
      <c r="CFC749" s="479"/>
      <c r="CFD749" s="479"/>
      <c r="CFE749" s="479"/>
      <c r="CFF749" s="479"/>
      <c r="CFG749" s="479"/>
      <c r="CFH749" s="479"/>
      <c r="CFI749" s="479"/>
      <c r="CFJ749" s="479"/>
      <c r="CFK749" s="479"/>
      <c r="CFL749" s="479"/>
      <c r="CFM749" s="479"/>
      <c r="CFN749" s="479"/>
      <c r="CFO749" s="479"/>
      <c r="CFP749" s="479"/>
      <c r="CFQ749" s="479"/>
      <c r="CFR749" s="479"/>
      <c r="CFS749" s="479"/>
      <c r="CFT749" s="479"/>
      <c r="CFU749" s="479"/>
      <c r="CFV749" s="479"/>
      <c r="CFW749" s="479"/>
      <c r="CFX749" s="479"/>
      <c r="CFY749" s="479"/>
      <c r="CFZ749" s="479"/>
      <c r="CGA749" s="479"/>
      <c r="CGB749" s="479"/>
      <c r="CGC749" s="479"/>
      <c r="CGD749" s="479"/>
      <c r="CGE749" s="479"/>
      <c r="CGF749" s="479"/>
      <c r="CGG749" s="479"/>
      <c r="CGH749" s="479"/>
      <c r="CGI749" s="479"/>
      <c r="CGJ749" s="479"/>
      <c r="CGK749" s="479"/>
      <c r="CGL749" s="479"/>
      <c r="CGM749" s="479"/>
      <c r="CGN749" s="479"/>
      <c r="CGO749" s="479"/>
      <c r="CGP749" s="479"/>
      <c r="CGQ749" s="479"/>
      <c r="CGR749" s="479"/>
      <c r="CGS749" s="479"/>
      <c r="CGT749" s="479"/>
      <c r="CGU749" s="479"/>
      <c r="CGV749" s="479"/>
      <c r="CGW749" s="479"/>
      <c r="CGX749" s="479"/>
      <c r="CGY749" s="479"/>
      <c r="CGZ749" s="479"/>
      <c r="CHA749" s="479"/>
      <c r="CHB749" s="479"/>
      <c r="CHC749" s="479"/>
      <c r="CHD749" s="479"/>
      <c r="CHE749" s="479"/>
      <c r="CHF749" s="479"/>
      <c r="CHG749" s="479"/>
      <c r="CHH749" s="479"/>
      <c r="CHI749" s="479"/>
      <c r="CHJ749" s="479"/>
      <c r="CHK749" s="479"/>
      <c r="CHL749" s="479"/>
      <c r="CHM749" s="479"/>
      <c r="CHN749" s="479"/>
      <c r="CHO749" s="479"/>
      <c r="CHP749" s="479"/>
      <c r="CHQ749" s="479"/>
      <c r="CHR749" s="479"/>
      <c r="CHS749" s="479"/>
      <c r="CHT749" s="479"/>
      <c r="CHU749" s="479"/>
      <c r="CHV749" s="479"/>
      <c r="CHW749" s="479"/>
      <c r="CHX749" s="479"/>
      <c r="CHY749" s="479"/>
      <c r="CHZ749" s="479"/>
      <c r="CIA749" s="479"/>
      <c r="CIB749" s="479"/>
      <c r="CIC749" s="479"/>
      <c r="CID749" s="479"/>
      <c r="CIE749" s="479"/>
      <c r="CIF749" s="479"/>
      <c r="CIG749" s="479"/>
      <c r="CIH749" s="479"/>
      <c r="CII749" s="479"/>
      <c r="CIJ749" s="479"/>
      <c r="CIK749" s="479"/>
      <c r="CIL749" s="479"/>
      <c r="CIM749" s="479"/>
      <c r="CIN749" s="479"/>
      <c r="CIO749" s="479"/>
      <c r="CIP749" s="479"/>
      <c r="CIQ749" s="479"/>
      <c r="CIR749" s="479"/>
      <c r="CIS749" s="479"/>
      <c r="CIT749" s="479"/>
      <c r="CIU749" s="479"/>
      <c r="CIV749" s="479"/>
      <c r="CIW749" s="479"/>
      <c r="CIX749" s="479"/>
      <c r="CIY749" s="479"/>
      <c r="CIZ749" s="479"/>
      <c r="CJA749" s="479"/>
      <c r="CJB749" s="479"/>
      <c r="CJC749" s="479"/>
      <c r="CJD749" s="479"/>
      <c r="CJE749" s="479"/>
      <c r="CJF749" s="479"/>
      <c r="CJG749" s="479"/>
      <c r="CJH749" s="479"/>
      <c r="CJI749" s="479"/>
      <c r="CJJ749" s="479"/>
      <c r="CJK749" s="479"/>
      <c r="CJL749" s="479"/>
      <c r="CJM749" s="479"/>
      <c r="CJN749" s="479"/>
      <c r="CJO749" s="479"/>
      <c r="CJP749" s="479"/>
      <c r="CJQ749" s="479"/>
      <c r="CJR749" s="479"/>
      <c r="CJS749" s="479"/>
      <c r="CJT749" s="479"/>
      <c r="CJU749" s="479"/>
      <c r="CJV749" s="479"/>
      <c r="CJW749" s="479"/>
      <c r="CJX749" s="479"/>
      <c r="CJY749" s="479"/>
      <c r="CJZ749" s="479"/>
      <c r="CKA749" s="479"/>
      <c r="CKB749" s="479"/>
      <c r="CKC749" s="479"/>
      <c r="CKD749" s="479"/>
      <c r="CKE749" s="479"/>
      <c r="CKF749" s="479"/>
      <c r="CKG749" s="479"/>
      <c r="CKH749" s="479"/>
      <c r="CKI749" s="479"/>
      <c r="CKJ749" s="479"/>
      <c r="CKK749" s="479"/>
      <c r="CKL749" s="479"/>
      <c r="CKM749" s="479"/>
      <c r="CKN749" s="479"/>
      <c r="CKO749" s="479"/>
      <c r="CKP749" s="479"/>
      <c r="CKQ749" s="479"/>
      <c r="CKR749" s="479"/>
      <c r="CKS749" s="479"/>
      <c r="CKT749" s="479"/>
      <c r="CKU749" s="479"/>
      <c r="CKV749" s="479"/>
      <c r="CKW749" s="479"/>
      <c r="CKX749" s="479"/>
      <c r="CKY749" s="479"/>
      <c r="CKZ749" s="479"/>
      <c r="CLA749" s="479"/>
      <c r="CLB749" s="479"/>
      <c r="CLC749" s="479"/>
      <c r="CLD749" s="479"/>
      <c r="CLE749" s="479"/>
      <c r="CLF749" s="479"/>
      <c r="CLG749" s="479"/>
      <c r="CLH749" s="479"/>
      <c r="CLI749" s="479"/>
      <c r="CLJ749" s="479"/>
      <c r="CLK749" s="479"/>
      <c r="CLL749" s="479"/>
      <c r="CLM749" s="479"/>
      <c r="CLN749" s="479"/>
      <c r="CLO749" s="479"/>
      <c r="CLP749" s="479"/>
      <c r="CLQ749" s="479"/>
      <c r="CLR749" s="479"/>
      <c r="CLS749" s="479"/>
      <c r="CLT749" s="479"/>
      <c r="CLU749" s="479"/>
      <c r="CLV749" s="479"/>
      <c r="CLW749" s="479"/>
      <c r="CLX749" s="479"/>
      <c r="CLY749" s="479"/>
      <c r="CLZ749" s="479"/>
      <c r="CMA749" s="479"/>
      <c r="CMB749" s="479"/>
      <c r="CMC749" s="479"/>
      <c r="CMD749" s="479"/>
      <c r="CME749" s="479"/>
      <c r="CMF749" s="479"/>
      <c r="CMG749" s="479"/>
      <c r="CMH749" s="479"/>
      <c r="CMI749" s="479"/>
      <c r="CMJ749" s="479"/>
      <c r="CMK749" s="479"/>
      <c r="CML749" s="479"/>
      <c r="CMM749" s="479"/>
      <c r="CMN749" s="479"/>
      <c r="CMO749" s="479"/>
      <c r="CMP749" s="479"/>
      <c r="CMQ749" s="479"/>
      <c r="CMR749" s="479"/>
      <c r="CMS749" s="479"/>
      <c r="CMT749" s="479"/>
      <c r="CMU749" s="479"/>
      <c r="CMV749" s="479"/>
      <c r="CMW749" s="479"/>
      <c r="CMX749" s="479"/>
      <c r="CMY749" s="479"/>
      <c r="CMZ749" s="479"/>
      <c r="CNA749" s="479"/>
      <c r="CNB749" s="479"/>
      <c r="CNC749" s="479"/>
      <c r="CND749" s="479"/>
      <c r="CNE749" s="479"/>
      <c r="CNF749" s="479"/>
      <c r="CNG749" s="479"/>
      <c r="CNH749" s="479"/>
      <c r="CNI749" s="479"/>
      <c r="CNJ749" s="479"/>
      <c r="CNK749" s="479"/>
      <c r="CNL749" s="479"/>
      <c r="CNM749" s="479"/>
      <c r="CNN749" s="479"/>
      <c r="CNO749" s="479"/>
      <c r="CNP749" s="479"/>
      <c r="CNQ749" s="479"/>
      <c r="CNR749" s="479"/>
      <c r="CNS749" s="479"/>
      <c r="CNT749" s="479"/>
      <c r="CNU749" s="479"/>
      <c r="CNV749" s="479"/>
      <c r="CNW749" s="479"/>
      <c r="CNX749" s="479"/>
      <c r="CNY749" s="479"/>
      <c r="CNZ749" s="479"/>
      <c r="COA749" s="479"/>
      <c r="COB749" s="479"/>
      <c r="COC749" s="479"/>
      <c r="COD749" s="479"/>
      <c r="COE749" s="479"/>
      <c r="COF749" s="479"/>
      <c r="COG749" s="479"/>
      <c r="COH749" s="479"/>
      <c r="COI749" s="479"/>
      <c r="COJ749" s="479"/>
      <c r="COK749" s="479"/>
      <c r="COL749" s="479"/>
      <c r="COM749" s="479"/>
      <c r="CON749" s="479"/>
      <c r="COO749" s="479"/>
      <c r="COP749" s="479"/>
      <c r="COQ749" s="479"/>
      <c r="COR749" s="479"/>
      <c r="COS749" s="479"/>
      <c r="COT749" s="479"/>
      <c r="COU749" s="479"/>
      <c r="COV749" s="479"/>
      <c r="COW749" s="479"/>
      <c r="COX749" s="479"/>
      <c r="COY749" s="479"/>
      <c r="COZ749" s="479"/>
      <c r="CPA749" s="479"/>
      <c r="CPB749" s="479"/>
      <c r="CPC749" s="479"/>
      <c r="CPD749" s="479"/>
      <c r="CPE749" s="479"/>
      <c r="CPF749" s="479"/>
      <c r="CPG749" s="479"/>
      <c r="CPH749" s="479"/>
      <c r="CPI749" s="479"/>
      <c r="CPJ749" s="479"/>
      <c r="CPK749" s="479"/>
      <c r="CPL749" s="479"/>
      <c r="CPM749" s="479"/>
      <c r="CPN749" s="479"/>
      <c r="CPO749" s="479"/>
      <c r="CPP749" s="479"/>
      <c r="CPQ749" s="479"/>
      <c r="CPR749" s="479"/>
      <c r="CPS749" s="479"/>
      <c r="CPT749" s="479"/>
      <c r="CPU749" s="479"/>
      <c r="CPV749" s="479"/>
      <c r="CPW749" s="479"/>
      <c r="CPX749" s="479"/>
      <c r="CPY749" s="479"/>
      <c r="CPZ749" s="479"/>
      <c r="CQA749" s="479"/>
      <c r="CQB749" s="479"/>
      <c r="CQC749" s="479"/>
      <c r="CQD749" s="479"/>
      <c r="CQE749" s="479"/>
      <c r="CQF749" s="479"/>
      <c r="CQG749" s="479"/>
      <c r="CQH749" s="479"/>
      <c r="CQI749" s="479"/>
      <c r="CQJ749" s="479"/>
      <c r="CQK749" s="479"/>
      <c r="CQL749" s="479"/>
      <c r="CQM749" s="479"/>
      <c r="CQN749" s="479"/>
      <c r="CQO749" s="479"/>
      <c r="CQP749" s="479"/>
      <c r="CQQ749" s="479"/>
      <c r="CQR749" s="479"/>
      <c r="CQS749" s="479"/>
      <c r="CQT749" s="479"/>
      <c r="CQU749" s="479"/>
      <c r="CQV749" s="479"/>
      <c r="CQW749" s="479"/>
      <c r="CQX749" s="479"/>
      <c r="CQY749" s="479"/>
      <c r="CQZ749" s="479"/>
      <c r="CRA749" s="479"/>
      <c r="CRB749" s="479"/>
      <c r="CRC749" s="479"/>
      <c r="CRD749" s="479"/>
      <c r="CRE749" s="479"/>
      <c r="CRF749" s="479"/>
      <c r="CRG749" s="479"/>
      <c r="CRH749" s="479"/>
      <c r="CRI749" s="479"/>
      <c r="CRJ749" s="479"/>
      <c r="CRK749" s="479"/>
      <c r="CRL749" s="479"/>
      <c r="CRM749" s="479"/>
      <c r="CRN749" s="479"/>
      <c r="CRO749" s="479"/>
      <c r="CRP749" s="479"/>
      <c r="CRQ749" s="479"/>
      <c r="CRR749" s="479"/>
      <c r="CRS749" s="479"/>
      <c r="CRT749" s="479"/>
      <c r="CRU749" s="479"/>
      <c r="CRV749" s="479"/>
      <c r="CRW749" s="479"/>
      <c r="CRX749" s="479"/>
      <c r="CRY749" s="479"/>
      <c r="CRZ749" s="479"/>
      <c r="CSA749" s="479"/>
      <c r="CSB749" s="479"/>
      <c r="CSC749" s="479"/>
      <c r="CSD749" s="479"/>
      <c r="CSE749" s="479"/>
      <c r="CSF749" s="479"/>
      <c r="CSG749" s="479"/>
      <c r="CSH749" s="479"/>
      <c r="CSI749" s="479"/>
      <c r="CSJ749" s="479"/>
      <c r="CSK749" s="479"/>
      <c r="CSL749" s="479"/>
      <c r="CSM749" s="479"/>
      <c r="CSN749" s="479"/>
      <c r="CSO749" s="479"/>
      <c r="CSP749" s="479"/>
      <c r="CSQ749" s="479"/>
      <c r="CSR749" s="479"/>
      <c r="CSS749" s="479"/>
      <c r="CST749" s="479"/>
      <c r="CSU749" s="479"/>
      <c r="CSV749" s="479"/>
      <c r="CSW749" s="479"/>
      <c r="CSX749" s="479"/>
      <c r="CSY749" s="479"/>
      <c r="CSZ749" s="479"/>
      <c r="CTA749" s="479"/>
      <c r="CTB749" s="479"/>
      <c r="CTC749" s="479"/>
      <c r="CTD749" s="479"/>
      <c r="CTE749" s="479"/>
      <c r="CTF749" s="479"/>
      <c r="CTG749" s="479"/>
      <c r="CTH749" s="479"/>
      <c r="CTI749" s="479"/>
      <c r="CTJ749" s="479"/>
      <c r="CTK749" s="479"/>
      <c r="CTL749" s="479"/>
      <c r="CTM749" s="479"/>
      <c r="CTN749" s="479"/>
      <c r="CTO749" s="479"/>
      <c r="CTP749" s="479"/>
      <c r="CTQ749" s="479"/>
      <c r="CTR749" s="479"/>
      <c r="CTS749" s="479"/>
      <c r="CTT749" s="479"/>
      <c r="CTU749" s="479"/>
      <c r="CTV749" s="479"/>
      <c r="CTW749" s="479"/>
      <c r="CTX749" s="479"/>
      <c r="CTY749" s="479"/>
      <c r="CTZ749" s="479"/>
      <c r="CUA749" s="479"/>
      <c r="CUB749" s="479"/>
      <c r="CUC749" s="479"/>
      <c r="CUD749" s="479"/>
      <c r="CUE749" s="479"/>
      <c r="CUF749" s="479"/>
      <c r="CUG749" s="479"/>
      <c r="CUH749" s="479"/>
      <c r="CUI749" s="479"/>
      <c r="CUJ749" s="479"/>
      <c r="CUK749" s="479"/>
      <c r="CUL749" s="479"/>
      <c r="CUM749" s="479"/>
      <c r="CUN749" s="479"/>
      <c r="CUO749" s="479"/>
      <c r="CUP749" s="479"/>
      <c r="CUQ749" s="479"/>
      <c r="CUR749" s="479"/>
      <c r="CUS749" s="479"/>
      <c r="CUT749" s="479"/>
      <c r="CUU749" s="479"/>
      <c r="CUV749" s="479"/>
      <c r="CUW749" s="479"/>
      <c r="CUX749" s="479"/>
      <c r="CUY749" s="479"/>
      <c r="CUZ749" s="479"/>
      <c r="CVA749" s="479"/>
      <c r="CVB749" s="479"/>
      <c r="CVC749" s="479"/>
      <c r="CVD749" s="479"/>
      <c r="CVE749" s="479"/>
      <c r="CVF749" s="479"/>
      <c r="CVG749" s="479"/>
      <c r="CVH749" s="479"/>
      <c r="CVI749" s="479"/>
      <c r="CVJ749" s="479"/>
      <c r="CVK749" s="479"/>
      <c r="CVL749" s="479"/>
      <c r="CVM749" s="479"/>
      <c r="CVN749" s="479"/>
      <c r="CVO749" s="479"/>
      <c r="CVP749" s="479"/>
      <c r="CVQ749" s="479"/>
      <c r="CVR749" s="479"/>
      <c r="CVS749" s="479"/>
      <c r="CVT749" s="479"/>
      <c r="CVU749" s="479"/>
      <c r="CVV749" s="479"/>
      <c r="CVW749" s="479"/>
      <c r="CVX749" s="479"/>
      <c r="CVY749" s="479"/>
      <c r="CVZ749" s="479"/>
      <c r="CWA749" s="479"/>
      <c r="CWB749" s="479"/>
      <c r="CWC749" s="479"/>
      <c r="CWD749" s="479"/>
      <c r="CWE749" s="479"/>
      <c r="CWF749" s="479"/>
      <c r="CWG749" s="479"/>
      <c r="CWH749" s="479"/>
      <c r="CWI749" s="479"/>
      <c r="CWJ749" s="479"/>
      <c r="CWK749" s="479"/>
      <c r="CWL749" s="479"/>
      <c r="CWM749" s="479"/>
      <c r="CWN749" s="479"/>
      <c r="CWO749" s="479"/>
      <c r="CWP749" s="479"/>
      <c r="CWQ749" s="479"/>
      <c r="CWR749" s="479"/>
      <c r="CWS749" s="479"/>
      <c r="CWT749" s="479"/>
      <c r="CWU749" s="479"/>
      <c r="CWV749" s="479"/>
      <c r="CWW749" s="479"/>
      <c r="CWX749" s="479"/>
      <c r="CWY749" s="479"/>
      <c r="CWZ749" s="479"/>
      <c r="CXA749" s="479"/>
      <c r="CXB749" s="479"/>
      <c r="CXC749" s="479"/>
      <c r="CXD749" s="479"/>
      <c r="CXE749" s="479"/>
      <c r="CXF749" s="479"/>
      <c r="CXG749" s="479"/>
      <c r="CXH749" s="479"/>
      <c r="CXI749" s="479"/>
      <c r="CXJ749" s="479"/>
      <c r="CXK749" s="479"/>
      <c r="CXL749" s="479"/>
      <c r="CXM749" s="479"/>
      <c r="CXN749" s="479"/>
      <c r="CXO749" s="479"/>
      <c r="CXP749" s="479"/>
      <c r="CXQ749" s="479"/>
      <c r="CXR749" s="479"/>
      <c r="CXS749" s="479"/>
      <c r="CXT749" s="479"/>
      <c r="CXU749" s="479"/>
      <c r="CXV749" s="479"/>
      <c r="CXW749" s="479"/>
      <c r="CXX749" s="479"/>
      <c r="CXY749" s="479"/>
      <c r="CXZ749" s="479"/>
      <c r="CYA749" s="479"/>
      <c r="CYB749" s="479"/>
      <c r="CYC749" s="479"/>
      <c r="CYD749" s="479"/>
      <c r="CYE749" s="479"/>
      <c r="CYF749" s="479"/>
      <c r="CYG749" s="479"/>
      <c r="CYH749" s="479"/>
      <c r="CYI749" s="479"/>
      <c r="CYJ749" s="479"/>
      <c r="CYK749" s="479"/>
      <c r="CYL749" s="479"/>
      <c r="CYM749" s="479"/>
      <c r="CYN749" s="479"/>
      <c r="CYO749" s="479"/>
      <c r="CYP749" s="479"/>
      <c r="CYQ749" s="479"/>
      <c r="CYR749" s="479"/>
      <c r="CYS749" s="479"/>
      <c r="CYT749" s="479"/>
      <c r="CYU749" s="479"/>
      <c r="CYV749" s="479"/>
      <c r="CYW749" s="479"/>
      <c r="CYX749" s="479"/>
      <c r="CYY749" s="479"/>
      <c r="CYZ749" s="479"/>
      <c r="CZA749" s="479"/>
      <c r="CZB749" s="479"/>
      <c r="CZC749" s="479"/>
      <c r="CZD749" s="479"/>
      <c r="CZE749" s="479"/>
      <c r="CZF749" s="479"/>
      <c r="CZG749" s="479"/>
      <c r="CZH749" s="479"/>
      <c r="CZI749" s="479"/>
      <c r="CZJ749" s="479"/>
      <c r="CZK749" s="479"/>
      <c r="CZL749" s="479"/>
      <c r="CZM749" s="479"/>
      <c r="CZN749" s="479"/>
      <c r="CZO749" s="479"/>
      <c r="CZP749" s="479"/>
      <c r="CZQ749" s="479"/>
      <c r="CZR749" s="479"/>
      <c r="CZS749" s="479"/>
      <c r="CZT749" s="479"/>
      <c r="CZU749" s="479"/>
      <c r="CZV749" s="479"/>
      <c r="CZW749" s="479"/>
      <c r="CZX749" s="479"/>
      <c r="CZY749" s="479"/>
      <c r="CZZ749" s="479"/>
      <c r="DAA749" s="479"/>
      <c r="DAB749" s="479"/>
      <c r="DAC749" s="479"/>
      <c r="DAD749" s="479"/>
      <c r="DAE749" s="479"/>
      <c r="DAF749" s="479"/>
      <c r="DAG749" s="479"/>
      <c r="DAH749" s="479"/>
      <c r="DAI749" s="479"/>
      <c r="DAJ749" s="479"/>
      <c r="DAK749" s="479"/>
      <c r="DAL749" s="479"/>
      <c r="DAM749" s="479"/>
      <c r="DAN749" s="479"/>
      <c r="DAO749" s="479"/>
      <c r="DAP749" s="479"/>
      <c r="DAQ749" s="479"/>
      <c r="DAR749" s="479"/>
      <c r="DAS749" s="479"/>
      <c r="DAT749" s="479"/>
      <c r="DAU749" s="479"/>
      <c r="DAV749" s="479"/>
      <c r="DAW749" s="479"/>
      <c r="DAX749" s="479"/>
      <c r="DAY749" s="479"/>
      <c r="DAZ749" s="479"/>
      <c r="DBA749" s="479"/>
      <c r="DBB749" s="479"/>
      <c r="DBC749" s="479"/>
      <c r="DBD749" s="479"/>
      <c r="DBE749" s="479"/>
      <c r="DBF749" s="479"/>
      <c r="DBG749" s="479"/>
      <c r="DBH749" s="479"/>
      <c r="DBI749" s="479"/>
      <c r="DBJ749" s="479"/>
      <c r="DBK749" s="479"/>
      <c r="DBL749" s="479"/>
      <c r="DBM749" s="479"/>
      <c r="DBN749" s="479"/>
      <c r="DBO749" s="479"/>
      <c r="DBP749" s="479"/>
      <c r="DBQ749" s="479"/>
      <c r="DBR749" s="479"/>
      <c r="DBS749" s="479"/>
      <c r="DBT749" s="479"/>
      <c r="DBU749" s="479"/>
      <c r="DBV749" s="479"/>
      <c r="DBW749" s="479"/>
      <c r="DBX749" s="479"/>
      <c r="DBY749" s="479"/>
      <c r="DBZ749" s="479"/>
      <c r="DCA749" s="479"/>
      <c r="DCB749" s="479"/>
      <c r="DCC749" s="479"/>
      <c r="DCD749" s="479"/>
      <c r="DCE749" s="479"/>
      <c r="DCF749" s="479"/>
      <c r="DCG749" s="479"/>
      <c r="DCH749" s="479"/>
      <c r="DCI749" s="479"/>
      <c r="DCJ749" s="479"/>
      <c r="DCK749" s="479"/>
      <c r="DCL749" s="479"/>
      <c r="DCM749" s="479"/>
      <c r="DCN749" s="479"/>
      <c r="DCO749" s="479"/>
      <c r="DCP749" s="479"/>
      <c r="DCQ749" s="479"/>
      <c r="DCR749" s="479"/>
      <c r="DCS749" s="479"/>
      <c r="DCT749" s="479"/>
      <c r="DCU749" s="479"/>
      <c r="DCV749" s="479"/>
      <c r="DCW749" s="479"/>
      <c r="DCX749" s="479"/>
      <c r="DCY749" s="479"/>
      <c r="DCZ749" s="479"/>
      <c r="DDA749" s="479"/>
      <c r="DDB749" s="479"/>
      <c r="DDC749" s="479"/>
      <c r="DDD749" s="479"/>
      <c r="DDE749" s="479"/>
      <c r="DDF749" s="479"/>
      <c r="DDG749" s="479"/>
      <c r="DDH749" s="479"/>
      <c r="DDI749" s="479"/>
      <c r="DDJ749" s="479"/>
      <c r="DDK749" s="479"/>
      <c r="DDL749" s="479"/>
      <c r="DDM749" s="479"/>
      <c r="DDN749" s="479"/>
      <c r="DDO749" s="479"/>
      <c r="DDP749" s="479"/>
      <c r="DDQ749" s="479"/>
      <c r="DDR749" s="479"/>
      <c r="DDS749" s="479"/>
      <c r="DDT749" s="479"/>
      <c r="DDU749" s="479"/>
      <c r="DDV749" s="479"/>
      <c r="DDW749" s="479"/>
      <c r="DDX749" s="479"/>
      <c r="DDY749" s="479"/>
      <c r="DDZ749" s="479"/>
      <c r="DEA749" s="479"/>
      <c r="DEB749" s="479"/>
      <c r="DEC749" s="479"/>
      <c r="DED749" s="479"/>
      <c r="DEE749" s="479"/>
      <c r="DEF749" s="479"/>
      <c r="DEG749" s="479"/>
      <c r="DEH749" s="479"/>
      <c r="DEI749" s="479"/>
      <c r="DEJ749" s="479"/>
      <c r="DEK749" s="479"/>
      <c r="DEL749" s="479"/>
      <c r="DEM749" s="479"/>
      <c r="DEN749" s="479"/>
      <c r="DEO749" s="479"/>
      <c r="DEP749" s="479"/>
      <c r="DEQ749" s="479"/>
      <c r="DER749" s="479"/>
      <c r="DES749" s="479"/>
      <c r="DET749" s="479"/>
      <c r="DEU749" s="479"/>
      <c r="DEV749" s="479"/>
      <c r="DEW749" s="479"/>
      <c r="DEX749" s="479"/>
      <c r="DEY749" s="479"/>
      <c r="DEZ749" s="479"/>
      <c r="DFA749" s="479"/>
      <c r="DFB749" s="479"/>
      <c r="DFC749" s="479"/>
      <c r="DFD749" s="479"/>
      <c r="DFE749" s="479"/>
      <c r="DFF749" s="479"/>
      <c r="DFG749" s="479"/>
      <c r="DFH749" s="479"/>
      <c r="DFI749" s="479"/>
      <c r="DFJ749" s="479"/>
      <c r="DFK749" s="479"/>
      <c r="DFL749" s="479"/>
      <c r="DFM749" s="479"/>
      <c r="DFN749" s="479"/>
      <c r="DFO749" s="479"/>
      <c r="DFP749" s="479"/>
      <c r="DFQ749" s="479"/>
      <c r="DFR749" s="479"/>
      <c r="DFS749" s="479"/>
      <c r="DFT749" s="479"/>
      <c r="DFU749" s="479"/>
      <c r="DFV749" s="479"/>
      <c r="DFW749" s="479"/>
      <c r="DFX749" s="479"/>
      <c r="DFY749" s="479"/>
      <c r="DFZ749" s="479"/>
      <c r="DGA749" s="479"/>
      <c r="DGB749" s="479"/>
      <c r="DGC749" s="479"/>
      <c r="DGD749" s="479"/>
      <c r="DGE749" s="479"/>
      <c r="DGF749" s="479"/>
      <c r="DGG749" s="479"/>
      <c r="DGH749" s="479"/>
      <c r="DGI749" s="479"/>
      <c r="DGJ749" s="479"/>
      <c r="DGK749" s="479"/>
      <c r="DGL749" s="479"/>
      <c r="DGM749" s="479"/>
      <c r="DGN749" s="479"/>
      <c r="DGO749" s="479"/>
      <c r="DGP749" s="479"/>
      <c r="DGQ749" s="479"/>
      <c r="DGR749" s="479"/>
      <c r="DGS749" s="479"/>
      <c r="DGT749" s="479"/>
      <c r="DGU749" s="479"/>
      <c r="DGV749" s="479"/>
      <c r="DGW749" s="479"/>
      <c r="DGX749" s="479"/>
      <c r="DGY749" s="479"/>
      <c r="DGZ749" s="479"/>
      <c r="DHA749" s="479"/>
      <c r="DHB749" s="479"/>
      <c r="DHC749" s="479"/>
      <c r="DHD749" s="479"/>
      <c r="DHE749" s="479"/>
      <c r="DHF749" s="479"/>
      <c r="DHG749" s="479"/>
      <c r="DHH749" s="479"/>
      <c r="DHI749" s="479"/>
      <c r="DHJ749" s="479"/>
      <c r="DHK749" s="479"/>
      <c r="DHL749" s="479"/>
      <c r="DHM749" s="479"/>
      <c r="DHN749" s="479"/>
      <c r="DHO749" s="479"/>
      <c r="DHP749" s="479"/>
      <c r="DHQ749" s="479"/>
      <c r="DHR749" s="479"/>
      <c r="DHS749" s="479"/>
      <c r="DHT749" s="479"/>
      <c r="DHU749" s="479"/>
      <c r="DHV749" s="479"/>
      <c r="DHW749" s="479"/>
      <c r="DHX749" s="479"/>
      <c r="DHY749" s="479"/>
      <c r="DHZ749" s="479"/>
      <c r="DIA749" s="479"/>
      <c r="DIB749" s="479"/>
      <c r="DIC749" s="479"/>
      <c r="DID749" s="479"/>
      <c r="DIE749" s="479"/>
      <c r="DIF749" s="479"/>
      <c r="DIG749" s="479"/>
      <c r="DIH749" s="479"/>
      <c r="DII749" s="479"/>
      <c r="DIJ749" s="479"/>
      <c r="DIK749" s="479"/>
      <c r="DIL749" s="479"/>
      <c r="DIM749" s="479"/>
      <c r="DIN749" s="479"/>
      <c r="DIO749" s="479"/>
      <c r="DIP749" s="479"/>
      <c r="DIQ749" s="479"/>
      <c r="DIR749" s="479"/>
      <c r="DIS749" s="479"/>
      <c r="DIT749" s="479"/>
      <c r="DIU749" s="479"/>
      <c r="DIV749" s="479"/>
      <c r="DIW749" s="479"/>
      <c r="DIX749" s="479"/>
      <c r="DIY749" s="479"/>
      <c r="DIZ749" s="479"/>
      <c r="DJA749" s="479"/>
      <c r="DJB749" s="479"/>
      <c r="DJC749" s="479"/>
      <c r="DJD749" s="479"/>
      <c r="DJE749" s="479"/>
      <c r="DJF749" s="479"/>
      <c r="DJG749" s="479"/>
      <c r="DJH749" s="479"/>
      <c r="DJI749" s="479"/>
      <c r="DJJ749" s="479"/>
      <c r="DJK749" s="479"/>
      <c r="DJL749" s="479"/>
      <c r="DJM749" s="479"/>
      <c r="DJN749" s="479"/>
      <c r="DJO749" s="479"/>
      <c r="DJP749" s="479"/>
      <c r="DJQ749" s="479"/>
      <c r="DJR749" s="479"/>
      <c r="DJS749" s="479"/>
      <c r="DJT749" s="479"/>
      <c r="DJU749" s="479"/>
      <c r="DJV749" s="479"/>
      <c r="DJW749" s="479"/>
      <c r="DJX749" s="479"/>
      <c r="DJY749" s="479"/>
      <c r="DJZ749" s="479"/>
      <c r="DKA749" s="479"/>
      <c r="DKB749" s="479"/>
      <c r="DKC749" s="479"/>
      <c r="DKD749" s="479"/>
      <c r="DKE749" s="479"/>
      <c r="DKF749" s="479"/>
      <c r="DKG749" s="479"/>
      <c r="DKH749" s="479"/>
      <c r="DKI749" s="479"/>
      <c r="DKJ749" s="479"/>
      <c r="DKK749" s="479"/>
      <c r="DKL749" s="479"/>
      <c r="DKM749" s="479"/>
      <c r="DKN749" s="479"/>
      <c r="DKO749" s="479"/>
      <c r="DKP749" s="479"/>
      <c r="DKQ749" s="479"/>
      <c r="DKR749" s="479"/>
      <c r="DKS749" s="479"/>
      <c r="DKT749" s="479"/>
      <c r="DKU749" s="479"/>
      <c r="DKV749" s="479"/>
      <c r="DKW749" s="479"/>
      <c r="DKX749" s="479"/>
      <c r="DKY749" s="479"/>
      <c r="DKZ749" s="479"/>
      <c r="DLA749" s="479"/>
      <c r="DLB749" s="479"/>
      <c r="DLC749" s="479"/>
      <c r="DLD749" s="479"/>
      <c r="DLE749" s="479"/>
      <c r="DLF749" s="479"/>
      <c r="DLG749" s="479"/>
      <c r="DLH749" s="479"/>
      <c r="DLI749" s="479"/>
      <c r="DLJ749" s="479"/>
      <c r="DLK749" s="479"/>
      <c r="DLL749" s="479"/>
      <c r="DLM749" s="479"/>
      <c r="DLN749" s="479"/>
      <c r="DLO749" s="479"/>
      <c r="DLP749" s="479"/>
      <c r="DLQ749" s="479"/>
      <c r="DLR749" s="479"/>
      <c r="DLS749" s="479"/>
      <c r="DLT749" s="479"/>
      <c r="DLU749" s="479"/>
      <c r="DLV749" s="479"/>
      <c r="DLW749" s="479"/>
      <c r="DLX749" s="479"/>
      <c r="DLY749" s="479"/>
      <c r="DLZ749" s="479"/>
      <c r="DMA749" s="479"/>
      <c r="DMB749" s="479"/>
      <c r="DMC749" s="479"/>
      <c r="DMD749" s="479"/>
      <c r="DME749" s="479"/>
      <c r="DMF749" s="479"/>
      <c r="DMG749" s="479"/>
      <c r="DMH749" s="479"/>
      <c r="DMI749" s="479"/>
      <c r="DMJ749" s="479"/>
      <c r="DMK749" s="479"/>
      <c r="DML749" s="479"/>
      <c r="DMM749" s="479"/>
      <c r="DMN749" s="479"/>
      <c r="DMO749" s="479"/>
      <c r="DMP749" s="479"/>
      <c r="DMQ749" s="479"/>
      <c r="DMR749" s="479"/>
      <c r="DMS749" s="479"/>
      <c r="DMT749" s="479"/>
      <c r="DMU749" s="479"/>
      <c r="DMV749" s="479"/>
      <c r="DMW749" s="479"/>
      <c r="DMX749" s="479"/>
      <c r="DMY749" s="479"/>
      <c r="DMZ749" s="479"/>
      <c r="DNA749" s="479"/>
      <c r="DNB749" s="479"/>
      <c r="DNC749" s="479"/>
      <c r="DND749" s="479"/>
      <c r="DNE749" s="479"/>
      <c r="DNF749" s="479"/>
      <c r="DNG749" s="479"/>
      <c r="DNH749" s="479"/>
      <c r="DNI749" s="479"/>
      <c r="DNJ749" s="479"/>
      <c r="DNK749" s="479"/>
      <c r="DNL749" s="479"/>
      <c r="DNM749" s="479"/>
      <c r="DNN749" s="479"/>
      <c r="DNO749" s="479"/>
      <c r="DNP749" s="479"/>
      <c r="DNQ749" s="479"/>
      <c r="DNR749" s="479"/>
      <c r="DNS749" s="479"/>
      <c r="DNT749" s="479"/>
      <c r="DNU749" s="479"/>
      <c r="DNV749" s="479"/>
      <c r="DNW749" s="479"/>
      <c r="DNX749" s="479"/>
      <c r="DNY749" s="479"/>
      <c r="DNZ749" s="479"/>
      <c r="DOA749" s="479"/>
      <c r="DOB749" s="479"/>
      <c r="DOC749" s="479"/>
      <c r="DOD749" s="479"/>
      <c r="DOE749" s="479"/>
      <c r="DOF749" s="479"/>
      <c r="DOG749" s="479"/>
      <c r="DOH749" s="479"/>
      <c r="DOI749" s="479"/>
      <c r="DOJ749" s="479"/>
      <c r="DOK749" s="479"/>
      <c r="DOL749" s="479"/>
      <c r="DOM749" s="479"/>
      <c r="DON749" s="479"/>
      <c r="DOO749" s="479"/>
      <c r="DOP749" s="479"/>
      <c r="DOQ749" s="479"/>
      <c r="DOR749" s="479"/>
      <c r="DOS749" s="479"/>
      <c r="DOT749" s="479"/>
      <c r="DOU749" s="479"/>
      <c r="DOV749" s="479"/>
      <c r="DOW749" s="479"/>
      <c r="DOX749" s="479"/>
      <c r="DOY749" s="479"/>
      <c r="DOZ749" s="479"/>
      <c r="DPA749" s="479"/>
      <c r="DPB749" s="479"/>
      <c r="DPC749" s="479"/>
      <c r="DPD749" s="479"/>
      <c r="DPE749" s="479"/>
      <c r="DPF749" s="479"/>
      <c r="DPG749" s="479"/>
      <c r="DPH749" s="479"/>
      <c r="DPI749" s="479"/>
      <c r="DPJ749" s="479"/>
      <c r="DPK749" s="479"/>
      <c r="DPL749" s="479"/>
      <c r="DPM749" s="479"/>
      <c r="DPN749" s="479"/>
      <c r="DPO749" s="479"/>
      <c r="DPP749" s="479"/>
      <c r="DPQ749" s="479"/>
      <c r="DPR749" s="479"/>
      <c r="DPS749" s="479"/>
      <c r="DPT749" s="479"/>
      <c r="DPU749" s="479"/>
      <c r="DPV749" s="479"/>
      <c r="DPW749" s="479"/>
      <c r="DPX749" s="479"/>
      <c r="DPY749" s="479"/>
      <c r="DPZ749" s="479"/>
      <c r="DQA749" s="479"/>
      <c r="DQB749" s="479"/>
      <c r="DQC749" s="479"/>
      <c r="DQD749" s="479"/>
      <c r="DQE749" s="479"/>
      <c r="DQF749" s="479"/>
      <c r="DQG749" s="479"/>
      <c r="DQH749" s="479"/>
      <c r="DQI749" s="479"/>
      <c r="DQJ749" s="479"/>
      <c r="DQK749" s="479"/>
      <c r="DQL749" s="479"/>
      <c r="DQM749" s="479"/>
      <c r="DQN749" s="479"/>
      <c r="DQO749" s="479"/>
      <c r="DQP749" s="479"/>
      <c r="DQQ749" s="479"/>
      <c r="DQR749" s="479"/>
      <c r="DQS749" s="479"/>
      <c r="DQT749" s="479"/>
      <c r="DQU749" s="479"/>
      <c r="DQV749" s="479"/>
      <c r="DQW749" s="479"/>
      <c r="DQX749" s="479"/>
      <c r="DQY749" s="479"/>
      <c r="DQZ749" s="479"/>
      <c r="DRA749" s="479"/>
      <c r="DRB749" s="479"/>
      <c r="DRC749" s="479"/>
      <c r="DRD749" s="479"/>
      <c r="DRE749" s="479"/>
      <c r="DRF749" s="479"/>
      <c r="DRG749" s="479"/>
      <c r="DRH749" s="479"/>
      <c r="DRI749" s="479"/>
      <c r="DRJ749" s="479"/>
      <c r="DRK749" s="479"/>
      <c r="DRL749" s="479"/>
      <c r="DRM749" s="479"/>
      <c r="DRN749" s="479"/>
      <c r="DRO749" s="479"/>
      <c r="DRP749" s="479"/>
      <c r="DRQ749" s="479"/>
      <c r="DRR749" s="479"/>
      <c r="DRS749" s="479"/>
      <c r="DRT749" s="479"/>
      <c r="DRU749" s="479"/>
      <c r="DRV749" s="479"/>
      <c r="DRW749" s="479"/>
      <c r="DRX749" s="479"/>
      <c r="DRY749" s="479"/>
      <c r="DRZ749" s="479"/>
      <c r="DSA749" s="479"/>
      <c r="DSB749" s="479"/>
      <c r="DSC749" s="479"/>
      <c r="DSD749" s="479"/>
      <c r="DSE749" s="479"/>
      <c r="DSF749" s="479"/>
      <c r="DSG749" s="479"/>
      <c r="DSH749" s="479"/>
      <c r="DSI749" s="479"/>
      <c r="DSJ749" s="479"/>
      <c r="DSK749" s="479"/>
      <c r="DSL749" s="479"/>
      <c r="DSM749" s="479"/>
      <c r="DSN749" s="479"/>
      <c r="DSO749" s="479"/>
      <c r="DSP749" s="479"/>
      <c r="DSQ749" s="479"/>
      <c r="DSR749" s="479"/>
      <c r="DSS749" s="479"/>
      <c r="DST749" s="479"/>
      <c r="DSU749" s="479"/>
      <c r="DSV749" s="479"/>
      <c r="DSW749" s="479"/>
      <c r="DSX749" s="479"/>
      <c r="DSY749" s="479"/>
      <c r="DSZ749" s="479"/>
      <c r="DTA749" s="479"/>
      <c r="DTB749" s="479"/>
      <c r="DTC749" s="479"/>
      <c r="DTD749" s="479"/>
      <c r="DTE749" s="479"/>
      <c r="DTF749" s="479"/>
      <c r="DTG749" s="479"/>
      <c r="DTH749" s="479"/>
      <c r="DTI749" s="479"/>
      <c r="DTJ749" s="479"/>
      <c r="DTK749" s="479"/>
      <c r="DTL749" s="479"/>
      <c r="DTM749" s="479"/>
      <c r="DTN749" s="479"/>
      <c r="DTO749" s="479"/>
      <c r="DTP749" s="479"/>
      <c r="DTQ749" s="479"/>
      <c r="DTR749" s="479"/>
      <c r="DTS749" s="479"/>
      <c r="DTT749" s="479"/>
      <c r="DTU749" s="479"/>
      <c r="DTV749" s="479"/>
      <c r="DTW749" s="479"/>
      <c r="DTX749" s="479"/>
      <c r="DTY749" s="479"/>
      <c r="DTZ749" s="479"/>
      <c r="DUA749" s="479"/>
      <c r="DUB749" s="479"/>
      <c r="DUC749" s="479"/>
      <c r="DUD749" s="479"/>
      <c r="DUE749" s="479"/>
      <c r="DUF749" s="479"/>
      <c r="DUG749" s="479"/>
      <c r="DUH749" s="479"/>
      <c r="DUI749" s="479"/>
      <c r="DUJ749" s="479"/>
      <c r="DUK749" s="479"/>
      <c r="DUL749" s="479"/>
      <c r="DUM749" s="479"/>
      <c r="DUN749" s="479"/>
      <c r="DUO749" s="479"/>
      <c r="DUP749" s="479"/>
      <c r="DUQ749" s="479"/>
      <c r="DUR749" s="479"/>
      <c r="DUS749" s="479"/>
      <c r="DUT749" s="479"/>
      <c r="DUU749" s="479"/>
      <c r="DUV749" s="479"/>
      <c r="DUW749" s="479"/>
      <c r="DUX749" s="479"/>
      <c r="DUY749" s="479"/>
      <c r="DUZ749" s="479"/>
      <c r="DVA749" s="479"/>
      <c r="DVB749" s="479"/>
      <c r="DVC749" s="479"/>
      <c r="DVD749" s="479"/>
      <c r="DVE749" s="479"/>
      <c r="DVF749" s="479"/>
      <c r="DVG749" s="479"/>
      <c r="DVH749" s="479"/>
      <c r="DVI749" s="479"/>
      <c r="DVJ749" s="479"/>
      <c r="DVK749" s="479"/>
      <c r="DVL749" s="479"/>
      <c r="DVM749" s="479"/>
      <c r="DVN749" s="479"/>
      <c r="DVO749" s="479"/>
      <c r="DVP749" s="479"/>
      <c r="DVQ749" s="479"/>
      <c r="DVR749" s="479"/>
      <c r="DVS749" s="479"/>
      <c r="DVT749" s="479"/>
      <c r="DVU749" s="479"/>
      <c r="DVV749" s="479"/>
      <c r="DVW749" s="479"/>
      <c r="DVX749" s="479"/>
      <c r="DVY749" s="479"/>
      <c r="DVZ749" s="479"/>
      <c r="DWA749" s="479"/>
      <c r="DWB749" s="479"/>
      <c r="DWC749" s="479"/>
      <c r="DWD749" s="479"/>
      <c r="DWE749" s="479"/>
      <c r="DWF749" s="479"/>
      <c r="DWG749" s="479"/>
      <c r="DWH749" s="479"/>
      <c r="DWI749" s="479"/>
      <c r="DWJ749" s="479"/>
      <c r="DWK749" s="479"/>
      <c r="DWL749" s="479"/>
      <c r="DWM749" s="479"/>
      <c r="DWN749" s="479"/>
      <c r="DWO749" s="479"/>
      <c r="DWP749" s="479"/>
      <c r="DWQ749" s="479"/>
      <c r="DWR749" s="479"/>
      <c r="DWS749" s="479"/>
      <c r="DWT749" s="479"/>
      <c r="DWU749" s="479"/>
      <c r="DWV749" s="479"/>
      <c r="DWW749" s="479"/>
      <c r="DWX749" s="479"/>
      <c r="DWY749" s="479"/>
      <c r="DWZ749" s="479"/>
      <c r="DXA749" s="479"/>
      <c r="DXB749" s="479"/>
      <c r="DXC749" s="479"/>
      <c r="DXD749" s="479"/>
      <c r="DXE749" s="479"/>
      <c r="DXF749" s="479"/>
      <c r="DXG749" s="479"/>
      <c r="DXH749" s="479"/>
      <c r="DXI749" s="479"/>
      <c r="DXJ749" s="479"/>
      <c r="DXK749" s="479"/>
      <c r="DXL749" s="479"/>
      <c r="DXM749" s="479"/>
      <c r="DXN749" s="479"/>
      <c r="DXO749" s="479"/>
      <c r="DXP749" s="479"/>
      <c r="DXQ749" s="479"/>
      <c r="DXR749" s="479"/>
      <c r="DXS749" s="479"/>
      <c r="DXT749" s="479"/>
      <c r="DXU749" s="479"/>
      <c r="DXV749" s="479"/>
      <c r="DXW749" s="479"/>
      <c r="DXX749" s="479"/>
      <c r="DXY749" s="479"/>
      <c r="DXZ749" s="479"/>
      <c r="DYA749" s="479"/>
      <c r="DYB749" s="479"/>
      <c r="DYC749" s="479"/>
      <c r="DYD749" s="479"/>
      <c r="DYE749" s="479"/>
      <c r="DYF749" s="479"/>
      <c r="DYG749" s="479"/>
      <c r="DYH749" s="479"/>
      <c r="DYI749" s="479"/>
      <c r="DYJ749" s="479"/>
      <c r="DYK749" s="479"/>
      <c r="DYL749" s="479"/>
      <c r="DYM749" s="479"/>
      <c r="DYN749" s="479"/>
      <c r="DYO749" s="479"/>
      <c r="DYP749" s="479"/>
      <c r="DYQ749" s="479"/>
      <c r="DYR749" s="479"/>
      <c r="DYS749" s="479"/>
      <c r="DYT749" s="479"/>
      <c r="DYU749" s="479"/>
      <c r="DYV749" s="479"/>
      <c r="DYW749" s="479"/>
      <c r="DYX749" s="479"/>
      <c r="DYY749" s="479"/>
      <c r="DYZ749" s="479"/>
      <c r="DZA749" s="479"/>
      <c r="DZB749" s="479"/>
      <c r="DZC749" s="479"/>
      <c r="DZD749" s="479"/>
      <c r="DZE749" s="479"/>
      <c r="DZF749" s="479"/>
      <c r="DZG749" s="479"/>
      <c r="DZH749" s="479"/>
      <c r="DZI749" s="479"/>
      <c r="DZJ749" s="479"/>
      <c r="DZK749" s="479"/>
      <c r="DZL749" s="479"/>
      <c r="DZM749" s="479"/>
      <c r="DZN749" s="479"/>
      <c r="DZO749" s="479"/>
      <c r="DZP749" s="479"/>
      <c r="DZQ749" s="479"/>
      <c r="DZR749" s="479"/>
      <c r="DZS749" s="479"/>
      <c r="DZT749" s="479"/>
      <c r="DZU749" s="479"/>
      <c r="DZV749" s="479"/>
      <c r="DZW749" s="479"/>
      <c r="DZX749" s="479"/>
      <c r="DZY749" s="479"/>
      <c r="DZZ749" s="479"/>
      <c r="EAA749" s="479"/>
      <c r="EAB749" s="479"/>
      <c r="EAC749" s="479"/>
      <c r="EAD749" s="479"/>
      <c r="EAE749" s="479"/>
      <c r="EAF749" s="479"/>
      <c r="EAG749" s="479"/>
      <c r="EAH749" s="479"/>
      <c r="EAI749" s="479"/>
      <c r="EAJ749" s="479"/>
      <c r="EAK749" s="479"/>
      <c r="EAL749" s="479"/>
      <c r="EAM749" s="479"/>
      <c r="EAN749" s="479"/>
      <c r="EAO749" s="479"/>
      <c r="EAP749" s="479"/>
      <c r="EAQ749" s="479"/>
      <c r="EAR749" s="479"/>
      <c r="EAS749" s="479"/>
      <c r="EAT749" s="479"/>
      <c r="EAU749" s="479"/>
      <c r="EAV749" s="479"/>
      <c r="EAW749" s="479"/>
      <c r="EAX749" s="479"/>
      <c r="EAY749" s="479"/>
      <c r="EAZ749" s="479"/>
      <c r="EBA749" s="479"/>
      <c r="EBB749" s="479"/>
      <c r="EBC749" s="479"/>
      <c r="EBD749" s="479"/>
      <c r="EBE749" s="479"/>
      <c r="EBF749" s="479"/>
      <c r="EBG749" s="479"/>
      <c r="EBH749" s="479"/>
      <c r="EBI749" s="479"/>
      <c r="EBJ749" s="479"/>
      <c r="EBK749" s="479"/>
      <c r="EBL749" s="479"/>
      <c r="EBM749" s="479"/>
      <c r="EBN749" s="479"/>
      <c r="EBO749" s="479"/>
      <c r="EBP749" s="479"/>
      <c r="EBQ749" s="479"/>
      <c r="EBR749" s="479"/>
      <c r="EBS749" s="479"/>
      <c r="EBT749" s="479"/>
      <c r="EBU749" s="479"/>
      <c r="EBV749" s="479"/>
      <c r="EBW749" s="479"/>
      <c r="EBX749" s="479"/>
      <c r="EBY749" s="479"/>
      <c r="EBZ749" s="479"/>
      <c r="ECA749" s="479"/>
      <c r="ECB749" s="479"/>
      <c r="ECC749" s="479"/>
      <c r="ECD749" s="479"/>
      <c r="ECE749" s="479"/>
      <c r="ECF749" s="479"/>
      <c r="ECG749" s="479"/>
      <c r="ECH749" s="479"/>
      <c r="ECI749" s="479"/>
      <c r="ECJ749" s="479"/>
      <c r="ECK749" s="479"/>
      <c r="ECL749" s="479"/>
      <c r="ECM749" s="479"/>
      <c r="ECN749" s="479"/>
      <c r="ECO749" s="479"/>
      <c r="ECP749" s="479"/>
      <c r="ECQ749" s="479"/>
      <c r="ECR749" s="479"/>
      <c r="ECS749" s="479"/>
      <c r="ECT749" s="479"/>
      <c r="ECU749" s="479"/>
      <c r="ECV749" s="479"/>
      <c r="ECW749" s="479"/>
      <c r="ECX749" s="479"/>
      <c r="ECY749" s="479"/>
      <c r="ECZ749" s="479"/>
      <c r="EDA749" s="479"/>
      <c r="EDB749" s="479"/>
      <c r="EDC749" s="479"/>
      <c r="EDD749" s="479"/>
      <c r="EDE749" s="479"/>
      <c r="EDF749" s="479"/>
      <c r="EDG749" s="479"/>
      <c r="EDH749" s="479"/>
      <c r="EDI749" s="479"/>
      <c r="EDJ749" s="479"/>
      <c r="EDK749" s="479"/>
      <c r="EDL749" s="479"/>
      <c r="EDM749" s="479"/>
      <c r="EDN749" s="479"/>
      <c r="EDO749" s="479"/>
      <c r="EDP749" s="479"/>
      <c r="EDQ749" s="479"/>
      <c r="EDR749" s="479"/>
      <c r="EDS749" s="479"/>
      <c r="EDT749" s="479"/>
      <c r="EDU749" s="479"/>
      <c r="EDV749" s="479"/>
      <c r="EDW749" s="479"/>
      <c r="EDX749" s="479"/>
      <c r="EDY749" s="479"/>
      <c r="EDZ749" s="479"/>
      <c r="EEA749" s="479"/>
      <c r="EEB749" s="479"/>
      <c r="EEC749" s="479"/>
      <c r="EED749" s="479"/>
      <c r="EEE749" s="479"/>
      <c r="EEF749" s="479"/>
      <c r="EEG749" s="479"/>
      <c r="EEH749" s="479"/>
      <c r="EEI749" s="479"/>
      <c r="EEJ749" s="479"/>
      <c r="EEK749" s="479"/>
      <c r="EEL749" s="479"/>
      <c r="EEM749" s="479"/>
      <c r="EEN749" s="479"/>
      <c r="EEO749" s="479"/>
      <c r="EEP749" s="479"/>
      <c r="EEQ749" s="479"/>
      <c r="EER749" s="479"/>
      <c r="EES749" s="479"/>
      <c r="EET749" s="479"/>
      <c r="EEU749" s="479"/>
      <c r="EEV749" s="479"/>
      <c r="EEW749" s="479"/>
      <c r="EEX749" s="479"/>
      <c r="EEY749" s="479"/>
      <c r="EEZ749" s="479"/>
      <c r="EFA749" s="479"/>
      <c r="EFB749" s="479"/>
      <c r="EFC749" s="479"/>
      <c r="EFD749" s="479"/>
      <c r="EFE749" s="479"/>
      <c r="EFF749" s="479"/>
      <c r="EFG749" s="479"/>
      <c r="EFH749" s="479"/>
      <c r="EFI749" s="479"/>
      <c r="EFJ749" s="479"/>
      <c r="EFK749" s="479"/>
      <c r="EFL749" s="479"/>
      <c r="EFM749" s="479"/>
      <c r="EFN749" s="479"/>
      <c r="EFO749" s="479"/>
      <c r="EFP749" s="479"/>
      <c r="EFQ749" s="479"/>
      <c r="EFR749" s="479"/>
      <c r="EFS749" s="479"/>
      <c r="EFT749" s="479"/>
      <c r="EFU749" s="479"/>
      <c r="EFV749" s="479"/>
      <c r="EFW749" s="479"/>
      <c r="EFX749" s="479"/>
      <c r="EFY749" s="479"/>
      <c r="EFZ749" s="479"/>
      <c r="EGA749" s="479"/>
      <c r="EGB749" s="479"/>
      <c r="EGC749" s="479"/>
      <c r="EGD749" s="479"/>
      <c r="EGE749" s="479"/>
      <c r="EGF749" s="479"/>
      <c r="EGG749" s="479"/>
      <c r="EGH749" s="479"/>
      <c r="EGI749" s="479"/>
      <c r="EGJ749" s="479"/>
      <c r="EGK749" s="479"/>
      <c r="EGL749" s="479"/>
      <c r="EGM749" s="479"/>
      <c r="EGN749" s="479"/>
      <c r="EGO749" s="479"/>
      <c r="EGP749" s="479"/>
      <c r="EGQ749" s="479"/>
      <c r="EGR749" s="479"/>
      <c r="EGS749" s="479"/>
      <c r="EGT749" s="479"/>
      <c r="EGU749" s="479"/>
      <c r="EGV749" s="479"/>
      <c r="EGW749" s="479"/>
      <c r="EGX749" s="479"/>
      <c r="EGY749" s="479"/>
      <c r="EGZ749" s="479"/>
      <c r="EHA749" s="479"/>
      <c r="EHB749" s="479"/>
      <c r="EHC749" s="479"/>
      <c r="EHD749" s="479"/>
      <c r="EHE749" s="479"/>
      <c r="EHF749" s="479"/>
      <c r="EHG749" s="479"/>
      <c r="EHH749" s="479"/>
      <c r="EHI749" s="479"/>
      <c r="EHJ749" s="479"/>
      <c r="EHK749" s="479"/>
      <c r="EHL749" s="479"/>
      <c r="EHM749" s="479"/>
      <c r="EHN749" s="479"/>
      <c r="EHO749" s="479"/>
      <c r="EHP749" s="479"/>
      <c r="EHQ749" s="479"/>
      <c r="EHR749" s="479"/>
      <c r="EHS749" s="479"/>
      <c r="EHT749" s="479"/>
      <c r="EHU749" s="479"/>
      <c r="EHV749" s="479"/>
      <c r="EHW749" s="479"/>
      <c r="EHX749" s="479"/>
      <c r="EHY749" s="479"/>
      <c r="EHZ749" s="479"/>
      <c r="EIA749" s="479"/>
      <c r="EIB749" s="479"/>
      <c r="EIC749" s="479"/>
      <c r="EID749" s="479"/>
      <c r="EIE749" s="479"/>
      <c r="EIF749" s="479"/>
      <c r="EIG749" s="479"/>
      <c r="EIH749" s="479"/>
      <c r="EII749" s="479"/>
      <c r="EIJ749" s="479"/>
      <c r="EIK749" s="479"/>
      <c r="EIL749" s="479"/>
      <c r="EIM749" s="479"/>
      <c r="EIN749" s="479"/>
      <c r="EIO749" s="479"/>
      <c r="EIP749" s="479"/>
      <c r="EIQ749" s="479"/>
      <c r="EIR749" s="479"/>
      <c r="EIS749" s="479"/>
      <c r="EIT749" s="479"/>
      <c r="EIU749" s="479"/>
      <c r="EIV749" s="479"/>
      <c r="EIW749" s="479"/>
      <c r="EIX749" s="479"/>
      <c r="EIY749" s="479"/>
      <c r="EIZ749" s="479"/>
      <c r="EJA749" s="479"/>
      <c r="EJB749" s="479"/>
      <c r="EJC749" s="479"/>
      <c r="EJD749" s="479"/>
      <c r="EJE749" s="479"/>
      <c r="EJF749" s="479"/>
      <c r="EJG749" s="479"/>
      <c r="EJH749" s="479"/>
      <c r="EJI749" s="479"/>
      <c r="EJJ749" s="479"/>
      <c r="EJK749" s="479"/>
      <c r="EJL749" s="479"/>
      <c r="EJM749" s="479"/>
      <c r="EJN749" s="479"/>
      <c r="EJO749" s="479"/>
      <c r="EJP749" s="479"/>
      <c r="EJQ749" s="479"/>
      <c r="EJR749" s="479"/>
      <c r="EJS749" s="479"/>
      <c r="EJT749" s="479"/>
      <c r="EJU749" s="479"/>
      <c r="EJV749" s="479"/>
      <c r="EJW749" s="479"/>
      <c r="EJX749" s="479"/>
      <c r="EJY749" s="479"/>
      <c r="EJZ749" s="479"/>
      <c r="EKA749" s="479"/>
      <c r="EKB749" s="479"/>
      <c r="EKC749" s="479"/>
      <c r="EKD749" s="479"/>
      <c r="EKE749" s="479"/>
      <c r="EKF749" s="479"/>
      <c r="EKG749" s="479"/>
      <c r="EKH749" s="479"/>
      <c r="EKI749" s="479"/>
      <c r="EKJ749" s="479"/>
      <c r="EKK749" s="479"/>
      <c r="EKL749" s="479"/>
      <c r="EKM749" s="479"/>
      <c r="EKN749" s="479"/>
      <c r="EKO749" s="479"/>
      <c r="EKP749" s="479"/>
      <c r="EKQ749" s="479"/>
      <c r="EKR749" s="479"/>
      <c r="EKS749" s="479"/>
      <c r="EKT749" s="479"/>
      <c r="EKU749" s="479"/>
      <c r="EKV749" s="479"/>
      <c r="EKW749" s="479"/>
      <c r="EKX749" s="479"/>
      <c r="EKY749" s="479"/>
      <c r="EKZ749" s="479"/>
      <c r="ELA749" s="479"/>
      <c r="ELB749" s="479"/>
      <c r="ELC749" s="479"/>
      <c r="ELD749" s="479"/>
      <c r="ELE749" s="479"/>
      <c r="ELF749" s="479"/>
      <c r="ELG749" s="479"/>
      <c r="ELH749" s="479"/>
      <c r="ELI749" s="479"/>
      <c r="ELJ749" s="479"/>
      <c r="ELK749" s="479"/>
      <c r="ELL749" s="479"/>
      <c r="ELM749" s="479"/>
      <c r="ELN749" s="479"/>
      <c r="ELO749" s="479"/>
      <c r="ELP749" s="479"/>
      <c r="ELQ749" s="479"/>
      <c r="ELR749" s="479"/>
      <c r="ELS749" s="479"/>
      <c r="ELT749" s="479"/>
      <c r="ELU749" s="479"/>
      <c r="ELV749" s="479"/>
      <c r="ELW749" s="479"/>
      <c r="ELX749" s="479"/>
      <c r="ELY749" s="479"/>
      <c r="ELZ749" s="479"/>
      <c r="EMA749" s="479"/>
      <c r="EMB749" s="479"/>
      <c r="EMC749" s="479"/>
      <c r="EMD749" s="479"/>
      <c r="EME749" s="479"/>
      <c r="EMF749" s="479"/>
      <c r="EMG749" s="479"/>
      <c r="EMH749" s="479"/>
      <c r="EMI749" s="479"/>
      <c r="EMJ749" s="479"/>
      <c r="EMK749" s="479"/>
      <c r="EML749" s="479"/>
      <c r="EMM749" s="479"/>
      <c r="EMN749" s="479"/>
      <c r="EMO749" s="479"/>
      <c r="EMP749" s="479"/>
      <c r="EMQ749" s="479"/>
      <c r="EMR749" s="479"/>
      <c r="EMS749" s="479"/>
      <c r="EMT749" s="479"/>
      <c r="EMU749" s="479"/>
      <c r="EMV749" s="479"/>
      <c r="EMW749" s="479"/>
      <c r="EMX749" s="479"/>
      <c r="EMY749" s="479"/>
      <c r="EMZ749" s="479"/>
      <c r="ENA749" s="479"/>
      <c r="ENB749" s="479"/>
      <c r="ENC749" s="479"/>
      <c r="END749" s="479"/>
      <c r="ENE749" s="479"/>
      <c r="ENF749" s="479"/>
      <c r="ENG749" s="479"/>
      <c r="ENH749" s="479"/>
      <c r="ENI749" s="479"/>
      <c r="ENJ749" s="479"/>
      <c r="ENK749" s="479"/>
      <c r="ENL749" s="479"/>
      <c r="ENM749" s="479"/>
      <c r="ENN749" s="479"/>
      <c r="ENO749" s="479"/>
      <c r="ENP749" s="479"/>
      <c r="ENQ749" s="479"/>
      <c r="ENR749" s="479"/>
      <c r="ENS749" s="479"/>
      <c r="ENT749" s="479"/>
      <c r="ENU749" s="479"/>
      <c r="ENV749" s="479"/>
      <c r="ENW749" s="479"/>
      <c r="ENX749" s="479"/>
      <c r="ENY749" s="479"/>
      <c r="ENZ749" s="479"/>
      <c r="EOA749" s="479"/>
      <c r="EOB749" s="479"/>
      <c r="EOC749" s="479"/>
      <c r="EOD749" s="479"/>
      <c r="EOE749" s="479"/>
      <c r="EOF749" s="479"/>
      <c r="EOG749" s="479"/>
      <c r="EOH749" s="479"/>
      <c r="EOI749" s="479"/>
      <c r="EOJ749" s="479"/>
      <c r="EOK749" s="479"/>
      <c r="EOL749" s="479"/>
      <c r="EOM749" s="479"/>
      <c r="EON749" s="479"/>
      <c r="EOO749" s="479"/>
      <c r="EOP749" s="479"/>
      <c r="EOQ749" s="479"/>
      <c r="EOR749" s="479"/>
      <c r="EOS749" s="479"/>
      <c r="EOT749" s="479"/>
      <c r="EOU749" s="479"/>
      <c r="EOV749" s="479"/>
      <c r="EOW749" s="479"/>
      <c r="EOX749" s="479"/>
      <c r="EOY749" s="479"/>
      <c r="EOZ749" s="479"/>
      <c r="EPA749" s="479"/>
      <c r="EPB749" s="479"/>
      <c r="EPC749" s="479"/>
      <c r="EPD749" s="479"/>
      <c r="EPE749" s="479"/>
      <c r="EPF749" s="479"/>
      <c r="EPG749" s="479"/>
      <c r="EPH749" s="479"/>
      <c r="EPI749" s="479"/>
      <c r="EPJ749" s="479"/>
      <c r="EPK749" s="479"/>
      <c r="EPL749" s="479"/>
      <c r="EPM749" s="479"/>
      <c r="EPN749" s="479"/>
      <c r="EPO749" s="479"/>
      <c r="EPP749" s="479"/>
      <c r="EPQ749" s="479"/>
      <c r="EPR749" s="479"/>
      <c r="EPS749" s="479"/>
      <c r="EPT749" s="479"/>
      <c r="EPU749" s="479"/>
      <c r="EPV749" s="479"/>
      <c r="EPW749" s="479"/>
      <c r="EPX749" s="479"/>
      <c r="EPY749" s="479"/>
      <c r="EPZ749" s="479"/>
      <c r="EQA749" s="479"/>
      <c r="EQB749" s="479"/>
      <c r="EQC749" s="479"/>
      <c r="EQD749" s="479"/>
      <c r="EQE749" s="479"/>
      <c r="EQF749" s="479"/>
      <c r="EQG749" s="479"/>
      <c r="EQH749" s="479"/>
      <c r="EQI749" s="479"/>
      <c r="EQJ749" s="479"/>
      <c r="EQK749" s="479"/>
      <c r="EQL749" s="479"/>
      <c r="EQM749" s="479"/>
      <c r="EQN749" s="479"/>
      <c r="EQO749" s="479"/>
      <c r="EQP749" s="479"/>
      <c r="EQQ749" s="479"/>
      <c r="EQR749" s="479"/>
      <c r="EQS749" s="479"/>
      <c r="EQT749" s="479"/>
      <c r="EQU749" s="479"/>
      <c r="EQV749" s="479"/>
      <c r="EQW749" s="479"/>
      <c r="EQX749" s="479"/>
      <c r="EQY749" s="479"/>
      <c r="EQZ749" s="479"/>
      <c r="ERA749" s="479"/>
      <c r="ERB749" s="479"/>
      <c r="ERC749" s="479"/>
      <c r="ERD749" s="479"/>
      <c r="ERE749" s="479"/>
      <c r="ERF749" s="479"/>
      <c r="ERG749" s="479"/>
      <c r="ERH749" s="479"/>
      <c r="ERI749" s="479"/>
      <c r="ERJ749" s="479"/>
      <c r="ERK749" s="479"/>
      <c r="ERL749" s="479"/>
      <c r="ERM749" s="479"/>
      <c r="ERN749" s="479"/>
      <c r="ERO749" s="479"/>
      <c r="ERP749" s="479"/>
      <c r="ERQ749" s="479"/>
      <c r="ERR749" s="479"/>
      <c r="ERS749" s="479"/>
      <c r="ERT749" s="479"/>
      <c r="ERU749" s="479"/>
      <c r="ERV749" s="479"/>
      <c r="ERW749" s="479"/>
      <c r="ERX749" s="479"/>
      <c r="ERY749" s="479"/>
      <c r="ERZ749" s="479"/>
      <c r="ESA749" s="479"/>
      <c r="ESB749" s="479"/>
      <c r="ESC749" s="479"/>
      <c r="ESD749" s="479"/>
      <c r="ESE749" s="479"/>
      <c r="ESF749" s="479"/>
      <c r="ESG749" s="479"/>
      <c r="ESH749" s="479"/>
      <c r="ESI749" s="479"/>
      <c r="ESJ749" s="479"/>
      <c r="ESK749" s="479"/>
      <c r="ESL749" s="479"/>
      <c r="ESM749" s="479"/>
      <c r="ESN749" s="479"/>
      <c r="ESO749" s="479"/>
      <c r="ESP749" s="479"/>
      <c r="ESQ749" s="479"/>
      <c r="ESR749" s="479"/>
      <c r="ESS749" s="479"/>
      <c r="EST749" s="479"/>
      <c r="ESU749" s="479"/>
      <c r="ESV749" s="479"/>
      <c r="ESW749" s="479"/>
      <c r="ESX749" s="479"/>
      <c r="ESY749" s="479"/>
      <c r="ESZ749" s="479"/>
      <c r="ETA749" s="479"/>
      <c r="ETB749" s="479"/>
      <c r="ETC749" s="479"/>
      <c r="ETD749" s="479"/>
      <c r="ETE749" s="479"/>
      <c r="ETF749" s="479"/>
      <c r="ETG749" s="479"/>
      <c r="ETH749" s="479"/>
      <c r="ETI749" s="479"/>
      <c r="ETJ749" s="479"/>
      <c r="ETK749" s="479"/>
      <c r="ETL749" s="479"/>
      <c r="ETM749" s="479"/>
      <c r="ETN749" s="479"/>
      <c r="ETO749" s="479"/>
      <c r="ETP749" s="479"/>
      <c r="ETQ749" s="479"/>
      <c r="ETR749" s="479"/>
      <c r="ETS749" s="479"/>
      <c r="ETT749" s="479"/>
      <c r="ETU749" s="479"/>
      <c r="ETV749" s="479"/>
      <c r="ETW749" s="479"/>
      <c r="ETX749" s="479"/>
      <c r="ETY749" s="479"/>
      <c r="ETZ749" s="479"/>
      <c r="EUA749" s="479"/>
      <c r="EUB749" s="479"/>
      <c r="EUC749" s="479"/>
      <c r="EUD749" s="479"/>
      <c r="EUE749" s="479"/>
      <c r="EUF749" s="479"/>
      <c r="EUG749" s="479"/>
      <c r="EUH749" s="479"/>
      <c r="EUI749" s="479"/>
      <c r="EUJ749" s="479"/>
      <c r="EUK749" s="479"/>
      <c r="EUL749" s="479"/>
      <c r="EUM749" s="479"/>
      <c r="EUN749" s="479"/>
      <c r="EUO749" s="479"/>
      <c r="EUP749" s="479"/>
      <c r="EUQ749" s="479"/>
      <c r="EUR749" s="479"/>
      <c r="EUS749" s="479"/>
      <c r="EUT749" s="479"/>
      <c r="EUU749" s="479"/>
      <c r="EUV749" s="479"/>
      <c r="EUW749" s="479"/>
      <c r="EUX749" s="479"/>
      <c r="EUY749" s="479"/>
      <c r="EUZ749" s="479"/>
      <c r="EVA749" s="479"/>
      <c r="EVB749" s="479"/>
      <c r="EVC749" s="479"/>
      <c r="EVD749" s="479"/>
      <c r="EVE749" s="479"/>
      <c r="EVF749" s="479"/>
      <c r="EVG749" s="479"/>
      <c r="EVH749" s="479"/>
      <c r="EVI749" s="479"/>
      <c r="EVJ749" s="479"/>
      <c r="EVK749" s="479"/>
      <c r="EVL749" s="479"/>
      <c r="EVM749" s="479"/>
      <c r="EVN749" s="479"/>
      <c r="EVO749" s="479"/>
      <c r="EVP749" s="479"/>
      <c r="EVQ749" s="479"/>
      <c r="EVR749" s="479"/>
      <c r="EVS749" s="479"/>
      <c r="EVT749" s="479"/>
      <c r="EVU749" s="479"/>
      <c r="EVV749" s="479"/>
      <c r="EVW749" s="479"/>
      <c r="EVX749" s="479"/>
      <c r="EVY749" s="479"/>
      <c r="EVZ749" s="479"/>
      <c r="EWA749" s="479"/>
      <c r="EWB749" s="479"/>
      <c r="EWC749" s="479"/>
      <c r="EWD749" s="479"/>
      <c r="EWE749" s="479"/>
      <c r="EWF749" s="479"/>
      <c r="EWG749" s="479"/>
      <c r="EWH749" s="479"/>
      <c r="EWI749" s="479"/>
      <c r="EWJ749" s="479"/>
      <c r="EWK749" s="479"/>
      <c r="EWL749" s="479"/>
      <c r="EWM749" s="479"/>
      <c r="EWN749" s="479"/>
      <c r="EWO749" s="479"/>
      <c r="EWP749" s="479"/>
      <c r="EWQ749" s="479"/>
      <c r="EWR749" s="479"/>
      <c r="EWS749" s="479"/>
      <c r="EWT749" s="479"/>
      <c r="EWU749" s="479"/>
      <c r="EWV749" s="479"/>
      <c r="EWW749" s="479"/>
      <c r="EWX749" s="479"/>
      <c r="EWY749" s="479"/>
      <c r="EWZ749" s="479"/>
      <c r="EXA749" s="479"/>
      <c r="EXB749" s="479"/>
      <c r="EXC749" s="479"/>
      <c r="EXD749" s="479"/>
      <c r="EXE749" s="479"/>
      <c r="EXF749" s="479"/>
      <c r="EXG749" s="479"/>
      <c r="EXH749" s="479"/>
      <c r="EXI749" s="479"/>
      <c r="EXJ749" s="479"/>
      <c r="EXK749" s="479"/>
      <c r="EXL749" s="479"/>
      <c r="EXM749" s="479"/>
      <c r="EXN749" s="479"/>
      <c r="EXO749" s="479"/>
      <c r="EXP749" s="479"/>
      <c r="EXQ749" s="479"/>
      <c r="EXR749" s="479"/>
      <c r="EXS749" s="479"/>
      <c r="EXT749" s="479"/>
      <c r="EXU749" s="479"/>
      <c r="EXV749" s="479"/>
      <c r="EXW749" s="479"/>
      <c r="EXX749" s="479"/>
      <c r="EXY749" s="479"/>
      <c r="EXZ749" s="479"/>
      <c r="EYA749" s="479"/>
      <c r="EYB749" s="479"/>
      <c r="EYC749" s="479"/>
      <c r="EYD749" s="479"/>
      <c r="EYE749" s="479"/>
      <c r="EYF749" s="479"/>
      <c r="EYG749" s="479"/>
      <c r="EYH749" s="479"/>
      <c r="EYI749" s="479"/>
      <c r="EYJ749" s="479"/>
      <c r="EYK749" s="479"/>
      <c r="EYL749" s="479"/>
      <c r="EYM749" s="479"/>
      <c r="EYN749" s="479"/>
      <c r="EYO749" s="479"/>
      <c r="EYP749" s="479"/>
      <c r="EYQ749" s="479"/>
      <c r="EYR749" s="479"/>
      <c r="EYS749" s="479"/>
      <c r="EYT749" s="479"/>
      <c r="EYU749" s="479"/>
      <c r="EYV749" s="479"/>
      <c r="EYW749" s="479"/>
      <c r="EYX749" s="479"/>
      <c r="EYY749" s="479"/>
      <c r="EYZ749" s="479"/>
      <c r="EZA749" s="479"/>
      <c r="EZB749" s="479"/>
      <c r="EZC749" s="479"/>
      <c r="EZD749" s="479"/>
      <c r="EZE749" s="479"/>
      <c r="EZF749" s="479"/>
      <c r="EZG749" s="479"/>
      <c r="EZH749" s="479"/>
      <c r="EZI749" s="479"/>
      <c r="EZJ749" s="479"/>
      <c r="EZK749" s="479"/>
      <c r="EZL749" s="479"/>
      <c r="EZM749" s="479"/>
      <c r="EZN749" s="479"/>
      <c r="EZO749" s="479"/>
      <c r="EZP749" s="479"/>
      <c r="EZQ749" s="479"/>
      <c r="EZR749" s="479"/>
      <c r="EZS749" s="479"/>
      <c r="EZT749" s="479"/>
      <c r="EZU749" s="479"/>
      <c r="EZV749" s="479"/>
      <c r="EZW749" s="479"/>
      <c r="EZX749" s="479"/>
      <c r="EZY749" s="479"/>
      <c r="EZZ749" s="479"/>
      <c r="FAA749" s="479"/>
      <c r="FAB749" s="479"/>
      <c r="FAC749" s="479"/>
      <c r="FAD749" s="479"/>
      <c r="FAE749" s="479"/>
      <c r="FAF749" s="479"/>
      <c r="FAG749" s="479"/>
      <c r="FAH749" s="479"/>
      <c r="FAI749" s="479"/>
      <c r="FAJ749" s="479"/>
      <c r="FAK749" s="479"/>
      <c r="FAL749" s="479"/>
      <c r="FAM749" s="479"/>
      <c r="FAN749" s="479"/>
      <c r="FAO749" s="479"/>
      <c r="FAP749" s="479"/>
      <c r="FAQ749" s="479"/>
      <c r="FAR749" s="479"/>
      <c r="FAS749" s="479"/>
      <c r="FAT749" s="479"/>
      <c r="FAU749" s="479"/>
      <c r="FAV749" s="479"/>
      <c r="FAW749" s="479"/>
      <c r="FAX749" s="479"/>
      <c r="FAY749" s="479"/>
      <c r="FAZ749" s="479"/>
      <c r="FBA749" s="479"/>
      <c r="FBB749" s="479"/>
      <c r="FBC749" s="479"/>
      <c r="FBD749" s="479"/>
      <c r="FBE749" s="479"/>
      <c r="FBF749" s="479"/>
      <c r="FBG749" s="479"/>
      <c r="FBH749" s="479"/>
      <c r="FBI749" s="479"/>
      <c r="FBJ749" s="479"/>
      <c r="FBK749" s="479"/>
      <c r="FBL749" s="479"/>
      <c r="FBM749" s="479"/>
      <c r="FBN749" s="479"/>
      <c r="FBO749" s="479"/>
      <c r="FBP749" s="479"/>
      <c r="FBQ749" s="479"/>
      <c r="FBR749" s="479"/>
      <c r="FBS749" s="479"/>
      <c r="FBT749" s="479"/>
      <c r="FBU749" s="479"/>
      <c r="FBV749" s="479"/>
      <c r="FBW749" s="479"/>
      <c r="FBX749" s="479"/>
      <c r="FBY749" s="479"/>
      <c r="FBZ749" s="479"/>
      <c r="FCA749" s="479"/>
      <c r="FCB749" s="479"/>
      <c r="FCC749" s="479"/>
      <c r="FCD749" s="479"/>
      <c r="FCE749" s="479"/>
      <c r="FCF749" s="479"/>
      <c r="FCG749" s="479"/>
      <c r="FCH749" s="479"/>
      <c r="FCI749" s="479"/>
      <c r="FCJ749" s="479"/>
      <c r="FCK749" s="479"/>
      <c r="FCL749" s="479"/>
      <c r="FCM749" s="479"/>
      <c r="FCN749" s="479"/>
      <c r="FCO749" s="479"/>
      <c r="FCP749" s="479"/>
      <c r="FCQ749" s="479"/>
      <c r="FCR749" s="479"/>
      <c r="FCS749" s="479"/>
      <c r="FCT749" s="479"/>
      <c r="FCU749" s="479"/>
      <c r="FCV749" s="479"/>
      <c r="FCW749" s="479"/>
      <c r="FCX749" s="479"/>
      <c r="FCY749" s="479"/>
      <c r="FCZ749" s="479"/>
      <c r="FDA749" s="479"/>
      <c r="FDB749" s="479"/>
      <c r="FDC749" s="479"/>
      <c r="FDD749" s="479"/>
      <c r="FDE749" s="479"/>
      <c r="FDF749" s="479"/>
      <c r="FDG749" s="479"/>
      <c r="FDH749" s="479"/>
      <c r="FDI749" s="479"/>
      <c r="FDJ749" s="479"/>
      <c r="FDK749" s="479"/>
      <c r="FDL749" s="479"/>
      <c r="FDM749" s="479"/>
      <c r="FDN749" s="479"/>
      <c r="FDO749" s="479"/>
      <c r="FDP749" s="479"/>
      <c r="FDQ749" s="479"/>
      <c r="FDR749" s="479"/>
      <c r="FDS749" s="479"/>
      <c r="FDT749" s="479"/>
      <c r="FDU749" s="479"/>
      <c r="FDV749" s="479"/>
      <c r="FDW749" s="479"/>
      <c r="FDX749" s="479"/>
      <c r="FDY749" s="479"/>
      <c r="FDZ749" s="479"/>
      <c r="FEA749" s="479"/>
      <c r="FEB749" s="479"/>
      <c r="FEC749" s="479"/>
      <c r="FED749" s="479"/>
      <c r="FEE749" s="479"/>
      <c r="FEF749" s="479"/>
      <c r="FEG749" s="479"/>
      <c r="FEH749" s="479"/>
      <c r="FEI749" s="479"/>
      <c r="FEJ749" s="479"/>
      <c r="FEK749" s="479"/>
      <c r="FEL749" s="479"/>
      <c r="FEM749" s="479"/>
      <c r="FEN749" s="479"/>
      <c r="FEO749" s="479"/>
      <c r="FEP749" s="479"/>
      <c r="FEQ749" s="479"/>
      <c r="FER749" s="479"/>
      <c r="FES749" s="479"/>
      <c r="FET749" s="479"/>
      <c r="FEU749" s="479"/>
      <c r="FEV749" s="479"/>
      <c r="FEW749" s="479"/>
      <c r="FEX749" s="479"/>
      <c r="FEY749" s="479"/>
      <c r="FEZ749" s="479"/>
      <c r="FFA749" s="479"/>
      <c r="FFB749" s="479"/>
      <c r="FFC749" s="479"/>
      <c r="FFD749" s="479"/>
      <c r="FFE749" s="479"/>
      <c r="FFF749" s="479"/>
      <c r="FFG749" s="479"/>
      <c r="FFH749" s="479"/>
      <c r="FFI749" s="479"/>
      <c r="FFJ749" s="479"/>
      <c r="FFK749" s="479"/>
      <c r="FFL749" s="479"/>
      <c r="FFM749" s="479"/>
      <c r="FFN749" s="479"/>
      <c r="FFO749" s="479"/>
      <c r="FFP749" s="479"/>
      <c r="FFQ749" s="479"/>
      <c r="FFR749" s="479"/>
      <c r="FFS749" s="479"/>
      <c r="FFT749" s="479"/>
      <c r="FFU749" s="479"/>
      <c r="FFV749" s="479"/>
      <c r="FFW749" s="479"/>
      <c r="FFX749" s="479"/>
      <c r="FFY749" s="479"/>
      <c r="FFZ749" s="479"/>
      <c r="FGA749" s="479"/>
      <c r="FGB749" s="479"/>
      <c r="FGC749" s="479"/>
      <c r="FGD749" s="479"/>
      <c r="FGE749" s="479"/>
      <c r="FGF749" s="479"/>
      <c r="FGG749" s="479"/>
      <c r="FGH749" s="479"/>
      <c r="FGI749" s="479"/>
      <c r="FGJ749" s="479"/>
      <c r="FGK749" s="479"/>
      <c r="FGL749" s="479"/>
      <c r="FGM749" s="479"/>
      <c r="FGN749" s="479"/>
      <c r="FGO749" s="479"/>
      <c r="FGP749" s="479"/>
      <c r="FGQ749" s="479"/>
      <c r="FGR749" s="479"/>
      <c r="FGS749" s="479"/>
      <c r="FGT749" s="479"/>
      <c r="FGU749" s="479"/>
      <c r="FGV749" s="479"/>
      <c r="FGW749" s="479"/>
      <c r="FGX749" s="479"/>
      <c r="FGY749" s="479"/>
      <c r="FGZ749" s="479"/>
      <c r="FHA749" s="479"/>
      <c r="FHB749" s="479"/>
      <c r="FHC749" s="479"/>
      <c r="FHD749" s="479"/>
      <c r="FHE749" s="479"/>
      <c r="FHF749" s="479"/>
      <c r="FHG749" s="479"/>
      <c r="FHH749" s="479"/>
      <c r="FHI749" s="479"/>
      <c r="FHJ749" s="479"/>
      <c r="FHK749" s="479"/>
      <c r="FHL749" s="479"/>
      <c r="FHM749" s="479"/>
      <c r="FHN749" s="479"/>
      <c r="FHO749" s="479"/>
      <c r="FHP749" s="479"/>
      <c r="FHQ749" s="479"/>
      <c r="FHR749" s="479"/>
      <c r="FHS749" s="479"/>
      <c r="FHT749" s="479"/>
      <c r="FHU749" s="479"/>
      <c r="FHV749" s="479"/>
      <c r="FHW749" s="479"/>
      <c r="FHX749" s="479"/>
      <c r="FHY749" s="479"/>
      <c r="FHZ749" s="479"/>
      <c r="FIA749" s="479"/>
      <c r="FIB749" s="479"/>
      <c r="FIC749" s="479"/>
      <c r="FID749" s="479"/>
      <c r="FIE749" s="479"/>
      <c r="FIF749" s="479"/>
      <c r="FIG749" s="479"/>
      <c r="FIH749" s="479"/>
      <c r="FII749" s="479"/>
      <c r="FIJ749" s="479"/>
      <c r="FIK749" s="479"/>
      <c r="FIL749" s="479"/>
      <c r="FIM749" s="479"/>
      <c r="FIN749" s="479"/>
      <c r="FIO749" s="479"/>
      <c r="FIP749" s="479"/>
      <c r="FIQ749" s="479"/>
      <c r="FIR749" s="479"/>
      <c r="FIS749" s="479"/>
      <c r="FIT749" s="479"/>
      <c r="FIU749" s="479"/>
      <c r="FIV749" s="479"/>
      <c r="FIW749" s="479"/>
      <c r="FIX749" s="479"/>
      <c r="FIY749" s="479"/>
      <c r="FIZ749" s="479"/>
      <c r="FJA749" s="479"/>
      <c r="FJB749" s="479"/>
      <c r="FJC749" s="479"/>
      <c r="FJD749" s="479"/>
      <c r="FJE749" s="479"/>
      <c r="FJF749" s="479"/>
      <c r="FJG749" s="479"/>
      <c r="FJH749" s="479"/>
      <c r="FJI749" s="479"/>
      <c r="FJJ749" s="479"/>
      <c r="FJK749" s="479"/>
      <c r="FJL749" s="479"/>
      <c r="FJM749" s="479"/>
      <c r="FJN749" s="479"/>
      <c r="FJO749" s="479"/>
      <c r="FJP749" s="479"/>
      <c r="FJQ749" s="479"/>
      <c r="FJR749" s="479"/>
      <c r="FJS749" s="479"/>
      <c r="FJT749" s="479"/>
      <c r="FJU749" s="479"/>
      <c r="FJV749" s="479"/>
      <c r="FJW749" s="479"/>
      <c r="FJX749" s="479"/>
      <c r="FJY749" s="479"/>
      <c r="FJZ749" s="479"/>
      <c r="FKA749" s="479"/>
      <c r="FKB749" s="479"/>
      <c r="FKC749" s="479"/>
      <c r="FKD749" s="479"/>
      <c r="FKE749" s="479"/>
      <c r="FKF749" s="479"/>
      <c r="FKG749" s="479"/>
      <c r="FKH749" s="479"/>
      <c r="FKI749" s="479"/>
      <c r="FKJ749" s="479"/>
      <c r="FKK749" s="479"/>
      <c r="FKL749" s="479"/>
      <c r="FKM749" s="479"/>
      <c r="FKN749" s="479"/>
      <c r="FKO749" s="479"/>
      <c r="FKP749" s="479"/>
      <c r="FKQ749" s="479"/>
      <c r="FKR749" s="479"/>
      <c r="FKS749" s="479"/>
      <c r="FKT749" s="479"/>
      <c r="FKU749" s="479"/>
      <c r="FKV749" s="479"/>
      <c r="FKW749" s="479"/>
      <c r="FKX749" s="479"/>
      <c r="FKY749" s="479"/>
      <c r="FKZ749" s="479"/>
      <c r="FLA749" s="479"/>
      <c r="FLB749" s="479"/>
      <c r="FLC749" s="479"/>
      <c r="FLD749" s="479"/>
      <c r="FLE749" s="479"/>
      <c r="FLF749" s="479"/>
      <c r="FLG749" s="479"/>
      <c r="FLH749" s="479"/>
      <c r="FLI749" s="479"/>
      <c r="FLJ749" s="479"/>
      <c r="FLK749" s="479"/>
      <c r="FLL749" s="479"/>
      <c r="FLM749" s="479"/>
      <c r="FLN749" s="479"/>
      <c r="FLO749" s="479"/>
      <c r="FLP749" s="479"/>
      <c r="FLQ749" s="479"/>
      <c r="FLR749" s="479"/>
      <c r="FLS749" s="479"/>
      <c r="FLT749" s="479"/>
      <c r="FLU749" s="479"/>
      <c r="FLV749" s="479"/>
      <c r="FLW749" s="479"/>
      <c r="FLX749" s="479"/>
      <c r="FLY749" s="479"/>
      <c r="FLZ749" s="479"/>
      <c r="FMA749" s="479"/>
      <c r="FMB749" s="479"/>
      <c r="FMC749" s="479"/>
      <c r="FMD749" s="479"/>
      <c r="FME749" s="479"/>
      <c r="FMF749" s="479"/>
      <c r="FMG749" s="479"/>
      <c r="FMH749" s="479"/>
      <c r="FMI749" s="479"/>
      <c r="FMJ749" s="479"/>
      <c r="FMK749" s="479"/>
      <c r="FML749" s="479"/>
      <c r="FMM749" s="479"/>
      <c r="FMN749" s="479"/>
      <c r="FMO749" s="479"/>
      <c r="FMP749" s="479"/>
      <c r="FMQ749" s="479"/>
      <c r="FMR749" s="479"/>
      <c r="FMS749" s="479"/>
      <c r="FMT749" s="479"/>
      <c r="FMU749" s="479"/>
      <c r="FMV749" s="479"/>
      <c r="FMW749" s="479"/>
      <c r="FMX749" s="479"/>
      <c r="FMY749" s="479"/>
      <c r="FMZ749" s="479"/>
      <c r="FNA749" s="479"/>
      <c r="FNB749" s="479"/>
      <c r="FNC749" s="479"/>
      <c r="FND749" s="479"/>
      <c r="FNE749" s="479"/>
      <c r="FNF749" s="479"/>
      <c r="FNG749" s="479"/>
      <c r="FNH749" s="479"/>
      <c r="FNI749" s="479"/>
      <c r="FNJ749" s="479"/>
      <c r="FNK749" s="479"/>
      <c r="FNL749" s="479"/>
      <c r="FNM749" s="479"/>
      <c r="FNN749" s="479"/>
      <c r="FNO749" s="479"/>
      <c r="FNP749" s="479"/>
      <c r="FNQ749" s="479"/>
      <c r="FNR749" s="479"/>
      <c r="FNS749" s="479"/>
      <c r="FNT749" s="479"/>
      <c r="FNU749" s="479"/>
      <c r="FNV749" s="479"/>
      <c r="FNW749" s="479"/>
      <c r="FNX749" s="479"/>
      <c r="FNY749" s="479"/>
      <c r="FNZ749" s="479"/>
      <c r="FOA749" s="479"/>
      <c r="FOB749" s="479"/>
      <c r="FOC749" s="479"/>
      <c r="FOD749" s="479"/>
      <c r="FOE749" s="479"/>
      <c r="FOF749" s="479"/>
      <c r="FOG749" s="479"/>
      <c r="FOH749" s="479"/>
      <c r="FOI749" s="479"/>
      <c r="FOJ749" s="479"/>
      <c r="FOK749" s="479"/>
      <c r="FOL749" s="479"/>
      <c r="FOM749" s="479"/>
      <c r="FON749" s="479"/>
      <c r="FOO749" s="479"/>
      <c r="FOP749" s="479"/>
      <c r="FOQ749" s="479"/>
      <c r="FOR749" s="479"/>
      <c r="FOS749" s="479"/>
      <c r="FOT749" s="479"/>
      <c r="FOU749" s="479"/>
      <c r="FOV749" s="479"/>
      <c r="FOW749" s="479"/>
      <c r="FOX749" s="479"/>
      <c r="FOY749" s="479"/>
      <c r="FOZ749" s="479"/>
      <c r="FPA749" s="479"/>
      <c r="FPB749" s="479"/>
      <c r="FPC749" s="479"/>
      <c r="FPD749" s="479"/>
      <c r="FPE749" s="479"/>
      <c r="FPF749" s="479"/>
      <c r="FPG749" s="479"/>
      <c r="FPH749" s="479"/>
      <c r="FPI749" s="479"/>
      <c r="FPJ749" s="479"/>
      <c r="FPK749" s="479"/>
      <c r="FPL749" s="479"/>
      <c r="FPM749" s="479"/>
      <c r="FPN749" s="479"/>
      <c r="FPO749" s="479"/>
      <c r="FPP749" s="479"/>
      <c r="FPQ749" s="479"/>
      <c r="FPR749" s="479"/>
      <c r="FPS749" s="479"/>
      <c r="FPT749" s="479"/>
      <c r="FPU749" s="479"/>
      <c r="FPV749" s="479"/>
      <c r="FPW749" s="479"/>
      <c r="FPX749" s="479"/>
      <c r="FPY749" s="479"/>
      <c r="FPZ749" s="479"/>
      <c r="FQA749" s="479"/>
      <c r="FQB749" s="479"/>
      <c r="FQC749" s="479"/>
      <c r="FQD749" s="479"/>
      <c r="FQE749" s="479"/>
      <c r="FQF749" s="479"/>
      <c r="FQG749" s="479"/>
      <c r="FQH749" s="479"/>
      <c r="FQI749" s="479"/>
      <c r="FQJ749" s="479"/>
      <c r="FQK749" s="479"/>
      <c r="FQL749" s="479"/>
      <c r="FQM749" s="479"/>
      <c r="FQN749" s="479"/>
      <c r="FQO749" s="479"/>
      <c r="FQP749" s="479"/>
      <c r="FQQ749" s="479"/>
      <c r="FQR749" s="479"/>
      <c r="FQS749" s="479"/>
      <c r="FQT749" s="479"/>
      <c r="FQU749" s="479"/>
      <c r="FQV749" s="479"/>
      <c r="FQW749" s="479"/>
      <c r="FQX749" s="479"/>
      <c r="FQY749" s="479"/>
      <c r="FQZ749" s="479"/>
      <c r="FRA749" s="479"/>
      <c r="FRB749" s="479"/>
      <c r="FRC749" s="479"/>
      <c r="FRD749" s="479"/>
      <c r="FRE749" s="479"/>
      <c r="FRF749" s="479"/>
      <c r="FRG749" s="479"/>
      <c r="FRH749" s="479"/>
      <c r="FRI749" s="479"/>
      <c r="FRJ749" s="479"/>
      <c r="FRK749" s="479"/>
      <c r="FRL749" s="479"/>
      <c r="FRM749" s="479"/>
      <c r="FRN749" s="479"/>
      <c r="FRO749" s="479"/>
      <c r="FRP749" s="479"/>
      <c r="FRQ749" s="479"/>
      <c r="FRR749" s="479"/>
      <c r="FRS749" s="479"/>
      <c r="FRT749" s="479"/>
      <c r="FRU749" s="479"/>
      <c r="FRV749" s="479"/>
      <c r="FRW749" s="479"/>
      <c r="FRX749" s="479"/>
      <c r="FRY749" s="479"/>
      <c r="FRZ749" s="479"/>
      <c r="FSA749" s="479"/>
      <c r="FSB749" s="479"/>
      <c r="FSC749" s="479"/>
      <c r="FSD749" s="479"/>
      <c r="FSE749" s="479"/>
      <c r="FSF749" s="479"/>
      <c r="FSG749" s="479"/>
      <c r="FSH749" s="479"/>
      <c r="FSI749" s="479"/>
      <c r="FSJ749" s="479"/>
      <c r="FSK749" s="479"/>
      <c r="FSL749" s="479"/>
      <c r="FSM749" s="479"/>
      <c r="FSN749" s="479"/>
      <c r="FSO749" s="479"/>
      <c r="FSP749" s="479"/>
      <c r="FSQ749" s="479"/>
      <c r="FSR749" s="479"/>
      <c r="FSS749" s="479"/>
      <c r="FST749" s="479"/>
      <c r="FSU749" s="479"/>
      <c r="FSV749" s="479"/>
      <c r="FSW749" s="479"/>
      <c r="FSX749" s="479"/>
      <c r="FSY749" s="479"/>
      <c r="FSZ749" s="479"/>
      <c r="FTA749" s="479"/>
      <c r="FTB749" s="479"/>
      <c r="FTC749" s="479"/>
      <c r="FTD749" s="479"/>
      <c r="FTE749" s="479"/>
      <c r="FTF749" s="479"/>
      <c r="FTG749" s="479"/>
      <c r="FTH749" s="479"/>
      <c r="FTI749" s="479"/>
      <c r="FTJ749" s="479"/>
      <c r="FTK749" s="479"/>
      <c r="FTL749" s="479"/>
      <c r="FTM749" s="479"/>
      <c r="FTN749" s="479"/>
      <c r="FTO749" s="479"/>
      <c r="FTP749" s="479"/>
      <c r="FTQ749" s="479"/>
      <c r="FTR749" s="479"/>
      <c r="FTS749" s="479"/>
      <c r="FTT749" s="479"/>
      <c r="FTU749" s="479"/>
      <c r="FTV749" s="479"/>
      <c r="FTW749" s="479"/>
      <c r="FTX749" s="479"/>
      <c r="FTY749" s="479"/>
      <c r="FTZ749" s="479"/>
      <c r="FUA749" s="479"/>
      <c r="FUB749" s="479"/>
      <c r="FUC749" s="479"/>
      <c r="FUD749" s="479"/>
      <c r="FUE749" s="479"/>
      <c r="FUF749" s="479"/>
      <c r="FUG749" s="479"/>
      <c r="FUH749" s="479"/>
      <c r="FUI749" s="479"/>
      <c r="FUJ749" s="479"/>
      <c r="FUK749" s="479"/>
      <c r="FUL749" s="479"/>
      <c r="FUM749" s="479"/>
      <c r="FUN749" s="479"/>
      <c r="FUO749" s="479"/>
      <c r="FUP749" s="479"/>
      <c r="FUQ749" s="479"/>
      <c r="FUR749" s="479"/>
      <c r="FUS749" s="479"/>
      <c r="FUT749" s="479"/>
      <c r="FUU749" s="479"/>
      <c r="FUV749" s="479"/>
      <c r="FUW749" s="479"/>
      <c r="FUX749" s="479"/>
      <c r="FUY749" s="479"/>
      <c r="FUZ749" s="479"/>
      <c r="FVA749" s="479"/>
      <c r="FVB749" s="479"/>
      <c r="FVC749" s="479"/>
      <c r="FVD749" s="479"/>
      <c r="FVE749" s="479"/>
      <c r="FVF749" s="479"/>
      <c r="FVG749" s="479"/>
      <c r="FVH749" s="479"/>
      <c r="FVI749" s="479"/>
      <c r="FVJ749" s="479"/>
      <c r="FVK749" s="479"/>
      <c r="FVL749" s="479"/>
      <c r="FVM749" s="479"/>
      <c r="FVN749" s="479"/>
      <c r="FVO749" s="479"/>
      <c r="FVP749" s="479"/>
      <c r="FVQ749" s="479"/>
      <c r="FVR749" s="479"/>
      <c r="FVS749" s="479"/>
      <c r="FVT749" s="479"/>
      <c r="FVU749" s="479"/>
      <c r="FVV749" s="479"/>
      <c r="FVW749" s="479"/>
      <c r="FVX749" s="479"/>
      <c r="FVY749" s="479"/>
      <c r="FVZ749" s="479"/>
      <c r="FWA749" s="479"/>
      <c r="FWB749" s="479"/>
      <c r="FWC749" s="479"/>
      <c r="FWD749" s="479"/>
      <c r="FWE749" s="479"/>
      <c r="FWF749" s="479"/>
      <c r="FWG749" s="479"/>
      <c r="FWH749" s="479"/>
      <c r="FWI749" s="479"/>
      <c r="FWJ749" s="479"/>
      <c r="FWK749" s="479"/>
      <c r="FWL749" s="479"/>
      <c r="FWM749" s="479"/>
      <c r="FWN749" s="479"/>
      <c r="FWO749" s="479"/>
      <c r="FWP749" s="479"/>
      <c r="FWQ749" s="479"/>
      <c r="FWR749" s="479"/>
      <c r="FWS749" s="479"/>
      <c r="FWT749" s="479"/>
      <c r="FWU749" s="479"/>
      <c r="FWV749" s="479"/>
      <c r="FWW749" s="479"/>
      <c r="FWX749" s="479"/>
      <c r="FWY749" s="479"/>
      <c r="FWZ749" s="479"/>
      <c r="FXA749" s="479"/>
      <c r="FXB749" s="479"/>
      <c r="FXC749" s="479"/>
      <c r="FXD749" s="479"/>
      <c r="FXE749" s="479"/>
      <c r="FXF749" s="479"/>
      <c r="FXG749" s="479"/>
      <c r="FXH749" s="479"/>
      <c r="FXI749" s="479"/>
      <c r="FXJ749" s="479"/>
      <c r="FXK749" s="479"/>
      <c r="FXL749" s="479"/>
      <c r="FXM749" s="479"/>
      <c r="FXN749" s="479"/>
      <c r="FXO749" s="479"/>
      <c r="FXP749" s="479"/>
      <c r="FXQ749" s="479"/>
      <c r="FXR749" s="479"/>
      <c r="FXS749" s="479"/>
      <c r="FXT749" s="479"/>
      <c r="FXU749" s="479"/>
      <c r="FXV749" s="479"/>
      <c r="FXW749" s="479"/>
      <c r="FXX749" s="479"/>
      <c r="FXY749" s="479"/>
      <c r="FXZ749" s="479"/>
      <c r="FYA749" s="479"/>
      <c r="FYB749" s="479"/>
      <c r="FYC749" s="479"/>
      <c r="FYD749" s="479"/>
      <c r="FYE749" s="479"/>
      <c r="FYF749" s="479"/>
      <c r="FYG749" s="479"/>
      <c r="FYH749" s="479"/>
      <c r="FYI749" s="479"/>
      <c r="FYJ749" s="479"/>
      <c r="FYK749" s="479"/>
      <c r="FYL749" s="479"/>
      <c r="FYM749" s="479"/>
      <c r="FYN749" s="479"/>
      <c r="FYO749" s="479"/>
      <c r="FYP749" s="479"/>
      <c r="FYQ749" s="479"/>
      <c r="FYR749" s="479"/>
      <c r="FYS749" s="479"/>
      <c r="FYT749" s="479"/>
      <c r="FYU749" s="479"/>
      <c r="FYV749" s="479"/>
      <c r="FYW749" s="479"/>
      <c r="FYX749" s="479"/>
      <c r="FYY749" s="479"/>
      <c r="FYZ749" s="479"/>
      <c r="FZA749" s="479"/>
      <c r="FZB749" s="479"/>
      <c r="FZC749" s="479"/>
      <c r="FZD749" s="479"/>
      <c r="FZE749" s="479"/>
      <c r="FZF749" s="479"/>
      <c r="FZG749" s="479"/>
      <c r="FZH749" s="479"/>
      <c r="FZI749" s="479"/>
      <c r="FZJ749" s="479"/>
      <c r="FZK749" s="479"/>
      <c r="FZL749" s="479"/>
      <c r="FZM749" s="479"/>
      <c r="FZN749" s="479"/>
      <c r="FZO749" s="479"/>
      <c r="FZP749" s="479"/>
      <c r="FZQ749" s="479"/>
      <c r="FZR749" s="479"/>
      <c r="FZS749" s="479"/>
      <c r="FZT749" s="479"/>
      <c r="FZU749" s="479"/>
      <c r="FZV749" s="479"/>
      <c r="FZW749" s="479"/>
      <c r="FZX749" s="479"/>
      <c r="FZY749" s="479"/>
      <c r="FZZ749" s="479"/>
      <c r="GAA749" s="479"/>
      <c r="GAB749" s="479"/>
      <c r="GAC749" s="479"/>
      <c r="GAD749" s="479"/>
      <c r="GAE749" s="479"/>
      <c r="GAF749" s="479"/>
      <c r="GAG749" s="479"/>
      <c r="GAH749" s="479"/>
      <c r="GAI749" s="479"/>
      <c r="GAJ749" s="479"/>
      <c r="GAK749" s="479"/>
      <c r="GAL749" s="479"/>
      <c r="GAM749" s="479"/>
      <c r="GAN749" s="479"/>
      <c r="GAO749" s="479"/>
      <c r="GAP749" s="479"/>
      <c r="GAQ749" s="479"/>
      <c r="GAR749" s="479"/>
      <c r="GAS749" s="479"/>
      <c r="GAT749" s="479"/>
      <c r="GAU749" s="479"/>
      <c r="GAV749" s="479"/>
      <c r="GAW749" s="479"/>
      <c r="GAX749" s="479"/>
      <c r="GAY749" s="479"/>
      <c r="GAZ749" s="479"/>
      <c r="GBA749" s="479"/>
      <c r="GBB749" s="479"/>
      <c r="GBC749" s="479"/>
      <c r="GBD749" s="479"/>
      <c r="GBE749" s="479"/>
      <c r="GBF749" s="479"/>
      <c r="GBG749" s="479"/>
      <c r="GBH749" s="479"/>
      <c r="GBI749" s="479"/>
      <c r="GBJ749" s="479"/>
      <c r="GBK749" s="479"/>
      <c r="GBL749" s="479"/>
      <c r="GBM749" s="479"/>
      <c r="GBN749" s="479"/>
      <c r="GBO749" s="479"/>
      <c r="GBP749" s="479"/>
      <c r="GBQ749" s="479"/>
      <c r="GBR749" s="479"/>
      <c r="GBS749" s="479"/>
      <c r="GBT749" s="479"/>
      <c r="GBU749" s="479"/>
      <c r="GBV749" s="479"/>
      <c r="GBW749" s="479"/>
      <c r="GBX749" s="479"/>
      <c r="GBY749" s="479"/>
      <c r="GBZ749" s="479"/>
      <c r="GCA749" s="479"/>
      <c r="GCB749" s="479"/>
      <c r="GCC749" s="479"/>
      <c r="GCD749" s="479"/>
      <c r="GCE749" s="479"/>
      <c r="GCF749" s="479"/>
      <c r="GCG749" s="479"/>
      <c r="GCH749" s="479"/>
      <c r="GCI749" s="479"/>
      <c r="GCJ749" s="479"/>
      <c r="GCK749" s="479"/>
      <c r="GCL749" s="479"/>
      <c r="GCM749" s="479"/>
      <c r="GCN749" s="479"/>
      <c r="GCO749" s="479"/>
      <c r="GCP749" s="479"/>
      <c r="GCQ749" s="479"/>
      <c r="GCR749" s="479"/>
      <c r="GCS749" s="479"/>
      <c r="GCT749" s="479"/>
      <c r="GCU749" s="479"/>
      <c r="GCV749" s="479"/>
      <c r="GCW749" s="479"/>
      <c r="GCX749" s="479"/>
      <c r="GCY749" s="479"/>
      <c r="GCZ749" s="479"/>
      <c r="GDA749" s="479"/>
      <c r="GDB749" s="479"/>
      <c r="GDC749" s="479"/>
      <c r="GDD749" s="479"/>
      <c r="GDE749" s="479"/>
      <c r="GDF749" s="479"/>
      <c r="GDG749" s="479"/>
      <c r="GDH749" s="479"/>
      <c r="GDI749" s="479"/>
      <c r="GDJ749" s="479"/>
      <c r="GDK749" s="479"/>
      <c r="GDL749" s="479"/>
      <c r="GDM749" s="479"/>
      <c r="GDN749" s="479"/>
      <c r="GDO749" s="479"/>
      <c r="GDP749" s="479"/>
      <c r="GDQ749" s="479"/>
      <c r="GDR749" s="479"/>
      <c r="GDS749" s="479"/>
      <c r="GDT749" s="479"/>
      <c r="GDU749" s="479"/>
      <c r="GDV749" s="479"/>
      <c r="GDW749" s="479"/>
      <c r="GDX749" s="479"/>
      <c r="GDY749" s="479"/>
      <c r="GDZ749" s="479"/>
      <c r="GEA749" s="479"/>
      <c r="GEB749" s="479"/>
      <c r="GEC749" s="479"/>
      <c r="GED749" s="479"/>
      <c r="GEE749" s="479"/>
      <c r="GEF749" s="479"/>
      <c r="GEG749" s="479"/>
      <c r="GEH749" s="479"/>
      <c r="GEI749" s="479"/>
      <c r="GEJ749" s="479"/>
      <c r="GEK749" s="479"/>
      <c r="GEL749" s="479"/>
      <c r="GEM749" s="479"/>
      <c r="GEN749" s="479"/>
      <c r="GEO749" s="479"/>
      <c r="GEP749" s="479"/>
      <c r="GEQ749" s="479"/>
      <c r="GER749" s="479"/>
      <c r="GES749" s="479"/>
      <c r="GET749" s="479"/>
      <c r="GEU749" s="479"/>
      <c r="GEV749" s="479"/>
      <c r="GEW749" s="479"/>
      <c r="GEX749" s="479"/>
      <c r="GEY749" s="479"/>
      <c r="GEZ749" s="479"/>
      <c r="GFA749" s="479"/>
      <c r="GFB749" s="479"/>
      <c r="GFC749" s="479"/>
      <c r="GFD749" s="479"/>
      <c r="GFE749" s="479"/>
      <c r="GFF749" s="479"/>
      <c r="GFG749" s="479"/>
      <c r="GFH749" s="479"/>
      <c r="GFI749" s="479"/>
      <c r="GFJ749" s="479"/>
      <c r="GFK749" s="479"/>
      <c r="GFL749" s="479"/>
      <c r="GFM749" s="479"/>
      <c r="GFN749" s="479"/>
      <c r="GFO749" s="479"/>
      <c r="GFP749" s="479"/>
      <c r="GFQ749" s="479"/>
      <c r="GFR749" s="479"/>
      <c r="GFS749" s="479"/>
      <c r="GFT749" s="479"/>
      <c r="GFU749" s="479"/>
      <c r="GFV749" s="479"/>
      <c r="GFW749" s="479"/>
      <c r="GFX749" s="479"/>
      <c r="GFY749" s="479"/>
      <c r="GFZ749" s="479"/>
      <c r="GGA749" s="479"/>
      <c r="GGB749" s="479"/>
      <c r="GGC749" s="479"/>
      <c r="GGD749" s="479"/>
      <c r="GGE749" s="479"/>
      <c r="GGF749" s="479"/>
      <c r="GGG749" s="479"/>
      <c r="GGH749" s="479"/>
      <c r="GGI749" s="479"/>
      <c r="GGJ749" s="479"/>
      <c r="GGK749" s="479"/>
      <c r="GGL749" s="479"/>
      <c r="GGM749" s="479"/>
      <c r="GGN749" s="479"/>
      <c r="GGO749" s="479"/>
      <c r="GGP749" s="479"/>
      <c r="GGQ749" s="479"/>
      <c r="GGR749" s="479"/>
      <c r="GGS749" s="479"/>
      <c r="GGT749" s="479"/>
      <c r="GGU749" s="479"/>
      <c r="GGV749" s="479"/>
      <c r="GGW749" s="479"/>
      <c r="GGX749" s="479"/>
      <c r="GGY749" s="479"/>
      <c r="GGZ749" s="479"/>
      <c r="GHA749" s="479"/>
      <c r="GHB749" s="479"/>
      <c r="GHC749" s="479"/>
      <c r="GHD749" s="479"/>
      <c r="GHE749" s="479"/>
      <c r="GHF749" s="479"/>
      <c r="GHG749" s="479"/>
      <c r="GHH749" s="479"/>
      <c r="GHI749" s="479"/>
      <c r="GHJ749" s="479"/>
      <c r="GHK749" s="479"/>
      <c r="GHL749" s="479"/>
      <c r="GHM749" s="479"/>
      <c r="GHN749" s="479"/>
      <c r="GHO749" s="479"/>
      <c r="GHP749" s="479"/>
      <c r="GHQ749" s="479"/>
      <c r="GHR749" s="479"/>
      <c r="GHS749" s="479"/>
      <c r="GHT749" s="479"/>
      <c r="GHU749" s="479"/>
      <c r="GHV749" s="479"/>
      <c r="GHW749" s="479"/>
      <c r="GHX749" s="479"/>
      <c r="GHY749" s="479"/>
      <c r="GHZ749" s="479"/>
      <c r="GIA749" s="479"/>
      <c r="GIB749" s="479"/>
      <c r="GIC749" s="479"/>
      <c r="GID749" s="479"/>
      <c r="GIE749" s="479"/>
      <c r="GIF749" s="479"/>
      <c r="GIG749" s="479"/>
      <c r="GIH749" s="479"/>
      <c r="GII749" s="479"/>
      <c r="GIJ749" s="479"/>
      <c r="GIK749" s="479"/>
      <c r="GIL749" s="479"/>
      <c r="GIM749" s="479"/>
      <c r="GIN749" s="479"/>
      <c r="GIO749" s="479"/>
      <c r="GIP749" s="479"/>
      <c r="GIQ749" s="479"/>
      <c r="GIR749" s="479"/>
      <c r="GIS749" s="479"/>
      <c r="GIT749" s="479"/>
      <c r="GIU749" s="479"/>
      <c r="GIV749" s="479"/>
      <c r="GIW749" s="479"/>
      <c r="GIX749" s="479"/>
      <c r="GIY749" s="479"/>
      <c r="GIZ749" s="479"/>
      <c r="GJA749" s="479"/>
      <c r="GJB749" s="479"/>
      <c r="GJC749" s="479"/>
      <c r="GJD749" s="479"/>
      <c r="GJE749" s="479"/>
      <c r="GJF749" s="479"/>
      <c r="GJG749" s="479"/>
      <c r="GJH749" s="479"/>
      <c r="GJI749" s="479"/>
      <c r="GJJ749" s="479"/>
      <c r="GJK749" s="479"/>
      <c r="GJL749" s="479"/>
      <c r="GJM749" s="479"/>
      <c r="GJN749" s="479"/>
      <c r="GJO749" s="479"/>
      <c r="GJP749" s="479"/>
      <c r="GJQ749" s="479"/>
      <c r="GJR749" s="479"/>
      <c r="GJS749" s="479"/>
      <c r="GJT749" s="479"/>
      <c r="GJU749" s="479"/>
      <c r="GJV749" s="479"/>
      <c r="GJW749" s="479"/>
      <c r="GJX749" s="479"/>
      <c r="GJY749" s="479"/>
      <c r="GJZ749" s="479"/>
      <c r="GKA749" s="479"/>
      <c r="GKB749" s="479"/>
      <c r="GKC749" s="479"/>
      <c r="GKD749" s="479"/>
      <c r="GKE749" s="479"/>
      <c r="GKF749" s="479"/>
      <c r="GKG749" s="479"/>
      <c r="GKH749" s="479"/>
      <c r="GKI749" s="479"/>
      <c r="GKJ749" s="479"/>
      <c r="GKK749" s="479"/>
      <c r="GKL749" s="479"/>
      <c r="GKM749" s="479"/>
      <c r="GKN749" s="479"/>
      <c r="GKO749" s="479"/>
      <c r="GKP749" s="479"/>
      <c r="GKQ749" s="479"/>
      <c r="GKR749" s="479"/>
      <c r="GKS749" s="479"/>
      <c r="GKT749" s="479"/>
      <c r="GKU749" s="479"/>
      <c r="GKV749" s="479"/>
      <c r="GKW749" s="479"/>
      <c r="GKX749" s="479"/>
      <c r="GKY749" s="479"/>
      <c r="GKZ749" s="479"/>
      <c r="GLA749" s="479"/>
      <c r="GLB749" s="479"/>
      <c r="GLC749" s="479"/>
      <c r="GLD749" s="479"/>
      <c r="GLE749" s="479"/>
      <c r="GLF749" s="479"/>
      <c r="GLG749" s="479"/>
      <c r="GLH749" s="479"/>
      <c r="GLI749" s="479"/>
      <c r="GLJ749" s="479"/>
      <c r="GLK749" s="479"/>
      <c r="GLL749" s="479"/>
      <c r="GLM749" s="479"/>
      <c r="GLN749" s="479"/>
      <c r="GLO749" s="479"/>
      <c r="GLP749" s="479"/>
      <c r="GLQ749" s="479"/>
      <c r="GLR749" s="479"/>
      <c r="GLS749" s="479"/>
      <c r="GLT749" s="479"/>
      <c r="GLU749" s="479"/>
      <c r="GLV749" s="479"/>
      <c r="GLW749" s="479"/>
      <c r="GLX749" s="479"/>
      <c r="GLY749" s="479"/>
      <c r="GLZ749" s="479"/>
      <c r="GMA749" s="479"/>
      <c r="GMB749" s="479"/>
      <c r="GMC749" s="479"/>
      <c r="GMD749" s="479"/>
      <c r="GME749" s="479"/>
      <c r="GMF749" s="479"/>
      <c r="GMG749" s="479"/>
      <c r="GMH749" s="479"/>
      <c r="GMI749" s="479"/>
      <c r="GMJ749" s="479"/>
      <c r="GMK749" s="479"/>
      <c r="GML749" s="479"/>
      <c r="GMM749" s="479"/>
      <c r="GMN749" s="479"/>
      <c r="GMO749" s="479"/>
      <c r="GMP749" s="479"/>
      <c r="GMQ749" s="479"/>
      <c r="GMR749" s="479"/>
      <c r="GMS749" s="479"/>
      <c r="GMT749" s="479"/>
      <c r="GMU749" s="479"/>
      <c r="GMV749" s="479"/>
      <c r="GMW749" s="479"/>
      <c r="GMX749" s="479"/>
      <c r="GMY749" s="479"/>
      <c r="GMZ749" s="479"/>
      <c r="GNA749" s="479"/>
      <c r="GNB749" s="479"/>
      <c r="GNC749" s="479"/>
      <c r="GND749" s="479"/>
      <c r="GNE749" s="479"/>
      <c r="GNF749" s="479"/>
      <c r="GNG749" s="479"/>
      <c r="GNH749" s="479"/>
      <c r="GNI749" s="479"/>
      <c r="GNJ749" s="479"/>
      <c r="GNK749" s="479"/>
      <c r="GNL749" s="479"/>
      <c r="GNM749" s="479"/>
      <c r="GNN749" s="479"/>
      <c r="GNO749" s="479"/>
      <c r="GNP749" s="479"/>
      <c r="GNQ749" s="479"/>
      <c r="GNR749" s="479"/>
      <c r="GNS749" s="479"/>
      <c r="GNT749" s="479"/>
      <c r="GNU749" s="479"/>
      <c r="GNV749" s="479"/>
      <c r="GNW749" s="479"/>
      <c r="GNX749" s="479"/>
      <c r="GNY749" s="479"/>
      <c r="GNZ749" s="479"/>
      <c r="GOA749" s="479"/>
      <c r="GOB749" s="479"/>
      <c r="GOC749" s="479"/>
      <c r="GOD749" s="479"/>
      <c r="GOE749" s="479"/>
      <c r="GOF749" s="479"/>
      <c r="GOG749" s="479"/>
      <c r="GOH749" s="479"/>
      <c r="GOI749" s="479"/>
      <c r="GOJ749" s="479"/>
      <c r="GOK749" s="479"/>
      <c r="GOL749" s="479"/>
      <c r="GOM749" s="479"/>
      <c r="GON749" s="479"/>
      <c r="GOO749" s="479"/>
      <c r="GOP749" s="479"/>
      <c r="GOQ749" s="479"/>
      <c r="GOR749" s="479"/>
      <c r="GOS749" s="479"/>
      <c r="GOT749" s="479"/>
      <c r="GOU749" s="479"/>
      <c r="GOV749" s="479"/>
      <c r="GOW749" s="479"/>
      <c r="GOX749" s="479"/>
      <c r="GOY749" s="479"/>
      <c r="GOZ749" s="479"/>
      <c r="GPA749" s="479"/>
      <c r="GPB749" s="479"/>
      <c r="GPC749" s="479"/>
      <c r="GPD749" s="479"/>
      <c r="GPE749" s="479"/>
      <c r="GPF749" s="479"/>
      <c r="GPG749" s="479"/>
      <c r="GPH749" s="479"/>
      <c r="GPI749" s="479"/>
      <c r="GPJ749" s="479"/>
      <c r="GPK749" s="479"/>
      <c r="GPL749" s="479"/>
      <c r="GPM749" s="479"/>
      <c r="GPN749" s="479"/>
      <c r="GPO749" s="479"/>
      <c r="GPP749" s="479"/>
      <c r="GPQ749" s="479"/>
      <c r="GPR749" s="479"/>
      <c r="GPS749" s="479"/>
      <c r="GPT749" s="479"/>
      <c r="GPU749" s="479"/>
      <c r="GPV749" s="479"/>
      <c r="GPW749" s="479"/>
      <c r="GPX749" s="479"/>
      <c r="GPY749" s="479"/>
      <c r="GPZ749" s="479"/>
      <c r="GQA749" s="479"/>
      <c r="GQB749" s="479"/>
      <c r="GQC749" s="479"/>
      <c r="GQD749" s="479"/>
      <c r="GQE749" s="479"/>
      <c r="GQF749" s="479"/>
      <c r="GQG749" s="479"/>
      <c r="GQH749" s="479"/>
      <c r="GQI749" s="479"/>
      <c r="GQJ749" s="479"/>
      <c r="GQK749" s="479"/>
      <c r="GQL749" s="479"/>
      <c r="GQM749" s="479"/>
      <c r="GQN749" s="479"/>
      <c r="GQO749" s="479"/>
      <c r="GQP749" s="479"/>
      <c r="GQQ749" s="479"/>
      <c r="GQR749" s="479"/>
      <c r="GQS749" s="479"/>
      <c r="GQT749" s="479"/>
      <c r="GQU749" s="479"/>
      <c r="GQV749" s="479"/>
      <c r="GQW749" s="479"/>
      <c r="GQX749" s="479"/>
      <c r="GQY749" s="479"/>
      <c r="GQZ749" s="479"/>
      <c r="GRA749" s="479"/>
      <c r="GRB749" s="479"/>
      <c r="GRC749" s="479"/>
      <c r="GRD749" s="479"/>
      <c r="GRE749" s="479"/>
      <c r="GRF749" s="479"/>
      <c r="GRG749" s="479"/>
      <c r="GRH749" s="479"/>
      <c r="GRI749" s="479"/>
      <c r="GRJ749" s="479"/>
      <c r="GRK749" s="479"/>
      <c r="GRL749" s="479"/>
      <c r="GRM749" s="479"/>
      <c r="GRN749" s="479"/>
      <c r="GRO749" s="479"/>
      <c r="GRP749" s="479"/>
      <c r="GRQ749" s="479"/>
      <c r="GRR749" s="479"/>
      <c r="GRS749" s="479"/>
      <c r="GRT749" s="479"/>
      <c r="GRU749" s="479"/>
      <c r="GRV749" s="479"/>
      <c r="GRW749" s="479"/>
      <c r="GRX749" s="479"/>
      <c r="GRY749" s="479"/>
      <c r="GRZ749" s="479"/>
      <c r="GSA749" s="479"/>
      <c r="GSB749" s="479"/>
      <c r="GSC749" s="479"/>
      <c r="GSD749" s="479"/>
      <c r="GSE749" s="479"/>
      <c r="GSF749" s="479"/>
      <c r="GSG749" s="479"/>
      <c r="GSH749" s="479"/>
      <c r="GSI749" s="479"/>
      <c r="GSJ749" s="479"/>
      <c r="GSK749" s="479"/>
      <c r="GSL749" s="479"/>
      <c r="GSM749" s="479"/>
      <c r="GSN749" s="479"/>
      <c r="GSO749" s="479"/>
      <c r="GSP749" s="479"/>
      <c r="GSQ749" s="479"/>
      <c r="GSR749" s="479"/>
      <c r="GSS749" s="479"/>
      <c r="GST749" s="479"/>
      <c r="GSU749" s="479"/>
      <c r="GSV749" s="479"/>
      <c r="GSW749" s="479"/>
      <c r="GSX749" s="479"/>
      <c r="GSY749" s="479"/>
      <c r="GSZ749" s="479"/>
      <c r="GTA749" s="479"/>
      <c r="GTB749" s="479"/>
      <c r="GTC749" s="479"/>
      <c r="GTD749" s="479"/>
      <c r="GTE749" s="479"/>
      <c r="GTF749" s="479"/>
      <c r="GTG749" s="479"/>
      <c r="GTH749" s="479"/>
      <c r="GTI749" s="479"/>
      <c r="GTJ749" s="479"/>
      <c r="GTK749" s="479"/>
      <c r="GTL749" s="479"/>
      <c r="GTM749" s="479"/>
      <c r="GTN749" s="479"/>
      <c r="GTO749" s="479"/>
      <c r="GTP749" s="479"/>
      <c r="GTQ749" s="479"/>
      <c r="GTR749" s="479"/>
      <c r="GTS749" s="479"/>
      <c r="GTT749" s="479"/>
      <c r="GTU749" s="479"/>
      <c r="GTV749" s="479"/>
      <c r="GTW749" s="479"/>
      <c r="GTX749" s="479"/>
      <c r="GTY749" s="479"/>
      <c r="GTZ749" s="479"/>
      <c r="GUA749" s="479"/>
      <c r="GUB749" s="479"/>
      <c r="GUC749" s="479"/>
      <c r="GUD749" s="479"/>
      <c r="GUE749" s="479"/>
      <c r="GUF749" s="479"/>
      <c r="GUG749" s="479"/>
      <c r="GUH749" s="479"/>
      <c r="GUI749" s="479"/>
      <c r="GUJ749" s="479"/>
      <c r="GUK749" s="479"/>
      <c r="GUL749" s="479"/>
      <c r="GUM749" s="479"/>
      <c r="GUN749" s="479"/>
      <c r="GUO749" s="479"/>
      <c r="GUP749" s="479"/>
      <c r="GUQ749" s="479"/>
      <c r="GUR749" s="479"/>
      <c r="GUS749" s="479"/>
      <c r="GUT749" s="479"/>
      <c r="GUU749" s="479"/>
      <c r="GUV749" s="479"/>
      <c r="GUW749" s="479"/>
      <c r="GUX749" s="479"/>
      <c r="GUY749" s="479"/>
      <c r="GUZ749" s="479"/>
      <c r="GVA749" s="479"/>
      <c r="GVB749" s="479"/>
      <c r="GVC749" s="479"/>
      <c r="GVD749" s="479"/>
      <c r="GVE749" s="479"/>
      <c r="GVF749" s="479"/>
      <c r="GVG749" s="479"/>
      <c r="GVH749" s="479"/>
      <c r="GVI749" s="479"/>
      <c r="GVJ749" s="479"/>
      <c r="GVK749" s="479"/>
      <c r="GVL749" s="479"/>
      <c r="GVM749" s="479"/>
      <c r="GVN749" s="479"/>
      <c r="GVO749" s="479"/>
      <c r="GVP749" s="479"/>
      <c r="GVQ749" s="479"/>
      <c r="GVR749" s="479"/>
      <c r="GVS749" s="479"/>
      <c r="GVT749" s="479"/>
      <c r="GVU749" s="479"/>
      <c r="GVV749" s="479"/>
      <c r="GVW749" s="479"/>
      <c r="GVX749" s="479"/>
      <c r="GVY749" s="479"/>
      <c r="GVZ749" s="479"/>
      <c r="GWA749" s="479"/>
      <c r="GWB749" s="479"/>
      <c r="GWC749" s="479"/>
      <c r="GWD749" s="479"/>
      <c r="GWE749" s="479"/>
      <c r="GWF749" s="479"/>
      <c r="GWG749" s="479"/>
      <c r="GWH749" s="479"/>
      <c r="GWI749" s="479"/>
      <c r="GWJ749" s="479"/>
      <c r="GWK749" s="479"/>
      <c r="GWL749" s="479"/>
      <c r="GWM749" s="479"/>
      <c r="GWN749" s="479"/>
      <c r="GWO749" s="479"/>
      <c r="GWP749" s="479"/>
      <c r="GWQ749" s="479"/>
      <c r="GWR749" s="479"/>
      <c r="GWS749" s="479"/>
      <c r="GWT749" s="479"/>
      <c r="GWU749" s="479"/>
      <c r="GWV749" s="479"/>
      <c r="GWW749" s="479"/>
      <c r="GWX749" s="479"/>
      <c r="GWY749" s="479"/>
      <c r="GWZ749" s="479"/>
      <c r="GXA749" s="479"/>
      <c r="GXB749" s="479"/>
      <c r="GXC749" s="479"/>
      <c r="GXD749" s="479"/>
      <c r="GXE749" s="479"/>
      <c r="GXF749" s="479"/>
      <c r="GXG749" s="479"/>
      <c r="GXH749" s="479"/>
      <c r="GXI749" s="479"/>
      <c r="GXJ749" s="479"/>
      <c r="GXK749" s="479"/>
      <c r="GXL749" s="479"/>
      <c r="GXM749" s="479"/>
      <c r="GXN749" s="479"/>
      <c r="GXO749" s="479"/>
      <c r="GXP749" s="479"/>
      <c r="GXQ749" s="479"/>
      <c r="GXR749" s="479"/>
      <c r="GXS749" s="479"/>
      <c r="GXT749" s="479"/>
      <c r="GXU749" s="479"/>
      <c r="GXV749" s="479"/>
      <c r="GXW749" s="479"/>
      <c r="GXX749" s="479"/>
      <c r="GXY749" s="479"/>
      <c r="GXZ749" s="479"/>
      <c r="GYA749" s="479"/>
      <c r="GYB749" s="479"/>
      <c r="GYC749" s="479"/>
      <c r="GYD749" s="479"/>
      <c r="GYE749" s="479"/>
      <c r="GYF749" s="479"/>
      <c r="GYG749" s="479"/>
      <c r="GYH749" s="479"/>
      <c r="GYI749" s="479"/>
      <c r="GYJ749" s="479"/>
      <c r="GYK749" s="479"/>
      <c r="GYL749" s="479"/>
      <c r="GYM749" s="479"/>
      <c r="GYN749" s="479"/>
      <c r="GYO749" s="479"/>
      <c r="GYP749" s="479"/>
      <c r="GYQ749" s="479"/>
      <c r="GYR749" s="479"/>
      <c r="GYS749" s="479"/>
      <c r="GYT749" s="479"/>
      <c r="GYU749" s="479"/>
      <c r="GYV749" s="479"/>
      <c r="GYW749" s="479"/>
      <c r="GYX749" s="479"/>
      <c r="GYY749" s="479"/>
      <c r="GYZ749" s="479"/>
      <c r="GZA749" s="479"/>
      <c r="GZB749" s="479"/>
      <c r="GZC749" s="479"/>
      <c r="GZD749" s="479"/>
      <c r="GZE749" s="479"/>
      <c r="GZF749" s="479"/>
      <c r="GZG749" s="479"/>
      <c r="GZH749" s="479"/>
      <c r="GZI749" s="479"/>
      <c r="GZJ749" s="479"/>
      <c r="GZK749" s="479"/>
      <c r="GZL749" s="479"/>
      <c r="GZM749" s="479"/>
      <c r="GZN749" s="479"/>
      <c r="GZO749" s="479"/>
      <c r="GZP749" s="479"/>
      <c r="GZQ749" s="479"/>
      <c r="GZR749" s="479"/>
      <c r="GZS749" s="479"/>
      <c r="GZT749" s="479"/>
      <c r="GZU749" s="479"/>
      <c r="GZV749" s="479"/>
      <c r="GZW749" s="479"/>
      <c r="GZX749" s="479"/>
      <c r="GZY749" s="479"/>
      <c r="GZZ749" s="479"/>
      <c r="HAA749" s="479"/>
      <c r="HAB749" s="479"/>
      <c r="HAC749" s="479"/>
      <c r="HAD749" s="479"/>
      <c r="HAE749" s="479"/>
      <c r="HAF749" s="479"/>
      <c r="HAG749" s="479"/>
      <c r="HAH749" s="479"/>
      <c r="HAI749" s="479"/>
      <c r="HAJ749" s="479"/>
      <c r="HAK749" s="479"/>
      <c r="HAL749" s="479"/>
      <c r="HAM749" s="479"/>
      <c r="HAN749" s="479"/>
      <c r="HAO749" s="479"/>
      <c r="HAP749" s="479"/>
      <c r="HAQ749" s="479"/>
      <c r="HAR749" s="479"/>
      <c r="HAS749" s="479"/>
      <c r="HAT749" s="479"/>
      <c r="HAU749" s="479"/>
      <c r="HAV749" s="479"/>
      <c r="HAW749" s="479"/>
      <c r="HAX749" s="479"/>
      <c r="HAY749" s="479"/>
      <c r="HAZ749" s="479"/>
      <c r="HBA749" s="479"/>
      <c r="HBB749" s="479"/>
      <c r="HBC749" s="479"/>
      <c r="HBD749" s="479"/>
      <c r="HBE749" s="479"/>
      <c r="HBF749" s="479"/>
      <c r="HBG749" s="479"/>
      <c r="HBH749" s="479"/>
      <c r="HBI749" s="479"/>
      <c r="HBJ749" s="479"/>
      <c r="HBK749" s="479"/>
      <c r="HBL749" s="479"/>
      <c r="HBM749" s="479"/>
      <c r="HBN749" s="479"/>
      <c r="HBO749" s="479"/>
      <c r="HBP749" s="479"/>
      <c r="HBQ749" s="479"/>
      <c r="HBR749" s="479"/>
      <c r="HBS749" s="479"/>
      <c r="HBT749" s="479"/>
      <c r="HBU749" s="479"/>
      <c r="HBV749" s="479"/>
      <c r="HBW749" s="479"/>
      <c r="HBX749" s="479"/>
      <c r="HBY749" s="479"/>
      <c r="HBZ749" s="479"/>
      <c r="HCA749" s="479"/>
      <c r="HCB749" s="479"/>
      <c r="HCC749" s="479"/>
      <c r="HCD749" s="479"/>
      <c r="HCE749" s="479"/>
      <c r="HCF749" s="479"/>
      <c r="HCG749" s="479"/>
      <c r="HCH749" s="479"/>
      <c r="HCI749" s="479"/>
      <c r="HCJ749" s="479"/>
      <c r="HCK749" s="479"/>
      <c r="HCL749" s="479"/>
      <c r="HCM749" s="479"/>
      <c r="HCN749" s="479"/>
      <c r="HCO749" s="479"/>
      <c r="HCP749" s="479"/>
      <c r="HCQ749" s="479"/>
      <c r="HCR749" s="479"/>
      <c r="HCS749" s="479"/>
      <c r="HCT749" s="479"/>
      <c r="HCU749" s="479"/>
      <c r="HCV749" s="479"/>
      <c r="HCW749" s="479"/>
      <c r="HCX749" s="479"/>
      <c r="HCY749" s="479"/>
      <c r="HCZ749" s="479"/>
      <c r="HDA749" s="479"/>
      <c r="HDB749" s="479"/>
      <c r="HDC749" s="479"/>
      <c r="HDD749" s="479"/>
      <c r="HDE749" s="479"/>
      <c r="HDF749" s="479"/>
      <c r="HDG749" s="479"/>
      <c r="HDH749" s="479"/>
      <c r="HDI749" s="479"/>
      <c r="HDJ749" s="479"/>
      <c r="HDK749" s="479"/>
      <c r="HDL749" s="479"/>
      <c r="HDM749" s="479"/>
      <c r="HDN749" s="479"/>
      <c r="HDO749" s="479"/>
      <c r="HDP749" s="479"/>
      <c r="HDQ749" s="479"/>
      <c r="HDR749" s="479"/>
      <c r="HDS749" s="479"/>
      <c r="HDT749" s="479"/>
      <c r="HDU749" s="479"/>
      <c r="HDV749" s="479"/>
      <c r="HDW749" s="479"/>
      <c r="HDX749" s="479"/>
      <c r="HDY749" s="479"/>
      <c r="HDZ749" s="479"/>
      <c r="HEA749" s="479"/>
      <c r="HEB749" s="479"/>
      <c r="HEC749" s="479"/>
      <c r="HED749" s="479"/>
      <c r="HEE749" s="479"/>
      <c r="HEF749" s="479"/>
      <c r="HEG749" s="479"/>
      <c r="HEH749" s="479"/>
      <c r="HEI749" s="479"/>
      <c r="HEJ749" s="479"/>
      <c r="HEK749" s="479"/>
      <c r="HEL749" s="479"/>
      <c r="HEM749" s="479"/>
      <c r="HEN749" s="479"/>
      <c r="HEO749" s="479"/>
      <c r="HEP749" s="479"/>
      <c r="HEQ749" s="479"/>
      <c r="HER749" s="479"/>
      <c r="HES749" s="479"/>
      <c r="HET749" s="479"/>
      <c r="HEU749" s="479"/>
      <c r="HEV749" s="479"/>
      <c r="HEW749" s="479"/>
      <c r="HEX749" s="479"/>
      <c r="HEY749" s="479"/>
      <c r="HEZ749" s="479"/>
      <c r="HFA749" s="479"/>
      <c r="HFB749" s="479"/>
      <c r="HFC749" s="479"/>
      <c r="HFD749" s="479"/>
      <c r="HFE749" s="479"/>
      <c r="HFF749" s="479"/>
      <c r="HFG749" s="479"/>
      <c r="HFH749" s="479"/>
      <c r="HFI749" s="479"/>
      <c r="HFJ749" s="479"/>
      <c r="HFK749" s="479"/>
      <c r="HFL749" s="479"/>
      <c r="HFM749" s="479"/>
      <c r="HFN749" s="479"/>
      <c r="HFO749" s="479"/>
      <c r="HFP749" s="479"/>
      <c r="HFQ749" s="479"/>
      <c r="HFR749" s="479"/>
      <c r="HFS749" s="479"/>
      <c r="HFT749" s="479"/>
      <c r="HFU749" s="479"/>
      <c r="HFV749" s="479"/>
      <c r="HFW749" s="479"/>
      <c r="HFX749" s="479"/>
      <c r="HFY749" s="479"/>
      <c r="HFZ749" s="479"/>
      <c r="HGA749" s="479"/>
      <c r="HGB749" s="479"/>
      <c r="HGC749" s="479"/>
      <c r="HGD749" s="479"/>
      <c r="HGE749" s="479"/>
      <c r="HGF749" s="479"/>
      <c r="HGG749" s="479"/>
      <c r="HGH749" s="479"/>
      <c r="HGI749" s="479"/>
      <c r="HGJ749" s="479"/>
      <c r="HGK749" s="479"/>
      <c r="HGL749" s="479"/>
      <c r="HGM749" s="479"/>
      <c r="HGN749" s="479"/>
      <c r="HGO749" s="479"/>
      <c r="HGP749" s="479"/>
      <c r="HGQ749" s="479"/>
      <c r="HGR749" s="479"/>
      <c r="HGS749" s="479"/>
      <c r="HGT749" s="479"/>
      <c r="HGU749" s="479"/>
      <c r="HGV749" s="479"/>
      <c r="HGW749" s="479"/>
      <c r="HGX749" s="479"/>
      <c r="HGY749" s="479"/>
      <c r="HGZ749" s="479"/>
      <c r="HHA749" s="479"/>
      <c r="HHB749" s="479"/>
      <c r="HHC749" s="479"/>
      <c r="HHD749" s="479"/>
      <c r="HHE749" s="479"/>
      <c r="HHF749" s="479"/>
      <c r="HHG749" s="479"/>
      <c r="HHH749" s="479"/>
      <c r="HHI749" s="479"/>
      <c r="HHJ749" s="479"/>
      <c r="HHK749" s="479"/>
      <c r="HHL749" s="479"/>
      <c r="HHM749" s="479"/>
      <c r="HHN749" s="479"/>
      <c r="HHO749" s="479"/>
      <c r="HHP749" s="479"/>
      <c r="HHQ749" s="479"/>
      <c r="HHR749" s="479"/>
      <c r="HHS749" s="479"/>
      <c r="HHT749" s="479"/>
      <c r="HHU749" s="479"/>
      <c r="HHV749" s="479"/>
      <c r="HHW749" s="479"/>
      <c r="HHX749" s="479"/>
      <c r="HHY749" s="479"/>
      <c r="HHZ749" s="479"/>
      <c r="HIA749" s="479"/>
      <c r="HIB749" s="479"/>
      <c r="HIC749" s="479"/>
      <c r="HID749" s="479"/>
      <c r="HIE749" s="479"/>
      <c r="HIF749" s="479"/>
      <c r="HIG749" s="479"/>
      <c r="HIH749" s="479"/>
      <c r="HII749" s="479"/>
      <c r="HIJ749" s="479"/>
      <c r="HIK749" s="479"/>
      <c r="HIL749" s="479"/>
      <c r="HIM749" s="479"/>
      <c r="HIN749" s="479"/>
      <c r="HIO749" s="479"/>
      <c r="HIP749" s="479"/>
      <c r="HIQ749" s="479"/>
      <c r="HIR749" s="479"/>
      <c r="HIS749" s="479"/>
      <c r="HIT749" s="479"/>
      <c r="HIU749" s="479"/>
      <c r="HIV749" s="479"/>
      <c r="HIW749" s="479"/>
      <c r="HIX749" s="479"/>
      <c r="HIY749" s="479"/>
      <c r="HIZ749" s="479"/>
      <c r="HJA749" s="479"/>
      <c r="HJB749" s="479"/>
      <c r="HJC749" s="479"/>
      <c r="HJD749" s="479"/>
      <c r="HJE749" s="479"/>
      <c r="HJF749" s="479"/>
      <c r="HJG749" s="479"/>
      <c r="HJH749" s="479"/>
      <c r="HJI749" s="479"/>
      <c r="HJJ749" s="479"/>
      <c r="HJK749" s="479"/>
      <c r="HJL749" s="479"/>
      <c r="HJM749" s="479"/>
      <c r="HJN749" s="479"/>
      <c r="HJO749" s="479"/>
      <c r="HJP749" s="479"/>
      <c r="HJQ749" s="479"/>
      <c r="HJR749" s="479"/>
      <c r="HJS749" s="479"/>
      <c r="HJT749" s="479"/>
      <c r="HJU749" s="479"/>
      <c r="HJV749" s="479"/>
      <c r="HJW749" s="479"/>
      <c r="HJX749" s="479"/>
      <c r="HJY749" s="479"/>
      <c r="HJZ749" s="479"/>
      <c r="HKA749" s="479"/>
      <c r="HKB749" s="479"/>
      <c r="HKC749" s="479"/>
      <c r="HKD749" s="479"/>
      <c r="HKE749" s="479"/>
      <c r="HKF749" s="479"/>
      <c r="HKG749" s="479"/>
      <c r="HKH749" s="479"/>
      <c r="HKI749" s="479"/>
      <c r="HKJ749" s="479"/>
      <c r="HKK749" s="479"/>
      <c r="HKL749" s="479"/>
      <c r="HKM749" s="479"/>
      <c r="HKN749" s="479"/>
      <c r="HKO749" s="479"/>
      <c r="HKP749" s="479"/>
      <c r="HKQ749" s="479"/>
      <c r="HKR749" s="479"/>
      <c r="HKS749" s="479"/>
      <c r="HKT749" s="479"/>
      <c r="HKU749" s="479"/>
      <c r="HKV749" s="479"/>
      <c r="HKW749" s="479"/>
      <c r="HKX749" s="479"/>
      <c r="HKY749" s="479"/>
      <c r="HKZ749" s="479"/>
      <c r="HLA749" s="479"/>
      <c r="HLB749" s="479"/>
      <c r="HLC749" s="479"/>
      <c r="HLD749" s="479"/>
      <c r="HLE749" s="479"/>
      <c r="HLF749" s="479"/>
      <c r="HLG749" s="479"/>
      <c r="HLH749" s="479"/>
      <c r="HLI749" s="479"/>
      <c r="HLJ749" s="479"/>
      <c r="HLK749" s="479"/>
      <c r="HLL749" s="479"/>
      <c r="HLM749" s="479"/>
      <c r="HLN749" s="479"/>
      <c r="HLO749" s="479"/>
      <c r="HLP749" s="479"/>
      <c r="HLQ749" s="479"/>
      <c r="HLR749" s="479"/>
      <c r="HLS749" s="479"/>
      <c r="HLT749" s="479"/>
      <c r="HLU749" s="479"/>
      <c r="HLV749" s="479"/>
      <c r="HLW749" s="479"/>
      <c r="HLX749" s="479"/>
      <c r="HLY749" s="479"/>
      <c r="HLZ749" s="479"/>
      <c r="HMA749" s="479"/>
      <c r="HMB749" s="479"/>
      <c r="HMC749" s="479"/>
      <c r="HMD749" s="479"/>
      <c r="HME749" s="479"/>
      <c r="HMF749" s="479"/>
      <c r="HMG749" s="479"/>
      <c r="HMH749" s="479"/>
      <c r="HMI749" s="479"/>
      <c r="HMJ749" s="479"/>
      <c r="HMK749" s="479"/>
      <c r="HML749" s="479"/>
      <c r="HMM749" s="479"/>
      <c r="HMN749" s="479"/>
      <c r="HMO749" s="479"/>
      <c r="HMP749" s="479"/>
      <c r="HMQ749" s="479"/>
      <c r="HMR749" s="479"/>
      <c r="HMS749" s="479"/>
      <c r="HMT749" s="479"/>
      <c r="HMU749" s="479"/>
      <c r="HMV749" s="479"/>
      <c r="HMW749" s="479"/>
      <c r="HMX749" s="479"/>
      <c r="HMY749" s="479"/>
      <c r="HMZ749" s="479"/>
      <c r="HNA749" s="479"/>
      <c r="HNB749" s="479"/>
      <c r="HNC749" s="479"/>
      <c r="HND749" s="479"/>
      <c r="HNE749" s="479"/>
      <c r="HNF749" s="479"/>
      <c r="HNG749" s="479"/>
      <c r="HNH749" s="479"/>
      <c r="HNI749" s="479"/>
      <c r="HNJ749" s="479"/>
      <c r="HNK749" s="479"/>
      <c r="HNL749" s="479"/>
      <c r="HNM749" s="479"/>
      <c r="HNN749" s="479"/>
      <c r="HNO749" s="479"/>
      <c r="HNP749" s="479"/>
      <c r="HNQ749" s="479"/>
      <c r="HNR749" s="479"/>
      <c r="HNS749" s="479"/>
      <c r="HNT749" s="479"/>
      <c r="HNU749" s="479"/>
      <c r="HNV749" s="479"/>
      <c r="HNW749" s="479"/>
      <c r="HNX749" s="479"/>
      <c r="HNY749" s="479"/>
      <c r="HNZ749" s="479"/>
      <c r="HOA749" s="479"/>
      <c r="HOB749" s="479"/>
      <c r="HOC749" s="479"/>
      <c r="HOD749" s="479"/>
      <c r="HOE749" s="479"/>
      <c r="HOF749" s="479"/>
      <c r="HOG749" s="479"/>
      <c r="HOH749" s="479"/>
      <c r="HOI749" s="479"/>
      <c r="HOJ749" s="479"/>
      <c r="HOK749" s="479"/>
      <c r="HOL749" s="479"/>
      <c r="HOM749" s="479"/>
      <c r="HON749" s="479"/>
      <c r="HOO749" s="479"/>
      <c r="HOP749" s="479"/>
      <c r="HOQ749" s="479"/>
      <c r="HOR749" s="479"/>
      <c r="HOS749" s="479"/>
      <c r="HOT749" s="479"/>
      <c r="HOU749" s="479"/>
      <c r="HOV749" s="479"/>
      <c r="HOW749" s="479"/>
      <c r="HOX749" s="479"/>
      <c r="HOY749" s="479"/>
      <c r="HOZ749" s="479"/>
      <c r="HPA749" s="479"/>
      <c r="HPB749" s="479"/>
      <c r="HPC749" s="479"/>
      <c r="HPD749" s="479"/>
      <c r="HPE749" s="479"/>
      <c r="HPF749" s="479"/>
      <c r="HPG749" s="479"/>
      <c r="HPH749" s="479"/>
      <c r="HPI749" s="479"/>
      <c r="HPJ749" s="479"/>
      <c r="HPK749" s="479"/>
      <c r="HPL749" s="479"/>
      <c r="HPM749" s="479"/>
      <c r="HPN749" s="479"/>
      <c r="HPO749" s="479"/>
      <c r="HPP749" s="479"/>
      <c r="HPQ749" s="479"/>
      <c r="HPR749" s="479"/>
      <c r="HPS749" s="479"/>
      <c r="HPT749" s="479"/>
      <c r="HPU749" s="479"/>
      <c r="HPV749" s="479"/>
      <c r="HPW749" s="479"/>
      <c r="HPX749" s="479"/>
      <c r="HPY749" s="479"/>
      <c r="HPZ749" s="479"/>
      <c r="HQA749" s="479"/>
      <c r="HQB749" s="479"/>
      <c r="HQC749" s="479"/>
      <c r="HQD749" s="479"/>
      <c r="HQE749" s="479"/>
      <c r="HQF749" s="479"/>
      <c r="HQG749" s="479"/>
      <c r="HQH749" s="479"/>
      <c r="HQI749" s="479"/>
      <c r="HQJ749" s="479"/>
      <c r="HQK749" s="479"/>
      <c r="HQL749" s="479"/>
      <c r="HQM749" s="479"/>
      <c r="HQN749" s="479"/>
      <c r="HQO749" s="479"/>
      <c r="HQP749" s="479"/>
      <c r="HQQ749" s="479"/>
      <c r="HQR749" s="479"/>
      <c r="HQS749" s="479"/>
      <c r="HQT749" s="479"/>
      <c r="HQU749" s="479"/>
      <c r="HQV749" s="479"/>
      <c r="HQW749" s="479"/>
      <c r="HQX749" s="479"/>
      <c r="HQY749" s="479"/>
      <c r="HQZ749" s="479"/>
      <c r="HRA749" s="479"/>
      <c r="HRB749" s="479"/>
      <c r="HRC749" s="479"/>
      <c r="HRD749" s="479"/>
      <c r="HRE749" s="479"/>
      <c r="HRF749" s="479"/>
      <c r="HRG749" s="479"/>
      <c r="HRH749" s="479"/>
      <c r="HRI749" s="479"/>
      <c r="HRJ749" s="479"/>
      <c r="HRK749" s="479"/>
      <c r="HRL749" s="479"/>
      <c r="HRM749" s="479"/>
      <c r="HRN749" s="479"/>
      <c r="HRO749" s="479"/>
      <c r="HRP749" s="479"/>
      <c r="HRQ749" s="479"/>
      <c r="HRR749" s="479"/>
      <c r="HRS749" s="479"/>
      <c r="HRT749" s="479"/>
      <c r="HRU749" s="479"/>
      <c r="HRV749" s="479"/>
      <c r="HRW749" s="479"/>
      <c r="HRX749" s="479"/>
      <c r="HRY749" s="479"/>
      <c r="HRZ749" s="479"/>
      <c r="HSA749" s="479"/>
      <c r="HSB749" s="479"/>
      <c r="HSC749" s="479"/>
      <c r="HSD749" s="479"/>
      <c r="HSE749" s="479"/>
      <c r="HSF749" s="479"/>
      <c r="HSG749" s="479"/>
      <c r="HSH749" s="479"/>
      <c r="HSI749" s="479"/>
      <c r="HSJ749" s="479"/>
      <c r="HSK749" s="479"/>
      <c r="HSL749" s="479"/>
      <c r="HSM749" s="479"/>
      <c r="HSN749" s="479"/>
      <c r="HSO749" s="479"/>
      <c r="HSP749" s="479"/>
      <c r="HSQ749" s="479"/>
      <c r="HSR749" s="479"/>
      <c r="HSS749" s="479"/>
      <c r="HST749" s="479"/>
      <c r="HSU749" s="479"/>
      <c r="HSV749" s="479"/>
      <c r="HSW749" s="479"/>
      <c r="HSX749" s="479"/>
      <c r="HSY749" s="479"/>
      <c r="HSZ749" s="479"/>
      <c r="HTA749" s="479"/>
      <c r="HTB749" s="479"/>
      <c r="HTC749" s="479"/>
      <c r="HTD749" s="479"/>
      <c r="HTE749" s="479"/>
      <c r="HTF749" s="479"/>
      <c r="HTG749" s="479"/>
      <c r="HTH749" s="479"/>
      <c r="HTI749" s="479"/>
      <c r="HTJ749" s="479"/>
      <c r="HTK749" s="479"/>
      <c r="HTL749" s="479"/>
      <c r="HTM749" s="479"/>
      <c r="HTN749" s="479"/>
      <c r="HTO749" s="479"/>
      <c r="HTP749" s="479"/>
      <c r="HTQ749" s="479"/>
      <c r="HTR749" s="479"/>
      <c r="HTS749" s="479"/>
      <c r="HTT749" s="479"/>
      <c r="HTU749" s="479"/>
      <c r="HTV749" s="479"/>
      <c r="HTW749" s="479"/>
      <c r="HTX749" s="479"/>
      <c r="HTY749" s="479"/>
      <c r="HTZ749" s="479"/>
      <c r="HUA749" s="479"/>
      <c r="HUB749" s="479"/>
      <c r="HUC749" s="479"/>
      <c r="HUD749" s="479"/>
      <c r="HUE749" s="479"/>
      <c r="HUF749" s="479"/>
      <c r="HUG749" s="479"/>
      <c r="HUH749" s="479"/>
      <c r="HUI749" s="479"/>
      <c r="HUJ749" s="479"/>
      <c r="HUK749" s="479"/>
      <c r="HUL749" s="479"/>
      <c r="HUM749" s="479"/>
      <c r="HUN749" s="479"/>
      <c r="HUO749" s="479"/>
      <c r="HUP749" s="479"/>
      <c r="HUQ749" s="479"/>
      <c r="HUR749" s="479"/>
      <c r="HUS749" s="479"/>
      <c r="HUT749" s="479"/>
      <c r="HUU749" s="479"/>
      <c r="HUV749" s="479"/>
      <c r="HUW749" s="479"/>
      <c r="HUX749" s="479"/>
      <c r="HUY749" s="479"/>
      <c r="HUZ749" s="479"/>
      <c r="HVA749" s="479"/>
      <c r="HVB749" s="479"/>
      <c r="HVC749" s="479"/>
      <c r="HVD749" s="479"/>
      <c r="HVE749" s="479"/>
      <c r="HVF749" s="479"/>
      <c r="HVG749" s="479"/>
      <c r="HVH749" s="479"/>
      <c r="HVI749" s="479"/>
      <c r="HVJ749" s="479"/>
      <c r="HVK749" s="479"/>
      <c r="HVL749" s="479"/>
      <c r="HVM749" s="479"/>
      <c r="HVN749" s="479"/>
      <c r="HVO749" s="479"/>
      <c r="HVP749" s="479"/>
      <c r="HVQ749" s="479"/>
      <c r="HVR749" s="479"/>
      <c r="HVS749" s="479"/>
      <c r="HVT749" s="479"/>
      <c r="HVU749" s="479"/>
      <c r="HVV749" s="479"/>
      <c r="HVW749" s="479"/>
      <c r="HVX749" s="479"/>
      <c r="HVY749" s="479"/>
      <c r="HVZ749" s="479"/>
      <c r="HWA749" s="479"/>
      <c r="HWB749" s="479"/>
      <c r="HWC749" s="479"/>
      <c r="HWD749" s="479"/>
      <c r="HWE749" s="479"/>
      <c r="HWF749" s="479"/>
      <c r="HWG749" s="479"/>
      <c r="HWH749" s="479"/>
      <c r="HWI749" s="479"/>
      <c r="HWJ749" s="479"/>
      <c r="HWK749" s="479"/>
      <c r="HWL749" s="479"/>
      <c r="HWM749" s="479"/>
      <c r="HWN749" s="479"/>
      <c r="HWO749" s="479"/>
      <c r="HWP749" s="479"/>
      <c r="HWQ749" s="479"/>
      <c r="HWR749" s="479"/>
      <c r="HWS749" s="479"/>
      <c r="HWT749" s="479"/>
      <c r="HWU749" s="479"/>
      <c r="HWV749" s="479"/>
      <c r="HWW749" s="479"/>
      <c r="HWX749" s="479"/>
      <c r="HWY749" s="479"/>
      <c r="HWZ749" s="479"/>
      <c r="HXA749" s="479"/>
      <c r="HXB749" s="479"/>
      <c r="HXC749" s="479"/>
      <c r="HXD749" s="479"/>
      <c r="HXE749" s="479"/>
      <c r="HXF749" s="479"/>
      <c r="HXG749" s="479"/>
      <c r="HXH749" s="479"/>
      <c r="HXI749" s="479"/>
      <c r="HXJ749" s="479"/>
      <c r="HXK749" s="479"/>
      <c r="HXL749" s="479"/>
      <c r="HXM749" s="479"/>
      <c r="HXN749" s="479"/>
      <c r="HXO749" s="479"/>
      <c r="HXP749" s="479"/>
      <c r="HXQ749" s="479"/>
      <c r="HXR749" s="479"/>
      <c r="HXS749" s="479"/>
      <c r="HXT749" s="479"/>
      <c r="HXU749" s="479"/>
      <c r="HXV749" s="479"/>
      <c r="HXW749" s="479"/>
      <c r="HXX749" s="479"/>
      <c r="HXY749" s="479"/>
      <c r="HXZ749" s="479"/>
      <c r="HYA749" s="479"/>
      <c r="HYB749" s="479"/>
      <c r="HYC749" s="479"/>
      <c r="HYD749" s="479"/>
      <c r="HYE749" s="479"/>
      <c r="HYF749" s="479"/>
      <c r="HYG749" s="479"/>
      <c r="HYH749" s="479"/>
      <c r="HYI749" s="479"/>
      <c r="HYJ749" s="479"/>
      <c r="HYK749" s="479"/>
      <c r="HYL749" s="479"/>
      <c r="HYM749" s="479"/>
      <c r="HYN749" s="479"/>
      <c r="HYO749" s="479"/>
      <c r="HYP749" s="479"/>
      <c r="HYQ749" s="479"/>
      <c r="HYR749" s="479"/>
      <c r="HYS749" s="479"/>
      <c r="HYT749" s="479"/>
      <c r="HYU749" s="479"/>
      <c r="HYV749" s="479"/>
      <c r="HYW749" s="479"/>
      <c r="HYX749" s="479"/>
      <c r="HYY749" s="479"/>
      <c r="HYZ749" s="479"/>
      <c r="HZA749" s="479"/>
      <c r="HZB749" s="479"/>
      <c r="HZC749" s="479"/>
      <c r="HZD749" s="479"/>
      <c r="HZE749" s="479"/>
      <c r="HZF749" s="479"/>
      <c r="HZG749" s="479"/>
      <c r="HZH749" s="479"/>
      <c r="HZI749" s="479"/>
      <c r="HZJ749" s="479"/>
      <c r="HZK749" s="479"/>
      <c r="HZL749" s="479"/>
      <c r="HZM749" s="479"/>
      <c r="HZN749" s="479"/>
      <c r="HZO749" s="479"/>
      <c r="HZP749" s="479"/>
      <c r="HZQ749" s="479"/>
      <c r="HZR749" s="479"/>
      <c r="HZS749" s="479"/>
      <c r="HZT749" s="479"/>
      <c r="HZU749" s="479"/>
      <c r="HZV749" s="479"/>
      <c r="HZW749" s="479"/>
      <c r="HZX749" s="479"/>
      <c r="HZY749" s="479"/>
      <c r="HZZ749" s="479"/>
      <c r="IAA749" s="479"/>
      <c r="IAB749" s="479"/>
      <c r="IAC749" s="479"/>
      <c r="IAD749" s="479"/>
      <c r="IAE749" s="479"/>
      <c r="IAF749" s="479"/>
      <c r="IAG749" s="479"/>
      <c r="IAH749" s="479"/>
      <c r="IAI749" s="479"/>
      <c r="IAJ749" s="479"/>
      <c r="IAK749" s="479"/>
      <c r="IAL749" s="479"/>
      <c r="IAM749" s="479"/>
      <c r="IAN749" s="479"/>
      <c r="IAO749" s="479"/>
      <c r="IAP749" s="479"/>
      <c r="IAQ749" s="479"/>
      <c r="IAR749" s="479"/>
      <c r="IAS749" s="479"/>
      <c r="IAT749" s="479"/>
      <c r="IAU749" s="479"/>
      <c r="IAV749" s="479"/>
      <c r="IAW749" s="479"/>
      <c r="IAX749" s="479"/>
      <c r="IAY749" s="479"/>
      <c r="IAZ749" s="479"/>
      <c r="IBA749" s="479"/>
      <c r="IBB749" s="479"/>
      <c r="IBC749" s="479"/>
      <c r="IBD749" s="479"/>
      <c r="IBE749" s="479"/>
      <c r="IBF749" s="479"/>
      <c r="IBG749" s="479"/>
      <c r="IBH749" s="479"/>
      <c r="IBI749" s="479"/>
      <c r="IBJ749" s="479"/>
      <c r="IBK749" s="479"/>
      <c r="IBL749" s="479"/>
      <c r="IBM749" s="479"/>
      <c r="IBN749" s="479"/>
      <c r="IBO749" s="479"/>
      <c r="IBP749" s="479"/>
      <c r="IBQ749" s="479"/>
      <c r="IBR749" s="479"/>
      <c r="IBS749" s="479"/>
      <c r="IBT749" s="479"/>
      <c r="IBU749" s="479"/>
      <c r="IBV749" s="479"/>
      <c r="IBW749" s="479"/>
      <c r="IBX749" s="479"/>
      <c r="IBY749" s="479"/>
      <c r="IBZ749" s="479"/>
      <c r="ICA749" s="479"/>
      <c r="ICB749" s="479"/>
      <c r="ICC749" s="479"/>
      <c r="ICD749" s="479"/>
      <c r="ICE749" s="479"/>
      <c r="ICF749" s="479"/>
      <c r="ICG749" s="479"/>
      <c r="ICH749" s="479"/>
      <c r="ICI749" s="479"/>
      <c r="ICJ749" s="479"/>
      <c r="ICK749" s="479"/>
      <c r="ICL749" s="479"/>
      <c r="ICM749" s="479"/>
      <c r="ICN749" s="479"/>
      <c r="ICO749" s="479"/>
      <c r="ICP749" s="479"/>
      <c r="ICQ749" s="479"/>
      <c r="ICR749" s="479"/>
      <c r="ICS749" s="479"/>
      <c r="ICT749" s="479"/>
      <c r="ICU749" s="479"/>
      <c r="ICV749" s="479"/>
      <c r="ICW749" s="479"/>
      <c r="ICX749" s="479"/>
      <c r="ICY749" s="479"/>
      <c r="ICZ749" s="479"/>
      <c r="IDA749" s="479"/>
      <c r="IDB749" s="479"/>
      <c r="IDC749" s="479"/>
      <c r="IDD749" s="479"/>
      <c r="IDE749" s="479"/>
      <c r="IDF749" s="479"/>
      <c r="IDG749" s="479"/>
      <c r="IDH749" s="479"/>
      <c r="IDI749" s="479"/>
      <c r="IDJ749" s="479"/>
      <c r="IDK749" s="479"/>
      <c r="IDL749" s="479"/>
      <c r="IDM749" s="479"/>
      <c r="IDN749" s="479"/>
      <c r="IDO749" s="479"/>
      <c r="IDP749" s="479"/>
      <c r="IDQ749" s="479"/>
      <c r="IDR749" s="479"/>
      <c r="IDS749" s="479"/>
      <c r="IDT749" s="479"/>
      <c r="IDU749" s="479"/>
      <c r="IDV749" s="479"/>
      <c r="IDW749" s="479"/>
      <c r="IDX749" s="479"/>
      <c r="IDY749" s="479"/>
      <c r="IDZ749" s="479"/>
      <c r="IEA749" s="479"/>
      <c r="IEB749" s="479"/>
      <c r="IEC749" s="479"/>
      <c r="IED749" s="479"/>
      <c r="IEE749" s="479"/>
      <c r="IEF749" s="479"/>
      <c r="IEG749" s="479"/>
      <c r="IEH749" s="479"/>
      <c r="IEI749" s="479"/>
      <c r="IEJ749" s="479"/>
      <c r="IEK749" s="479"/>
      <c r="IEL749" s="479"/>
      <c r="IEM749" s="479"/>
      <c r="IEN749" s="479"/>
      <c r="IEO749" s="479"/>
      <c r="IEP749" s="479"/>
      <c r="IEQ749" s="479"/>
      <c r="IER749" s="479"/>
      <c r="IES749" s="479"/>
      <c r="IET749" s="479"/>
      <c r="IEU749" s="479"/>
      <c r="IEV749" s="479"/>
      <c r="IEW749" s="479"/>
      <c r="IEX749" s="479"/>
      <c r="IEY749" s="479"/>
      <c r="IEZ749" s="479"/>
      <c r="IFA749" s="479"/>
      <c r="IFB749" s="479"/>
      <c r="IFC749" s="479"/>
      <c r="IFD749" s="479"/>
      <c r="IFE749" s="479"/>
      <c r="IFF749" s="479"/>
      <c r="IFG749" s="479"/>
      <c r="IFH749" s="479"/>
      <c r="IFI749" s="479"/>
      <c r="IFJ749" s="479"/>
      <c r="IFK749" s="479"/>
      <c r="IFL749" s="479"/>
      <c r="IFM749" s="479"/>
      <c r="IFN749" s="479"/>
      <c r="IFO749" s="479"/>
      <c r="IFP749" s="479"/>
      <c r="IFQ749" s="479"/>
      <c r="IFR749" s="479"/>
      <c r="IFS749" s="479"/>
      <c r="IFT749" s="479"/>
      <c r="IFU749" s="479"/>
      <c r="IFV749" s="479"/>
      <c r="IFW749" s="479"/>
      <c r="IFX749" s="479"/>
      <c r="IFY749" s="479"/>
      <c r="IFZ749" s="479"/>
      <c r="IGA749" s="479"/>
      <c r="IGB749" s="479"/>
      <c r="IGC749" s="479"/>
      <c r="IGD749" s="479"/>
      <c r="IGE749" s="479"/>
      <c r="IGF749" s="479"/>
      <c r="IGG749" s="479"/>
      <c r="IGH749" s="479"/>
      <c r="IGI749" s="479"/>
      <c r="IGJ749" s="479"/>
      <c r="IGK749" s="479"/>
      <c r="IGL749" s="479"/>
      <c r="IGM749" s="479"/>
      <c r="IGN749" s="479"/>
      <c r="IGO749" s="479"/>
      <c r="IGP749" s="479"/>
      <c r="IGQ749" s="479"/>
      <c r="IGR749" s="479"/>
      <c r="IGS749" s="479"/>
      <c r="IGT749" s="479"/>
      <c r="IGU749" s="479"/>
      <c r="IGV749" s="479"/>
      <c r="IGW749" s="479"/>
      <c r="IGX749" s="479"/>
      <c r="IGY749" s="479"/>
      <c r="IGZ749" s="479"/>
      <c r="IHA749" s="479"/>
      <c r="IHB749" s="479"/>
      <c r="IHC749" s="479"/>
      <c r="IHD749" s="479"/>
      <c r="IHE749" s="479"/>
      <c r="IHF749" s="479"/>
      <c r="IHG749" s="479"/>
      <c r="IHH749" s="479"/>
      <c r="IHI749" s="479"/>
      <c r="IHJ749" s="479"/>
      <c r="IHK749" s="479"/>
      <c r="IHL749" s="479"/>
      <c r="IHM749" s="479"/>
      <c r="IHN749" s="479"/>
      <c r="IHO749" s="479"/>
      <c r="IHP749" s="479"/>
      <c r="IHQ749" s="479"/>
      <c r="IHR749" s="479"/>
      <c r="IHS749" s="479"/>
      <c r="IHT749" s="479"/>
      <c r="IHU749" s="479"/>
      <c r="IHV749" s="479"/>
      <c r="IHW749" s="479"/>
      <c r="IHX749" s="479"/>
      <c r="IHY749" s="479"/>
      <c r="IHZ749" s="479"/>
      <c r="IIA749" s="479"/>
      <c r="IIB749" s="479"/>
      <c r="IIC749" s="479"/>
      <c r="IID749" s="479"/>
      <c r="IIE749" s="479"/>
      <c r="IIF749" s="479"/>
      <c r="IIG749" s="479"/>
      <c r="IIH749" s="479"/>
      <c r="III749" s="479"/>
      <c r="IIJ749" s="479"/>
      <c r="IIK749" s="479"/>
      <c r="IIL749" s="479"/>
      <c r="IIM749" s="479"/>
      <c r="IIN749" s="479"/>
      <c r="IIO749" s="479"/>
      <c r="IIP749" s="479"/>
      <c r="IIQ749" s="479"/>
      <c r="IIR749" s="479"/>
      <c r="IIS749" s="479"/>
      <c r="IIT749" s="479"/>
      <c r="IIU749" s="479"/>
      <c r="IIV749" s="479"/>
      <c r="IIW749" s="479"/>
      <c r="IIX749" s="479"/>
      <c r="IIY749" s="479"/>
      <c r="IIZ749" s="479"/>
      <c r="IJA749" s="479"/>
      <c r="IJB749" s="479"/>
      <c r="IJC749" s="479"/>
      <c r="IJD749" s="479"/>
      <c r="IJE749" s="479"/>
      <c r="IJF749" s="479"/>
      <c r="IJG749" s="479"/>
      <c r="IJH749" s="479"/>
      <c r="IJI749" s="479"/>
      <c r="IJJ749" s="479"/>
      <c r="IJK749" s="479"/>
      <c r="IJL749" s="479"/>
      <c r="IJM749" s="479"/>
      <c r="IJN749" s="479"/>
      <c r="IJO749" s="479"/>
      <c r="IJP749" s="479"/>
      <c r="IJQ749" s="479"/>
      <c r="IJR749" s="479"/>
      <c r="IJS749" s="479"/>
      <c r="IJT749" s="479"/>
      <c r="IJU749" s="479"/>
      <c r="IJV749" s="479"/>
      <c r="IJW749" s="479"/>
      <c r="IJX749" s="479"/>
      <c r="IJY749" s="479"/>
      <c r="IJZ749" s="479"/>
      <c r="IKA749" s="479"/>
      <c r="IKB749" s="479"/>
      <c r="IKC749" s="479"/>
      <c r="IKD749" s="479"/>
      <c r="IKE749" s="479"/>
      <c r="IKF749" s="479"/>
      <c r="IKG749" s="479"/>
      <c r="IKH749" s="479"/>
      <c r="IKI749" s="479"/>
      <c r="IKJ749" s="479"/>
      <c r="IKK749" s="479"/>
      <c r="IKL749" s="479"/>
      <c r="IKM749" s="479"/>
      <c r="IKN749" s="479"/>
      <c r="IKO749" s="479"/>
      <c r="IKP749" s="479"/>
      <c r="IKQ749" s="479"/>
      <c r="IKR749" s="479"/>
      <c r="IKS749" s="479"/>
      <c r="IKT749" s="479"/>
      <c r="IKU749" s="479"/>
      <c r="IKV749" s="479"/>
      <c r="IKW749" s="479"/>
      <c r="IKX749" s="479"/>
      <c r="IKY749" s="479"/>
      <c r="IKZ749" s="479"/>
      <c r="ILA749" s="479"/>
      <c r="ILB749" s="479"/>
      <c r="ILC749" s="479"/>
      <c r="ILD749" s="479"/>
      <c r="ILE749" s="479"/>
      <c r="ILF749" s="479"/>
      <c r="ILG749" s="479"/>
      <c r="ILH749" s="479"/>
      <c r="ILI749" s="479"/>
      <c r="ILJ749" s="479"/>
      <c r="ILK749" s="479"/>
      <c r="ILL749" s="479"/>
      <c r="ILM749" s="479"/>
      <c r="ILN749" s="479"/>
      <c r="ILO749" s="479"/>
      <c r="ILP749" s="479"/>
      <c r="ILQ749" s="479"/>
      <c r="ILR749" s="479"/>
      <c r="ILS749" s="479"/>
      <c r="ILT749" s="479"/>
      <c r="ILU749" s="479"/>
      <c r="ILV749" s="479"/>
      <c r="ILW749" s="479"/>
      <c r="ILX749" s="479"/>
      <c r="ILY749" s="479"/>
      <c r="ILZ749" s="479"/>
      <c r="IMA749" s="479"/>
      <c r="IMB749" s="479"/>
      <c r="IMC749" s="479"/>
      <c r="IMD749" s="479"/>
      <c r="IME749" s="479"/>
      <c r="IMF749" s="479"/>
      <c r="IMG749" s="479"/>
      <c r="IMH749" s="479"/>
      <c r="IMI749" s="479"/>
      <c r="IMJ749" s="479"/>
      <c r="IMK749" s="479"/>
      <c r="IML749" s="479"/>
      <c r="IMM749" s="479"/>
      <c r="IMN749" s="479"/>
      <c r="IMO749" s="479"/>
      <c r="IMP749" s="479"/>
      <c r="IMQ749" s="479"/>
      <c r="IMR749" s="479"/>
      <c r="IMS749" s="479"/>
      <c r="IMT749" s="479"/>
      <c r="IMU749" s="479"/>
      <c r="IMV749" s="479"/>
      <c r="IMW749" s="479"/>
      <c r="IMX749" s="479"/>
      <c r="IMY749" s="479"/>
      <c r="IMZ749" s="479"/>
      <c r="INA749" s="479"/>
      <c r="INB749" s="479"/>
      <c r="INC749" s="479"/>
      <c r="IND749" s="479"/>
      <c r="INE749" s="479"/>
      <c r="INF749" s="479"/>
      <c r="ING749" s="479"/>
      <c r="INH749" s="479"/>
      <c r="INI749" s="479"/>
      <c r="INJ749" s="479"/>
      <c r="INK749" s="479"/>
      <c r="INL749" s="479"/>
      <c r="INM749" s="479"/>
      <c r="INN749" s="479"/>
      <c r="INO749" s="479"/>
      <c r="INP749" s="479"/>
      <c r="INQ749" s="479"/>
      <c r="INR749" s="479"/>
      <c r="INS749" s="479"/>
      <c r="INT749" s="479"/>
      <c r="INU749" s="479"/>
      <c r="INV749" s="479"/>
      <c r="INW749" s="479"/>
      <c r="INX749" s="479"/>
      <c r="INY749" s="479"/>
      <c r="INZ749" s="479"/>
      <c r="IOA749" s="479"/>
      <c r="IOB749" s="479"/>
      <c r="IOC749" s="479"/>
      <c r="IOD749" s="479"/>
      <c r="IOE749" s="479"/>
      <c r="IOF749" s="479"/>
      <c r="IOG749" s="479"/>
      <c r="IOH749" s="479"/>
      <c r="IOI749" s="479"/>
      <c r="IOJ749" s="479"/>
      <c r="IOK749" s="479"/>
      <c r="IOL749" s="479"/>
      <c r="IOM749" s="479"/>
      <c r="ION749" s="479"/>
      <c r="IOO749" s="479"/>
      <c r="IOP749" s="479"/>
      <c r="IOQ749" s="479"/>
      <c r="IOR749" s="479"/>
      <c r="IOS749" s="479"/>
      <c r="IOT749" s="479"/>
      <c r="IOU749" s="479"/>
      <c r="IOV749" s="479"/>
      <c r="IOW749" s="479"/>
      <c r="IOX749" s="479"/>
      <c r="IOY749" s="479"/>
      <c r="IOZ749" s="479"/>
      <c r="IPA749" s="479"/>
      <c r="IPB749" s="479"/>
      <c r="IPC749" s="479"/>
      <c r="IPD749" s="479"/>
      <c r="IPE749" s="479"/>
      <c r="IPF749" s="479"/>
      <c r="IPG749" s="479"/>
      <c r="IPH749" s="479"/>
      <c r="IPI749" s="479"/>
      <c r="IPJ749" s="479"/>
      <c r="IPK749" s="479"/>
      <c r="IPL749" s="479"/>
      <c r="IPM749" s="479"/>
      <c r="IPN749" s="479"/>
      <c r="IPO749" s="479"/>
      <c r="IPP749" s="479"/>
      <c r="IPQ749" s="479"/>
      <c r="IPR749" s="479"/>
      <c r="IPS749" s="479"/>
      <c r="IPT749" s="479"/>
      <c r="IPU749" s="479"/>
      <c r="IPV749" s="479"/>
      <c r="IPW749" s="479"/>
      <c r="IPX749" s="479"/>
      <c r="IPY749" s="479"/>
      <c r="IPZ749" s="479"/>
      <c r="IQA749" s="479"/>
      <c r="IQB749" s="479"/>
      <c r="IQC749" s="479"/>
      <c r="IQD749" s="479"/>
      <c r="IQE749" s="479"/>
      <c r="IQF749" s="479"/>
      <c r="IQG749" s="479"/>
      <c r="IQH749" s="479"/>
      <c r="IQI749" s="479"/>
      <c r="IQJ749" s="479"/>
      <c r="IQK749" s="479"/>
      <c r="IQL749" s="479"/>
      <c r="IQM749" s="479"/>
      <c r="IQN749" s="479"/>
      <c r="IQO749" s="479"/>
      <c r="IQP749" s="479"/>
      <c r="IQQ749" s="479"/>
      <c r="IQR749" s="479"/>
      <c r="IQS749" s="479"/>
      <c r="IQT749" s="479"/>
      <c r="IQU749" s="479"/>
      <c r="IQV749" s="479"/>
      <c r="IQW749" s="479"/>
      <c r="IQX749" s="479"/>
      <c r="IQY749" s="479"/>
      <c r="IQZ749" s="479"/>
      <c r="IRA749" s="479"/>
      <c r="IRB749" s="479"/>
      <c r="IRC749" s="479"/>
      <c r="IRD749" s="479"/>
      <c r="IRE749" s="479"/>
      <c r="IRF749" s="479"/>
      <c r="IRG749" s="479"/>
      <c r="IRH749" s="479"/>
      <c r="IRI749" s="479"/>
      <c r="IRJ749" s="479"/>
      <c r="IRK749" s="479"/>
      <c r="IRL749" s="479"/>
      <c r="IRM749" s="479"/>
      <c r="IRN749" s="479"/>
      <c r="IRO749" s="479"/>
      <c r="IRP749" s="479"/>
      <c r="IRQ749" s="479"/>
      <c r="IRR749" s="479"/>
      <c r="IRS749" s="479"/>
      <c r="IRT749" s="479"/>
      <c r="IRU749" s="479"/>
      <c r="IRV749" s="479"/>
      <c r="IRW749" s="479"/>
      <c r="IRX749" s="479"/>
      <c r="IRY749" s="479"/>
      <c r="IRZ749" s="479"/>
      <c r="ISA749" s="479"/>
      <c r="ISB749" s="479"/>
      <c r="ISC749" s="479"/>
      <c r="ISD749" s="479"/>
      <c r="ISE749" s="479"/>
      <c r="ISF749" s="479"/>
      <c r="ISG749" s="479"/>
      <c r="ISH749" s="479"/>
      <c r="ISI749" s="479"/>
      <c r="ISJ749" s="479"/>
      <c r="ISK749" s="479"/>
      <c r="ISL749" s="479"/>
      <c r="ISM749" s="479"/>
      <c r="ISN749" s="479"/>
      <c r="ISO749" s="479"/>
      <c r="ISP749" s="479"/>
      <c r="ISQ749" s="479"/>
      <c r="ISR749" s="479"/>
      <c r="ISS749" s="479"/>
      <c r="IST749" s="479"/>
      <c r="ISU749" s="479"/>
      <c r="ISV749" s="479"/>
      <c r="ISW749" s="479"/>
      <c r="ISX749" s="479"/>
      <c r="ISY749" s="479"/>
      <c r="ISZ749" s="479"/>
      <c r="ITA749" s="479"/>
      <c r="ITB749" s="479"/>
      <c r="ITC749" s="479"/>
      <c r="ITD749" s="479"/>
      <c r="ITE749" s="479"/>
      <c r="ITF749" s="479"/>
      <c r="ITG749" s="479"/>
      <c r="ITH749" s="479"/>
      <c r="ITI749" s="479"/>
      <c r="ITJ749" s="479"/>
      <c r="ITK749" s="479"/>
      <c r="ITL749" s="479"/>
      <c r="ITM749" s="479"/>
      <c r="ITN749" s="479"/>
      <c r="ITO749" s="479"/>
      <c r="ITP749" s="479"/>
      <c r="ITQ749" s="479"/>
      <c r="ITR749" s="479"/>
      <c r="ITS749" s="479"/>
      <c r="ITT749" s="479"/>
      <c r="ITU749" s="479"/>
      <c r="ITV749" s="479"/>
      <c r="ITW749" s="479"/>
      <c r="ITX749" s="479"/>
      <c r="ITY749" s="479"/>
      <c r="ITZ749" s="479"/>
      <c r="IUA749" s="479"/>
      <c r="IUB749" s="479"/>
      <c r="IUC749" s="479"/>
      <c r="IUD749" s="479"/>
      <c r="IUE749" s="479"/>
      <c r="IUF749" s="479"/>
      <c r="IUG749" s="479"/>
      <c r="IUH749" s="479"/>
      <c r="IUI749" s="479"/>
      <c r="IUJ749" s="479"/>
      <c r="IUK749" s="479"/>
      <c r="IUL749" s="479"/>
      <c r="IUM749" s="479"/>
      <c r="IUN749" s="479"/>
      <c r="IUO749" s="479"/>
      <c r="IUP749" s="479"/>
      <c r="IUQ749" s="479"/>
      <c r="IUR749" s="479"/>
      <c r="IUS749" s="479"/>
      <c r="IUT749" s="479"/>
      <c r="IUU749" s="479"/>
      <c r="IUV749" s="479"/>
      <c r="IUW749" s="479"/>
      <c r="IUX749" s="479"/>
      <c r="IUY749" s="479"/>
      <c r="IUZ749" s="479"/>
      <c r="IVA749" s="479"/>
      <c r="IVB749" s="479"/>
      <c r="IVC749" s="479"/>
      <c r="IVD749" s="479"/>
      <c r="IVE749" s="479"/>
      <c r="IVF749" s="479"/>
      <c r="IVG749" s="479"/>
      <c r="IVH749" s="479"/>
      <c r="IVI749" s="479"/>
      <c r="IVJ749" s="479"/>
      <c r="IVK749" s="479"/>
      <c r="IVL749" s="479"/>
      <c r="IVM749" s="479"/>
      <c r="IVN749" s="479"/>
      <c r="IVO749" s="479"/>
      <c r="IVP749" s="479"/>
      <c r="IVQ749" s="479"/>
      <c r="IVR749" s="479"/>
      <c r="IVS749" s="479"/>
      <c r="IVT749" s="479"/>
      <c r="IVU749" s="479"/>
      <c r="IVV749" s="479"/>
      <c r="IVW749" s="479"/>
      <c r="IVX749" s="479"/>
      <c r="IVY749" s="479"/>
      <c r="IVZ749" s="479"/>
      <c r="IWA749" s="479"/>
      <c r="IWB749" s="479"/>
      <c r="IWC749" s="479"/>
      <c r="IWD749" s="479"/>
      <c r="IWE749" s="479"/>
      <c r="IWF749" s="479"/>
      <c r="IWG749" s="479"/>
      <c r="IWH749" s="479"/>
      <c r="IWI749" s="479"/>
      <c r="IWJ749" s="479"/>
      <c r="IWK749" s="479"/>
      <c r="IWL749" s="479"/>
      <c r="IWM749" s="479"/>
      <c r="IWN749" s="479"/>
      <c r="IWO749" s="479"/>
      <c r="IWP749" s="479"/>
      <c r="IWQ749" s="479"/>
      <c r="IWR749" s="479"/>
      <c r="IWS749" s="479"/>
      <c r="IWT749" s="479"/>
      <c r="IWU749" s="479"/>
      <c r="IWV749" s="479"/>
      <c r="IWW749" s="479"/>
      <c r="IWX749" s="479"/>
      <c r="IWY749" s="479"/>
      <c r="IWZ749" s="479"/>
      <c r="IXA749" s="479"/>
      <c r="IXB749" s="479"/>
      <c r="IXC749" s="479"/>
      <c r="IXD749" s="479"/>
      <c r="IXE749" s="479"/>
      <c r="IXF749" s="479"/>
      <c r="IXG749" s="479"/>
      <c r="IXH749" s="479"/>
      <c r="IXI749" s="479"/>
      <c r="IXJ749" s="479"/>
      <c r="IXK749" s="479"/>
      <c r="IXL749" s="479"/>
      <c r="IXM749" s="479"/>
      <c r="IXN749" s="479"/>
      <c r="IXO749" s="479"/>
      <c r="IXP749" s="479"/>
      <c r="IXQ749" s="479"/>
      <c r="IXR749" s="479"/>
      <c r="IXS749" s="479"/>
      <c r="IXT749" s="479"/>
      <c r="IXU749" s="479"/>
      <c r="IXV749" s="479"/>
      <c r="IXW749" s="479"/>
      <c r="IXX749" s="479"/>
      <c r="IXY749" s="479"/>
      <c r="IXZ749" s="479"/>
      <c r="IYA749" s="479"/>
      <c r="IYB749" s="479"/>
      <c r="IYC749" s="479"/>
      <c r="IYD749" s="479"/>
      <c r="IYE749" s="479"/>
      <c r="IYF749" s="479"/>
      <c r="IYG749" s="479"/>
      <c r="IYH749" s="479"/>
      <c r="IYI749" s="479"/>
      <c r="IYJ749" s="479"/>
      <c r="IYK749" s="479"/>
      <c r="IYL749" s="479"/>
      <c r="IYM749" s="479"/>
      <c r="IYN749" s="479"/>
      <c r="IYO749" s="479"/>
      <c r="IYP749" s="479"/>
      <c r="IYQ749" s="479"/>
      <c r="IYR749" s="479"/>
      <c r="IYS749" s="479"/>
      <c r="IYT749" s="479"/>
      <c r="IYU749" s="479"/>
      <c r="IYV749" s="479"/>
      <c r="IYW749" s="479"/>
      <c r="IYX749" s="479"/>
      <c r="IYY749" s="479"/>
      <c r="IYZ749" s="479"/>
      <c r="IZA749" s="479"/>
      <c r="IZB749" s="479"/>
      <c r="IZC749" s="479"/>
      <c r="IZD749" s="479"/>
      <c r="IZE749" s="479"/>
      <c r="IZF749" s="479"/>
      <c r="IZG749" s="479"/>
      <c r="IZH749" s="479"/>
      <c r="IZI749" s="479"/>
      <c r="IZJ749" s="479"/>
      <c r="IZK749" s="479"/>
      <c r="IZL749" s="479"/>
      <c r="IZM749" s="479"/>
      <c r="IZN749" s="479"/>
      <c r="IZO749" s="479"/>
      <c r="IZP749" s="479"/>
      <c r="IZQ749" s="479"/>
      <c r="IZR749" s="479"/>
      <c r="IZS749" s="479"/>
      <c r="IZT749" s="479"/>
      <c r="IZU749" s="479"/>
      <c r="IZV749" s="479"/>
      <c r="IZW749" s="479"/>
      <c r="IZX749" s="479"/>
      <c r="IZY749" s="479"/>
      <c r="IZZ749" s="479"/>
      <c r="JAA749" s="479"/>
      <c r="JAB749" s="479"/>
      <c r="JAC749" s="479"/>
      <c r="JAD749" s="479"/>
      <c r="JAE749" s="479"/>
      <c r="JAF749" s="479"/>
      <c r="JAG749" s="479"/>
      <c r="JAH749" s="479"/>
      <c r="JAI749" s="479"/>
      <c r="JAJ749" s="479"/>
      <c r="JAK749" s="479"/>
      <c r="JAL749" s="479"/>
      <c r="JAM749" s="479"/>
      <c r="JAN749" s="479"/>
      <c r="JAO749" s="479"/>
      <c r="JAP749" s="479"/>
      <c r="JAQ749" s="479"/>
      <c r="JAR749" s="479"/>
      <c r="JAS749" s="479"/>
      <c r="JAT749" s="479"/>
      <c r="JAU749" s="479"/>
      <c r="JAV749" s="479"/>
      <c r="JAW749" s="479"/>
      <c r="JAX749" s="479"/>
      <c r="JAY749" s="479"/>
      <c r="JAZ749" s="479"/>
      <c r="JBA749" s="479"/>
      <c r="JBB749" s="479"/>
      <c r="JBC749" s="479"/>
      <c r="JBD749" s="479"/>
      <c r="JBE749" s="479"/>
      <c r="JBF749" s="479"/>
      <c r="JBG749" s="479"/>
      <c r="JBH749" s="479"/>
      <c r="JBI749" s="479"/>
      <c r="JBJ749" s="479"/>
      <c r="JBK749" s="479"/>
      <c r="JBL749" s="479"/>
      <c r="JBM749" s="479"/>
      <c r="JBN749" s="479"/>
      <c r="JBO749" s="479"/>
      <c r="JBP749" s="479"/>
      <c r="JBQ749" s="479"/>
      <c r="JBR749" s="479"/>
      <c r="JBS749" s="479"/>
      <c r="JBT749" s="479"/>
      <c r="JBU749" s="479"/>
      <c r="JBV749" s="479"/>
      <c r="JBW749" s="479"/>
      <c r="JBX749" s="479"/>
      <c r="JBY749" s="479"/>
      <c r="JBZ749" s="479"/>
      <c r="JCA749" s="479"/>
      <c r="JCB749" s="479"/>
      <c r="JCC749" s="479"/>
      <c r="JCD749" s="479"/>
      <c r="JCE749" s="479"/>
      <c r="JCF749" s="479"/>
      <c r="JCG749" s="479"/>
      <c r="JCH749" s="479"/>
      <c r="JCI749" s="479"/>
      <c r="JCJ749" s="479"/>
      <c r="JCK749" s="479"/>
      <c r="JCL749" s="479"/>
      <c r="JCM749" s="479"/>
      <c r="JCN749" s="479"/>
      <c r="JCO749" s="479"/>
      <c r="JCP749" s="479"/>
      <c r="JCQ749" s="479"/>
      <c r="JCR749" s="479"/>
      <c r="JCS749" s="479"/>
      <c r="JCT749" s="479"/>
      <c r="JCU749" s="479"/>
      <c r="JCV749" s="479"/>
      <c r="JCW749" s="479"/>
      <c r="JCX749" s="479"/>
      <c r="JCY749" s="479"/>
      <c r="JCZ749" s="479"/>
      <c r="JDA749" s="479"/>
      <c r="JDB749" s="479"/>
      <c r="JDC749" s="479"/>
      <c r="JDD749" s="479"/>
      <c r="JDE749" s="479"/>
      <c r="JDF749" s="479"/>
      <c r="JDG749" s="479"/>
      <c r="JDH749" s="479"/>
      <c r="JDI749" s="479"/>
      <c r="JDJ749" s="479"/>
      <c r="JDK749" s="479"/>
      <c r="JDL749" s="479"/>
      <c r="JDM749" s="479"/>
      <c r="JDN749" s="479"/>
      <c r="JDO749" s="479"/>
      <c r="JDP749" s="479"/>
      <c r="JDQ749" s="479"/>
      <c r="JDR749" s="479"/>
      <c r="JDS749" s="479"/>
      <c r="JDT749" s="479"/>
      <c r="JDU749" s="479"/>
      <c r="JDV749" s="479"/>
      <c r="JDW749" s="479"/>
      <c r="JDX749" s="479"/>
      <c r="JDY749" s="479"/>
      <c r="JDZ749" s="479"/>
      <c r="JEA749" s="479"/>
      <c r="JEB749" s="479"/>
      <c r="JEC749" s="479"/>
      <c r="JED749" s="479"/>
      <c r="JEE749" s="479"/>
      <c r="JEF749" s="479"/>
      <c r="JEG749" s="479"/>
      <c r="JEH749" s="479"/>
      <c r="JEI749" s="479"/>
      <c r="JEJ749" s="479"/>
      <c r="JEK749" s="479"/>
      <c r="JEL749" s="479"/>
      <c r="JEM749" s="479"/>
      <c r="JEN749" s="479"/>
      <c r="JEO749" s="479"/>
      <c r="JEP749" s="479"/>
      <c r="JEQ749" s="479"/>
      <c r="JER749" s="479"/>
      <c r="JES749" s="479"/>
      <c r="JET749" s="479"/>
      <c r="JEU749" s="479"/>
      <c r="JEV749" s="479"/>
      <c r="JEW749" s="479"/>
      <c r="JEX749" s="479"/>
      <c r="JEY749" s="479"/>
      <c r="JEZ749" s="479"/>
      <c r="JFA749" s="479"/>
      <c r="JFB749" s="479"/>
      <c r="JFC749" s="479"/>
      <c r="JFD749" s="479"/>
      <c r="JFE749" s="479"/>
      <c r="JFF749" s="479"/>
      <c r="JFG749" s="479"/>
      <c r="JFH749" s="479"/>
      <c r="JFI749" s="479"/>
      <c r="JFJ749" s="479"/>
      <c r="JFK749" s="479"/>
      <c r="JFL749" s="479"/>
      <c r="JFM749" s="479"/>
      <c r="JFN749" s="479"/>
      <c r="JFO749" s="479"/>
      <c r="JFP749" s="479"/>
      <c r="JFQ749" s="479"/>
      <c r="JFR749" s="479"/>
      <c r="JFS749" s="479"/>
      <c r="JFT749" s="479"/>
      <c r="JFU749" s="479"/>
      <c r="JFV749" s="479"/>
      <c r="JFW749" s="479"/>
      <c r="JFX749" s="479"/>
      <c r="JFY749" s="479"/>
      <c r="JFZ749" s="479"/>
      <c r="JGA749" s="479"/>
      <c r="JGB749" s="479"/>
      <c r="JGC749" s="479"/>
      <c r="JGD749" s="479"/>
      <c r="JGE749" s="479"/>
      <c r="JGF749" s="479"/>
      <c r="JGG749" s="479"/>
      <c r="JGH749" s="479"/>
      <c r="JGI749" s="479"/>
      <c r="JGJ749" s="479"/>
      <c r="JGK749" s="479"/>
      <c r="JGL749" s="479"/>
      <c r="JGM749" s="479"/>
      <c r="JGN749" s="479"/>
      <c r="JGO749" s="479"/>
      <c r="JGP749" s="479"/>
      <c r="JGQ749" s="479"/>
      <c r="JGR749" s="479"/>
      <c r="JGS749" s="479"/>
      <c r="JGT749" s="479"/>
      <c r="JGU749" s="479"/>
      <c r="JGV749" s="479"/>
      <c r="JGW749" s="479"/>
      <c r="JGX749" s="479"/>
      <c r="JGY749" s="479"/>
      <c r="JGZ749" s="479"/>
      <c r="JHA749" s="479"/>
      <c r="JHB749" s="479"/>
      <c r="JHC749" s="479"/>
      <c r="JHD749" s="479"/>
      <c r="JHE749" s="479"/>
      <c r="JHF749" s="479"/>
      <c r="JHG749" s="479"/>
      <c r="JHH749" s="479"/>
      <c r="JHI749" s="479"/>
      <c r="JHJ749" s="479"/>
      <c r="JHK749" s="479"/>
      <c r="JHL749" s="479"/>
      <c r="JHM749" s="479"/>
      <c r="JHN749" s="479"/>
      <c r="JHO749" s="479"/>
      <c r="JHP749" s="479"/>
      <c r="JHQ749" s="479"/>
      <c r="JHR749" s="479"/>
      <c r="JHS749" s="479"/>
      <c r="JHT749" s="479"/>
      <c r="JHU749" s="479"/>
      <c r="JHV749" s="479"/>
      <c r="JHW749" s="479"/>
      <c r="JHX749" s="479"/>
      <c r="JHY749" s="479"/>
      <c r="JHZ749" s="479"/>
      <c r="JIA749" s="479"/>
      <c r="JIB749" s="479"/>
      <c r="JIC749" s="479"/>
      <c r="JID749" s="479"/>
      <c r="JIE749" s="479"/>
      <c r="JIF749" s="479"/>
      <c r="JIG749" s="479"/>
      <c r="JIH749" s="479"/>
      <c r="JII749" s="479"/>
      <c r="JIJ749" s="479"/>
      <c r="JIK749" s="479"/>
      <c r="JIL749" s="479"/>
      <c r="JIM749" s="479"/>
      <c r="JIN749" s="479"/>
      <c r="JIO749" s="479"/>
      <c r="JIP749" s="479"/>
      <c r="JIQ749" s="479"/>
      <c r="JIR749" s="479"/>
      <c r="JIS749" s="479"/>
      <c r="JIT749" s="479"/>
      <c r="JIU749" s="479"/>
      <c r="JIV749" s="479"/>
      <c r="JIW749" s="479"/>
      <c r="JIX749" s="479"/>
      <c r="JIY749" s="479"/>
      <c r="JIZ749" s="479"/>
      <c r="JJA749" s="479"/>
      <c r="JJB749" s="479"/>
      <c r="JJC749" s="479"/>
      <c r="JJD749" s="479"/>
      <c r="JJE749" s="479"/>
      <c r="JJF749" s="479"/>
      <c r="JJG749" s="479"/>
      <c r="JJH749" s="479"/>
      <c r="JJI749" s="479"/>
      <c r="JJJ749" s="479"/>
      <c r="JJK749" s="479"/>
      <c r="JJL749" s="479"/>
      <c r="JJM749" s="479"/>
      <c r="JJN749" s="479"/>
      <c r="JJO749" s="479"/>
      <c r="JJP749" s="479"/>
      <c r="JJQ749" s="479"/>
      <c r="JJR749" s="479"/>
      <c r="JJS749" s="479"/>
      <c r="JJT749" s="479"/>
      <c r="JJU749" s="479"/>
      <c r="JJV749" s="479"/>
      <c r="JJW749" s="479"/>
      <c r="JJX749" s="479"/>
      <c r="JJY749" s="479"/>
      <c r="JJZ749" s="479"/>
      <c r="JKA749" s="479"/>
      <c r="JKB749" s="479"/>
      <c r="JKC749" s="479"/>
      <c r="JKD749" s="479"/>
      <c r="JKE749" s="479"/>
      <c r="JKF749" s="479"/>
      <c r="JKG749" s="479"/>
      <c r="JKH749" s="479"/>
      <c r="JKI749" s="479"/>
      <c r="JKJ749" s="479"/>
      <c r="JKK749" s="479"/>
      <c r="JKL749" s="479"/>
      <c r="JKM749" s="479"/>
      <c r="JKN749" s="479"/>
      <c r="JKO749" s="479"/>
      <c r="JKP749" s="479"/>
      <c r="JKQ749" s="479"/>
      <c r="JKR749" s="479"/>
      <c r="JKS749" s="479"/>
      <c r="JKT749" s="479"/>
      <c r="JKU749" s="479"/>
      <c r="JKV749" s="479"/>
      <c r="JKW749" s="479"/>
      <c r="JKX749" s="479"/>
      <c r="JKY749" s="479"/>
      <c r="JKZ749" s="479"/>
      <c r="JLA749" s="479"/>
      <c r="JLB749" s="479"/>
      <c r="JLC749" s="479"/>
      <c r="JLD749" s="479"/>
      <c r="JLE749" s="479"/>
      <c r="JLF749" s="479"/>
      <c r="JLG749" s="479"/>
      <c r="JLH749" s="479"/>
      <c r="JLI749" s="479"/>
      <c r="JLJ749" s="479"/>
      <c r="JLK749" s="479"/>
      <c r="JLL749" s="479"/>
      <c r="JLM749" s="479"/>
      <c r="JLN749" s="479"/>
      <c r="JLO749" s="479"/>
      <c r="JLP749" s="479"/>
      <c r="JLQ749" s="479"/>
      <c r="JLR749" s="479"/>
      <c r="JLS749" s="479"/>
      <c r="JLT749" s="479"/>
      <c r="JLU749" s="479"/>
      <c r="JLV749" s="479"/>
      <c r="JLW749" s="479"/>
      <c r="JLX749" s="479"/>
      <c r="JLY749" s="479"/>
      <c r="JLZ749" s="479"/>
      <c r="JMA749" s="479"/>
      <c r="JMB749" s="479"/>
      <c r="JMC749" s="479"/>
      <c r="JMD749" s="479"/>
      <c r="JME749" s="479"/>
      <c r="JMF749" s="479"/>
      <c r="JMG749" s="479"/>
      <c r="JMH749" s="479"/>
      <c r="JMI749" s="479"/>
      <c r="JMJ749" s="479"/>
      <c r="JMK749" s="479"/>
      <c r="JML749" s="479"/>
      <c r="JMM749" s="479"/>
      <c r="JMN749" s="479"/>
      <c r="JMO749" s="479"/>
      <c r="JMP749" s="479"/>
      <c r="JMQ749" s="479"/>
      <c r="JMR749" s="479"/>
      <c r="JMS749" s="479"/>
      <c r="JMT749" s="479"/>
      <c r="JMU749" s="479"/>
      <c r="JMV749" s="479"/>
      <c r="JMW749" s="479"/>
      <c r="JMX749" s="479"/>
      <c r="JMY749" s="479"/>
      <c r="JMZ749" s="479"/>
      <c r="JNA749" s="479"/>
      <c r="JNB749" s="479"/>
      <c r="JNC749" s="479"/>
      <c r="JND749" s="479"/>
      <c r="JNE749" s="479"/>
      <c r="JNF749" s="479"/>
      <c r="JNG749" s="479"/>
      <c r="JNH749" s="479"/>
      <c r="JNI749" s="479"/>
      <c r="JNJ749" s="479"/>
      <c r="JNK749" s="479"/>
      <c r="JNL749" s="479"/>
      <c r="JNM749" s="479"/>
      <c r="JNN749" s="479"/>
      <c r="JNO749" s="479"/>
      <c r="JNP749" s="479"/>
      <c r="JNQ749" s="479"/>
      <c r="JNR749" s="479"/>
      <c r="JNS749" s="479"/>
      <c r="JNT749" s="479"/>
      <c r="JNU749" s="479"/>
      <c r="JNV749" s="479"/>
      <c r="JNW749" s="479"/>
      <c r="JNX749" s="479"/>
      <c r="JNY749" s="479"/>
      <c r="JNZ749" s="479"/>
      <c r="JOA749" s="479"/>
      <c r="JOB749" s="479"/>
      <c r="JOC749" s="479"/>
      <c r="JOD749" s="479"/>
      <c r="JOE749" s="479"/>
      <c r="JOF749" s="479"/>
      <c r="JOG749" s="479"/>
      <c r="JOH749" s="479"/>
      <c r="JOI749" s="479"/>
      <c r="JOJ749" s="479"/>
      <c r="JOK749" s="479"/>
      <c r="JOL749" s="479"/>
      <c r="JOM749" s="479"/>
      <c r="JON749" s="479"/>
      <c r="JOO749" s="479"/>
      <c r="JOP749" s="479"/>
      <c r="JOQ749" s="479"/>
      <c r="JOR749" s="479"/>
      <c r="JOS749" s="479"/>
      <c r="JOT749" s="479"/>
      <c r="JOU749" s="479"/>
      <c r="JOV749" s="479"/>
      <c r="JOW749" s="479"/>
      <c r="JOX749" s="479"/>
      <c r="JOY749" s="479"/>
      <c r="JOZ749" s="479"/>
      <c r="JPA749" s="479"/>
      <c r="JPB749" s="479"/>
      <c r="JPC749" s="479"/>
      <c r="JPD749" s="479"/>
      <c r="JPE749" s="479"/>
      <c r="JPF749" s="479"/>
      <c r="JPG749" s="479"/>
      <c r="JPH749" s="479"/>
      <c r="JPI749" s="479"/>
      <c r="JPJ749" s="479"/>
      <c r="JPK749" s="479"/>
      <c r="JPL749" s="479"/>
      <c r="JPM749" s="479"/>
      <c r="JPN749" s="479"/>
      <c r="JPO749" s="479"/>
      <c r="JPP749" s="479"/>
      <c r="JPQ749" s="479"/>
      <c r="JPR749" s="479"/>
      <c r="JPS749" s="479"/>
      <c r="JPT749" s="479"/>
      <c r="JPU749" s="479"/>
      <c r="JPV749" s="479"/>
      <c r="JPW749" s="479"/>
      <c r="JPX749" s="479"/>
      <c r="JPY749" s="479"/>
      <c r="JPZ749" s="479"/>
      <c r="JQA749" s="479"/>
      <c r="JQB749" s="479"/>
      <c r="JQC749" s="479"/>
      <c r="JQD749" s="479"/>
      <c r="JQE749" s="479"/>
      <c r="JQF749" s="479"/>
      <c r="JQG749" s="479"/>
      <c r="JQH749" s="479"/>
      <c r="JQI749" s="479"/>
      <c r="JQJ749" s="479"/>
      <c r="JQK749" s="479"/>
      <c r="JQL749" s="479"/>
      <c r="JQM749" s="479"/>
      <c r="JQN749" s="479"/>
      <c r="JQO749" s="479"/>
      <c r="JQP749" s="479"/>
      <c r="JQQ749" s="479"/>
      <c r="JQR749" s="479"/>
      <c r="JQS749" s="479"/>
      <c r="JQT749" s="479"/>
      <c r="JQU749" s="479"/>
      <c r="JQV749" s="479"/>
      <c r="JQW749" s="479"/>
      <c r="JQX749" s="479"/>
      <c r="JQY749" s="479"/>
      <c r="JQZ749" s="479"/>
      <c r="JRA749" s="479"/>
      <c r="JRB749" s="479"/>
      <c r="JRC749" s="479"/>
      <c r="JRD749" s="479"/>
      <c r="JRE749" s="479"/>
      <c r="JRF749" s="479"/>
      <c r="JRG749" s="479"/>
      <c r="JRH749" s="479"/>
      <c r="JRI749" s="479"/>
      <c r="JRJ749" s="479"/>
      <c r="JRK749" s="479"/>
      <c r="JRL749" s="479"/>
      <c r="JRM749" s="479"/>
      <c r="JRN749" s="479"/>
      <c r="JRO749" s="479"/>
      <c r="JRP749" s="479"/>
      <c r="JRQ749" s="479"/>
      <c r="JRR749" s="479"/>
      <c r="JRS749" s="479"/>
      <c r="JRT749" s="479"/>
      <c r="JRU749" s="479"/>
      <c r="JRV749" s="479"/>
      <c r="JRW749" s="479"/>
      <c r="JRX749" s="479"/>
      <c r="JRY749" s="479"/>
      <c r="JRZ749" s="479"/>
      <c r="JSA749" s="479"/>
      <c r="JSB749" s="479"/>
      <c r="JSC749" s="479"/>
      <c r="JSD749" s="479"/>
      <c r="JSE749" s="479"/>
      <c r="JSF749" s="479"/>
      <c r="JSG749" s="479"/>
      <c r="JSH749" s="479"/>
      <c r="JSI749" s="479"/>
      <c r="JSJ749" s="479"/>
      <c r="JSK749" s="479"/>
      <c r="JSL749" s="479"/>
      <c r="JSM749" s="479"/>
      <c r="JSN749" s="479"/>
      <c r="JSO749" s="479"/>
      <c r="JSP749" s="479"/>
      <c r="JSQ749" s="479"/>
      <c r="JSR749" s="479"/>
      <c r="JSS749" s="479"/>
      <c r="JST749" s="479"/>
      <c r="JSU749" s="479"/>
      <c r="JSV749" s="479"/>
      <c r="JSW749" s="479"/>
      <c r="JSX749" s="479"/>
      <c r="JSY749" s="479"/>
      <c r="JSZ749" s="479"/>
      <c r="JTA749" s="479"/>
      <c r="JTB749" s="479"/>
      <c r="JTC749" s="479"/>
      <c r="JTD749" s="479"/>
      <c r="JTE749" s="479"/>
      <c r="JTF749" s="479"/>
      <c r="JTG749" s="479"/>
      <c r="JTH749" s="479"/>
      <c r="JTI749" s="479"/>
      <c r="JTJ749" s="479"/>
      <c r="JTK749" s="479"/>
      <c r="JTL749" s="479"/>
      <c r="JTM749" s="479"/>
      <c r="JTN749" s="479"/>
      <c r="JTO749" s="479"/>
      <c r="JTP749" s="479"/>
      <c r="JTQ749" s="479"/>
      <c r="JTR749" s="479"/>
      <c r="JTS749" s="479"/>
      <c r="JTT749" s="479"/>
      <c r="JTU749" s="479"/>
      <c r="JTV749" s="479"/>
      <c r="JTW749" s="479"/>
      <c r="JTX749" s="479"/>
      <c r="JTY749" s="479"/>
      <c r="JTZ749" s="479"/>
      <c r="JUA749" s="479"/>
      <c r="JUB749" s="479"/>
      <c r="JUC749" s="479"/>
      <c r="JUD749" s="479"/>
      <c r="JUE749" s="479"/>
      <c r="JUF749" s="479"/>
      <c r="JUG749" s="479"/>
      <c r="JUH749" s="479"/>
      <c r="JUI749" s="479"/>
      <c r="JUJ749" s="479"/>
      <c r="JUK749" s="479"/>
      <c r="JUL749" s="479"/>
      <c r="JUM749" s="479"/>
      <c r="JUN749" s="479"/>
      <c r="JUO749" s="479"/>
      <c r="JUP749" s="479"/>
      <c r="JUQ749" s="479"/>
      <c r="JUR749" s="479"/>
      <c r="JUS749" s="479"/>
      <c r="JUT749" s="479"/>
      <c r="JUU749" s="479"/>
      <c r="JUV749" s="479"/>
      <c r="JUW749" s="479"/>
      <c r="JUX749" s="479"/>
      <c r="JUY749" s="479"/>
      <c r="JUZ749" s="479"/>
      <c r="JVA749" s="479"/>
      <c r="JVB749" s="479"/>
      <c r="JVC749" s="479"/>
      <c r="JVD749" s="479"/>
      <c r="JVE749" s="479"/>
      <c r="JVF749" s="479"/>
      <c r="JVG749" s="479"/>
      <c r="JVH749" s="479"/>
      <c r="JVI749" s="479"/>
      <c r="JVJ749" s="479"/>
      <c r="JVK749" s="479"/>
      <c r="JVL749" s="479"/>
      <c r="JVM749" s="479"/>
      <c r="JVN749" s="479"/>
      <c r="JVO749" s="479"/>
      <c r="JVP749" s="479"/>
      <c r="JVQ749" s="479"/>
      <c r="JVR749" s="479"/>
      <c r="JVS749" s="479"/>
      <c r="JVT749" s="479"/>
      <c r="JVU749" s="479"/>
      <c r="JVV749" s="479"/>
      <c r="JVW749" s="479"/>
      <c r="JVX749" s="479"/>
      <c r="JVY749" s="479"/>
      <c r="JVZ749" s="479"/>
      <c r="JWA749" s="479"/>
      <c r="JWB749" s="479"/>
      <c r="JWC749" s="479"/>
      <c r="JWD749" s="479"/>
      <c r="JWE749" s="479"/>
      <c r="JWF749" s="479"/>
      <c r="JWG749" s="479"/>
      <c r="JWH749" s="479"/>
      <c r="JWI749" s="479"/>
      <c r="JWJ749" s="479"/>
      <c r="JWK749" s="479"/>
      <c r="JWL749" s="479"/>
      <c r="JWM749" s="479"/>
      <c r="JWN749" s="479"/>
      <c r="JWO749" s="479"/>
      <c r="JWP749" s="479"/>
      <c r="JWQ749" s="479"/>
      <c r="JWR749" s="479"/>
      <c r="JWS749" s="479"/>
      <c r="JWT749" s="479"/>
      <c r="JWU749" s="479"/>
      <c r="JWV749" s="479"/>
      <c r="JWW749" s="479"/>
      <c r="JWX749" s="479"/>
      <c r="JWY749" s="479"/>
      <c r="JWZ749" s="479"/>
      <c r="JXA749" s="479"/>
      <c r="JXB749" s="479"/>
      <c r="JXC749" s="479"/>
      <c r="JXD749" s="479"/>
      <c r="JXE749" s="479"/>
      <c r="JXF749" s="479"/>
      <c r="JXG749" s="479"/>
      <c r="JXH749" s="479"/>
      <c r="JXI749" s="479"/>
      <c r="JXJ749" s="479"/>
      <c r="JXK749" s="479"/>
      <c r="JXL749" s="479"/>
      <c r="JXM749" s="479"/>
      <c r="JXN749" s="479"/>
      <c r="JXO749" s="479"/>
      <c r="JXP749" s="479"/>
      <c r="JXQ749" s="479"/>
      <c r="JXR749" s="479"/>
      <c r="JXS749" s="479"/>
      <c r="JXT749" s="479"/>
      <c r="JXU749" s="479"/>
      <c r="JXV749" s="479"/>
      <c r="JXW749" s="479"/>
      <c r="JXX749" s="479"/>
      <c r="JXY749" s="479"/>
      <c r="JXZ749" s="479"/>
      <c r="JYA749" s="479"/>
      <c r="JYB749" s="479"/>
      <c r="JYC749" s="479"/>
      <c r="JYD749" s="479"/>
      <c r="JYE749" s="479"/>
      <c r="JYF749" s="479"/>
      <c r="JYG749" s="479"/>
      <c r="JYH749" s="479"/>
      <c r="JYI749" s="479"/>
      <c r="JYJ749" s="479"/>
      <c r="JYK749" s="479"/>
      <c r="JYL749" s="479"/>
      <c r="JYM749" s="479"/>
      <c r="JYN749" s="479"/>
      <c r="JYO749" s="479"/>
      <c r="JYP749" s="479"/>
      <c r="JYQ749" s="479"/>
      <c r="JYR749" s="479"/>
      <c r="JYS749" s="479"/>
      <c r="JYT749" s="479"/>
      <c r="JYU749" s="479"/>
      <c r="JYV749" s="479"/>
      <c r="JYW749" s="479"/>
      <c r="JYX749" s="479"/>
      <c r="JYY749" s="479"/>
      <c r="JYZ749" s="479"/>
      <c r="JZA749" s="479"/>
      <c r="JZB749" s="479"/>
      <c r="JZC749" s="479"/>
      <c r="JZD749" s="479"/>
      <c r="JZE749" s="479"/>
      <c r="JZF749" s="479"/>
      <c r="JZG749" s="479"/>
      <c r="JZH749" s="479"/>
      <c r="JZI749" s="479"/>
      <c r="JZJ749" s="479"/>
      <c r="JZK749" s="479"/>
      <c r="JZL749" s="479"/>
      <c r="JZM749" s="479"/>
      <c r="JZN749" s="479"/>
      <c r="JZO749" s="479"/>
      <c r="JZP749" s="479"/>
      <c r="JZQ749" s="479"/>
      <c r="JZR749" s="479"/>
      <c r="JZS749" s="479"/>
      <c r="JZT749" s="479"/>
      <c r="JZU749" s="479"/>
      <c r="JZV749" s="479"/>
      <c r="JZW749" s="479"/>
      <c r="JZX749" s="479"/>
      <c r="JZY749" s="479"/>
      <c r="JZZ749" s="479"/>
      <c r="KAA749" s="479"/>
      <c r="KAB749" s="479"/>
      <c r="KAC749" s="479"/>
      <c r="KAD749" s="479"/>
      <c r="KAE749" s="479"/>
      <c r="KAF749" s="479"/>
      <c r="KAG749" s="479"/>
      <c r="KAH749" s="479"/>
      <c r="KAI749" s="479"/>
      <c r="KAJ749" s="479"/>
      <c r="KAK749" s="479"/>
      <c r="KAL749" s="479"/>
      <c r="KAM749" s="479"/>
      <c r="KAN749" s="479"/>
      <c r="KAO749" s="479"/>
      <c r="KAP749" s="479"/>
      <c r="KAQ749" s="479"/>
      <c r="KAR749" s="479"/>
      <c r="KAS749" s="479"/>
      <c r="KAT749" s="479"/>
      <c r="KAU749" s="479"/>
      <c r="KAV749" s="479"/>
      <c r="KAW749" s="479"/>
      <c r="KAX749" s="479"/>
      <c r="KAY749" s="479"/>
      <c r="KAZ749" s="479"/>
      <c r="KBA749" s="479"/>
      <c r="KBB749" s="479"/>
      <c r="KBC749" s="479"/>
      <c r="KBD749" s="479"/>
      <c r="KBE749" s="479"/>
      <c r="KBF749" s="479"/>
      <c r="KBG749" s="479"/>
      <c r="KBH749" s="479"/>
      <c r="KBI749" s="479"/>
      <c r="KBJ749" s="479"/>
      <c r="KBK749" s="479"/>
      <c r="KBL749" s="479"/>
      <c r="KBM749" s="479"/>
      <c r="KBN749" s="479"/>
      <c r="KBO749" s="479"/>
      <c r="KBP749" s="479"/>
      <c r="KBQ749" s="479"/>
      <c r="KBR749" s="479"/>
      <c r="KBS749" s="479"/>
      <c r="KBT749" s="479"/>
      <c r="KBU749" s="479"/>
      <c r="KBV749" s="479"/>
      <c r="KBW749" s="479"/>
      <c r="KBX749" s="479"/>
      <c r="KBY749" s="479"/>
      <c r="KBZ749" s="479"/>
      <c r="KCA749" s="479"/>
      <c r="KCB749" s="479"/>
      <c r="KCC749" s="479"/>
      <c r="KCD749" s="479"/>
      <c r="KCE749" s="479"/>
      <c r="KCF749" s="479"/>
      <c r="KCG749" s="479"/>
      <c r="KCH749" s="479"/>
      <c r="KCI749" s="479"/>
      <c r="KCJ749" s="479"/>
      <c r="KCK749" s="479"/>
      <c r="KCL749" s="479"/>
      <c r="KCM749" s="479"/>
      <c r="KCN749" s="479"/>
      <c r="KCO749" s="479"/>
      <c r="KCP749" s="479"/>
      <c r="KCQ749" s="479"/>
      <c r="KCR749" s="479"/>
      <c r="KCS749" s="479"/>
      <c r="KCT749" s="479"/>
      <c r="KCU749" s="479"/>
      <c r="KCV749" s="479"/>
      <c r="KCW749" s="479"/>
      <c r="KCX749" s="479"/>
      <c r="KCY749" s="479"/>
      <c r="KCZ749" s="479"/>
      <c r="KDA749" s="479"/>
      <c r="KDB749" s="479"/>
      <c r="KDC749" s="479"/>
      <c r="KDD749" s="479"/>
      <c r="KDE749" s="479"/>
      <c r="KDF749" s="479"/>
      <c r="KDG749" s="479"/>
      <c r="KDH749" s="479"/>
      <c r="KDI749" s="479"/>
      <c r="KDJ749" s="479"/>
      <c r="KDK749" s="479"/>
      <c r="KDL749" s="479"/>
      <c r="KDM749" s="479"/>
      <c r="KDN749" s="479"/>
      <c r="KDO749" s="479"/>
      <c r="KDP749" s="479"/>
      <c r="KDQ749" s="479"/>
      <c r="KDR749" s="479"/>
      <c r="KDS749" s="479"/>
      <c r="KDT749" s="479"/>
      <c r="KDU749" s="479"/>
      <c r="KDV749" s="479"/>
      <c r="KDW749" s="479"/>
      <c r="KDX749" s="479"/>
      <c r="KDY749" s="479"/>
      <c r="KDZ749" s="479"/>
      <c r="KEA749" s="479"/>
      <c r="KEB749" s="479"/>
      <c r="KEC749" s="479"/>
      <c r="KED749" s="479"/>
      <c r="KEE749" s="479"/>
      <c r="KEF749" s="479"/>
      <c r="KEG749" s="479"/>
      <c r="KEH749" s="479"/>
      <c r="KEI749" s="479"/>
      <c r="KEJ749" s="479"/>
      <c r="KEK749" s="479"/>
      <c r="KEL749" s="479"/>
      <c r="KEM749" s="479"/>
      <c r="KEN749" s="479"/>
      <c r="KEO749" s="479"/>
      <c r="KEP749" s="479"/>
      <c r="KEQ749" s="479"/>
      <c r="KER749" s="479"/>
      <c r="KES749" s="479"/>
      <c r="KET749" s="479"/>
      <c r="KEU749" s="479"/>
      <c r="KEV749" s="479"/>
      <c r="KEW749" s="479"/>
      <c r="KEX749" s="479"/>
      <c r="KEY749" s="479"/>
      <c r="KEZ749" s="479"/>
      <c r="KFA749" s="479"/>
      <c r="KFB749" s="479"/>
      <c r="KFC749" s="479"/>
      <c r="KFD749" s="479"/>
      <c r="KFE749" s="479"/>
      <c r="KFF749" s="479"/>
      <c r="KFG749" s="479"/>
      <c r="KFH749" s="479"/>
      <c r="KFI749" s="479"/>
      <c r="KFJ749" s="479"/>
      <c r="KFK749" s="479"/>
      <c r="KFL749" s="479"/>
      <c r="KFM749" s="479"/>
      <c r="KFN749" s="479"/>
      <c r="KFO749" s="479"/>
      <c r="KFP749" s="479"/>
      <c r="KFQ749" s="479"/>
      <c r="KFR749" s="479"/>
      <c r="KFS749" s="479"/>
      <c r="KFT749" s="479"/>
      <c r="KFU749" s="479"/>
      <c r="KFV749" s="479"/>
      <c r="KFW749" s="479"/>
      <c r="KFX749" s="479"/>
      <c r="KFY749" s="479"/>
      <c r="KFZ749" s="479"/>
      <c r="KGA749" s="479"/>
      <c r="KGB749" s="479"/>
      <c r="KGC749" s="479"/>
      <c r="KGD749" s="479"/>
      <c r="KGE749" s="479"/>
      <c r="KGF749" s="479"/>
      <c r="KGG749" s="479"/>
      <c r="KGH749" s="479"/>
      <c r="KGI749" s="479"/>
      <c r="KGJ749" s="479"/>
      <c r="KGK749" s="479"/>
      <c r="KGL749" s="479"/>
      <c r="KGM749" s="479"/>
      <c r="KGN749" s="479"/>
      <c r="KGO749" s="479"/>
      <c r="KGP749" s="479"/>
      <c r="KGQ749" s="479"/>
      <c r="KGR749" s="479"/>
      <c r="KGS749" s="479"/>
      <c r="KGT749" s="479"/>
      <c r="KGU749" s="479"/>
      <c r="KGV749" s="479"/>
      <c r="KGW749" s="479"/>
      <c r="KGX749" s="479"/>
      <c r="KGY749" s="479"/>
      <c r="KGZ749" s="479"/>
      <c r="KHA749" s="479"/>
      <c r="KHB749" s="479"/>
      <c r="KHC749" s="479"/>
      <c r="KHD749" s="479"/>
      <c r="KHE749" s="479"/>
      <c r="KHF749" s="479"/>
      <c r="KHG749" s="479"/>
      <c r="KHH749" s="479"/>
      <c r="KHI749" s="479"/>
      <c r="KHJ749" s="479"/>
      <c r="KHK749" s="479"/>
      <c r="KHL749" s="479"/>
      <c r="KHM749" s="479"/>
      <c r="KHN749" s="479"/>
      <c r="KHO749" s="479"/>
      <c r="KHP749" s="479"/>
      <c r="KHQ749" s="479"/>
      <c r="KHR749" s="479"/>
      <c r="KHS749" s="479"/>
      <c r="KHT749" s="479"/>
      <c r="KHU749" s="479"/>
      <c r="KHV749" s="479"/>
      <c r="KHW749" s="479"/>
      <c r="KHX749" s="479"/>
      <c r="KHY749" s="479"/>
      <c r="KHZ749" s="479"/>
      <c r="KIA749" s="479"/>
      <c r="KIB749" s="479"/>
      <c r="KIC749" s="479"/>
      <c r="KID749" s="479"/>
      <c r="KIE749" s="479"/>
      <c r="KIF749" s="479"/>
      <c r="KIG749" s="479"/>
      <c r="KIH749" s="479"/>
      <c r="KII749" s="479"/>
      <c r="KIJ749" s="479"/>
      <c r="KIK749" s="479"/>
      <c r="KIL749" s="479"/>
      <c r="KIM749" s="479"/>
      <c r="KIN749" s="479"/>
      <c r="KIO749" s="479"/>
      <c r="KIP749" s="479"/>
      <c r="KIQ749" s="479"/>
      <c r="KIR749" s="479"/>
      <c r="KIS749" s="479"/>
      <c r="KIT749" s="479"/>
      <c r="KIU749" s="479"/>
      <c r="KIV749" s="479"/>
      <c r="KIW749" s="479"/>
      <c r="KIX749" s="479"/>
      <c r="KIY749" s="479"/>
      <c r="KIZ749" s="479"/>
      <c r="KJA749" s="479"/>
      <c r="KJB749" s="479"/>
      <c r="KJC749" s="479"/>
      <c r="KJD749" s="479"/>
      <c r="KJE749" s="479"/>
      <c r="KJF749" s="479"/>
      <c r="KJG749" s="479"/>
      <c r="KJH749" s="479"/>
      <c r="KJI749" s="479"/>
      <c r="KJJ749" s="479"/>
      <c r="KJK749" s="479"/>
      <c r="KJL749" s="479"/>
      <c r="KJM749" s="479"/>
      <c r="KJN749" s="479"/>
      <c r="KJO749" s="479"/>
      <c r="KJP749" s="479"/>
      <c r="KJQ749" s="479"/>
      <c r="KJR749" s="479"/>
      <c r="KJS749" s="479"/>
      <c r="KJT749" s="479"/>
      <c r="KJU749" s="479"/>
      <c r="KJV749" s="479"/>
      <c r="KJW749" s="479"/>
      <c r="KJX749" s="479"/>
      <c r="KJY749" s="479"/>
      <c r="KJZ749" s="479"/>
      <c r="KKA749" s="479"/>
      <c r="KKB749" s="479"/>
      <c r="KKC749" s="479"/>
      <c r="KKD749" s="479"/>
      <c r="KKE749" s="479"/>
      <c r="KKF749" s="479"/>
      <c r="KKG749" s="479"/>
      <c r="KKH749" s="479"/>
      <c r="KKI749" s="479"/>
      <c r="KKJ749" s="479"/>
      <c r="KKK749" s="479"/>
      <c r="KKL749" s="479"/>
      <c r="KKM749" s="479"/>
      <c r="KKN749" s="479"/>
      <c r="KKO749" s="479"/>
      <c r="KKP749" s="479"/>
      <c r="KKQ749" s="479"/>
      <c r="KKR749" s="479"/>
      <c r="KKS749" s="479"/>
      <c r="KKT749" s="479"/>
      <c r="KKU749" s="479"/>
      <c r="KKV749" s="479"/>
      <c r="KKW749" s="479"/>
      <c r="KKX749" s="479"/>
      <c r="KKY749" s="479"/>
      <c r="KKZ749" s="479"/>
      <c r="KLA749" s="479"/>
      <c r="KLB749" s="479"/>
      <c r="KLC749" s="479"/>
      <c r="KLD749" s="479"/>
      <c r="KLE749" s="479"/>
      <c r="KLF749" s="479"/>
      <c r="KLG749" s="479"/>
      <c r="KLH749" s="479"/>
      <c r="KLI749" s="479"/>
      <c r="KLJ749" s="479"/>
      <c r="KLK749" s="479"/>
      <c r="KLL749" s="479"/>
      <c r="KLM749" s="479"/>
      <c r="KLN749" s="479"/>
      <c r="KLO749" s="479"/>
      <c r="KLP749" s="479"/>
      <c r="KLQ749" s="479"/>
      <c r="KLR749" s="479"/>
      <c r="KLS749" s="479"/>
      <c r="KLT749" s="479"/>
      <c r="KLU749" s="479"/>
      <c r="KLV749" s="479"/>
      <c r="KLW749" s="479"/>
      <c r="KLX749" s="479"/>
      <c r="KLY749" s="479"/>
      <c r="KLZ749" s="479"/>
      <c r="KMA749" s="479"/>
      <c r="KMB749" s="479"/>
      <c r="KMC749" s="479"/>
      <c r="KMD749" s="479"/>
      <c r="KME749" s="479"/>
      <c r="KMF749" s="479"/>
      <c r="KMG749" s="479"/>
      <c r="KMH749" s="479"/>
      <c r="KMI749" s="479"/>
      <c r="KMJ749" s="479"/>
      <c r="KMK749" s="479"/>
      <c r="KML749" s="479"/>
      <c r="KMM749" s="479"/>
      <c r="KMN749" s="479"/>
      <c r="KMO749" s="479"/>
      <c r="KMP749" s="479"/>
      <c r="KMQ749" s="479"/>
      <c r="KMR749" s="479"/>
      <c r="KMS749" s="479"/>
      <c r="KMT749" s="479"/>
      <c r="KMU749" s="479"/>
      <c r="KMV749" s="479"/>
      <c r="KMW749" s="479"/>
      <c r="KMX749" s="479"/>
      <c r="KMY749" s="479"/>
      <c r="KMZ749" s="479"/>
      <c r="KNA749" s="479"/>
      <c r="KNB749" s="479"/>
      <c r="KNC749" s="479"/>
      <c r="KND749" s="479"/>
      <c r="KNE749" s="479"/>
      <c r="KNF749" s="479"/>
      <c r="KNG749" s="479"/>
      <c r="KNH749" s="479"/>
      <c r="KNI749" s="479"/>
      <c r="KNJ749" s="479"/>
      <c r="KNK749" s="479"/>
      <c r="KNL749" s="479"/>
      <c r="KNM749" s="479"/>
      <c r="KNN749" s="479"/>
      <c r="KNO749" s="479"/>
      <c r="KNP749" s="479"/>
      <c r="KNQ749" s="479"/>
      <c r="KNR749" s="479"/>
      <c r="KNS749" s="479"/>
      <c r="KNT749" s="479"/>
      <c r="KNU749" s="479"/>
      <c r="KNV749" s="479"/>
      <c r="KNW749" s="479"/>
      <c r="KNX749" s="479"/>
      <c r="KNY749" s="479"/>
      <c r="KNZ749" s="479"/>
      <c r="KOA749" s="479"/>
      <c r="KOB749" s="479"/>
      <c r="KOC749" s="479"/>
      <c r="KOD749" s="479"/>
      <c r="KOE749" s="479"/>
      <c r="KOF749" s="479"/>
      <c r="KOG749" s="479"/>
      <c r="KOH749" s="479"/>
      <c r="KOI749" s="479"/>
      <c r="KOJ749" s="479"/>
      <c r="KOK749" s="479"/>
      <c r="KOL749" s="479"/>
      <c r="KOM749" s="479"/>
      <c r="KON749" s="479"/>
      <c r="KOO749" s="479"/>
      <c r="KOP749" s="479"/>
      <c r="KOQ749" s="479"/>
      <c r="KOR749" s="479"/>
      <c r="KOS749" s="479"/>
      <c r="KOT749" s="479"/>
      <c r="KOU749" s="479"/>
      <c r="KOV749" s="479"/>
      <c r="KOW749" s="479"/>
      <c r="KOX749" s="479"/>
      <c r="KOY749" s="479"/>
      <c r="KOZ749" s="479"/>
      <c r="KPA749" s="479"/>
      <c r="KPB749" s="479"/>
      <c r="KPC749" s="479"/>
      <c r="KPD749" s="479"/>
      <c r="KPE749" s="479"/>
      <c r="KPF749" s="479"/>
      <c r="KPG749" s="479"/>
      <c r="KPH749" s="479"/>
      <c r="KPI749" s="479"/>
      <c r="KPJ749" s="479"/>
      <c r="KPK749" s="479"/>
      <c r="KPL749" s="479"/>
      <c r="KPM749" s="479"/>
      <c r="KPN749" s="479"/>
      <c r="KPO749" s="479"/>
      <c r="KPP749" s="479"/>
      <c r="KPQ749" s="479"/>
      <c r="KPR749" s="479"/>
      <c r="KPS749" s="479"/>
      <c r="KPT749" s="479"/>
      <c r="KPU749" s="479"/>
      <c r="KPV749" s="479"/>
      <c r="KPW749" s="479"/>
      <c r="KPX749" s="479"/>
      <c r="KPY749" s="479"/>
      <c r="KPZ749" s="479"/>
      <c r="KQA749" s="479"/>
      <c r="KQB749" s="479"/>
      <c r="KQC749" s="479"/>
      <c r="KQD749" s="479"/>
      <c r="KQE749" s="479"/>
      <c r="KQF749" s="479"/>
      <c r="KQG749" s="479"/>
      <c r="KQH749" s="479"/>
      <c r="KQI749" s="479"/>
      <c r="KQJ749" s="479"/>
      <c r="KQK749" s="479"/>
      <c r="KQL749" s="479"/>
      <c r="KQM749" s="479"/>
      <c r="KQN749" s="479"/>
      <c r="KQO749" s="479"/>
      <c r="KQP749" s="479"/>
      <c r="KQQ749" s="479"/>
      <c r="KQR749" s="479"/>
      <c r="KQS749" s="479"/>
      <c r="KQT749" s="479"/>
      <c r="KQU749" s="479"/>
      <c r="KQV749" s="479"/>
      <c r="KQW749" s="479"/>
      <c r="KQX749" s="479"/>
      <c r="KQY749" s="479"/>
      <c r="KQZ749" s="479"/>
      <c r="KRA749" s="479"/>
      <c r="KRB749" s="479"/>
      <c r="KRC749" s="479"/>
      <c r="KRD749" s="479"/>
      <c r="KRE749" s="479"/>
      <c r="KRF749" s="479"/>
      <c r="KRG749" s="479"/>
      <c r="KRH749" s="479"/>
      <c r="KRI749" s="479"/>
      <c r="KRJ749" s="479"/>
      <c r="KRK749" s="479"/>
      <c r="KRL749" s="479"/>
      <c r="KRM749" s="479"/>
      <c r="KRN749" s="479"/>
      <c r="KRO749" s="479"/>
      <c r="KRP749" s="479"/>
      <c r="KRQ749" s="479"/>
      <c r="KRR749" s="479"/>
      <c r="KRS749" s="479"/>
      <c r="KRT749" s="479"/>
      <c r="KRU749" s="479"/>
      <c r="KRV749" s="479"/>
      <c r="KRW749" s="479"/>
      <c r="KRX749" s="479"/>
      <c r="KRY749" s="479"/>
      <c r="KRZ749" s="479"/>
      <c r="KSA749" s="479"/>
      <c r="KSB749" s="479"/>
      <c r="KSC749" s="479"/>
      <c r="KSD749" s="479"/>
      <c r="KSE749" s="479"/>
      <c r="KSF749" s="479"/>
      <c r="KSG749" s="479"/>
      <c r="KSH749" s="479"/>
      <c r="KSI749" s="479"/>
      <c r="KSJ749" s="479"/>
      <c r="KSK749" s="479"/>
      <c r="KSL749" s="479"/>
      <c r="KSM749" s="479"/>
      <c r="KSN749" s="479"/>
      <c r="KSO749" s="479"/>
      <c r="KSP749" s="479"/>
      <c r="KSQ749" s="479"/>
      <c r="KSR749" s="479"/>
      <c r="KSS749" s="479"/>
      <c r="KST749" s="479"/>
      <c r="KSU749" s="479"/>
      <c r="KSV749" s="479"/>
      <c r="KSW749" s="479"/>
      <c r="KSX749" s="479"/>
      <c r="KSY749" s="479"/>
      <c r="KSZ749" s="479"/>
      <c r="KTA749" s="479"/>
      <c r="KTB749" s="479"/>
      <c r="KTC749" s="479"/>
      <c r="KTD749" s="479"/>
      <c r="KTE749" s="479"/>
      <c r="KTF749" s="479"/>
      <c r="KTG749" s="479"/>
      <c r="KTH749" s="479"/>
      <c r="KTI749" s="479"/>
      <c r="KTJ749" s="479"/>
      <c r="KTK749" s="479"/>
      <c r="KTL749" s="479"/>
      <c r="KTM749" s="479"/>
      <c r="KTN749" s="479"/>
      <c r="KTO749" s="479"/>
      <c r="KTP749" s="479"/>
      <c r="KTQ749" s="479"/>
      <c r="KTR749" s="479"/>
      <c r="KTS749" s="479"/>
      <c r="KTT749" s="479"/>
      <c r="KTU749" s="479"/>
      <c r="KTV749" s="479"/>
      <c r="KTW749" s="479"/>
      <c r="KTX749" s="479"/>
      <c r="KTY749" s="479"/>
      <c r="KTZ749" s="479"/>
      <c r="KUA749" s="479"/>
      <c r="KUB749" s="479"/>
      <c r="KUC749" s="479"/>
      <c r="KUD749" s="479"/>
      <c r="KUE749" s="479"/>
      <c r="KUF749" s="479"/>
      <c r="KUG749" s="479"/>
      <c r="KUH749" s="479"/>
      <c r="KUI749" s="479"/>
      <c r="KUJ749" s="479"/>
      <c r="KUK749" s="479"/>
      <c r="KUL749" s="479"/>
      <c r="KUM749" s="479"/>
      <c r="KUN749" s="479"/>
      <c r="KUO749" s="479"/>
      <c r="KUP749" s="479"/>
      <c r="KUQ749" s="479"/>
      <c r="KUR749" s="479"/>
      <c r="KUS749" s="479"/>
      <c r="KUT749" s="479"/>
      <c r="KUU749" s="479"/>
      <c r="KUV749" s="479"/>
      <c r="KUW749" s="479"/>
      <c r="KUX749" s="479"/>
      <c r="KUY749" s="479"/>
      <c r="KUZ749" s="479"/>
      <c r="KVA749" s="479"/>
      <c r="KVB749" s="479"/>
      <c r="KVC749" s="479"/>
      <c r="KVD749" s="479"/>
      <c r="KVE749" s="479"/>
      <c r="KVF749" s="479"/>
      <c r="KVG749" s="479"/>
      <c r="KVH749" s="479"/>
      <c r="KVI749" s="479"/>
      <c r="KVJ749" s="479"/>
      <c r="KVK749" s="479"/>
      <c r="KVL749" s="479"/>
      <c r="KVM749" s="479"/>
      <c r="KVN749" s="479"/>
      <c r="KVO749" s="479"/>
      <c r="KVP749" s="479"/>
      <c r="KVQ749" s="479"/>
      <c r="KVR749" s="479"/>
      <c r="KVS749" s="479"/>
      <c r="KVT749" s="479"/>
      <c r="KVU749" s="479"/>
      <c r="KVV749" s="479"/>
      <c r="KVW749" s="479"/>
      <c r="KVX749" s="479"/>
      <c r="KVY749" s="479"/>
      <c r="KVZ749" s="479"/>
      <c r="KWA749" s="479"/>
      <c r="KWB749" s="479"/>
      <c r="KWC749" s="479"/>
      <c r="KWD749" s="479"/>
      <c r="KWE749" s="479"/>
      <c r="KWF749" s="479"/>
      <c r="KWG749" s="479"/>
      <c r="KWH749" s="479"/>
      <c r="KWI749" s="479"/>
      <c r="KWJ749" s="479"/>
      <c r="KWK749" s="479"/>
      <c r="KWL749" s="479"/>
      <c r="KWM749" s="479"/>
      <c r="KWN749" s="479"/>
      <c r="KWO749" s="479"/>
      <c r="KWP749" s="479"/>
      <c r="KWQ749" s="479"/>
      <c r="KWR749" s="479"/>
      <c r="KWS749" s="479"/>
      <c r="KWT749" s="479"/>
      <c r="KWU749" s="479"/>
      <c r="KWV749" s="479"/>
      <c r="KWW749" s="479"/>
      <c r="KWX749" s="479"/>
      <c r="KWY749" s="479"/>
      <c r="KWZ749" s="479"/>
      <c r="KXA749" s="479"/>
      <c r="KXB749" s="479"/>
      <c r="KXC749" s="479"/>
      <c r="KXD749" s="479"/>
      <c r="KXE749" s="479"/>
      <c r="KXF749" s="479"/>
      <c r="KXG749" s="479"/>
      <c r="KXH749" s="479"/>
      <c r="KXI749" s="479"/>
      <c r="KXJ749" s="479"/>
      <c r="KXK749" s="479"/>
      <c r="KXL749" s="479"/>
      <c r="KXM749" s="479"/>
      <c r="KXN749" s="479"/>
      <c r="KXO749" s="479"/>
      <c r="KXP749" s="479"/>
      <c r="KXQ749" s="479"/>
      <c r="KXR749" s="479"/>
      <c r="KXS749" s="479"/>
      <c r="KXT749" s="479"/>
      <c r="KXU749" s="479"/>
      <c r="KXV749" s="479"/>
      <c r="KXW749" s="479"/>
      <c r="KXX749" s="479"/>
      <c r="KXY749" s="479"/>
      <c r="KXZ749" s="479"/>
      <c r="KYA749" s="479"/>
      <c r="KYB749" s="479"/>
      <c r="KYC749" s="479"/>
      <c r="KYD749" s="479"/>
      <c r="KYE749" s="479"/>
      <c r="KYF749" s="479"/>
      <c r="KYG749" s="479"/>
      <c r="KYH749" s="479"/>
      <c r="KYI749" s="479"/>
      <c r="KYJ749" s="479"/>
      <c r="KYK749" s="479"/>
      <c r="KYL749" s="479"/>
      <c r="KYM749" s="479"/>
      <c r="KYN749" s="479"/>
      <c r="KYO749" s="479"/>
      <c r="KYP749" s="479"/>
      <c r="KYQ749" s="479"/>
      <c r="KYR749" s="479"/>
      <c r="KYS749" s="479"/>
      <c r="KYT749" s="479"/>
      <c r="KYU749" s="479"/>
      <c r="KYV749" s="479"/>
      <c r="KYW749" s="479"/>
      <c r="KYX749" s="479"/>
      <c r="KYY749" s="479"/>
      <c r="KYZ749" s="479"/>
      <c r="KZA749" s="479"/>
      <c r="KZB749" s="479"/>
      <c r="KZC749" s="479"/>
      <c r="KZD749" s="479"/>
      <c r="KZE749" s="479"/>
      <c r="KZF749" s="479"/>
      <c r="KZG749" s="479"/>
      <c r="KZH749" s="479"/>
      <c r="KZI749" s="479"/>
      <c r="KZJ749" s="479"/>
      <c r="KZK749" s="479"/>
      <c r="KZL749" s="479"/>
      <c r="KZM749" s="479"/>
      <c r="KZN749" s="479"/>
      <c r="KZO749" s="479"/>
      <c r="KZP749" s="479"/>
      <c r="KZQ749" s="479"/>
      <c r="KZR749" s="479"/>
      <c r="KZS749" s="479"/>
      <c r="KZT749" s="479"/>
      <c r="KZU749" s="479"/>
      <c r="KZV749" s="479"/>
      <c r="KZW749" s="479"/>
      <c r="KZX749" s="479"/>
      <c r="KZY749" s="479"/>
      <c r="KZZ749" s="479"/>
      <c r="LAA749" s="479"/>
      <c r="LAB749" s="479"/>
      <c r="LAC749" s="479"/>
      <c r="LAD749" s="479"/>
      <c r="LAE749" s="479"/>
      <c r="LAF749" s="479"/>
      <c r="LAG749" s="479"/>
      <c r="LAH749" s="479"/>
      <c r="LAI749" s="479"/>
      <c r="LAJ749" s="479"/>
      <c r="LAK749" s="479"/>
      <c r="LAL749" s="479"/>
      <c r="LAM749" s="479"/>
      <c r="LAN749" s="479"/>
      <c r="LAO749" s="479"/>
      <c r="LAP749" s="479"/>
      <c r="LAQ749" s="479"/>
      <c r="LAR749" s="479"/>
      <c r="LAS749" s="479"/>
      <c r="LAT749" s="479"/>
      <c r="LAU749" s="479"/>
      <c r="LAV749" s="479"/>
      <c r="LAW749" s="479"/>
      <c r="LAX749" s="479"/>
      <c r="LAY749" s="479"/>
      <c r="LAZ749" s="479"/>
      <c r="LBA749" s="479"/>
      <c r="LBB749" s="479"/>
      <c r="LBC749" s="479"/>
      <c r="LBD749" s="479"/>
      <c r="LBE749" s="479"/>
      <c r="LBF749" s="479"/>
      <c r="LBG749" s="479"/>
      <c r="LBH749" s="479"/>
      <c r="LBI749" s="479"/>
      <c r="LBJ749" s="479"/>
      <c r="LBK749" s="479"/>
      <c r="LBL749" s="479"/>
      <c r="LBM749" s="479"/>
      <c r="LBN749" s="479"/>
      <c r="LBO749" s="479"/>
      <c r="LBP749" s="479"/>
      <c r="LBQ749" s="479"/>
      <c r="LBR749" s="479"/>
      <c r="LBS749" s="479"/>
      <c r="LBT749" s="479"/>
      <c r="LBU749" s="479"/>
      <c r="LBV749" s="479"/>
      <c r="LBW749" s="479"/>
      <c r="LBX749" s="479"/>
      <c r="LBY749" s="479"/>
      <c r="LBZ749" s="479"/>
      <c r="LCA749" s="479"/>
      <c r="LCB749" s="479"/>
      <c r="LCC749" s="479"/>
      <c r="LCD749" s="479"/>
      <c r="LCE749" s="479"/>
      <c r="LCF749" s="479"/>
      <c r="LCG749" s="479"/>
      <c r="LCH749" s="479"/>
      <c r="LCI749" s="479"/>
      <c r="LCJ749" s="479"/>
      <c r="LCK749" s="479"/>
      <c r="LCL749" s="479"/>
      <c r="LCM749" s="479"/>
      <c r="LCN749" s="479"/>
      <c r="LCO749" s="479"/>
      <c r="LCP749" s="479"/>
      <c r="LCQ749" s="479"/>
      <c r="LCR749" s="479"/>
      <c r="LCS749" s="479"/>
      <c r="LCT749" s="479"/>
      <c r="LCU749" s="479"/>
      <c r="LCV749" s="479"/>
      <c r="LCW749" s="479"/>
      <c r="LCX749" s="479"/>
      <c r="LCY749" s="479"/>
      <c r="LCZ749" s="479"/>
      <c r="LDA749" s="479"/>
      <c r="LDB749" s="479"/>
      <c r="LDC749" s="479"/>
      <c r="LDD749" s="479"/>
      <c r="LDE749" s="479"/>
      <c r="LDF749" s="479"/>
      <c r="LDG749" s="479"/>
      <c r="LDH749" s="479"/>
      <c r="LDI749" s="479"/>
      <c r="LDJ749" s="479"/>
      <c r="LDK749" s="479"/>
      <c r="LDL749" s="479"/>
      <c r="LDM749" s="479"/>
      <c r="LDN749" s="479"/>
      <c r="LDO749" s="479"/>
      <c r="LDP749" s="479"/>
      <c r="LDQ749" s="479"/>
      <c r="LDR749" s="479"/>
      <c r="LDS749" s="479"/>
      <c r="LDT749" s="479"/>
      <c r="LDU749" s="479"/>
      <c r="LDV749" s="479"/>
      <c r="LDW749" s="479"/>
      <c r="LDX749" s="479"/>
      <c r="LDY749" s="479"/>
      <c r="LDZ749" s="479"/>
      <c r="LEA749" s="479"/>
      <c r="LEB749" s="479"/>
      <c r="LEC749" s="479"/>
      <c r="LED749" s="479"/>
      <c r="LEE749" s="479"/>
      <c r="LEF749" s="479"/>
      <c r="LEG749" s="479"/>
      <c r="LEH749" s="479"/>
      <c r="LEI749" s="479"/>
      <c r="LEJ749" s="479"/>
      <c r="LEK749" s="479"/>
      <c r="LEL749" s="479"/>
      <c r="LEM749" s="479"/>
      <c r="LEN749" s="479"/>
      <c r="LEO749" s="479"/>
      <c r="LEP749" s="479"/>
      <c r="LEQ749" s="479"/>
      <c r="LER749" s="479"/>
      <c r="LES749" s="479"/>
      <c r="LET749" s="479"/>
      <c r="LEU749" s="479"/>
      <c r="LEV749" s="479"/>
      <c r="LEW749" s="479"/>
      <c r="LEX749" s="479"/>
      <c r="LEY749" s="479"/>
      <c r="LEZ749" s="479"/>
      <c r="LFA749" s="479"/>
      <c r="LFB749" s="479"/>
      <c r="LFC749" s="479"/>
      <c r="LFD749" s="479"/>
      <c r="LFE749" s="479"/>
      <c r="LFF749" s="479"/>
      <c r="LFG749" s="479"/>
      <c r="LFH749" s="479"/>
      <c r="LFI749" s="479"/>
      <c r="LFJ749" s="479"/>
      <c r="LFK749" s="479"/>
      <c r="LFL749" s="479"/>
      <c r="LFM749" s="479"/>
      <c r="LFN749" s="479"/>
      <c r="LFO749" s="479"/>
      <c r="LFP749" s="479"/>
      <c r="LFQ749" s="479"/>
      <c r="LFR749" s="479"/>
      <c r="LFS749" s="479"/>
      <c r="LFT749" s="479"/>
      <c r="LFU749" s="479"/>
      <c r="LFV749" s="479"/>
      <c r="LFW749" s="479"/>
      <c r="LFX749" s="479"/>
      <c r="LFY749" s="479"/>
      <c r="LFZ749" s="479"/>
      <c r="LGA749" s="479"/>
      <c r="LGB749" s="479"/>
      <c r="LGC749" s="479"/>
      <c r="LGD749" s="479"/>
      <c r="LGE749" s="479"/>
      <c r="LGF749" s="479"/>
      <c r="LGG749" s="479"/>
      <c r="LGH749" s="479"/>
      <c r="LGI749" s="479"/>
      <c r="LGJ749" s="479"/>
      <c r="LGK749" s="479"/>
      <c r="LGL749" s="479"/>
      <c r="LGM749" s="479"/>
      <c r="LGN749" s="479"/>
      <c r="LGO749" s="479"/>
      <c r="LGP749" s="479"/>
      <c r="LGQ749" s="479"/>
      <c r="LGR749" s="479"/>
      <c r="LGS749" s="479"/>
      <c r="LGT749" s="479"/>
      <c r="LGU749" s="479"/>
      <c r="LGV749" s="479"/>
      <c r="LGW749" s="479"/>
      <c r="LGX749" s="479"/>
      <c r="LGY749" s="479"/>
      <c r="LGZ749" s="479"/>
      <c r="LHA749" s="479"/>
      <c r="LHB749" s="479"/>
      <c r="LHC749" s="479"/>
      <c r="LHD749" s="479"/>
      <c r="LHE749" s="479"/>
      <c r="LHF749" s="479"/>
      <c r="LHG749" s="479"/>
      <c r="LHH749" s="479"/>
      <c r="LHI749" s="479"/>
      <c r="LHJ749" s="479"/>
      <c r="LHK749" s="479"/>
      <c r="LHL749" s="479"/>
      <c r="LHM749" s="479"/>
      <c r="LHN749" s="479"/>
      <c r="LHO749" s="479"/>
      <c r="LHP749" s="479"/>
      <c r="LHQ749" s="479"/>
      <c r="LHR749" s="479"/>
      <c r="LHS749" s="479"/>
      <c r="LHT749" s="479"/>
      <c r="LHU749" s="479"/>
      <c r="LHV749" s="479"/>
      <c r="LHW749" s="479"/>
      <c r="LHX749" s="479"/>
      <c r="LHY749" s="479"/>
      <c r="LHZ749" s="479"/>
      <c r="LIA749" s="479"/>
      <c r="LIB749" s="479"/>
      <c r="LIC749" s="479"/>
      <c r="LID749" s="479"/>
      <c r="LIE749" s="479"/>
      <c r="LIF749" s="479"/>
      <c r="LIG749" s="479"/>
      <c r="LIH749" s="479"/>
      <c r="LII749" s="479"/>
      <c r="LIJ749" s="479"/>
      <c r="LIK749" s="479"/>
      <c r="LIL749" s="479"/>
      <c r="LIM749" s="479"/>
      <c r="LIN749" s="479"/>
      <c r="LIO749" s="479"/>
      <c r="LIP749" s="479"/>
      <c r="LIQ749" s="479"/>
      <c r="LIR749" s="479"/>
      <c r="LIS749" s="479"/>
      <c r="LIT749" s="479"/>
      <c r="LIU749" s="479"/>
      <c r="LIV749" s="479"/>
      <c r="LIW749" s="479"/>
      <c r="LIX749" s="479"/>
      <c r="LIY749" s="479"/>
      <c r="LIZ749" s="479"/>
      <c r="LJA749" s="479"/>
      <c r="LJB749" s="479"/>
      <c r="LJC749" s="479"/>
      <c r="LJD749" s="479"/>
      <c r="LJE749" s="479"/>
      <c r="LJF749" s="479"/>
      <c r="LJG749" s="479"/>
      <c r="LJH749" s="479"/>
      <c r="LJI749" s="479"/>
      <c r="LJJ749" s="479"/>
      <c r="LJK749" s="479"/>
      <c r="LJL749" s="479"/>
      <c r="LJM749" s="479"/>
      <c r="LJN749" s="479"/>
      <c r="LJO749" s="479"/>
      <c r="LJP749" s="479"/>
      <c r="LJQ749" s="479"/>
      <c r="LJR749" s="479"/>
      <c r="LJS749" s="479"/>
      <c r="LJT749" s="479"/>
      <c r="LJU749" s="479"/>
      <c r="LJV749" s="479"/>
      <c r="LJW749" s="479"/>
      <c r="LJX749" s="479"/>
      <c r="LJY749" s="479"/>
      <c r="LJZ749" s="479"/>
      <c r="LKA749" s="479"/>
      <c r="LKB749" s="479"/>
      <c r="LKC749" s="479"/>
      <c r="LKD749" s="479"/>
      <c r="LKE749" s="479"/>
      <c r="LKF749" s="479"/>
      <c r="LKG749" s="479"/>
      <c r="LKH749" s="479"/>
      <c r="LKI749" s="479"/>
      <c r="LKJ749" s="479"/>
      <c r="LKK749" s="479"/>
      <c r="LKL749" s="479"/>
      <c r="LKM749" s="479"/>
      <c r="LKN749" s="479"/>
      <c r="LKO749" s="479"/>
      <c r="LKP749" s="479"/>
      <c r="LKQ749" s="479"/>
      <c r="LKR749" s="479"/>
      <c r="LKS749" s="479"/>
      <c r="LKT749" s="479"/>
      <c r="LKU749" s="479"/>
      <c r="LKV749" s="479"/>
      <c r="LKW749" s="479"/>
      <c r="LKX749" s="479"/>
      <c r="LKY749" s="479"/>
      <c r="LKZ749" s="479"/>
      <c r="LLA749" s="479"/>
      <c r="LLB749" s="479"/>
      <c r="LLC749" s="479"/>
      <c r="LLD749" s="479"/>
      <c r="LLE749" s="479"/>
      <c r="LLF749" s="479"/>
      <c r="LLG749" s="479"/>
      <c r="LLH749" s="479"/>
      <c r="LLI749" s="479"/>
      <c r="LLJ749" s="479"/>
      <c r="LLK749" s="479"/>
      <c r="LLL749" s="479"/>
      <c r="LLM749" s="479"/>
      <c r="LLN749" s="479"/>
      <c r="LLO749" s="479"/>
      <c r="LLP749" s="479"/>
      <c r="LLQ749" s="479"/>
      <c r="LLR749" s="479"/>
      <c r="LLS749" s="479"/>
      <c r="LLT749" s="479"/>
      <c r="LLU749" s="479"/>
      <c r="LLV749" s="479"/>
      <c r="LLW749" s="479"/>
      <c r="LLX749" s="479"/>
      <c r="LLY749" s="479"/>
      <c r="LLZ749" s="479"/>
      <c r="LMA749" s="479"/>
      <c r="LMB749" s="479"/>
      <c r="LMC749" s="479"/>
      <c r="LMD749" s="479"/>
      <c r="LME749" s="479"/>
      <c r="LMF749" s="479"/>
      <c r="LMG749" s="479"/>
      <c r="LMH749" s="479"/>
      <c r="LMI749" s="479"/>
      <c r="LMJ749" s="479"/>
      <c r="LMK749" s="479"/>
      <c r="LML749" s="479"/>
      <c r="LMM749" s="479"/>
      <c r="LMN749" s="479"/>
      <c r="LMO749" s="479"/>
      <c r="LMP749" s="479"/>
      <c r="LMQ749" s="479"/>
      <c r="LMR749" s="479"/>
      <c r="LMS749" s="479"/>
      <c r="LMT749" s="479"/>
      <c r="LMU749" s="479"/>
      <c r="LMV749" s="479"/>
      <c r="LMW749" s="479"/>
      <c r="LMX749" s="479"/>
      <c r="LMY749" s="479"/>
      <c r="LMZ749" s="479"/>
      <c r="LNA749" s="479"/>
      <c r="LNB749" s="479"/>
      <c r="LNC749" s="479"/>
      <c r="LND749" s="479"/>
      <c r="LNE749" s="479"/>
      <c r="LNF749" s="479"/>
      <c r="LNG749" s="479"/>
      <c r="LNH749" s="479"/>
      <c r="LNI749" s="479"/>
      <c r="LNJ749" s="479"/>
      <c r="LNK749" s="479"/>
      <c r="LNL749" s="479"/>
      <c r="LNM749" s="479"/>
      <c r="LNN749" s="479"/>
      <c r="LNO749" s="479"/>
      <c r="LNP749" s="479"/>
      <c r="LNQ749" s="479"/>
      <c r="LNR749" s="479"/>
      <c r="LNS749" s="479"/>
      <c r="LNT749" s="479"/>
      <c r="LNU749" s="479"/>
      <c r="LNV749" s="479"/>
      <c r="LNW749" s="479"/>
      <c r="LNX749" s="479"/>
      <c r="LNY749" s="479"/>
      <c r="LNZ749" s="479"/>
      <c r="LOA749" s="479"/>
      <c r="LOB749" s="479"/>
      <c r="LOC749" s="479"/>
      <c r="LOD749" s="479"/>
      <c r="LOE749" s="479"/>
      <c r="LOF749" s="479"/>
      <c r="LOG749" s="479"/>
      <c r="LOH749" s="479"/>
      <c r="LOI749" s="479"/>
      <c r="LOJ749" s="479"/>
      <c r="LOK749" s="479"/>
      <c r="LOL749" s="479"/>
      <c r="LOM749" s="479"/>
      <c r="LON749" s="479"/>
      <c r="LOO749" s="479"/>
      <c r="LOP749" s="479"/>
      <c r="LOQ749" s="479"/>
      <c r="LOR749" s="479"/>
      <c r="LOS749" s="479"/>
      <c r="LOT749" s="479"/>
      <c r="LOU749" s="479"/>
      <c r="LOV749" s="479"/>
      <c r="LOW749" s="479"/>
      <c r="LOX749" s="479"/>
      <c r="LOY749" s="479"/>
      <c r="LOZ749" s="479"/>
      <c r="LPA749" s="479"/>
      <c r="LPB749" s="479"/>
      <c r="LPC749" s="479"/>
      <c r="LPD749" s="479"/>
      <c r="LPE749" s="479"/>
      <c r="LPF749" s="479"/>
      <c r="LPG749" s="479"/>
      <c r="LPH749" s="479"/>
      <c r="LPI749" s="479"/>
      <c r="LPJ749" s="479"/>
      <c r="LPK749" s="479"/>
      <c r="LPL749" s="479"/>
      <c r="LPM749" s="479"/>
      <c r="LPN749" s="479"/>
      <c r="LPO749" s="479"/>
      <c r="LPP749" s="479"/>
      <c r="LPQ749" s="479"/>
      <c r="LPR749" s="479"/>
      <c r="LPS749" s="479"/>
      <c r="LPT749" s="479"/>
      <c r="LPU749" s="479"/>
      <c r="LPV749" s="479"/>
      <c r="LPW749" s="479"/>
      <c r="LPX749" s="479"/>
      <c r="LPY749" s="479"/>
      <c r="LPZ749" s="479"/>
      <c r="LQA749" s="479"/>
      <c r="LQB749" s="479"/>
      <c r="LQC749" s="479"/>
      <c r="LQD749" s="479"/>
      <c r="LQE749" s="479"/>
      <c r="LQF749" s="479"/>
      <c r="LQG749" s="479"/>
      <c r="LQH749" s="479"/>
      <c r="LQI749" s="479"/>
      <c r="LQJ749" s="479"/>
      <c r="LQK749" s="479"/>
      <c r="LQL749" s="479"/>
      <c r="LQM749" s="479"/>
      <c r="LQN749" s="479"/>
      <c r="LQO749" s="479"/>
      <c r="LQP749" s="479"/>
      <c r="LQQ749" s="479"/>
      <c r="LQR749" s="479"/>
      <c r="LQS749" s="479"/>
      <c r="LQT749" s="479"/>
      <c r="LQU749" s="479"/>
      <c r="LQV749" s="479"/>
      <c r="LQW749" s="479"/>
      <c r="LQX749" s="479"/>
      <c r="LQY749" s="479"/>
      <c r="LQZ749" s="479"/>
      <c r="LRA749" s="479"/>
      <c r="LRB749" s="479"/>
      <c r="LRC749" s="479"/>
      <c r="LRD749" s="479"/>
      <c r="LRE749" s="479"/>
      <c r="LRF749" s="479"/>
      <c r="LRG749" s="479"/>
      <c r="LRH749" s="479"/>
      <c r="LRI749" s="479"/>
      <c r="LRJ749" s="479"/>
      <c r="LRK749" s="479"/>
      <c r="LRL749" s="479"/>
      <c r="LRM749" s="479"/>
      <c r="LRN749" s="479"/>
      <c r="LRO749" s="479"/>
      <c r="LRP749" s="479"/>
      <c r="LRQ749" s="479"/>
      <c r="LRR749" s="479"/>
      <c r="LRS749" s="479"/>
      <c r="LRT749" s="479"/>
      <c r="LRU749" s="479"/>
      <c r="LRV749" s="479"/>
      <c r="LRW749" s="479"/>
      <c r="LRX749" s="479"/>
      <c r="LRY749" s="479"/>
      <c r="LRZ749" s="479"/>
      <c r="LSA749" s="479"/>
      <c r="LSB749" s="479"/>
      <c r="LSC749" s="479"/>
      <c r="LSD749" s="479"/>
      <c r="LSE749" s="479"/>
      <c r="LSF749" s="479"/>
      <c r="LSG749" s="479"/>
      <c r="LSH749" s="479"/>
      <c r="LSI749" s="479"/>
      <c r="LSJ749" s="479"/>
      <c r="LSK749" s="479"/>
      <c r="LSL749" s="479"/>
      <c r="LSM749" s="479"/>
      <c r="LSN749" s="479"/>
      <c r="LSO749" s="479"/>
      <c r="LSP749" s="479"/>
      <c r="LSQ749" s="479"/>
      <c r="LSR749" s="479"/>
      <c r="LSS749" s="479"/>
      <c r="LST749" s="479"/>
      <c r="LSU749" s="479"/>
      <c r="LSV749" s="479"/>
      <c r="LSW749" s="479"/>
      <c r="LSX749" s="479"/>
      <c r="LSY749" s="479"/>
      <c r="LSZ749" s="479"/>
      <c r="LTA749" s="479"/>
      <c r="LTB749" s="479"/>
      <c r="LTC749" s="479"/>
      <c r="LTD749" s="479"/>
      <c r="LTE749" s="479"/>
      <c r="LTF749" s="479"/>
      <c r="LTG749" s="479"/>
      <c r="LTH749" s="479"/>
      <c r="LTI749" s="479"/>
      <c r="LTJ749" s="479"/>
      <c r="LTK749" s="479"/>
      <c r="LTL749" s="479"/>
      <c r="LTM749" s="479"/>
      <c r="LTN749" s="479"/>
      <c r="LTO749" s="479"/>
      <c r="LTP749" s="479"/>
      <c r="LTQ749" s="479"/>
      <c r="LTR749" s="479"/>
      <c r="LTS749" s="479"/>
      <c r="LTT749" s="479"/>
      <c r="LTU749" s="479"/>
      <c r="LTV749" s="479"/>
      <c r="LTW749" s="479"/>
      <c r="LTX749" s="479"/>
      <c r="LTY749" s="479"/>
      <c r="LTZ749" s="479"/>
      <c r="LUA749" s="479"/>
      <c r="LUB749" s="479"/>
      <c r="LUC749" s="479"/>
      <c r="LUD749" s="479"/>
      <c r="LUE749" s="479"/>
      <c r="LUF749" s="479"/>
      <c r="LUG749" s="479"/>
      <c r="LUH749" s="479"/>
      <c r="LUI749" s="479"/>
      <c r="LUJ749" s="479"/>
      <c r="LUK749" s="479"/>
      <c r="LUL749" s="479"/>
      <c r="LUM749" s="479"/>
      <c r="LUN749" s="479"/>
      <c r="LUO749" s="479"/>
      <c r="LUP749" s="479"/>
      <c r="LUQ749" s="479"/>
      <c r="LUR749" s="479"/>
      <c r="LUS749" s="479"/>
      <c r="LUT749" s="479"/>
      <c r="LUU749" s="479"/>
      <c r="LUV749" s="479"/>
      <c r="LUW749" s="479"/>
      <c r="LUX749" s="479"/>
      <c r="LUY749" s="479"/>
      <c r="LUZ749" s="479"/>
      <c r="LVA749" s="479"/>
      <c r="LVB749" s="479"/>
      <c r="LVC749" s="479"/>
      <c r="LVD749" s="479"/>
      <c r="LVE749" s="479"/>
      <c r="LVF749" s="479"/>
      <c r="LVG749" s="479"/>
      <c r="LVH749" s="479"/>
      <c r="LVI749" s="479"/>
      <c r="LVJ749" s="479"/>
      <c r="LVK749" s="479"/>
      <c r="LVL749" s="479"/>
      <c r="LVM749" s="479"/>
      <c r="LVN749" s="479"/>
      <c r="LVO749" s="479"/>
      <c r="LVP749" s="479"/>
      <c r="LVQ749" s="479"/>
      <c r="LVR749" s="479"/>
      <c r="LVS749" s="479"/>
      <c r="LVT749" s="479"/>
      <c r="LVU749" s="479"/>
      <c r="LVV749" s="479"/>
      <c r="LVW749" s="479"/>
      <c r="LVX749" s="479"/>
      <c r="LVY749" s="479"/>
      <c r="LVZ749" s="479"/>
      <c r="LWA749" s="479"/>
      <c r="LWB749" s="479"/>
      <c r="LWC749" s="479"/>
      <c r="LWD749" s="479"/>
      <c r="LWE749" s="479"/>
      <c r="LWF749" s="479"/>
      <c r="LWG749" s="479"/>
      <c r="LWH749" s="479"/>
      <c r="LWI749" s="479"/>
      <c r="LWJ749" s="479"/>
      <c r="LWK749" s="479"/>
      <c r="LWL749" s="479"/>
      <c r="LWM749" s="479"/>
      <c r="LWN749" s="479"/>
      <c r="LWO749" s="479"/>
      <c r="LWP749" s="479"/>
      <c r="LWQ749" s="479"/>
      <c r="LWR749" s="479"/>
      <c r="LWS749" s="479"/>
      <c r="LWT749" s="479"/>
      <c r="LWU749" s="479"/>
      <c r="LWV749" s="479"/>
      <c r="LWW749" s="479"/>
      <c r="LWX749" s="479"/>
      <c r="LWY749" s="479"/>
      <c r="LWZ749" s="479"/>
      <c r="LXA749" s="479"/>
      <c r="LXB749" s="479"/>
      <c r="LXC749" s="479"/>
      <c r="LXD749" s="479"/>
      <c r="LXE749" s="479"/>
      <c r="LXF749" s="479"/>
      <c r="LXG749" s="479"/>
      <c r="LXH749" s="479"/>
      <c r="LXI749" s="479"/>
      <c r="LXJ749" s="479"/>
      <c r="LXK749" s="479"/>
      <c r="LXL749" s="479"/>
      <c r="LXM749" s="479"/>
      <c r="LXN749" s="479"/>
      <c r="LXO749" s="479"/>
      <c r="LXP749" s="479"/>
      <c r="LXQ749" s="479"/>
      <c r="LXR749" s="479"/>
      <c r="LXS749" s="479"/>
      <c r="LXT749" s="479"/>
      <c r="LXU749" s="479"/>
      <c r="LXV749" s="479"/>
      <c r="LXW749" s="479"/>
      <c r="LXX749" s="479"/>
      <c r="LXY749" s="479"/>
      <c r="LXZ749" s="479"/>
      <c r="LYA749" s="479"/>
      <c r="LYB749" s="479"/>
      <c r="LYC749" s="479"/>
      <c r="LYD749" s="479"/>
      <c r="LYE749" s="479"/>
      <c r="LYF749" s="479"/>
      <c r="LYG749" s="479"/>
      <c r="LYH749" s="479"/>
      <c r="LYI749" s="479"/>
      <c r="LYJ749" s="479"/>
      <c r="LYK749" s="479"/>
      <c r="LYL749" s="479"/>
      <c r="LYM749" s="479"/>
      <c r="LYN749" s="479"/>
      <c r="LYO749" s="479"/>
      <c r="LYP749" s="479"/>
      <c r="LYQ749" s="479"/>
      <c r="LYR749" s="479"/>
      <c r="LYS749" s="479"/>
      <c r="LYT749" s="479"/>
      <c r="LYU749" s="479"/>
      <c r="LYV749" s="479"/>
      <c r="LYW749" s="479"/>
      <c r="LYX749" s="479"/>
      <c r="LYY749" s="479"/>
      <c r="LYZ749" s="479"/>
      <c r="LZA749" s="479"/>
      <c r="LZB749" s="479"/>
      <c r="LZC749" s="479"/>
      <c r="LZD749" s="479"/>
      <c r="LZE749" s="479"/>
      <c r="LZF749" s="479"/>
      <c r="LZG749" s="479"/>
      <c r="LZH749" s="479"/>
      <c r="LZI749" s="479"/>
      <c r="LZJ749" s="479"/>
      <c r="LZK749" s="479"/>
      <c r="LZL749" s="479"/>
      <c r="LZM749" s="479"/>
      <c r="LZN749" s="479"/>
      <c r="LZO749" s="479"/>
      <c r="LZP749" s="479"/>
      <c r="LZQ749" s="479"/>
      <c r="LZR749" s="479"/>
      <c r="LZS749" s="479"/>
      <c r="LZT749" s="479"/>
      <c r="LZU749" s="479"/>
      <c r="LZV749" s="479"/>
      <c r="LZW749" s="479"/>
      <c r="LZX749" s="479"/>
      <c r="LZY749" s="479"/>
      <c r="LZZ749" s="479"/>
      <c r="MAA749" s="479"/>
      <c r="MAB749" s="479"/>
      <c r="MAC749" s="479"/>
      <c r="MAD749" s="479"/>
      <c r="MAE749" s="479"/>
      <c r="MAF749" s="479"/>
      <c r="MAG749" s="479"/>
      <c r="MAH749" s="479"/>
      <c r="MAI749" s="479"/>
      <c r="MAJ749" s="479"/>
      <c r="MAK749" s="479"/>
      <c r="MAL749" s="479"/>
      <c r="MAM749" s="479"/>
      <c r="MAN749" s="479"/>
      <c r="MAO749" s="479"/>
      <c r="MAP749" s="479"/>
      <c r="MAQ749" s="479"/>
      <c r="MAR749" s="479"/>
      <c r="MAS749" s="479"/>
      <c r="MAT749" s="479"/>
      <c r="MAU749" s="479"/>
      <c r="MAV749" s="479"/>
      <c r="MAW749" s="479"/>
      <c r="MAX749" s="479"/>
      <c r="MAY749" s="479"/>
      <c r="MAZ749" s="479"/>
      <c r="MBA749" s="479"/>
      <c r="MBB749" s="479"/>
      <c r="MBC749" s="479"/>
      <c r="MBD749" s="479"/>
      <c r="MBE749" s="479"/>
      <c r="MBF749" s="479"/>
      <c r="MBG749" s="479"/>
      <c r="MBH749" s="479"/>
      <c r="MBI749" s="479"/>
      <c r="MBJ749" s="479"/>
      <c r="MBK749" s="479"/>
      <c r="MBL749" s="479"/>
      <c r="MBM749" s="479"/>
      <c r="MBN749" s="479"/>
      <c r="MBO749" s="479"/>
      <c r="MBP749" s="479"/>
      <c r="MBQ749" s="479"/>
      <c r="MBR749" s="479"/>
      <c r="MBS749" s="479"/>
      <c r="MBT749" s="479"/>
      <c r="MBU749" s="479"/>
      <c r="MBV749" s="479"/>
      <c r="MBW749" s="479"/>
      <c r="MBX749" s="479"/>
      <c r="MBY749" s="479"/>
      <c r="MBZ749" s="479"/>
      <c r="MCA749" s="479"/>
      <c r="MCB749" s="479"/>
      <c r="MCC749" s="479"/>
      <c r="MCD749" s="479"/>
      <c r="MCE749" s="479"/>
      <c r="MCF749" s="479"/>
      <c r="MCG749" s="479"/>
      <c r="MCH749" s="479"/>
      <c r="MCI749" s="479"/>
      <c r="MCJ749" s="479"/>
      <c r="MCK749" s="479"/>
      <c r="MCL749" s="479"/>
      <c r="MCM749" s="479"/>
      <c r="MCN749" s="479"/>
      <c r="MCO749" s="479"/>
      <c r="MCP749" s="479"/>
      <c r="MCQ749" s="479"/>
      <c r="MCR749" s="479"/>
      <c r="MCS749" s="479"/>
      <c r="MCT749" s="479"/>
      <c r="MCU749" s="479"/>
      <c r="MCV749" s="479"/>
      <c r="MCW749" s="479"/>
      <c r="MCX749" s="479"/>
      <c r="MCY749" s="479"/>
      <c r="MCZ749" s="479"/>
      <c r="MDA749" s="479"/>
      <c r="MDB749" s="479"/>
      <c r="MDC749" s="479"/>
      <c r="MDD749" s="479"/>
      <c r="MDE749" s="479"/>
      <c r="MDF749" s="479"/>
      <c r="MDG749" s="479"/>
      <c r="MDH749" s="479"/>
      <c r="MDI749" s="479"/>
      <c r="MDJ749" s="479"/>
      <c r="MDK749" s="479"/>
      <c r="MDL749" s="479"/>
      <c r="MDM749" s="479"/>
      <c r="MDN749" s="479"/>
      <c r="MDO749" s="479"/>
      <c r="MDP749" s="479"/>
      <c r="MDQ749" s="479"/>
      <c r="MDR749" s="479"/>
      <c r="MDS749" s="479"/>
      <c r="MDT749" s="479"/>
      <c r="MDU749" s="479"/>
      <c r="MDV749" s="479"/>
      <c r="MDW749" s="479"/>
      <c r="MDX749" s="479"/>
      <c r="MDY749" s="479"/>
      <c r="MDZ749" s="479"/>
      <c r="MEA749" s="479"/>
      <c r="MEB749" s="479"/>
      <c r="MEC749" s="479"/>
      <c r="MED749" s="479"/>
      <c r="MEE749" s="479"/>
      <c r="MEF749" s="479"/>
      <c r="MEG749" s="479"/>
      <c r="MEH749" s="479"/>
      <c r="MEI749" s="479"/>
      <c r="MEJ749" s="479"/>
      <c r="MEK749" s="479"/>
      <c r="MEL749" s="479"/>
      <c r="MEM749" s="479"/>
      <c r="MEN749" s="479"/>
      <c r="MEO749" s="479"/>
      <c r="MEP749" s="479"/>
      <c r="MEQ749" s="479"/>
      <c r="MER749" s="479"/>
      <c r="MES749" s="479"/>
      <c r="MET749" s="479"/>
      <c r="MEU749" s="479"/>
      <c r="MEV749" s="479"/>
      <c r="MEW749" s="479"/>
      <c r="MEX749" s="479"/>
      <c r="MEY749" s="479"/>
      <c r="MEZ749" s="479"/>
      <c r="MFA749" s="479"/>
      <c r="MFB749" s="479"/>
      <c r="MFC749" s="479"/>
      <c r="MFD749" s="479"/>
      <c r="MFE749" s="479"/>
      <c r="MFF749" s="479"/>
      <c r="MFG749" s="479"/>
      <c r="MFH749" s="479"/>
      <c r="MFI749" s="479"/>
      <c r="MFJ749" s="479"/>
      <c r="MFK749" s="479"/>
      <c r="MFL749" s="479"/>
      <c r="MFM749" s="479"/>
      <c r="MFN749" s="479"/>
      <c r="MFO749" s="479"/>
      <c r="MFP749" s="479"/>
      <c r="MFQ749" s="479"/>
      <c r="MFR749" s="479"/>
      <c r="MFS749" s="479"/>
      <c r="MFT749" s="479"/>
      <c r="MFU749" s="479"/>
      <c r="MFV749" s="479"/>
      <c r="MFW749" s="479"/>
      <c r="MFX749" s="479"/>
      <c r="MFY749" s="479"/>
      <c r="MFZ749" s="479"/>
      <c r="MGA749" s="479"/>
      <c r="MGB749" s="479"/>
      <c r="MGC749" s="479"/>
      <c r="MGD749" s="479"/>
      <c r="MGE749" s="479"/>
      <c r="MGF749" s="479"/>
      <c r="MGG749" s="479"/>
      <c r="MGH749" s="479"/>
      <c r="MGI749" s="479"/>
      <c r="MGJ749" s="479"/>
      <c r="MGK749" s="479"/>
      <c r="MGL749" s="479"/>
      <c r="MGM749" s="479"/>
      <c r="MGN749" s="479"/>
      <c r="MGO749" s="479"/>
      <c r="MGP749" s="479"/>
      <c r="MGQ749" s="479"/>
      <c r="MGR749" s="479"/>
      <c r="MGS749" s="479"/>
      <c r="MGT749" s="479"/>
      <c r="MGU749" s="479"/>
      <c r="MGV749" s="479"/>
      <c r="MGW749" s="479"/>
      <c r="MGX749" s="479"/>
      <c r="MGY749" s="479"/>
      <c r="MGZ749" s="479"/>
      <c r="MHA749" s="479"/>
      <c r="MHB749" s="479"/>
      <c r="MHC749" s="479"/>
      <c r="MHD749" s="479"/>
      <c r="MHE749" s="479"/>
      <c r="MHF749" s="479"/>
      <c r="MHG749" s="479"/>
      <c r="MHH749" s="479"/>
      <c r="MHI749" s="479"/>
      <c r="MHJ749" s="479"/>
      <c r="MHK749" s="479"/>
      <c r="MHL749" s="479"/>
      <c r="MHM749" s="479"/>
      <c r="MHN749" s="479"/>
      <c r="MHO749" s="479"/>
      <c r="MHP749" s="479"/>
      <c r="MHQ749" s="479"/>
      <c r="MHR749" s="479"/>
      <c r="MHS749" s="479"/>
      <c r="MHT749" s="479"/>
      <c r="MHU749" s="479"/>
      <c r="MHV749" s="479"/>
      <c r="MHW749" s="479"/>
      <c r="MHX749" s="479"/>
      <c r="MHY749" s="479"/>
      <c r="MHZ749" s="479"/>
      <c r="MIA749" s="479"/>
      <c r="MIB749" s="479"/>
      <c r="MIC749" s="479"/>
      <c r="MID749" s="479"/>
      <c r="MIE749" s="479"/>
      <c r="MIF749" s="479"/>
      <c r="MIG749" s="479"/>
      <c r="MIH749" s="479"/>
      <c r="MII749" s="479"/>
      <c r="MIJ749" s="479"/>
      <c r="MIK749" s="479"/>
      <c r="MIL749" s="479"/>
      <c r="MIM749" s="479"/>
      <c r="MIN749" s="479"/>
      <c r="MIO749" s="479"/>
      <c r="MIP749" s="479"/>
      <c r="MIQ749" s="479"/>
      <c r="MIR749" s="479"/>
      <c r="MIS749" s="479"/>
      <c r="MIT749" s="479"/>
      <c r="MIU749" s="479"/>
      <c r="MIV749" s="479"/>
      <c r="MIW749" s="479"/>
      <c r="MIX749" s="479"/>
      <c r="MIY749" s="479"/>
      <c r="MIZ749" s="479"/>
      <c r="MJA749" s="479"/>
      <c r="MJB749" s="479"/>
      <c r="MJC749" s="479"/>
      <c r="MJD749" s="479"/>
      <c r="MJE749" s="479"/>
      <c r="MJF749" s="479"/>
      <c r="MJG749" s="479"/>
      <c r="MJH749" s="479"/>
      <c r="MJI749" s="479"/>
      <c r="MJJ749" s="479"/>
      <c r="MJK749" s="479"/>
      <c r="MJL749" s="479"/>
      <c r="MJM749" s="479"/>
      <c r="MJN749" s="479"/>
      <c r="MJO749" s="479"/>
      <c r="MJP749" s="479"/>
      <c r="MJQ749" s="479"/>
      <c r="MJR749" s="479"/>
      <c r="MJS749" s="479"/>
      <c r="MJT749" s="479"/>
      <c r="MJU749" s="479"/>
      <c r="MJV749" s="479"/>
      <c r="MJW749" s="479"/>
      <c r="MJX749" s="479"/>
      <c r="MJY749" s="479"/>
      <c r="MJZ749" s="479"/>
      <c r="MKA749" s="479"/>
      <c r="MKB749" s="479"/>
      <c r="MKC749" s="479"/>
      <c r="MKD749" s="479"/>
      <c r="MKE749" s="479"/>
      <c r="MKF749" s="479"/>
      <c r="MKG749" s="479"/>
      <c r="MKH749" s="479"/>
      <c r="MKI749" s="479"/>
      <c r="MKJ749" s="479"/>
      <c r="MKK749" s="479"/>
      <c r="MKL749" s="479"/>
      <c r="MKM749" s="479"/>
      <c r="MKN749" s="479"/>
      <c r="MKO749" s="479"/>
      <c r="MKP749" s="479"/>
      <c r="MKQ749" s="479"/>
      <c r="MKR749" s="479"/>
      <c r="MKS749" s="479"/>
      <c r="MKT749" s="479"/>
      <c r="MKU749" s="479"/>
      <c r="MKV749" s="479"/>
      <c r="MKW749" s="479"/>
      <c r="MKX749" s="479"/>
      <c r="MKY749" s="479"/>
      <c r="MKZ749" s="479"/>
      <c r="MLA749" s="479"/>
      <c r="MLB749" s="479"/>
      <c r="MLC749" s="479"/>
      <c r="MLD749" s="479"/>
      <c r="MLE749" s="479"/>
      <c r="MLF749" s="479"/>
      <c r="MLG749" s="479"/>
      <c r="MLH749" s="479"/>
      <c r="MLI749" s="479"/>
      <c r="MLJ749" s="479"/>
      <c r="MLK749" s="479"/>
      <c r="MLL749" s="479"/>
      <c r="MLM749" s="479"/>
      <c r="MLN749" s="479"/>
      <c r="MLO749" s="479"/>
      <c r="MLP749" s="479"/>
      <c r="MLQ749" s="479"/>
      <c r="MLR749" s="479"/>
      <c r="MLS749" s="479"/>
      <c r="MLT749" s="479"/>
      <c r="MLU749" s="479"/>
      <c r="MLV749" s="479"/>
      <c r="MLW749" s="479"/>
      <c r="MLX749" s="479"/>
      <c r="MLY749" s="479"/>
      <c r="MLZ749" s="479"/>
      <c r="MMA749" s="479"/>
      <c r="MMB749" s="479"/>
      <c r="MMC749" s="479"/>
      <c r="MMD749" s="479"/>
      <c r="MME749" s="479"/>
      <c r="MMF749" s="479"/>
      <c r="MMG749" s="479"/>
      <c r="MMH749" s="479"/>
      <c r="MMI749" s="479"/>
      <c r="MMJ749" s="479"/>
      <c r="MMK749" s="479"/>
      <c r="MML749" s="479"/>
      <c r="MMM749" s="479"/>
      <c r="MMN749" s="479"/>
      <c r="MMO749" s="479"/>
      <c r="MMP749" s="479"/>
      <c r="MMQ749" s="479"/>
      <c r="MMR749" s="479"/>
      <c r="MMS749" s="479"/>
      <c r="MMT749" s="479"/>
      <c r="MMU749" s="479"/>
      <c r="MMV749" s="479"/>
      <c r="MMW749" s="479"/>
      <c r="MMX749" s="479"/>
      <c r="MMY749" s="479"/>
      <c r="MMZ749" s="479"/>
      <c r="MNA749" s="479"/>
      <c r="MNB749" s="479"/>
      <c r="MNC749" s="479"/>
      <c r="MND749" s="479"/>
      <c r="MNE749" s="479"/>
      <c r="MNF749" s="479"/>
      <c r="MNG749" s="479"/>
      <c r="MNH749" s="479"/>
      <c r="MNI749" s="479"/>
      <c r="MNJ749" s="479"/>
      <c r="MNK749" s="479"/>
      <c r="MNL749" s="479"/>
      <c r="MNM749" s="479"/>
      <c r="MNN749" s="479"/>
      <c r="MNO749" s="479"/>
      <c r="MNP749" s="479"/>
      <c r="MNQ749" s="479"/>
      <c r="MNR749" s="479"/>
      <c r="MNS749" s="479"/>
      <c r="MNT749" s="479"/>
      <c r="MNU749" s="479"/>
      <c r="MNV749" s="479"/>
      <c r="MNW749" s="479"/>
      <c r="MNX749" s="479"/>
      <c r="MNY749" s="479"/>
      <c r="MNZ749" s="479"/>
      <c r="MOA749" s="479"/>
      <c r="MOB749" s="479"/>
      <c r="MOC749" s="479"/>
      <c r="MOD749" s="479"/>
      <c r="MOE749" s="479"/>
      <c r="MOF749" s="479"/>
      <c r="MOG749" s="479"/>
      <c r="MOH749" s="479"/>
      <c r="MOI749" s="479"/>
      <c r="MOJ749" s="479"/>
      <c r="MOK749" s="479"/>
      <c r="MOL749" s="479"/>
      <c r="MOM749" s="479"/>
      <c r="MON749" s="479"/>
      <c r="MOO749" s="479"/>
      <c r="MOP749" s="479"/>
      <c r="MOQ749" s="479"/>
      <c r="MOR749" s="479"/>
      <c r="MOS749" s="479"/>
      <c r="MOT749" s="479"/>
      <c r="MOU749" s="479"/>
      <c r="MOV749" s="479"/>
      <c r="MOW749" s="479"/>
      <c r="MOX749" s="479"/>
      <c r="MOY749" s="479"/>
      <c r="MOZ749" s="479"/>
      <c r="MPA749" s="479"/>
      <c r="MPB749" s="479"/>
      <c r="MPC749" s="479"/>
      <c r="MPD749" s="479"/>
      <c r="MPE749" s="479"/>
      <c r="MPF749" s="479"/>
      <c r="MPG749" s="479"/>
      <c r="MPH749" s="479"/>
      <c r="MPI749" s="479"/>
      <c r="MPJ749" s="479"/>
      <c r="MPK749" s="479"/>
      <c r="MPL749" s="479"/>
      <c r="MPM749" s="479"/>
      <c r="MPN749" s="479"/>
      <c r="MPO749" s="479"/>
      <c r="MPP749" s="479"/>
      <c r="MPQ749" s="479"/>
      <c r="MPR749" s="479"/>
      <c r="MPS749" s="479"/>
      <c r="MPT749" s="479"/>
      <c r="MPU749" s="479"/>
      <c r="MPV749" s="479"/>
      <c r="MPW749" s="479"/>
      <c r="MPX749" s="479"/>
      <c r="MPY749" s="479"/>
      <c r="MPZ749" s="479"/>
      <c r="MQA749" s="479"/>
      <c r="MQB749" s="479"/>
      <c r="MQC749" s="479"/>
      <c r="MQD749" s="479"/>
      <c r="MQE749" s="479"/>
      <c r="MQF749" s="479"/>
      <c r="MQG749" s="479"/>
      <c r="MQH749" s="479"/>
      <c r="MQI749" s="479"/>
      <c r="MQJ749" s="479"/>
      <c r="MQK749" s="479"/>
      <c r="MQL749" s="479"/>
      <c r="MQM749" s="479"/>
      <c r="MQN749" s="479"/>
      <c r="MQO749" s="479"/>
      <c r="MQP749" s="479"/>
      <c r="MQQ749" s="479"/>
      <c r="MQR749" s="479"/>
      <c r="MQS749" s="479"/>
      <c r="MQT749" s="479"/>
      <c r="MQU749" s="479"/>
      <c r="MQV749" s="479"/>
      <c r="MQW749" s="479"/>
      <c r="MQX749" s="479"/>
      <c r="MQY749" s="479"/>
      <c r="MQZ749" s="479"/>
      <c r="MRA749" s="479"/>
      <c r="MRB749" s="479"/>
      <c r="MRC749" s="479"/>
      <c r="MRD749" s="479"/>
      <c r="MRE749" s="479"/>
      <c r="MRF749" s="479"/>
      <c r="MRG749" s="479"/>
      <c r="MRH749" s="479"/>
      <c r="MRI749" s="479"/>
      <c r="MRJ749" s="479"/>
      <c r="MRK749" s="479"/>
      <c r="MRL749" s="479"/>
      <c r="MRM749" s="479"/>
      <c r="MRN749" s="479"/>
      <c r="MRO749" s="479"/>
      <c r="MRP749" s="479"/>
      <c r="MRQ749" s="479"/>
      <c r="MRR749" s="479"/>
      <c r="MRS749" s="479"/>
      <c r="MRT749" s="479"/>
      <c r="MRU749" s="479"/>
      <c r="MRV749" s="479"/>
      <c r="MRW749" s="479"/>
      <c r="MRX749" s="479"/>
      <c r="MRY749" s="479"/>
      <c r="MRZ749" s="479"/>
      <c r="MSA749" s="479"/>
      <c r="MSB749" s="479"/>
      <c r="MSC749" s="479"/>
      <c r="MSD749" s="479"/>
      <c r="MSE749" s="479"/>
      <c r="MSF749" s="479"/>
      <c r="MSG749" s="479"/>
      <c r="MSH749" s="479"/>
      <c r="MSI749" s="479"/>
      <c r="MSJ749" s="479"/>
      <c r="MSK749" s="479"/>
      <c r="MSL749" s="479"/>
      <c r="MSM749" s="479"/>
      <c r="MSN749" s="479"/>
      <c r="MSO749" s="479"/>
      <c r="MSP749" s="479"/>
      <c r="MSQ749" s="479"/>
      <c r="MSR749" s="479"/>
      <c r="MSS749" s="479"/>
      <c r="MST749" s="479"/>
      <c r="MSU749" s="479"/>
      <c r="MSV749" s="479"/>
      <c r="MSW749" s="479"/>
      <c r="MSX749" s="479"/>
      <c r="MSY749" s="479"/>
      <c r="MSZ749" s="479"/>
      <c r="MTA749" s="479"/>
      <c r="MTB749" s="479"/>
      <c r="MTC749" s="479"/>
      <c r="MTD749" s="479"/>
      <c r="MTE749" s="479"/>
      <c r="MTF749" s="479"/>
      <c r="MTG749" s="479"/>
      <c r="MTH749" s="479"/>
      <c r="MTI749" s="479"/>
      <c r="MTJ749" s="479"/>
      <c r="MTK749" s="479"/>
      <c r="MTL749" s="479"/>
      <c r="MTM749" s="479"/>
      <c r="MTN749" s="479"/>
      <c r="MTO749" s="479"/>
      <c r="MTP749" s="479"/>
      <c r="MTQ749" s="479"/>
      <c r="MTR749" s="479"/>
      <c r="MTS749" s="479"/>
      <c r="MTT749" s="479"/>
      <c r="MTU749" s="479"/>
      <c r="MTV749" s="479"/>
      <c r="MTW749" s="479"/>
      <c r="MTX749" s="479"/>
      <c r="MTY749" s="479"/>
      <c r="MTZ749" s="479"/>
      <c r="MUA749" s="479"/>
      <c r="MUB749" s="479"/>
      <c r="MUC749" s="479"/>
      <c r="MUD749" s="479"/>
      <c r="MUE749" s="479"/>
      <c r="MUF749" s="479"/>
      <c r="MUG749" s="479"/>
      <c r="MUH749" s="479"/>
      <c r="MUI749" s="479"/>
      <c r="MUJ749" s="479"/>
      <c r="MUK749" s="479"/>
      <c r="MUL749" s="479"/>
      <c r="MUM749" s="479"/>
      <c r="MUN749" s="479"/>
      <c r="MUO749" s="479"/>
      <c r="MUP749" s="479"/>
      <c r="MUQ749" s="479"/>
      <c r="MUR749" s="479"/>
      <c r="MUS749" s="479"/>
      <c r="MUT749" s="479"/>
      <c r="MUU749" s="479"/>
      <c r="MUV749" s="479"/>
      <c r="MUW749" s="479"/>
      <c r="MUX749" s="479"/>
      <c r="MUY749" s="479"/>
      <c r="MUZ749" s="479"/>
      <c r="MVA749" s="479"/>
      <c r="MVB749" s="479"/>
      <c r="MVC749" s="479"/>
      <c r="MVD749" s="479"/>
      <c r="MVE749" s="479"/>
      <c r="MVF749" s="479"/>
      <c r="MVG749" s="479"/>
      <c r="MVH749" s="479"/>
      <c r="MVI749" s="479"/>
      <c r="MVJ749" s="479"/>
      <c r="MVK749" s="479"/>
      <c r="MVL749" s="479"/>
      <c r="MVM749" s="479"/>
      <c r="MVN749" s="479"/>
      <c r="MVO749" s="479"/>
      <c r="MVP749" s="479"/>
      <c r="MVQ749" s="479"/>
      <c r="MVR749" s="479"/>
      <c r="MVS749" s="479"/>
      <c r="MVT749" s="479"/>
      <c r="MVU749" s="479"/>
      <c r="MVV749" s="479"/>
      <c r="MVW749" s="479"/>
      <c r="MVX749" s="479"/>
      <c r="MVY749" s="479"/>
      <c r="MVZ749" s="479"/>
      <c r="MWA749" s="479"/>
      <c r="MWB749" s="479"/>
      <c r="MWC749" s="479"/>
      <c r="MWD749" s="479"/>
      <c r="MWE749" s="479"/>
      <c r="MWF749" s="479"/>
      <c r="MWG749" s="479"/>
      <c r="MWH749" s="479"/>
      <c r="MWI749" s="479"/>
      <c r="MWJ749" s="479"/>
      <c r="MWK749" s="479"/>
      <c r="MWL749" s="479"/>
      <c r="MWM749" s="479"/>
      <c r="MWN749" s="479"/>
      <c r="MWO749" s="479"/>
      <c r="MWP749" s="479"/>
      <c r="MWQ749" s="479"/>
      <c r="MWR749" s="479"/>
      <c r="MWS749" s="479"/>
      <c r="MWT749" s="479"/>
      <c r="MWU749" s="479"/>
      <c r="MWV749" s="479"/>
      <c r="MWW749" s="479"/>
      <c r="MWX749" s="479"/>
      <c r="MWY749" s="479"/>
      <c r="MWZ749" s="479"/>
      <c r="MXA749" s="479"/>
      <c r="MXB749" s="479"/>
      <c r="MXC749" s="479"/>
      <c r="MXD749" s="479"/>
      <c r="MXE749" s="479"/>
      <c r="MXF749" s="479"/>
      <c r="MXG749" s="479"/>
      <c r="MXH749" s="479"/>
      <c r="MXI749" s="479"/>
      <c r="MXJ749" s="479"/>
      <c r="MXK749" s="479"/>
      <c r="MXL749" s="479"/>
      <c r="MXM749" s="479"/>
      <c r="MXN749" s="479"/>
      <c r="MXO749" s="479"/>
      <c r="MXP749" s="479"/>
      <c r="MXQ749" s="479"/>
      <c r="MXR749" s="479"/>
      <c r="MXS749" s="479"/>
      <c r="MXT749" s="479"/>
      <c r="MXU749" s="479"/>
      <c r="MXV749" s="479"/>
      <c r="MXW749" s="479"/>
      <c r="MXX749" s="479"/>
      <c r="MXY749" s="479"/>
      <c r="MXZ749" s="479"/>
      <c r="MYA749" s="479"/>
      <c r="MYB749" s="479"/>
      <c r="MYC749" s="479"/>
      <c r="MYD749" s="479"/>
      <c r="MYE749" s="479"/>
      <c r="MYF749" s="479"/>
      <c r="MYG749" s="479"/>
      <c r="MYH749" s="479"/>
      <c r="MYI749" s="479"/>
      <c r="MYJ749" s="479"/>
      <c r="MYK749" s="479"/>
      <c r="MYL749" s="479"/>
      <c r="MYM749" s="479"/>
      <c r="MYN749" s="479"/>
      <c r="MYO749" s="479"/>
      <c r="MYP749" s="479"/>
      <c r="MYQ749" s="479"/>
      <c r="MYR749" s="479"/>
      <c r="MYS749" s="479"/>
      <c r="MYT749" s="479"/>
      <c r="MYU749" s="479"/>
      <c r="MYV749" s="479"/>
      <c r="MYW749" s="479"/>
      <c r="MYX749" s="479"/>
      <c r="MYY749" s="479"/>
      <c r="MYZ749" s="479"/>
      <c r="MZA749" s="479"/>
      <c r="MZB749" s="479"/>
      <c r="MZC749" s="479"/>
      <c r="MZD749" s="479"/>
      <c r="MZE749" s="479"/>
      <c r="MZF749" s="479"/>
      <c r="MZG749" s="479"/>
      <c r="MZH749" s="479"/>
      <c r="MZI749" s="479"/>
      <c r="MZJ749" s="479"/>
      <c r="MZK749" s="479"/>
      <c r="MZL749" s="479"/>
      <c r="MZM749" s="479"/>
      <c r="MZN749" s="479"/>
      <c r="MZO749" s="479"/>
      <c r="MZP749" s="479"/>
      <c r="MZQ749" s="479"/>
      <c r="MZR749" s="479"/>
      <c r="MZS749" s="479"/>
      <c r="MZT749" s="479"/>
      <c r="MZU749" s="479"/>
      <c r="MZV749" s="479"/>
      <c r="MZW749" s="479"/>
      <c r="MZX749" s="479"/>
      <c r="MZY749" s="479"/>
      <c r="MZZ749" s="479"/>
      <c r="NAA749" s="479"/>
      <c r="NAB749" s="479"/>
      <c r="NAC749" s="479"/>
      <c r="NAD749" s="479"/>
      <c r="NAE749" s="479"/>
      <c r="NAF749" s="479"/>
      <c r="NAG749" s="479"/>
      <c r="NAH749" s="479"/>
      <c r="NAI749" s="479"/>
      <c r="NAJ749" s="479"/>
      <c r="NAK749" s="479"/>
      <c r="NAL749" s="479"/>
      <c r="NAM749" s="479"/>
      <c r="NAN749" s="479"/>
      <c r="NAO749" s="479"/>
      <c r="NAP749" s="479"/>
      <c r="NAQ749" s="479"/>
      <c r="NAR749" s="479"/>
      <c r="NAS749" s="479"/>
      <c r="NAT749" s="479"/>
      <c r="NAU749" s="479"/>
      <c r="NAV749" s="479"/>
      <c r="NAW749" s="479"/>
      <c r="NAX749" s="479"/>
      <c r="NAY749" s="479"/>
      <c r="NAZ749" s="479"/>
      <c r="NBA749" s="479"/>
      <c r="NBB749" s="479"/>
      <c r="NBC749" s="479"/>
      <c r="NBD749" s="479"/>
      <c r="NBE749" s="479"/>
      <c r="NBF749" s="479"/>
      <c r="NBG749" s="479"/>
      <c r="NBH749" s="479"/>
      <c r="NBI749" s="479"/>
      <c r="NBJ749" s="479"/>
      <c r="NBK749" s="479"/>
      <c r="NBL749" s="479"/>
      <c r="NBM749" s="479"/>
      <c r="NBN749" s="479"/>
      <c r="NBO749" s="479"/>
      <c r="NBP749" s="479"/>
      <c r="NBQ749" s="479"/>
      <c r="NBR749" s="479"/>
      <c r="NBS749" s="479"/>
      <c r="NBT749" s="479"/>
      <c r="NBU749" s="479"/>
      <c r="NBV749" s="479"/>
      <c r="NBW749" s="479"/>
      <c r="NBX749" s="479"/>
      <c r="NBY749" s="479"/>
      <c r="NBZ749" s="479"/>
      <c r="NCA749" s="479"/>
      <c r="NCB749" s="479"/>
      <c r="NCC749" s="479"/>
      <c r="NCD749" s="479"/>
      <c r="NCE749" s="479"/>
      <c r="NCF749" s="479"/>
      <c r="NCG749" s="479"/>
      <c r="NCH749" s="479"/>
      <c r="NCI749" s="479"/>
      <c r="NCJ749" s="479"/>
      <c r="NCK749" s="479"/>
      <c r="NCL749" s="479"/>
      <c r="NCM749" s="479"/>
      <c r="NCN749" s="479"/>
      <c r="NCO749" s="479"/>
      <c r="NCP749" s="479"/>
      <c r="NCQ749" s="479"/>
      <c r="NCR749" s="479"/>
      <c r="NCS749" s="479"/>
      <c r="NCT749" s="479"/>
      <c r="NCU749" s="479"/>
      <c r="NCV749" s="479"/>
      <c r="NCW749" s="479"/>
      <c r="NCX749" s="479"/>
      <c r="NCY749" s="479"/>
      <c r="NCZ749" s="479"/>
      <c r="NDA749" s="479"/>
      <c r="NDB749" s="479"/>
      <c r="NDC749" s="479"/>
      <c r="NDD749" s="479"/>
      <c r="NDE749" s="479"/>
      <c r="NDF749" s="479"/>
      <c r="NDG749" s="479"/>
      <c r="NDH749" s="479"/>
      <c r="NDI749" s="479"/>
      <c r="NDJ749" s="479"/>
      <c r="NDK749" s="479"/>
      <c r="NDL749" s="479"/>
      <c r="NDM749" s="479"/>
      <c r="NDN749" s="479"/>
      <c r="NDO749" s="479"/>
      <c r="NDP749" s="479"/>
      <c r="NDQ749" s="479"/>
      <c r="NDR749" s="479"/>
      <c r="NDS749" s="479"/>
      <c r="NDT749" s="479"/>
      <c r="NDU749" s="479"/>
      <c r="NDV749" s="479"/>
      <c r="NDW749" s="479"/>
      <c r="NDX749" s="479"/>
      <c r="NDY749" s="479"/>
      <c r="NDZ749" s="479"/>
      <c r="NEA749" s="479"/>
      <c r="NEB749" s="479"/>
      <c r="NEC749" s="479"/>
      <c r="NED749" s="479"/>
      <c r="NEE749" s="479"/>
      <c r="NEF749" s="479"/>
      <c r="NEG749" s="479"/>
      <c r="NEH749" s="479"/>
      <c r="NEI749" s="479"/>
      <c r="NEJ749" s="479"/>
      <c r="NEK749" s="479"/>
      <c r="NEL749" s="479"/>
      <c r="NEM749" s="479"/>
      <c r="NEN749" s="479"/>
      <c r="NEO749" s="479"/>
      <c r="NEP749" s="479"/>
      <c r="NEQ749" s="479"/>
      <c r="NER749" s="479"/>
      <c r="NES749" s="479"/>
      <c r="NET749" s="479"/>
      <c r="NEU749" s="479"/>
      <c r="NEV749" s="479"/>
      <c r="NEW749" s="479"/>
      <c r="NEX749" s="479"/>
      <c r="NEY749" s="479"/>
      <c r="NEZ749" s="479"/>
      <c r="NFA749" s="479"/>
      <c r="NFB749" s="479"/>
      <c r="NFC749" s="479"/>
      <c r="NFD749" s="479"/>
      <c r="NFE749" s="479"/>
      <c r="NFF749" s="479"/>
      <c r="NFG749" s="479"/>
      <c r="NFH749" s="479"/>
      <c r="NFI749" s="479"/>
      <c r="NFJ749" s="479"/>
      <c r="NFK749" s="479"/>
      <c r="NFL749" s="479"/>
      <c r="NFM749" s="479"/>
      <c r="NFN749" s="479"/>
      <c r="NFO749" s="479"/>
      <c r="NFP749" s="479"/>
      <c r="NFQ749" s="479"/>
      <c r="NFR749" s="479"/>
      <c r="NFS749" s="479"/>
      <c r="NFT749" s="479"/>
      <c r="NFU749" s="479"/>
      <c r="NFV749" s="479"/>
      <c r="NFW749" s="479"/>
      <c r="NFX749" s="479"/>
      <c r="NFY749" s="479"/>
      <c r="NFZ749" s="479"/>
      <c r="NGA749" s="479"/>
      <c r="NGB749" s="479"/>
      <c r="NGC749" s="479"/>
      <c r="NGD749" s="479"/>
      <c r="NGE749" s="479"/>
      <c r="NGF749" s="479"/>
      <c r="NGG749" s="479"/>
      <c r="NGH749" s="479"/>
      <c r="NGI749" s="479"/>
      <c r="NGJ749" s="479"/>
      <c r="NGK749" s="479"/>
      <c r="NGL749" s="479"/>
      <c r="NGM749" s="479"/>
      <c r="NGN749" s="479"/>
      <c r="NGO749" s="479"/>
      <c r="NGP749" s="479"/>
      <c r="NGQ749" s="479"/>
      <c r="NGR749" s="479"/>
      <c r="NGS749" s="479"/>
      <c r="NGT749" s="479"/>
      <c r="NGU749" s="479"/>
      <c r="NGV749" s="479"/>
      <c r="NGW749" s="479"/>
      <c r="NGX749" s="479"/>
      <c r="NGY749" s="479"/>
      <c r="NGZ749" s="479"/>
      <c r="NHA749" s="479"/>
      <c r="NHB749" s="479"/>
      <c r="NHC749" s="479"/>
      <c r="NHD749" s="479"/>
      <c r="NHE749" s="479"/>
      <c r="NHF749" s="479"/>
      <c r="NHG749" s="479"/>
      <c r="NHH749" s="479"/>
      <c r="NHI749" s="479"/>
      <c r="NHJ749" s="479"/>
      <c r="NHK749" s="479"/>
      <c r="NHL749" s="479"/>
      <c r="NHM749" s="479"/>
      <c r="NHN749" s="479"/>
      <c r="NHO749" s="479"/>
      <c r="NHP749" s="479"/>
      <c r="NHQ749" s="479"/>
      <c r="NHR749" s="479"/>
      <c r="NHS749" s="479"/>
      <c r="NHT749" s="479"/>
      <c r="NHU749" s="479"/>
      <c r="NHV749" s="479"/>
      <c r="NHW749" s="479"/>
      <c r="NHX749" s="479"/>
      <c r="NHY749" s="479"/>
      <c r="NHZ749" s="479"/>
      <c r="NIA749" s="479"/>
      <c r="NIB749" s="479"/>
      <c r="NIC749" s="479"/>
      <c r="NID749" s="479"/>
      <c r="NIE749" s="479"/>
      <c r="NIF749" s="479"/>
      <c r="NIG749" s="479"/>
      <c r="NIH749" s="479"/>
      <c r="NII749" s="479"/>
      <c r="NIJ749" s="479"/>
      <c r="NIK749" s="479"/>
      <c r="NIL749" s="479"/>
      <c r="NIM749" s="479"/>
      <c r="NIN749" s="479"/>
      <c r="NIO749" s="479"/>
      <c r="NIP749" s="479"/>
      <c r="NIQ749" s="479"/>
      <c r="NIR749" s="479"/>
      <c r="NIS749" s="479"/>
      <c r="NIT749" s="479"/>
      <c r="NIU749" s="479"/>
      <c r="NIV749" s="479"/>
      <c r="NIW749" s="479"/>
      <c r="NIX749" s="479"/>
      <c r="NIY749" s="479"/>
      <c r="NIZ749" s="479"/>
      <c r="NJA749" s="479"/>
      <c r="NJB749" s="479"/>
      <c r="NJC749" s="479"/>
      <c r="NJD749" s="479"/>
      <c r="NJE749" s="479"/>
      <c r="NJF749" s="479"/>
      <c r="NJG749" s="479"/>
      <c r="NJH749" s="479"/>
      <c r="NJI749" s="479"/>
      <c r="NJJ749" s="479"/>
      <c r="NJK749" s="479"/>
      <c r="NJL749" s="479"/>
      <c r="NJM749" s="479"/>
      <c r="NJN749" s="479"/>
      <c r="NJO749" s="479"/>
      <c r="NJP749" s="479"/>
      <c r="NJQ749" s="479"/>
      <c r="NJR749" s="479"/>
      <c r="NJS749" s="479"/>
      <c r="NJT749" s="479"/>
      <c r="NJU749" s="479"/>
      <c r="NJV749" s="479"/>
      <c r="NJW749" s="479"/>
      <c r="NJX749" s="479"/>
      <c r="NJY749" s="479"/>
      <c r="NJZ749" s="479"/>
      <c r="NKA749" s="479"/>
      <c r="NKB749" s="479"/>
      <c r="NKC749" s="479"/>
      <c r="NKD749" s="479"/>
      <c r="NKE749" s="479"/>
      <c r="NKF749" s="479"/>
      <c r="NKG749" s="479"/>
      <c r="NKH749" s="479"/>
      <c r="NKI749" s="479"/>
      <c r="NKJ749" s="479"/>
      <c r="NKK749" s="479"/>
      <c r="NKL749" s="479"/>
      <c r="NKM749" s="479"/>
      <c r="NKN749" s="479"/>
      <c r="NKO749" s="479"/>
      <c r="NKP749" s="479"/>
      <c r="NKQ749" s="479"/>
      <c r="NKR749" s="479"/>
      <c r="NKS749" s="479"/>
      <c r="NKT749" s="479"/>
      <c r="NKU749" s="479"/>
      <c r="NKV749" s="479"/>
      <c r="NKW749" s="479"/>
      <c r="NKX749" s="479"/>
      <c r="NKY749" s="479"/>
      <c r="NKZ749" s="479"/>
      <c r="NLA749" s="479"/>
      <c r="NLB749" s="479"/>
      <c r="NLC749" s="479"/>
      <c r="NLD749" s="479"/>
      <c r="NLE749" s="479"/>
      <c r="NLF749" s="479"/>
      <c r="NLG749" s="479"/>
      <c r="NLH749" s="479"/>
      <c r="NLI749" s="479"/>
      <c r="NLJ749" s="479"/>
      <c r="NLK749" s="479"/>
      <c r="NLL749" s="479"/>
      <c r="NLM749" s="479"/>
      <c r="NLN749" s="479"/>
      <c r="NLO749" s="479"/>
      <c r="NLP749" s="479"/>
      <c r="NLQ749" s="479"/>
      <c r="NLR749" s="479"/>
      <c r="NLS749" s="479"/>
      <c r="NLT749" s="479"/>
      <c r="NLU749" s="479"/>
      <c r="NLV749" s="479"/>
      <c r="NLW749" s="479"/>
      <c r="NLX749" s="479"/>
      <c r="NLY749" s="479"/>
      <c r="NLZ749" s="479"/>
      <c r="NMA749" s="479"/>
      <c r="NMB749" s="479"/>
      <c r="NMC749" s="479"/>
      <c r="NMD749" s="479"/>
      <c r="NME749" s="479"/>
      <c r="NMF749" s="479"/>
      <c r="NMG749" s="479"/>
      <c r="NMH749" s="479"/>
      <c r="NMI749" s="479"/>
      <c r="NMJ749" s="479"/>
      <c r="NMK749" s="479"/>
      <c r="NML749" s="479"/>
      <c r="NMM749" s="479"/>
      <c r="NMN749" s="479"/>
      <c r="NMO749" s="479"/>
      <c r="NMP749" s="479"/>
      <c r="NMQ749" s="479"/>
      <c r="NMR749" s="479"/>
      <c r="NMS749" s="479"/>
      <c r="NMT749" s="479"/>
      <c r="NMU749" s="479"/>
      <c r="NMV749" s="479"/>
      <c r="NMW749" s="479"/>
      <c r="NMX749" s="479"/>
      <c r="NMY749" s="479"/>
      <c r="NMZ749" s="479"/>
      <c r="NNA749" s="479"/>
      <c r="NNB749" s="479"/>
      <c r="NNC749" s="479"/>
      <c r="NND749" s="479"/>
      <c r="NNE749" s="479"/>
      <c r="NNF749" s="479"/>
      <c r="NNG749" s="479"/>
      <c r="NNH749" s="479"/>
      <c r="NNI749" s="479"/>
      <c r="NNJ749" s="479"/>
      <c r="NNK749" s="479"/>
      <c r="NNL749" s="479"/>
      <c r="NNM749" s="479"/>
      <c r="NNN749" s="479"/>
      <c r="NNO749" s="479"/>
      <c r="NNP749" s="479"/>
      <c r="NNQ749" s="479"/>
      <c r="NNR749" s="479"/>
      <c r="NNS749" s="479"/>
      <c r="NNT749" s="479"/>
      <c r="NNU749" s="479"/>
      <c r="NNV749" s="479"/>
      <c r="NNW749" s="479"/>
      <c r="NNX749" s="479"/>
      <c r="NNY749" s="479"/>
      <c r="NNZ749" s="479"/>
      <c r="NOA749" s="479"/>
      <c r="NOB749" s="479"/>
      <c r="NOC749" s="479"/>
      <c r="NOD749" s="479"/>
      <c r="NOE749" s="479"/>
      <c r="NOF749" s="479"/>
      <c r="NOG749" s="479"/>
      <c r="NOH749" s="479"/>
      <c r="NOI749" s="479"/>
      <c r="NOJ749" s="479"/>
      <c r="NOK749" s="479"/>
      <c r="NOL749" s="479"/>
      <c r="NOM749" s="479"/>
      <c r="NON749" s="479"/>
      <c r="NOO749" s="479"/>
      <c r="NOP749" s="479"/>
      <c r="NOQ749" s="479"/>
      <c r="NOR749" s="479"/>
      <c r="NOS749" s="479"/>
      <c r="NOT749" s="479"/>
      <c r="NOU749" s="479"/>
      <c r="NOV749" s="479"/>
      <c r="NOW749" s="479"/>
      <c r="NOX749" s="479"/>
      <c r="NOY749" s="479"/>
      <c r="NOZ749" s="479"/>
      <c r="NPA749" s="479"/>
      <c r="NPB749" s="479"/>
      <c r="NPC749" s="479"/>
      <c r="NPD749" s="479"/>
      <c r="NPE749" s="479"/>
      <c r="NPF749" s="479"/>
      <c r="NPG749" s="479"/>
      <c r="NPH749" s="479"/>
      <c r="NPI749" s="479"/>
      <c r="NPJ749" s="479"/>
      <c r="NPK749" s="479"/>
      <c r="NPL749" s="479"/>
      <c r="NPM749" s="479"/>
      <c r="NPN749" s="479"/>
      <c r="NPO749" s="479"/>
      <c r="NPP749" s="479"/>
      <c r="NPQ749" s="479"/>
      <c r="NPR749" s="479"/>
      <c r="NPS749" s="479"/>
      <c r="NPT749" s="479"/>
      <c r="NPU749" s="479"/>
      <c r="NPV749" s="479"/>
      <c r="NPW749" s="479"/>
      <c r="NPX749" s="479"/>
      <c r="NPY749" s="479"/>
      <c r="NPZ749" s="479"/>
      <c r="NQA749" s="479"/>
      <c r="NQB749" s="479"/>
      <c r="NQC749" s="479"/>
      <c r="NQD749" s="479"/>
      <c r="NQE749" s="479"/>
      <c r="NQF749" s="479"/>
      <c r="NQG749" s="479"/>
      <c r="NQH749" s="479"/>
      <c r="NQI749" s="479"/>
      <c r="NQJ749" s="479"/>
      <c r="NQK749" s="479"/>
      <c r="NQL749" s="479"/>
      <c r="NQM749" s="479"/>
      <c r="NQN749" s="479"/>
      <c r="NQO749" s="479"/>
      <c r="NQP749" s="479"/>
      <c r="NQQ749" s="479"/>
      <c r="NQR749" s="479"/>
      <c r="NQS749" s="479"/>
      <c r="NQT749" s="479"/>
      <c r="NQU749" s="479"/>
      <c r="NQV749" s="479"/>
      <c r="NQW749" s="479"/>
      <c r="NQX749" s="479"/>
      <c r="NQY749" s="479"/>
      <c r="NQZ749" s="479"/>
      <c r="NRA749" s="479"/>
      <c r="NRB749" s="479"/>
      <c r="NRC749" s="479"/>
      <c r="NRD749" s="479"/>
      <c r="NRE749" s="479"/>
      <c r="NRF749" s="479"/>
      <c r="NRG749" s="479"/>
      <c r="NRH749" s="479"/>
      <c r="NRI749" s="479"/>
      <c r="NRJ749" s="479"/>
      <c r="NRK749" s="479"/>
      <c r="NRL749" s="479"/>
      <c r="NRM749" s="479"/>
      <c r="NRN749" s="479"/>
      <c r="NRO749" s="479"/>
      <c r="NRP749" s="479"/>
      <c r="NRQ749" s="479"/>
      <c r="NRR749" s="479"/>
      <c r="NRS749" s="479"/>
      <c r="NRT749" s="479"/>
      <c r="NRU749" s="479"/>
      <c r="NRV749" s="479"/>
      <c r="NRW749" s="479"/>
      <c r="NRX749" s="479"/>
      <c r="NRY749" s="479"/>
      <c r="NRZ749" s="479"/>
      <c r="NSA749" s="479"/>
      <c r="NSB749" s="479"/>
      <c r="NSC749" s="479"/>
      <c r="NSD749" s="479"/>
      <c r="NSE749" s="479"/>
      <c r="NSF749" s="479"/>
      <c r="NSG749" s="479"/>
      <c r="NSH749" s="479"/>
      <c r="NSI749" s="479"/>
      <c r="NSJ749" s="479"/>
      <c r="NSK749" s="479"/>
      <c r="NSL749" s="479"/>
      <c r="NSM749" s="479"/>
      <c r="NSN749" s="479"/>
      <c r="NSO749" s="479"/>
      <c r="NSP749" s="479"/>
      <c r="NSQ749" s="479"/>
      <c r="NSR749" s="479"/>
      <c r="NSS749" s="479"/>
      <c r="NST749" s="479"/>
      <c r="NSU749" s="479"/>
      <c r="NSV749" s="479"/>
      <c r="NSW749" s="479"/>
      <c r="NSX749" s="479"/>
      <c r="NSY749" s="479"/>
      <c r="NSZ749" s="479"/>
      <c r="NTA749" s="479"/>
      <c r="NTB749" s="479"/>
      <c r="NTC749" s="479"/>
      <c r="NTD749" s="479"/>
      <c r="NTE749" s="479"/>
      <c r="NTF749" s="479"/>
      <c r="NTG749" s="479"/>
      <c r="NTH749" s="479"/>
      <c r="NTI749" s="479"/>
      <c r="NTJ749" s="479"/>
      <c r="NTK749" s="479"/>
      <c r="NTL749" s="479"/>
      <c r="NTM749" s="479"/>
      <c r="NTN749" s="479"/>
      <c r="NTO749" s="479"/>
      <c r="NTP749" s="479"/>
      <c r="NTQ749" s="479"/>
      <c r="NTR749" s="479"/>
      <c r="NTS749" s="479"/>
      <c r="NTT749" s="479"/>
      <c r="NTU749" s="479"/>
      <c r="NTV749" s="479"/>
      <c r="NTW749" s="479"/>
      <c r="NTX749" s="479"/>
      <c r="NTY749" s="479"/>
      <c r="NTZ749" s="479"/>
      <c r="NUA749" s="479"/>
      <c r="NUB749" s="479"/>
      <c r="NUC749" s="479"/>
      <c r="NUD749" s="479"/>
      <c r="NUE749" s="479"/>
      <c r="NUF749" s="479"/>
      <c r="NUG749" s="479"/>
      <c r="NUH749" s="479"/>
      <c r="NUI749" s="479"/>
      <c r="NUJ749" s="479"/>
      <c r="NUK749" s="479"/>
      <c r="NUL749" s="479"/>
      <c r="NUM749" s="479"/>
      <c r="NUN749" s="479"/>
      <c r="NUO749" s="479"/>
      <c r="NUP749" s="479"/>
      <c r="NUQ749" s="479"/>
      <c r="NUR749" s="479"/>
      <c r="NUS749" s="479"/>
      <c r="NUT749" s="479"/>
      <c r="NUU749" s="479"/>
      <c r="NUV749" s="479"/>
      <c r="NUW749" s="479"/>
      <c r="NUX749" s="479"/>
      <c r="NUY749" s="479"/>
      <c r="NUZ749" s="479"/>
      <c r="NVA749" s="479"/>
      <c r="NVB749" s="479"/>
      <c r="NVC749" s="479"/>
      <c r="NVD749" s="479"/>
      <c r="NVE749" s="479"/>
      <c r="NVF749" s="479"/>
      <c r="NVG749" s="479"/>
      <c r="NVH749" s="479"/>
      <c r="NVI749" s="479"/>
      <c r="NVJ749" s="479"/>
      <c r="NVK749" s="479"/>
      <c r="NVL749" s="479"/>
      <c r="NVM749" s="479"/>
      <c r="NVN749" s="479"/>
      <c r="NVO749" s="479"/>
      <c r="NVP749" s="479"/>
      <c r="NVQ749" s="479"/>
      <c r="NVR749" s="479"/>
      <c r="NVS749" s="479"/>
      <c r="NVT749" s="479"/>
      <c r="NVU749" s="479"/>
      <c r="NVV749" s="479"/>
      <c r="NVW749" s="479"/>
      <c r="NVX749" s="479"/>
      <c r="NVY749" s="479"/>
      <c r="NVZ749" s="479"/>
      <c r="NWA749" s="479"/>
      <c r="NWB749" s="479"/>
      <c r="NWC749" s="479"/>
      <c r="NWD749" s="479"/>
      <c r="NWE749" s="479"/>
      <c r="NWF749" s="479"/>
      <c r="NWG749" s="479"/>
      <c r="NWH749" s="479"/>
      <c r="NWI749" s="479"/>
      <c r="NWJ749" s="479"/>
      <c r="NWK749" s="479"/>
      <c r="NWL749" s="479"/>
      <c r="NWM749" s="479"/>
      <c r="NWN749" s="479"/>
      <c r="NWO749" s="479"/>
      <c r="NWP749" s="479"/>
      <c r="NWQ749" s="479"/>
      <c r="NWR749" s="479"/>
      <c r="NWS749" s="479"/>
      <c r="NWT749" s="479"/>
      <c r="NWU749" s="479"/>
      <c r="NWV749" s="479"/>
      <c r="NWW749" s="479"/>
      <c r="NWX749" s="479"/>
      <c r="NWY749" s="479"/>
      <c r="NWZ749" s="479"/>
      <c r="NXA749" s="479"/>
      <c r="NXB749" s="479"/>
      <c r="NXC749" s="479"/>
      <c r="NXD749" s="479"/>
      <c r="NXE749" s="479"/>
      <c r="NXF749" s="479"/>
      <c r="NXG749" s="479"/>
      <c r="NXH749" s="479"/>
      <c r="NXI749" s="479"/>
      <c r="NXJ749" s="479"/>
      <c r="NXK749" s="479"/>
      <c r="NXL749" s="479"/>
      <c r="NXM749" s="479"/>
      <c r="NXN749" s="479"/>
      <c r="NXO749" s="479"/>
      <c r="NXP749" s="479"/>
      <c r="NXQ749" s="479"/>
      <c r="NXR749" s="479"/>
      <c r="NXS749" s="479"/>
      <c r="NXT749" s="479"/>
      <c r="NXU749" s="479"/>
      <c r="NXV749" s="479"/>
      <c r="NXW749" s="479"/>
      <c r="NXX749" s="479"/>
      <c r="NXY749" s="479"/>
      <c r="NXZ749" s="479"/>
      <c r="NYA749" s="479"/>
      <c r="NYB749" s="479"/>
      <c r="NYC749" s="479"/>
      <c r="NYD749" s="479"/>
      <c r="NYE749" s="479"/>
      <c r="NYF749" s="479"/>
      <c r="NYG749" s="479"/>
      <c r="NYH749" s="479"/>
      <c r="NYI749" s="479"/>
      <c r="NYJ749" s="479"/>
      <c r="NYK749" s="479"/>
      <c r="NYL749" s="479"/>
      <c r="NYM749" s="479"/>
      <c r="NYN749" s="479"/>
      <c r="NYO749" s="479"/>
      <c r="NYP749" s="479"/>
      <c r="NYQ749" s="479"/>
      <c r="NYR749" s="479"/>
      <c r="NYS749" s="479"/>
      <c r="NYT749" s="479"/>
      <c r="NYU749" s="479"/>
      <c r="NYV749" s="479"/>
      <c r="NYW749" s="479"/>
      <c r="NYX749" s="479"/>
      <c r="NYY749" s="479"/>
      <c r="NYZ749" s="479"/>
      <c r="NZA749" s="479"/>
      <c r="NZB749" s="479"/>
      <c r="NZC749" s="479"/>
      <c r="NZD749" s="479"/>
      <c r="NZE749" s="479"/>
      <c r="NZF749" s="479"/>
      <c r="NZG749" s="479"/>
      <c r="NZH749" s="479"/>
      <c r="NZI749" s="479"/>
      <c r="NZJ749" s="479"/>
      <c r="NZK749" s="479"/>
      <c r="NZL749" s="479"/>
      <c r="NZM749" s="479"/>
      <c r="NZN749" s="479"/>
      <c r="NZO749" s="479"/>
      <c r="NZP749" s="479"/>
      <c r="NZQ749" s="479"/>
      <c r="NZR749" s="479"/>
      <c r="NZS749" s="479"/>
      <c r="NZT749" s="479"/>
      <c r="NZU749" s="479"/>
      <c r="NZV749" s="479"/>
      <c r="NZW749" s="479"/>
      <c r="NZX749" s="479"/>
      <c r="NZY749" s="479"/>
      <c r="NZZ749" s="479"/>
      <c r="OAA749" s="479"/>
      <c r="OAB749" s="479"/>
      <c r="OAC749" s="479"/>
      <c r="OAD749" s="479"/>
      <c r="OAE749" s="479"/>
      <c r="OAF749" s="479"/>
      <c r="OAG749" s="479"/>
      <c r="OAH749" s="479"/>
      <c r="OAI749" s="479"/>
      <c r="OAJ749" s="479"/>
      <c r="OAK749" s="479"/>
      <c r="OAL749" s="479"/>
      <c r="OAM749" s="479"/>
      <c r="OAN749" s="479"/>
      <c r="OAO749" s="479"/>
      <c r="OAP749" s="479"/>
      <c r="OAQ749" s="479"/>
      <c r="OAR749" s="479"/>
      <c r="OAS749" s="479"/>
      <c r="OAT749" s="479"/>
      <c r="OAU749" s="479"/>
      <c r="OAV749" s="479"/>
      <c r="OAW749" s="479"/>
      <c r="OAX749" s="479"/>
      <c r="OAY749" s="479"/>
      <c r="OAZ749" s="479"/>
      <c r="OBA749" s="479"/>
      <c r="OBB749" s="479"/>
      <c r="OBC749" s="479"/>
      <c r="OBD749" s="479"/>
      <c r="OBE749" s="479"/>
      <c r="OBF749" s="479"/>
      <c r="OBG749" s="479"/>
      <c r="OBH749" s="479"/>
      <c r="OBI749" s="479"/>
      <c r="OBJ749" s="479"/>
      <c r="OBK749" s="479"/>
      <c r="OBL749" s="479"/>
      <c r="OBM749" s="479"/>
      <c r="OBN749" s="479"/>
      <c r="OBO749" s="479"/>
      <c r="OBP749" s="479"/>
      <c r="OBQ749" s="479"/>
      <c r="OBR749" s="479"/>
      <c r="OBS749" s="479"/>
      <c r="OBT749" s="479"/>
      <c r="OBU749" s="479"/>
      <c r="OBV749" s="479"/>
      <c r="OBW749" s="479"/>
      <c r="OBX749" s="479"/>
      <c r="OBY749" s="479"/>
      <c r="OBZ749" s="479"/>
      <c r="OCA749" s="479"/>
      <c r="OCB749" s="479"/>
      <c r="OCC749" s="479"/>
      <c r="OCD749" s="479"/>
      <c r="OCE749" s="479"/>
      <c r="OCF749" s="479"/>
      <c r="OCG749" s="479"/>
      <c r="OCH749" s="479"/>
      <c r="OCI749" s="479"/>
      <c r="OCJ749" s="479"/>
      <c r="OCK749" s="479"/>
      <c r="OCL749" s="479"/>
      <c r="OCM749" s="479"/>
      <c r="OCN749" s="479"/>
      <c r="OCO749" s="479"/>
      <c r="OCP749" s="479"/>
      <c r="OCQ749" s="479"/>
      <c r="OCR749" s="479"/>
      <c r="OCS749" s="479"/>
      <c r="OCT749" s="479"/>
      <c r="OCU749" s="479"/>
      <c r="OCV749" s="479"/>
      <c r="OCW749" s="479"/>
      <c r="OCX749" s="479"/>
      <c r="OCY749" s="479"/>
      <c r="OCZ749" s="479"/>
      <c r="ODA749" s="479"/>
      <c r="ODB749" s="479"/>
      <c r="ODC749" s="479"/>
      <c r="ODD749" s="479"/>
      <c r="ODE749" s="479"/>
      <c r="ODF749" s="479"/>
      <c r="ODG749" s="479"/>
      <c r="ODH749" s="479"/>
      <c r="ODI749" s="479"/>
      <c r="ODJ749" s="479"/>
      <c r="ODK749" s="479"/>
      <c r="ODL749" s="479"/>
      <c r="ODM749" s="479"/>
      <c r="ODN749" s="479"/>
      <c r="ODO749" s="479"/>
      <c r="ODP749" s="479"/>
      <c r="ODQ749" s="479"/>
      <c r="ODR749" s="479"/>
      <c r="ODS749" s="479"/>
      <c r="ODT749" s="479"/>
      <c r="ODU749" s="479"/>
      <c r="ODV749" s="479"/>
      <c r="ODW749" s="479"/>
      <c r="ODX749" s="479"/>
      <c r="ODY749" s="479"/>
      <c r="ODZ749" s="479"/>
      <c r="OEA749" s="479"/>
      <c r="OEB749" s="479"/>
      <c r="OEC749" s="479"/>
      <c r="OED749" s="479"/>
      <c r="OEE749" s="479"/>
      <c r="OEF749" s="479"/>
      <c r="OEG749" s="479"/>
      <c r="OEH749" s="479"/>
      <c r="OEI749" s="479"/>
      <c r="OEJ749" s="479"/>
      <c r="OEK749" s="479"/>
      <c r="OEL749" s="479"/>
      <c r="OEM749" s="479"/>
      <c r="OEN749" s="479"/>
      <c r="OEO749" s="479"/>
      <c r="OEP749" s="479"/>
      <c r="OEQ749" s="479"/>
      <c r="OER749" s="479"/>
      <c r="OES749" s="479"/>
      <c r="OET749" s="479"/>
      <c r="OEU749" s="479"/>
      <c r="OEV749" s="479"/>
      <c r="OEW749" s="479"/>
      <c r="OEX749" s="479"/>
      <c r="OEY749" s="479"/>
      <c r="OEZ749" s="479"/>
      <c r="OFA749" s="479"/>
      <c r="OFB749" s="479"/>
      <c r="OFC749" s="479"/>
      <c r="OFD749" s="479"/>
      <c r="OFE749" s="479"/>
      <c r="OFF749" s="479"/>
      <c r="OFG749" s="479"/>
      <c r="OFH749" s="479"/>
      <c r="OFI749" s="479"/>
      <c r="OFJ749" s="479"/>
      <c r="OFK749" s="479"/>
      <c r="OFL749" s="479"/>
      <c r="OFM749" s="479"/>
      <c r="OFN749" s="479"/>
      <c r="OFO749" s="479"/>
      <c r="OFP749" s="479"/>
      <c r="OFQ749" s="479"/>
      <c r="OFR749" s="479"/>
      <c r="OFS749" s="479"/>
      <c r="OFT749" s="479"/>
      <c r="OFU749" s="479"/>
      <c r="OFV749" s="479"/>
      <c r="OFW749" s="479"/>
      <c r="OFX749" s="479"/>
      <c r="OFY749" s="479"/>
      <c r="OFZ749" s="479"/>
      <c r="OGA749" s="479"/>
      <c r="OGB749" s="479"/>
      <c r="OGC749" s="479"/>
      <c r="OGD749" s="479"/>
      <c r="OGE749" s="479"/>
      <c r="OGF749" s="479"/>
      <c r="OGG749" s="479"/>
      <c r="OGH749" s="479"/>
      <c r="OGI749" s="479"/>
      <c r="OGJ749" s="479"/>
      <c r="OGK749" s="479"/>
      <c r="OGL749" s="479"/>
      <c r="OGM749" s="479"/>
      <c r="OGN749" s="479"/>
      <c r="OGO749" s="479"/>
      <c r="OGP749" s="479"/>
      <c r="OGQ749" s="479"/>
      <c r="OGR749" s="479"/>
      <c r="OGS749" s="479"/>
      <c r="OGT749" s="479"/>
      <c r="OGU749" s="479"/>
      <c r="OGV749" s="479"/>
      <c r="OGW749" s="479"/>
      <c r="OGX749" s="479"/>
      <c r="OGY749" s="479"/>
      <c r="OGZ749" s="479"/>
      <c r="OHA749" s="479"/>
      <c r="OHB749" s="479"/>
      <c r="OHC749" s="479"/>
      <c r="OHD749" s="479"/>
      <c r="OHE749" s="479"/>
      <c r="OHF749" s="479"/>
      <c r="OHG749" s="479"/>
      <c r="OHH749" s="479"/>
      <c r="OHI749" s="479"/>
      <c r="OHJ749" s="479"/>
      <c r="OHK749" s="479"/>
      <c r="OHL749" s="479"/>
      <c r="OHM749" s="479"/>
      <c r="OHN749" s="479"/>
      <c r="OHO749" s="479"/>
      <c r="OHP749" s="479"/>
      <c r="OHQ749" s="479"/>
      <c r="OHR749" s="479"/>
      <c r="OHS749" s="479"/>
      <c r="OHT749" s="479"/>
      <c r="OHU749" s="479"/>
      <c r="OHV749" s="479"/>
      <c r="OHW749" s="479"/>
      <c r="OHX749" s="479"/>
      <c r="OHY749" s="479"/>
      <c r="OHZ749" s="479"/>
      <c r="OIA749" s="479"/>
      <c r="OIB749" s="479"/>
      <c r="OIC749" s="479"/>
      <c r="OID749" s="479"/>
      <c r="OIE749" s="479"/>
      <c r="OIF749" s="479"/>
      <c r="OIG749" s="479"/>
      <c r="OIH749" s="479"/>
      <c r="OII749" s="479"/>
      <c r="OIJ749" s="479"/>
      <c r="OIK749" s="479"/>
      <c r="OIL749" s="479"/>
      <c r="OIM749" s="479"/>
      <c r="OIN749" s="479"/>
      <c r="OIO749" s="479"/>
      <c r="OIP749" s="479"/>
      <c r="OIQ749" s="479"/>
      <c r="OIR749" s="479"/>
      <c r="OIS749" s="479"/>
      <c r="OIT749" s="479"/>
      <c r="OIU749" s="479"/>
      <c r="OIV749" s="479"/>
      <c r="OIW749" s="479"/>
      <c r="OIX749" s="479"/>
      <c r="OIY749" s="479"/>
      <c r="OIZ749" s="479"/>
      <c r="OJA749" s="479"/>
      <c r="OJB749" s="479"/>
      <c r="OJC749" s="479"/>
      <c r="OJD749" s="479"/>
      <c r="OJE749" s="479"/>
      <c r="OJF749" s="479"/>
      <c r="OJG749" s="479"/>
      <c r="OJH749" s="479"/>
      <c r="OJI749" s="479"/>
      <c r="OJJ749" s="479"/>
      <c r="OJK749" s="479"/>
      <c r="OJL749" s="479"/>
      <c r="OJM749" s="479"/>
      <c r="OJN749" s="479"/>
      <c r="OJO749" s="479"/>
      <c r="OJP749" s="479"/>
      <c r="OJQ749" s="479"/>
      <c r="OJR749" s="479"/>
      <c r="OJS749" s="479"/>
      <c r="OJT749" s="479"/>
      <c r="OJU749" s="479"/>
      <c r="OJV749" s="479"/>
      <c r="OJW749" s="479"/>
      <c r="OJX749" s="479"/>
      <c r="OJY749" s="479"/>
      <c r="OJZ749" s="479"/>
      <c r="OKA749" s="479"/>
      <c r="OKB749" s="479"/>
      <c r="OKC749" s="479"/>
      <c r="OKD749" s="479"/>
      <c r="OKE749" s="479"/>
      <c r="OKF749" s="479"/>
      <c r="OKG749" s="479"/>
      <c r="OKH749" s="479"/>
      <c r="OKI749" s="479"/>
      <c r="OKJ749" s="479"/>
      <c r="OKK749" s="479"/>
      <c r="OKL749" s="479"/>
      <c r="OKM749" s="479"/>
      <c r="OKN749" s="479"/>
      <c r="OKO749" s="479"/>
      <c r="OKP749" s="479"/>
      <c r="OKQ749" s="479"/>
      <c r="OKR749" s="479"/>
      <c r="OKS749" s="479"/>
      <c r="OKT749" s="479"/>
      <c r="OKU749" s="479"/>
      <c r="OKV749" s="479"/>
      <c r="OKW749" s="479"/>
      <c r="OKX749" s="479"/>
      <c r="OKY749" s="479"/>
      <c r="OKZ749" s="479"/>
      <c r="OLA749" s="479"/>
      <c r="OLB749" s="479"/>
      <c r="OLC749" s="479"/>
      <c r="OLD749" s="479"/>
      <c r="OLE749" s="479"/>
      <c r="OLF749" s="479"/>
      <c r="OLG749" s="479"/>
      <c r="OLH749" s="479"/>
      <c r="OLI749" s="479"/>
      <c r="OLJ749" s="479"/>
      <c r="OLK749" s="479"/>
      <c r="OLL749" s="479"/>
      <c r="OLM749" s="479"/>
      <c r="OLN749" s="479"/>
      <c r="OLO749" s="479"/>
      <c r="OLP749" s="479"/>
      <c r="OLQ749" s="479"/>
      <c r="OLR749" s="479"/>
      <c r="OLS749" s="479"/>
      <c r="OLT749" s="479"/>
      <c r="OLU749" s="479"/>
      <c r="OLV749" s="479"/>
      <c r="OLW749" s="479"/>
      <c r="OLX749" s="479"/>
      <c r="OLY749" s="479"/>
      <c r="OLZ749" s="479"/>
      <c r="OMA749" s="479"/>
      <c r="OMB749" s="479"/>
      <c r="OMC749" s="479"/>
      <c r="OMD749" s="479"/>
      <c r="OME749" s="479"/>
      <c r="OMF749" s="479"/>
      <c r="OMG749" s="479"/>
      <c r="OMH749" s="479"/>
      <c r="OMI749" s="479"/>
      <c r="OMJ749" s="479"/>
      <c r="OMK749" s="479"/>
      <c r="OML749" s="479"/>
      <c r="OMM749" s="479"/>
      <c r="OMN749" s="479"/>
      <c r="OMO749" s="479"/>
      <c r="OMP749" s="479"/>
      <c r="OMQ749" s="479"/>
      <c r="OMR749" s="479"/>
      <c r="OMS749" s="479"/>
      <c r="OMT749" s="479"/>
      <c r="OMU749" s="479"/>
      <c r="OMV749" s="479"/>
      <c r="OMW749" s="479"/>
      <c r="OMX749" s="479"/>
      <c r="OMY749" s="479"/>
      <c r="OMZ749" s="479"/>
      <c r="ONA749" s="479"/>
      <c r="ONB749" s="479"/>
      <c r="ONC749" s="479"/>
      <c r="OND749" s="479"/>
      <c r="ONE749" s="479"/>
      <c r="ONF749" s="479"/>
      <c r="ONG749" s="479"/>
      <c r="ONH749" s="479"/>
      <c r="ONI749" s="479"/>
      <c r="ONJ749" s="479"/>
      <c r="ONK749" s="479"/>
      <c r="ONL749" s="479"/>
      <c r="ONM749" s="479"/>
      <c r="ONN749" s="479"/>
      <c r="ONO749" s="479"/>
      <c r="ONP749" s="479"/>
      <c r="ONQ749" s="479"/>
      <c r="ONR749" s="479"/>
      <c r="ONS749" s="479"/>
      <c r="ONT749" s="479"/>
      <c r="ONU749" s="479"/>
      <c r="ONV749" s="479"/>
      <c r="ONW749" s="479"/>
      <c r="ONX749" s="479"/>
      <c r="ONY749" s="479"/>
      <c r="ONZ749" s="479"/>
      <c r="OOA749" s="479"/>
      <c r="OOB749" s="479"/>
      <c r="OOC749" s="479"/>
      <c r="OOD749" s="479"/>
      <c r="OOE749" s="479"/>
      <c r="OOF749" s="479"/>
      <c r="OOG749" s="479"/>
      <c r="OOH749" s="479"/>
      <c r="OOI749" s="479"/>
      <c r="OOJ749" s="479"/>
      <c r="OOK749" s="479"/>
      <c r="OOL749" s="479"/>
      <c r="OOM749" s="479"/>
      <c r="OON749" s="479"/>
      <c r="OOO749" s="479"/>
      <c r="OOP749" s="479"/>
      <c r="OOQ749" s="479"/>
      <c r="OOR749" s="479"/>
      <c r="OOS749" s="479"/>
      <c r="OOT749" s="479"/>
      <c r="OOU749" s="479"/>
      <c r="OOV749" s="479"/>
      <c r="OOW749" s="479"/>
      <c r="OOX749" s="479"/>
      <c r="OOY749" s="479"/>
      <c r="OOZ749" s="479"/>
      <c r="OPA749" s="479"/>
      <c r="OPB749" s="479"/>
      <c r="OPC749" s="479"/>
      <c r="OPD749" s="479"/>
      <c r="OPE749" s="479"/>
      <c r="OPF749" s="479"/>
      <c r="OPG749" s="479"/>
      <c r="OPH749" s="479"/>
      <c r="OPI749" s="479"/>
      <c r="OPJ749" s="479"/>
      <c r="OPK749" s="479"/>
      <c r="OPL749" s="479"/>
      <c r="OPM749" s="479"/>
      <c r="OPN749" s="479"/>
      <c r="OPO749" s="479"/>
      <c r="OPP749" s="479"/>
      <c r="OPQ749" s="479"/>
      <c r="OPR749" s="479"/>
      <c r="OPS749" s="479"/>
      <c r="OPT749" s="479"/>
      <c r="OPU749" s="479"/>
      <c r="OPV749" s="479"/>
      <c r="OPW749" s="479"/>
      <c r="OPX749" s="479"/>
      <c r="OPY749" s="479"/>
      <c r="OPZ749" s="479"/>
      <c r="OQA749" s="479"/>
      <c r="OQB749" s="479"/>
      <c r="OQC749" s="479"/>
      <c r="OQD749" s="479"/>
      <c r="OQE749" s="479"/>
      <c r="OQF749" s="479"/>
      <c r="OQG749" s="479"/>
      <c r="OQH749" s="479"/>
      <c r="OQI749" s="479"/>
      <c r="OQJ749" s="479"/>
      <c r="OQK749" s="479"/>
      <c r="OQL749" s="479"/>
      <c r="OQM749" s="479"/>
      <c r="OQN749" s="479"/>
      <c r="OQO749" s="479"/>
      <c r="OQP749" s="479"/>
      <c r="OQQ749" s="479"/>
      <c r="OQR749" s="479"/>
      <c r="OQS749" s="479"/>
      <c r="OQT749" s="479"/>
      <c r="OQU749" s="479"/>
      <c r="OQV749" s="479"/>
      <c r="OQW749" s="479"/>
      <c r="OQX749" s="479"/>
      <c r="OQY749" s="479"/>
      <c r="OQZ749" s="479"/>
      <c r="ORA749" s="479"/>
      <c r="ORB749" s="479"/>
      <c r="ORC749" s="479"/>
      <c r="ORD749" s="479"/>
      <c r="ORE749" s="479"/>
      <c r="ORF749" s="479"/>
      <c r="ORG749" s="479"/>
      <c r="ORH749" s="479"/>
      <c r="ORI749" s="479"/>
      <c r="ORJ749" s="479"/>
      <c r="ORK749" s="479"/>
      <c r="ORL749" s="479"/>
      <c r="ORM749" s="479"/>
      <c r="ORN749" s="479"/>
      <c r="ORO749" s="479"/>
      <c r="ORP749" s="479"/>
      <c r="ORQ749" s="479"/>
      <c r="ORR749" s="479"/>
      <c r="ORS749" s="479"/>
      <c r="ORT749" s="479"/>
      <c r="ORU749" s="479"/>
      <c r="ORV749" s="479"/>
      <c r="ORW749" s="479"/>
      <c r="ORX749" s="479"/>
      <c r="ORY749" s="479"/>
      <c r="ORZ749" s="479"/>
      <c r="OSA749" s="479"/>
      <c r="OSB749" s="479"/>
      <c r="OSC749" s="479"/>
      <c r="OSD749" s="479"/>
      <c r="OSE749" s="479"/>
      <c r="OSF749" s="479"/>
      <c r="OSG749" s="479"/>
      <c r="OSH749" s="479"/>
      <c r="OSI749" s="479"/>
      <c r="OSJ749" s="479"/>
      <c r="OSK749" s="479"/>
      <c r="OSL749" s="479"/>
      <c r="OSM749" s="479"/>
      <c r="OSN749" s="479"/>
      <c r="OSO749" s="479"/>
      <c r="OSP749" s="479"/>
      <c r="OSQ749" s="479"/>
      <c r="OSR749" s="479"/>
      <c r="OSS749" s="479"/>
      <c r="OST749" s="479"/>
      <c r="OSU749" s="479"/>
      <c r="OSV749" s="479"/>
      <c r="OSW749" s="479"/>
      <c r="OSX749" s="479"/>
      <c r="OSY749" s="479"/>
      <c r="OSZ749" s="479"/>
      <c r="OTA749" s="479"/>
      <c r="OTB749" s="479"/>
      <c r="OTC749" s="479"/>
      <c r="OTD749" s="479"/>
      <c r="OTE749" s="479"/>
      <c r="OTF749" s="479"/>
      <c r="OTG749" s="479"/>
      <c r="OTH749" s="479"/>
      <c r="OTI749" s="479"/>
      <c r="OTJ749" s="479"/>
      <c r="OTK749" s="479"/>
      <c r="OTL749" s="479"/>
      <c r="OTM749" s="479"/>
      <c r="OTN749" s="479"/>
      <c r="OTO749" s="479"/>
      <c r="OTP749" s="479"/>
      <c r="OTQ749" s="479"/>
      <c r="OTR749" s="479"/>
      <c r="OTS749" s="479"/>
      <c r="OTT749" s="479"/>
      <c r="OTU749" s="479"/>
      <c r="OTV749" s="479"/>
      <c r="OTW749" s="479"/>
      <c r="OTX749" s="479"/>
      <c r="OTY749" s="479"/>
      <c r="OTZ749" s="479"/>
      <c r="OUA749" s="479"/>
      <c r="OUB749" s="479"/>
      <c r="OUC749" s="479"/>
      <c r="OUD749" s="479"/>
      <c r="OUE749" s="479"/>
      <c r="OUF749" s="479"/>
      <c r="OUG749" s="479"/>
      <c r="OUH749" s="479"/>
      <c r="OUI749" s="479"/>
      <c r="OUJ749" s="479"/>
      <c r="OUK749" s="479"/>
      <c r="OUL749" s="479"/>
      <c r="OUM749" s="479"/>
      <c r="OUN749" s="479"/>
      <c r="OUO749" s="479"/>
      <c r="OUP749" s="479"/>
      <c r="OUQ749" s="479"/>
      <c r="OUR749" s="479"/>
      <c r="OUS749" s="479"/>
      <c r="OUT749" s="479"/>
      <c r="OUU749" s="479"/>
      <c r="OUV749" s="479"/>
      <c r="OUW749" s="479"/>
      <c r="OUX749" s="479"/>
      <c r="OUY749" s="479"/>
      <c r="OUZ749" s="479"/>
      <c r="OVA749" s="479"/>
      <c r="OVB749" s="479"/>
      <c r="OVC749" s="479"/>
      <c r="OVD749" s="479"/>
      <c r="OVE749" s="479"/>
      <c r="OVF749" s="479"/>
      <c r="OVG749" s="479"/>
      <c r="OVH749" s="479"/>
      <c r="OVI749" s="479"/>
      <c r="OVJ749" s="479"/>
      <c r="OVK749" s="479"/>
      <c r="OVL749" s="479"/>
      <c r="OVM749" s="479"/>
      <c r="OVN749" s="479"/>
      <c r="OVO749" s="479"/>
      <c r="OVP749" s="479"/>
      <c r="OVQ749" s="479"/>
      <c r="OVR749" s="479"/>
      <c r="OVS749" s="479"/>
      <c r="OVT749" s="479"/>
      <c r="OVU749" s="479"/>
      <c r="OVV749" s="479"/>
      <c r="OVW749" s="479"/>
      <c r="OVX749" s="479"/>
      <c r="OVY749" s="479"/>
      <c r="OVZ749" s="479"/>
      <c r="OWA749" s="479"/>
      <c r="OWB749" s="479"/>
      <c r="OWC749" s="479"/>
      <c r="OWD749" s="479"/>
      <c r="OWE749" s="479"/>
      <c r="OWF749" s="479"/>
      <c r="OWG749" s="479"/>
      <c r="OWH749" s="479"/>
      <c r="OWI749" s="479"/>
      <c r="OWJ749" s="479"/>
      <c r="OWK749" s="479"/>
      <c r="OWL749" s="479"/>
      <c r="OWM749" s="479"/>
      <c r="OWN749" s="479"/>
      <c r="OWO749" s="479"/>
      <c r="OWP749" s="479"/>
      <c r="OWQ749" s="479"/>
      <c r="OWR749" s="479"/>
      <c r="OWS749" s="479"/>
      <c r="OWT749" s="479"/>
      <c r="OWU749" s="479"/>
      <c r="OWV749" s="479"/>
      <c r="OWW749" s="479"/>
      <c r="OWX749" s="479"/>
      <c r="OWY749" s="479"/>
      <c r="OWZ749" s="479"/>
      <c r="OXA749" s="479"/>
      <c r="OXB749" s="479"/>
      <c r="OXC749" s="479"/>
      <c r="OXD749" s="479"/>
      <c r="OXE749" s="479"/>
      <c r="OXF749" s="479"/>
      <c r="OXG749" s="479"/>
      <c r="OXH749" s="479"/>
      <c r="OXI749" s="479"/>
      <c r="OXJ749" s="479"/>
      <c r="OXK749" s="479"/>
      <c r="OXL749" s="479"/>
      <c r="OXM749" s="479"/>
      <c r="OXN749" s="479"/>
      <c r="OXO749" s="479"/>
      <c r="OXP749" s="479"/>
      <c r="OXQ749" s="479"/>
      <c r="OXR749" s="479"/>
      <c r="OXS749" s="479"/>
      <c r="OXT749" s="479"/>
      <c r="OXU749" s="479"/>
      <c r="OXV749" s="479"/>
      <c r="OXW749" s="479"/>
      <c r="OXX749" s="479"/>
      <c r="OXY749" s="479"/>
      <c r="OXZ749" s="479"/>
      <c r="OYA749" s="479"/>
      <c r="OYB749" s="479"/>
      <c r="OYC749" s="479"/>
      <c r="OYD749" s="479"/>
      <c r="OYE749" s="479"/>
      <c r="OYF749" s="479"/>
      <c r="OYG749" s="479"/>
      <c r="OYH749" s="479"/>
      <c r="OYI749" s="479"/>
      <c r="OYJ749" s="479"/>
      <c r="OYK749" s="479"/>
      <c r="OYL749" s="479"/>
      <c r="OYM749" s="479"/>
      <c r="OYN749" s="479"/>
      <c r="OYO749" s="479"/>
      <c r="OYP749" s="479"/>
      <c r="OYQ749" s="479"/>
      <c r="OYR749" s="479"/>
      <c r="OYS749" s="479"/>
      <c r="OYT749" s="479"/>
      <c r="OYU749" s="479"/>
      <c r="OYV749" s="479"/>
      <c r="OYW749" s="479"/>
      <c r="OYX749" s="479"/>
      <c r="OYY749" s="479"/>
      <c r="OYZ749" s="479"/>
      <c r="OZA749" s="479"/>
      <c r="OZB749" s="479"/>
      <c r="OZC749" s="479"/>
      <c r="OZD749" s="479"/>
      <c r="OZE749" s="479"/>
      <c r="OZF749" s="479"/>
      <c r="OZG749" s="479"/>
      <c r="OZH749" s="479"/>
      <c r="OZI749" s="479"/>
      <c r="OZJ749" s="479"/>
      <c r="OZK749" s="479"/>
      <c r="OZL749" s="479"/>
      <c r="OZM749" s="479"/>
      <c r="OZN749" s="479"/>
      <c r="OZO749" s="479"/>
      <c r="OZP749" s="479"/>
      <c r="OZQ749" s="479"/>
      <c r="OZR749" s="479"/>
      <c r="OZS749" s="479"/>
      <c r="OZT749" s="479"/>
      <c r="OZU749" s="479"/>
      <c r="OZV749" s="479"/>
      <c r="OZW749" s="479"/>
      <c r="OZX749" s="479"/>
      <c r="OZY749" s="479"/>
      <c r="OZZ749" s="479"/>
      <c r="PAA749" s="479"/>
      <c r="PAB749" s="479"/>
      <c r="PAC749" s="479"/>
      <c r="PAD749" s="479"/>
      <c r="PAE749" s="479"/>
      <c r="PAF749" s="479"/>
      <c r="PAG749" s="479"/>
      <c r="PAH749" s="479"/>
      <c r="PAI749" s="479"/>
      <c r="PAJ749" s="479"/>
      <c r="PAK749" s="479"/>
      <c r="PAL749" s="479"/>
      <c r="PAM749" s="479"/>
      <c r="PAN749" s="479"/>
      <c r="PAO749" s="479"/>
      <c r="PAP749" s="479"/>
      <c r="PAQ749" s="479"/>
      <c r="PAR749" s="479"/>
      <c r="PAS749" s="479"/>
      <c r="PAT749" s="479"/>
      <c r="PAU749" s="479"/>
      <c r="PAV749" s="479"/>
      <c r="PAW749" s="479"/>
      <c r="PAX749" s="479"/>
      <c r="PAY749" s="479"/>
      <c r="PAZ749" s="479"/>
      <c r="PBA749" s="479"/>
      <c r="PBB749" s="479"/>
      <c r="PBC749" s="479"/>
      <c r="PBD749" s="479"/>
      <c r="PBE749" s="479"/>
      <c r="PBF749" s="479"/>
      <c r="PBG749" s="479"/>
      <c r="PBH749" s="479"/>
      <c r="PBI749" s="479"/>
      <c r="PBJ749" s="479"/>
      <c r="PBK749" s="479"/>
      <c r="PBL749" s="479"/>
      <c r="PBM749" s="479"/>
      <c r="PBN749" s="479"/>
      <c r="PBO749" s="479"/>
      <c r="PBP749" s="479"/>
      <c r="PBQ749" s="479"/>
      <c r="PBR749" s="479"/>
      <c r="PBS749" s="479"/>
      <c r="PBT749" s="479"/>
      <c r="PBU749" s="479"/>
      <c r="PBV749" s="479"/>
      <c r="PBW749" s="479"/>
      <c r="PBX749" s="479"/>
      <c r="PBY749" s="479"/>
      <c r="PBZ749" s="479"/>
      <c r="PCA749" s="479"/>
      <c r="PCB749" s="479"/>
      <c r="PCC749" s="479"/>
      <c r="PCD749" s="479"/>
      <c r="PCE749" s="479"/>
      <c r="PCF749" s="479"/>
      <c r="PCG749" s="479"/>
      <c r="PCH749" s="479"/>
      <c r="PCI749" s="479"/>
      <c r="PCJ749" s="479"/>
      <c r="PCK749" s="479"/>
      <c r="PCL749" s="479"/>
      <c r="PCM749" s="479"/>
      <c r="PCN749" s="479"/>
      <c r="PCO749" s="479"/>
      <c r="PCP749" s="479"/>
      <c r="PCQ749" s="479"/>
      <c r="PCR749" s="479"/>
      <c r="PCS749" s="479"/>
      <c r="PCT749" s="479"/>
      <c r="PCU749" s="479"/>
      <c r="PCV749" s="479"/>
      <c r="PCW749" s="479"/>
      <c r="PCX749" s="479"/>
      <c r="PCY749" s="479"/>
      <c r="PCZ749" s="479"/>
      <c r="PDA749" s="479"/>
      <c r="PDB749" s="479"/>
      <c r="PDC749" s="479"/>
      <c r="PDD749" s="479"/>
      <c r="PDE749" s="479"/>
      <c r="PDF749" s="479"/>
      <c r="PDG749" s="479"/>
      <c r="PDH749" s="479"/>
      <c r="PDI749" s="479"/>
      <c r="PDJ749" s="479"/>
      <c r="PDK749" s="479"/>
      <c r="PDL749" s="479"/>
      <c r="PDM749" s="479"/>
      <c r="PDN749" s="479"/>
      <c r="PDO749" s="479"/>
      <c r="PDP749" s="479"/>
      <c r="PDQ749" s="479"/>
      <c r="PDR749" s="479"/>
      <c r="PDS749" s="479"/>
      <c r="PDT749" s="479"/>
      <c r="PDU749" s="479"/>
      <c r="PDV749" s="479"/>
      <c r="PDW749" s="479"/>
      <c r="PDX749" s="479"/>
      <c r="PDY749" s="479"/>
      <c r="PDZ749" s="479"/>
      <c r="PEA749" s="479"/>
      <c r="PEB749" s="479"/>
      <c r="PEC749" s="479"/>
      <c r="PED749" s="479"/>
      <c r="PEE749" s="479"/>
      <c r="PEF749" s="479"/>
      <c r="PEG749" s="479"/>
      <c r="PEH749" s="479"/>
      <c r="PEI749" s="479"/>
      <c r="PEJ749" s="479"/>
      <c r="PEK749" s="479"/>
      <c r="PEL749" s="479"/>
      <c r="PEM749" s="479"/>
      <c r="PEN749" s="479"/>
      <c r="PEO749" s="479"/>
      <c r="PEP749" s="479"/>
      <c r="PEQ749" s="479"/>
      <c r="PER749" s="479"/>
      <c r="PES749" s="479"/>
      <c r="PET749" s="479"/>
      <c r="PEU749" s="479"/>
      <c r="PEV749" s="479"/>
      <c r="PEW749" s="479"/>
      <c r="PEX749" s="479"/>
      <c r="PEY749" s="479"/>
      <c r="PEZ749" s="479"/>
      <c r="PFA749" s="479"/>
      <c r="PFB749" s="479"/>
      <c r="PFC749" s="479"/>
      <c r="PFD749" s="479"/>
      <c r="PFE749" s="479"/>
      <c r="PFF749" s="479"/>
      <c r="PFG749" s="479"/>
      <c r="PFH749" s="479"/>
      <c r="PFI749" s="479"/>
      <c r="PFJ749" s="479"/>
      <c r="PFK749" s="479"/>
      <c r="PFL749" s="479"/>
      <c r="PFM749" s="479"/>
      <c r="PFN749" s="479"/>
      <c r="PFO749" s="479"/>
      <c r="PFP749" s="479"/>
      <c r="PFQ749" s="479"/>
      <c r="PFR749" s="479"/>
      <c r="PFS749" s="479"/>
      <c r="PFT749" s="479"/>
      <c r="PFU749" s="479"/>
      <c r="PFV749" s="479"/>
      <c r="PFW749" s="479"/>
      <c r="PFX749" s="479"/>
      <c r="PFY749" s="479"/>
      <c r="PFZ749" s="479"/>
      <c r="PGA749" s="479"/>
      <c r="PGB749" s="479"/>
      <c r="PGC749" s="479"/>
      <c r="PGD749" s="479"/>
      <c r="PGE749" s="479"/>
      <c r="PGF749" s="479"/>
      <c r="PGG749" s="479"/>
      <c r="PGH749" s="479"/>
      <c r="PGI749" s="479"/>
      <c r="PGJ749" s="479"/>
      <c r="PGK749" s="479"/>
      <c r="PGL749" s="479"/>
      <c r="PGM749" s="479"/>
      <c r="PGN749" s="479"/>
      <c r="PGO749" s="479"/>
      <c r="PGP749" s="479"/>
      <c r="PGQ749" s="479"/>
      <c r="PGR749" s="479"/>
      <c r="PGS749" s="479"/>
      <c r="PGT749" s="479"/>
      <c r="PGU749" s="479"/>
      <c r="PGV749" s="479"/>
      <c r="PGW749" s="479"/>
      <c r="PGX749" s="479"/>
      <c r="PGY749" s="479"/>
      <c r="PGZ749" s="479"/>
      <c r="PHA749" s="479"/>
      <c r="PHB749" s="479"/>
      <c r="PHC749" s="479"/>
      <c r="PHD749" s="479"/>
      <c r="PHE749" s="479"/>
      <c r="PHF749" s="479"/>
      <c r="PHG749" s="479"/>
      <c r="PHH749" s="479"/>
      <c r="PHI749" s="479"/>
      <c r="PHJ749" s="479"/>
      <c r="PHK749" s="479"/>
      <c r="PHL749" s="479"/>
      <c r="PHM749" s="479"/>
      <c r="PHN749" s="479"/>
      <c r="PHO749" s="479"/>
      <c r="PHP749" s="479"/>
      <c r="PHQ749" s="479"/>
      <c r="PHR749" s="479"/>
      <c r="PHS749" s="479"/>
      <c r="PHT749" s="479"/>
      <c r="PHU749" s="479"/>
      <c r="PHV749" s="479"/>
      <c r="PHW749" s="479"/>
      <c r="PHX749" s="479"/>
      <c r="PHY749" s="479"/>
      <c r="PHZ749" s="479"/>
      <c r="PIA749" s="479"/>
      <c r="PIB749" s="479"/>
      <c r="PIC749" s="479"/>
      <c r="PID749" s="479"/>
      <c r="PIE749" s="479"/>
      <c r="PIF749" s="479"/>
      <c r="PIG749" s="479"/>
      <c r="PIH749" s="479"/>
      <c r="PII749" s="479"/>
      <c r="PIJ749" s="479"/>
      <c r="PIK749" s="479"/>
      <c r="PIL749" s="479"/>
      <c r="PIM749" s="479"/>
      <c r="PIN749" s="479"/>
      <c r="PIO749" s="479"/>
      <c r="PIP749" s="479"/>
      <c r="PIQ749" s="479"/>
      <c r="PIR749" s="479"/>
      <c r="PIS749" s="479"/>
      <c r="PIT749" s="479"/>
      <c r="PIU749" s="479"/>
      <c r="PIV749" s="479"/>
      <c r="PIW749" s="479"/>
      <c r="PIX749" s="479"/>
      <c r="PIY749" s="479"/>
      <c r="PIZ749" s="479"/>
      <c r="PJA749" s="479"/>
      <c r="PJB749" s="479"/>
      <c r="PJC749" s="479"/>
      <c r="PJD749" s="479"/>
      <c r="PJE749" s="479"/>
      <c r="PJF749" s="479"/>
      <c r="PJG749" s="479"/>
      <c r="PJH749" s="479"/>
      <c r="PJI749" s="479"/>
      <c r="PJJ749" s="479"/>
      <c r="PJK749" s="479"/>
      <c r="PJL749" s="479"/>
      <c r="PJM749" s="479"/>
      <c r="PJN749" s="479"/>
      <c r="PJO749" s="479"/>
      <c r="PJP749" s="479"/>
      <c r="PJQ749" s="479"/>
      <c r="PJR749" s="479"/>
      <c r="PJS749" s="479"/>
      <c r="PJT749" s="479"/>
      <c r="PJU749" s="479"/>
      <c r="PJV749" s="479"/>
      <c r="PJW749" s="479"/>
      <c r="PJX749" s="479"/>
      <c r="PJY749" s="479"/>
      <c r="PJZ749" s="479"/>
      <c r="PKA749" s="479"/>
      <c r="PKB749" s="479"/>
      <c r="PKC749" s="479"/>
      <c r="PKD749" s="479"/>
      <c r="PKE749" s="479"/>
      <c r="PKF749" s="479"/>
      <c r="PKG749" s="479"/>
      <c r="PKH749" s="479"/>
      <c r="PKI749" s="479"/>
      <c r="PKJ749" s="479"/>
      <c r="PKK749" s="479"/>
      <c r="PKL749" s="479"/>
      <c r="PKM749" s="479"/>
      <c r="PKN749" s="479"/>
      <c r="PKO749" s="479"/>
      <c r="PKP749" s="479"/>
      <c r="PKQ749" s="479"/>
      <c r="PKR749" s="479"/>
      <c r="PKS749" s="479"/>
      <c r="PKT749" s="479"/>
      <c r="PKU749" s="479"/>
      <c r="PKV749" s="479"/>
      <c r="PKW749" s="479"/>
      <c r="PKX749" s="479"/>
      <c r="PKY749" s="479"/>
      <c r="PKZ749" s="479"/>
      <c r="PLA749" s="479"/>
      <c r="PLB749" s="479"/>
      <c r="PLC749" s="479"/>
      <c r="PLD749" s="479"/>
      <c r="PLE749" s="479"/>
      <c r="PLF749" s="479"/>
      <c r="PLG749" s="479"/>
      <c r="PLH749" s="479"/>
      <c r="PLI749" s="479"/>
      <c r="PLJ749" s="479"/>
      <c r="PLK749" s="479"/>
      <c r="PLL749" s="479"/>
      <c r="PLM749" s="479"/>
      <c r="PLN749" s="479"/>
      <c r="PLO749" s="479"/>
      <c r="PLP749" s="479"/>
      <c r="PLQ749" s="479"/>
      <c r="PLR749" s="479"/>
      <c r="PLS749" s="479"/>
      <c r="PLT749" s="479"/>
      <c r="PLU749" s="479"/>
      <c r="PLV749" s="479"/>
      <c r="PLW749" s="479"/>
      <c r="PLX749" s="479"/>
      <c r="PLY749" s="479"/>
      <c r="PLZ749" s="479"/>
      <c r="PMA749" s="479"/>
      <c r="PMB749" s="479"/>
      <c r="PMC749" s="479"/>
      <c r="PMD749" s="479"/>
      <c r="PME749" s="479"/>
      <c r="PMF749" s="479"/>
      <c r="PMG749" s="479"/>
      <c r="PMH749" s="479"/>
      <c r="PMI749" s="479"/>
      <c r="PMJ749" s="479"/>
      <c r="PMK749" s="479"/>
      <c r="PML749" s="479"/>
      <c r="PMM749" s="479"/>
      <c r="PMN749" s="479"/>
      <c r="PMO749" s="479"/>
      <c r="PMP749" s="479"/>
      <c r="PMQ749" s="479"/>
      <c r="PMR749" s="479"/>
      <c r="PMS749" s="479"/>
      <c r="PMT749" s="479"/>
      <c r="PMU749" s="479"/>
      <c r="PMV749" s="479"/>
      <c r="PMW749" s="479"/>
      <c r="PMX749" s="479"/>
      <c r="PMY749" s="479"/>
      <c r="PMZ749" s="479"/>
      <c r="PNA749" s="479"/>
      <c r="PNB749" s="479"/>
      <c r="PNC749" s="479"/>
      <c r="PND749" s="479"/>
      <c r="PNE749" s="479"/>
      <c r="PNF749" s="479"/>
      <c r="PNG749" s="479"/>
      <c r="PNH749" s="479"/>
      <c r="PNI749" s="479"/>
      <c r="PNJ749" s="479"/>
      <c r="PNK749" s="479"/>
      <c r="PNL749" s="479"/>
      <c r="PNM749" s="479"/>
      <c r="PNN749" s="479"/>
      <c r="PNO749" s="479"/>
      <c r="PNP749" s="479"/>
      <c r="PNQ749" s="479"/>
      <c r="PNR749" s="479"/>
      <c r="PNS749" s="479"/>
      <c r="PNT749" s="479"/>
      <c r="PNU749" s="479"/>
      <c r="PNV749" s="479"/>
      <c r="PNW749" s="479"/>
      <c r="PNX749" s="479"/>
      <c r="PNY749" s="479"/>
      <c r="PNZ749" s="479"/>
      <c r="POA749" s="479"/>
      <c r="POB749" s="479"/>
      <c r="POC749" s="479"/>
      <c r="POD749" s="479"/>
      <c r="POE749" s="479"/>
      <c r="POF749" s="479"/>
      <c r="POG749" s="479"/>
      <c r="POH749" s="479"/>
      <c r="POI749" s="479"/>
      <c r="POJ749" s="479"/>
      <c r="POK749" s="479"/>
      <c r="POL749" s="479"/>
      <c r="POM749" s="479"/>
      <c r="PON749" s="479"/>
      <c r="POO749" s="479"/>
      <c r="POP749" s="479"/>
      <c r="POQ749" s="479"/>
      <c r="POR749" s="479"/>
      <c r="POS749" s="479"/>
      <c r="POT749" s="479"/>
      <c r="POU749" s="479"/>
      <c r="POV749" s="479"/>
      <c r="POW749" s="479"/>
      <c r="POX749" s="479"/>
      <c r="POY749" s="479"/>
      <c r="POZ749" s="479"/>
      <c r="PPA749" s="479"/>
      <c r="PPB749" s="479"/>
      <c r="PPC749" s="479"/>
      <c r="PPD749" s="479"/>
      <c r="PPE749" s="479"/>
      <c r="PPF749" s="479"/>
      <c r="PPG749" s="479"/>
      <c r="PPH749" s="479"/>
      <c r="PPI749" s="479"/>
      <c r="PPJ749" s="479"/>
      <c r="PPK749" s="479"/>
      <c r="PPL749" s="479"/>
      <c r="PPM749" s="479"/>
      <c r="PPN749" s="479"/>
      <c r="PPO749" s="479"/>
      <c r="PPP749" s="479"/>
      <c r="PPQ749" s="479"/>
      <c r="PPR749" s="479"/>
      <c r="PPS749" s="479"/>
      <c r="PPT749" s="479"/>
      <c r="PPU749" s="479"/>
      <c r="PPV749" s="479"/>
      <c r="PPW749" s="479"/>
      <c r="PPX749" s="479"/>
      <c r="PPY749" s="479"/>
      <c r="PPZ749" s="479"/>
      <c r="PQA749" s="479"/>
      <c r="PQB749" s="479"/>
      <c r="PQC749" s="479"/>
      <c r="PQD749" s="479"/>
      <c r="PQE749" s="479"/>
      <c r="PQF749" s="479"/>
      <c r="PQG749" s="479"/>
      <c r="PQH749" s="479"/>
      <c r="PQI749" s="479"/>
      <c r="PQJ749" s="479"/>
      <c r="PQK749" s="479"/>
      <c r="PQL749" s="479"/>
      <c r="PQM749" s="479"/>
      <c r="PQN749" s="479"/>
      <c r="PQO749" s="479"/>
      <c r="PQP749" s="479"/>
      <c r="PQQ749" s="479"/>
      <c r="PQR749" s="479"/>
      <c r="PQS749" s="479"/>
      <c r="PQT749" s="479"/>
      <c r="PQU749" s="479"/>
      <c r="PQV749" s="479"/>
      <c r="PQW749" s="479"/>
      <c r="PQX749" s="479"/>
      <c r="PQY749" s="479"/>
      <c r="PQZ749" s="479"/>
      <c r="PRA749" s="479"/>
      <c r="PRB749" s="479"/>
      <c r="PRC749" s="479"/>
      <c r="PRD749" s="479"/>
      <c r="PRE749" s="479"/>
      <c r="PRF749" s="479"/>
      <c r="PRG749" s="479"/>
      <c r="PRH749" s="479"/>
      <c r="PRI749" s="479"/>
      <c r="PRJ749" s="479"/>
      <c r="PRK749" s="479"/>
      <c r="PRL749" s="479"/>
      <c r="PRM749" s="479"/>
      <c r="PRN749" s="479"/>
      <c r="PRO749" s="479"/>
      <c r="PRP749" s="479"/>
      <c r="PRQ749" s="479"/>
      <c r="PRR749" s="479"/>
      <c r="PRS749" s="479"/>
      <c r="PRT749" s="479"/>
      <c r="PRU749" s="479"/>
      <c r="PRV749" s="479"/>
      <c r="PRW749" s="479"/>
      <c r="PRX749" s="479"/>
      <c r="PRY749" s="479"/>
      <c r="PRZ749" s="479"/>
      <c r="PSA749" s="479"/>
      <c r="PSB749" s="479"/>
      <c r="PSC749" s="479"/>
      <c r="PSD749" s="479"/>
      <c r="PSE749" s="479"/>
      <c r="PSF749" s="479"/>
      <c r="PSG749" s="479"/>
      <c r="PSH749" s="479"/>
      <c r="PSI749" s="479"/>
      <c r="PSJ749" s="479"/>
      <c r="PSK749" s="479"/>
      <c r="PSL749" s="479"/>
      <c r="PSM749" s="479"/>
      <c r="PSN749" s="479"/>
      <c r="PSO749" s="479"/>
      <c r="PSP749" s="479"/>
      <c r="PSQ749" s="479"/>
      <c r="PSR749" s="479"/>
      <c r="PSS749" s="479"/>
      <c r="PST749" s="479"/>
      <c r="PSU749" s="479"/>
      <c r="PSV749" s="479"/>
      <c r="PSW749" s="479"/>
      <c r="PSX749" s="479"/>
      <c r="PSY749" s="479"/>
      <c r="PSZ749" s="479"/>
      <c r="PTA749" s="479"/>
      <c r="PTB749" s="479"/>
      <c r="PTC749" s="479"/>
      <c r="PTD749" s="479"/>
      <c r="PTE749" s="479"/>
      <c r="PTF749" s="479"/>
      <c r="PTG749" s="479"/>
      <c r="PTH749" s="479"/>
      <c r="PTI749" s="479"/>
      <c r="PTJ749" s="479"/>
      <c r="PTK749" s="479"/>
      <c r="PTL749" s="479"/>
      <c r="PTM749" s="479"/>
      <c r="PTN749" s="479"/>
      <c r="PTO749" s="479"/>
      <c r="PTP749" s="479"/>
      <c r="PTQ749" s="479"/>
      <c r="PTR749" s="479"/>
      <c r="PTS749" s="479"/>
      <c r="PTT749" s="479"/>
      <c r="PTU749" s="479"/>
      <c r="PTV749" s="479"/>
      <c r="PTW749" s="479"/>
      <c r="PTX749" s="479"/>
      <c r="PTY749" s="479"/>
      <c r="PTZ749" s="479"/>
      <c r="PUA749" s="479"/>
      <c r="PUB749" s="479"/>
      <c r="PUC749" s="479"/>
      <c r="PUD749" s="479"/>
      <c r="PUE749" s="479"/>
      <c r="PUF749" s="479"/>
      <c r="PUG749" s="479"/>
      <c r="PUH749" s="479"/>
      <c r="PUI749" s="479"/>
      <c r="PUJ749" s="479"/>
      <c r="PUK749" s="479"/>
      <c r="PUL749" s="479"/>
      <c r="PUM749" s="479"/>
      <c r="PUN749" s="479"/>
      <c r="PUO749" s="479"/>
      <c r="PUP749" s="479"/>
      <c r="PUQ749" s="479"/>
      <c r="PUR749" s="479"/>
      <c r="PUS749" s="479"/>
      <c r="PUT749" s="479"/>
      <c r="PUU749" s="479"/>
      <c r="PUV749" s="479"/>
      <c r="PUW749" s="479"/>
      <c r="PUX749" s="479"/>
      <c r="PUY749" s="479"/>
      <c r="PUZ749" s="479"/>
      <c r="PVA749" s="479"/>
      <c r="PVB749" s="479"/>
      <c r="PVC749" s="479"/>
      <c r="PVD749" s="479"/>
      <c r="PVE749" s="479"/>
      <c r="PVF749" s="479"/>
      <c r="PVG749" s="479"/>
      <c r="PVH749" s="479"/>
      <c r="PVI749" s="479"/>
      <c r="PVJ749" s="479"/>
      <c r="PVK749" s="479"/>
      <c r="PVL749" s="479"/>
      <c r="PVM749" s="479"/>
      <c r="PVN749" s="479"/>
      <c r="PVO749" s="479"/>
      <c r="PVP749" s="479"/>
      <c r="PVQ749" s="479"/>
      <c r="PVR749" s="479"/>
      <c r="PVS749" s="479"/>
      <c r="PVT749" s="479"/>
      <c r="PVU749" s="479"/>
      <c r="PVV749" s="479"/>
      <c r="PVW749" s="479"/>
      <c r="PVX749" s="479"/>
      <c r="PVY749" s="479"/>
      <c r="PVZ749" s="479"/>
      <c r="PWA749" s="479"/>
      <c r="PWB749" s="479"/>
      <c r="PWC749" s="479"/>
      <c r="PWD749" s="479"/>
      <c r="PWE749" s="479"/>
      <c r="PWF749" s="479"/>
      <c r="PWG749" s="479"/>
      <c r="PWH749" s="479"/>
      <c r="PWI749" s="479"/>
      <c r="PWJ749" s="479"/>
      <c r="PWK749" s="479"/>
      <c r="PWL749" s="479"/>
      <c r="PWM749" s="479"/>
      <c r="PWN749" s="479"/>
      <c r="PWO749" s="479"/>
      <c r="PWP749" s="479"/>
      <c r="PWQ749" s="479"/>
      <c r="PWR749" s="479"/>
      <c r="PWS749" s="479"/>
      <c r="PWT749" s="479"/>
      <c r="PWU749" s="479"/>
      <c r="PWV749" s="479"/>
      <c r="PWW749" s="479"/>
      <c r="PWX749" s="479"/>
      <c r="PWY749" s="479"/>
      <c r="PWZ749" s="479"/>
      <c r="PXA749" s="479"/>
      <c r="PXB749" s="479"/>
      <c r="PXC749" s="479"/>
      <c r="PXD749" s="479"/>
      <c r="PXE749" s="479"/>
      <c r="PXF749" s="479"/>
      <c r="PXG749" s="479"/>
      <c r="PXH749" s="479"/>
      <c r="PXI749" s="479"/>
      <c r="PXJ749" s="479"/>
      <c r="PXK749" s="479"/>
      <c r="PXL749" s="479"/>
      <c r="PXM749" s="479"/>
      <c r="PXN749" s="479"/>
      <c r="PXO749" s="479"/>
      <c r="PXP749" s="479"/>
      <c r="PXQ749" s="479"/>
      <c r="PXR749" s="479"/>
      <c r="PXS749" s="479"/>
      <c r="PXT749" s="479"/>
      <c r="PXU749" s="479"/>
      <c r="PXV749" s="479"/>
      <c r="PXW749" s="479"/>
      <c r="PXX749" s="479"/>
      <c r="PXY749" s="479"/>
      <c r="PXZ749" s="479"/>
      <c r="PYA749" s="479"/>
      <c r="PYB749" s="479"/>
      <c r="PYC749" s="479"/>
      <c r="PYD749" s="479"/>
      <c r="PYE749" s="479"/>
      <c r="PYF749" s="479"/>
      <c r="PYG749" s="479"/>
      <c r="PYH749" s="479"/>
      <c r="PYI749" s="479"/>
      <c r="PYJ749" s="479"/>
      <c r="PYK749" s="479"/>
      <c r="PYL749" s="479"/>
      <c r="PYM749" s="479"/>
      <c r="PYN749" s="479"/>
      <c r="PYO749" s="479"/>
      <c r="PYP749" s="479"/>
      <c r="PYQ749" s="479"/>
      <c r="PYR749" s="479"/>
      <c r="PYS749" s="479"/>
      <c r="PYT749" s="479"/>
      <c r="PYU749" s="479"/>
      <c r="PYV749" s="479"/>
      <c r="PYW749" s="479"/>
      <c r="PYX749" s="479"/>
      <c r="PYY749" s="479"/>
      <c r="PYZ749" s="479"/>
      <c r="PZA749" s="479"/>
      <c r="PZB749" s="479"/>
      <c r="PZC749" s="479"/>
      <c r="PZD749" s="479"/>
      <c r="PZE749" s="479"/>
      <c r="PZF749" s="479"/>
      <c r="PZG749" s="479"/>
      <c r="PZH749" s="479"/>
      <c r="PZI749" s="479"/>
      <c r="PZJ749" s="479"/>
      <c r="PZK749" s="479"/>
      <c r="PZL749" s="479"/>
      <c r="PZM749" s="479"/>
      <c r="PZN749" s="479"/>
      <c r="PZO749" s="479"/>
      <c r="PZP749" s="479"/>
      <c r="PZQ749" s="479"/>
      <c r="PZR749" s="479"/>
      <c r="PZS749" s="479"/>
      <c r="PZT749" s="479"/>
      <c r="PZU749" s="479"/>
      <c r="PZV749" s="479"/>
      <c r="PZW749" s="479"/>
      <c r="PZX749" s="479"/>
      <c r="PZY749" s="479"/>
      <c r="PZZ749" s="479"/>
      <c r="QAA749" s="479"/>
      <c r="QAB749" s="479"/>
      <c r="QAC749" s="479"/>
      <c r="QAD749" s="479"/>
      <c r="QAE749" s="479"/>
      <c r="QAF749" s="479"/>
      <c r="QAG749" s="479"/>
      <c r="QAH749" s="479"/>
      <c r="QAI749" s="479"/>
      <c r="QAJ749" s="479"/>
      <c r="QAK749" s="479"/>
      <c r="QAL749" s="479"/>
      <c r="QAM749" s="479"/>
      <c r="QAN749" s="479"/>
      <c r="QAO749" s="479"/>
      <c r="QAP749" s="479"/>
      <c r="QAQ749" s="479"/>
      <c r="QAR749" s="479"/>
      <c r="QAS749" s="479"/>
      <c r="QAT749" s="479"/>
      <c r="QAU749" s="479"/>
      <c r="QAV749" s="479"/>
      <c r="QAW749" s="479"/>
      <c r="QAX749" s="479"/>
      <c r="QAY749" s="479"/>
      <c r="QAZ749" s="479"/>
      <c r="QBA749" s="479"/>
      <c r="QBB749" s="479"/>
      <c r="QBC749" s="479"/>
      <c r="QBD749" s="479"/>
      <c r="QBE749" s="479"/>
      <c r="QBF749" s="479"/>
      <c r="QBG749" s="479"/>
      <c r="QBH749" s="479"/>
      <c r="QBI749" s="479"/>
      <c r="QBJ749" s="479"/>
      <c r="QBK749" s="479"/>
      <c r="QBL749" s="479"/>
      <c r="QBM749" s="479"/>
      <c r="QBN749" s="479"/>
      <c r="QBO749" s="479"/>
      <c r="QBP749" s="479"/>
      <c r="QBQ749" s="479"/>
      <c r="QBR749" s="479"/>
      <c r="QBS749" s="479"/>
      <c r="QBT749" s="479"/>
      <c r="QBU749" s="479"/>
      <c r="QBV749" s="479"/>
      <c r="QBW749" s="479"/>
      <c r="QBX749" s="479"/>
      <c r="QBY749" s="479"/>
      <c r="QBZ749" s="479"/>
      <c r="QCA749" s="479"/>
      <c r="QCB749" s="479"/>
      <c r="QCC749" s="479"/>
      <c r="QCD749" s="479"/>
      <c r="QCE749" s="479"/>
      <c r="QCF749" s="479"/>
      <c r="QCG749" s="479"/>
      <c r="QCH749" s="479"/>
      <c r="QCI749" s="479"/>
      <c r="QCJ749" s="479"/>
      <c r="QCK749" s="479"/>
      <c r="QCL749" s="479"/>
      <c r="QCM749" s="479"/>
      <c r="QCN749" s="479"/>
      <c r="QCO749" s="479"/>
      <c r="QCP749" s="479"/>
      <c r="QCQ749" s="479"/>
      <c r="QCR749" s="479"/>
      <c r="QCS749" s="479"/>
      <c r="QCT749" s="479"/>
      <c r="QCU749" s="479"/>
      <c r="QCV749" s="479"/>
      <c r="QCW749" s="479"/>
      <c r="QCX749" s="479"/>
      <c r="QCY749" s="479"/>
      <c r="QCZ749" s="479"/>
      <c r="QDA749" s="479"/>
      <c r="QDB749" s="479"/>
      <c r="QDC749" s="479"/>
      <c r="QDD749" s="479"/>
      <c r="QDE749" s="479"/>
      <c r="QDF749" s="479"/>
      <c r="QDG749" s="479"/>
      <c r="QDH749" s="479"/>
      <c r="QDI749" s="479"/>
      <c r="QDJ749" s="479"/>
      <c r="QDK749" s="479"/>
      <c r="QDL749" s="479"/>
      <c r="QDM749" s="479"/>
      <c r="QDN749" s="479"/>
      <c r="QDO749" s="479"/>
      <c r="QDP749" s="479"/>
      <c r="QDQ749" s="479"/>
      <c r="QDR749" s="479"/>
      <c r="QDS749" s="479"/>
      <c r="QDT749" s="479"/>
      <c r="QDU749" s="479"/>
      <c r="QDV749" s="479"/>
      <c r="QDW749" s="479"/>
      <c r="QDX749" s="479"/>
      <c r="QDY749" s="479"/>
      <c r="QDZ749" s="479"/>
      <c r="QEA749" s="479"/>
      <c r="QEB749" s="479"/>
      <c r="QEC749" s="479"/>
      <c r="QED749" s="479"/>
      <c r="QEE749" s="479"/>
      <c r="QEF749" s="479"/>
      <c r="QEG749" s="479"/>
      <c r="QEH749" s="479"/>
      <c r="QEI749" s="479"/>
      <c r="QEJ749" s="479"/>
      <c r="QEK749" s="479"/>
      <c r="QEL749" s="479"/>
      <c r="QEM749" s="479"/>
      <c r="QEN749" s="479"/>
      <c r="QEO749" s="479"/>
      <c r="QEP749" s="479"/>
      <c r="QEQ749" s="479"/>
      <c r="QER749" s="479"/>
      <c r="QES749" s="479"/>
      <c r="QET749" s="479"/>
      <c r="QEU749" s="479"/>
      <c r="QEV749" s="479"/>
      <c r="QEW749" s="479"/>
      <c r="QEX749" s="479"/>
      <c r="QEY749" s="479"/>
      <c r="QEZ749" s="479"/>
      <c r="QFA749" s="479"/>
      <c r="QFB749" s="479"/>
      <c r="QFC749" s="479"/>
      <c r="QFD749" s="479"/>
      <c r="QFE749" s="479"/>
      <c r="QFF749" s="479"/>
      <c r="QFG749" s="479"/>
      <c r="QFH749" s="479"/>
      <c r="QFI749" s="479"/>
      <c r="QFJ749" s="479"/>
      <c r="QFK749" s="479"/>
      <c r="QFL749" s="479"/>
      <c r="QFM749" s="479"/>
      <c r="QFN749" s="479"/>
      <c r="QFO749" s="479"/>
      <c r="QFP749" s="479"/>
      <c r="QFQ749" s="479"/>
      <c r="QFR749" s="479"/>
      <c r="QFS749" s="479"/>
      <c r="QFT749" s="479"/>
      <c r="QFU749" s="479"/>
      <c r="QFV749" s="479"/>
      <c r="QFW749" s="479"/>
      <c r="QFX749" s="479"/>
      <c r="QFY749" s="479"/>
      <c r="QFZ749" s="479"/>
      <c r="QGA749" s="479"/>
      <c r="QGB749" s="479"/>
      <c r="QGC749" s="479"/>
      <c r="QGD749" s="479"/>
      <c r="QGE749" s="479"/>
      <c r="QGF749" s="479"/>
      <c r="QGG749" s="479"/>
      <c r="QGH749" s="479"/>
      <c r="QGI749" s="479"/>
      <c r="QGJ749" s="479"/>
      <c r="QGK749" s="479"/>
      <c r="QGL749" s="479"/>
      <c r="QGM749" s="479"/>
      <c r="QGN749" s="479"/>
      <c r="QGO749" s="479"/>
      <c r="QGP749" s="479"/>
      <c r="QGQ749" s="479"/>
      <c r="QGR749" s="479"/>
      <c r="QGS749" s="479"/>
      <c r="QGT749" s="479"/>
      <c r="QGU749" s="479"/>
      <c r="QGV749" s="479"/>
      <c r="QGW749" s="479"/>
      <c r="QGX749" s="479"/>
      <c r="QGY749" s="479"/>
      <c r="QGZ749" s="479"/>
      <c r="QHA749" s="479"/>
      <c r="QHB749" s="479"/>
      <c r="QHC749" s="479"/>
      <c r="QHD749" s="479"/>
      <c r="QHE749" s="479"/>
      <c r="QHF749" s="479"/>
      <c r="QHG749" s="479"/>
      <c r="QHH749" s="479"/>
      <c r="QHI749" s="479"/>
      <c r="QHJ749" s="479"/>
      <c r="QHK749" s="479"/>
      <c r="QHL749" s="479"/>
      <c r="QHM749" s="479"/>
      <c r="QHN749" s="479"/>
      <c r="QHO749" s="479"/>
      <c r="QHP749" s="479"/>
      <c r="QHQ749" s="479"/>
      <c r="QHR749" s="479"/>
      <c r="QHS749" s="479"/>
      <c r="QHT749" s="479"/>
      <c r="QHU749" s="479"/>
      <c r="QHV749" s="479"/>
      <c r="QHW749" s="479"/>
      <c r="QHX749" s="479"/>
      <c r="QHY749" s="479"/>
      <c r="QHZ749" s="479"/>
      <c r="QIA749" s="479"/>
      <c r="QIB749" s="479"/>
      <c r="QIC749" s="479"/>
      <c r="QID749" s="479"/>
      <c r="QIE749" s="479"/>
      <c r="QIF749" s="479"/>
      <c r="QIG749" s="479"/>
      <c r="QIH749" s="479"/>
      <c r="QII749" s="479"/>
      <c r="QIJ749" s="479"/>
      <c r="QIK749" s="479"/>
      <c r="QIL749" s="479"/>
      <c r="QIM749" s="479"/>
      <c r="QIN749" s="479"/>
      <c r="QIO749" s="479"/>
      <c r="QIP749" s="479"/>
      <c r="QIQ749" s="479"/>
      <c r="QIR749" s="479"/>
      <c r="QIS749" s="479"/>
      <c r="QIT749" s="479"/>
      <c r="QIU749" s="479"/>
      <c r="QIV749" s="479"/>
      <c r="QIW749" s="479"/>
      <c r="QIX749" s="479"/>
      <c r="QIY749" s="479"/>
      <c r="QIZ749" s="479"/>
      <c r="QJA749" s="479"/>
      <c r="QJB749" s="479"/>
      <c r="QJC749" s="479"/>
      <c r="QJD749" s="479"/>
      <c r="QJE749" s="479"/>
      <c r="QJF749" s="479"/>
      <c r="QJG749" s="479"/>
      <c r="QJH749" s="479"/>
      <c r="QJI749" s="479"/>
      <c r="QJJ749" s="479"/>
      <c r="QJK749" s="479"/>
      <c r="QJL749" s="479"/>
      <c r="QJM749" s="479"/>
      <c r="QJN749" s="479"/>
      <c r="QJO749" s="479"/>
      <c r="QJP749" s="479"/>
      <c r="QJQ749" s="479"/>
      <c r="QJR749" s="479"/>
      <c r="QJS749" s="479"/>
      <c r="QJT749" s="479"/>
      <c r="QJU749" s="479"/>
      <c r="QJV749" s="479"/>
      <c r="QJW749" s="479"/>
      <c r="QJX749" s="479"/>
      <c r="QJY749" s="479"/>
      <c r="QJZ749" s="479"/>
      <c r="QKA749" s="479"/>
      <c r="QKB749" s="479"/>
      <c r="QKC749" s="479"/>
      <c r="QKD749" s="479"/>
      <c r="QKE749" s="479"/>
      <c r="QKF749" s="479"/>
      <c r="QKG749" s="479"/>
      <c r="QKH749" s="479"/>
      <c r="QKI749" s="479"/>
      <c r="QKJ749" s="479"/>
      <c r="QKK749" s="479"/>
      <c r="QKL749" s="479"/>
      <c r="QKM749" s="479"/>
      <c r="QKN749" s="479"/>
      <c r="QKO749" s="479"/>
      <c r="QKP749" s="479"/>
      <c r="QKQ749" s="479"/>
      <c r="QKR749" s="479"/>
      <c r="QKS749" s="479"/>
      <c r="QKT749" s="479"/>
      <c r="QKU749" s="479"/>
      <c r="QKV749" s="479"/>
      <c r="QKW749" s="479"/>
      <c r="QKX749" s="479"/>
      <c r="QKY749" s="479"/>
      <c r="QKZ749" s="479"/>
      <c r="QLA749" s="479"/>
      <c r="QLB749" s="479"/>
      <c r="QLC749" s="479"/>
      <c r="QLD749" s="479"/>
      <c r="QLE749" s="479"/>
      <c r="QLF749" s="479"/>
      <c r="QLG749" s="479"/>
      <c r="QLH749" s="479"/>
      <c r="QLI749" s="479"/>
      <c r="QLJ749" s="479"/>
      <c r="QLK749" s="479"/>
      <c r="QLL749" s="479"/>
      <c r="QLM749" s="479"/>
      <c r="QLN749" s="479"/>
      <c r="QLO749" s="479"/>
      <c r="QLP749" s="479"/>
      <c r="QLQ749" s="479"/>
      <c r="QLR749" s="479"/>
      <c r="QLS749" s="479"/>
      <c r="QLT749" s="479"/>
      <c r="QLU749" s="479"/>
      <c r="QLV749" s="479"/>
      <c r="QLW749" s="479"/>
      <c r="QLX749" s="479"/>
      <c r="QLY749" s="479"/>
      <c r="QLZ749" s="479"/>
      <c r="QMA749" s="479"/>
      <c r="QMB749" s="479"/>
      <c r="QMC749" s="479"/>
      <c r="QMD749" s="479"/>
      <c r="QME749" s="479"/>
      <c r="QMF749" s="479"/>
      <c r="QMG749" s="479"/>
      <c r="QMH749" s="479"/>
      <c r="QMI749" s="479"/>
      <c r="QMJ749" s="479"/>
      <c r="QMK749" s="479"/>
      <c r="QML749" s="479"/>
      <c r="QMM749" s="479"/>
      <c r="QMN749" s="479"/>
      <c r="QMO749" s="479"/>
      <c r="QMP749" s="479"/>
      <c r="QMQ749" s="479"/>
      <c r="QMR749" s="479"/>
      <c r="QMS749" s="479"/>
      <c r="QMT749" s="479"/>
      <c r="QMU749" s="479"/>
      <c r="QMV749" s="479"/>
      <c r="QMW749" s="479"/>
      <c r="QMX749" s="479"/>
      <c r="QMY749" s="479"/>
      <c r="QMZ749" s="479"/>
      <c r="QNA749" s="479"/>
      <c r="QNB749" s="479"/>
      <c r="QNC749" s="479"/>
      <c r="QND749" s="479"/>
      <c r="QNE749" s="479"/>
      <c r="QNF749" s="479"/>
      <c r="QNG749" s="479"/>
      <c r="QNH749" s="479"/>
      <c r="QNI749" s="479"/>
      <c r="QNJ749" s="479"/>
      <c r="QNK749" s="479"/>
      <c r="QNL749" s="479"/>
      <c r="QNM749" s="479"/>
      <c r="QNN749" s="479"/>
      <c r="QNO749" s="479"/>
      <c r="QNP749" s="479"/>
      <c r="QNQ749" s="479"/>
      <c r="QNR749" s="479"/>
      <c r="QNS749" s="479"/>
      <c r="QNT749" s="479"/>
      <c r="QNU749" s="479"/>
      <c r="QNV749" s="479"/>
      <c r="QNW749" s="479"/>
      <c r="QNX749" s="479"/>
      <c r="QNY749" s="479"/>
      <c r="QNZ749" s="479"/>
      <c r="QOA749" s="479"/>
      <c r="QOB749" s="479"/>
      <c r="QOC749" s="479"/>
      <c r="QOD749" s="479"/>
      <c r="QOE749" s="479"/>
      <c r="QOF749" s="479"/>
      <c r="QOG749" s="479"/>
      <c r="QOH749" s="479"/>
      <c r="QOI749" s="479"/>
      <c r="QOJ749" s="479"/>
      <c r="QOK749" s="479"/>
      <c r="QOL749" s="479"/>
      <c r="QOM749" s="479"/>
      <c r="QON749" s="479"/>
      <c r="QOO749" s="479"/>
      <c r="QOP749" s="479"/>
      <c r="QOQ749" s="479"/>
      <c r="QOR749" s="479"/>
      <c r="QOS749" s="479"/>
      <c r="QOT749" s="479"/>
      <c r="QOU749" s="479"/>
      <c r="QOV749" s="479"/>
      <c r="QOW749" s="479"/>
      <c r="QOX749" s="479"/>
      <c r="QOY749" s="479"/>
      <c r="QOZ749" s="479"/>
      <c r="QPA749" s="479"/>
      <c r="QPB749" s="479"/>
      <c r="QPC749" s="479"/>
      <c r="QPD749" s="479"/>
      <c r="QPE749" s="479"/>
      <c r="QPF749" s="479"/>
      <c r="QPG749" s="479"/>
      <c r="QPH749" s="479"/>
      <c r="QPI749" s="479"/>
      <c r="QPJ749" s="479"/>
      <c r="QPK749" s="479"/>
      <c r="QPL749" s="479"/>
      <c r="QPM749" s="479"/>
      <c r="QPN749" s="479"/>
      <c r="QPO749" s="479"/>
      <c r="QPP749" s="479"/>
      <c r="QPQ749" s="479"/>
      <c r="QPR749" s="479"/>
      <c r="QPS749" s="479"/>
      <c r="QPT749" s="479"/>
      <c r="QPU749" s="479"/>
      <c r="QPV749" s="479"/>
      <c r="QPW749" s="479"/>
      <c r="QPX749" s="479"/>
      <c r="QPY749" s="479"/>
      <c r="QPZ749" s="479"/>
      <c r="QQA749" s="479"/>
      <c r="QQB749" s="479"/>
      <c r="QQC749" s="479"/>
      <c r="QQD749" s="479"/>
      <c r="QQE749" s="479"/>
      <c r="QQF749" s="479"/>
      <c r="QQG749" s="479"/>
      <c r="QQH749" s="479"/>
      <c r="QQI749" s="479"/>
      <c r="QQJ749" s="479"/>
      <c r="QQK749" s="479"/>
      <c r="QQL749" s="479"/>
      <c r="QQM749" s="479"/>
      <c r="QQN749" s="479"/>
      <c r="QQO749" s="479"/>
      <c r="QQP749" s="479"/>
      <c r="QQQ749" s="479"/>
      <c r="QQR749" s="479"/>
      <c r="QQS749" s="479"/>
      <c r="QQT749" s="479"/>
      <c r="QQU749" s="479"/>
      <c r="QQV749" s="479"/>
      <c r="QQW749" s="479"/>
      <c r="QQX749" s="479"/>
      <c r="QQY749" s="479"/>
      <c r="QQZ749" s="479"/>
      <c r="QRA749" s="479"/>
      <c r="QRB749" s="479"/>
      <c r="QRC749" s="479"/>
      <c r="QRD749" s="479"/>
      <c r="QRE749" s="479"/>
      <c r="QRF749" s="479"/>
      <c r="QRG749" s="479"/>
      <c r="QRH749" s="479"/>
      <c r="QRI749" s="479"/>
      <c r="QRJ749" s="479"/>
      <c r="QRK749" s="479"/>
      <c r="QRL749" s="479"/>
      <c r="QRM749" s="479"/>
      <c r="QRN749" s="479"/>
      <c r="QRO749" s="479"/>
      <c r="QRP749" s="479"/>
      <c r="QRQ749" s="479"/>
      <c r="QRR749" s="479"/>
      <c r="QRS749" s="479"/>
      <c r="QRT749" s="479"/>
      <c r="QRU749" s="479"/>
      <c r="QRV749" s="479"/>
      <c r="QRW749" s="479"/>
      <c r="QRX749" s="479"/>
      <c r="QRY749" s="479"/>
      <c r="QRZ749" s="479"/>
      <c r="QSA749" s="479"/>
      <c r="QSB749" s="479"/>
      <c r="QSC749" s="479"/>
      <c r="QSD749" s="479"/>
      <c r="QSE749" s="479"/>
      <c r="QSF749" s="479"/>
      <c r="QSG749" s="479"/>
      <c r="QSH749" s="479"/>
      <c r="QSI749" s="479"/>
      <c r="QSJ749" s="479"/>
      <c r="QSK749" s="479"/>
      <c r="QSL749" s="479"/>
      <c r="QSM749" s="479"/>
      <c r="QSN749" s="479"/>
      <c r="QSO749" s="479"/>
      <c r="QSP749" s="479"/>
      <c r="QSQ749" s="479"/>
      <c r="QSR749" s="479"/>
      <c r="QSS749" s="479"/>
      <c r="QST749" s="479"/>
      <c r="QSU749" s="479"/>
      <c r="QSV749" s="479"/>
      <c r="QSW749" s="479"/>
      <c r="QSX749" s="479"/>
      <c r="QSY749" s="479"/>
      <c r="QSZ749" s="479"/>
      <c r="QTA749" s="479"/>
      <c r="QTB749" s="479"/>
      <c r="QTC749" s="479"/>
      <c r="QTD749" s="479"/>
      <c r="QTE749" s="479"/>
      <c r="QTF749" s="479"/>
      <c r="QTG749" s="479"/>
      <c r="QTH749" s="479"/>
      <c r="QTI749" s="479"/>
      <c r="QTJ749" s="479"/>
      <c r="QTK749" s="479"/>
      <c r="QTL749" s="479"/>
      <c r="QTM749" s="479"/>
      <c r="QTN749" s="479"/>
      <c r="QTO749" s="479"/>
      <c r="QTP749" s="479"/>
      <c r="QTQ749" s="479"/>
      <c r="QTR749" s="479"/>
      <c r="QTS749" s="479"/>
      <c r="QTT749" s="479"/>
      <c r="QTU749" s="479"/>
      <c r="QTV749" s="479"/>
      <c r="QTW749" s="479"/>
      <c r="QTX749" s="479"/>
      <c r="QTY749" s="479"/>
      <c r="QTZ749" s="479"/>
      <c r="QUA749" s="479"/>
      <c r="QUB749" s="479"/>
      <c r="QUC749" s="479"/>
      <c r="QUD749" s="479"/>
      <c r="QUE749" s="479"/>
      <c r="QUF749" s="479"/>
      <c r="QUG749" s="479"/>
      <c r="QUH749" s="479"/>
      <c r="QUI749" s="479"/>
      <c r="QUJ749" s="479"/>
      <c r="QUK749" s="479"/>
      <c r="QUL749" s="479"/>
      <c r="QUM749" s="479"/>
      <c r="QUN749" s="479"/>
      <c r="QUO749" s="479"/>
      <c r="QUP749" s="479"/>
      <c r="QUQ749" s="479"/>
      <c r="QUR749" s="479"/>
      <c r="QUS749" s="479"/>
      <c r="QUT749" s="479"/>
      <c r="QUU749" s="479"/>
      <c r="QUV749" s="479"/>
      <c r="QUW749" s="479"/>
      <c r="QUX749" s="479"/>
      <c r="QUY749" s="479"/>
      <c r="QUZ749" s="479"/>
      <c r="QVA749" s="479"/>
      <c r="QVB749" s="479"/>
      <c r="QVC749" s="479"/>
      <c r="QVD749" s="479"/>
      <c r="QVE749" s="479"/>
      <c r="QVF749" s="479"/>
      <c r="QVG749" s="479"/>
      <c r="QVH749" s="479"/>
      <c r="QVI749" s="479"/>
      <c r="QVJ749" s="479"/>
      <c r="QVK749" s="479"/>
      <c r="QVL749" s="479"/>
      <c r="QVM749" s="479"/>
      <c r="QVN749" s="479"/>
      <c r="QVO749" s="479"/>
      <c r="QVP749" s="479"/>
      <c r="QVQ749" s="479"/>
      <c r="QVR749" s="479"/>
      <c r="QVS749" s="479"/>
      <c r="QVT749" s="479"/>
      <c r="QVU749" s="479"/>
      <c r="QVV749" s="479"/>
      <c r="QVW749" s="479"/>
      <c r="QVX749" s="479"/>
      <c r="QVY749" s="479"/>
      <c r="QVZ749" s="479"/>
      <c r="QWA749" s="479"/>
      <c r="QWB749" s="479"/>
      <c r="QWC749" s="479"/>
      <c r="QWD749" s="479"/>
      <c r="QWE749" s="479"/>
      <c r="QWF749" s="479"/>
      <c r="QWG749" s="479"/>
      <c r="QWH749" s="479"/>
      <c r="QWI749" s="479"/>
      <c r="QWJ749" s="479"/>
      <c r="QWK749" s="479"/>
      <c r="QWL749" s="479"/>
      <c r="QWM749" s="479"/>
      <c r="QWN749" s="479"/>
      <c r="QWO749" s="479"/>
      <c r="QWP749" s="479"/>
      <c r="QWQ749" s="479"/>
      <c r="QWR749" s="479"/>
      <c r="QWS749" s="479"/>
      <c r="QWT749" s="479"/>
      <c r="QWU749" s="479"/>
      <c r="QWV749" s="479"/>
      <c r="QWW749" s="479"/>
      <c r="QWX749" s="479"/>
      <c r="QWY749" s="479"/>
      <c r="QWZ749" s="479"/>
      <c r="QXA749" s="479"/>
      <c r="QXB749" s="479"/>
      <c r="QXC749" s="479"/>
      <c r="QXD749" s="479"/>
      <c r="QXE749" s="479"/>
      <c r="QXF749" s="479"/>
      <c r="QXG749" s="479"/>
      <c r="QXH749" s="479"/>
      <c r="QXI749" s="479"/>
      <c r="QXJ749" s="479"/>
      <c r="QXK749" s="479"/>
      <c r="QXL749" s="479"/>
      <c r="QXM749" s="479"/>
      <c r="QXN749" s="479"/>
      <c r="QXO749" s="479"/>
      <c r="QXP749" s="479"/>
      <c r="QXQ749" s="479"/>
      <c r="QXR749" s="479"/>
      <c r="QXS749" s="479"/>
      <c r="QXT749" s="479"/>
      <c r="QXU749" s="479"/>
      <c r="QXV749" s="479"/>
      <c r="QXW749" s="479"/>
      <c r="QXX749" s="479"/>
      <c r="QXY749" s="479"/>
      <c r="QXZ749" s="479"/>
      <c r="QYA749" s="479"/>
      <c r="QYB749" s="479"/>
      <c r="QYC749" s="479"/>
      <c r="QYD749" s="479"/>
      <c r="QYE749" s="479"/>
      <c r="QYF749" s="479"/>
      <c r="QYG749" s="479"/>
      <c r="QYH749" s="479"/>
      <c r="QYI749" s="479"/>
      <c r="QYJ749" s="479"/>
      <c r="QYK749" s="479"/>
      <c r="QYL749" s="479"/>
      <c r="QYM749" s="479"/>
      <c r="QYN749" s="479"/>
      <c r="QYO749" s="479"/>
      <c r="QYP749" s="479"/>
      <c r="QYQ749" s="479"/>
      <c r="QYR749" s="479"/>
      <c r="QYS749" s="479"/>
      <c r="QYT749" s="479"/>
      <c r="QYU749" s="479"/>
      <c r="QYV749" s="479"/>
      <c r="QYW749" s="479"/>
      <c r="QYX749" s="479"/>
      <c r="QYY749" s="479"/>
      <c r="QYZ749" s="479"/>
      <c r="QZA749" s="479"/>
      <c r="QZB749" s="479"/>
      <c r="QZC749" s="479"/>
      <c r="QZD749" s="479"/>
      <c r="QZE749" s="479"/>
      <c r="QZF749" s="479"/>
      <c r="QZG749" s="479"/>
      <c r="QZH749" s="479"/>
      <c r="QZI749" s="479"/>
      <c r="QZJ749" s="479"/>
      <c r="QZK749" s="479"/>
      <c r="QZL749" s="479"/>
      <c r="QZM749" s="479"/>
      <c r="QZN749" s="479"/>
      <c r="QZO749" s="479"/>
      <c r="QZP749" s="479"/>
      <c r="QZQ749" s="479"/>
      <c r="QZR749" s="479"/>
      <c r="QZS749" s="479"/>
      <c r="QZT749" s="479"/>
      <c r="QZU749" s="479"/>
      <c r="QZV749" s="479"/>
      <c r="QZW749" s="479"/>
      <c r="QZX749" s="479"/>
      <c r="QZY749" s="479"/>
      <c r="QZZ749" s="479"/>
      <c r="RAA749" s="479"/>
      <c r="RAB749" s="479"/>
      <c r="RAC749" s="479"/>
      <c r="RAD749" s="479"/>
      <c r="RAE749" s="479"/>
      <c r="RAF749" s="479"/>
      <c r="RAG749" s="479"/>
      <c r="RAH749" s="479"/>
      <c r="RAI749" s="479"/>
      <c r="RAJ749" s="479"/>
      <c r="RAK749" s="479"/>
      <c r="RAL749" s="479"/>
      <c r="RAM749" s="479"/>
      <c r="RAN749" s="479"/>
      <c r="RAO749" s="479"/>
      <c r="RAP749" s="479"/>
      <c r="RAQ749" s="479"/>
      <c r="RAR749" s="479"/>
      <c r="RAS749" s="479"/>
      <c r="RAT749" s="479"/>
      <c r="RAU749" s="479"/>
      <c r="RAV749" s="479"/>
      <c r="RAW749" s="479"/>
      <c r="RAX749" s="479"/>
      <c r="RAY749" s="479"/>
      <c r="RAZ749" s="479"/>
      <c r="RBA749" s="479"/>
      <c r="RBB749" s="479"/>
      <c r="RBC749" s="479"/>
      <c r="RBD749" s="479"/>
      <c r="RBE749" s="479"/>
      <c r="RBF749" s="479"/>
      <c r="RBG749" s="479"/>
      <c r="RBH749" s="479"/>
      <c r="RBI749" s="479"/>
      <c r="RBJ749" s="479"/>
      <c r="RBK749" s="479"/>
      <c r="RBL749" s="479"/>
      <c r="RBM749" s="479"/>
      <c r="RBN749" s="479"/>
      <c r="RBO749" s="479"/>
      <c r="RBP749" s="479"/>
      <c r="RBQ749" s="479"/>
      <c r="RBR749" s="479"/>
      <c r="RBS749" s="479"/>
      <c r="RBT749" s="479"/>
      <c r="RBU749" s="479"/>
      <c r="RBV749" s="479"/>
      <c r="RBW749" s="479"/>
      <c r="RBX749" s="479"/>
      <c r="RBY749" s="479"/>
      <c r="RBZ749" s="479"/>
      <c r="RCA749" s="479"/>
      <c r="RCB749" s="479"/>
      <c r="RCC749" s="479"/>
      <c r="RCD749" s="479"/>
      <c r="RCE749" s="479"/>
      <c r="RCF749" s="479"/>
      <c r="RCG749" s="479"/>
      <c r="RCH749" s="479"/>
      <c r="RCI749" s="479"/>
      <c r="RCJ749" s="479"/>
      <c r="RCK749" s="479"/>
      <c r="RCL749" s="479"/>
      <c r="RCM749" s="479"/>
      <c r="RCN749" s="479"/>
      <c r="RCO749" s="479"/>
      <c r="RCP749" s="479"/>
      <c r="RCQ749" s="479"/>
      <c r="RCR749" s="479"/>
      <c r="RCS749" s="479"/>
      <c r="RCT749" s="479"/>
      <c r="RCU749" s="479"/>
      <c r="RCV749" s="479"/>
      <c r="RCW749" s="479"/>
      <c r="RCX749" s="479"/>
      <c r="RCY749" s="479"/>
      <c r="RCZ749" s="479"/>
      <c r="RDA749" s="479"/>
      <c r="RDB749" s="479"/>
      <c r="RDC749" s="479"/>
      <c r="RDD749" s="479"/>
      <c r="RDE749" s="479"/>
      <c r="RDF749" s="479"/>
      <c r="RDG749" s="479"/>
      <c r="RDH749" s="479"/>
      <c r="RDI749" s="479"/>
      <c r="RDJ749" s="479"/>
      <c r="RDK749" s="479"/>
      <c r="RDL749" s="479"/>
      <c r="RDM749" s="479"/>
      <c r="RDN749" s="479"/>
      <c r="RDO749" s="479"/>
      <c r="RDP749" s="479"/>
      <c r="RDQ749" s="479"/>
      <c r="RDR749" s="479"/>
      <c r="RDS749" s="479"/>
      <c r="RDT749" s="479"/>
      <c r="RDU749" s="479"/>
      <c r="RDV749" s="479"/>
      <c r="RDW749" s="479"/>
      <c r="RDX749" s="479"/>
      <c r="RDY749" s="479"/>
      <c r="RDZ749" s="479"/>
      <c r="REA749" s="479"/>
      <c r="REB749" s="479"/>
      <c r="REC749" s="479"/>
      <c r="RED749" s="479"/>
      <c r="REE749" s="479"/>
      <c r="REF749" s="479"/>
      <c r="REG749" s="479"/>
      <c r="REH749" s="479"/>
      <c r="REI749" s="479"/>
      <c r="REJ749" s="479"/>
      <c r="REK749" s="479"/>
      <c r="REL749" s="479"/>
      <c r="REM749" s="479"/>
      <c r="REN749" s="479"/>
      <c r="REO749" s="479"/>
      <c r="REP749" s="479"/>
      <c r="REQ749" s="479"/>
      <c r="RER749" s="479"/>
      <c r="RES749" s="479"/>
      <c r="RET749" s="479"/>
      <c r="REU749" s="479"/>
      <c r="REV749" s="479"/>
      <c r="REW749" s="479"/>
      <c r="REX749" s="479"/>
      <c r="REY749" s="479"/>
      <c r="REZ749" s="479"/>
      <c r="RFA749" s="479"/>
      <c r="RFB749" s="479"/>
      <c r="RFC749" s="479"/>
      <c r="RFD749" s="479"/>
      <c r="RFE749" s="479"/>
      <c r="RFF749" s="479"/>
      <c r="RFG749" s="479"/>
      <c r="RFH749" s="479"/>
      <c r="RFI749" s="479"/>
      <c r="RFJ749" s="479"/>
      <c r="RFK749" s="479"/>
      <c r="RFL749" s="479"/>
      <c r="RFM749" s="479"/>
      <c r="RFN749" s="479"/>
      <c r="RFO749" s="479"/>
      <c r="RFP749" s="479"/>
      <c r="RFQ749" s="479"/>
      <c r="RFR749" s="479"/>
      <c r="RFS749" s="479"/>
      <c r="RFT749" s="479"/>
      <c r="RFU749" s="479"/>
      <c r="RFV749" s="479"/>
      <c r="RFW749" s="479"/>
      <c r="RFX749" s="479"/>
      <c r="RFY749" s="479"/>
      <c r="RFZ749" s="479"/>
      <c r="RGA749" s="479"/>
      <c r="RGB749" s="479"/>
      <c r="RGC749" s="479"/>
      <c r="RGD749" s="479"/>
      <c r="RGE749" s="479"/>
      <c r="RGF749" s="479"/>
      <c r="RGG749" s="479"/>
      <c r="RGH749" s="479"/>
      <c r="RGI749" s="479"/>
      <c r="RGJ749" s="479"/>
      <c r="RGK749" s="479"/>
      <c r="RGL749" s="479"/>
      <c r="RGM749" s="479"/>
      <c r="RGN749" s="479"/>
      <c r="RGO749" s="479"/>
      <c r="RGP749" s="479"/>
      <c r="RGQ749" s="479"/>
      <c r="RGR749" s="479"/>
      <c r="RGS749" s="479"/>
      <c r="RGT749" s="479"/>
      <c r="RGU749" s="479"/>
      <c r="RGV749" s="479"/>
      <c r="RGW749" s="479"/>
      <c r="RGX749" s="479"/>
      <c r="RGY749" s="479"/>
      <c r="RGZ749" s="479"/>
      <c r="RHA749" s="479"/>
      <c r="RHB749" s="479"/>
      <c r="RHC749" s="479"/>
      <c r="RHD749" s="479"/>
      <c r="RHE749" s="479"/>
      <c r="RHF749" s="479"/>
      <c r="RHG749" s="479"/>
      <c r="RHH749" s="479"/>
      <c r="RHI749" s="479"/>
      <c r="RHJ749" s="479"/>
      <c r="RHK749" s="479"/>
      <c r="RHL749" s="479"/>
      <c r="RHM749" s="479"/>
      <c r="RHN749" s="479"/>
      <c r="RHO749" s="479"/>
      <c r="RHP749" s="479"/>
      <c r="RHQ749" s="479"/>
      <c r="RHR749" s="479"/>
      <c r="RHS749" s="479"/>
      <c r="RHT749" s="479"/>
      <c r="RHU749" s="479"/>
      <c r="RHV749" s="479"/>
      <c r="RHW749" s="479"/>
      <c r="RHX749" s="479"/>
      <c r="RHY749" s="479"/>
      <c r="RHZ749" s="479"/>
      <c r="RIA749" s="479"/>
      <c r="RIB749" s="479"/>
      <c r="RIC749" s="479"/>
      <c r="RID749" s="479"/>
      <c r="RIE749" s="479"/>
      <c r="RIF749" s="479"/>
      <c r="RIG749" s="479"/>
      <c r="RIH749" s="479"/>
      <c r="RII749" s="479"/>
      <c r="RIJ749" s="479"/>
      <c r="RIK749" s="479"/>
      <c r="RIL749" s="479"/>
      <c r="RIM749" s="479"/>
      <c r="RIN749" s="479"/>
      <c r="RIO749" s="479"/>
      <c r="RIP749" s="479"/>
      <c r="RIQ749" s="479"/>
      <c r="RIR749" s="479"/>
      <c r="RIS749" s="479"/>
      <c r="RIT749" s="479"/>
      <c r="RIU749" s="479"/>
      <c r="RIV749" s="479"/>
      <c r="RIW749" s="479"/>
      <c r="RIX749" s="479"/>
      <c r="RIY749" s="479"/>
      <c r="RIZ749" s="479"/>
      <c r="RJA749" s="479"/>
      <c r="RJB749" s="479"/>
      <c r="RJC749" s="479"/>
      <c r="RJD749" s="479"/>
      <c r="RJE749" s="479"/>
      <c r="RJF749" s="479"/>
      <c r="RJG749" s="479"/>
      <c r="RJH749" s="479"/>
      <c r="RJI749" s="479"/>
      <c r="RJJ749" s="479"/>
      <c r="RJK749" s="479"/>
      <c r="RJL749" s="479"/>
      <c r="RJM749" s="479"/>
      <c r="RJN749" s="479"/>
      <c r="RJO749" s="479"/>
      <c r="RJP749" s="479"/>
      <c r="RJQ749" s="479"/>
      <c r="RJR749" s="479"/>
      <c r="RJS749" s="479"/>
      <c r="RJT749" s="479"/>
      <c r="RJU749" s="479"/>
      <c r="RJV749" s="479"/>
      <c r="RJW749" s="479"/>
      <c r="RJX749" s="479"/>
      <c r="RJY749" s="479"/>
      <c r="RJZ749" s="479"/>
      <c r="RKA749" s="479"/>
      <c r="RKB749" s="479"/>
      <c r="RKC749" s="479"/>
      <c r="RKD749" s="479"/>
      <c r="RKE749" s="479"/>
      <c r="RKF749" s="479"/>
      <c r="RKG749" s="479"/>
      <c r="RKH749" s="479"/>
      <c r="RKI749" s="479"/>
      <c r="RKJ749" s="479"/>
      <c r="RKK749" s="479"/>
      <c r="RKL749" s="479"/>
      <c r="RKM749" s="479"/>
      <c r="RKN749" s="479"/>
      <c r="RKO749" s="479"/>
      <c r="RKP749" s="479"/>
      <c r="RKQ749" s="479"/>
      <c r="RKR749" s="479"/>
      <c r="RKS749" s="479"/>
      <c r="RKT749" s="479"/>
      <c r="RKU749" s="479"/>
      <c r="RKV749" s="479"/>
      <c r="RKW749" s="479"/>
      <c r="RKX749" s="479"/>
      <c r="RKY749" s="479"/>
      <c r="RKZ749" s="479"/>
      <c r="RLA749" s="479"/>
      <c r="RLB749" s="479"/>
      <c r="RLC749" s="479"/>
      <c r="RLD749" s="479"/>
      <c r="RLE749" s="479"/>
      <c r="RLF749" s="479"/>
      <c r="RLG749" s="479"/>
      <c r="RLH749" s="479"/>
      <c r="RLI749" s="479"/>
      <c r="RLJ749" s="479"/>
      <c r="RLK749" s="479"/>
      <c r="RLL749" s="479"/>
      <c r="RLM749" s="479"/>
      <c r="RLN749" s="479"/>
      <c r="RLO749" s="479"/>
      <c r="RLP749" s="479"/>
      <c r="RLQ749" s="479"/>
      <c r="RLR749" s="479"/>
      <c r="RLS749" s="479"/>
      <c r="RLT749" s="479"/>
      <c r="RLU749" s="479"/>
      <c r="RLV749" s="479"/>
      <c r="RLW749" s="479"/>
      <c r="RLX749" s="479"/>
      <c r="RLY749" s="479"/>
      <c r="RLZ749" s="479"/>
      <c r="RMA749" s="479"/>
      <c r="RMB749" s="479"/>
      <c r="RMC749" s="479"/>
      <c r="RMD749" s="479"/>
      <c r="RME749" s="479"/>
      <c r="RMF749" s="479"/>
      <c r="RMG749" s="479"/>
      <c r="RMH749" s="479"/>
      <c r="RMI749" s="479"/>
      <c r="RMJ749" s="479"/>
      <c r="RMK749" s="479"/>
      <c r="RML749" s="479"/>
      <c r="RMM749" s="479"/>
      <c r="RMN749" s="479"/>
      <c r="RMO749" s="479"/>
      <c r="RMP749" s="479"/>
      <c r="RMQ749" s="479"/>
      <c r="RMR749" s="479"/>
      <c r="RMS749" s="479"/>
      <c r="RMT749" s="479"/>
      <c r="RMU749" s="479"/>
      <c r="RMV749" s="479"/>
      <c r="RMW749" s="479"/>
      <c r="RMX749" s="479"/>
      <c r="RMY749" s="479"/>
      <c r="RMZ749" s="479"/>
      <c r="RNA749" s="479"/>
      <c r="RNB749" s="479"/>
      <c r="RNC749" s="479"/>
      <c r="RND749" s="479"/>
      <c r="RNE749" s="479"/>
      <c r="RNF749" s="479"/>
      <c r="RNG749" s="479"/>
      <c r="RNH749" s="479"/>
      <c r="RNI749" s="479"/>
      <c r="RNJ749" s="479"/>
      <c r="RNK749" s="479"/>
      <c r="RNL749" s="479"/>
      <c r="RNM749" s="479"/>
      <c r="RNN749" s="479"/>
      <c r="RNO749" s="479"/>
      <c r="RNP749" s="479"/>
      <c r="RNQ749" s="479"/>
      <c r="RNR749" s="479"/>
      <c r="RNS749" s="479"/>
      <c r="RNT749" s="479"/>
      <c r="RNU749" s="479"/>
      <c r="RNV749" s="479"/>
      <c r="RNW749" s="479"/>
      <c r="RNX749" s="479"/>
      <c r="RNY749" s="479"/>
      <c r="RNZ749" s="479"/>
      <c r="ROA749" s="479"/>
      <c r="ROB749" s="479"/>
      <c r="ROC749" s="479"/>
      <c r="ROD749" s="479"/>
      <c r="ROE749" s="479"/>
      <c r="ROF749" s="479"/>
      <c r="ROG749" s="479"/>
      <c r="ROH749" s="479"/>
      <c r="ROI749" s="479"/>
      <c r="ROJ749" s="479"/>
      <c r="ROK749" s="479"/>
      <c r="ROL749" s="479"/>
      <c r="ROM749" s="479"/>
      <c r="RON749" s="479"/>
      <c r="ROO749" s="479"/>
      <c r="ROP749" s="479"/>
      <c r="ROQ749" s="479"/>
      <c r="ROR749" s="479"/>
      <c r="ROS749" s="479"/>
      <c r="ROT749" s="479"/>
      <c r="ROU749" s="479"/>
      <c r="ROV749" s="479"/>
      <c r="ROW749" s="479"/>
      <c r="ROX749" s="479"/>
      <c r="ROY749" s="479"/>
      <c r="ROZ749" s="479"/>
      <c r="RPA749" s="479"/>
      <c r="RPB749" s="479"/>
      <c r="RPC749" s="479"/>
      <c r="RPD749" s="479"/>
      <c r="RPE749" s="479"/>
      <c r="RPF749" s="479"/>
      <c r="RPG749" s="479"/>
      <c r="RPH749" s="479"/>
      <c r="RPI749" s="479"/>
      <c r="RPJ749" s="479"/>
      <c r="RPK749" s="479"/>
      <c r="RPL749" s="479"/>
      <c r="RPM749" s="479"/>
      <c r="RPN749" s="479"/>
      <c r="RPO749" s="479"/>
      <c r="RPP749" s="479"/>
      <c r="RPQ749" s="479"/>
      <c r="RPR749" s="479"/>
      <c r="RPS749" s="479"/>
      <c r="RPT749" s="479"/>
      <c r="RPU749" s="479"/>
      <c r="RPV749" s="479"/>
      <c r="RPW749" s="479"/>
      <c r="RPX749" s="479"/>
      <c r="RPY749" s="479"/>
      <c r="RPZ749" s="479"/>
      <c r="RQA749" s="479"/>
      <c r="RQB749" s="479"/>
      <c r="RQC749" s="479"/>
      <c r="RQD749" s="479"/>
      <c r="RQE749" s="479"/>
      <c r="RQF749" s="479"/>
      <c r="RQG749" s="479"/>
      <c r="RQH749" s="479"/>
      <c r="RQI749" s="479"/>
      <c r="RQJ749" s="479"/>
      <c r="RQK749" s="479"/>
      <c r="RQL749" s="479"/>
      <c r="RQM749" s="479"/>
      <c r="RQN749" s="479"/>
      <c r="RQO749" s="479"/>
      <c r="RQP749" s="479"/>
      <c r="RQQ749" s="479"/>
      <c r="RQR749" s="479"/>
      <c r="RQS749" s="479"/>
      <c r="RQT749" s="479"/>
      <c r="RQU749" s="479"/>
      <c r="RQV749" s="479"/>
      <c r="RQW749" s="479"/>
      <c r="RQX749" s="479"/>
      <c r="RQY749" s="479"/>
      <c r="RQZ749" s="479"/>
      <c r="RRA749" s="479"/>
      <c r="RRB749" s="479"/>
      <c r="RRC749" s="479"/>
      <c r="RRD749" s="479"/>
      <c r="RRE749" s="479"/>
      <c r="RRF749" s="479"/>
      <c r="RRG749" s="479"/>
      <c r="RRH749" s="479"/>
      <c r="RRI749" s="479"/>
      <c r="RRJ749" s="479"/>
      <c r="RRK749" s="479"/>
      <c r="RRL749" s="479"/>
      <c r="RRM749" s="479"/>
      <c r="RRN749" s="479"/>
      <c r="RRO749" s="479"/>
      <c r="RRP749" s="479"/>
      <c r="RRQ749" s="479"/>
      <c r="RRR749" s="479"/>
      <c r="RRS749" s="479"/>
      <c r="RRT749" s="479"/>
      <c r="RRU749" s="479"/>
      <c r="RRV749" s="479"/>
      <c r="RRW749" s="479"/>
      <c r="RRX749" s="479"/>
      <c r="RRY749" s="479"/>
      <c r="RRZ749" s="479"/>
      <c r="RSA749" s="479"/>
      <c r="RSB749" s="479"/>
      <c r="RSC749" s="479"/>
      <c r="RSD749" s="479"/>
      <c r="RSE749" s="479"/>
      <c r="RSF749" s="479"/>
      <c r="RSG749" s="479"/>
      <c r="RSH749" s="479"/>
      <c r="RSI749" s="479"/>
      <c r="RSJ749" s="479"/>
      <c r="RSK749" s="479"/>
      <c r="RSL749" s="479"/>
      <c r="RSM749" s="479"/>
      <c r="RSN749" s="479"/>
      <c r="RSO749" s="479"/>
      <c r="RSP749" s="479"/>
      <c r="RSQ749" s="479"/>
      <c r="RSR749" s="479"/>
      <c r="RSS749" s="479"/>
      <c r="RST749" s="479"/>
      <c r="RSU749" s="479"/>
      <c r="RSV749" s="479"/>
      <c r="RSW749" s="479"/>
      <c r="RSX749" s="479"/>
      <c r="RSY749" s="479"/>
      <c r="RSZ749" s="479"/>
      <c r="RTA749" s="479"/>
      <c r="RTB749" s="479"/>
      <c r="RTC749" s="479"/>
      <c r="RTD749" s="479"/>
      <c r="RTE749" s="479"/>
      <c r="RTF749" s="479"/>
      <c r="RTG749" s="479"/>
      <c r="RTH749" s="479"/>
      <c r="RTI749" s="479"/>
      <c r="RTJ749" s="479"/>
      <c r="RTK749" s="479"/>
      <c r="RTL749" s="479"/>
      <c r="RTM749" s="479"/>
      <c r="RTN749" s="479"/>
      <c r="RTO749" s="479"/>
      <c r="RTP749" s="479"/>
      <c r="RTQ749" s="479"/>
      <c r="RTR749" s="479"/>
      <c r="RTS749" s="479"/>
      <c r="RTT749" s="479"/>
      <c r="RTU749" s="479"/>
      <c r="RTV749" s="479"/>
      <c r="RTW749" s="479"/>
      <c r="RTX749" s="479"/>
      <c r="RTY749" s="479"/>
      <c r="RTZ749" s="479"/>
      <c r="RUA749" s="479"/>
      <c r="RUB749" s="479"/>
      <c r="RUC749" s="479"/>
      <c r="RUD749" s="479"/>
      <c r="RUE749" s="479"/>
      <c r="RUF749" s="479"/>
      <c r="RUG749" s="479"/>
      <c r="RUH749" s="479"/>
      <c r="RUI749" s="479"/>
      <c r="RUJ749" s="479"/>
      <c r="RUK749" s="479"/>
      <c r="RUL749" s="479"/>
      <c r="RUM749" s="479"/>
      <c r="RUN749" s="479"/>
      <c r="RUO749" s="479"/>
      <c r="RUP749" s="479"/>
      <c r="RUQ749" s="479"/>
      <c r="RUR749" s="479"/>
      <c r="RUS749" s="479"/>
      <c r="RUT749" s="479"/>
      <c r="RUU749" s="479"/>
      <c r="RUV749" s="479"/>
      <c r="RUW749" s="479"/>
      <c r="RUX749" s="479"/>
      <c r="RUY749" s="479"/>
      <c r="RUZ749" s="479"/>
      <c r="RVA749" s="479"/>
      <c r="RVB749" s="479"/>
      <c r="RVC749" s="479"/>
      <c r="RVD749" s="479"/>
      <c r="RVE749" s="479"/>
      <c r="RVF749" s="479"/>
      <c r="RVG749" s="479"/>
      <c r="RVH749" s="479"/>
      <c r="RVI749" s="479"/>
      <c r="RVJ749" s="479"/>
      <c r="RVK749" s="479"/>
      <c r="RVL749" s="479"/>
      <c r="RVM749" s="479"/>
      <c r="RVN749" s="479"/>
      <c r="RVO749" s="479"/>
      <c r="RVP749" s="479"/>
      <c r="RVQ749" s="479"/>
      <c r="RVR749" s="479"/>
      <c r="RVS749" s="479"/>
      <c r="RVT749" s="479"/>
      <c r="RVU749" s="479"/>
      <c r="RVV749" s="479"/>
      <c r="RVW749" s="479"/>
      <c r="RVX749" s="479"/>
      <c r="RVY749" s="479"/>
      <c r="RVZ749" s="479"/>
      <c r="RWA749" s="479"/>
      <c r="RWB749" s="479"/>
      <c r="RWC749" s="479"/>
      <c r="RWD749" s="479"/>
      <c r="RWE749" s="479"/>
      <c r="RWF749" s="479"/>
      <c r="RWG749" s="479"/>
      <c r="RWH749" s="479"/>
      <c r="RWI749" s="479"/>
      <c r="RWJ749" s="479"/>
      <c r="RWK749" s="479"/>
      <c r="RWL749" s="479"/>
      <c r="RWM749" s="479"/>
      <c r="RWN749" s="479"/>
      <c r="RWO749" s="479"/>
      <c r="RWP749" s="479"/>
      <c r="RWQ749" s="479"/>
      <c r="RWR749" s="479"/>
      <c r="RWS749" s="479"/>
      <c r="RWT749" s="479"/>
      <c r="RWU749" s="479"/>
      <c r="RWV749" s="479"/>
      <c r="RWW749" s="479"/>
      <c r="RWX749" s="479"/>
      <c r="RWY749" s="479"/>
      <c r="RWZ749" s="479"/>
      <c r="RXA749" s="479"/>
      <c r="RXB749" s="479"/>
      <c r="RXC749" s="479"/>
      <c r="RXD749" s="479"/>
      <c r="RXE749" s="479"/>
      <c r="RXF749" s="479"/>
      <c r="RXG749" s="479"/>
      <c r="RXH749" s="479"/>
      <c r="RXI749" s="479"/>
      <c r="RXJ749" s="479"/>
      <c r="RXK749" s="479"/>
      <c r="RXL749" s="479"/>
      <c r="RXM749" s="479"/>
      <c r="RXN749" s="479"/>
      <c r="RXO749" s="479"/>
      <c r="RXP749" s="479"/>
      <c r="RXQ749" s="479"/>
      <c r="RXR749" s="479"/>
      <c r="RXS749" s="479"/>
      <c r="RXT749" s="479"/>
      <c r="RXU749" s="479"/>
      <c r="RXV749" s="479"/>
      <c r="RXW749" s="479"/>
      <c r="RXX749" s="479"/>
      <c r="RXY749" s="479"/>
      <c r="RXZ749" s="479"/>
      <c r="RYA749" s="479"/>
      <c r="RYB749" s="479"/>
      <c r="RYC749" s="479"/>
      <c r="RYD749" s="479"/>
      <c r="RYE749" s="479"/>
      <c r="RYF749" s="479"/>
      <c r="RYG749" s="479"/>
      <c r="RYH749" s="479"/>
      <c r="RYI749" s="479"/>
      <c r="RYJ749" s="479"/>
      <c r="RYK749" s="479"/>
      <c r="RYL749" s="479"/>
      <c r="RYM749" s="479"/>
      <c r="RYN749" s="479"/>
      <c r="RYO749" s="479"/>
      <c r="RYP749" s="479"/>
      <c r="RYQ749" s="479"/>
      <c r="RYR749" s="479"/>
      <c r="RYS749" s="479"/>
      <c r="RYT749" s="479"/>
      <c r="RYU749" s="479"/>
      <c r="RYV749" s="479"/>
      <c r="RYW749" s="479"/>
      <c r="RYX749" s="479"/>
      <c r="RYY749" s="479"/>
      <c r="RYZ749" s="479"/>
      <c r="RZA749" s="479"/>
      <c r="RZB749" s="479"/>
      <c r="RZC749" s="479"/>
      <c r="RZD749" s="479"/>
      <c r="RZE749" s="479"/>
      <c r="RZF749" s="479"/>
      <c r="RZG749" s="479"/>
      <c r="RZH749" s="479"/>
      <c r="RZI749" s="479"/>
      <c r="RZJ749" s="479"/>
      <c r="RZK749" s="479"/>
      <c r="RZL749" s="479"/>
      <c r="RZM749" s="479"/>
      <c r="RZN749" s="479"/>
      <c r="RZO749" s="479"/>
      <c r="RZP749" s="479"/>
      <c r="RZQ749" s="479"/>
      <c r="RZR749" s="479"/>
      <c r="RZS749" s="479"/>
      <c r="RZT749" s="479"/>
      <c r="RZU749" s="479"/>
      <c r="RZV749" s="479"/>
      <c r="RZW749" s="479"/>
      <c r="RZX749" s="479"/>
      <c r="RZY749" s="479"/>
      <c r="RZZ749" s="479"/>
      <c r="SAA749" s="479"/>
      <c r="SAB749" s="479"/>
      <c r="SAC749" s="479"/>
      <c r="SAD749" s="479"/>
      <c r="SAE749" s="479"/>
      <c r="SAF749" s="479"/>
      <c r="SAG749" s="479"/>
      <c r="SAH749" s="479"/>
      <c r="SAI749" s="479"/>
      <c r="SAJ749" s="479"/>
      <c r="SAK749" s="479"/>
      <c r="SAL749" s="479"/>
      <c r="SAM749" s="479"/>
      <c r="SAN749" s="479"/>
      <c r="SAO749" s="479"/>
      <c r="SAP749" s="479"/>
      <c r="SAQ749" s="479"/>
      <c r="SAR749" s="479"/>
      <c r="SAS749" s="479"/>
      <c r="SAT749" s="479"/>
      <c r="SAU749" s="479"/>
      <c r="SAV749" s="479"/>
      <c r="SAW749" s="479"/>
      <c r="SAX749" s="479"/>
      <c r="SAY749" s="479"/>
      <c r="SAZ749" s="479"/>
      <c r="SBA749" s="479"/>
      <c r="SBB749" s="479"/>
      <c r="SBC749" s="479"/>
      <c r="SBD749" s="479"/>
      <c r="SBE749" s="479"/>
      <c r="SBF749" s="479"/>
      <c r="SBG749" s="479"/>
      <c r="SBH749" s="479"/>
      <c r="SBI749" s="479"/>
      <c r="SBJ749" s="479"/>
      <c r="SBK749" s="479"/>
      <c r="SBL749" s="479"/>
      <c r="SBM749" s="479"/>
      <c r="SBN749" s="479"/>
      <c r="SBO749" s="479"/>
      <c r="SBP749" s="479"/>
      <c r="SBQ749" s="479"/>
      <c r="SBR749" s="479"/>
      <c r="SBS749" s="479"/>
      <c r="SBT749" s="479"/>
      <c r="SBU749" s="479"/>
      <c r="SBV749" s="479"/>
      <c r="SBW749" s="479"/>
      <c r="SBX749" s="479"/>
      <c r="SBY749" s="479"/>
      <c r="SBZ749" s="479"/>
      <c r="SCA749" s="479"/>
      <c r="SCB749" s="479"/>
      <c r="SCC749" s="479"/>
      <c r="SCD749" s="479"/>
      <c r="SCE749" s="479"/>
      <c r="SCF749" s="479"/>
      <c r="SCG749" s="479"/>
      <c r="SCH749" s="479"/>
      <c r="SCI749" s="479"/>
      <c r="SCJ749" s="479"/>
      <c r="SCK749" s="479"/>
      <c r="SCL749" s="479"/>
      <c r="SCM749" s="479"/>
      <c r="SCN749" s="479"/>
      <c r="SCO749" s="479"/>
      <c r="SCP749" s="479"/>
      <c r="SCQ749" s="479"/>
      <c r="SCR749" s="479"/>
      <c r="SCS749" s="479"/>
      <c r="SCT749" s="479"/>
      <c r="SCU749" s="479"/>
      <c r="SCV749" s="479"/>
      <c r="SCW749" s="479"/>
      <c r="SCX749" s="479"/>
      <c r="SCY749" s="479"/>
      <c r="SCZ749" s="479"/>
      <c r="SDA749" s="479"/>
      <c r="SDB749" s="479"/>
      <c r="SDC749" s="479"/>
      <c r="SDD749" s="479"/>
      <c r="SDE749" s="479"/>
      <c r="SDF749" s="479"/>
      <c r="SDG749" s="479"/>
      <c r="SDH749" s="479"/>
      <c r="SDI749" s="479"/>
      <c r="SDJ749" s="479"/>
      <c r="SDK749" s="479"/>
      <c r="SDL749" s="479"/>
      <c r="SDM749" s="479"/>
      <c r="SDN749" s="479"/>
      <c r="SDO749" s="479"/>
      <c r="SDP749" s="479"/>
      <c r="SDQ749" s="479"/>
      <c r="SDR749" s="479"/>
      <c r="SDS749" s="479"/>
      <c r="SDT749" s="479"/>
      <c r="SDU749" s="479"/>
      <c r="SDV749" s="479"/>
      <c r="SDW749" s="479"/>
      <c r="SDX749" s="479"/>
      <c r="SDY749" s="479"/>
      <c r="SDZ749" s="479"/>
      <c r="SEA749" s="479"/>
      <c r="SEB749" s="479"/>
      <c r="SEC749" s="479"/>
      <c r="SED749" s="479"/>
      <c r="SEE749" s="479"/>
      <c r="SEF749" s="479"/>
      <c r="SEG749" s="479"/>
      <c r="SEH749" s="479"/>
      <c r="SEI749" s="479"/>
      <c r="SEJ749" s="479"/>
      <c r="SEK749" s="479"/>
      <c r="SEL749" s="479"/>
      <c r="SEM749" s="479"/>
      <c r="SEN749" s="479"/>
      <c r="SEO749" s="479"/>
      <c r="SEP749" s="479"/>
      <c r="SEQ749" s="479"/>
      <c r="SER749" s="479"/>
      <c r="SES749" s="479"/>
      <c r="SET749" s="479"/>
      <c r="SEU749" s="479"/>
      <c r="SEV749" s="479"/>
      <c r="SEW749" s="479"/>
      <c r="SEX749" s="479"/>
      <c r="SEY749" s="479"/>
      <c r="SEZ749" s="479"/>
      <c r="SFA749" s="479"/>
      <c r="SFB749" s="479"/>
      <c r="SFC749" s="479"/>
      <c r="SFD749" s="479"/>
      <c r="SFE749" s="479"/>
      <c r="SFF749" s="479"/>
      <c r="SFG749" s="479"/>
      <c r="SFH749" s="479"/>
      <c r="SFI749" s="479"/>
      <c r="SFJ749" s="479"/>
      <c r="SFK749" s="479"/>
      <c r="SFL749" s="479"/>
      <c r="SFM749" s="479"/>
      <c r="SFN749" s="479"/>
      <c r="SFO749" s="479"/>
      <c r="SFP749" s="479"/>
      <c r="SFQ749" s="479"/>
      <c r="SFR749" s="479"/>
      <c r="SFS749" s="479"/>
      <c r="SFT749" s="479"/>
      <c r="SFU749" s="479"/>
      <c r="SFV749" s="479"/>
      <c r="SFW749" s="479"/>
      <c r="SFX749" s="479"/>
      <c r="SFY749" s="479"/>
      <c r="SFZ749" s="479"/>
      <c r="SGA749" s="479"/>
      <c r="SGB749" s="479"/>
      <c r="SGC749" s="479"/>
      <c r="SGD749" s="479"/>
      <c r="SGE749" s="479"/>
      <c r="SGF749" s="479"/>
      <c r="SGG749" s="479"/>
      <c r="SGH749" s="479"/>
      <c r="SGI749" s="479"/>
      <c r="SGJ749" s="479"/>
      <c r="SGK749" s="479"/>
      <c r="SGL749" s="479"/>
      <c r="SGM749" s="479"/>
      <c r="SGN749" s="479"/>
      <c r="SGO749" s="479"/>
      <c r="SGP749" s="479"/>
      <c r="SGQ749" s="479"/>
      <c r="SGR749" s="479"/>
      <c r="SGS749" s="479"/>
      <c r="SGT749" s="479"/>
      <c r="SGU749" s="479"/>
      <c r="SGV749" s="479"/>
      <c r="SGW749" s="479"/>
      <c r="SGX749" s="479"/>
      <c r="SGY749" s="479"/>
      <c r="SGZ749" s="479"/>
      <c r="SHA749" s="479"/>
      <c r="SHB749" s="479"/>
      <c r="SHC749" s="479"/>
      <c r="SHD749" s="479"/>
      <c r="SHE749" s="479"/>
      <c r="SHF749" s="479"/>
      <c r="SHG749" s="479"/>
      <c r="SHH749" s="479"/>
      <c r="SHI749" s="479"/>
      <c r="SHJ749" s="479"/>
      <c r="SHK749" s="479"/>
      <c r="SHL749" s="479"/>
      <c r="SHM749" s="479"/>
      <c r="SHN749" s="479"/>
      <c r="SHO749" s="479"/>
      <c r="SHP749" s="479"/>
      <c r="SHQ749" s="479"/>
      <c r="SHR749" s="479"/>
      <c r="SHS749" s="479"/>
      <c r="SHT749" s="479"/>
      <c r="SHU749" s="479"/>
      <c r="SHV749" s="479"/>
      <c r="SHW749" s="479"/>
      <c r="SHX749" s="479"/>
      <c r="SHY749" s="479"/>
      <c r="SHZ749" s="479"/>
      <c r="SIA749" s="479"/>
      <c r="SIB749" s="479"/>
      <c r="SIC749" s="479"/>
      <c r="SID749" s="479"/>
      <c r="SIE749" s="479"/>
      <c r="SIF749" s="479"/>
      <c r="SIG749" s="479"/>
      <c r="SIH749" s="479"/>
      <c r="SII749" s="479"/>
      <c r="SIJ749" s="479"/>
      <c r="SIK749" s="479"/>
      <c r="SIL749" s="479"/>
      <c r="SIM749" s="479"/>
      <c r="SIN749" s="479"/>
      <c r="SIO749" s="479"/>
      <c r="SIP749" s="479"/>
      <c r="SIQ749" s="479"/>
      <c r="SIR749" s="479"/>
      <c r="SIS749" s="479"/>
      <c r="SIT749" s="479"/>
      <c r="SIU749" s="479"/>
      <c r="SIV749" s="479"/>
      <c r="SIW749" s="479"/>
      <c r="SIX749" s="479"/>
      <c r="SIY749" s="479"/>
      <c r="SIZ749" s="479"/>
      <c r="SJA749" s="479"/>
      <c r="SJB749" s="479"/>
      <c r="SJC749" s="479"/>
      <c r="SJD749" s="479"/>
      <c r="SJE749" s="479"/>
      <c r="SJF749" s="479"/>
      <c r="SJG749" s="479"/>
      <c r="SJH749" s="479"/>
      <c r="SJI749" s="479"/>
      <c r="SJJ749" s="479"/>
      <c r="SJK749" s="479"/>
      <c r="SJL749" s="479"/>
      <c r="SJM749" s="479"/>
      <c r="SJN749" s="479"/>
      <c r="SJO749" s="479"/>
      <c r="SJP749" s="479"/>
      <c r="SJQ749" s="479"/>
      <c r="SJR749" s="479"/>
      <c r="SJS749" s="479"/>
      <c r="SJT749" s="479"/>
      <c r="SJU749" s="479"/>
      <c r="SJV749" s="479"/>
      <c r="SJW749" s="479"/>
      <c r="SJX749" s="479"/>
      <c r="SJY749" s="479"/>
      <c r="SJZ749" s="479"/>
      <c r="SKA749" s="479"/>
      <c r="SKB749" s="479"/>
      <c r="SKC749" s="479"/>
      <c r="SKD749" s="479"/>
      <c r="SKE749" s="479"/>
      <c r="SKF749" s="479"/>
      <c r="SKG749" s="479"/>
      <c r="SKH749" s="479"/>
      <c r="SKI749" s="479"/>
      <c r="SKJ749" s="479"/>
      <c r="SKK749" s="479"/>
      <c r="SKL749" s="479"/>
      <c r="SKM749" s="479"/>
      <c r="SKN749" s="479"/>
      <c r="SKO749" s="479"/>
      <c r="SKP749" s="479"/>
      <c r="SKQ749" s="479"/>
      <c r="SKR749" s="479"/>
      <c r="SKS749" s="479"/>
      <c r="SKT749" s="479"/>
      <c r="SKU749" s="479"/>
      <c r="SKV749" s="479"/>
      <c r="SKW749" s="479"/>
      <c r="SKX749" s="479"/>
      <c r="SKY749" s="479"/>
      <c r="SKZ749" s="479"/>
      <c r="SLA749" s="479"/>
      <c r="SLB749" s="479"/>
      <c r="SLC749" s="479"/>
      <c r="SLD749" s="479"/>
      <c r="SLE749" s="479"/>
      <c r="SLF749" s="479"/>
      <c r="SLG749" s="479"/>
      <c r="SLH749" s="479"/>
      <c r="SLI749" s="479"/>
      <c r="SLJ749" s="479"/>
      <c r="SLK749" s="479"/>
      <c r="SLL749" s="479"/>
      <c r="SLM749" s="479"/>
      <c r="SLN749" s="479"/>
      <c r="SLO749" s="479"/>
      <c r="SLP749" s="479"/>
      <c r="SLQ749" s="479"/>
      <c r="SLR749" s="479"/>
      <c r="SLS749" s="479"/>
      <c r="SLT749" s="479"/>
      <c r="SLU749" s="479"/>
      <c r="SLV749" s="479"/>
      <c r="SLW749" s="479"/>
      <c r="SLX749" s="479"/>
      <c r="SLY749" s="479"/>
      <c r="SLZ749" s="479"/>
      <c r="SMA749" s="479"/>
      <c r="SMB749" s="479"/>
      <c r="SMC749" s="479"/>
      <c r="SMD749" s="479"/>
      <c r="SME749" s="479"/>
      <c r="SMF749" s="479"/>
      <c r="SMG749" s="479"/>
      <c r="SMH749" s="479"/>
      <c r="SMI749" s="479"/>
      <c r="SMJ749" s="479"/>
      <c r="SMK749" s="479"/>
      <c r="SML749" s="479"/>
      <c r="SMM749" s="479"/>
      <c r="SMN749" s="479"/>
      <c r="SMO749" s="479"/>
      <c r="SMP749" s="479"/>
      <c r="SMQ749" s="479"/>
      <c r="SMR749" s="479"/>
      <c r="SMS749" s="479"/>
      <c r="SMT749" s="479"/>
      <c r="SMU749" s="479"/>
      <c r="SMV749" s="479"/>
      <c r="SMW749" s="479"/>
      <c r="SMX749" s="479"/>
      <c r="SMY749" s="479"/>
      <c r="SMZ749" s="479"/>
      <c r="SNA749" s="479"/>
      <c r="SNB749" s="479"/>
      <c r="SNC749" s="479"/>
      <c r="SND749" s="479"/>
      <c r="SNE749" s="479"/>
      <c r="SNF749" s="479"/>
      <c r="SNG749" s="479"/>
      <c r="SNH749" s="479"/>
      <c r="SNI749" s="479"/>
      <c r="SNJ749" s="479"/>
      <c r="SNK749" s="479"/>
      <c r="SNL749" s="479"/>
      <c r="SNM749" s="479"/>
      <c r="SNN749" s="479"/>
      <c r="SNO749" s="479"/>
      <c r="SNP749" s="479"/>
      <c r="SNQ749" s="479"/>
      <c r="SNR749" s="479"/>
      <c r="SNS749" s="479"/>
      <c r="SNT749" s="479"/>
      <c r="SNU749" s="479"/>
      <c r="SNV749" s="479"/>
      <c r="SNW749" s="479"/>
      <c r="SNX749" s="479"/>
      <c r="SNY749" s="479"/>
      <c r="SNZ749" s="479"/>
      <c r="SOA749" s="479"/>
      <c r="SOB749" s="479"/>
      <c r="SOC749" s="479"/>
      <c r="SOD749" s="479"/>
      <c r="SOE749" s="479"/>
      <c r="SOF749" s="479"/>
      <c r="SOG749" s="479"/>
      <c r="SOH749" s="479"/>
      <c r="SOI749" s="479"/>
      <c r="SOJ749" s="479"/>
      <c r="SOK749" s="479"/>
      <c r="SOL749" s="479"/>
      <c r="SOM749" s="479"/>
      <c r="SON749" s="479"/>
      <c r="SOO749" s="479"/>
      <c r="SOP749" s="479"/>
      <c r="SOQ749" s="479"/>
      <c r="SOR749" s="479"/>
      <c r="SOS749" s="479"/>
      <c r="SOT749" s="479"/>
      <c r="SOU749" s="479"/>
      <c r="SOV749" s="479"/>
      <c r="SOW749" s="479"/>
      <c r="SOX749" s="479"/>
      <c r="SOY749" s="479"/>
      <c r="SOZ749" s="479"/>
      <c r="SPA749" s="479"/>
      <c r="SPB749" s="479"/>
      <c r="SPC749" s="479"/>
      <c r="SPD749" s="479"/>
      <c r="SPE749" s="479"/>
      <c r="SPF749" s="479"/>
      <c r="SPG749" s="479"/>
      <c r="SPH749" s="479"/>
      <c r="SPI749" s="479"/>
      <c r="SPJ749" s="479"/>
      <c r="SPK749" s="479"/>
      <c r="SPL749" s="479"/>
      <c r="SPM749" s="479"/>
      <c r="SPN749" s="479"/>
      <c r="SPO749" s="479"/>
      <c r="SPP749" s="479"/>
      <c r="SPQ749" s="479"/>
      <c r="SPR749" s="479"/>
      <c r="SPS749" s="479"/>
      <c r="SPT749" s="479"/>
      <c r="SPU749" s="479"/>
      <c r="SPV749" s="479"/>
      <c r="SPW749" s="479"/>
      <c r="SPX749" s="479"/>
      <c r="SPY749" s="479"/>
      <c r="SPZ749" s="479"/>
      <c r="SQA749" s="479"/>
      <c r="SQB749" s="479"/>
      <c r="SQC749" s="479"/>
      <c r="SQD749" s="479"/>
      <c r="SQE749" s="479"/>
      <c r="SQF749" s="479"/>
      <c r="SQG749" s="479"/>
      <c r="SQH749" s="479"/>
      <c r="SQI749" s="479"/>
      <c r="SQJ749" s="479"/>
      <c r="SQK749" s="479"/>
      <c r="SQL749" s="479"/>
      <c r="SQM749" s="479"/>
      <c r="SQN749" s="479"/>
      <c r="SQO749" s="479"/>
      <c r="SQP749" s="479"/>
      <c r="SQQ749" s="479"/>
      <c r="SQR749" s="479"/>
      <c r="SQS749" s="479"/>
      <c r="SQT749" s="479"/>
      <c r="SQU749" s="479"/>
      <c r="SQV749" s="479"/>
      <c r="SQW749" s="479"/>
      <c r="SQX749" s="479"/>
      <c r="SQY749" s="479"/>
      <c r="SQZ749" s="479"/>
      <c r="SRA749" s="479"/>
      <c r="SRB749" s="479"/>
      <c r="SRC749" s="479"/>
      <c r="SRD749" s="479"/>
      <c r="SRE749" s="479"/>
      <c r="SRF749" s="479"/>
      <c r="SRG749" s="479"/>
      <c r="SRH749" s="479"/>
      <c r="SRI749" s="479"/>
      <c r="SRJ749" s="479"/>
      <c r="SRK749" s="479"/>
      <c r="SRL749" s="479"/>
      <c r="SRM749" s="479"/>
      <c r="SRN749" s="479"/>
      <c r="SRO749" s="479"/>
      <c r="SRP749" s="479"/>
      <c r="SRQ749" s="479"/>
      <c r="SRR749" s="479"/>
      <c r="SRS749" s="479"/>
      <c r="SRT749" s="479"/>
      <c r="SRU749" s="479"/>
      <c r="SRV749" s="479"/>
      <c r="SRW749" s="479"/>
      <c r="SRX749" s="479"/>
      <c r="SRY749" s="479"/>
      <c r="SRZ749" s="479"/>
      <c r="SSA749" s="479"/>
      <c r="SSB749" s="479"/>
      <c r="SSC749" s="479"/>
      <c r="SSD749" s="479"/>
      <c r="SSE749" s="479"/>
      <c r="SSF749" s="479"/>
      <c r="SSG749" s="479"/>
      <c r="SSH749" s="479"/>
      <c r="SSI749" s="479"/>
      <c r="SSJ749" s="479"/>
      <c r="SSK749" s="479"/>
      <c r="SSL749" s="479"/>
      <c r="SSM749" s="479"/>
      <c r="SSN749" s="479"/>
      <c r="SSO749" s="479"/>
      <c r="SSP749" s="479"/>
      <c r="SSQ749" s="479"/>
      <c r="SSR749" s="479"/>
      <c r="SSS749" s="479"/>
      <c r="SST749" s="479"/>
      <c r="SSU749" s="479"/>
      <c r="SSV749" s="479"/>
      <c r="SSW749" s="479"/>
      <c r="SSX749" s="479"/>
      <c r="SSY749" s="479"/>
      <c r="SSZ749" s="479"/>
      <c r="STA749" s="479"/>
      <c r="STB749" s="479"/>
      <c r="STC749" s="479"/>
      <c r="STD749" s="479"/>
      <c r="STE749" s="479"/>
      <c r="STF749" s="479"/>
      <c r="STG749" s="479"/>
      <c r="STH749" s="479"/>
      <c r="STI749" s="479"/>
      <c r="STJ749" s="479"/>
      <c r="STK749" s="479"/>
      <c r="STL749" s="479"/>
      <c r="STM749" s="479"/>
      <c r="STN749" s="479"/>
      <c r="STO749" s="479"/>
      <c r="STP749" s="479"/>
      <c r="STQ749" s="479"/>
      <c r="STR749" s="479"/>
      <c r="STS749" s="479"/>
      <c r="STT749" s="479"/>
      <c r="STU749" s="479"/>
      <c r="STV749" s="479"/>
      <c r="STW749" s="479"/>
      <c r="STX749" s="479"/>
      <c r="STY749" s="479"/>
      <c r="STZ749" s="479"/>
      <c r="SUA749" s="479"/>
      <c r="SUB749" s="479"/>
      <c r="SUC749" s="479"/>
      <c r="SUD749" s="479"/>
      <c r="SUE749" s="479"/>
      <c r="SUF749" s="479"/>
      <c r="SUG749" s="479"/>
      <c r="SUH749" s="479"/>
      <c r="SUI749" s="479"/>
      <c r="SUJ749" s="479"/>
      <c r="SUK749" s="479"/>
      <c r="SUL749" s="479"/>
      <c r="SUM749" s="479"/>
      <c r="SUN749" s="479"/>
      <c r="SUO749" s="479"/>
      <c r="SUP749" s="479"/>
      <c r="SUQ749" s="479"/>
      <c r="SUR749" s="479"/>
      <c r="SUS749" s="479"/>
      <c r="SUT749" s="479"/>
      <c r="SUU749" s="479"/>
      <c r="SUV749" s="479"/>
      <c r="SUW749" s="479"/>
      <c r="SUX749" s="479"/>
      <c r="SUY749" s="479"/>
      <c r="SUZ749" s="479"/>
      <c r="SVA749" s="479"/>
      <c r="SVB749" s="479"/>
      <c r="SVC749" s="479"/>
      <c r="SVD749" s="479"/>
      <c r="SVE749" s="479"/>
      <c r="SVF749" s="479"/>
      <c r="SVG749" s="479"/>
      <c r="SVH749" s="479"/>
      <c r="SVI749" s="479"/>
      <c r="SVJ749" s="479"/>
      <c r="SVK749" s="479"/>
      <c r="SVL749" s="479"/>
      <c r="SVM749" s="479"/>
      <c r="SVN749" s="479"/>
      <c r="SVO749" s="479"/>
      <c r="SVP749" s="479"/>
      <c r="SVQ749" s="479"/>
      <c r="SVR749" s="479"/>
      <c r="SVS749" s="479"/>
      <c r="SVT749" s="479"/>
      <c r="SVU749" s="479"/>
      <c r="SVV749" s="479"/>
      <c r="SVW749" s="479"/>
      <c r="SVX749" s="479"/>
      <c r="SVY749" s="479"/>
      <c r="SVZ749" s="479"/>
      <c r="SWA749" s="479"/>
      <c r="SWB749" s="479"/>
      <c r="SWC749" s="479"/>
      <c r="SWD749" s="479"/>
      <c r="SWE749" s="479"/>
      <c r="SWF749" s="479"/>
      <c r="SWG749" s="479"/>
      <c r="SWH749" s="479"/>
      <c r="SWI749" s="479"/>
      <c r="SWJ749" s="479"/>
      <c r="SWK749" s="479"/>
      <c r="SWL749" s="479"/>
      <c r="SWM749" s="479"/>
      <c r="SWN749" s="479"/>
      <c r="SWO749" s="479"/>
      <c r="SWP749" s="479"/>
      <c r="SWQ749" s="479"/>
      <c r="SWR749" s="479"/>
      <c r="SWS749" s="479"/>
      <c r="SWT749" s="479"/>
      <c r="SWU749" s="479"/>
      <c r="SWV749" s="479"/>
      <c r="SWW749" s="479"/>
      <c r="SWX749" s="479"/>
      <c r="SWY749" s="479"/>
      <c r="SWZ749" s="479"/>
      <c r="SXA749" s="479"/>
      <c r="SXB749" s="479"/>
      <c r="SXC749" s="479"/>
      <c r="SXD749" s="479"/>
      <c r="SXE749" s="479"/>
      <c r="SXF749" s="479"/>
      <c r="SXG749" s="479"/>
      <c r="SXH749" s="479"/>
      <c r="SXI749" s="479"/>
      <c r="SXJ749" s="479"/>
      <c r="SXK749" s="479"/>
      <c r="SXL749" s="479"/>
      <c r="SXM749" s="479"/>
      <c r="SXN749" s="479"/>
      <c r="SXO749" s="479"/>
      <c r="SXP749" s="479"/>
      <c r="SXQ749" s="479"/>
      <c r="SXR749" s="479"/>
      <c r="SXS749" s="479"/>
      <c r="SXT749" s="479"/>
      <c r="SXU749" s="479"/>
      <c r="SXV749" s="479"/>
      <c r="SXW749" s="479"/>
      <c r="SXX749" s="479"/>
      <c r="SXY749" s="479"/>
      <c r="SXZ749" s="479"/>
      <c r="SYA749" s="479"/>
      <c r="SYB749" s="479"/>
      <c r="SYC749" s="479"/>
      <c r="SYD749" s="479"/>
      <c r="SYE749" s="479"/>
      <c r="SYF749" s="479"/>
      <c r="SYG749" s="479"/>
      <c r="SYH749" s="479"/>
      <c r="SYI749" s="479"/>
      <c r="SYJ749" s="479"/>
      <c r="SYK749" s="479"/>
      <c r="SYL749" s="479"/>
      <c r="SYM749" s="479"/>
      <c r="SYN749" s="479"/>
      <c r="SYO749" s="479"/>
      <c r="SYP749" s="479"/>
      <c r="SYQ749" s="479"/>
      <c r="SYR749" s="479"/>
      <c r="SYS749" s="479"/>
      <c r="SYT749" s="479"/>
      <c r="SYU749" s="479"/>
      <c r="SYV749" s="479"/>
      <c r="SYW749" s="479"/>
      <c r="SYX749" s="479"/>
      <c r="SYY749" s="479"/>
      <c r="SYZ749" s="479"/>
      <c r="SZA749" s="479"/>
      <c r="SZB749" s="479"/>
      <c r="SZC749" s="479"/>
      <c r="SZD749" s="479"/>
      <c r="SZE749" s="479"/>
      <c r="SZF749" s="479"/>
      <c r="SZG749" s="479"/>
      <c r="SZH749" s="479"/>
      <c r="SZI749" s="479"/>
      <c r="SZJ749" s="479"/>
      <c r="SZK749" s="479"/>
      <c r="SZL749" s="479"/>
      <c r="SZM749" s="479"/>
      <c r="SZN749" s="479"/>
      <c r="SZO749" s="479"/>
      <c r="SZP749" s="479"/>
      <c r="SZQ749" s="479"/>
      <c r="SZR749" s="479"/>
      <c r="SZS749" s="479"/>
      <c r="SZT749" s="479"/>
      <c r="SZU749" s="479"/>
      <c r="SZV749" s="479"/>
      <c r="SZW749" s="479"/>
      <c r="SZX749" s="479"/>
      <c r="SZY749" s="479"/>
      <c r="SZZ749" s="479"/>
      <c r="TAA749" s="479"/>
      <c r="TAB749" s="479"/>
      <c r="TAC749" s="479"/>
      <c r="TAD749" s="479"/>
      <c r="TAE749" s="479"/>
      <c r="TAF749" s="479"/>
      <c r="TAG749" s="479"/>
      <c r="TAH749" s="479"/>
      <c r="TAI749" s="479"/>
      <c r="TAJ749" s="479"/>
      <c r="TAK749" s="479"/>
      <c r="TAL749" s="479"/>
      <c r="TAM749" s="479"/>
      <c r="TAN749" s="479"/>
      <c r="TAO749" s="479"/>
      <c r="TAP749" s="479"/>
      <c r="TAQ749" s="479"/>
      <c r="TAR749" s="479"/>
      <c r="TAS749" s="479"/>
      <c r="TAT749" s="479"/>
      <c r="TAU749" s="479"/>
      <c r="TAV749" s="479"/>
      <c r="TAW749" s="479"/>
      <c r="TAX749" s="479"/>
      <c r="TAY749" s="479"/>
      <c r="TAZ749" s="479"/>
      <c r="TBA749" s="479"/>
      <c r="TBB749" s="479"/>
      <c r="TBC749" s="479"/>
      <c r="TBD749" s="479"/>
      <c r="TBE749" s="479"/>
      <c r="TBF749" s="479"/>
      <c r="TBG749" s="479"/>
      <c r="TBH749" s="479"/>
      <c r="TBI749" s="479"/>
      <c r="TBJ749" s="479"/>
      <c r="TBK749" s="479"/>
      <c r="TBL749" s="479"/>
      <c r="TBM749" s="479"/>
      <c r="TBN749" s="479"/>
      <c r="TBO749" s="479"/>
      <c r="TBP749" s="479"/>
      <c r="TBQ749" s="479"/>
      <c r="TBR749" s="479"/>
      <c r="TBS749" s="479"/>
      <c r="TBT749" s="479"/>
      <c r="TBU749" s="479"/>
      <c r="TBV749" s="479"/>
      <c r="TBW749" s="479"/>
      <c r="TBX749" s="479"/>
      <c r="TBY749" s="479"/>
      <c r="TBZ749" s="479"/>
      <c r="TCA749" s="479"/>
      <c r="TCB749" s="479"/>
      <c r="TCC749" s="479"/>
      <c r="TCD749" s="479"/>
      <c r="TCE749" s="479"/>
      <c r="TCF749" s="479"/>
      <c r="TCG749" s="479"/>
      <c r="TCH749" s="479"/>
      <c r="TCI749" s="479"/>
      <c r="TCJ749" s="479"/>
      <c r="TCK749" s="479"/>
      <c r="TCL749" s="479"/>
      <c r="TCM749" s="479"/>
      <c r="TCN749" s="479"/>
      <c r="TCO749" s="479"/>
      <c r="TCP749" s="479"/>
      <c r="TCQ749" s="479"/>
      <c r="TCR749" s="479"/>
      <c r="TCS749" s="479"/>
      <c r="TCT749" s="479"/>
      <c r="TCU749" s="479"/>
      <c r="TCV749" s="479"/>
      <c r="TCW749" s="479"/>
      <c r="TCX749" s="479"/>
      <c r="TCY749" s="479"/>
      <c r="TCZ749" s="479"/>
      <c r="TDA749" s="479"/>
      <c r="TDB749" s="479"/>
      <c r="TDC749" s="479"/>
      <c r="TDD749" s="479"/>
      <c r="TDE749" s="479"/>
      <c r="TDF749" s="479"/>
      <c r="TDG749" s="479"/>
      <c r="TDH749" s="479"/>
      <c r="TDI749" s="479"/>
      <c r="TDJ749" s="479"/>
      <c r="TDK749" s="479"/>
      <c r="TDL749" s="479"/>
      <c r="TDM749" s="479"/>
      <c r="TDN749" s="479"/>
      <c r="TDO749" s="479"/>
      <c r="TDP749" s="479"/>
      <c r="TDQ749" s="479"/>
      <c r="TDR749" s="479"/>
      <c r="TDS749" s="479"/>
      <c r="TDT749" s="479"/>
      <c r="TDU749" s="479"/>
      <c r="TDV749" s="479"/>
      <c r="TDW749" s="479"/>
      <c r="TDX749" s="479"/>
      <c r="TDY749" s="479"/>
      <c r="TDZ749" s="479"/>
      <c r="TEA749" s="479"/>
      <c r="TEB749" s="479"/>
      <c r="TEC749" s="479"/>
      <c r="TED749" s="479"/>
      <c r="TEE749" s="479"/>
      <c r="TEF749" s="479"/>
      <c r="TEG749" s="479"/>
      <c r="TEH749" s="479"/>
      <c r="TEI749" s="479"/>
      <c r="TEJ749" s="479"/>
      <c r="TEK749" s="479"/>
      <c r="TEL749" s="479"/>
      <c r="TEM749" s="479"/>
      <c r="TEN749" s="479"/>
      <c r="TEO749" s="479"/>
      <c r="TEP749" s="479"/>
      <c r="TEQ749" s="479"/>
      <c r="TER749" s="479"/>
      <c r="TES749" s="479"/>
      <c r="TET749" s="479"/>
      <c r="TEU749" s="479"/>
      <c r="TEV749" s="479"/>
      <c r="TEW749" s="479"/>
      <c r="TEX749" s="479"/>
      <c r="TEY749" s="479"/>
      <c r="TEZ749" s="479"/>
      <c r="TFA749" s="479"/>
      <c r="TFB749" s="479"/>
      <c r="TFC749" s="479"/>
      <c r="TFD749" s="479"/>
      <c r="TFE749" s="479"/>
      <c r="TFF749" s="479"/>
      <c r="TFG749" s="479"/>
      <c r="TFH749" s="479"/>
      <c r="TFI749" s="479"/>
      <c r="TFJ749" s="479"/>
      <c r="TFK749" s="479"/>
      <c r="TFL749" s="479"/>
      <c r="TFM749" s="479"/>
      <c r="TFN749" s="479"/>
      <c r="TFO749" s="479"/>
      <c r="TFP749" s="479"/>
      <c r="TFQ749" s="479"/>
      <c r="TFR749" s="479"/>
      <c r="TFS749" s="479"/>
      <c r="TFT749" s="479"/>
      <c r="TFU749" s="479"/>
      <c r="TFV749" s="479"/>
      <c r="TFW749" s="479"/>
      <c r="TFX749" s="479"/>
      <c r="TFY749" s="479"/>
      <c r="TFZ749" s="479"/>
      <c r="TGA749" s="479"/>
      <c r="TGB749" s="479"/>
      <c r="TGC749" s="479"/>
      <c r="TGD749" s="479"/>
      <c r="TGE749" s="479"/>
      <c r="TGF749" s="479"/>
      <c r="TGG749" s="479"/>
      <c r="TGH749" s="479"/>
      <c r="TGI749" s="479"/>
      <c r="TGJ749" s="479"/>
      <c r="TGK749" s="479"/>
      <c r="TGL749" s="479"/>
      <c r="TGM749" s="479"/>
      <c r="TGN749" s="479"/>
      <c r="TGO749" s="479"/>
      <c r="TGP749" s="479"/>
      <c r="TGQ749" s="479"/>
      <c r="TGR749" s="479"/>
      <c r="TGS749" s="479"/>
      <c r="TGT749" s="479"/>
      <c r="TGU749" s="479"/>
      <c r="TGV749" s="479"/>
      <c r="TGW749" s="479"/>
      <c r="TGX749" s="479"/>
      <c r="TGY749" s="479"/>
      <c r="TGZ749" s="479"/>
      <c r="THA749" s="479"/>
      <c r="THB749" s="479"/>
      <c r="THC749" s="479"/>
      <c r="THD749" s="479"/>
      <c r="THE749" s="479"/>
      <c r="THF749" s="479"/>
      <c r="THG749" s="479"/>
      <c r="THH749" s="479"/>
      <c r="THI749" s="479"/>
      <c r="THJ749" s="479"/>
      <c r="THK749" s="479"/>
      <c r="THL749" s="479"/>
      <c r="THM749" s="479"/>
      <c r="THN749" s="479"/>
      <c r="THO749" s="479"/>
      <c r="THP749" s="479"/>
      <c r="THQ749" s="479"/>
      <c r="THR749" s="479"/>
      <c r="THS749" s="479"/>
      <c r="THT749" s="479"/>
      <c r="THU749" s="479"/>
      <c r="THV749" s="479"/>
      <c r="THW749" s="479"/>
      <c r="THX749" s="479"/>
      <c r="THY749" s="479"/>
      <c r="THZ749" s="479"/>
      <c r="TIA749" s="479"/>
      <c r="TIB749" s="479"/>
      <c r="TIC749" s="479"/>
      <c r="TID749" s="479"/>
      <c r="TIE749" s="479"/>
      <c r="TIF749" s="479"/>
      <c r="TIG749" s="479"/>
      <c r="TIH749" s="479"/>
      <c r="TII749" s="479"/>
      <c r="TIJ749" s="479"/>
      <c r="TIK749" s="479"/>
      <c r="TIL749" s="479"/>
      <c r="TIM749" s="479"/>
      <c r="TIN749" s="479"/>
      <c r="TIO749" s="479"/>
      <c r="TIP749" s="479"/>
      <c r="TIQ749" s="479"/>
      <c r="TIR749" s="479"/>
      <c r="TIS749" s="479"/>
      <c r="TIT749" s="479"/>
      <c r="TIU749" s="479"/>
      <c r="TIV749" s="479"/>
      <c r="TIW749" s="479"/>
      <c r="TIX749" s="479"/>
      <c r="TIY749" s="479"/>
      <c r="TIZ749" s="479"/>
      <c r="TJA749" s="479"/>
      <c r="TJB749" s="479"/>
      <c r="TJC749" s="479"/>
      <c r="TJD749" s="479"/>
      <c r="TJE749" s="479"/>
      <c r="TJF749" s="479"/>
      <c r="TJG749" s="479"/>
      <c r="TJH749" s="479"/>
      <c r="TJI749" s="479"/>
      <c r="TJJ749" s="479"/>
      <c r="TJK749" s="479"/>
      <c r="TJL749" s="479"/>
      <c r="TJM749" s="479"/>
      <c r="TJN749" s="479"/>
      <c r="TJO749" s="479"/>
      <c r="TJP749" s="479"/>
      <c r="TJQ749" s="479"/>
      <c r="TJR749" s="479"/>
      <c r="TJS749" s="479"/>
      <c r="TJT749" s="479"/>
      <c r="TJU749" s="479"/>
      <c r="TJV749" s="479"/>
      <c r="TJW749" s="479"/>
      <c r="TJX749" s="479"/>
      <c r="TJY749" s="479"/>
      <c r="TJZ749" s="479"/>
      <c r="TKA749" s="479"/>
      <c r="TKB749" s="479"/>
      <c r="TKC749" s="479"/>
      <c r="TKD749" s="479"/>
      <c r="TKE749" s="479"/>
      <c r="TKF749" s="479"/>
      <c r="TKG749" s="479"/>
      <c r="TKH749" s="479"/>
      <c r="TKI749" s="479"/>
      <c r="TKJ749" s="479"/>
      <c r="TKK749" s="479"/>
      <c r="TKL749" s="479"/>
      <c r="TKM749" s="479"/>
      <c r="TKN749" s="479"/>
      <c r="TKO749" s="479"/>
      <c r="TKP749" s="479"/>
      <c r="TKQ749" s="479"/>
      <c r="TKR749" s="479"/>
      <c r="TKS749" s="479"/>
      <c r="TKT749" s="479"/>
      <c r="TKU749" s="479"/>
      <c r="TKV749" s="479"/>
      <c r="TKW749" s="479"/>
      <c r="TKX749" s="479"/>
      <c r="TKY749" s="479"/>
      <c r="TKZ749" s="479"/>
      <c r="TLA749" s="479"/>
      <c r="TLB749" s="479"/>
      <c r="TLC749" s="479"/>
      <c r="TLD749" s="479"/>
      <c r="TLE749" s="479"/>
      <c r="TLF749" s="479"/>
      <c r="TLG749" s="479"/>
      <c r="TLH749" s="479"/>
      <c r="TLI749" s="479"/>
      <c r="TLJ749" s="479"/>
      <c r="TLK749" s="479"/>
      <c r="TLL749" s="479"/>
      <c r="TLM749" s="479"/>
      <c r="TLN749" s="479"/>
      <c r="TLO749" s="479"/>
      <c r="TLP749" s="479"/>
      <c r="TLQ749" s="479"/>
      <c r="TLR749" s="479"/>
      <c r="TLS749" s="479"/>
      <c r="TLT749" s="479"/>
      <c r="TLU749" s="479"/>
      <c r="TLV749" s="479"/>
      <c r="TLW749" s="479"/>
      <c r="TLX749" s="479"/>
      <c r="TLY749" s="479"/>
      <c r="TLZ749" s="479"/>
      <c r="TMA749" s="479"/>
      <c r="TMB749" s="479"/>
      <c r="TMC749" s="479"/>
      <c r="TMD749" s="479"/>
      <c r="TME749" s="479"/>
      <c r="TMF749" s="479"/>
      <c r="TMG749" s="479"/>
      <c r="TMH749" s="479"/>
      <c r="TMI749" s="479"/>
      <c r="TMJ749" s="479"/>
      <c r="TMK749" s="479"/>
      <c r="TML749" s="479"/>
      <c r="TMM749" s="479"/>
      <c r="TMN749" s="479"/>
      <c r="TMO749" s="479"/>
      <c r="TMP749" s="479"/>
      <c r="TMQ749" s="479"/>
      <c r="TMR749" s="479"/>
      <c r="TMS749" s="479"/>
      <c r="TMT749" s="479"/>
      <c r="TMU749" s="479"/>
      <c r="TMV749" s="479"/>
      <c r="TMW749" s="479"/>
      <c r="TMX749" s="479"/>
      <c r="TMY749" s="479"/>
      <c r="TMZ749" s="479"/>
      <c r="TNA749" s="479"/>
      <c r="TNB749" s="479"/>
      <c r="TNC749" s="479"/>
      <c r="TND749" s="479"/>
      <c r="TNE749" s="479"/>
      <c r="TNF749" s="479"/>
      <c r="TNG749" s="479"/>
      <c r="TNH749" s="479"/>
      <c r="TNI749" s="479"/>
      <c r="TNJ749" s="479"/>
      <c r="TNK749" s="479"/>
      <c r="TNL749" s="479"/>
      <c r="TNM749" s="479"/>
      <c r="TNN749" s="479"/>
      <c r="TNO749" s="479"/>
      <c r="TNP749" s="479"/>
      <c r="TNQ749" s="479"/>
      <c r="TNR749" s="479"/>
      <c r="TNS749" s="479"/>
      <c r="TNT749" s="479"/>
      <c r="TNU749" s="479"/>
      <c r="TNV749" s="479"/>
      <c r="TNW749" s="479"/>
      <c r="TNX749" s="479"/>
      <c r="TNY749" s="479"/>
      <c r="TNZ749" s="479"/>
      <c r="TOA749" s="479"/>
      <c r="TOB749" s="479"/>
      <c r="TOC749" s="479"/>
      <c r="TOD749" s="479"/>
      <c r="TOE749" s="479"/>
      <c r="TOF749" s="479"/>
      <c r="TOG749" s="479"/>
      <c r="TOH749" s="479"/>
      <c r="TOI749" s="479"/>
      <c r="TOJ749" s="479"/>
      <c r="TOK749" s="479"/>
      <c r="TOL749" s="479"/>
      <c r="TOM749" s="479"/>
      <c r="TON749" s="479"/>
      <c r="TOO749" s="479"/>
      <c r="TOP749" s="479"/>
      <c r="TOQ749" s="479"/>
      <c r="TOR749" s="479"/>
      <c r="TOS749" s="479"/>
      <c r="TOT749" s="479"/>
      <c r="TOU749" s="479"/>
      <c r="TOV749" s="479"/>
      <c r="TOW749" s="479"/>
      <c r="TOX749" s="479"/>
      <c r="TOY749" s="479"/>
      <c r="TOZ749" s="479"/>
      <c r="TPA749" s="479"/>
      <c r="TPB749" s="479"/>
      <c r="TPC749" s="479"/>
      <c r="TPD749" s="479"/>
      <c r="TPE749" s="479"/>
      <c r="TPF749" s="479"/>
      <c r="TPG749" s="479"/>
      <c r="TPH749" s="479"/>
      <c r="TPI749" s="479"/>
      <c r="TPJ749" s="479"/>
      <c r="TPK749" s="479"/>
      <c r="TPL749" s="479"/>
      <c r="TPM749" s="479"/>
      <c r="TPN749" s="479"/>
      <c r="TPO749" s="479"/>
      <c r="TPP749" s="479"/>
      <c r="TPQ749" s="479"/>
      <c r="TPR749" s="479"/>
      <c r="TPS749" s="479"/>
      <c r="TPT749" s="479"/>
      <c r="TPU749" s="479"/>
      <c r="TPV749" s="479"/>
      <c r="TPW749" s="479"/>
      <c r="TPX749" s="479"/>
      <c r="TPY749" s="479"/>
      <c r="TPZ749" s="479"/>
      <c r="TQA749" s="479"/>
      <c r="TQB749" s="479"/>
      <c r="TQC749" s="479"/>
      <c r="TQD749" s="479"/>
      <c r="TQE749" s="479"/>
      <c r="TQF749" s="479"/>
      <c r="TQG749" s="479"/>
      <c r="TQH749" s="479"/>
      <c r="TQI749" s="479"/>
      <c r="TQJ749" s="479"/>
      <c r="TQK749" s="479"/>
      <c r="TQL749" s="479"/>
      <c r="TQM749" s="479"/>
      <c r="TQN749" s="479"/>
      <c r="TQO749" s="479"/>
      <c r="TQP749" s="479"/>
      <c r="TQQ749" s="479"/>
      <c r="TQR749" s="479"/>
      <c r="TQS749" s="479"/>
      <c r="TQT749" s="479"/>
      <c r="TQU749" s="479"/>
      <c r="TQV749" s="479"/>
      <c r="TQW749" s="479"/>
      <c r="TQX749" s="479"/>
      <c r="TQY749" s="479"/>
      <c r="TQZ749" s="479"/>
      <c r="TRA749" s="479"/>
      <c r="TRB749" s="479"/>
      <c r="TRC749" s="479"/>
      <c r="TRD749" s="479"/>
      <c r="TRE749" s="479"/>
      <c r="TRF749" s="479"/>
      <c r="TRG749" s="479"/>
      <c r="TRH749" s="479"/>
      <c r="TRI749" s="479"/>
      <c r="TRJ749" s="479"/>
      <c r="TRK749" s="479"/>
      <c r="TRL749" s="479"/>
      <c r="TRM749" s="479"/>
      <c r="TRN749" s="479"/>
      <c r="TRO749" s="479"/>
      <c r="TRP749" s="479"/>
      <c r="TRQ749" s="479"/>
      <c r="TRR749" s="479"/>
      <c r="TRS749" s="479"/>
      <c r="TRT749" s="479"/>
      <c r="TRU749" s="479"/>
      <c r="TRV749" s="479"/>
      <c r="TRW749" s="479"/>
      <c r="TRX749" s="479"/>
      <c r="TRY749" s="479"/>
      <c r="TRZ749" s="479"/>
      <c r="TSA749" s="479"/>
      <c r="TSB749" s="479"/>
      <c r="TSC749" s="479"/>
      <c r="TSD749" s="479"/>
      <c r="TSE749" s="479"/>
      <c r="TSF749" s="479"/>
      <c r="TSG749" s="479"/>
      <c r="TSH749" s="479"/>
      <c r="TSI749" s="479"/>
      <c r="TSJ749" s="479"/>
      <c r="TSK749" s="479"/>
      <c r="TSL749" s="479"/>
      <c r="TSM749" s="479"/>
      <c r="TSN749" s="479"/>
      <c r="TSO749" s="479"/>
      <c r="TSP749" s="479"/>
      <c r="TSQ749" s="479"/>
      <c r="TSR749" s="479"/>
      <c r="TSS749" s="479"/>
      <c r="TST749" s="479"/>
      <c r="TSU749" s="479"/>
      <c r="TSV749" s="479"/>
      <c r="TSW749" s="479"/>
      <c r="TSX749" s="479"/>
      <c r="TSY749" s="479"/>
      <c r="TSZ749" s="479"/>
      <c r="TTA749" s="479"/>
      <c r="TTB749" s="479"/>
      <c r="TTC749" s="479"/>
      <c r="TTD749" s="479"/>
      <c r="TTE749" s="479"/>
      <c r="TTF749" s="479"/>
      <c r="TTG749" s="479"/>
      <c r="TTH749" s="479"/>
      <c r="TTI749" s="479"/>
      <c r="TTJ749" s="479"/>
      <c r="TTK749" s="479"/>
      <c r="TTL749" s="479"/>
      <c r="TTM749" s="479"/>
      <c r="TTN749" s="479"/>
      <c r="TTO749" s="479"/>
      <c r="TTP749" s="479"/>
      <c r="TTQ749" s="479"/>
      <c r="TTR749" s="479"/>
      <c r="TTS749" s="479"/>
      <c r="TTT749" s="479"/>
      <c r="TTU749" s="479"/>
      <c r="TTV749" s="479"/>
      <c r="TTW749" s="479"/>
      <c r="TTX749" s="479"/>
      <c r="TTY749" s="479"/>
      <c r="TTZ749" s="479"/>
      <c r="TUA749" s="479"/>
      <c r="TUB749" s="479"/>
      <c r="TUC749" s="479"/>
      <c r="TUD749" s="479"/>
      <c r="TUE749" s="479"/>
      <c r="TUF749" s="479"/>
      <c r="TUG749" s="479"/>
      <c r="TUH749" s="479"/>
      <c r="TUI749" s="479"/>
      <c r="TUJ749" s="479"/>
      <c r="TUK749" s="479"/>
      <c r="TUL749" s="479"/>
      <c r="TUM749" s="479"/>
      <c r="TUN749" s="479"/>
      <c r="TUO749" s="479"/>
      <c r="TUP749" s="479"/>
      <c r="TUQ749" s="479"/>
      <c r="TUR749" s="479"/>
      <c r="TUS749" s="479"/>
      <c r="TUT749" s="479"/>
      <c r="TUU749" s="479"/>
      <c r="TUV749" s="479"/>
      <c r="TUW749" s="479"/>
      <c r="TUX749" s="479"/>
      <c r="TUY749" s="479"/>
      <c r="TUZ749" s="479"/>
      <c r="TVA749" s="479"/>
      <c r="TVB749" s="479"/>
      <c r="TVC749" s="479"/>
      <c r="TVD749" s="479"/>
      <c r="TVE749" s="479"/>
      <c r="TVF749" s="479"/>
      <c r="TVG749" s="479"/>
      <c r="TVH749" s="479"/>
      <c r="TVI749" s="479"/>
      <c r="TVJ749" s="479"/>
      <c r="TVK749" s="479"/>
      <c r="TVL749" s="479"/>
      <c r="TVM749" s="479"/>
      <c r="TVN749" s="479"/>
      <c r="TVO749" s="479"/>
      <c r="TVP749" s="479"/>
      <c r="TVQ749" s="479"/>
      <c r="TVR749" s="479"/>
      <c r="TVS749" s="479"/>
      <c r="TVT749" s="479"/>
      <c r="TVU749" s="479"/>
      <c r="TVV749" s="479"/>
      <c r="TVW749" s="479"/>
      <c r="TVX749" s="479"/>
      <c r="TVY749" s="479"/>
      <c r="TVZ749" s="479"/>
      <c r="TWA749" s="479"/>
      <c r="TWB749" s="479"/>
      <c r="TWC749" s="479"/>
      <c r="TWD749" s="479"/>
      <c r="TWE749" s="479"/>
      <c r="TWF749" s="479"/>
      <c r="TWG749" s="479"/>
      <c r="TWH749" s="479"/>
      <c r="TWI749" s="479"/>
      <c r="TWJ749" s="479"/>
      <c r="TWK749" s="479"/>
      <c r="TWL749" s="479"/>
      <c r="TWM749" s="479"/>
      <c r="TWN749" s="479"/>
      <c r="TWO749" s="479"/>
      <c r="TWP749" s="479"/>
      <c r="TWQ749" s="479"/>
      <c r="TWR749" s="479"/>
      <c r="TWS749" s="479"/>
      <c r="TWT749" s="479"/>
      <c r="TWU749" s="479"/>
      <c r="TWV749" s="479"/>
      <c r="TWW749" s="479"/>
      <c r="TWX749" s="479"/>
      <c r="TWY749" s="479"/>
      <c r="TWZ749" s="479"/>
      <c r="TXA749" s="479"/>
      <c r="TXB749" s="479"/>
      <c r="TXC749" s="479"/>
      <c r="TXD749" s="479"/>
      <c r="TXE749" s="479"/>
      <c r="TXF749" s="479"/>
      <c r="TXG749" s="479"/>
      <c r="TXH749" s="479"/>
      <c r="TXI749" s="479"/>
      <c r="TXJ749" s="479"/>
      <c r="TXK749" s="479"/>
      <c r="TXL749" s="479"/>
      <c r="TXM749" s="479"/>
      <c r="TXN749" s="479"/>
      <c r="TXO749" s="479"/>
      <c r="TXP749" s="479"/>
      <c r="TXQ749" s="479"/>
      <c r="TXR749" s="479"/>
      <c r="TXS749" s="479"/>
      <c r="TXT749" s="479"/>
      <c r="TXU749" s="479"/>
      <c r="TXV749" s="479"/>
      <c r="TXW749" s="479"/>
      <c r="TXX749" s="479"/>
      <c r="TXY749" s="479"/>
      <c r="TXZ749" s="479"/>
      <c r="TYA749" s="479"/>
      <c r="TYB749" s="479"/>
      <c r="TYC749" s="479"/>
      <c r="TYD749" s="479"/>
      <c r="TYE749" s="479"/>
      <c r="TYF749" s="479"/>
      <c r="TYG749" s="479"/>
      <c r="TYH749" s="479"/>
      <c r="TYI749" s="479"/>
      <c r="TYJ749" s="479"/>
      <c r="TYK749" s="479"/>
      <c r="TYL749" s="479"/>
      <c r="TYM749" s="479"/>
      <c r="TYN749" s="479"/>
      <c r="TYO749" s="479"/>
      <c r="TYP749" s="479"/>
      <c r="TYQ749" s="479"/>
      <c r="TYR749" s="479"/>
      <c r="TYS749" s="479"/>
      <c r="TYT749" s="479"/>
      <c r="TYU749" s="479"/>
      <c r="TYV749" s="479"/>
      <c r="TYW749" s="479"/>
      <c r="TYX749" s="479"/>
      <c r="TYY749" s="479"/>
      <c r="TYZ749" s="479"/>
      <c r="TZA749" s="479"/>
      <c r="TZB749" s="479"/>
      <c r="TZC749" s="479"/>
      <c r="TZD749" s="479"/>
      <c r="TZE749" s="479"/>
      <c r="TZF749" s="479"/>
      <c r="TZG749" s="479"/>
      <c r="TZH749" s="479"/>
      <c r="TZI749" s="479"/>
      <c r="TZJ749" s="479"/>
      <c r="TZK749" s="479"/>
      <c r="TZL749" s="479"/>
      <c r="TZM749" s="479"/>
      <c r="TZN749" s="479"/>
      <c r="TZO749" s="479"/>
      <c r="TZP749" s="479"/>
      <c r="TZQ749" s="479"/>
      <c r="TZR749" s="479"/>
      <c r="TZS749" s="479"/>
      <c r="TZT749" s="479"/>
      <c r="TZU749" s="479"/>
      <c r="TZV749" s="479"/>
      <c r="TZW749" s="479"/>
      <c r="TZX749" s="479"/>
      <c r="TZY749" s="479"/>
      <c r="TZZ749" s="479"/>
      <c r="UAA749" s="479"/>
      <c r="UAB749" s="479"/>
      <c r="UAC749" s="479"/>
      <c r="UAD749" s="479"/>
      <c r="UAE749" s="479"/>
      <c r="UAF749" s="479"/>
      <c r="UAG749" s="479"/>
      <c r="UAH749" s="479"/>
      <c r="UAI749" s="479"/>
      <c r="UAJ749" s="479"/>
      <c r="UAK749" s="479"/>
      <c r="UAL749" s="479"/>
      <c r="UAM749" s="479"/>
      <c r="UAN749" s="479"/>
      <c r="UAO749" s="479"/>
      <c r="UAP749" s="479"/>
      <c r="UAQ749" s="479"/>
      <c r="UAR749" s="479"/>
      <c r="UAS749" s="479"/>
      <c r="UAT749" s="479"/>
      <c r="UAU749" s="479"/>
      <c r="UAV749" s="479"/>
      <c r="UAW749" s="479"/>
      <c r="UAX749" s="479"/>
      <c r="UAY749" s="479"/>
      <c r="UAZ749" s="479"/>
      <c r="UBA749" s="479"/>
      <c r="UBB749" s="479"/>
      <c r="UBC749" s="479"/>
      <c r="UBD749" s="479"/>
      <c r="UBE749" s="479"/>
      <c r="UBF749" s="479"/>
      <c r="UBG749" s="479"/>
      <c r="UBH749" s="479"/>
      <c r="UBI749" s="479"/>
      <c r="UBJ749" s="479"/>
      <c r="UBK749" s="479"/>
      <c r="UBL749" s="479"/>
      <c r="UBM749" s="479"/>
      <c r="UBN749" s="479"/>
      <c r="UBO749" s="479"/>
      <c r="UBP749" s="479"/>
      <c r="UBQ749" s="479"/>
      <c r="UBR749" s="479"/>
      <c r="UBS749" s="479"/>
      <c r="UBT749" s="479"/>
      <c r="UBU749" s="479"/>
      <c r="UBV749" s="479"/>
      <c r="UBW749" s="479"/>
      <c r="UBX749" s="479"/>
      <c r="UBY749" s="479"/>
      <c r="UBZ749" s="479"/>
      <c r="UCA749" s="479"/>
      <c r="UCB749" s="479"/>
      <c r="UCC749" s="479"/>
      <c r="UCD749" s="479"/>
      <c r="UCE749" s="479"/>
      <c r="UCF749" s="479"/>
      <c r="UCG749" s="479"/>
      <c r="UCH749" s="479"/>
      <c r="UCI749" s="479"/>
      <c r="UCJ749" s="479"/>
      <c r="UCK749" s="479"/>
      <c r="UCL749" s="479"/>
      <c r="UCM749" s="479"/>
      <c r="UCN749" s="479"/>
      <c r="UCO749" s="479"/>
      <c r="UCP749" s="479"/>
      <c r="UCQ749" s="479"/>
      <c r="UCR749" s="479"/>
      <c r="UCS749" s="479"/>
      <c r="UCT749" s="479"/>
      <c r="UCU749" s="479"/>
      <c r="UCV749" s="479"/>
      <c r="UCW749" s="479"/>
      <c r="UCX749" s="479"/>
      <c r="UCY749" s="479"/>
      <c r="UCZ749" s="479"/>
      <c r="UDA749" s="479"/>
      <c r="UDB749" s="479"/>
      <c r="UDC749" s="479"/>
      <c r="UDD749" s="479"/>
      <c r="UDE749" s="479"/>
      <c r="UDF749" s="479"/>
      <c r="UDG749" s="479"/>
      <c r="UDH749" s="479"/>
      <c r="UDI749" s="479"/>
      <c r="UDJ749" s="479"/>
      <c r="UDK749" s="479"/>
      <c r="UDL749" s="479"/>
      <c r="UDM749" s="479"/>
      <c r="UDN749" s="479"/>
      <c r="UDO749" s="479"/>
      <c r="UDP749" s="479"/>
      <c r="UDQ749" s="479"/>
      <c r="UDR749" s="479"/>
      <c r="UDS749" s="479"/>
      <c r="UDT749" s="479"/>
      <c r="UDU749" s="479"/>
      <c r="UDV749" s="479"/>
      <c r="UDW749" s="479"/>
      <c r="UDX749" s="479"/>
      <c r="UDY749" s="479"/>
      <c r="UDZ749" s="479"/>
      <c r="UEA749" s="479"/>
      <c r="UEB749" s="479"/>
      <c r="UEC749" s="479"/>
      <c r="UED749" s="479"/>
      <c r="UEE749" s="479"/>
      <c r="UEF749" s="479"/>
      <c r="UEG749" s="479"/>
      <c r="UEH749" s="479"/>
      <c r="UEI749" s="479"/>
      <c r="UEJ749" s="479"/>
      <c r="UEK749" s="479"/>
      <c r="UEL749" s="479"/>
      <c r="UEM749" s="479"/>
      <c r="UEN749" s="479"/>
      <c r="UEO749" s="479"/>
      <c r="UEP749" s="479"/>
      <c r="UEQ749" s="479"/>
      <c r="UER749" s="479"/>
      <c r="UES749" s="479"/>
      <c r="UET749" s="479"/>
      <c r="UEU749" s="479"/>
      <c r="UEV749" s="479"/>
      <c r="UEW749" s="479"/>
      <c r="UEX749" s="479"/>
      <c r="UEY749" s="479"/>
      <c r="UEZ749" s="479"/>
      <c r="UFA749" s="479"/>
      <c r="UFB749" s="479"/>
      <c r="UFC749" s="479"/>
      <c r="UFD749" s="479"/>
      <c r="UFE749" s="479"/>
      <c r="UFF749" s="479"/>
      <c r="UFG749" s="479"/>
      <c r="UFH749" s="479"/>
      <c r="UFI749" s="479"/>
      <c r="UFJ749" s="479"/>
      <c r="UFK749" s="479"/>
      <c r="UFL749" s="479"/>
      <c r="UFM749" s="479"/>
      <c r="UFN749" s="479"/>
      <c r="UFO749" s="479"/>
      <c r="UFP749" s="479"/>
      <c r="UFQ749" s="479"/>
      <c r="UFR749" s="479"/>
      <c r="UFS749" s="479"/>
      <c r="UFT749" s="479"/>
      <c r="UFU749" s="479"/>
      <c r="UFV749" s="479"/>
      <c r="UFW749" s="479"/>
      <c r="UFX749" s="479"/>
      <c r="UFY749" s="479"/>
      <c r="UFZ749" s="479"/>
      <c r="UGA749" s="479"/>
      <c r="UGB749" s="479"/>
      <c r="UGC749" s="479"/>
      <c r="UGD749" s="479"/>
      <c r="UGE749" s="479"/>
      <c r="UGF749" s="479"/>
      <c r="UGG749" s="479"/>
      <c r="UGH749" s="479"/>
      <c r="UGI749" s="479"/>
      <c r="UGJ749" s="479"/>
      <c r="UGK749" s="479"/>
      <c r="UGL749" s="479"/>
      <c r="UGM749" s="479"/>
      <c r="UGN749" s="479"/>
      <c r="UGO749" s="479"/>
      <c r="UGP749" s="479"/>
      <c r="UGQ749" s="479"/>
      <c r="UGR749" s="479"/>
      <c r="UGS749" s="479"/>
      <c r="UGT749" s="479"/>
      <c r="UGU749" s="479"/>
      <c r="UGV749" s="479"/>
      <c r="UGW749" s="479"/>
      <c r="UGX749" s="479"/>
      <c r="UGY749" s="479"/>
      <c r="UGZ749" s="479"/>
      <c r="UHA749" s="479"/>
      <c r="UHB749" s="479"/>
      <c r="UHC749" s="479"/>
      <c r="UHD749" s="479"/>
      <c r="UHE749" s="479"/>
      <c r="UHF749" s="479"/>
      <c r="UHG749" s="479"/>
      <c r="UHH749" s="479"/>
      <c r="UHI749" s="479"/>
      <c r="UHJ749" s="479"/>
      <c r="UHK749" s="479"/>
      <c r="UHL749" s="479"/>
      <c r="UHM749" s="479"/>
      <c r="UHN749" s="479"/>
      <c r="UHO749" s="479"/>
      <c r="UHP749" s="479"/>
      <c r="UHQ749" s="479"/>
      <c r="UHR749" s="479"/>
      <c r="UHS749" s="479"/>
      <c r="UHT749" s="479"/>
      <c r="UHU749" s="479"/>
      <c r="UHV749" s="479"/>
      <c r="UHW749" s="479"/>
      <c r="UHX749" s="479"/>
      <c r="UHY749" s="479"/>
      <c r="UHZ749" s="479"/>
      <c r="UIA749" s="479"/>
      <c r="UIB749" s="479"/>
      <c r="UIC749" s="479"/>
      <c r="UID749" s="479"/>
      <c r="UIE749" s="479"/>
      <c r="UIF749" s="479"/>
      <c r="UIG749" s="479"/>
      <c r="UIH749" s="479"/>
      <c r="UII749" s="479"/>
      <c r="UIJ749" s="479"/>
      <c r="UIK749" s="479"/>
      <c r="UIL749" s="479"/>
      <c r="UIM749" s="479"/>
      <c r="UIN749" s="479"/>
      <c r="UIO749" s="479"/>
      <c r="UIP749" s="479"/>
      <c r="UIQ749" s="479"/>
      <c r="UIR749" s="479"/>
      <c r="UIS749" s="479"/>
      <c r="UIT749" s="479"/>
      <c r="UIU749" s="479"/>
      <c r="UIV749" s="479"/>
      <c r="UIW749" s="479"/>
      <c r="UIX749" s="479"/>
      <c r="UIY749" s="479"/>
      <c r="UIZ749" s="479"/>
      <c r="UJA749" s="479"/>
      <c r="UJB749" s="479"/>
      <c r="UJC749" s="479"/>
      <c r="UJD749" s="479"/>
      <c r="UJE749" s="479"/>
      <c r="UJF749" s="479"/>
      <c r="UJG749" s="479"/>
      <c r="UJH749" s="479"/>
      <c r="UJI749" s="479"/>
      <c r="UJJ749" s="479"/>
      <c r="UJK749" s="479"/>
      <c r="UJL749" s="479"/>
      <c r="UJM749" s="479"/>
      <c r="UJN749" s="479"/>
      <c r="UJO749" s="479"/>
      <c r="UJP749" s="479"/>
      <c r="UJQ749" s="479"/>
      <c r="UJR749" s="479"/>
      <c r="UJS749" s="479"/>
      <c r="UJT749" s="479"/>
      <c r="UJU749" s="479"/>
      <c r="UJV749" s="479"/>
      <c r="UJW749" s="479"/>
      <c r="UJX749" s="479"/>
      <c r="UJY749" s="479"/>
      <c r="UJZ749" s="479"/>
      <c r="UKA749" s="479"/>
      <c r="UKB749" s="479"/>
      <c r="UKC749" s="479"/>
      <c r="UKD749" s="479"/>
      <c r="UKE749" s="479"/>
      <c r="UKF749" s="479"/>
      <c r="UKG749" s="479"/>
      <c r="UKH749" s="479"/>
      <c r="UKI749" s="479"/>
      <c r="UKJ749" s="479"/>
      <c r="UKK749" s="479"/>
      <c r="UKL749" s="479"/>
      <c r="UKM749" s="479"/>
      <c r="UKN749" s="479"/>
      <c r="UKO749" s="479"/>
      <c r="UKP749" s="479"/>
      <c r="UKQ749" s="479"/>
      <c r="UKR749" s="479"/>
      <c r="UKS749" s="479"/>
      <c r="UKT749" s="479"/>
      <c r="UKU749" s="479"/>
      <c r="UKV749" s="479"/>
      <c r="UKW749" s="479"/>
      <c r="UKX749" s="479"/>
      <c r="UKY749" s="479"/>
      <c r="UKZ749" s="479"/>
      <c r="ULA749" s="479"/>
      <c r="ULB749" s="479"/>
      <c r="ULC749" s="479"/>
      <c r="ULD749" s="479"/>
      <c r="ULE749" s="479"/>
      <c r="ULF749" s="479"/>
      <c r="ULG749" s="479"/>
      <c r="ULH749" s="479"/>
      <c r="ULI749" s="479"/>
      <c r="ULJ749" s="479"/>
      <c r="ULK749" s="479"/>
      <c r="ULL749" s="479"/>
      <c r="ULM749" s="479"/>
      <c r="ULN749" s="479"/>
      <c r="ULO749" s="479"/>
      <c r="ULP749" s="479"/>
      <c r="ULQ749" s="479"/>
      <c r="ULR749" s="479"/>
      <c r="ULS749" s="479"/>
      <c r="ULT749" s="479"/>
      <c r="ULU749" s="479"/>
      <c r="ULV749" s="479"/>
      <c r="ULW749" s="479"/>
      <c r="ULX749" s="479"/>
      <c r="ULY749" s="479"/>
      <c r="ULZ749" s="479"/>
      <c r="UMA749" s="479"/>
      <c r="UMB749" s="479"/>
      <c r="UMC749" s="479"/>
      <c r="UMD749" s="479"/>
      <c r="UME749" s="479"/>
      <c r="UMF749" s="479"/>
      <c r="UMG749" s="479"/>
      <c r="UMH749" s="479"/>
      <c r="UMI749" s="479"/>
      <c r="UMJ749" s="479"/>
      <c r="UMK749" s="479"/>
      <c r="UML749" s="479"/>
      <c r="UMM749" s="479"/>
      <c r="UMN749" s="479"/>
      <c r="UMO749" s="479"/>
      <c r="UMP749" s="479"/>
      <c r="UMQ749" s="479"/>
      <c r="UMR749" s="479"/>
      <c r="UMS749" s="479"/>
      <c r="UMT749" s="479"/>
      <c r="UMU749" s="479"/>
      <c r="UMV749" s="479"/>
      <c r="UMW749" s="479"/>
      <c r="UMX749" s="479"/>
      <c r="UMY749" s="479"/>
      <c r="UMZ749" s="479"/>
      <c r="UNA749" s="479"/>
      <c r="UNB749" s="479"/>
      <c r="UNC749" s="479"/>
      <c r="UND749" s="479"/>
      <c r="UNE749" s="479"/>
      <c r="UNF749" s="479"/>
      <c r="UNG749" s="479"/>
      <c r="UNH749" s="479"/>
      <c r="UNI749" s="479"/>
      <c r="UNJ749" s="479"/>
      <c r="UNK749" s="479"/>
      <c r="UNL749" s="479"/>
      <c r="UNM749" s="479"/>
      <c r="UNN749" s="479"/>
      <c r="UNO749" s="479"/>
      <c r="UNP749" s="479"/>
      <c r="UNQ749" s="479"/>
      <c r="UNR749" s="479"/>
      <c r="UNS749" s="479"/>
      <c r="UNT749" s="479"/>
      <c r="UNU749" s="479"/>
      <c r="UNV749" s="479"/>
      <c r="UNW749" s="479"/>
      <c r="UNX749" s="479"/>
      <c r="UNY749" s="479"/>
      <c r="UNZ749" s="479"/>
      <c r="UOA749" s="479"/>
      <c r="UOB749" s="479"/>
      <c r="UOC749" s="479"/>
      <c r="UOD749" s="479"/>
      <c r="UOE749" s="479"/>
      <c r="UOF749" s="479"/>
      <c r="UOG749" s="479"/>
      <c r="UOH749" s="479"/>
      <c r="UOI749" s="479"/>
      <c r="UOJ749" s="479"/>
      <c r="UOK749" s="479"/>
      <c r="UOL749" s="479"/>
      <c r="UOM749" s="479"/>
      <c r="UON749" s="479"/>
      <c r="UOO749" s="479"/>
      <c r="UOP749" s="479"/>
      <c r="UOQ749" s="479"/>
      <c r="UOR749" s="479"/>
      <c r="UOS749" s="479"/>
      <c r="UOT749" s="479"/>
      <c r="UOU749" s="479"/>
      <c r="UOV749" s="479"/>
      <c r="UOW749" s="479"/>
      <c r="UOX749" s="479"/>
      <c r="UOY749" s="479"/>
      <c r="UOZ749" s="479"/>
      <c r="UPA749" s="479"/>
      <c r="UPB749" s="479"/>
      <c r="UPC749" s="479"/>
      <c r="UPD749" s="479"/>
      <c r="UPE749" s="479"/>
      <c r="UPF749" s="479"/>
      <c r="UPG749" s="479"/>
      <c r="UPH749" s="479"/>
      <c r="UPI749" s="479"/>
      <c r="UPJ749" s="479"/>
      <c r="UPK749" s="479"/>
      <c r="UPL749" s="479"/>
      <c r="UPM749" s="479"/>
      <c r="UPN749" s="479"/>
      <c r="UPO749" s="479"/>
      <c r="UPP749" s="479"/>
      <c r="UPQ749" s="479"/>
      <c r="UPR749" s="479"/>
      <c r="UPS749" s="479"/>
      <c r="UPT749" s="479"/>
      <c r="UPU749" s="479"/>
      <c r="UPV749" s="479"/>
      <c r="UPW749" s="479"/>
      <c r="UPX749" s="479"/>
      <c r="UPY749" s="479"/>
      <c r="UPZ749" s="479"/>
      <c r="UQA749" s="479"/>
      <c r="UQB749" s="479"/>
      <c r="UQC749" s="479"/>
      <c r="UQD749" s="479"/>
      <c r="UQE749" s="479"/>
      <c r="UQF749" s="479"/>
      <c r="UQG749" s="479"/>
      <c r="UQH749" s="479"/>
      <c r="UQI749" s="479"/>
      <c r="UQJ749" s="479"/>
      <c r="UQK749" s="479"/>
      <c r="UQL749" s="479"/>
      <c r="UQM749" s="479"/>
      <c r="UQN749" s="479"/>
      <c r="UQO749" s="479"/>
      <c r="UQP749" s="479"/>
      <c r="UQQ749" s="479"/>
      <c r="UQR749" s="479"/>
      <c r="UQS749" s="479"/>
      <c r="UQT749" s="479"/>
      <c r="UQU749" s="479"/>
      <c r="UQV749" s="479"/>
      <c r="UQW749" s="479"/>
      <c r="UQX749" s="479"/>
      <c r="UQY749" s="479"/>
      <c r="UQZ749" s="479"/>
      <c r="URA749" s="479"/>
      <c r="URB749" s="479"/>
      <c r="URC749" s="479"/>
      <c r="URD749" s="479"/>
      <c r="URE749" s="479"/>
      <c r="URF749" s="479"/>
      <c r="URG749" s="479"/>
      <c r="URH749" s="479"/>
      <c r="URI749" s="479"/>
      <c r="URJ749" s="479"/>
      <c r="URK749" s="479"/>
      <c r="URL749" s="479"/>
      <c r="URM749" s="479"/>
      <c r="URN749" s="479"/>
      <c r="URO749" s="479"/>
      <c r="URP749" s="479"/>
      <c r="URQ749" s="479"/>
      <c r="URR749" s="479"/>
      <c r="URS749" s="479"/>
      <c r="URT749" s="479"/>
      <c r="URU749" s="479"/>
      <c r="URV749" s="479"/>
      <c r="URW749" s="479"/>
      <c r="URX749" s="479"/>
      <c r="URY749" s="479"/>
      <c r="URZ749" s="479"/>
      <c r="USA749" s="479"/>
      <c r="USB749" s="479"/>
      <c r="USC749" s="479"/>
      <c r="USD749" s="479"/>
      <c r="USE749" s="479"/>
      <c r="USF749" s="479"/>
      <c r="USG749" s="479"/>
      <c r="USH749" s="479"/>
      <c r="USI749" s="479"/>
      <c r="USJ749" s="479"/>
      <c r="USK749" s="479"/>
      <c r="USL749" s="479"/>
      <c r="USM749" s="479"/>
      <c r="USN749" s="479"/>
      <c r="USO749" s="479"/>
      <c r="USP749" s="479"/>
      <c r="USQ749" s="479"/>
      <c r="USR749" s="479"/>
      <c r="USS749" s="479"/>
      <c r="UST749" s="479"/>
      <c r="USU749" s="479"/>
      <c r="USV749" s="479"/>
      <c r="USW749" s="479"/>
      <c r="USX749" s="479"/>
      <c r="USY749" s="479"/>
      <c r="USZ749" s="479"/>
      <c r="UTA749" s="479"/>
      <c r="UTB749" s="479"/>
      <c r="UTC749" s="479"/>
      <c r="UTD749" s="479"/>
      <c r="UTE749" s="479"/>
      <c r="UTF749" s="479"/>
      <c r="UTG749" s="479"/>
      <c r="UTH749" s="479"/>
      <c r="UTI749" s="479"/>
      <c r="UTJ749" s="479"/>
      <c r="UTK749" s="479"/>
      <c r="UTL749" s="479"/>
      <c r="UTM749" s="479"/>
      <c r="UTN749" s="479"/>
      <c r="UTO749" s="479"/>
      <c r="UTP749" s="479"/>
      <c r="UTQ749" s="479"/>
      <c r="UTR749" s="479"/>
      <c r="UTS749" s="479"/>
      <c r="UTT749" s="479"/>
      <c r="UTU749" s="479"/>
      <c r="UTV749" s="479"/>
      <c r="UTW749" s="479"/>
      <c r="UTX749" s="479"/>
      <c r="UTY749" s="479"/>
      <c r="UTZ749" s="479"/>
      <c r="UUA749" s="479"/>
      <c r="UUB749" s="479"/>
      <c r="UUC749" s="479"/>
      <c r="UUD749" s="479"/>
      <c r="UUE749" s="479"/>
      <c r="UUF749" s="479"/>
      <c r="UUG749" s="479"/>
      <c r="UUH749" s="479"/>
      <c r="UUI749" s="479"/>
      <c r="UUJ749" s="479"/>
      <c r="UUK749" s="479"/>
      <c r="UUL749" s="479"/>
      <c r="UUM749" s="479"/>
      <c r="UUN749" s="479"/>
      <c r="UUO749" s="479"/>
      <c r="UUP749" s="479"/>
      <c r="UUQ749" s="479"/>
      <c r="UUR749" s="479"/>
      <c r="UUS749" s="479"/>
      <c r="UUT749" s="479"/>
      <c r="UUU749" s="479"/>
      <c r="UUV749" s="479"/>
      <c r="UUW749" s="479"/>
      <c r="UUX749" s="479"/>
      <c r="UUY749" s="479"/>
      <c r="UUZ749" s="479"/>
      <c r="UVA749" s="479"/>
      <c r="UVB749" s="479"/>
      <c r="UVC749" s="479"/>
      <c r="UVD749" s="479"/>
      <c r="UVE749" s="479"/>
      <c r="UVF749" s="479"/>
      <c r="UVG749" s="479"/>
      <c r="UVH749" s="479"/>
      <c r="UVI749" s="479"/>
      <c r="UVJ749" s="479"/>
      <c r="UVK749" s="479"/>
      <c r="UVL749" s="479"/>
      <c r="UVM749" s="479"/>
      <c r="UVN749" s="479"/>
      <c r="UVO749" s="479"/>
      <c r="UVP749" s="479"/>
      <c r="UVQ749" s="479"/>
      <c r="UVR749" s="479"/>
      <c r="UVS749" s="479"/>
      <c r="UVT749" s="479"/>
      <c r="UVU749" s="479"/>
      <c r="UVV749" s="479"/>
      <c r="UVW749" s="479"/>
      <c r="UVX749" s="479"/>
      <c r="UVY749" s="479"/>
      <c r="UVZ749" s="479"/>
      <c r="UWA749" s="479"/>
      <c r="UWB749" s="479"/>
      <c r="UWC749" s="479"/>
      <c r="UWD749" s="479"/>
      <c r="UWE749" s="479"/>
      <c r="UWF749" s="479"/>
      <c r="UWG749" s="479"/>
      <c r="UWH749" s="479"/>
      <c r="UWI749" s="479"/>
      <c r="UWJ749" s="479"/>
      <c r="UWK749" s="479"/>
      <c r="UWL749" s="479"/>
      <c r="UWM749" s="479"/>
      <c r="UWN749" s="479"/>
      <c r="UWO749" s="479"/>
      <c r="UWP749" s="479"/>
      <c r="UWQ749" s="479"/>
      <c r="UWR749" s="479"/>
      <c r="UWS749" s="479"/>
      <c r="UWT749" s="479"/>
      <c r="UWU749" s="479"/>
      <c r="UWV749" s="479"/>
      <c r="UWW749" s="479"/>
      <c r="UWX749" s="479"/>
      <c r="UWY749" s="479"/>
      <c r="UWZ749" s="479"/>
      <c r="UXA749" s="479"/>
      <c r="UXB749" s="479"/>
      <c r="UXC749" s="479"/>
      <c r="UXD749" s="479"/>
      <c r="UXE749" s="479"/>
      <c r="UXF749" s="479"/>
      <c r="UXG749" s="479"/>
      <c r="UXH749" s="479"/>
      <c r="UXI749" s="479"/>
      <c r="UXJ749" s="479"/>
      <c r="UXK749" s="479"/>
      <c r="UXL749" s="479"/>
      <c r="UXM749" s="479"/>
      <c r="UXN749" s="479"/>
      <c r="UXO749" s="479"/>
      <c r="UXP749" s="479"/>
      <c r="UXQ749" s="479"/>
      <c r="UXR749" s="479"/>
      <c r="UXS749" s="479"/>
      <c r="UXT749" s="479"/>
      <c r="UXU749" s="479"/>
      <c r="UXV749" s="479"/>
      <c r="UXW749" s="479"/>
      <c r="UXX749" s="479"/>
      <c r="UXY749" s="479"/>
      <c r="UXZ749" s="479"/>
      <c r="UYA749" s="479"/>
      <c r="UYB749" s="479"/>
      <c r="UYC749" s="479"/>
      <c r="UYD749" s="479"/>
      <c r="UYE749" s="479"/>
      <c r="UYF749" s="479"/>
      <c r="UYG749" s="479"/>
      <c r="UYH749" s="479"/>
      <c r="UYI749" s="479"/>
      <c r="UYJ749" s="479"/>
      <c r="UYK749" s="479"/>
      <c r="UYL749" s="479"/>
      <c r="UYM749" s="479"/>
      <c r="UYN749" s="479"/>
      <c r="UYO749" s="479"/>
      <c r="UYP749" s="479"/>
      <c r="UYQ749" s="479"/>
      <c r="UYR749" s="479"/>
      <c r="UYS749" s="479"/>
      <c r="UYT749" s="479"/>
      <c r="UYU749" s="479"/>
      <c r="UYV749" s="479"/>
      <c r="UYW749" s="479"/>
      <c r="UYX749" s="479"/>
      <c r="UYY749" s="479"/>
      <c r="UYZ749" s="479"/>
      <c r="UZA749" s="479"/>
      <c r="UZB749" s="479"/>
      <c r="UZC749" s="479"/>
      <c r="UZD749" s="479"/>
      <c r="UZE749" s="479"/>
      <c r="UZF749" s="479"/>
      <c r="UZG749" s="479"/>
      <c r="UZH749" s="479"/>
      <c r="UZI749" s="479"/>
      <c r="UZJ749" s="479"/>
      <c r="UZK749" s="479"/>
      <c r="UZL749" s="479"/>
      <c r="UZM749" s="479"/>
      <c r="UZN749" s="479"/>
      <c r="UZO749" s="479"/>
      <c r="UZP749" s="479"/>
      <c r="UZQ749" s="479"/>
      <c r="UZR749" s="479"/>
      <c r="UZS749" s="479"/>
      <c r="UZT749" s="479"/>
      <c r="UZU749" s="479"/>
      <c r="UZV749" s="479"/>
      <c r="UZW749" s="479"/>
      <c r="UZX749" s="479"/>
      <c r="UZY749" s="479"/>
      <c r="UZZ749" s="479"/>
      <c r="VAA749" s="479"/>
      <c r="VAB749" s="479"/>
      <c r="VAC749" s="479"/>
      <c r="VAD749" s="479"/>
      <c r="VAE749" s="479"/>
      <c r="VAF749" s="479"/>
      <c r="VAG749" s="479"/>
      <c r="VAH749" s="479"/>
      <c r="VAI749" s="479"/>
      <c r="VAJ749" s="479"/>
      <c r="VAK749" s="479"/>
      <c r="VAL749" s="479"/>
      <c r="VAM749" s="479"/>
      <c r="VAN749" s="479"/>
      <c r="VAO749" s="479"/>
      <c r="VAP749" s="479"/>
      <c r="VAQ749" s="479"/>
      <c r="VAR749" s="479"/>
      <c r="VAS749" s="479"/>
      <c r="VAT749" s="479"/>
      <c r="VAU749" s="479"/>
      <c r="VAV749" s="479"/>
      <c r="VAW749" s="479"/>
      <c r="VAX749" s="479"/>
      <c r="VAY749" s="479"/>
      <c r="VAZ749" s="479"/>
      <c r="VBA749" s="479"/>
      <c r="VBB749" s="479"/>
      <c r="VBC749" s="479"/>
      <c r="VBD749" s="479"/>
      <c r="VBE749" s="479"/>
      <c r="VBF749" s="479"/>
      <c r="VBG749" s="479"/>
      <c r="VBH749" s="479"/>
      <c r="VBI749" s="479"/>
      <c r="VBJ749" s="479"/>
      <c r="VBK749" s="479"/>
      <c r="VBL749" s="479"/>
      <c r="VBM749" s="479"/>
      <c r="VBN749" s="479"/>
      <c r="VBO749" s="479"/>
      <c r="VBP749" s="479"/>
      <c r="VBQ749" s="479"/>
      <c r="VBR749" s="479"/>
      <c r="VBS749" s="479"/>
      <c r="VBT749" s="479"/>
      <c r="VBU749" s="479"/>
      <c r="VBV749" s="479"/>
      <c r="VBW749" s="479"/>
      <c r="VBX749" s="479"/>
      <c r="VBY749" s="479"/>
      <c r="VBZ749" s="479"/>
      <c r="VCA749" s="479"/>
      <c r="VCB749" s="479"/>
      <c r="VCC749" s="479"/>
      <c r="VCD749" s="479"/>
      <c r="VCE749" s="479"/>
      <c r="VCF749" s="479"/>
      <c r="VCG749" s="479"/>
      <c r="VCH749" s="479"/>
      <c r="VCI749" s="479"/>
      <c r="VCJ749" s="479"/>
      <c r="VCK749" s="479"/>
      <c r="VCL749" s="479"/>
      <c r="VCM749" s="479"/>
      <c r="VCN749" s="479"/>
      <c r="VCO749" s="479"/>
      <c r="VCP749" s="479"/>
      <c r="VCQ749" s="479"/>
      <c r="VCR749" s="479"/>
      <c r="VCS749" s="479"/>
      <c r="VCT749" s="479"/>
      <c r="VCU749" s="479"/>
      <c r="VCV749" s="479"/>
      <c r="VCW749" s="479"/>
      <c r="VCX749" s="479"/>
      <c r="VCY749" s="479"/>
      <c r="VCZ749" s="479"/>
      <c r="VDA749" s="479"/>
      <c r="VDB749" s="479"/>
      <c r="VDC749" s="479"/>
      <c r="VDD749" s="479"/>
      <c r="VDE749" s="479"/>
      <c r="VDF749" s="479"/>
      <c r="VDG749" s="479"/>
      <c r="VDH749" s="479"/>
      <c r="VDI749" s="479"/>
      <c r="VDJ749" s="479"/>
      <c r="VDK749" s="479"/>
      <c r="VDL749" s="479"/>
      <c r="VDM749" s="479"/>
      <c r="VDN749" s="479"/>
      <c r="VDO749" s="479"/>
      <c r="VDP749" s="479"/>
      <c r="VDQ749" s="479"/>
      <c r="VDR749" s="479"/>
      <c r="VDS749" s="479"/>
      <c r="VDT749" s="479"/>
      <c r="VDU749" s="479"/>
      <c r="VDV749" s="479"/>
      <c r="VDW749" s="479"/>
      <c r="VDX749" s="479"/>
      <c r="VDY749" s="479"/>
      <c r="VDZ749" s="479"/>
      <c r="VEA749" s="479"/>
      <c r="VEB749" s="479"/>
      <c r="VEC749" s="479"/>
      <c r="VED749" s="479"/>
      <c r="VEE749" s="479"/>
      <c r="VEF749" s="479"/>
      <c r="VEG749" s="479"/>
      <c r="VEH749" s="479"/>
      <c r="VEI749" s="479"/>
      <c r="VEJ749" s="479"/>
      <c r="VEK749" s="479"/>
      <c r="VEL749" s="479"/>
      <c r="VEM749" s="479"/>
      <c r="VEN749" s="479"/>
      <c r="VEO749" s="479"/>
      <c r="VEP749" s="479"/>
      <c r="VEQ749" s="479"/>
      <c r="VER749" s="479"/>
      <c r="VES749" s="479"/>
      <c r="VET749" s="479"/>
      <c r="VEU749" s="479"/>
      <c r="VEV749" s="479"/>
      <c r="VEW749" s="479"/>
      <c r="VEX749" s="479"/>
      <c r="VEY749" s="479"/>
      <c r="VEZ749" s="479"/>
      <c r="VFA749" s="479"/>
      <c r="VFB749" s="479"/>
      <c r="VFC749" s="479"/>
      <c r="VFD749" s="479"/>
      <c r="VFE749" s="479"/>
      <c r="VFF749" s="479"/>
      <c r="VFG749" s="479"/>
      <c r="VFH749" s="479"/>
      <c r="VFI749" s="479"/>
      <c r="VFJ749" s="479"/>
      <c r="VFK749" s="479"/>
      <c r="VFL749" s="479"/>
      <c r="VFM749" s="479"/>
      <c r="VFN749" s="479"/>
      <c r="VFO749" s="479"/>
      <c r="VFP749" s="479"/>
      <c r="VFQ749" s="479"/>
      <c r="VFR749" s="479"/>
      <c r="VFS749" s="479"/>
      <c r="VFT749" s="479"/>
      <c r="VFU749" s="479"/>
      <c r="VFV749" s="479"/>
      <c r="VFW749" s="479"/>
      <c r="VFX749" s="479"/>
      <c r="VFY749" s="479"/>
      <c r="VFZ749" s="479"/>
      <c r="VGA749" s="479"/>
      <c r="VGB749" s="479"/>
      <c r="VGC749" s="479"/>
      <c r="VGD749" s="479"/>
      <c r="VGE749" s="479"/>
      <c r="VGF749" s="479"/>
      <c r="VGG749" s="479"/>
      <c r="VGH749" s="479"/>
      <c r="VGI749" s="479"/>
      <c r="VGJ749" s="479"/>
      <c r="VGK749" s="479"/>
      <c r="VGL749" s="479"/>
      <c r="VGM749" s="479"/>
      <c r="VGN749" s="479"/>
      <c r="VGO749" s="479"/>
      <c r="VGP749" s="479"/>
      <c r="VGQ749" s="479"/>
      <c r="VGR749" s="479"/>
      <c r="VGS749" s="479"/>
      <c r="VGT749" s="479"/>
      <c r="VGU749" s="479"/>
      <c r="VGV749" s="479"/>
      <c r="VGW749" s="479"/>
      <c r="VGX749" s="479"/>
      <c r="VGY749" s="479"/>
      <c r="VGZ749" s="479"/>
      <c r="VHA749" s="479"/>
      <c r="VHB749" s="479"/>
      <c r="VHC749" s="479"/>
      <c r="VHD749" s="479"/>
      <c r="VHE749" s="479"/>
      <c r="VHF749" s="479"/>
      <c r="VHG749" s="479"/>
      <c r="VHH749" s="479"/>
      <c r="VHI749" s="479"/>
      <c r="VHJ749" s="479"/>
      <c r="VHK749" s="479"/>
      <c r="VHL749" s="479"/>
      <c r="VHM749" s="479"/>
      <c r="VHN749" s="479"/>
      <c r="VHO749" s="479"/>
      <c r="VHP749" s="479"/>
      <c r="VHQ749" s="479"/>
      <c r="VHR749" s="479"/>
      <c r="VHS749" s="479"/>
      <c r="VHT749" s="479"/>
      <c r="VHU749" s="479"/>
      <c r="VHV749" s="479"/>
      <c r="VHW749" s="479"/>
      <c r="VHX749" s="479"/>
      <c r="VHY749" s="479"/>
      <c r="VHZ749" s="479"/>
      <c r="VIA749" s="479"/>
      <c r="VIB749" s="479"/>
      <c r="VIC749" s="479"/>
      <c r="VID749" s="479"/>
      <c r="VIE749" s="479"/>
      <c r="VIF749" s="479"/>
      <c r="VIG749" s="479"/>
      <c r="VIH749" s="479"/>
      <c r="VII749" s="479"/>
      <c r="VIJ749" s="479"/>
      <c r="VIK749" s="479"/>
      <c r="VIL749" s="479"/>
      <c r="VIM749" s="479"/>
      <c r="VIN749" s="479"/>
      <c r="VIO749" s="479"/>
      <c r="VIP749" s="479"/>
      <c r="VIQ749" s="479"/>
      <c r="VIR749" s="479"/>
      <c r="VIS749" s="479"/>
      <c r="VIT749" s="479"/>
      <c r="VIU749" s="479"/>
      <c r="VIV749" s="479"/>
      <c r="VIW749" s="479"/>
      <c r="VIX749" s="479"/>
      <c r="VIY749" s="479"/>
      <c r="VIZ749" s="479"/>
      <c r="VJA749" s="479"/>
      <c r="VJB749" s="479"/>
      <c r="VJC749" s="479"/>
      <c r="VJD749" s="479"/>
      <c r="VJE749" s="479"/>
      <c r="VJF749" s="479"/>
      <c r="VJG749" s="479"/>
      <c r="VJH749" s="479"/>
      <c r="VJI749" s="479"/>
      <c r="VJJ749" s="479"/>
      <c r="VJK749" s="479"/>
      <c r="VJL749" s="479"/>
      <c r="VJM749" s="479"/>
      <c r="VJN749" s="479"/>
      <c r="VJO749" s="479"/>
      <c r="VJP749" s="479"/>
      <c r="VJQ749" s="479"/>
      <c r="VJR749" s="479"/>
      <c r="VJS749" s="479"/>
      <c r="VJT749" s="479"/>
      <c r="VJU749" s="479"/>
      <c r="VJV749" s="479"/>
      <c r="VJW749" s="479"/>
      <c r="VJX749" s="479"/>
      <c r="VJY749" s="479"/>
      <c r="VJZ749" s="479"/>
      <c r="VKA749" s="479"/>
      <c r="VKB749" s="479"/>
      <c r="VKC749" s="479"/>
      <c r="VKD749" s="479"/>
      <c r="VKE749" s="479"/>
      <c r="VKF749" s="479"/>
      <c r="VKG749" s="479"/>
      <c r="VKH749" s="479"/>
      <c r="VKI749" s="479"/>
      <c r="VKJ749" s="479"/>
      <c r="VKK749" s="479"/>
      <c r="VKL749" s="479"/>
      <c r="VKM749" s="479"/>
      <c r="VKN749" s="479"/>
      <c r="VKO749" s="479"/>
      <c r="VKP749" s="479"/>
      <c r="VKQ749" s="479"/>
      <c r="VKR749" s="479"/>
      <c r="VKS749" s="479"/>
      <c r="VKT749" s="479"/>
      <c r="VKU749" s="479"/>
      <c r="VKV749" s="479"/>
      <c r="VKW749" s="479"/>
      <c r="VKX749" s="479"/>
      <c r="VKY749" s="479"/>
      <c r="VKZ749" s="479"/>
      <c r="VLA749" s="479"/>
      <c r="VLB749" s="479"/>
      <c r="VLC749" s="479"/>
      <c r="VLD749" s="479"/>
      <c r="VLE749" s="479"/>
      <c r="VLF749" s="479"/>
      <c r="VLG749" s="479"/>
      <c r="VLH749" s="479"/>
      <c r="VLI749" s="479"/>
      <c r="VLJ749" s="479"/>
      <c r="VLK749" s="479"/>
      <c r="VLL749" s="479"/>
      <c r="VLM749" s="479"/>
      <c r="VLN749" s="479"/>
      <c r="VLO749" s="479"/>
      <c r="VLP749" s="479"/>
      <c r="VLQ749" s="479"/>
      <c r="VLR749" s="479"/>
      <c r="VLS749" s="479"/>
      <c r="VLT749" s="479"/>
      <c r="VLU749" s="479"/>
      <c r="VLV749" s="479"/>
      <c r="VLW749" s="479"/>
      <c r="VLX749" s="479"/>
      <c r="VLY749" s="479"/>
      <c r="VLZ749" s="479"/>
      <c r="VMA749" s="479"/>
      <c r="VMB749" s="479"/>
      <c r="VMC749" s="479"/>
      <c r="VMD749" s="479"/>
      <c r="VME749" s="479"/>
      <c r="VMF749" s="479"/>
      <c r="VMG749" s="479"/>
      <c r="VMH749" s="479"/>
      <c r="VMI749" s="479"/>
      <c r="VMJ749" s="479"/>
      <c r="VMK749" s="479"/>
      <c r="VML749" s="479"/>
      <c r="VMM749" s="479"/>
      <c r="VMN749" s="479"/>
      <c r="VMO749" s="479"/>
      <c r="VMP749" s="479"/>
      <c r="VMQ749" s="479"/>
      <c r="VMR749" s="479"/>
      <c r="VMS749" s="479"/>
      <c r="VMT749" s="479"/>
      <c r="VMU749" s="479"/>
      <c r="VMV749" s="479"/>
      <c r="VMW749" s="479"/>
      <c r="VMX749" s="479"/>
      <c r="VMY749" s="479"/>
      <c r="VMZ749" s="479"/>
      <c r="VNA749" s="479"/>
      <c r="VNB749" s="479"/>
      <c r="VNC749" s="479"/>
      <c r="VND749" s="479"/>
      <c r="VNE749" s="479"/>
      <c r="VNF749" s="479"/>
      <c r="VNG749" s="479"/>
      <c r="VNH749" s="479"/>
      <c r="VNI749" s="479"/>
      <c r="VNJ749" s="479"/>
      <c r="VNK749" s="479"/>
      <c r="VNL749" s="479"/>
      <c r="VNM749" s="479"/>
      <c r="VNN749" s="479"/>
      <c r="VNO749" s="479"/>
      <c r="VNP749" s="479"/>
      <c r="VNQ749" s="479"/>
      <c r="VNR749" s="479"/>
      <c r="VNS749" s="479"/>
      <c r="VNT749" s="479"/>
      <c r="VNU749" s="479"/>
      <c r="VNV749" s="479"/>
      <c r="VNW749" s="479"/>
      <c r="VNX749" s="479"/>
      <c r="VNY749" s="479"/>
      <c r="VNZ749" s="479"/>
      <c r="VOA749" s="479"/>
      <c r="VOB749" s="479"/>
      <c r="VOC749" s="479"/>
      <c r="VOD749" s="479"/>
      <c r="VOE749" s="479"/>
      <c r="VOF749" s="479"/>
      <c r="VOG749" s="479"/>
      <c r="VOH749" s="479"/>
      <c r="VOI749" s="479"/>
      <c r="VOJ749" s="479"/>
      <c r="VOK749" s="479"/>
      <c r="VOL749" s="479"/>
      <c r="VOM749" s="479"/>
      <c r="VON749" s="479"/>
      <c r="VOO749" s="479"/>
      <c r="VOP749" s="479"/>
      <c r="VOQ749" s="479"/>
      <c r="VOR749" s="479"/>
      <c r="VOS749" s="479"/>
      <c r="VOT749" s="479"/>
      <c r="VOU749" s="479"/>
      <c r="VOV749" s="479"/>
      <c r="VOW749" s="479"/>
      <c r="VOX749" s="479"/>
      <c r="VOY749" s="479"/>
      <c r="VOZ749" s="479"/>
      <c r="VPA749" s="479"/>
      <c r="VPB749" s="479"/>
      <c r="VPC749" s="479"/>
      <c r="VPD749" s="479"/>
      <c r="VPE749" s="479"/>
      <c r="VPF749" s="479"/>
      <c r="VPG749" s="479"/>
      <c r="VPH749" s="479"/>
      <c r="VPI749" s="479"/>
      <c r="VPJ749" s="479"/>
      <c r="VPK749" s="479"/>
      <c r="VPL749" s="479"/>
      <c r="VPM749" s="479"/>
      <c r="VPN749" s="479"/>
      <c r="VPO749" s="479"/>
      <c r="VPP749" s="479"/>
      <c r="VPQ749" s="479"/>
      <c r="VPR749" s="479"/>
      <c r="VPS749" s="479"/>
      <c r="VPT749" s="479"/>
      <c r="VPU749" s="479"/>
      <c r="VPV749" s="479"/>
      <c r="VPW749" s="479"/>
      <c r="VPX749" s="479"/>
      <c r="VPY749" s="479"/>
      <c r="VPZ749" s="479"/>
      <c r="VQA749" s="479"/>
      <c r="VQB749" s="479"/>
      <c r="VQC749" s="479"/>
      <c r="VQD749" s="479"/>
      <c r="VQE749" s="479"/>
      <c r="VQF749" s="479"/>
      <c r="VQG749" s="479"/>
      <c r="VQH749" s="479"/>
      <c r="VQI749" s="479"/>
      <c r="VQJ749" s="479"/>
      <c r="VQK749" s="479"/>
      <c r="VQL749" s="479"/>
      <c r="VQM749" s="479"/>
      <c r="VQN749" s="479"/>
      <c r="VQO749" s="479"/>
      <c r="VQP749" s="479"/>
      <c r="VQQ749" s="479"/>
      <c r="VQR749" s="479"/>
      <c r="VQS749" s="479"/>
      <c r="VQT749" s="479"/>
      <c r="VQU749" s="479"/>
      <c r="VQV749" s="479"/>
      <c r="VQW749" s="479"/>
      <c r="VQX749" s="479"/>
      <c r="VQY749" s="479"/>
      <c r="VQZ749" s="479"/>
      <c r="VRA749" s="479"/>
      <c r="VRB749" s="479"/>
      <c r="VRC749" s="479"/>
      <c r="VRD749" s="479"/>
      <c r="VRE749" s="479"/>
      <c r="VRF749" s="479"/>
      <c r="VRG749" s="479"/>
      <c r="VRH749" s="479"/>
      <c r="VRI749" s="479"/>
      <c r="VRJ749" s="479"/>
      <c r="VRK749" s="479"/>
      <c r="VRL749" s="479"/>
      <c r="VRM749" s="479"/>
      <c r="VRN749" s="479"/>
      <c r="VRO749" s="479"/>
      <c r="VRP749" s="479"/>
      <c r="VRQ749" s="479"/>
      <c r="VRR749" s="479"/>
      <c r="VRS749" s="479"/>
      <c r="VRT749" s="479"/>
      <c r="VRU749" s="479"/>
      <c r="VRV749" s="479"/>
      <c r="VRW749" s="479"/>
      <c r="VRX749" s="479"/>
      <c r="VRY749" s="479"/>
      <c r="VRZ749" s="479"/>
      <c r="VSA749" s="479"/>
      <c r="VSB749" s="479"/>
      <c r="VSC749" s="479"/>
      <c r="VSD749" s="479"/>
      <c r="VSE749" s="479"/>
      <c r="VSF749" s="479"/>
      <c r="VSG749" s="479"/>
      <c r="VSH749" s="479"/>
      <c r="VSI749" s="479"/>
      <c r="VSJ749" s="479"/>
      <c r="VSK749" s="479"/>
      <c r="VSL749" s="479"/>
      <c r="VSM749" s="479"/>
      <c r="VSN749" s="479"/>
      <c r="VSO749" s="479"/>
      <c r="VSP749" s="479"/>
      <c r="VSQ749" s="479"/>
      <c r="VSR749" s="479"/>
      <c r="VSS749" s="479"/>
      <c r="VST749" s="479"/>
      <c r="VSU749" s="479"/>
      <c r="VSV749" s="479"/>
      <c r="VSW749" s="479"/>
      <c r="VSX749" s="479"/>
      <c r="VSY749" s="479"/>
      <c r="VSZ749" s="479"/>
      <c r="VTA749" s="479"/>
      <c r="VTB749" s="479"/>
      <c r="VTC749" s="479"/>
      <c r="VTD749" s="479"/>
      <c r="VTE749" s="479"/>
      <c r="VTF749" s="479"/>
      <c r="VTG749" s="479"/>
      <c r="VTH749" s="479"/>
      <c r="VTI749" s="479"/>
      <c r="VTJ749" s="479"/>
      <c r="VTK749" s="479"/>
      <c r="VTL749" s="479"/>
      <c r="VTM749" s="479"/>
      <c r="VTN749" s="479"/>
      <c r="VTO749" s="479"/>
      <c r="VTP749" s="479"/>
      <c r="VTQ749" s="479"/>
      <c r="VTR749" s="479"/>
      <c r="VTS749" s="479"/>
      <c r="VTT749" s="479"/>
      <c r="VTU749" s="479"/>
      <c r="VTV749" s="479"/>
      <c r="VTW749" s="479"/>
      <c r="VTX749" s="479"/>
      <c r="VTY749" s="479"/>
      <c r="VTZ749" s="479"/>
      <c r="VUA749" s="479"/>
      <c r="VUB749" s="479"/>
      <c r="VUC749" s="479"/>
      <c r="VUD749" s="479"/>
      <c r="VUE749" s="479"/>
      <c r="VUF749" s="479"/>
      <c r="VUG749" s="479"/>
      <c r="VUH749" s="479"/>
      <c r="VUI749" s="479"/>
      <c r="VUJ749" s="479"/>
      <c r="VUK749" s="479"/>
      <c r="VUL749" s="479"/>
      <c r="VUM749" s="479"/>
      <c r="VUN749" s="479"/>
      <c r="VUO749" s="479"/>
      <c r="VUP749" s="479"/>
      <c r="VUQ749" s="479"/>
      <c r="VUR749" s="479"/>
      <c r="VUS749" s="479"/>
      <c r="VUT749" s="479"/>
      <c r="VUU749" s="479"/>
      <c r="VUV749" s="479"/>
      <c r="VUW749" s="479"/>
      <c r="VUX749" s="479"/>
      <c r="VUY749" s="479"/>
      <c r="VUZ749" s="479"/>
      <c r="VVA749" s="479"/>
      <c r="VVB749" s="479"/>
      <c r="VVC749" s="479"/>
      <c r="VVD749" s="479"/>
      <c r="VVE749" s="479"/>
      <c r="VVF749" s="479"/>
      <c r="VVG749" s="479"/>
      <c r="VVH749" s="479"/>
      <c r="VVI749" s="479"/>
      <c r="VVJ749" s="479"/>
      <c r="VVK749" s="479"/>
      <c r="VVL749" s="479"/>
      <c r="VVM749" s="479"/>
      <c r="VVN749" s="479"/>
      <c r="VVO749" s="479"/>
      <c r="VVP749" s="479"/>
      <c r="VVQ749" s="479"/>
      <c r="VVR749" s="479"/>
      <c r="VVS749" s="479"/>
      <c r="VVT749" s="479"/>
      <c r="VVU749" s="479"/>
      <c r="VVV749" s="479"/>
      <c r="VVW749" s="479"/>
      <c r="VVX749" s="479"/>
      <c r="VVY749" s="479"/>
      <c r="VVZ749" s="479"/>
      <c r="VWA749" s="479"/>
      <c r="VWB749" s="479"/>
      <c r="VWC749" s="479"/>
      <c r="VWD749" s="479"/>
      <c r="VWE749" s="479"/>
      <c r="VWF749" s="479"/>
      <c r="VWG749" s="479"/>
      <c r="VWH749" s="479"/>
      <c r="VWI749" s="479"/>
      <c r="VWJ749" s="479"/>
      <c r="VWK749" s="479"/>
      <c r="VWL749" s="479"/>
      <c r="VWM749" s="479"/>
      <c r="VWN749" s="479"/>
      <c r="VWO749" s="479"/>
      <c r="VWP749" s="479"/>
      <c r="VWQ749" s="479"/>
      <c r="VWR749" s="479"/>
      <c r="VWS749" s="479"/>
      <c r="VWT749" s="479"/>
      <c r="VWU749" s="479"/>
      <c r="VWV749" s="479"/>
      <c r="VWW749" s="479"/>
      <c r="VWX749" s="479"/>
      <c r="VWY749" s="479"/>
      <c r="VWZ749" s="479"/>
      <c r="VXA749" s="479"/>
      <c r="VXB749" s="479"/>
      <c r="VXC749" s="479"/>
      <c r="VXD749" s="479"/>
      <c r="VXE749" s="479"/>
      <c r="VXF749" s="479"/>
      <c r="VXG749" s="479"/>
      <c r="VXH749" s="479"/>
      <c r="VXI749" s="479"/>
      <c r="VXJ749" s="479"/>
      <c r="VXK749" s="479"/>
      <c r="VXL749" s="479"/>
      <c r="VXM749" s="479"/>
      <c r="VXN749" s="479"/>
      <c r="VXO749" s="479"/>
      <c r="VXP749" s="479"/>
      <c r="VXQ749" s="479"/>
      <c r="VXR749" s="479"/>
      <c r="VXS749" s="479"/>
      <c r="VXT749" s="479"/>
      <c r="VXU749" s="479"/>
      <c r="VXV749" s="479"/>
      <c r="VXW749" s="479"/>
      <c r="VXX749" s="479"/>
      <c r="VXY749" s="479"/>
      <c r="VXZ749" s="479"/>
      <c r="VYA749" s="479"/>
      <c r="VYB749" s="479"/>
      <c r="VYC749" s="479"/>
      <c r="VYD749" s="479"/>
      <c r="VYE749" s="479"/>
      <c r="VYF749" s="479"/>
      <c r="VYG749" s="479"/>
      <c r="VYH749" s="479"/>
      <c r="VYI749" s="479"/>
      <c r="VYJ749" s="479"/>
      <c r="VYK749" s="479"/>
      <c r="VYL749" s="479"/>
      <c r="VYM749" s="479"/>
      <c r="VYN749" s="479"/>
      <c r="VYO749" s="479"/>
      <c r="VYP749" s="479"/>
      <c r="VYQ749" s="479"/>
      <c r="VYR749" s="479"/>
      <c r="VYS749" s="479"/>
      <c r="VYT749" s="479"/>
      <c r="VYU749" s="479"/>
      <c r="VYV749" s="479"/>
      <c r="VYW749" s="479"/>
      <c r="VYX749" s="479"/>
      <c r="VYY749" s="479"/>
      <c r="VYZ749" s="479"/>
      <c r="VZA749" s="479"/>
      <c r="VZB749" s="479"/>
      <c r="VZC749" s="479"/>
      <c r="VZD749" s="479"/>
      <c r="VZE749" s="479"/>
      <c r="VZF749" s="479"/>
      <c r="VZG749" s="479"/>
      <c r="VZH749" s="479"/>
      <c r="VZI749" s="479"/>
      <c r="VZJ749" s="479"/>
      <c r="VZK749" s="479"/>
      <c r="VZL749" s="479"/>
      <c r="VZM749" s="479"/>
      <c r="VZN749" s="479"/>
      <c r="VZO749" s="479"/>
      <c r="VZP749" s="479"/>
      <c r="VZQ749" s="479"/>
      <c r="VZR749" s="479"/>
      <c r="VZS749" s="479"/>
      <c r="VZT749" s="479"/>
      <c r="VZU749" s="479"/>
      <c r="VZV749" s="479"/>
      <c r="VZW749" s="479"/>
      <c r="VZX749" s="479"/>
      <c r="VZY749" s="479"/>
      <c r="VZZ749" s="479"/>
      <c r="WAA749" s="479"/>
      <c r="WAB749" s="479"/>
      <c r="WAC749" s="479"/>
      <c r="WAD749" s="479"/>
      <c r="WAE749" s="479"/>
      <c r="WAF749" s="479"/>
      <c r="WAG749" s="479"/>
      <c r="WAH749" s="479"/>
      <c r="WAI749" s="479"/>
      <c r="WAJ749" s="479"/>
      <c r="WAK749" s="479"/>
      <c r="WAL749" s="479"/>
      <c r="WAM749" s="479"/>
      <c r="WAN749" s="479"/>
      <c r="WAO749" s="479"/>
      <c r="WAP749" s="479"/>
      <c r="WAQ749" s="479"/>
      <c r="WAR749" s="479"/>
      <c r="WAS749" s="479"/>
      <c r="WAT749" s="479"/>
      <c r="WAU749" s="479"/>
      <c r="WAV749" s="479"/>
      <c r="WAW749" s="479"/>
      <c r="WAX749" s="479"/>
      <c r="WAY749" s="479"/>
      <c r="WAZ749" s="479"/>
      <c r="WBA749" s="479"/>
      <c r="WBB749" s="479"/>
      <c r="WBC749" s="479"/>
      <c r="WBD749" s="479"/>
      <c r="WBE749" s="479"/>
      <c r="WBF749" s="479"/>
      <c r="WBG749" s="479"/>
      <c r="WBH749" s="479"/>
      <c r="WBI749" s="479"/>
      <c r="WBJ749" s="479"/>
      <c r="WBK749" s="479"/>
      <c r="WBL749" s="479"/>
      <c r="WBM749" s="479"/>
      <c r="WBN749" s="479"/>
      <c r="WBO749" s="479"/>
      <c r="WBP749" s="479"/>
      <c r="WBQ749" s="479"/>
      <c r="WBR749" s="479"/>
      <c r="WBS749" s="479"/>
      <c r="WBT749" s="479"/>
      <c r="WBU749" s="479"/>
      <c r="WBV749" s="479"/>
      <c r="WBW749" s="479"/>
      <c r="WBX749" s="479"/>
      <c r="WBY749" s="479"/>
      <c r="WBZ749" s="479"/>
      <c r="WCA749" s="479"/>
      <c r="WCB749" s="479"/>
      <c r="WCC749" s="479"/>
      <c r="WCD749" s="479"/>
      <c r="WCE749" s="479"/>
      <c r="WCF749" s="479"/>
      <c r="WCG749" s="479"/>
      <c r="WCH749" s="479"/>
      <c r="WCI749" s="479"/>
      <c r="WCJ749" s="479"/>
      <c r="WCK749" s="479"/>
      <c r="WCL749" s="479"/>
      <c r="WCM749" s="479"/>
      <c r="WCN749" s="479"/>
      <c r="WCO749" s="479"/>
      <c r="WCP749" s="479"/>
      <c r="WCQ749" s="479"/>
      <c r="WCR749" s="479"/>
      <c r="WCS749" s="479"/>
      <c r="WCT749" s="479"/>
      <c r="WCU749" s="479"/>
      <c r="WCV749" s="479"/>
      <c r="WCW749" s="479"/>
      <c r="WCX749" s="479"/>
      <c r="WCY749" s="479"/>
      <c r="WCZ749" s="479"/>
      <c r="WDA749" s="479"/>
      <c r="WDB749" s="479"/>
      <c r="WDC749" s="479"/>
      <c r="WDD749" s="479"/>
      <c r="WDE749" s="479"/>
      <c r="WDF749" s="479"/>
      <c r="WDG749" s="479"/>
      <c r="WDH749" s="479"/>
      <c r="WDI749" s="479"/>
      <c r="WDJ749" s="479"/>
      <c r="WDK749" s="479"/>
      <c r="WDL749" s="479"/>
      <c r="WDM749" s="479"/>
      <c r="WDN749" s="479"/>
      <c r="WDO749" s="479"/>
      <c r="WDP749" s="479"/>
      <c r="WDQ749" s="479"/>
      <c r="WDR749" s="479"/>
      <c r="WDS749" s="479"/>
      <c r="WDT749" s="479"/>
      <c r="WDU749" s="479"/>
      <c r="WDV749" s="479"/>
      <c r="WDW749" s="479"/>
      <c r="WDX749" s="479"/>
      <c r="WDY749" s="479"/>
      <c r="WDZ749" s="479"/>
      <c r="WEA749" s="479"/>
      <c r="WEB749" s="479"/>
      <c r="WEC749" s="479"/>
      <c r="WED749" s="479"/>
      <c r="WEE749" s="479"/>
      <c r="WEF749" s="479"/>
      <c r="WEG749" s="479"/>
      <c r="WEH749" s="479"/>
      <c r="WEI749" s="479"/>
      <c r="WEJ749" s="479"/>
      <c r="WEK749" s="479"/>
      <c r="WEL749" s="479"/>
      <c r="WEM749" s="479"/>
      <c r="WEN749" s="479"/>
      <c r="WEO749" s="479"/>
      <c r="WEP749" s="479"/>
      <c r="WEQ749" s="479"/>
      <c r="WER749" s="479"/>
      <c r="WES749" s="479"/>
      <c r="WET749" s="479"/>
      <c r="WEU749" s="479"/>
      <c r="WEV749" s="479"/>
      <c r="WEW749" s="479"/>
      <c r="WEX749" s="479"/>
      <c r="WEY749" s="479"/>
      <c r="WEZ749" s="479"/>
      <c r="WFA749" s="479"/>
      <c r="WFB749" s="479"/>
      <c r="WFC749" s="479"/>
      <c r="WFD749" s="479"/>
      <c r="WFE749" s="479"/>
      <c r="WFF749" s="479"/>
      <c r="WFG749" s="479"/>
      <c r="WFH749" s="479"/>
      <c r="WFI749" s="479"/>
      <c r="WFJ749" s="479"/>
      <c r="WFK749" s="479"/>
      <c r="WFL749" s="479"/>
      <c r="WFM749" s="479"/>
      <c r="WFN749" s="479"/>
      <c r="WFO749" s="479"/>
      <c r="WFP749" s="479"/>
      <c r="WFQ749" s="479"/>
      <c r="WFR749" s="479"/>
      <c r="WFS749" s="479"/>
      <c r="WFT749" s="479"/>
      <c r="WFU749" s="479"/>
      <c r="WFV749" s="479"/>
      <c r="WFW749" s="479"/>
      <c r="WFX749" s="479"/>
      <c r="WFY749" s="479"/>
      <c r="WFZ749" s="479"/>
      <c r="WGA749" s="479"/>
      <c r="WGB749" s="479"/>
      <c r="WGC749" s="479"/>
      <c r="WGD749" s="479"/>
      <c r="WGE749" s="479"/>
      <c r="WGF749" s="479"/>
      <c r="WGG749" s="479"/>
      <c r="WGH749" s="479"/>
      <c r="WGI749" s="479"/>
      <c r="WGJ749" s="479"/>
      <c r="WGK749" s="479"/>
      <c r="WGL749" s="479"/>
      <c r="WGM749" s="479"/>
      <c r="WGN749" s="479"/>
      <c r="WGO749" s="479"/>
      <c r="WGP749" s="479"/>
      <c r="WGQ749" s="479"/>
      <c r="WGR749" s="479"/>
      <c r="WGS749" s="479"/>
      <c r="WGT749" s="479"/>
      <c r="WGU749" s="479"/>
      <c r="WGV749" s="479"/>
      <c r="WGW749" s="479"/>
      <c r="WGX749" s="479"/>
      <c r="WGY749" s="479"/>
      <c r="WGZ749" s="479"/>
      <c r="WHA749" s="479"/>
      <c r="WHB749" s="479"/>
      <c r="WHC749" s="479"/>
      <c r="WHD749" s="479"/>
      <c r="WHE749" s="479"/>
      <c r="WHF749" s="479"/>
      <c r="WHG749" s="479"/>
      <c r="WHH749" s="479"/>
      <c r="WHI749" s="479"/>
      <c r="WHJ749" s="479"/>
      <c r="WHK749" s="479"/>
      <c r="WHL749" s="479"/>
      <c r="WHM749" s="479"/>
      <c r="WHN749" s="479"/>
      <c r="WHO749" s="479"/>
      <c r="WHP749" s="479"/>
      <c r="WHQ749" s="479"/>
      <c r="WHR749" s="479"/>
      <c r="WHS749" s="479"/>
      <c r="WHT749" s="479"/>
      <c r="WHU749" s="479"/>
      <c r="WHV749" s="479"/>
      <c r="WHW749" s="479"/>
      <c r="WHX749" s="479"/>
      <c r="WHY749" s="479"/>
      <c r="WHZ749" s="479"/>
      <c r="WIA749" s="479"/>
      <c r="WIB749" s="479"/>
      <c r="WIC749" s="479"/>
      <c r="WID749" s="479"/>
      <c r="WIE749" s="479"/>
      <c r="WIF749" s="479"/>
      <c r="WIG749" s="479"/>
      <c r="WIH749" s="479"/>
      <c r="WII749" s="479"/>
      <c r="WIJ749" s="479"/>
      <c r="WIK749" s="479"/>
      <c r="WIL749" s="479"/>
      <c r="WIM749" s="479"/>
      <c r="WIN749" s="479"/>
      <c r="WIO749" s="479"/>
      <c r="WIP749" s="479"/>
      <c r="WIQ749" s="479"/>
      <c r="WIR749" s="479"/>
      <c r="WIS749" s="479"/>
      <c r="WIT749" s="479"/>
      <c r="WIU749" s="479"/>
      <c r="WIV749" s="479"/>
      <c r="WIW749" s="479"/>
      <c r="WIX749" s="479"/>
      <c r="WIY749" s="479"/>
      <c r="WIZ749" s="479"/>
      <c r="WJA749" s="479"/>
      <c r="WJB749" s="479"/>
      <c r="WJC749" s="479"/>
      <c r="WJD749" s="479"/>
      <c r="WJE749" s="479"/>
      <c r="WJF749" s="479"/>
      <c r="WJG749" s="479"/>
      <c r="WJH749" s="479"/>
      <c r="WJI749" s="479"/>
      <c r="WJJ749" s="479"/>
      <c r="WJK749" s="479"/>
      <c r="WJL749" s="479"/>
      <c r="WJM749" s="479"/>
      <c r="WJN749" s="479"/>
      <c r="WJO749" s="479"/>
      <c r="WJP749" s="479"/>
      <c r="WJQ749" s="479"/>
      <c r="WJR749" s="479"/>
      <c r="WJS749" s="479"/>
      <c r="WJT749" s="479"/>
      <c r="WJU749" s="479"/>
      <c r="WJV749" s="479"/>
      <c r="WJW749" s="479"/>
      <c r="WJX749" s="479"/>
      <c r="WJY749" s="479"/>
      <c r="WJZ749" s="479"/>
      <c r="WKA749" s="479"/>
      <c r="WKB749" s="479"/>
      <c r="WKC749" s="479"/>
      <c r="WKD749" s="479"/>
      <c r="WKE749" s="479"/>
      <c r="WKF749" s="479"/>
      <c r="WKG749" s="479"/>
      <c r="WKH749" s="479"/>
      <c r="WKI749" s="479"/>
      <c r="WKJ749" s="479"/>
      <c r="WKK749" s="479"/>
      <c r="WKL749" s="479"/>
      <c r="WKM749" s="479"/>
      <c r="WKN749" s="479"/>
      <c r="WKO749" s="479"/>
      <c r="WKP749" s="479"/>
      <c r="WKQ749" s="479"/>
      <c r="WKR749" s="479"/>
      <c r="WKS749" s="479"/>
      <c r="WKT749" s="479"/>
      <c r="WKU749" s="479"/>
      <c r="WKV749" s="479"/>
      <c r="WKW749" s="479"/>
      <c r="WKX749" s="479"/>
      <c r="WKY749" s="479"/>
      <c r="WKZ749" s="479"/>
      <c r="WLA749" s="479"/>
      <c r="WLB749" s="479"/>
      <c r="WLC749" s="479"/>
      <c r="WLD749" s="479"/>
      <c r="WLE749" s="479"/>
      <c r="WLF749" s="479"/>
      <c r="WLG749" s="479"/>
      <c r="WLH749" s="479"/>
      <c r="WLI749" s="479"/>
      <c r="WLJ749" s="479"/>
      <c r="WLK749" s="479"/>
      <c r="WLL749" s="479"/>
      <c r="WLM749" s="479"/>
      <c r="WLN749" s="479"/>
      <c r="WLO749" s="479"/>
      <c r="WLP749" s="479"/>
      <c r="WLQ749" s="479"/>
      <c r="WLR749" s="479"/>
      <c r="WLS749" s="479"/>
      <c r="WLT749" s="479"/>
      <c r="WLU749" s="479"/>
      <c r="WLV749" s="479"/>
      <c r="WLW749" s="479"/>
      <c r="WLX749" s="479"/>
      <c r="WLY749" s="479"/>
      <c r="WLZ749" s="479"/>
      <c r="WMA749" s="479"/>
      <c r="WMB749" s="479"/>
      <c r="WMC749" s="479"/>
      <c r="WMD749" s="479"/>
      <c r="WME749" s="479"/>
      <c r="WMF749" s="479"/>
      <c r="WMG749" s="479"/>
      <c r="WMH749" s="479"/>
      <c r="WMI749" s="479"/>
      <c r="WMJ749" s="479"/>
      <c r="WMK749" s="479"/>
      <c r="WML749" s="479"/>
      <c r="WMM749" s="479"/>
      <c r="WMN749" s="479"/>
      <c r="WMO749" s="479"/>
      <c r="WMP749" s="479"/>
      <c r="WMQ749" s="479"/>
      <c r="WMR749" s="479"/>
      <c r="WMS749" s="479"/>
      <c r="WMT749" s="479"/>
      <c r="WMU749" s="479"/>
      <c r="WMV749" s="479"/>
      <c r="WMW749" s="479"/>
      <c r="WMX749" s="479"/>
      <c r="WMY749" s="479"/>
      <c r="WMZ749" s="479"/>
      <c r="WNA749" s="479"/>
      <c r="WNB749" s="479"/>
      <c r="WNC749" s="479"/>
      <c r="WND749" s="479"/>
      <c r="WNE749" s="479"/>
      <c r="WNF749" s="479"/>
      <c r="WNG749" s="479"/>
      <c r="WNH749" s="479"/>
      <c r="WNI749" s="479"/>
      <c r="WNJ749" s="479"/>
      <c r="WNK749" s="479"/>
      <c r="WNL749" s="479"/>
      <c r="WNM749" s="479"/>
      <c r="WNN749" s="479"/>
      <c r="WNO749" s="479"/>
      <c r="WNP749" s="479"/>
      <c r="WNQ749" s="479"/>
      <c r="WNR749" s="479"/>
      <c r="WNS749" s="479"/>
      <c r="WNT749" s="479"/>
      <c r="WNU749" s="479"/>
      <c r="WNV749" s="479"/>
      <c r="WNW749" s="479"/>
      <c r="WNX749" s="479"/>
      <c r="WNY749" s="479"/>
      <c r="WNZ749" s="479"/>
      <c r="WOA749" s="479"/>
      <c r="WOB749" s="479"/>
      <c r="WOC749" s="479"/>
      <c r="WOD749" s="479"/>
      <c r="WOE749" s="479"/>
      <c r="WOF749" s="479"/>
      <c r="WOG749" s="479"/>
      <c r="WOH749" s="479"/>
      <c r="WOI749" s="479"/>
      <c r="WOJ749" s="479"/>
      <c r="WOK749" s="479"/>
      <c r="WOL749" s="479"/>
      <c r="WOM749" s="479"/>
      <c r="WON749" s="479"/>
      <c r="WOO749" s="479"/>
      <c r="WOP749" s="479"/>
      <c r="WOQ749" s="479"/>
      <c r="WOR749" s="479"/>
      <c r="WOS749" s="479"/>
      <c r="WOT749" s="479"/>
      <c r="WOU749" s="479"/>
      <c r="WOV749" s="479"/>
      <c r="WOW749" s="479"/>
      <c r="WOX749" s="479"/>
      <c r="WOY749" s="479"/>
      <c r="WOZ749" s="479"/>
      <c r="WPA749" s="479"/>
      <c r="WPB749" s="479"/>
      <c r="WPC749" s="479"/>
      <c r="WPD749" s="479"/>
      <c r="WPE749" s="479"/>
      <c r="WPF749" s="479"/>
      <c r="WPG749" s="479"/>
      <c r="WPH749" s="479"/>
      <c r="WPI749" s="479"/>
      <c r="WPJ749" s="479"/>
      <c r="WPK749" s="479"/>
      <c r="WPL749" s="479"/>
      <c r="WPM749" s="479"/>
      <c r="WPN749" s="479"/>
      <c r="WPO749" s="479"/>
      <c r="WPP749" s="479"/>
      <c r="WPQ749" s="479"/>
      <c r="WPR749" s="479"/>
      <c r="WPS749" s="479"/>
      <c r="WPT749" s="479"/>
      <c r="WPU749" s="479"/>
      <c r="WPV749" s="479"/>
      <c r="WPW749" s="479"/>
      <c r="WPX749" s="479"/>
      <c r="WPY749" s="479"/>
      <c r="WPZ749" s="479"/>
      <c r="WQA749" s="479"/>
      <c r="WQB749" s="479"/>
      <c r="WQC749" s="479"/>
      <c r="WQD749" s="479"/>
      <c r="WQE749" s="479"/>
      <c r="WQF749" s="479"/>
      <c r="WQG749" s="479"/>
      <c r="WQH749" s="479"/>
      <c r="WQI749" s="479"/>
      <c r="WQJ749" s="479"/>
      <c r="WQK749" s="479"/>
      <c r="WQL749" s="479"/>
      <c r="WQM749" s="479"/>
      <c r="WQN749" s="479"/>
      <c r="WQO749" s="479"/>
      <c r="WQP749" s="479"/>
      <c r="WQQ749" s="479"/>
      <c r="WQR749" s="479"/>
      <c r="WQS749" s="479"/>
      <c r="WQT749" s="479"/>
      <c r="WQU749" s="479"/>
      <c r="WQV749" s="479"/>
      <c r="WQW749" s="479"/>
      <c r="WQX749" s="479"/>
      <c r="WQY749" s="479"/>
      <c r="WQZ749" s="479"/>
      <c r="WRA749" s="479"/>
      <c r="WRB749" s="479"/>
      <c r="WRC749" s="479"/>
      <c r="WRD749" s="479"/>
      <c r="WRE749" s="479"/>
      <c r="WRF749" s="479"/>
      <c r="WRG749" s="479"/>
      <c r="WRH749" s="479"/>
      <c r="WRI749" s="479"/>
      <c r="WRJ749" s="479"/>
      <c r="WRK749" s="479"/>
      <c r="WRL749" s="479"/>
      <c r="WRM749" s="479"/>
      <c r="WRN749" s="479"/>
      <c r="WRO749" s="479"/>
      <c r="WRP749" s="479"/>
      <c r="WRQ749" s="479"/>
      <c r="WRR749" s="479"/>
      <c r="WRS749" s="479"/>
      <c r="WRT749" s="479"/>
      <c r="WRU749" s="479"/>
      <c r="WRV749" s="479"/>
      <c r="WRW749" s="479"/>
      <c r="WRX749" s="479"/>
      <c r="WRY749" s="479"/>
      <c r="WRZ749" s="479"/>
      <c r="WSA749" s="479"/>
      <c r="WSB749" s="479"/>
      <c r="WSC749" s="479"/>
      <c r="WSD749" s="479"/>
      <c r="WSE749" s="479"/>
      <c r="WSF749" s="479"/>
      <c r="WSG749" s="479"/>
      <c r="WSH749" s="479"/>
      <c r="WSI749" s="479"/>
      <c r="WSJ749" s="479"/>
      <c r="WSK749" s="479"/>
      <c r="WSL749" s="479"/>
      <c r="WSM749" s="479"/>
      <c r="WSN749" s="479"/>
      <c r="WSO749" s="479"/>
      <c r="WSP749" s="479"/>
      <c r="WSQ749" s="479"/>
      <c r="WSR749" s="479"/>
      <c r="WSS749" s="479"/>
      <c r="WST749" s="479"/>
      <c r="WSU749" s="479"/>
      <c r="WSV749" s="479"/>
      <c r="WSW749" s="479"/>
      <c r="WSX749" s="479"/>
      <c r="WSY749" s="479"/>
      <c r="WSZ749" s="479"/>
      <c r="WTA749" s="479"/>
      <c r="WTB749" s="479"/>
      <c r="WTC749" s="479"/>
      <c r="WTD749" s="479"/>
      <c r="WTE749" s="479"/>
      <c r="WTF749" s="479"/>
      <c r="WTG749" s="479"/>
      <c r="WTH749" s="479"/>
      <c r="WTI749" s="479"/>
      <c r="WTJ749" s="479"/>
      <c r="WTK749" s="479"/>
      <c r="WTL749" s="479"/>
      <c r="WTM749" s="479"/>
      <c r="WTN749" s="479"/>
      <c r="WTO749" s="479"/>
      <c r="WTP749" s="479"/>
      <c r="WTQ749" s="479"/>
      <c r="WTR749" s="479"/>
      <c r="WTS749" s="479"/>
      <c r="WTT749" s="479"/>
      <c r="WTU749" s="479"/>
      <c r="WTV749" s="479"/>
      <c r="WTW749" s="479"/>
      <c r="WTX749" s="479"/>
      <c r="WTY749" s="479"/>
      <c r="WTZ749" s="479"/>
      <c r="WUA749" s="479"/>
      <c r="WUB749" s="479"/>
      <c r="WUC749" s="479"/>
      <c r="WUD749" s="479"/>
      <c r="WUE749" s="479"/>
      <c r="WUF749" s="479"/>
      <c r="WUG749" s="479"/>
      <c r="WUH749" s="479"/>
      <c r="WUI749" s="479"/>
      <c r="WUJ749" s="479"/>
      <c r="WUK749" s="479"/>
      <c r="WUL749" s="479"/>
      <c r="WUM749" s="479"/>
      <c r="WUN749" s="479"/>
      <c r="WUO749" s="479"/>
      <c r="WUP749" s="479"/>
      <c r="WUQ749" s="479"/>
      <c r="WUR749" s="479"/>
      <c r="WUS749" s="479"/>
      <c r="WUT749" s="479"/>
      <c r="WUU749" s="479"/>
      <c r="WUV749" s="479"/>
      <c r="WUW749" s="479"/>
      <c r="WUX749" s="479"/>
      <c r="WUY749" s="479"/>
      <c r="WUZ749" s="479"/>
      <c r="WVA749" s="479"/>
      <c r="WVB749" s="479"/>
      <c r="WVC749" s="479"/>
      <c r="WVD749" s="479"/>
      <c r="WVE749" s="479"/>
      <c r="WVF749" s="479"/>
      <c r="WVG749" s="479"/>
      <c r="WVH749" s="479"/>
      <c r="WVI749" s="479"/>
      <c r="WVJ749" s="479"/>
      <c r="WVK749" s="479"/>
      <c r="WVL749" s="479"/>
      <c r="WVM749" s="479"/>
      <c r="WVN749" s="479"/>
      <c r="WVO749" s="479"/>
      <c r="WVP749" s="479"/>
      <c r="WVQ749" s="479"/>
      <c r="WVR749" s="479"/>
      <c r="WVS749" s="479"/>
      <c r="WVT749" s="479"/>
      <c r="WVU749" s="479"/>
      <c r="WVV749" s="479"/>
      <c r="WVW749" s="479"/>
      <c r="WVX749" s="479"/>
      <c r="WVY749" s="479"/>
      <c r="WVZ749" s="479"/>
      <c r="WWA749" s="479"/>
      <c r="WWB749" s="479"/>
      <c r="WWC749" s="479"/>
      <c r="WWD749" s="479"/>
      <c r="WWE749" s="479"/>
      <c r="WWF749" s="479"/>
      <c r="WWG749" s="479"/>
      <c r="WWH749" s="479"/>
      <c r="WWI749" s="479"/>
      <c r="WWJ749" s="479"/>
      <c r="WWK749" s="479"/>
      <c r="WWL749" s="479"/>
      <c r="WWM749" s="479"/>
      <c r="WWN749" s="479"/>
      <c r="WWO749" s="479"/>
      <c r="WWP749" s="479"/>
      <c r="WWQ749" s="479"/>
      <c r="WWR749" s="479"/>
      <c r="WWS749" s="479"/>
      <c r="WWT749" s="479"/>
      <c r="WWU749" s="479"/>
      <c r="WWV749" s="479"/>
      <c r="WWW749" s="479"/>
      <c r="WWX749" s="479"/>
      <c r="WWY749" s="479"/>
      <c r="WWZ749" s="479"/>
      <c r="WXA749" s="479"/>
      <c r="WXB749" s="479"/>
      <c r="WXC749" s="479"/>
      <c r="WXD749" s="479"/>
      <c r="WXE749" s="479"/>
      <c r="WXF749" s="479"/>
      <c r="WXG749" s="479"/>
      <c r="WXH749" s="479"/>
      <c r="WXI749" s="479"/>
      <c r="WXJ749" s="479"/>
      <c r="WXK749" s="479"/>
      <c r="WXL749" s="479"/>
      <c r="WXM749" s="479"/>
      <c r="WXN749" s="479"/>
      <c r="WXO749" s="479"/>
      <c r="WXP749" s="479"/>
      <c r="WXQ749" s="479"/>
      <c r="WXR749" s="479"/>
      <c r="WXS749" s="479"/>
      <c r="WXT749" s="479"/>
      <c r="WXU749" s="479"/>
      <c r="WXV749" s="479"/>
      <c r="WXW749" s="479"/>
      <c r="WXX749" s="479"/>
      <c r="WXY749" s="479"/>
      <c r="WXZ749" s="479"/>
      <c r="WYA749" s="479"/>
      <c r="WYB749" s="479"/>
      <c r="WYC749" s="479"/>
      <c r="WYD749" s="479"/>
      <c r="WYE749" s="479"/>
      <c r="WYF749" s="479"/>
      <c r="WYG749" s="479"/>
      <c r="WYH749" s="479"/>
      <c r="WYI749" s="479"/>
      <c r="WYJ749" s="479"/>
      <c r="WYK749" s="479"/>
      <c r="WYL749" s="479"/>
      <c r="WYM749" s="479"/>
      <c r="WYN749" s="479"/>
      <c r="WYO749" s="479"/>
      <c r="WYP749" s="479"/>
      <c r="WYQ749" s="479"/>
      <c r="WYR749" s="479"/>
      <c r="WYS749" s="479"/>
      <c r="WYT749" s="479"/>
      <c r="WYU749" s="479"/>
      <c r="WYV749" s="479"/>
      <c r="WYW749" s="479"/>
      <c r="WYX749" s="479"/>
      <c r="WYY749" s="479"/>
      <c r="WYZ749" s="479"/>
      <c r="WZA749" s="479"/>
      <c r="WZB749" s="479"/>
      <c r="WZC749" s="479"/>
      <c r="WZD749" s="479"/>
      <c r="WZE749" s="479"/>
      <c r="WZF749" s="479"/>
      <c r="WZG749" s="479"/>
      <c r="WZH749" s="479"/>
      <c r="WZI749" s="479"/>
      <c r="WZJ749" s="479"/>
      <c r="WZK749" s="479"/>
      <c r="WZL749" s="479"/>
      <c r="WZM749" s="479"/>
      <c r="WZN749" s="479"/>
      <c r="WZO749" s="479"/>
      <c r="WZP749" s="479"/>
      <c r="WZQ749" s="479"/>
      <c r="WZR749" s="479"/>
      <c r="WZS749" s="479"/>
      <c r="WZT749" s="479"/>
      <c r="WZU749" s="479"/>
      <c r="WZV749" s="479"/>
      <c r="WZW749" s="479"/>
      <c r="WZX749" s="479"/>
      <c r="WZY749" s="479"/>
      <c r="WZZ749" s="479"/>
      <c r="XAA749" s="479"/>
      <c r="XAB749" s="479"/>
      <c r="XAC749" s="479"/>
      <c r="XAD749" s="479"/>
      <c r="XAE749" s="479"/>
      <c r="XAF749" s="479"/>
      <c r="XAG749" s="479"/>
      <c r="XAH749" s="479"/>
      <c r="XAI749" s="479"/>
      <c r="XAJ749" s="479"/>
      <c r="XAK749" s="479"/>
      <c r="XAL749" s="479"/>
      <c r="XAM749" s="479"/>
      <c r="XAN749" s="479"/>
      <c r="XAO749" s="479"/>
      <c r="XAP749" s="479"/>
      <c r="XAQ749" s="479"/>
      <c r="XAR749" s="479"/>
      <c r="XAS749" s="479"/>
      <c r="XAT749" s="479"/>
      <c r="XAU749" s="479"/>
      <c r="XAV749" s="479"/>
      <c r="XAW749" s="479"/>
      <c r="XAX749" s="479"/>
      <c r="XAY749" s="479"/>
      <c r="XAZ749" s="479"/>
      <c r="XBA749" s="479"/>
      <c r="XBB749" s="479"/>
      <c r="XBC749" s="479"/>
      <c r="XBD749" s="479"/>
      <c r="XBE749" s="479"/>
      <c r="XBF749" s="479"/>
      <c r="XBG749" s="479"/>
      <c r="XBH749" s="479"/>
      <c r="XBI749" s="479"/>
      <c r="XBJ749" s="479"/>
      <c r="XBK749" s="479"/>
      <c r="XBL749" s="479"/>
      <c r="XBM749" s="479"/>
      <c r="XBN749" s="479"/>
      <c r="XBO749" s="479"/>
      <c r="XBP749" s="479"/>
      <c r="XBQ749" s="479"/>
      <c r="XBR749" s="479"/>
      <c r="XBS749" s="479"/>
      <c r="XBT749" s="479"/>
      <c r="XBU749" s="479"/>
      <c r="XBV749" s="479"/>
      <c r="XBW749" s="479"/>
      <c r="XBX749" s="479"/>
      <c r="XBY749" s="479"/>
      <c r="XBZ749" s="479"/>
      <c r="XCA749" s="479"/>
      <c r="XCB749" s="479"/>
      <c r="XCC749" s="479"/>
      <c r="XCD749" s="479"/>
      <c r="XCE749" s="479"/>
      <c r="XCF749" s="479"/>
      <c r="XCG749" s="479"/>
      <c r="XCH749" s="479"/>
      <c r="XCI749" s="479"/>
      <c r="XCJ749" s="479"/>
      <c r="XCK749" s="479"/>
      <c r="XCL749" s="479"/>
      <c r="XCM749" s="479"/>
      <c r="XCN749" s="479"/>
      <c r="XCO749" s="479"/>
      <c r="XCP749" s="479"/>
      <c r="XCQ749" s="479"/>
      <c r="XCR749" s="479"/>
      <c r="XCS749" s="479"/>
      <c r="XCT749" s="479"/>
      <c r="XCU749" s="479"/>
      <c r="XCV749" s="479"/>
      <c r="XCW749" s="479"/>
      <c r="XCX749" s="479"/>
      <c r="XCY749" s="479"/>
      <c r="XCZ749" s="479"/>
      <c r="XDA749" s="479"/>
      <c r="XDB749" s="479"/>
      <c r="XDC749" s="479"/>
      <c r="XDD749" s="479"/>
      <c r="XDE749" s="479"/>
      <c r="XDF749" s="479"/>
      <c r="XDG749" s="479"/>
      <c r="XDH749" s="479"/>
      <c r="XDI749" s="479"/>
      <c r="XDJ749" s="479"/>
      <c r="XDK749" s="479"/>
      <c r="XDL749" s="479"/>
      <c r="XDM749" s="479"/>
      <c r="XDN749" s="479"/>
      <c r="XDO749" s="479"/>
      <c r="XDP749" s="479"/>
      <c r="XDQ749" s="479"/>
      <c r="XDR749" s="479"/>
      <c r="XDS749" s="479"/>
      <c r="XDT749" s="479"/>
      <c r="XDU749" s="479"/>
      <c r="XDV749" s="479"/>
      <c r="XDW749" s="479"/>
      <c r="XDX749" s="479"/>
      <c r="XDY749" s="479"/>
      <c r="XDZ749" s="479"/>
      <c r="XEA749" s="479"/>
      <c r="XEB749" s="479"/>
      <c r="XEC749" s="479"/>
      <c r="XED749" s="479"/>
      <c r="XEE749" s="479"/>
      <c r="XEF749" s="479"/>
      <c r="XEG749" s="479"/>
      <c r="XEH749" s="479"/>
      <c r="XEI749" s="479"/>
      <c r="XEJ749" s="479"/>
      <c r="XEK749" s="479"/>
      <c r="XEL749" s="479"/>
      <c r="XEM749" s="479"/>
      <c r="XEN749" s="479"/>
      <c r="XEO749" s="479"/>
      <c r="XEP749" s="479"/>
      <c r="XEQ749" s="479"/>
      <c r="XER749" s="479"/>
      <c r="XES749" s="479"/>
      <c r="XET749" s="479"/>
      <c r="XEU749" s="479"/>
      <c r="XEV749" s="479"/>
      <c r="XEW749" s="479"/>
      <c r="XEX749" s="479"/>
      <c r="XEY749" s="479"/>
      <c r="XEZ749" s="479"/>
      <c r="XFA749" s="479"/>
      <c r="XFB749" s="479"/>
      <c r="XFC749" s="479"/>
      <c r="XFD749" s="479"/>
    </row>
    <row r="750" spans="1:16384" ht="12.75" customHeight="1">
      <c r="A750" s="479"/>
      <c r="B750" s="479"/>
      <c r="C750" s="479"/>
      <c r="D750" s="479"/>
      <c r="E750" s="479"/>
      <c r="F750" s="479"/>
      <c r="G750" s="479"/>
      <c r="H750" s="479"/>
      <c r="I750" s="479"/>
      <c r="J750" s="1009" t="s">
        <v>1277</v>
      </c>
      <c r="K750" s="1010"/>
      <c r="L750" s="1010"/>
      <c r="M750" s="1010"/>
      <c r="N750" s="1011"/>
      <c r="O750" s="1126" t="s">
        <v>1278</v>
      </c>
      <c r="P750" s="1126"/>
      <c r="Q750" s="1126"/>
      <c r="R750" s="1126"/>
      <c r="S750" s="1126"/>
      <c r="T750" s="1126" t="s">
        <v>1279</v>
      </c>
      <c r="U750" s="1126"/>
      <c r="V750" s="1126"/>
      <c r="W750" s="1126"/>
      <c r="X750" s="1126"/>
      <c r="Y750" s="1126" t="s">
        <v>1280</v>
      </c>
      <c r="Z750" s="1126"/>
      <c r="AA750" s="1126"/>
      <c r="AB750" s="1126"/>
      <c r="AC750" s="1126"/>
      <c r="AD750" s="479"/>
      <c r="AE750" s="479"/>
      <c r="AF750" s="479"/>
      <c r="AG750" s="479"/>
      <c r="AH750" s="479"/>
      <c r="AI750" s="479"/>
      <c r="AJ750" s="479"/>
      <c r="AK750" s="479"/>
      <c r="AL750" s="479"/>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46"/>
      <c r="CS750" s="479"/>
      <c r="CT750" s="479"/>
      <c r="CU750" s="479"/>
      <c r="CV750" s="479"/>
      <c r="CW750" s="479"/>
      <c r="CX750" s="479"/>
      <c r="CY750" s="479"/>
      <c r="CZ750" s="479"/>
      <c r="DA750" s="479"/>
      <c r="DB750" s="479"/>
      <c r="DC750" s="479"/>
      <c r="DD750" s="479"/>
      <c r="DE750" s="479"/>
      <c r="DF750" s="479"/>
      <c r="DG750" s="479"/>
      <c r="DH750" s="479"/>
      <c r="DI750" s="479"/>
      <c r="DJ750" s="479"/>
      <c r="DK750" s="479"/>
      <c r="DL750" s="479"/>
      <c r="DM750" s="479"/>
      <c r="DN750" s="479"/>
      <c r="DO750" s="479"/>
      <c r="DP750" s="479"/>
      <c r="DQ750" s="479"/>
      <c r="DR750" s="479"/>
      <c r="DS750" s="479"/>
      <c r="DT750" s="479"/>
      <c r="DU750" s="479"/>
      <c r="DV750" s="479"/>
      <c r="DW750" s="479"/>
      <c r="DX750" s="479"/>
      <c r="DY750" s="479"/>
      <c r="DZ750" s="479"/>
      <c r="EA750" s="479"/>
      <c r="EB750" s="479"/>
      <c r="EC750" s="479"/>
      <c r="ED750" s="479"/>
      <c r="EE750" s="479"/>
      <c r="EF750" s="479"/>
      <c r="EG750" s="479"/>
      <c r="EH750" s="479"/>
      <c r="EI750" s="479"/>
      <c r="EJ750" s="479"/>
      <c r="EK750" s="479"/>
      <c r="EL750" s="479"/>
      <c r="EM750" s="479"/>
      <c r="EN750" s="479"/>
      <c r="EO750" s="479"/>
      <c r="EP750" s="479"/>
      <c r="EQ750" s="479"/>
      <c r="ER750" s="479"/>
      <c r="ES750" s="479"/>
      <c r="ET750" s="479"/>
      <c r="EU750" s="479"/>
      <c r="EV750" s="479"/>
      <c r="EW750" s="479"/>
      <c r="EX750" s="479"/>
      <c r="EY750" s="479"/>
      <c r="EZ750" s="479"/>
      <c r="FA750" s="479"/>
      <c r="FB750" s="479"/>
      <c r="FC750" s="479"/>
      <c r="FD750" s="479"/>
      <c r="FE750" s="479"/>
      <c r="FF750" s="479"/>
      <c r="FG750" s="479"/>
      <c r="FH750" s="479"/>
      <c r="FI750" s="479"/>
      <c r="FJ750" s="479"/>
      <c r="FK750" s="479"/>
      <c r="FL750" s="479"/>
      <c r="FM750" s="479"/>
      <c r="FN750" s="479"/>
      <c r="FO750" s="479"/>
      <c r="FP750" s="479"/>
      <c r="FQ750" s="479"/>
      <c r="FR750" s="479"/>
      <c r="FS750" s="479"/>
      <c r="FT750" s="479"/>
      <c r="FU750" s="479"/>
      <c r="FV750" s="479"/>
      <c r="FW750" s="479"/>
      <c r="FX750" s="479"/>
      <c r="FY750" s="479"/>
      <c r="FZ750" s="479"/>
      <c r="GA750" s="479"/>
      <c r="GB750" s="479"/>
      <c r="GC750" s="479"/>
      <c r="GD750" s="479"/>
      <c r="GE750" s="479"/>
      <c r="GF750" s="479"/>
      <c r="GG750" s="479"/>
      <c r="GH750" s="479"/>
      <c r="GI750" s="479"/>
      <c r="GJ750" s="479"/>
      <c r="GK750" s="479"/>
      <c r="GL750" s="479"/>
      <c r="GM750" s="479"/>
      <c r="GN750" s="479"/>
      <c r="GO750" s="479"/>
      <c r="GP750" s="479"/>
      <c r="GQ750" s="479"/>
      <c r="GR750" s="479"/>
      <c r="GS750" s="479"/>
      <c r="GT750" s="479"/>
      <c r="GU750" s="479"/>
      <c r="GV750" s="479"/>
      <c r="GW750" s="479"/>
      <c r="GX750" s="479"/>
      <c r="GY750" s="479"/>
      <c r="GZ750" s="479"/>
      <c r="HA750" s="479"/>
      <c r="HB750" s="479"/>
      <c r="HC750" s="479"/>
      <c r="HD750" s="479"/>
      <c r="HE750" s="479"/>
      <c r="HF750" s="479"/>
      <c r="HG750" s="479"/>
      <c r="HH750" s="479"/>
      <c r="HI750" s="479"/>
      <c r="HJ750" s="479"/>
      <c r="HK750" s="479"/>
      <c r="HL750" s="479"/>
      <c r="HM750" s="479"/>
      <c r="HN750" s="479"/>
      <c r="HO750" s="479"/>
      <c r="HP750" s="479"/>
      <c r="HQ750" s="479"/>
      <c r="HR750" s="479"/>
      <c r="HS750" s="479"/>
      <c r="HT750" s="479"/>
      <c r="HU750" s="479"/>
      <c r="HV750" s="479"/>
      <c r="HW750" s="479"/>
      <c r="HX750" s="479"/>
      <c r="HY750" s="479"/>
      <c r="HZ750" s="479"/>
      <c r="IA750" s="479"/>
      <c r="IB750" s="479"/>
      <c r="IC750" s="479"/>
      <c r="ID750" s="479"/>
      <c r="IE750" s="479"/>
      <c r="IF750" s="479"/>
      <c r="IG750" s="479"/>
      <c r="IH750" s="479"/>
      <c r="II750" s="479"/>
      <c r="IJ750" s="479"/>
      <c r="IK750" s="479"/>
      <c r="IL750" s="479"/>
      <c r="IM750" s="479"/>
      <c r="IN750" s="479"/>
      <c r="IO750" s="479"/>
      <c r="IP750" s="479"/>
      <c r="IQ750" s="479"/>
      <c r="IR750" s="479"/>
      <c r="IS750" s="479"/>
      <c r="IT750" s="479"/>
      <c r="IU750" s="479"/>
      <c r="IV750" s="479"/>
      <c r="IW750" s="479"/>
      <c r="IX750" s="479"/>
      <c r="IY750" s="479"/>
      <c r="IZ750" s="479"/>
      <c r="JA750" s="479"/>
      <c r="JB750" s="479"/>
      <c r="JC750" s="479"/>
      <c r="JD750" s="479"/>
      <c r="JE750" s="479"/>
      <c r="JF750" s="479"/>
      <c r="JG750" s="479"/>
      <c r="JH750" s="479"/>
      <c r="JI750" s="479"/>
      <c r="JJ750" s="479"/>
      <c r="JK750" s="479"/>
      <c r="JL750" s="479"/>
      <c r="JM750" s="479"/>
      <c r="JN750" s="479"/>
      <c r="JO750" s="479"/>
      <c r="JP750" s="479"/>
      <c r="JQ750" s="479"/>
      <c r="JR750" s="479"/>
      <c r="JS750" s="479"/>
      <c r="JT750" s="479"/>
      <c r="JU750" s="479"/>
      <c r="JV750" s="479"/>
      <c r="JW750" s="479"/>
      <c r="JX750" s="479"/>
      <c r="JY750" s="479"/>
      <c r="JZ750" s="479"/>
      <c r="KA750" s="479"/>
      <c r="KB750" s="479"/>
      <c r="KC750" s="479"/>
      <c r="KD750" s="479"/>
      <c r="KE750" s="479"/>
      <c r="KF750" s="479"/>
      <c r="KG750" s="479"/>
      <c r="KH750" s="479"/>
      <c r="KI750" s="479"/>
      <c r="KJ750" s="479"/>
      <c r="KK750" s="479"/>
      <c r="KL750" s="479"/>
      <c r="KM750" s="479"/>
      <c r="KN750" s="479"/>
      <c r="KO750" s="479"/>
      <c r="KP750" s="479"/>
      <c r="KQ750" s="479"/>
      <c r="KR750" s="479"/>
      <c r="KS750" s="479"/>
      <c r="KT750" s="479"/>
      <c r="KU750" s="479"/>
      <c r="KV750" s="479"/>
      <c r="KW750" s="479"/>
      <c r="KX750" s="479"/>
      <c r="KY750" s="479"/>
      <c r="KZ750" s="479"/>
      <c r="LA750" s="479"/>
      <c r="LB750" s="479"/>
      <c r="LC750" s="479"/>
      <c r="LD750" s="479"/>
      <c r="LE750" s="479"/>
      <c r="LF750" s="479"/>
      <c r="LG750" s="479"/>
      <c r="LH750" s="479"/>
      <c r="LI750" s="479"/>
      <c r="LJ750" s="479"/>
      <c r="LK750" s="479"/>
      <c r="LL750" s="479"/>
      <c r="LM750" s="479"/>
      <c r="LN750" s="479"/>
      <c r="LO750" s="479"/>
      <c r="LP750" s="479"/>
      <c r="LQ750" s="479"/>
      <c r="LR750" s="479"/>
      <c r="LS750" s="479"/>
      <c r="LT750" s="479"/>
      <c r="LU750" s="479"/>
      <c r="LV750" s="479"/>
      <c r="LW750" s="479"/>
      <c r="LX750" s="479"/>
      <c r="LY750" s="479"/>
      <c r="LZ750" s="479"/>
      <c r="MA750" s="479"/>
      <c r="MB750" s="479"/>
      <c r="MC750" s="479"/>
      <c r="MD750" s="479"/>
      <c r="ME750" s="479"/>
      <c r="MF750" s="479"/>
      <c r="MG750" s="479"/>
      <c r="MH750" s="479"/>
      <c r="MI750" s="479"/>
      <c r="MJ750" s="479"/>
      <c r="MK750" s="479"/>
      <c r="ML750" s="479"/>
      <c r="MM750" s="479"/>
      <c r="MN750" s="479"/>
      <c r="MO750" s="479"/>
      <c r="MP750" s="479"/>
      <c r="MQ750" s="479"/>
      <c r="MR750" s="479"/>
      <c r="MS750" s="479"/>
      <c r="MT750" s="479"/>
      <c r="MU750" s="479"/>
      <c r="MV750" s="479"/>
      <c r="MW750" s="479"/>
      <c r="MX750" s="479"/>
      <c r="MY750" s="479"/>
      <c r="MZ750" s="479"/>
      <c r="NA750" s="479"/>
      <c r="NB750" s="479"/>
      <c r="NC750" s="479"/>
      <c r="ND750" s="479"/>
      <c r="NE750" s="479"/>
      <c r="NF750" s="479"/>
      <c r="NG750" s="479"/>
      <c r="NH750" s="479"/>
      <c r="NI750" s="479"/>
      <c r="NJ750" s="479"/>
      <c r="NK750" s="479"/>
      <c r="NL750" s="479"/>
      <c r="NM750" s="479"/>
      <c r="NN750" s="479"/>
      <c r="NO750" s="479"/>
      <c r="NP750" s="479"/>
      <c r="NQ750" s="479"/>
      <c r="NR750" s="479"/>
      <c r="NS750" s="479"/>
      <c r="NT750" s="479"/>
      <c r="NU750" s="479"/>
      <c r="NV750" s="479"/>
      <c r="NW750" s="479"/>
      <c r="NX750" s="479"/>
      <c r="NY750" s="479"/>
      <c r="NZ750" s="479"/>
      <c r="OA750" s="479"/>
      <c r="OB750" s="479"/>
      <c r="OC750" s="479"/>
      <c r="OD750" s="479"/>
      <c r="OE750" s="479"/>
      <c r="OF750" s="479"/>
      <c r="OG750" s="479"/>
      <c r="OH750" s="479"/>
      <c r="OI750" s="479"/>
      <c r="OJ750" s="479"/>
      <c r="OK750" s="479"/>
      <c r="OL750" s="479"/>
      <c r="OM750" s="479"/>
      <c r="ON750" s="479"/>
      <c r="OO750" s="479"/>
      <c r="OP750" s="479"/>
      <c r="OQ750" s="479"/>
      <c r="OR750" s="479"/>
      <c r="OS750" s="479"/>
      <c r="OT750" s="479"/>
      <c r="OU750" s="479"/>
      <c r="OV750" s="479"/>
      <c r="OW750" s="479"/>
      <c r="OX750" s="479"/>
      <c r="OY750" s="479"/>
      <c r="OZ750" s="479"/>
      <c r="PA750" s="479"/>
      <c r="PB750" s="479"/>
      <c r="PC750" s="479"/>
      <c r="PD750" s="479"/>
      <c r="PE750" s="479"/>
      <c r="PF750" s="479"/>
      <c r="PG750" s="479"/>
      <c r="PH750" s="479"/>
      <c r="PI750" s="479"/>
      <c r="PJ750" s="479"/>
      <c r="PK750" s="479"/>
      <c r="PL750" s="479"/>
      <c r="PM750" s="479"/>
      <c r="PN750" s="479"/>
      <c r="PO750" s="479"/>
      <c r="PP750" s="479"/>
      <c r="PQ750" s="479"/>
      <c r="PR750" s="479"/>
      <c r="PS750" s="479"/>
      <c r="PT750" s="479"/>
      <c r="PU750" s="479"/>
      <c r="PV750" s="479"/>
      <c r="PW750" s="479"/>
      <c r="PX750" s="479"/>
      <c r="PY750" s="479"/>
      <c r="PZ750" s="479"/>
      <c r="QA750" s="479"/>
      <c r="QB750" s="479"/>
      <c r="QC750" s="479"/>
      <c r="QD750" s="479"/>
      <c r="QE750" s="479"/>
      <c r="QF750" s="479"/>
      <c r="QG750" s="479"/>
      <c r="QH750" s="479"/>
      <c r="QI750" s="479"/>
      <c r="QJ750" s="479"/>
      <c r="QK750" s="479"/>
      <c r="QL750" s="479"/>
      <c r="QM750" s="479"/>
      <c r="QN750" s="479"/>
      <c r="QO750" s="479"/>
      <c r="QP750" s="479"/>
      <c r="QQ750" s="479"/>
      <c r="QR750" s="479"/>
      <c r="QS750" s="479"/>
      <c r="QT750" s="479"/>
      <c r="QU750" s="479"/>
      <c r="QV750" s="479"/>
      <c r="QW750" s="479"/>
      <c r="QX750" s="479"/>
      <c r="QY750" s="479"/>
      <c r="QZ750" s="479"/>
      <c r="RA750" s="479"/>
      <c r="RB750" s="479"/>
      <c r="RC750" s="479"/>
      <c r="RD750" s="479"/>
      <c r="RE750" s="479"/>
      <c r="RF750" s="479"/>
      <c r="RG750" s="479"/>
      <c r="RH750" s="479"/>
      <c r="RI750" s="479"/>
      <c r="RJ750" s="479"/>
      <c r="RK750" s="479"/>
      <c r="RL750" s="479"/>
      <c r="RM750" s="479"/>
      <c r="RN750" s="479"/>
      <c r="RO750" s="479"/>
      <c r="RP750" s="479"/>
      <c r="RQ750" s="479"/>
      <c r="RR750" s="479"/>
      <c r="RS750" s="479"/>
      <c r="RT750" s="479"/>
      <c r="RU750" s="479"/>
      <c r="RV750" s="479"/>
      <c r="RW750" s="479"/>
      <c r="RX750" s="479"/>
      <c r="RY750" s="479"/>
      <c r="RZ750" s="479"/>
      <c r="SA750" s="479"/>
      <c r="SB750" s="479"/>
      <c r="SC750" s="479"/>
      <c r="SD750" s="479"/>
      <c r="SE750" s="479"/>
      <c r="SF750" s="479"/>
      <c r="SG750" s="479"/>
      <c r="SH750" s="479"/>
      <c r="SI750" s="479"/>
      <c r="SJ750" s="479"/>
      <c r="SK750" s="479"/>
      <c r="SL750" s="479"/>
      <c r="SM750" s="479"/>
      <c r="SN750" s="479"/>
      <c r="SO750" s="479"/>
      <c r="SP750" s="479"/>
      <c r="SQ750" s="479"/>
      <c r="SR750" s="479"/>
      <c r="SS750" s="479"/>
      <c r="ST750" s="479"/>
      <c r="SU750" s="479"/>
      <c r="SV750" s="479"/>
      <c r="SW750" s="479"/>
      <c r="SX750" s="479"/>
      <c r="SY750" s="479"/>
      <c r="SZ750" s="479"/>
      <c r="TA750" s="479"/>
      <c r="TB750" s="479"/>
      <c r="TC750" s="479"/>
      <c r="TD750" s="479"/>
      <c r="TE750" s="479"/>
      <c r="TF750" s="479"/>
      <c r="TG750" s="479"/>
      <c r="TH750" s="479"/>
      <c r="TI750" s="479"/>
      <c r="TJ750" s="479"/>
      <c r="TK750" s="479"/>
      <c r="TL750" s="479"/>
      <c r="TM750" s="479"/>
      <c r="TN750" s="479"/>
      <c r="TO750" s="479"/>
      <c r="TP750" s="479"/>
      <c r="TQ750" s="479"/>
      <c r="TR750" s="479"/>
      <c r="TS750" s="479"/>
      <c r="TT750" s="479"/>
      <c r="TU750" s="479"/>
      <c r="TV750" s="479"/>
      <c r="TW750" s="479"/>
      <c r="TX750" s="479"/>
      <c r="TY750" s="479"/>
      <c r="TZ750" s="479"/>
      <c r="UA750" s="479"/>
      <c r="UB750" s="479"/>
      <c r="UC750" s="479"/>
      <c r="UD750" s="479"/>
      <c r="UE750" s="479"/>
      <c r="UF750" s="479"/>
      <c r="UG750" s="479"/>
      <c r="UH750" s="479"/>
      <c r="UI750" s="479"/>
      <c r="UJ750" s="479"/>
      <c r="UK750" s="479"/>
      <c r="UL750" s="479"/>
      <c r="UM750" s="479"/>
      <c r="UN750" s="479"/>
      <c r="UO750" s="479"/>
      <c r="UP750" s="479"/>
      <c r="UQ750" s="479"/>
      <c r="UR750" s="479"/>
      <c r="US750" s="479"/>
      <c r="UT750" s="479"/>
      <c r="UU750" s="479"/>
      <c r="UV750" s="479"/>
      <c r="UW750" s="479"/>
      <c r="UX750" s="479"/>
      <c r="UY750" s="479"/>
      <c r="UZ750" s="479"/>
      <c r="VA750" s="479"/>
      <c r="VB750" s="479"/>
      <c r="VC750" s="479"/>
      <c r="VD750" s="479"/>
      <c r="VE750" s="479"/>
      <c r="VF750" s="479"/>
      <c r="VG750" s="479"/>
      <c r="VH750" s="479"/>
      <c r="VI750" s="479"/>
      <c r="VJ750" s="479"/>
      <c r="VK750" s="479"/>
      <c r="VL750" s="479"/>
      <c r="VM750" s="479"/>
      <c r="VN750" s="479"/>
      <c r="VO750" s="479"/>
      <c r="VP750" s="479"/>
      <c r="VQ750" s="479"/>
      <c r="VR750" s="479"/>
      <c r="VS750" s="479"/>
      <c r="VT750" s="479"/>
      <c r="VU750" s="479"/>
      <c r="VV750" s="479"/>
      <c r="VW750" s="479"/>
      <c r="VX750" s="479"/>
      <c r="VY750" s="479"/>
      <c r="VZ750" s="479"/>
      <c r="WA750" s="479"/>
      <c r="WB750" s="479"/>
      <c r="WC750" s="479"/>
      <c r="WD750" s="479"/>
      <c r="WE750" s="479"/>
      <c r="WF750" s="479"/>
      <c r="WG750" s="479"/>
      <c r="WH750" s="479"/>
      <c r="WI750" s="479"/>
      <c r="WJ750" s="479"/>
      <c r="WK750" s="479"/>
      <c r="WL750" s="479"/>
      <c r="WM750" s="479"/>
      <c r="WN750" s="479"/>
      <c r="WO750" s="479"/>
      <c r="WP750" s="479"/>
      <c r="WQ750" s="479"/>
      <c r="WR750" s="479"/>
      <c r="WS750" s="479"/>
      <c r="WT750" s="479"/>
      <c r="WU750" s="479"/>
      <c r="WV750" s="479"/>
      <c r="WW750" s="479"/>
      <c r="WX750" s="479"/>
      <c r="WY750" s="479"/>
      <c r="WZ750" s="479"/>
      <c r="XA750" s="479"/>
      <c r="XB750" s="479"/>
      <c r="XC750" s="479"/>
      <c r="XD750" s="479"/>
      <c r="XE750" s="479"/>
      <c r="XF750" s="479"/>
      <c r="XG750" s="479"/>
      <c r="XH750" s="479"/>
      <c r="XI750" s="479"/>
      <c r="XJ750" s="479"/>
      <c r="XK750" s="479"/>
      <c r="XL750" s="479"/>
      <c r="XM750" s="479"/>
      <c r="XN750" s="479"/>
      <c r="XO750" s="479"/>
      <c r="XP750" s="479"/>
      <c r="XQ750" s="479"/>
      <c r="XR750" s="479"/>
      <c r="XS750" s="479"/>
      <c r="XT750" s="479"/>
      <c r="XU750" s="479"/>
      <c r="XV750" s="479"/>
      <c r="XW750" s="479"/>
      <c r="XX750" s="479"/>
      <c r="XY750" s="479"/>
      <c r="XZ750" s="479"/>
      <c r="YA750" s="479"/>
      <c r="YB750" s="479"/>
      <c r="YC750" s="479"/>
      <c r="YD750" s="479"/>
      <c r="YE750" s="479"/>
      <c r="YF750" s="479"/>
      <c r="YG750" s="479"/>
      <c r="YH750" s="479"/>
      <c r="YI750" s="479"/>
      <c r="YJ750" s="479"/>
      <c r="YK750" s="479"/>
      <c r="YL750" s="479"/>
      <c r="YM750" s="479"/>
      <c r="YN750" s="479"/>
      <c r="YO750" s="479"/>
      <c r="YP750" s="479"/>
      <c r="YQ750" s="479"/>
      <c r="YR750" s="479"/>
      <c r="YS750" s="479"/>
      <c r="YT750" s="479"/>
      <c r="YU750" s="479"/>
      <c r="YV750" s="479"/>
      <c r="YW750" s="479"/>
      <c r="YX750" s="479"/>
      <c r="YY750" s="479"/>
      <c r="YZ750" s="479"/>
      <c r="ZA750" s="479"/>
      <c r="ZB750" s="479"/>
      <c r="ZC750" s="479"/>
      <c r="ZD750" s="479"/>
      <c r="ZE750" s="479"/>
      <c r="ZF750" s="479"/>
      <c r="ZG750" s="479"/>
      <c r="ZH750" s="479"/>
      <c r="ZI750" s="479"/>
      <c r="ZJ750" s="479"/>
      <c r="ZK750" s="479"/>
      <c r="ZL750" s="479"/>
      <c r="ZM750" s="479"/>
      <c r="ZN750" s="479"/>
      <c r="ZO750" s="479"/>
      <c r="ZP750" s="479"/>
      <c r="ZQ750" s="479"/>
      <c r="ZR750" s="479"/>
      <c r="ZS750" s="479"/>
      <c r="ZT750" s="479"/>
      <c r="ZU750" s="479"/>
      <c r="ZV750" s="479"/>
      <c r="ZW750" s="479"/>
      <c r="ZX750" s="479"/>
      <c r="ZY750" s="479"/>
      <c r="ZZ750" s="479"/>
      <c r="AAA750" s="479"/>
      <c r="AAB750" s="479"/>
      <c r="AAC750" s="479"/>
      <c r="AAD750" s="479"/>
      <c r="AAE750" s="479"/>
      <c r="AAF750" s="479"/>
      <c r="AAG750" s="479"/>
      <c r="AAH750" s="479"/>
      <c r="AAI750" s="479"/>
      <c r="AAJ750" s="479"/>
      <c r="AAK750" s="479"/>
      <c r="AAL750" s="479"/>
      <c r="AAM750" s="479"/>
      <c r="AAN750" s="479"/>
      <c r="AAO750" s="479"/>
      <c r="AAP750" s="479"/>
      <c r="AAQ750" s="479"/>
      <c r="AAR750" s="479"/>
      <c r="AAS750" s="479"/>
      <c r="AAT750" s="479"/>
      <c r="AAU750" s="479"/>
      <c r="AAV750" s="479"/>
      <c r="AAW750" s="479"/>
      <c r="AAX750" s="479"/>
      <c r="AAY750" s="479"/>
      <c r="AAZ750" s="479"/>
      <c r="ABA750" s="479"/>
      <c r="ABB750" s="479"/>
      <c r="ABC750" s="479"/>
      <c r="ABD750" s="479"/>
      <c r="ABE750" s="479"/>
      <c r="ABF750" s="479"/>
      <c r="ABG750" s="479"/>
      <c r="ABH750" s="479"/>
      <c r="ABI750" s="479"/>
      <c r="ABJ750" s="479"/>
      <c r="ABK750" s="479"/>
      <c r="ABL750" s="479"/>
      <c r="ABM750" s="479"/>
      <c r="ABN750" s="479"/>
      <c r="ABO750" s="479"/>
      <c r="ABP750" s="479"/>
      <c r="ABQ750" s="479"/>
      <c r="ABR750" s="479"/>
      <c r="ABS750" s="479"/>
      <c r="ABT750" s="479"/>
      <c r="ABU750" s="479"/>
      <c r="ABV750" s="479"/>
      <c r="ABW750" s="479"/>
      <c r="ABX750" s="479"/>
      <c r="ABY750" s="479"/>
      <c r="ABZ750" s="479"/>
      <c r="ACA750" s="479"/>
      <c r="ACB750" s="479"/>
      <c r="ACC750" s="479"/>
      <c r="ACD750" s="479"/>
      <c r="ACE750" s="479"/>
      <c r="ACF750" s="479"/>
      <c r="ACG750" s="479"/>
      <c r="ACH750" s="479"/>
      <c r="ACI750" s="479"/>
      <c r="ACJ750" s="479"/>
      <c r="ACK750" s="479"/>
      <c r="ACL750" s="479"/>
      <c r="ACM750" s="479"/>
      <c r="ACN750" s="479"/>
      <c r="ACO750" s="479"/>
      <c r="ACP750" s="479"/>
      <c r="ACQ750" s="479"/>
      <c r="ACR750" s="479"/>
      <c r="ACS750" s="479"/>
      <c r="ACT750" s="479"/>
      <c r="ACU750" s="479"/>
      <c r="ACV750" s="479"/>
      <c r="ACW750" s="479"/>
      <c r="ACX750" s="479"/>
      <c r="ACY750" s="479"/>
      <c r="ACZ750" s="479"/>
      <c r="ADA750" s="479"/>
      <c r="ADB750" s="479"/>
      <c r="ADC750" s="479"/>
      <c r="ADD750" s="479"/>
      <c r="ADE750" s="479"/>
      <c r="ADF750" s="479"/>
      <c r="ADG750" s="479"/>
      <c r="ADH750" s="479"/>
      <c r="ADI750" s="479"/>
      <c r="ADJ750" s="479"/>
      <c r="ADK750" s="479"/>
      <c r="ADL750" s="479"/>
      <c r="ADM750" s="479"/>
      <c r="ADN750" s="479"/>
      <c r="ADO750" s="479"/>
      <c r="ADP750" s="479"/>
      <c r="ADQ750" s="479"/>
      <c r="ADR750" s="479"/>
      <c r="ADS750" s="479"/>
      <c r="ADT750" s="479"/>
      <c r="ADU750" s="479"/>
      <c r="ADV750" s="479"/>
      <c r="ADW750" s="479"/>
      <c r="ADX750" s="479"/>
      <c r="ADY750" s="479"/>
      <c r="ADZ750" s="479"/>
      <c r="AEA750" s="479"/>
      <c r="AEB750" s="479"/>
      <c r="AEC750" s="479"/>
      <c r="AED750" s="479"/>
      <c r="AEE750" s="479"/>
      <c r="AEF750" s="479"/>
      <c r="AEG750" s="479"/>
      <c r="AEH750" s="479"/>
      <c r="AEI750" s="479"/>
      <c r="AEJ750" s="479"/>
      <c r="AEK750" s="479"/>
      <c r="AEL750" s="479"/>
      <c r="AEM750" s="479"/>
      <c r="AEN750" s="479"/>
      <c r="AEO750" s="479"/>
      <c r="AEP750" s="479"/>
      <c r="AEQ750" s="479"/>
      <c r="AER750" s="479"/>
      <c r="AES750" s="479"/>
      <c r="AET750" s="479"/>
      <c r="AEU750" s="479"/>
      <c r="AEV750" s="479"/>
      <c r="AEW750" s="479"/>
      <c r="AEX750" s="479"/>
      <c r="AEY750" s="479"/>
      <c r="AEZ750" s="479"/>
      <c r="AFA750" s="479"/>
      <c r="AFB750" s="479"/>
      <c r="AFC750" s="479"/>
      <c r="AFD750" s="479"/>
      <c r="AFE750" s="479"/>
      <c r="AFF750" s="479"/>
      <c r="AFG750" s="479"/>
      <c r="AFH750" s="479"/>
      <c r="AFI750" s="479"/>
      <c r="AFJ750" s="479"/>
      <c r="AFK750" s="479"/>
      <c r="AFL750" s="479"/>
      <c r="AFM750" s="479"/>
      <c r="AFN750" s="479"/>
      <c r="AFO750" s="479"/>
      <c r="AFP750" s="479"/>
      <c r="AFQ750" s="479"/>
      <c r="AFR750" s="479"/>
      <c r="AFS750" s="479"/>
      <c r="AFT750" s="479"/>
      <c r="AFU750" s="479"/>
      <c r="AFV750" s="479"/>
      <c r="AFW750" s="479"/>
      <c r="AFX750" s="479"/>
      <c r="AFY750" s="479"/>
      <c r="AFZ750" s="479"/>
      <c r="AGA750" s="479"/>
      <c r="AGB750" s="479"/>
      <c r="AGC750" s="479"/>
      <c r="AGD750" s="479"/>
      <c r="AGE750" s="479"/>
      <c r="AGF750" s="479"/>
      <c r="AGG750" s="479"/>
      <c r="AGH750" s="479"/>
      <c r="AGI750" s="479"/>
      <c r="AGJ750" s="479"/>
      <c r="AGK750" s="479"/>
      <c r="AGL750" s="479"/>
      <c r="AGM750" s="479"/>
      <c r="AGN750" s="479"/>
      <c r="AGO750" s="479"/>
      <c r="AGP750" s="479"/>
      <c r="AGQ750" s="479"/>
      <c r="AGR750" s="479"/>
      <c r="AGS750" s="479"/>
      <c r="AGT750" s="479"/>
      <c r="AGU750" s="479"/>
      <c r="AGV750" s="479"/>
      <c r="AGW750" s="479"/>
      <c r="AGX750" s="479"/>
      <c r="AGY750" s="479"/>
      <c r="AGZ750" s="479"/>
      <c r="AHA750" s="479"/>
      <c r="AHB750" s="479"/>
      <c r="AHC750" s="479"/>
      <c r="AHD750" s="479"/>
      <c r="AHE750" s="479"/>
      <c r="AHF750" s="479"/>
      <c r="AHG750" s="479"/>
      <c r="AHH750" s="479"/>
      <c r="AHI750" s="479"/>
      <c r="AHJ750" s="479"/>
      <c r="AHK750" s="479"/>
      <c r="AHL750" s="479"/>
      <c r="AHM750" s="479"/>
      <c r="AHN750" s="479"/>
      <c r="AHO750" s="479"/>
      <c r="AHP750" s="479"/>
      <c r="AHQ750" s="479"/>
      <c r="AHR750" s="479"/>
      <c r="AHS750" s="479"/>
      <c r="AHT750" s="479"/>
      <c r="AHU750" s="479"/>
      <c r="AHV750" s="479"/>
      <c r="AHW750" s="479"/>
      <c r="AHX750" s="479"/>
      <c r="AHY750" s="479"/>
      <c r="AHZ750" s="479"/>
      <c r="AIA750" s="479"/>
      <c r="AIB750" s="479"/>
      <c r="AIC750" s="479"/>
      <c r="AID750" s="479"/>
      <c r="AIE750" s="479"/>
      <c r="AIF750" s="479"/>
      <c r="AIG750" s="479"/>
      <c r="AIH750" s="479"/>
      <c r="AII750" s="479"/>
      <c r="AIJ750" s="479"/>
      <c r="AIK750" s="479"/>
      <c r="AIL750" s="479"/>
      <c r="AIM750" s="479"/>
      <c r="AIN750" s="479"/>
      <c r="AIO750" s="479"/>
      <c r="AIP750" s="479"/>
      <c r="AIQ750" s="479"/>
      <c r="AIR750" s="479"/>
      <c r="AIS750" s="479"/>
      <c r="AIT750" s="479"/>
      <c r="AIU750" s="479"/>
      <c r="AIV750" s="479"/>
      <c r="AIW750" s="479"/>
      <c r="AIX750" s="479"/>
      <c r="AIY750" s="479"/>
      <c r="AIZ750" s="479"/>
      <c r="AJA750" s="479"/>
      <c r="AJB750" s="479"/>
      <c r="AJC750" s="479"/>
      <c r="AJD750" s="479"/>
      <c r="AJE750" s="479"/>
      <c r="AJF750" s="479"/>
      <c r="AJG750" s="479"/>
      <c r="AJH750" s="479"/>
      <c r="AJI750" s="479"/>
      <c r="AJJ750" s="479"/>
      <c r="AJK750" s="479"/>
      <c r="AJL750" s="479"/>
      <c r="AJM750" s="479"/>
      <c r="AJN750" s="479"/>
      <c r="AJO750" s="479"/>
      <c r="AJP750" s="479"/>
      <c r="AJQ750" s="479"/>
      <c r="AJR750" s="479"/>
      <c r="AJS750" s="479"/>
      <c r="AJT750" s="479"/>
      <c r="AJU750" s="479"/>
      <c r="AJV750" s="479"/>
      <c r="AJW750" s="479"/>
      <c r="AJX750" s="479"/>
      <c r="AJY750" s="479"/>
      <c r="AJZ750" s="479"/>
      <c r="AKA750" s="479"/>
      <c r="AKB750" s="479"/>
      <c r="AKC750" s="479"/>
      <c r="AKD750" s="479"/>
      <c r="AKE750" s="479"/>
      <c r="AKF750" s="479"/>
      <c r="AKG750" s="479"/>
      <c r="AKH750" s="479"/>
      <c r="AKI750" s="479"/>
      <c r="AKJ750" s="479"/>
      <c r="AKK750" s="479"/>
      <c r="AKL750" s="479"/>
      <c r="AKM750" s="479"/>
      <c r="AKN750" s="479"/>
      <c r="AKO750" s="479"/>
      <c r="AKP750" s="479"/>
      <c r="AKQ750" s="479"/>
      <c r="AKR750" s="479"/>
      <c r="AKS750" s="479"/>
      <c r="AKT750" s="479"/>
      <c r="AKU750" s="479"/>
      <c r="AKV750" s="479"/>
      <c r="AKW750" s="479"/>
      <c r="AKX750" s="479"/>
      <c r="AKY750" s="479"/>
      <c r="AKZ750" s="479"/>
      <c r="ALA750" s="479"/>
      <c r="ALB750" s="479"/>
      <c r="ALC750" s="479"/>
      <c r="ALD750" s="479"/>
      <c r="ALE750" s="479"/>
      <c r="ALF750" s="479"/>
      <c r="ALG750" s="479"/>
      <c r="ALH750" s="479"/>
      <c r="ALI750" s="479"/>
      <c r="ALJ750" s="479"/>
      <c r="ALK750" s="479"/>
      <c r="ALL750" s="479"/>
      <c r="ALM750" s="479"/>
      <c r="ALN750" s="479"/>
      <c r="ALO750" s="479"/>
      <c r="ALP750" s="479"/>
      <c r="ALQ750" s="479"/>
      <c r="ALR750" s="479"/>
      <c r="ALS750" s="479"/>
      <c r="ALT750" s="479"/>
      <c r="ALU750" s="479"/>
      <c r="ALV750" s="479"/>
      <c r="ALW750" s="479"/>
      <c r="ALX750" s="479"/>
      <c r="ALY750" s="479"/>
      <c r="ALZ750" s="479"/>
      <c r="AMA750" s="479"/>
      <c r="AMB750" s="479"/>
      <c r="AMC750" s="479"/>
      <c r="AMD750" s="479"/>
      <c r="AME750" s="479"/>
      <c r="AMF750" s="479"/>
      <c r="AMG750" s="479"/>
      <c r="AMH750" s="479"/>
      <c r="AMI750" s="479"/>
      <c r="AMJ750" s="479"/>
      <c r="AMK750" s="479"/>
      <c r="AML750" s="479"/>
      <c r="AMM750" s="479"/>
      <c r="AMN750" s="479"/>
      <c r="AMO750" s="479"/>
      <c r="AMP750" s="479"/>
      <c r="AMQ750" s="479"/>
      <c r="AMR750" s="479"/>
      <c r="AMS750" s="479"/>
      <c r="AMT750" s="479"/>
      <c r="AMU750" s="479"/>
      <c r="AMV750" s="479"/>
      <c r="AMW750" s="479"/>
      <c r="AMX750" s="479"/>
      <c r="AMY750" s="479"/>
      <c r="AMZ750" s="479"/>
      <c r="ANA750" s="479"/>
      <c r="ANB750" s="479"/>
      <c r="ANC750" s="479"/>
      <c r="AND750" s="479"/>
      <c r="ANE750" s="479"/>
      <c r="ANF750" s="479"/>
      <c r="ANG750" s="479"/>
      <c r="ANH750" s="479"/>
      <c r="ANI750" s="479"/>
      <c r="ANJ750" s="479"/>
      <c r="ANK750" s="479"/>
      <c r="ANL750" s="479"/>
      <c r="ANM750" s="479"/>
      <c r="ANN750" s="479"/>
      <c r="ANO750" s="479"/>
      <c r="ANP750" s="479"/>
      <c r="ANQ750" s="479"/>
      <c r="ANR750" s="479"/>
      <c r="ANS750" s="479"/>
      <c r="ANT750" s="479"/>
      <c r="ANU750" s="479"/>
      <c r="ANV750" s="479"/>
      <c r="ANW750" s="479"/>
      <c r="ANX750" s="479"/>
      <c r="ANY750" s="479"/>
      <c r="ANZ750" s="479"/>
      <c r="AOA750" s="479"/>
      <c r="AOB750" s="479"/>
      <c r="AOC750" s="479"/>
      <c r="AOD750" s="479"/>
      <c r="AOE750" s="479"/>
      <c r="AOF750" s="479"/>
      <c r="AOG750" s="479"/>
      <c r="AOH750" s="479"/>
      <c r="AOI750" s="479"/>
      <c r="AOJ750" s="479"/>
      <c r="AOK750" s="479"/>
      <c r="AOL750" s="479"/>
      <c r="AOM750" s="479"/>
      <c r="AON750" s="479"/>
      <c r="AOO750" s="479"/>
      <c r="AOP750" s="479"/>
      <c r="AOQ750" s="479"/>
      <c r="AOR750" s="479"/>
      <c r="AOS750" s="479"/>
      <c r="AOT750" s="479"/>
      <c r="AOU750" s="479"/>
      <c r="AOV750" s="479"/>
      <c r="AOW750" s="479"/>
      <c r="AOX750" s="479"/>
      <c r="AOY750" s="479"/>
      <c r="AOZ750" s="479"/>
      <c r="APA750" s="479"/>
      <c r="APB750" s="479"/>
      <c r="APC750" s="479"/>
      <c r="APD750" s="479"/>
      <c r="APE750" s="479"/>
      <c r="APF750" s="479"/>
      <c r="APG750" s="479"/>
      <c r="APH750" s="479"/>
      <c r="API750" s="479"/>
      <c r="APJ750" s="479"/>
      <c r="APK750" s="479"/>
      <c r="APL750" s="479"/>
      <c r="APM750" s="479"/>
      <c r="APN750" s="479"/>
      <c r="APO750" s="479"/>
      <c r="APP750" s="479"/>
      <c r="APQ750" s="479"/>
      <c r="APR750" s="479"/>
      <c r="APS750" s="479"/>
      <c r="APT750" s="479"/>
      <c r="APU750" s="479"/>
      <c r="APV750" s="479"/>
      <c r="APW750" s="479"/>
      <c r="APX750" s="479"/>
      <c r="APY750" s="479"/>
      <c r="APZ750" s="479"/>
      <c r="AQA750" s="479"/>
      <c r="AQB750" s="479"/>
      <c r="AQC750" s="479"/>
      <c r="AQD750" s="479"/>
      <c r="AQE750" s="479"/>
      <c r="AQF750" s="479"/>
      <c r="AQG750" s="479"/>
      <c r="AQH750" s="479"/>
      <c r="AQI750" s="479"/>
      <c r="AQJ750" s="479"/>
      <c r="AQK750" s="479"/>
      <c r="AQL750" s="479"/>
      <c r="AQM750" s="479"/>
      <c r="AQN750" s="479"/>
      <c r="AQO750" s="479"/>
      <c r="AQP750" s="479"/>
      <c r="AQQ750" s="479"/>
      <c r="AQR750" s="479"/>
      <c r="AQS750" s="479"/>
      <c r="AQT750" s="479"/>
      <c r="AQU750" s="479"/>
      <c r="AQV750" s="479"/>
      <c r="AQW750" s="479"/>
      <c r="AQX750" s="479"/>
      <c r="AQY750" s="479"/>
      <c r="AQZ750" s="479"/>
      <c r="ARA750" s="479"/>
      <c r="ARB750" s="479"/>
      <c r="ARC750" s="479"/>
      <c r="ARD750" s="479"/>
      <c r="ARE750" s="479"/>
      <c r="ARF750" s="479"/>
      <c r="ARG750" s="479"/>
      <c r="ARH750" s="479"/>
      <c r="ARI750" s="479"/>
      <c r="ARJ750" s="479"/>
      <c r="ARK750" s="479"/>
      <c r="ARL750" s="479"/>
      <c r="ARM750" s="479"/>
      <c r="ARN750" s="479"/>
      <c r="ARO750" s="479"/>
      <c r="ARP750" s="479"/>
      <c r="ARQ750" s="479"/>
      <c r="ARR750" s="479"/>
      <c r="ARS750" s="479"/>
      <c r="ART750" s="479"/>
      <c r="ARU750" s="479"/>
      <c r="ARV750" s="479"/>
      <c r="ARW750" s="479"/>
      <c r="ARX750" s="479"/>
      <c r="ARY750" s="479"/>
      <c r="ARZ750" s="479"/>
      <c r="ASA750" s="479"/>
      <c r="ASB750" s="479"/>
      <c r="ASC750" s="479"/>
      <c r="ASD750" s="479"/>
      <c r="ASE750" s="479"/>
      <c r="ASF750" s="479"/>
      <c r="ASG750" s="479"/>
      <c r="ASH750" s="479"/>
      <c r="ASI750" s="479"/>
      <c r="ASJ750" s="479"/>
      <c r="ASK750" s="479"/>
      <c r="ASL750" s="479"/>
      <c r="ASM750" s="479"/>
      <c r="ASN750" s="479"/>
      <c r="ASO750" s="479"/>
      <c r="ASP750" s="479"/>
      <c r="ASQ750" s="479"/>
      <c r="ASR750" s="479"/>
      <c r="ASS750" s="479"/>
      <c r="AST750" s="479"/>
      <c r="ASU750" s="479"/>
      <c r="ASV750" s="479"/>
      <c r="ASW750" s="479"/>
      <c r="ASX750" s="479"/>
      <c r="ASY750" s="479"/>
      <c r="ASZ750" s="479"/>
      <c r="ATA750" s="479"/>
      <c r="ATB750" s="479"/>
      <c r="ATC750" s="479"/>
      <c r="ATD750" s="479"/>
      <c r="ATE750" s="479"/>
      <c r="ATF750" s="479"/>
      <c r="ATG750" s="479"/>
      <c r="ATH750" s="479"/>
      <c r="ATI750" s="479"/>
      <c r="ATJ750" s="479"/>
      <c r="ATK750" s="479"/>
      <c r="ATL750" s="479"/>
      <c r="ATM750" s="479"/>
      <c r="ATN750" s="479"/>
      <c r="ATO750" s="479"/>
      <c r="ATP750" s="479"/>
      <c r="ATQ750" s="479"/>
      <c r="ATR750" s="479"/>
      <c r="ATS750" s="479"/>
      <c r="ATT750" s="479"/>
      <c r="ATU750" s="479"/>
      <c r="ATV750" s="479"/>
      <c r="ATW750" s="479"/>
      <c r="ATX750" s="479"/>
      <c r="ATY750" s="479"/>
      <c r="ATZ750" s="479"/>
      <c r="AUA750" s="479"/>
      <c r="AUB750" s="479"/>
      <c r="AUC750" s="479"/>
      <c r="AUD750" s="479"/>
      <c r="AUE750" s="479"/>
      <c r="AUF750" s="479"/>
      <c r="AUG750" s="479"/>
      <c r="AUH750" s="479"/>
      <c r="AUI750" s="479"/>
      <c r="AUJ750" s="479"/>
      <c r="AUK750" s="479"/>
      <c r="AUL750" s="479"/>
      <c r="AUM750" s="479"/>
      <c r="AUN750" s="479"/>
      <c r="AUO750" s="479"/>
      <c r="AUP750" s="479"/>
      <c r="AUQ750" s="479"/>
      <c r="AUR750" s="479"/>
      <c r="AUS750" s="479"/>
      <c r="AUT750" s="479"/>
      <c r="AUU750" s="479"/>
      <c r="AUV750" s="479"/>
      <c r="AUW750" s="479"/>
      <c r="AUX750" s="479"/>
      <c r="AUY750" s="479"/>
      <c r="AUZ750" s="479"/>
      <c r="AVA750" s="479"/>
      <c r="AVB750" s="479"/>
      <c r="AVC750" s="479"/>
      <c r="AVD750" s="479"/>
      <c r="AVE750" s="479"/>
      <c r="AVF750" s="479"/>
      <c r="AVG750" s="479"/>
      <c r="AVH750" s="479"/>
      <c r="AVI750" s="479"/>
      <c r="AVJ750" s="479"/>
      <c r="AVK750" s="479"/>
      <c r="AVL750" s="479"/>
      <c r="AVM750" s="479"/>
      <c r="AVN750" s="479"/>
      <c r="AVO750" s="479"/>
      <c r="AVP750" s="479"/>
      <c r="AVQ750" s="479"/>
      <c r="AVR750" s="479"/>
      <c r="AVS750" s="479"/>
      <c r="AVT750" s="479"/>
      <c r="AVU750" s="479"/>
      <c r="AVV750" s="479"/>
      <c r="AVW750" s="479"/>
      <c r="AVX750" s="479"/>
      <c r="AVY750" s="479"/>
      <c r="AVZ750" s="479"/>
      <c r="AWA750" s="479"/>
      <c r="AWB750" s="479"/>
      <c r="AWC750" s="479"/>
      <c r="AWD750" s="479"/>
      <c r="AWE750" s="479"/>
      <c r="AWF750" s="479"/>
      <c r="AWG750" s="479"/>
      <c r="AWH750" s="479"/>
      <c r="AWI750" s="479"/>
      <c r="AWJ750" s="479"/>
      <c r="AWK750" s="479"/>
      <c r="AWL750" s="479"/>
      <c r="AWM750" s="479"/>
      <c r="AWN750" s="479"/>
      <c r="AWO750" s="479"/>
      <c r="AWP750" s="479"/>
      <c r="AWQ750" s="479"/>
      <c r="AWR750" s="479"/>
      <c r="AWS750" s="479"/>
      <c r="AWT750" s="479"/>
      <c r="AWU750" s="479"/>
      <c r="AWV750" s="479"/>
      <c r="AWW750" s="479"/>
      <c r="AWX750" s="479"/>
      <c r="AWY750" s="479"/>
      <c r="AWZ750" s="479"/>
      <c r="AXA750" s="479"/>
      <c r="AXB750" s="479"/>
      <c r="AXC750" s="479"/>
      <c r="AXD750" s="479"/>
      <c r="AXE750" s="479"/>
      <c r="AXF750" s="479"/>
      <c r="AXG750" s="479"/>
      <c r="AXH750" s="479"/>
      <c r="AXI750" s="479"/>
      <c r="AXJ750" s="479"/>
      <c r="AXK750" s="479"/>
      <c r="AXL750" s="479"/>
      <c r="AXM750" s="479"/>
      <c r="AXN750" s="479"/>
      <c r="AXO750" s="479"/>
      <c r="AXP750" s="479"/>
      <c r="AXQ750" s="479"/>
      <c r="AXR750" s="479"/>
      <c r="AXS750" s="479"/>
      <c r="AXT750" s="479"/>
      <c r="AXU750" s="479"/>
      <c r="AXV750" s="479"/>
      <c r="AXW750" s="479"/>
      <c r="AXX750" s="479"/>
      <c r="AXY750" s="479"/>
      <c r="AXZ750" s="479"/>
      <c r="AYA750" s="479"/>
      <c r="AYB750" s="479"/>
      <c r="AYC750" s="479"/>
      <c r="AYD750" s="479"/>
      <c r="AYE750" s="479"/>
      <c r="AYF750" s="479"/>
      <c r="AYG750" s="479"/>
      <c r="AYH750" s="479"/>
      <c r="AYI750" s="479"/>
      <c r="AYJ750" s="479"/>
      <c r="AYK750" s="479"/>
      <c r="AYL750" s="479"/>
      <c r="AYM750" s="479"/>
      <c r="AYN750" s="479"/>
      <c r="AYO750" s="479"/>
      <c r="AYP750" s="479"/>
      <c r="AYQ750" s="479"/>
      <c r="AYR750" s="479"/>
      <c r="AYS750" s="479"/>
      <c r="AYT750" s="479"/>
      <c r="AYU750" s="479"/>
      <c r="AYV750" s="479"/>
      <c r="AYW750" s="479"/>
      <c r="AYX750" s="479"/>
      <c r="AYY750" s="479"/>
      <c r="AYZ750" s="479"/>
      <c r="AZA750" s="479"/>
      <c r="AZB750" s="479"/>
      <c r="AZC750" s="479"/>
      <c r="AZD750" s="479"/>
      <c r="AZE750" s="479"/>
      <c r="AZF750" s="479"/>
      <c r="AZG750" s="479"/>
      <c r="AZH750" s="479"/>
      <c r="AZI750" s="479"/>
      <c r="AZJ750" s="479"/>
      <c r="AZK750" s="479"/>
      <c r="AZL750" s="479"/>
      <c r="AZM750" s="479"/>
      <c r="AZN750" s="479"/>
      <c r="AZO750" s="479"/>
      <c r="AZP750" s="479"/>
      <c r="AZQ750" s="479"/>
      <c r="AZR750" s="479"/>
      <c r="AZS750" s="479"/>
      <c r="AZT750" s="479"/>
      <c r="AZU750" s="479"/>
      <c r="AZV750" s="479"/>
      <c r="AZW750" s="479"/>
      <c r="AZX750" s="479"/>
      <c r="AZY750" s="479"/>
      <c r="AZZ750" s="479"/>
      <c r="BAA750" s="479"/>
      <c r="BAB750" s="479"/>
      <c r="BAC750" s="479"/>
      <c r="BAD750" s="479"/>
      <c r="BAE750" s="479"/>
      <c r="BAF750" s="479"/>
      <c r="BAG750" s="479"/>
      <c r="BAH750" s="479"/>
      <c r="BAI750" s="479"/>
      <c r="BAJ750" s="479"/>
      <c r="BAK750" s="479"/>
      <c r="BAL750" s="479"/>
      <c r="BAM750" s="479"/>
      <c r="BAN750" s="479"/>
      <c r="BAO750" s="479"/>
      <c r="BAP750" s="479"/>
      <c r="BAQ750" s="479"/>
      <c r="BAR750" s="479"/>
      <c r="BAS750" s="479"/>
      <c r="BAT750" s="479"/>
      <c r="BAU750" s="479"/>
      <c r="BAV750" s="479"/>
      <c r="BAW750" s="479"/>
      <c r="BAX750" s="479"/>
      <c r="BAY750" s="479"/>
      <c r="BAZ750" s="479"/>
      <c r="BBA750" s="479"/>
      <c r="BBB750" s="479"/>
      <c r="BBC750" s="479"/>
      <c r="BBD750" s="479"/>
      <c r="BBE750" s="479"/>
      <c r="BBF750" s="479"/>
      <c r="BBG750" s="479"/>
      <c r="BBH750" s="479"/>
      <c r="BBI750" s="479"/>
      <c r="BBJ750" s="479"/>
      <c r="BBK750" s="479"/>
      <c r="BBL750" s="479"/>
      <c r="BBM750" s="479"/>
      <c r="BBN750" s="479"/>
      <c r="BBO750" s="479"/>
      <c r="BBP750" s="479"/>
      <c r="BBQ750" s="479"/>
      <c r="BBR750" s="479"/>
      <c r="BBS750" s="479"/>
      <c r="BBT750" s="479"/>
      <c r="BBU750" s="479"/>
      <c r="BBV750" s="479"/>
      <c r="BBW750" s="479"/>
      <c r="BBX750" s="479"/>
      <c r="BBY750" s="479"/>
      <c r="BBZ750" s="479"/>
      <c r="BCA750" s="479"/>
      <c r="BCB750" s="479"/>
      <c r="BCC750" s="479"/>
      <c r="BCD750" s="479"/>
      <c r="BCE750" s="479"/>
      <c r="BCF750" s="479"/>
      <c r="BCG750" s="479"/>
      <c r="BCH750" s="479"/>
      <c r="BCI750" s="479"/>
      <c r="BCJ750" s="479"/>
      <c r="BCK750" s="479"/>
      <c r="BCL750" s="479"/>
      <c r="BCM750" s="479"/>
      <c r="BCN750" s="479"/>
      <c r="BCO750" s="479"/>
      <c r="BCP750" s="479"/>
      <c r="BCQ750" s="479"/>
      <c r="BCR750" s="479"/>
      <c r="BCS750" s="479"/>
      <c r="BCT750" s="479"/>
      <c r="BCU750" s="479"/>
      <c r="BCV750" s="479"/>
      <c r="BCW750" s="479"/>
      <c r="BCX750" s="479"/>
      <c r="BCY750" s="479"/>
      <c r="BCZ750" s="479"/>
      <c r="BDA750" s="479"/>
      <c r="BDB750" s="479"/>
      <c r="BDC750" s="479"/>
      <c r="BDD750" s="479"/>
      <c r="BDE750" s="479"/>
      <c r="BDF750" s="479"/>
      <c r="BDG750" s="479"/>
      <c r="BDH750" s="479"/>
      <c r="BDI750" s="479"/>
      <c r="BDJ750" s="479"/>
      <c r="BDK750" s="479"/>
      <c r="BDL750" s="479"/>
      <c r="BDM750" s="479"/>
      <c r="BDN750" s="479"/>
      <c r="BDO750" s="479"/>
      <c r="BDP750" s="479"/>
      <c r="BDQ750" s="479"/>
      <c r="BDR750" s="479"/>
      <c r="BDS750" s="479"/>
      <c r="BDT750" s="479"/>
      <c r="BDU750" s="479"/>
      <c r="BDV750" s="479"/>
      <c r="BDW750" s="479"/>
      <c r="BDX750" s="479"/>
      <c r="BDY750" s="479"/>
      <c r="BDZ750" s="479"/>
      <c r="BEA750" s="479"/>
      <c r="BEB750" s="479"/>
      <c r="BEC750" s="479"/>
      <c r="BED750" s="479"/>
      <c r="BEE750" s="479"/>
      <c r="BEF750" s="479"/>
      <c r="BEG750" s="479"/>
      <c r="BEH750" s="479"/>
      <c r="BEI750" s="479"/>
      <c r="BEJ750" s="479"/>
      <c r="BEK750" s="479"/>
      <c r="BEL750" s="479"/>
      <c r="BEM750" s="479"/>
      <c r="BEN750" s="479"/>
      <c r="BEO750" s="479"/>
      <c r="BEP750" s="479"/>
      <c r="BEQ750" s="479"/>
      <c r="BER750" s="479"/>
      <c r="BES750" s="479"/>
      <c r="BET750" s="479"/>
      <c r="BEU750" s="479"/>
      <c r="BEV750" s="479"/>
      <c r="BEW750" s="479"/>
      <c r="BEX750" s="479"/>
      <c r="BEY750" s="479"/>
      <c r="BEZ750" s="479"/>
      <c r="BFA750" s="479"/>
      <c r="BFB750" s="479"/>
      <c r="BFC750" s="479"/>
      <c r="BFD750" s="479"/>
      <c r="BFE750" s="479"/>
      <c r="BFF750" s="479"/>
      <c r="BFG750" s="479"/>
      <c r="BFH750" s="479"/>
      <c r="BFI750" s="479"/>
      <c r="BFJ750" s="479"/>
      <c r="BFK750" s="479"/>
      <c r="BFL750" s="479"/>
      <c r="BFM750" s="479"/>
      <c r="BFN750" s="479"/>
      <c r="BFO750" s="479"/>
      <c r="BFP750" s="479"/>
      <c r="BFQ750" s="479"/>
      <c r="BFR750" s="479"/>
      <c r="BFS750" s="479"/>
      <c r="BFT750" s="479"/>
      <c r="BFU750" s="479"/>
      <c r="BFV750" s="479"/>
      <c r="BFW750" s="479"/>
      <c r="BFX750" s="479"/>
      <c r="BFY750" s="479"/>
      <c r="BFZ750" s="479"/>
      <c r="BGA750" s="479"/>
      <c r="BGB750" s="479"/>
      <c r="BGC750" s="479"/>
      <c r="BGD750" s="479"/>
      <c r="BGE750" s="479"/>
      <c r="BGF750" s="479"/>
      <c r="BGG750" s="479"/>
      <c r="BGH750" s="479"/>
      <c r="BGI750" s="479"/>
      <c r="BGJ750" s="479"/>
      <c r="BGK750" s="479"/>
      <c r="BGL750" s="479"/>
      <c r="BGM750" s="479"/>
      <c r="BGN750" s="479"/>
      <c r="BGO750" s="479"/>
      <c r="BGP750" s="479"/>
      <c r="BGQ750" s="479"/>
      <c r="BGR750" s="479"/>
      <c r="BGS750" s="479"/>
      <c r="BGT750" s="479"/>
      <c r="BGU750" s="479"/>
      <c r="BGV750" s="479"/>
      <c r="BGW750" s="479"/>
      <c r="BGX750" s="479"/>
      <c r="BGY750" s="479"/>
      <c r="BGZ750" s="479"/>
      <c r="BHA750" s="479"/>
      <c r="BHB750" s="479"/>
      <c r="BHC750" s="479"/>
      <c r="BHD750" s="479"/>
      <c r="BHE750" s="479"/>
      <c r="BHF750" s="479"/>
      <c r="BHG750" s="479"/>
      <c r="BHH750" s="479"/>
      <c r="BHI750" s="479"/>
      <c r="BHJ750" s="479"/>
      <c r="BHK750" s="479"/>
      <c r="BHL750" s="479"/>
      <c r="BHM750" s="479"/>
      <c r="BHN750" s="479"/>
      <c r="BHO750" s="479"/>
      <c r="BHP750" s="479"/>
      <c r="BHQ750" s="479"/>
      <c r="BHR750" s="479"/>
      <c r="BHS750" s="479"/>
      <c r="BHT750" s="479"/>
      <c r="BHU750" s="479"/>
      <c r="BHV750" s="479"/>
      <c r="BHW750" s="479"/>
      <c r="BHX750" s="479"/>
      <c r="BHY750" s="479"/>
      <c r="BHZ750" s="479"/>
      <c r="BIA750" s="479"/>
      <c r="BIB750" s="479"/>
      <c r="BIC750" s="479"/>
      <c r="BID750" s="479"/>
      <c r="BIE750" s="479"/>
      <c r="BIF750" s="479"/>
      <c r="BIG750" s="479"/>
      <c r="BIH750" s="479"/>
      <c r="BII750" s="479"/>
      <c r="BIJ750" s="479"/>
      <c r="BIK750" s="479"/>
      <c r="BIL750" s="479"/>
      <c r="BIM750" s="479"/>
      <c r="BIN750" s="479"/>
      <c r="BIO750" s="479"/>
      <c r="BIP750" s="479"/>
      <c r="BIQ750" s="479"/>
      <c r="BIR750" s="479"/>
      <c r="BIS750" s="479"/>
      <c r="BIT750" s="479"/>
      <c r="BIU750" s="479"/>
      <c r="BIV750" s="479"/>
      <c r="BIW750" s="479"/>
      <c r="BIX750" s="479"/>
      <c r="BIY750" s="479"/>
      <c r="BIZ750" s="479"/>
      <c r="BJA750" s="479"/>
      <c r="BJB750" s="479"/>
      <c r="BJC750" s="479"/>
      <c r="BJD750" s="479"/>
      <c r="BJE750" s="479"/>
      <c r="BJF750" s="479"/>
      <c r="BJG750" s="479"/>
      <c r="BJH750" s="479"/>
      <c r="BJI750" s="479"/>
      <c r="BJJ750" s="479"/>
      <c r="BJK750" s="479"/>
      <c r="BJL750" s="479"/>
      <c r="BJM750" s="479"/>
      <c r="BJN750" s="479"/>
      <c r="BJO750" s="479"/>
      <c r="BJP750" s="479"/>
      <c r="BJQ750" s="479"/>
      <c r="BJR750" s="479"/>
      <c r="BJS750" s="479"/>
      <c r="BJT750" s="479"/>
      <c r="BJU750" s="479"/>
      <c r="BJV750" s="479"/>
      <c r="BJW750" s="479"/>
      <c r="BJX750" s="479"/>
      <c r="BJY750" s="479"/>
      <c r="BJZ750" s="479"/>
      <c r="BKA750" s="479"/>
      <c r="BKB750" s="479"/>
      <c r="BKC750" s="479"/>
      <c r="BKD750" s="479"/>
      <c r="BKE750" s="479"/>
      <c r="BKF750" s="479"/>
      <c r="BKG750" s="479"/>
      <c r="BKH750" s="479"/>
      <c r="BKI750" s="479"/>
      <c r="BKJ750" s="479"/>
      <c r="BKK750" s="479"/>
      <c r="BKL750" s="479"/>
      <c r="BKM750" s="479"/>
      <c r="BKN750" s="479"/>
      <c r="BKO750" s="479"/>
      <c r="BKP750" s="479"/>
      <c r="BKQ750" s="479"/>
      <c r="BKR750" s="479"/>
      <c r="BKS750" s="479"/>
      <c r="BKT750" s="479"/>
      <c r="BKU750" s="479"/>
      <c r="BKV750" s="479"/>
      <c r="BKW750" s="479"/>
      <c r="BKX750" s="479"/>
      <c r="BKY750" s="479"/>
      <c r="BKZ750" s="479"/>
      <c r="BLA750" s="479"/>
      <c r="BLB750" s="479"/>
      <c r="BLC750" s="479"/>
      <c r="BLD750" s="479"/>
      <c r="BLE750" s="479"/>
      <c r="BLF750" s="479"/>
      <c r="BLG750" s="479"/>
      <c r="BLH750" s="479"/>
      <c r="BLI750" s="479"/>
      <c r="BLJ750" s="479"/>
      <c r="BLK750" s="479"/>
      <c r="BLL750" s="479"/>
      <c r="BLM750" s="479"/>
      <c r="BLN750" s="479"/>
      <c r="BLO750" s="479"/>
      <c r="BLP750" s="479"/>
      <c r="BLQ750" s="479"/>
      <c r="BLR750" s="479"/>
      <c r="BLS750" s="479"/>
      <c r="BLT750" s="479"/>
      <c r="BLU750" s="479"/>
      <c r="BLV750" s="479"/>
      <c r="BLW750" s="479"/>
      <c r="BLX750" s="479"/>
      <c r="BLY750" s="479"/>
      <c r="BLZ750" s="479"/>
      <c r="BMA750" s="479"/>
      <c r="BMB750" s="479"/>
      <c r="BMC750" s="479"/>
      <c r="BMD750" s="479"/>
      <c r="BME750" s="479"/>
      <c r="BMF750" s="479"/>
      <c r="BMG750" s="479"/>
      <c r="BMH750" s="479"/>
      <c r="BMI750" s="479"/>
      <c r="BMJ750" s="479"/>
      <c r="BMK750" s="479"/>
      <c r="BML750" s="479"/>
      <c r="BMM750" s="479"/>
      <c r="BMN750" s="479"/>
      <c r="BMO750" s="479"/>
      <c r="BMP750" s="479"/>
      <c r="BMQ750" s="479"/>
      <c r="BMR750" s="479"/>
      <c r="BMS750" s="479"/>
      <c r="BMT750" s="479"/>
      <c r="BMU750" s="479"/>
      <c r="BMV750" s="479"/>
      <c r="BMW750" s="479"/>
      <c r="BMX750" s="479"/>
      <c r="BMY750" s="479"/>
      <c r="BMZ750" s="479"/>
      <c r="BNA750" s="479"/>
      <c r="BNB750" s="479"/>
      <c r="BNC750" s="479"/>
      <c r="BND750" s="479"/>
      <c r="BNE750" s="479"/>
      <c r="BNF750" s="479"/>
      <c r="BNG750" s="479"/>
      <c r="BNH750" s="479"/>
      <c r="BNI750" s="479"/>
      <c r="BNJ750" s="479"/>
      <c r="BNK750" s="479"/>
      <c r="BNL750" s="479"/>
      <c r="BNM750" s="479"/>
      <c r="BNN750" s="479"/>
      <c r="BNO750" s="479"/>
      <c r="BNP750" s="479"/>
      <c r="BNQ750" s="479"/>
      <c r="BNR750" s="479"/>
      <c r="BNS750" s="479"/>
      <c r="BNT750" s="479"/>
      <c r="BNU750" s="479"/>
      <c r="BNV750" s="479"/>
      <c r="BNW750" s="479"/>
      <c r="BNX750" s="479"/>
      <c r="BNY750" s="479"/>
      <c r="BNZ750" s="479"/>
      <c r="BOA750" s="479"/>
      <c r="BOB750" s="479"/>
      <c r="BOC750" s="479"/>
      <c r="BOD750" s="479"/>
      <c r="BOE750" s="479"/>
      <c r="BOF750" s="479"/>
      <c r="BOG750" s="479"/>
      <c r="BOH750" s="479"/>
      <c r="BOI750" s="479"/>
      <c r="BOJ750" s="479"/>
      <c r="BOK750" s="479"/>
      <c r="BOL750" s="479"/>
      <c r="BOM750" s="479"/>
      <c r="BON750" s="479"/>
      <c r="BOO750" s="479"/>
      <c r="BOP750" s="479"/>
      <c r="BOQ750" s="479"/>
      <c r="BOR750" s="479"/>
      <c r="BOS750" s="479"/>
      <c r="BOT750" s="479"/>
      <c r="BOU750" s="479"/>
      <c r="BOV750" s="479"/>
      <c r="BOW750" s="479"/>
      <c r="BOX750" s="479"/>
      <c r="BOY750" s="479"/>
      <c r="BOZ750" s="479"/>
      <c r="BPA750" s="479"/>
      <c r="BPB750" s="479"/>
      <c r="BPC750" s="479"/>
      <c r="BPD750" s="479"/>
      <c r="BPE750" s="479"/>
      <c r="BPF750" s="479"/>
      <c r="BPG750" s="479"/>
      <c r="BPH750" s="479"/>
      <c r="BPI750" s="479"/>
      <c r="BPJ750" s="479"/>
      <c r="BPK750" s="479"/>
      <c r="BPL750" s="479"/>
      <c r="BPM750" s="479"/>
      <c r="BPN750" s="479"/>
      <c r="BPO750" s="479"/>
      <c r="BPP750" s="479"/>
      <c r="BPQ750" s="479"/>
      <c r="BPR750" s="479"/>
      <c r="BPS750" s="479"/>
      <c r="BPT750" s="479"/>
      <c r="BPU750" s="479"/>
      <c r="BPV750" s="479"/>
      <c r="BPW750" s="479"/>
      <c r="BPX750" s="479"/>
      <c r="BPY750" s="479"/>
      <c r="BPZ750" s="479"/>
      <c r="BQA750" s="479"/>
      <c r="BQB750" s="479"/>
      <c r="BQC750" s="479"/>
      <c r="BQD750" s="479"/>
      <c r="BQE750" s="479"/>
      <c r="BQF750" s="479"/>
      <c r="BQG750" s="479"/>
      <c r="BQH750" s="479"/>
      <c r="BQI750" s="479"/>
      <c r="BQJ750" s="479"/>
      <c r="BQK750" s="479"/>
      <c r="BQL750" s="479"/>
      <c r="BQM750" s="479"/>
      <c r="BQN750" s="479"/>
      <c r="BQO750" s="479"/>
      <c r="BQP750" s="479"/>
      <c r="BQQ750" s="479"/>
      <c r="BQR750" s="479"/>
      <c r="BQS750" s="479"/>
      <c r="BQT750" s="479"/>
      <c r="BQU750" s="479"/>
      <c r="BQV750" s="479"/>
      <c r="BQW750" s="479"/>
      <c r="BQX750" s="479"/>
      <c r="BQY750" s="479"/>
      <c r="BQZ750" s="479"/>
      <c r="BRA750" s="479"/>
      <c r="BRB750" s="479"/>
      <c r="BRC750" s="479"/>
      <c r="BRD750" s="479"/>
      <c r="BRE750" s="479"/>
      <c r="BRF750" s="479"/>
      <c r="BRG750" s="479"/>
      <c r="BRH750" s="479"/>
      <c r="BRI750" s="479"/>
      <c r="BRJ750" s="479"/>
      <c r="BRK750" s="479"/>
      <c r="BRL750" s="479"/>
      <c r="BRM750" s="479"/>
      <c r="BRN750" s="479"/>
      <c r="BRO750" s="479"/>
      <c r="BRP750" s="479"/>
      <c r="BRQ750" s="479"/>
      <c r="BRR750" s="479"/>
      <c r="BRS750" s="479"/>
      <c r="BRT750" s="479"/>
      <c r="BRU750" s="479"/>
      <c r="BRV750" s="479"/>
      <c r="BRW750" s="479"/>
      <c r="BRX750" s="479"/>
      <c r="BRY750" s="479"/>
      <c r="BRZ750" s="479"/>
      <c r="BSA750" s="479"/>
      <c r="BSB750" s="479"/>
      <c r="BSC750" s="479"/>
      <c r="BSD750" s="479"/>
      <c r="BSE750" s="479"/>
      <c r="BSF750" s="479"/>
      <c r="BSG750" s="479"/>
      <c r="BSH750" s="479"/>
      <c r="BSI750" s="479"/>
      <c r="BSJ750" s="479"/>
      <c r="BSK750" s="479"/>
      <c r="BSL750" s="479"/>
      <c r="BSM750" s="479"/>
      <c r="BSN750" s="479"/>
      <c r="BSO750" s="479"/>
      <c r="BSP750" s="479"/>
      <c r="BSQ750" s="479"/>
      <c r="BSR750" s="479"/>
      <c r="BSS750" s="479"/>
      <c r="BST750" s="479"/>
      <c r="BSU750" s="479"/>
      <c r="BSV750" s="479"/>
      <c r="BSW750" s="479"/>
      <c r="BSX750" s="479"/>
      <c r="BSY750" s="479"/>
      <c r="BSZ750" s="479"/>
      <c r="BTA750" s="479"/>
      <c r="BTB750" s="479"/>
      <c r="BTC750" s="479"/>
      <c r="BTD750" s="479"/>
      <c r="BTE750" s="479"/>
      <c r="BTF750" s="479"/>
      <c r="BTG750" s="479"/>
      <c r="BTH750" s="479"/>
      <c r="BTI750" s="479"/>
      <c r="BTJ750" s="479"/>
      <c r="BTK750" s="479"/>
      <c r="BTL750" s="479"/>
      <c r="BTM750" s="479"/>
      <c r="BTN750" s="479"/>
      <c r="BTO750" s="479"/>
      <c r="BTP750" s="479"/>
      <c r="BTQ750" s="479"/>
      <c r="BTR750" s="479"/>
      <c r="BTS750" s="479"/>
      <c r="BTT750" s="479"/>
      <c r="BTU750" s="479"/>
      <c r="BTV750" s="479"/>
      <c r="BTW750" s="479"/>
      <c r="BTX750" s="479"/>
      <c r="BTY750" s="479"/>
      <c r="BTZ750" s="479"/>
      <c r="BUA750" s="479"/>
      <c r="BUB750" s="479"/>
      <c r="BUC750" s="479"/>
      <c r="BUD750" s="479"/>
      <c r="BUE750" s="479"/>
      <c r="BUF750" s="479"/>
      <c r="BUG750" s="479"/>
      <c r="BUH750" s="479"/>
      <c r="BUI750" s="479"/>
      <c r="BUJ750" s="479"/>
      <c r="BUK750" s="479"/>
      <c r="BUL750" s="479"/>
      <c r="BUM750" s="479"/>
      <c r="BUN750" s="479"/>
      <c r="BUO750" s="479"/>
      <c r="BUP750" s="479"/>
      <c r="BUQ750" s="479"/>
      <c r="BUR750" s="479"/>
      <c r="BUS750" s="479"/>
      <c r="BUT750" s="479"/>
      <c r="BUU750" s="479"/>
      <c r="BUV750" s="479"/>
      <c r="BUW750" s="479"/>
      <c r="BUX750" s="479"/>
      <c r="BUY750" s="479"/>
      <c r="BUZ750" s="479"/>
      <c r="BVA750" s="479"/>
      <c r="BVB750" s="479"/>
      <c r="BVC750" s="479"/>
      <c r="BVD750" s="479"/>
      <c r="BVE750" s="479"/>
      <c r="BVF750" s="479"/>
      <c r="BVG750" s="479"/>
      <c r="BVH750" s="479"/>
      <c r="BVI750" s="479"/>
      <c r="BVJ750" s="479"/>
      <c r="BVK750" s="479"/>
      <c r="BVL750" s="479"/>
      <c r="BVM750" s="479"/>
      <c r="BVN750" s="479"/>
      <c r="BVO750" s="479"/>
      <c r="BVP750" s="479"/>
      <c r="BVQ750" s="479"/>
      <c r="BVR750" s="479"/>
      <c r="BVS750" s="479"/>
      <c r="BVT750" s="479"/>
      <c r="BVU750" s="479"/>
      <c r="BVV750" s="479"/>
      <c r="BVW750" s="479"/>
      <c r="BVX750" s="479"/>
      <c r="BVY750" s="479"/>
      <c r="BVZ750" s="479"/>
      <c r="BWA750" s="479"/>
      <c r="BWB750" s="479"/>
      <c r="BWC750" s="479"/>
      <c r="BWD750" s="479"/>
      <c r="BWE750" s="479"/>
      <c r="BWF750" s="479"/>
      <c r="BWG750" s="479"/>
      <c r="BWH750" s="479"/>
      <c r="BWI750" s="479"/>
      <c r="BWJ750" s="479"/>
      <c r="BWK750" s="479"/>
      <c r="BWL750" s="479"/>
      <c r="BWM750" s="479"/>
      <c r="BWN750" s="479"/>
      <c r="BWO750" s="479"/>
      <c r="BWP750" s="479"/>
      <c r="BWQ750" s="479"/>
      <c r="BWR750" s="479"/>
      <c r="BWS750" s="479"/>
      <c r="BWT750" s="479"/>
      <c r="BWU750" s="479"/>
      <c r="BWV750" s="479"/>
      <c r="BWW750" s="479"/>
      <c r="BWX750" s="479"/>
      <c r="BWY750" s="479"/>
      <c r="BWZ750" s="479"/>
      <c r="BXA750" s="479"/>
      <c r="BXB750" s="479"/>
      <c r="BXC750" s="479"/>
      <c r="BXD750" s="479"/>
      <c r="BXE750" s="479"/>
      <c r="BXF750" s="479"/>
      <c r="BXG750" s="479"/>
      <c r="BXH750" s="479"/>
      <c r="BXI750" s="479"/>
      <c r="BXJ750" s="479"/>
      <c r="BXK750" s="479"/>
      <c r="BXL750" s="479"/>
      <c r="BXM750" s="479"/>
      <c r="BXN750" s="479"/>
      <c r="BXO750" s="479"/>
      <c r="BXP750" s="479"/>
      <c r="BXQ750" s="479"/>
      <c r="BXR750" s="479"/>
      <c r="BXS750" s="479"/>
      <c r="BXT750" s="479"/>
      <c r="BXU750" s="479"/>
      <c r="BXV750" s="479"/>
      <c r="BXW750" s="479"/>
      <c r="BXX750" s="479"/>
      <c r="BXY750" s="479"/>
      <c r="BXZ750" s="479"/>
      <c r="BYA750" s="479"/>
      <c r="BYB750" s="479"/>
      <c r="BYC750" s="479"/>
      <c r="BYD750" s="479"/>
      <c r="BYE750" s="479"/>
      <c r="BYF750" s="479"/>
      <c r="BYG750" s="479"/>
      <c r="BYH750" s="479"/>
      <c r="BYI750" s="479"/>
      <c r="BYJ750" s="479"/>
      <c r="BYK750" s="479"/>
      <c r="BYL750" s="479"/>
      <c r="BYM750" s="479"/>
      <c r="BYN750" s="479"/>
      <c r="BYO750" s="479"/>
      <c r="BYP750" s="479"/>
      <c r="BYQ750" s="479"/>
      <c r="BYR750" s="479"/>
      <c r="BYS750" s="479"/>
      <c r="BYT750" s="479"/>
      <c r="BYU750" s="479"/>
      <c r="BYV750" s="479"/>
      <c r="BYW750" s="479"/>
      <c r="BYX750" s="479"/>
      <c r="BYY750" s="479"/>
      <c r="BYZ750" s="479"/>
      <c r="BZA750" s="479"/>
      <c r="BZB750" s="479"/>
      <c r="BZC750" s="479"/>
      <c r="BZD750" s="479"/>
      <c r="BZE750" s="479"/>
      <c r="BZF750" s="479"/>
      <c r="BZG750" s="479"/>
      <c r="BZH750" s="479"/>
      <c r="BZI750" s="479"/>
      <c r="BZJ750" s="479"/>
      <c r="BZK750" s="479"/>
      <c r="BZL750" s="479"/>
      <c r="BZM750" s="479"/>
      <c r="BZN750" s="479"/>
      <c r="BZO750" s="479"/>
      <c r="BZP750" s="479"/>
      <c r="BZQ750" s="479"/>
      <c r="BZR750" s="479"/>
      <c r="BZS750" s="479"/>
      <c r="BZT750" s="479"/>
      <c r="BZU750" s="479"/>
      <c r="BZV750" s="479"/>
      <c r="BZW750" s="479"/>
      <c r="BZX750" s="479"/>
      <c r="BZY750" s="479"/>
      <c r="BZZ750" s="479"/>
      <c r="CAA750" s="479"/>
      <c r="CAB750" s="479"/>
      <c r="CAC750" s="479"/>
      <c r="CAD750" s="479"/>
      <c r="CAE750" s="479"/>
      <c r="CAF750" s="479"/>
      <c r="CAG750" s="479"/>
      <c r="CAH750" s="479"/>
      <c r="CAI750" s="479"/>
      <c r="CAJ750" s="479"/>
      <c r="CAK750" s="479"/>
      <c r="CAL750" s="479"/>
      <c r="CAM750" s="479"/>
      <c r="CAN750" s="479"/>
      <c r="CAO750" s="479"/>
      <c r="CAP750" s="479"/>
      <c r="CAQ750" s="479"/>
      <c r="CAR750" s="479"/>
      <c r="CAS750" s="479"/>
      <c r="CAT750" s="479"/>
      <c r="CAU750" s="479"/>
      <c r="CAV750" s="479"/>
      <c r="CAW750" s="479"/>
      <c r="CAX750" s="479"/>
      <c r="CAY750" s="479"/>
      <c r="CAZ750" s="479"/>
      <c r="CBA750" s="479"/>
      <c r="CBB750" s="479"/>
      <c r="CBC750" s="479"/>
      <c r="CBD750" s="479"/>
      <c r="CBE750" s="479"/>
      <c r="CBF750" s="479"/>
      <c r="CBG750" s="479"/>
      <c r="CBH750" s="479"/>
      <c r="CBI750" s="479"/>
      <c r="CBJ750" s="479"/>
      <c r="CBK750" s="479"/>
      <c r="CBL750" s="479"/>
      <c r="CBM750" s="479"/>
      <c r="CBN750" s="479"/>
      <c r="CBO750" s="479"/>
      <c r="CBP750" s="479"/>
      <c r="CBQ750" s="479"/>
      <c r="CBR750" s="479"/>
      <c r="CBS750" s="479"/>
      <c r="CBT750" s="479"/>
      <c r="CBU750" s="479"/>
      <c r="CBV750" s="479"/>
      <c r="CBW750" s="479"/>
      <c r="CBX750" s="479"/>
      <c r="CBY750" s="479"/>
      <c r="CBZ750" s="479"/>
      <c r="CCA750" s="479"/>
      <c r="CCB750" s="479"/>
      <c r="CCC750" s="479"/>
      <c r="CCD750" s="479"/>
      <c r="CCE750" s="479"/>
      <c r="CCF750" s="479"/>
      <c r="CCG750" s="479"/>
      <c r="CCH750" s="479"/>
      <c r="CCI750" s="479"/>
      <c r="CCJ750" s="479"/>
      <c r="CCK750" s="479"/>
      <c r="CCL750" s="479"/>
      <c r="CCM750" s="479"/>
      <c r="CCN750" s="479"/>
      <c r="CCO750" s="479"/>
      <c r="CCP750" s="479"/>
      <c r="CCQ750" s="479"/>
      <c r="CCR750" s="479"/>
      <c r="CCS750" s="479"/>
      <c r="CCT750" s="479"/>
      <c r="CCU750" s="479"/>
      <c r="CCV750" s="479"/>
      <c r="CCW750" s="479"/>
      <c r="CCX750" s="479"/>
      <c r="CCY750" s="479"/>
      <c r="CCZ750" s="479"/>
      <c r="CDA750" s="479"/>
      <c r="CDB750" s="479"/>
      <c r="CDC750" s="479"/>
      <c r="CDD750" s="479"/>
      <c r="CDE750" s="479"/>
      <c r="CDF750" s="479"/>
      <c r="CDG750" s="479"/>
      <c r="CDH750" s="479"/>
      <c r="CDI750" s="479"/>
      <c r="CDJ750" s="479"/>
      <c r="CDK750" s="479"/>
      <c r="CDL750" s="479"/>
      <c r="CDM750" s="479"/>
      <c r="CDN750" s="479"/>
      <c r="CDO750" s="479"/>
      <c r="CDP750" s="479"/>
      <c r="CDQ750" s="479"/>
      <c r="CDR750" s="479"/>
      <c r="CDS750" s="479"/>
      <c r="CDT750" s="479"/>
      <c r="CDU750" s="479"/>
      <c r="CDV750" s="479"/>
      <c r="CDW750" s="479"/>
      <c r="CDX750" s="479"/>
      <c r="CDY750" s="479"/>
      <c r="CDZ750" s="479"/>
      <c r="CEA750" s="479"/>
      <c r="CEB750" s="479"/>
      <c r="CEC750" s="479"/>
      <c r="CED750" s="479"/>
      <c r="CEE750" s="479"/>
      <c r="CEF750" s="479"/>
      <c r="CEG750" s="479"/>
      <c r="CEH750" s="479"/>
      <c r="CEI750" s="479"/>
      <c r="CEJ750" s="479"/>
      <c r="CEK750" s="479"/>
      <c r="CEL750" s="479"/>
      <c r="CEM750" s="479"/>
      <c r="CEN750" s="479"/>
      <c r="CEO750" s="479"/>
      <c r="CEP750" s="479"/>
      <c r="CEQ750" s="479"/>
      <c r="CER750" s="479"/>
      <c r="CES750" s="479"/>
      <c r="CET750" s="479"/>
      <c r="CEU750" s="479"/>
      <c r="CEV750" s="479"/>
      <c r="CEW750" s="479"/>
      <c r="CEX750" s="479"/>
      <c r="CEY750" s="479"/>
      <c r="CEZ750" s="479"/>
      <c r="CFA750" s="479"/>
      <c r="CFB750" s="479"/>
      <c r="CFC750" s="479"/>
      <c r="CFD750" s="479"/>
      <c r="CFE750" s="479"/>
      <c r="CFF750" s="479"/>
      <c r="CFG750" s="479"/>
      <c r="CFH750" s="479"/>
      <c r="CFI750" s="479"/>
      <c r="CFJ750" s="479"/>
      <c r="CFK750" s="479"/>
      <c r="CFL750" s="479"/>
      <c r="CFM750" s="479"/>
      <c r="CFN750" s="479"/>
      <c r="CFO750" s="479"/>
      <c r="CFP750" s="479"/>
      <c r="CFQ750" s="479"/>
      <c r="CFR750" s="479"/>
      <c r="CFS750" s="479"/>
      <c r="CFT750" s="479"/>
      <c r="CFU750" s="479"/>
      <c r="CFV750" s="479"/>
      <c r="CFW750" s="479"/>
      <c r="CFX750" s="479"/>
      <c r="CFY750" s="479"/>
      <c r="CFZ750" s="479"/>
      <c r="CGA750" s="479"/>
      <c r="CGB750" s="479"/>
      <c r="CGC750" s="479"/>
      <c r="CGD750" s="479"/>
      <c r="CGE750" s="479"/>
      <c r="CGF750" s="479"/>
      <c r="CGG750" s="479"/>
      <c r="CGH750" s="479"/>
      <c r="CGI750" s="479"/>
      <c r="CGJ750" s="479"/>
      <c r="CGK750" s="479"/>
      <c r="CGL750" s="479"/>
      <c r="CGM750" s="479"/>
      <c r="CGN750" s="479"/>
      <c r="CGO750" s="479"/>
      <c r="CGP750" s="479"/>
      <c r="CGQ750" s="479"/>
      <c r="CGR750" s="479"/>
      <c r="CGS750" s="479"/>
      <c r="CGT750" s="479"/>
      <c r="CGU750" s="479"/>
      <c r="CGV750" s="479"/>
      <c r="CGW750" s="479"/>
      <c r="CGX750" s="479"/>
      <c r="CGY750" s="479"/>
      <c r="CGZ750" s="479"/>
      <c r="CHA750" s="479"/>
      <c r="CHB750" s="479"/>
      <c r="CHC750" s="479"/>
      <c r="CHD750" s="479"/>
      <c r="CHE750" s="479"/>
      <c r="CHF750" s="479"/>
      <c r="CHG750" s="479"/>
      <c r="CHH750" s="479"/>
      <c r="CHI750" s="479"/>
      <c r="CHJ750" s="479"/>
      <c r="CHK750" s="479"/>
      <c r="CHL750" s="479"/>
      <c r="CHM750" s="479"/>
      <c r="CHN750" s="479"/>
      <c r="CHO750" s="479"/>
      <c r="CHP750" s="479"/>
      <c r="CHQ750" s="479"/>
      <c r="CHR750" s="479"/>
      <c r="CHS750" s="479"/>
      <c r="CHT750" s="479"/>
      <c r="CHU750" s="479"/>
      <c r="CHV750" s="479"/>
      <c r="CHW750" s="479"/>
      <c r="CHX750" s="479"/>
      <c r="CHY750" s="479"/>
      <c r="CHZ750" s="479"/>
      <c r="CIA750" s="479"/>
      <c r="CIB750" s="479"/>
      <c r="CIC750" s="479"/>
      <c r="CID750" s="479"/>
      <c r="CIE750" s="479"/>
      <c r="CIF750" s="479"/>
      <c r="CIG750" s="479"/>
      <c r="CIH750" s="479"/>
      <c r="CII750" s="479"/>
      <c r="CIJ750" s="479"/>
      <c r="CIK750" s="479"/>
      <c r="CIL750" s="479"/>
      <c r="CIM750" s="479"/>
      <c r="CIN750" s="479"/>
      <c r="CIO750" s="479"/>
      <c r="CIP750" s="479"/>
      <c r="CIQ750" s="479"/>
      <c r="CIR750" s="479"/>
      <c r="CIS750" s="479"/>
      <c r="CIT750" s="479"/>
      <c r="CIU750" s="479"/>
      <c r="CIV750" s="479"/>
      <c r="CIW750" s="479"/>
      <c r="CIX750" s="479"/>
      <c r="CIY750" s="479"/>
      <c r="CIZ750" s="479"/>
      <c r="CJA750" s="479"/>
      <c r="CJB750" s="479"/>
      <c r="CJC750" s="479"/>
      <c r="CJD750" s="479"/>
      <c r="CJE750" s="479"/>
      <c r="CJF750" s="479"/>
      <c r="CJG750" s="479"/>
      <c r="CJH750" s="479"/>
      <c r="CJI750" s="479"/>
      <c r="CJJ750" s="479"/>
      <c r="CJK750" s="479"/>
      <c r="CJL750" s="479"/>
      <c r="CJM750" s="479"/>
      <c r="CJN750" s="479"/>
      <c r="CJO750" s="479"/>
      <c r="CJP750" s="479"/>
      <c r="CJQ750" s="479"/>
      <c r="CJR750" s="479"/>
      <c r="CJS750" s="479"/>
      <c r="CJT750" s="479"/>
      <c r="CJU750" s="479"/>
      <c r="CJV750" s="479"/>
      <c r="CJW750" s="479"/>
      <c r="CJX750" s="479"/>
      <c r="CJY750" s="479"/>
      <c r="CJZ750" s="479"/>
      <c r="CKA750" s="479"/>
      <c r="CKB750" s="479"/>
      <c r="CKC750" s="479"/>
      <c r="CKD750" s="479"/>
      <c r="CKE750" s="479"/>
      <c r="CKF750" s="479"/>
      <c r="CKG750" s="479"/>
      <c r="CKH750" s="479"/>
      <c r="CKI750" s="479"/>
      <c r="CKJ750" s="479"/>
      <c r="CKK750" s="479"/>
      <c r="CKL750" s="479"/>
      <c r="CKM750" s="479"/>
      <c r="CKN750" s="479"/>
      <c r="CKO750" s="479"/>
      <c r="CKP750" s="479"/>
      <c r="CKQ750" s="479"/>
      <c r="CKR750" s="479"/>
      <c r="CKS750" s="479"/>
      <c r="CKT750" s="479"/>
      <c r="CKU750" s="479"/>
      <c r="CKV750" s="479"/>
      <c r="CKW750" s="479"/>
      <c r="CKX750" s="479"/>
      <c r="CKY750" s="479"/>
      <c r="CKZ750" s="479"/>
      <c r="CLA750" s="479"/>
      <c r="CLB750" s="479"/>
      <c r="CLC750" s="479"/>
      <c r="CLD750" s="479"/>
      <c r="CLE750" s="479"/>
      <c r="CLF750" s="479"/>
      <c r="CLG750" s="479"/>
      <c r="CLH750" s="479"/>
      <c r="CLI750" s="479"/>
      <c r="CLJ750" s="479"/>
      <c r="CLK750" s="479"/>
      <c r="CLL750" s="479"/>
      <c r="CLM750" s="479"/>
      <c r="CLN750" s="479"/>
      <c r="CLO750" s="479"/>
      <c r="CLP750" s="479"/>
      <c r="CLQ750" s="479"/>
      <c r="CLR750" s="479"/>
      <c r="CLS750" s="479"/>
      <c r="CLT750" s="479"/>
      <c r="CLU750" s="479"/>
      <c r="CLV750" s="479"/>
      <c r="CLW750" s="479"/>
      <c r="CLX750" s="479"/>
      <c r="CLY750" s="479"/>
      <c r="CLZ750" s="479"/>
      <c r="CMA750" s="479"/>
      <c r="CMB750" s="479"/>
      <c r="CMC750" s="479"/>
      <c r="CMD750" s="479"/>
      <c r="CME750" s="479"/>
      <c r="CMF750" s="479"/>
      <c r="CMG750" s="479"/>
      <c r="CMH750" s="479"/>
      <c r="CMI750" s="479"/>
      <c r="CMJ750" s="479"/>
      <c r="CMK750" s="479"/>
      <c r="CML750" s="479"/>
      <c r="CMM750" s="479"/>
      <c r="CMN750" s="479"/>
      <c r="CMO750" s="479"/>
      <c r="CMP750" s="479"/>
      <c r="CMQ750" s="479"/>
      <c r="CMR750" s="479"/>
      <c r="CMS750" s="479"/>
      <c r="CMT750" s="479"/>
      <c r="CMU750" s="479"/>
      <c r="CMV750" s="479"/>
      <c r="CMW750" s="479"/>
      <c r="CMX750" s="479"/>
      <c r="CMY750" s="479"/>
      <c r="CMZ750" s="479"/>
      <c r="CNA750" s="479"/>
      <c r="CNB750" s="479"/>
      <c r="CNC750" s="479"/>
      <c r="CND750" s="479"/>
      <c r="CNE750" s="479"/>
      <c r="CNF750" s="479"/>
      <c r="CNG750" s="479"/>
      <c r="CNH750" s="479"/>
      <c r="CNI750" s="479"/>
      <c r="CNJ750" s="479"/>
      <c r="CNK750" s="479"/>
      <c r="CNL750" s="479"/>
      <c r="CNM750" s="479"/>
      <c r="CNN750" s="479"/>
      <c r="CNO750" s="479"/>
      <c r="CNP750" s="479"/>
      <c r="CNQ750" s="479"/>
      <c r="CNR750" s="479"/>
      <c r="CNS750" s="479"/>
      <c r="CNT750" s="479"/>
      <c r="CNU750" s="479"/>
      <c r="CNV750" s="479"/>
      <c r="CNW750" s="479"/>
      <c r="CNX750" s="479"/>
      <c r="CNY750" s="479"/>
      <c r="CNZ750" s="479"/>
      <c r="COA750" s="479"/>
      <c r="COB750" s="479"/>
      <c r="COC750" s="479"/>
      <c r="COD750" s="479"/>
      <c r="COE750" s="479"/>
      <c r="COF750" s="479"/>
      <c r="COG750" s="479"/>
      <c r="COH750" s="479"/>
      <c r="COI750" s="479"/>
      <c r="COJ750" s="479"/>
      <c r="COK750" s="479"/>
      <c r="COL750" s="479"/>
      <c r="COM750" s="479"/>
      <c r="CON750" s="479"/>
      <c r="COO750" s="479"/>
      <c r="COP750" s="479"/>
      <c r="COQ750" s="479"/>
      <c r="COR750" s="479"/>
      <c r="COS750" s="479"/>
      <c r="COT750" s="479"/>
      <c r="COU750" s="479"/>
      <c r="COV750" s="479"/>
      <c r="COW750" s="479"/>
      <c r="COX750" s="479"/>
      <c r="COY750" s="479"/>
      <c r="COZ750" s="479"/>
      <c r="CPA750" s="479"/>
      <c r="CPB750" s="479"/>
      <c r="CPC750" s="479"/>
      <c r="CPD750" s="479"/>
      <c r="CPE750" s="479"/>
      <c r="CPF750" s="479"/>
      <c r="CPG750" s="479"/>
      <c r="CPH750" s="479"/>
      <c r="CPI750" s="479"/>
      <c r="CPJ750" s="479"/>
      <c r="CPK750" s="479"/>
      <c r="CPL750" s="479"/>
      <c r="CPM750" s="479"/>
      <c r="CPN750" s="479"/>
      <c r="CPO750" s="479"/>
      <c r="CPP750" s="479"/>
      <c r="CPQ750" s="479"/>
      <c r="CPR750" s="479"/>
      <c r="CPS750" s="479"/>
      <c r="CPT750" s="479"/>
      <c r="CPU750" s="479"/>
      <c r="CPV750" s="479"/>
      <c r="CPW750" s="479"/>
      <c r="CPX750" s="479"/>
      <c r="CPY750" s="479"/>
      <c r="CPZ750" s="479"/>
      <c r="CQA750" s="479"/>
      <c r="CQB750" s="479"/>
      <c r="CQC750" s="479"/>
      <c r="CQD750" s="479"/>
      <c r="CQE750" s="479"/>
      <c r="CQF750" s="479"/>
      <c r="CQG750" s="479"/>
      <c r="CQH750" s="479"/>
      <c r="CQI750" s="479"/>
      <c r="CQJ750" s="479"/>
      <c r="CQK750" s="479"/>
      <c r="CQL750" s="479"/>
      <c r="CQM750" s="479"/>
      <c r="CQN750" s="479"/>
      <c r="CQO750" s="479"/>
      <c r="CQP750" s="479"/>
      <c r="CQQ750" s="479"/>
      <c r="CQR750" s="479"/>
      <c r="CQS750" s="479"/>
      <c r="CQT750" s="479"/>
      <c r="CQU750" s="479"/>
      <c r="CQV750" s="479"/>
      <c r="CQW750" s="479"/>
      <c r="CQX750" s="479"/>
      <c r="CQY750" s="479"/>
      <c r="CQZ750" s="479"/>
      <c r="CRA750" s="479"/>
      <c r="CRB750" s="479"/>
      <c r="CRC750" s="479"/>
      <c r="CRD750" s="479"/>
      <c r="CRE750" s="479"/>
      <c r="CRF750" s="479"/>
      <c r="CRG750" s="479"/>
      <c r="CRH750" s="479"/>
      <c r="CRI750" s="479"/>
      <c r="CRJ750" s="479"/>
      <c r="CRK750" s="479"/>
      <c r="CRL750" s="479"/>
      <c r="CRM750" s="479"/>
      <c r="CRN750" s="479"/>
      <c r="CRO750" s="479"/>
      <c r="CRP750" s="479"/>
      <c r="CRQ750" s="479"/>
      <c r="CRR750" s="479"/>
      <c r="CRS750" s="479"/>
      <c r="CRT750" s="479"/>
      <c r="CRU750" s="479"/>
      <c r="CRV750" s="479"/>
      <c r="CRW750" s="479"/>
      <c r="CRX750" s="479"/>
      <c r="CRY750" s="479"/>
      <c r="CRZ750" s="479"/>
      <c r="CSA750" s="479"/>
      <c r="CSB750" s="479"/>
      <c r="CSC750" s="479"/>
      <c r="CSD750" s="479"/>
      <c r="CSE750" s="479"/>
      <c r="CSF750" s="479"/>
      <c r="CSG750" s="479"/>
      <c r="CSH750" s="479"/>
      <c r="CSI750" s="479"/>
      <c r="CSJ750" s="479"/>
      <c r="CSK750" s="479"/>
      <c r="CSL750" s="479"/>
      <c r="CSM750" s="479"/>
      <c r="CSN750" s="479"/>
      <c r="CSO750" s="479"/>
      <c r="CSP750" s="479"/>
      <c r="CSQ750" s="479"/>
      <c r="CSR750" s="479"/>
      <c r="CSS750" s="479"/>
      <c r="CST750" s="479"/>
      <c r="CSU750" s="479"/>
      <c r="CSV750" s="479"/>
      <c r="CSW750" s="479"/>
      <c r="CSX750" s="479"/>
      <c r="CSY750" s="479"/>
      <c r="CSZ750" s="479"/>
      <c r="CTA750" s="479"/>
      <c r="CTB750" s="479"/>
      <c r="CTC750" s="479"/>
      <c r="CTD750" s="479"/>
      <c r="CTE750" s="479"/>
      <c r="CTF750" s="479"/>
      <c r="CTG750" s="479"/>
      <c r="CTH750" s="479"/>
      <c r="CTI750" s="479"/>
      <c r="CTJ750" s="479"/>
      <c r="CTK750" s="479"/>
      <c r="CTL750" s="479"/>
      <c r="CTM750" s="479"/>
      <c r="CTN750" s="479"/>
      <c r="CTO750" s="479"/>
      <c r="CTP750" s="479"/>
      <c r="CTQ750" s="479"/>
      <c r="CTR750" s="479"/>
      <c r="CTS750" s="479"/>
      <c r="CTT750" s="479"/>
      <c r="CTU750" s="479"/>
      <c r="CTV750" s="479"/>
      <c r="CTW750" s="479"/>
      <c r="CTX750" s="479"/>
      <c r="CTY750" s="479"/>
      <c r="CTZ750" s="479"/>
      <c r="CUA750" s="479"/>
      <c r="CUB750" s="479"/>
      <c r="CUC750" s="479"/>
      <c r="CUD750" s="479"/>
      <c r="CUE750" s="479"/>
      <c r="CUF750" s="479"/>
      <c r="CUG750" s="479"/>
      <c r="CUH750" s="479"/>
      <c r="CUI750" s="479"/>
      <c r="CUJ750" s="479"/>
      <c r="CUK750" s="479"/>
      <c r="CUL750" s="479"/>
      <c r="CUM750" s="479"/>
      <c r="CUN750" s="479"/>
      <c r="CUO750" s="479"/>
      <c r="CUP750" s="479"/>
      <c r="CUQ750" s="479"/>
      <c r="CUR750" s="479"/>
      <c r="CUS750" s="479"/>
      <c r="CUT750" s="479"/>
      <c r="CUU750" s="479"/>
      <c r="CUV750" s="479"/>
      <c r="CUW750" s="479"/>
      <c r="CUX750" s="479"/>
      <c r="CUY750" s="479"/>
      <c r="CUZ750" s="479"/>
      <c r="CVA750" s="479"/>
      <c r="CVB750" s="479"/>
      <c r="CVC750" s="479"/>
      <c r="CVD750" s="479"/>
      <c r="CVE750" s="479"/>
      <c r="CVF750" s="479"/>
      <c r="CVG750" s="479"/>
      <c r="CVH750" s="479"/>
      <c r="CVI750" s="479"/>
      <c r="CVJ750" s="479"/>
      <c r="CVK750" s="479"/>
      <c r="CVL750" s="479"/>
      <c r="CVM750" s="479"/>
      <c r="CVN750" s="479"/>
      <c r="CVO750" s="479"/>
      <c r="CVP750" s="479"/>
      <c r="CVQ750" s="479"/>
      <c r="CVR750" s="479"/>
      <c r="CVS750" s="479"/>
      <c r="CVT750" s="479"/>
      <c r="CVU750" s="479"/>
      <c r="CVV750" s="479"/>
      <c r="CVW750" s="479"/>
      <c r="CVX750" s="479"/>
      <c r="CVY750" s="479"/>
      <c r="CVZ750" s="479"/>
      <c r="CWA750" s="479"/>
      <c r="CWB750" s="479"/>
      <c r="CWC750" s="479"/>
      <c r="CWD750" s="479"/>
      <c r="CWE750" s="479"/>
      <c r="CWF750" s="479"/>
      <c r="CWG750" s="479"/>
      <c r="CWH750" s="479"/>
      <c r="CWI750" s="479"/>
      <c r="CWJ750" s="479"/>
      <c r="CWK750" s="479"/>
      <c r="CWL750" s="479"/>
      <c r="CWM750" s="479"/>
      <c r="CWN750" s="479"/>
      <c r="CWO750" s="479"/>
      <c r="CWP750" s="479"/>
      <c r="CWQ750" s="479"/>
      <c r="CWR750" s="479"/>
      <c r="CWS750" s="479"/>
      <c r="CWT750" s="479"/>
      <c r="CWU750" s="479"/>
      <c r="CWV750" s="479"/>
      <c r="CWW750" s="479"/>
      <c r="CWX750" s="479"/>
      <c r="CWY750" s="479"/>
      <c r="CWZ750" s="479"/>
      <c r="CXA750" s="479"/>
      <c r="CXB750" s="479"/>
      <c r="CXC750" s="479"/>
      <c r="CXD750" s="479"/>
      <c r="CXE750" s="479"/>
      <c r="CXF750" s="479"/>
      <c r="CXG750" s="479"/>
      <c r="CXH750" s="479"/>
      <c r="CXI750" s="479"/>
      <c r="CXJ750" s="479"/>
      <c r="CXK750" s="479"/>
      <c r="CXL750" s="479"/>
      <c r="CXM750" s="479"/>
      <c r="CXN750" s="479"/>
      <c r="CXO750" s="479"/>
      <c r="CXP750" s="479"/>
      <c r="CXQ750" s="479"/>
      <c r="CXR750" s="479"/>
      <c r="CXS750" s="479"/>
      <c r="CXT750" s="479"/>
      <c r="CXU750" s="479"/>
      <c r="CXV750" s="479"/>
      <c r="CXW750" s="479"/>
      <c r="CXX750" s="479"/>
      <c r="CXY750" s="479"/>
      <c r="CXZ750" s="479"/>
      <c r="CYA750" s="479"/>
      <c r="CYB750" s="479"/>
      <c r="CYC750" s="479"/>
      <c r="CYD750" s="479"/>
      <c r="CYE750" s="479"/>
      <c r="CYF750" s="479"/>
      <c r="CYG750" s="479"/>
      <c r="CYH750" s="479"/>
      <c r="CYI750" s="479"/>
      <c r="CYJ750" s="479"/>
      <c r="CYK750" s="479"/>
      <c r="CYL750" s="479"/>
      <c r="CYM750" s="479"/>
      <c r="CYN750" s="479"/>
      <c r="CYO750" s="479"/>
      <c r="CYP750" s="479"/>
      <c r="CYQ750" s="479"/>
      <c r="CYR750" s="479"/>
      <c r="CYS750" s="479"/>
      <c r="CYT750" s="479"/>
      <c r="CYU750" s="479"/>
      <c r="CYV750" s="479"/>
      <c r="CYW750" s="479"/>
      <c r="CYX750" s="479"/>
      <c r="CYY750" s="479"/>
      <c r="CYZ750" s="479"/>
      <c r="CZA750" s="479"/>
      <c r="CZB750" s="479"/>
      <c r="CZC750" s="479"/>
      <c r="CZD750" s="479"/>
      <c r="CZE750" s="479"/>
      <c r="CZF750" s="479"/>
      <c r="CZG750" s="479"/>
      <c r="CZH750" s="479"/>
      <c r="CZI750" s="479"/>
      <c r="CZJ750" s="479"/>
      <c r="CZK750" s="479"/>
      <c r="CZL750" s="479"/>
      <c r="CZM750" s="479"/>
      <c r="CZN750" s="479"/>
      <c r="CZO750" s="479"/>
      <c r="CZP750" s="479"/>
      <c r="CZQ750" s="479"/>
      <c r="CZR750" s="479"/>
      <c r="CZS750" s="479"/>
      <c r="CZT750" s="479"/>
      <c r="CZU750" s="479"/>
      <c r="CZV750" s="479"/>
      <c r="CZW750" s="479"/>
      <c r="CZX750" s="479"/>
      <c r="CZY750" s="479"/>
      <c r="CZZ750" s="479"/>
      <c r="DAA750" s="479"/>
      <c r="DAB750" s="479"/>
      <c r="DAC750" s="479"/>
      <c r="DAD750" s="479"/>
      <c r="DAE750" s="479"/>
      <c r="DAF750" s="479"/>
      <c r="DAG750" s="479"/>
      <c r="DAH750" s="479"/>
      <c r="DAI750" s="479"/>
      <c r="DAJ750" s="479"/>
      <c r="DAK750" s="479"/>
      <c r="DAL750" s="479"/>
      <c r="DAM750" s="479"/>
      <c r="DAN750" s="479"/>
      <c r="DAO750" s="479"/>
      <c r="DAP750" s="479"/>
      <c r="DAQ750" s="479"/>
      <c r="DAR750" s="479"/>
      <c r="DAS750" s="479"/>
      <c r="DAT750" s="479"/>
      <c r="DAU750" s="479"/>
      <c r="DAV750" s="479"/>
      <c r="DAW750" s="479"/>
      <c r="DAX750" s="479"/>
      <c r="DAY750" s="479"/>
      <c r="DAZ750" s="479"/>
      <c r="DBA750" s="479"/>
      <c r="DBB750" s="479"/>
      <c r="DBC750" s="479"/>
      <c r="DBD750" s="479"/>
      <c r="DBE750" s="479"/>
      <c r="DBF750" s="479"/>
      <c r="DBG750" s="479"/>
      <c r="DBH750" s="479"/>
      <c r="DBI750" s="479"/>
      <c r="DBJ750" s="479"/>
      <c r="DBK750" s="479"/>
      <c r="DBL750" s="479"/>
      <c r="DBM750" s="479"/>
      <c r="DBN750" s="479"/>
      <c r="DBO750" s="479"/>
      <c r="DBP750" s="479"/>
      <c r="DBQ750" s="479"/>
      <c r="DBR750" s="479"/>
      <c r="DBS750" s="479"/>
      <c r="DBT750" s="479"/>
      <c r="DBU750" s="479"/>
      <c r="DBV750" s="479"/>
      <c r="DBW750" s="479"/>
      <c r="DBX750" s="479"/>
      <c r="DBY750" s="479"/>
      <c r="DBZ750" s="479"/>
      <c r="DCA750" s="479"/>
      <c r="DCB750" s="479"/>
      <c r="DCC750" s="479"/>
      <c r="DCD750" s="479"/>
      <c r="DCE750" s="479"/>
      <c r="DCF750" s="479"/>
      <c r="DCG750" s="479"/>
      <c r="DCH750" s="479"/>
      <c r="DCI750" s="479"/>
      <c r="DCJ750" s="479"/>
      <c r="DCK750" s="479"/>
      <c r="DCL750" s="479"/>
      <c r="DCM750" s="479"/>
      <c r="DCN750" s="479"/>
      <c r="DCO750" s="479"/>
      <c r="DCP750" s="479"/>
      <c r="DCQ750" s="479"/>
      <c r="DCR750" s="479"/>
      <c r="DCS750" s="479"/>
      <c r="DCT750" s="479"/>
      <c r="DCU750" s="479"/>
      <c r="DCV750" s="479"/>
      <c r="DCW750" s="479"/>
      <c r="DCX750" s="479"/>
      <c r="DCY750" s="479"/>
      <c r="DCZ750" s="479"/>
      <c r="DDA750" s="479"/>
      <c r="DDB750" s="479"/>
      <c r="DDC750" s="479"/>
      <c r="DDD750" s="479"/>
      <c r="DDE750" s="479"/>
      <c r="DDF750" s="479"/>
      <c r="DDG750" s="479"/>
      <c r="DDH750" s="479"/>
      <c r="DDI750" s="479"/>
      <c r="DDJ750" s="479"/>
      <c r="DDK750" s="479"/>
      <c r="DDL750" s="479"/>
      <c r="DDM750" s="479"/>
      <c r="DDN750" s="479"/>
      <c r="DDO750" s="479"/>
      <c r="DDP750" s="479"/>
      <c r="DDQ750" s="479"/>
      <c r="DDR750" s="479"/>
      <c r="DDS750" s="479"/>
      <c r="DDT750" s="479"/>
      <c r="DDU750" s="479"/>
      <c r="DDV750" s="479"/>
      <c r="DDW750" s="479"/>
      <c r="DDX750" s="479"/>
      <c r="DDY750" s="479"/>
      <c r="DDZ750" s="479"/>
      <c r="DEA750" s="479"/>
      <c r="DEB750" s="479"/>
      <c r="DEC750" s="479"/>
      <c r="DED750" s="479"/>
      <c r="DEE750" s="479"/>
      <c r="DEF750" s="479"/>
      <c r="DEG750" s="479"/>
      <c r="DEH750" s="479"/>
      <c r="DEI750" s="479"/>
      <c r="DEJ750" s="479"/>
      <c r="DEK750" s="479"/>
      <c r="DEL750" s="479"/>
      <c r="DEM750" s="479"/>
      <c r="DEN750" s="479"/>
      <c r="DEO750" s="479"/>
      <c r="DEP750" s="479"/>
      <c r="DEQ750" s="479"/>
      <c r="DER750" s="479"/>
      <c r="DES750" s="479"/>
      <c r="DET750" s="479"/>
      <c r="DEU750" s="479"/>
      <c r="DEV750" s="479"/>
      <c r="DEW750" s="479"/>
      <c r="DEX750" s="479"/>
      <c r="DEY750" s="479"/>
      <c r="DEZ750" s="479"/>
      <c r="DFA750" s="479"/>
      <c r="DFB750" s="479"/>
      <c r="DFC750" s="479"/>
      <c r="DFD750" s="479"/>
      <c r="DFE750" s="479"/>
      <c r="DFF750" s="479"/>
      <c r="DFG750" s="479"/>
      <c r="DFH750" s="479"/>
      <c r="DFI750" s="479"/>
      <c r="DFJ750" s="479"/>
      <c r="DFK750" s="479"/>
      <c r="DFL750" s="479"/>
      <c r="DFM750" s="479"/>
      <c r="DFN750" s="479"/>
      <c r="DFO750" s="479"/>
      <c r="DFP750" s="479"/>
      <c r="DFQ750" s="479"/>
      <c r="DFR750" s="479"/>
      <c r="DFS750" s="479"/>
      <c r="DFT750" s="479"/>
      <c r="DFU750" s="479"/>
      <c r="DFV750" s="479"/>
      <c r="DFW750" s="479"/>
      <c r="DFX750" s="479"/>
      <c r="DFY750" s="479"/>
      <c r="DFZ750" s="479"/>
      <c r="DGA750" s="479"/>
      <c r="DGB750" s="479"/>
      <c r="DGC750" s="479"/>
      <c r="DGD750" s="479"/>
      <c r="DGE750" s="479"/>
      <c r="DGF750" s="479"/>
      <c r="DGG750" s="479"/>
      <c r="DGH750" s="479"/>
      <c r="DGI750" s="479"/>
      <c r="DGJ750" s="479"/>
      <c r="DGK750" s="479"/>
      <c r="DGL750" s="479"/>
      <c r="DGM750" s="479"/>
      <c r="DGN750" s="479"/>
      <c r="DGO750" s="479"/>
      <c r="DGP750" s="479"/>
      <c r="DGQ750" s="479"/>
      <c r="DGR750" s="479"/>
      <c r="DGS750" s="479"/>
      <c r="DGT750" s="479"/>
      <c r="DGU750" s="479"/>
      <c r="DGV750" s="479"/>
      <c r="DGW750" s="479"/>
      <c r="DGX750" s="479"/>
      <c r="DGY750" s="479"/>
      <c r="DGZ750" s="479"/>
      <c r="DHA750" s="479"/>
      <c r="DHB750" s="479"/>
      <c r="DHC750" s="479"/>
      <c r="DHD750" s="479"/>
      <c r="DHE750" s="479"/>
      <c r="DHF750" s="479"/>
      <c r="DHG750" s="479"/>
      <c r="DHH750" s="479"/>
      <c r="DHI750" s="479"/>
      <c r="DHJ750" s="479"/>
      <c r="DHK750" s="479"/>
      <c r="DHL750" s="479"/>
      <c r="DHM750" s="479"/>
      <c r="DHN750" s="479"/>
      <c r="DHO750" s="479"/>
      <c r="DHP750" s="479"/>
      <c r="DHQ750" s="479"/>
      <c r="DHR750" s="479"/>
      <c r="DHS750" s="479"/>
      <c r="DHT750" s="479"/>
      <c r="DHU750" s="479"/>
      <c r="DHV750" s="479"/>
      <c r="DHW750" s="479"/>
      <c r="DHX750" s="479"/>
      <c r="DHY750" s="479"/>
      <c r="DHZ750" s="479"/>
      <c r="DIA750" s="479"/>
      <c r="DIB750" s="479"/>
      <c r="DIC750" s="479"/>
      <c r="DID750" s="479"/>
      <c r="DIE750" s="479"/>
      <c r="DIF750" s="479"/>
      <c r="DIG750" s="479"/>
      <c r="DIH750" s="479"/>
      <c r="DII750" s="479"/>
      <c r="DIJ750" s="479"/>
      <c r="DIK750" s="479"/>
      <c r="DIL750" s="479"/>
      <c r="DIM750" s="479"/>
      <c r="DIN750" s="479"/>
      <c r="DIO750" s="479"/>
      <c r="DIP750" s="479"/>
      <c r="DIQ750" s="479"/>
      <c r="DIR750" s="479"/>
      <c r="DIS750" s="479"/>
      <c r="DIT750" s="479"/>
      <c r="DIU750" s="479"/>
      <c r="DIV750" s="479"/>
      <c r="DIW750" s="479"/>
      <c r="DIX750" s="479"/>
      <c r="DIY750" s="479"/>
      <c r="DIZ750" s="479"/>
      <c r="DJA750" s="479"/>
      <c r="DJB750" s="479"/>
      <c r="DJC750" s="479"/>
      <c r="DJD750" s="479"/>
      <c r="DJE750" s="479"/>
      <c r="DJF750" s="479"/>
      <c r="DJG750" s="479"/>
      <c r="DJH750" s="479"/>
      <c r="DJI750" s="479"/>
      <c r="DJJ750" s="479"/>
      <c r="DJK750" s="479"/>
      <c r="DJL750" s="479"/>
      <c r="DJM750" s="479"/>
      <c r="DJN750" s="479"/>
      <c r="DJO750" s="479"/>
      <c r="DJP750" s="479"/>
      <c r="DJQ750" s="479"/>
      <c r="DJR750" s="479"/>
      <c r="DJS750" s="479"/>
      <c r="DJT750" s="479"/>
      <c r="DJU750" s="479"/>
      <c r="DJV750" s="479"/>
      <c r="DJW750" s="479"/>
      <c r="DJX750" s="479"/>
      <c r="DJY750" s="479"/>
      <c r="DJZ750" s="479"/>
      <c r="DKA750" s="479"/>
      <c r="DKB750" s="479"/>
      <c r="DKC750" s="479"/>
      <c r="DKD750" s="479"/>
      <c r="DKE750" s="479"/>
      <c r="DKF750" s="479"/>
      <c r="DKG750" s="479"/>
      <c r="DKH750" s="479"/>
      <c r="DKI750" s="479"/>
      <c r="DKJ750" s="479"/>
      <c r="DKK750" s="479"/>
      <c r="DKL750" s="479"/>
      <c r="DKM750" s="479"/>
      <c r="DKN750" s="479"/>
      <c r="DKO750" s="479"/>
      <c r="DKP750" s="479"/>
      <c r="DKQ750" s="479"/>
      <c r="DKR750" s="479"/>
      <c r="DKS750" s="479"/>
      <c r="DKT750" s="479"/>
      <c r="DKU750" s="479"/>
      <c r="DKV750" s="479"/>
      <c r="DKW750" s="479"/>
      <c r="DKX750" s="479"/>
      <c r="DKY750" s="479"/>
      <c r="DKZ750" s="479"/>
      <c r="DLA750" s="479"/>
      <c r="DLB750" s="479"/>
      <c r="DLC750" s="479"/>
      <c r="DLD750" s="479"/>
      <c r="DLE750" s="479"/>
      <c r="DLF750" s="479"/>
      <c r="DLG750" s="479"/>
      <c r="DLH750" s="479"/>
      <c r="DLI750" s="479"/>
      <c r="DLJ750" s="479"/>
      <c r="DLK750" s="479"/>
      <c r="DLL750" s="479"/>
      <c r="DLM750" s="479"/>
      <c r="DLN750" s="479"/>
      <c r="DLO750" s="479"/>
      <c r="DLP750" s="479"/>
      <c r="DLQ750" s="479"/>
      <c r="DLR750" s="479"/>
      <c r="DLS750" s="479"/>
      <c r="DLT750" s="479"/>
      <c r="DLU750" s="479"/>
      <c r="DLV750" s="479"/>
      <c r="DLW750" s="479"/>
      <c r="DLX750" s="479"/>
      <c r="DLY750" s="479"/>
      <c r="DLZ750" s="479"/>
      <c r="DMA750" s="479"/>
      <c r="DMB750" s="479"/>
      <c r="DMC750" s="479"/>
      <c r="DMD750" s="479"/>
      <c r="DME750" s="479"/>
      <c r="DMF750" s="479"/>
      <c r="DMG750" s="479"/>
      <c r="DMH750" s="479"/>
      <c r="DMI750" s="479"/>
      <c r="DMJ750" s="479"/>
      <c r="DMK750" s="479"/>
      <c r="DML750" s="479"/>
      <c r="DMM750" s="479"/>
      <c r="DMN750" s="479"/>
      <c r="DMO750" s="479"/>
      <c r="DMP750" s="479"/>
      <c r="DMQ750" s="479"/>
      <c r="DMR750" s="479"/>
      <c r="DMS750" s="479"/>
      <c r="DMT750" s="479"/>
      <c r="DMU750" s="479"/>
      <c r="DMV750" s="479"/>
      <c r="DMW750" s="479"/>
      <c r="DMX750" s="479"/>
      <c r="DMY750" s="479"/>
      <c r="DMZ750" s="479"/>
      <c r="DNA750" s="479"/>
      <c r="DNB750" s="479"/>
      <c r="DNC750" s="479"/>
      <c r="DND750" s="479"/>
      <c r="DNE750" s="479"/>
      <c r="DNF750" s="479"/>
      <c r="DNG750" s="479"/>
      <c r="DNH750" s="479"/>
      <c r="DNI750" s="479"/>
      <c r="DNJ750" s="479"/>
      <c r="DNK750" s="479"/>
      <c r="DNL750" s="479"/>
      <c r="DNM750" s="479"/>
      <c r="DNN750" s="479"/>
      <c r="DNO750" s="479"/>
      <c r="DNP750" s="479"/>
      <c r="DNQ750" s="479"/>
      <c r="DNR750" s="479"/>
      <c r="DNS750" s="479"/>
      <c r="DNT750" s="479"/>
      <c r="DNU750" s="479"/>
      <c r="DNV750" s="479"/>
      <c r="DNW750" s="479"/>
      <c r="DNX750" s="479"/>
      <c r="DNY750" s="479"/>
      <c r="DNZ750" s="479"/>
      <c r="DOA750" s="479"/>
      <c r="DOB750" s="479"/>
      <c r="DOC750" s="479"/>
      <c r="DOD750" s="479"/>
      <c r="DOE750" s="479"/>
      <c r="DOF750" s="479"/>
      <c r="DOG750" s="479"/>
      <c r="DOH750" s="479"/>
      <c r="DOI750" s="479"/>
      <c r="DOJ750" s="479"/>
      <c r="DOK750" s="479"/>
      <c r="DOL750" s="479"/>
      <c r="DOM750" s="479"/>
      <c r="DON750" s="479"/>
      <c r="DOO750" s="479"/>
      <c r="DOP750" s="479"/>
      <c r="DOQ750" s="479"/>
      <c r="DOR750" s="479"/>
      <c r="DOS750" s="479"/>
      <c r="DOT750" s="479"/>
      <c r="DOU750" s="479"/>
      <c r="DOV750" s="479"/>
      <c r="DOW750" s="479"/>
      <c r="DOX750" s="479"/>
      <c r="DOY750" s="479"/>
      <c r="DOZ750" s="479"/>
      <c r="DPA750" s="479"/>
      <c r="DPB750" s="479"/>
      <c r="DPC750" s="479"/>
      <c r="DPD750" s="479"/>
      <c r="DPE750" s="479"/>
      <c r="DPF750" s="479"/>
      <c r="DPG750" s="479"/>
      <c r="DPH750" s="479"/>
      <c r="DPI750" s="479"/>
      <c r="DPJ750" s="479"/>
      <c r="DPK750" s="479"/>
      <c r="DPL750" s="479"/>
      <c r="DPM750" s="479"/>
      <c r="DPN750" s="479"/>
      <c r="DPO750" s="479"/>
      <c r="DPP750" s="479"/>
      <c r="DPQ750" s="479"/>
      <c r="DPR750" s="479"/>
      <c r="DPS750" s="479"/>
      <c r="DPT750" s="479"/>
      <c r="DPU750" s="479"/>
      <c r="DPV750" s="479"/>
      <c r="DPW750" s="479"/>
      <c r="DPX750" s="479"/>
      <c r="DPY750" s="479"/>
      <c r="DPZ750" s="479"/>
      <c r="DQA750" s="479"/>
      <c r="DQB750" s="479"/>
      <c r="DQC750" s="479"/>
      <c r="DQD750" s="479"/>
      <c r="DQE750" s="479"/>
      <c r="DQF750" s="479"/>
      <c r="DQG750" s="479"/>
      <c r="DQH750" s="479"/>
      <c r="DQI750" s="479"/>
      <c r="DQJ750" s="479"/>
      <c r="DQK750" s="479"/>
      <c r="DQL750" s="479"/>
      <c r="DQM750" s="479"/>
      <c r="DQN750" s="479"/>
      <c r="DQO750" s="479"/>
      <c r="DQP750" s="479"/>
      <c r="DQQ750" s="479"/>
      <c r="DQR750" s="479"/>
      <c r="DQS750" s="479"/>
      <c r="DQT750" s="479"/>
      <c r="DQU750" s="479"/>
      <c r="DQV750" s="479"/>
      <c r="DQW750" s="479"/>
      <c r="DQX750" s="479"/>
      <c r="DQY750" s="479"/>
      <c r="DQZ750" s="479"/>
      <c r="DRA750" s="479"/>
      <c r="DRB750" s="479"/>
      <c r="DRC750" s="479"/>
      <c r="DRD750" s="479"/>
      <c r="DRE750" s="479"/>
      <c r="DRF750" s="479"/>
      <c r="DRG750" s="479"/>
      <c r="DRH750" s="479"/>
      <c r="DRI750" s="479"/>
      <c r="DRJ750" s="479"/>
      <c r="DRK750" s="479"/>
      <c r="DRL750" s="479"/>
      <c r="DRM750" s="479"/>
      <c r="DRN750" s="479"/>
      <c r="DRO750" s="479"/>
      <c r="DRP750" s="479"/>
      <c r="DRQ750" s="479"/>
      <c r="DRR750" s="479"/>
      <c r="DRS750" s="479"/>
      <c r="DRT750" s="479"/>
      <c r="DRU750" s="479"/>
      <c r="DRV750" s="479"/>
      <c r="DRW750" s="479"/>
      <c r="DRX750" s="479"/>
      <c r="DRY750" s="479"/>
      <c r="DRZ750" s="479"/>
      <c r="DSA750" s="479"/>
      <c r="DSB750" s="479"/>
      <c r="DSC750" s="479"/>
      <c r="DSD750" s="479"/>
      <c r="DSE750" s="479"/>
      <c r="DSF750" s="479"/>
      <c r="DSG750" s="479"/>
      <c r="DSH750" s="479"/>
      <c r="DSI750" s="479"/>
      <c r="DSJ750" s="479"/>
      <c r="DSK750" s="479"/>
      <c r="DSL750" s="479"/>
      <c r="DSM750" s="479"/>
      <c r="DSN750" s="479"/>
      <c r="DSO750" s="479"/>
      <c r="DSP750" s="479"/>
      <c r="DSQ750" s="479"/>
      <c r="DSR750" s="479"/>
      <c r="DSS750" s="479"/>
      <c r="DST750" s="479"/>
      <c r="DSU750" s="479"/>
      <c r="DSV750" s="479"/>
      <c r="DSW750" s="479"/>
      <c r="DSX750" s="479"/>
      <c r="DSY750" s="479"/>
      <c r="DSZ750" s="479"/>
      <c r="DTA750" s="479"/>
      <c r="DTB750" s="479"/>
      <c r="DTC750" s="479"/>
      <c r="DTD750" s="479"/>
      <c r="DTE750" s="479"/>
      <c r="DTF750" s="479"/>
      <c r="DTG750" s="479"/>
      <c r="DTH750" s="479"/>
      <c r="DTI750" s="479"/>
      <c r="DTJ750" s="479"/>
      <c r="DTK750" s="479"/>
      <c r="DTL750" s="479"/>
      <c r="DTM750" s="479"/>
      <c r="DTN750" s="479"/>
      <c r="DTO750" s="479"/>
      <c r="DTP750" s="479"/>
      <c r="DTQ750" s="479"/>
      <c r="DTR750" s="479"/>
      <c r="DTS750" s="479"/>
      <c r="DTT750" s="479"/>
      <c r="DTU750" s="479"/>
      <c r="DTV750" s="479"/>
      <c r="DTW750" s="479"/>
      <c r="DTX750" s="479"/>
      <c r="DTY750" s="479"/>
      <c r="DTZ750" s="479"/>
      <c r="DUA750" s="479"/>
      <c r="DUB750" s="479"/>
      <c r="DUC750" s="479"/>
      <c r="DUD750" s="479"/>
      <c r="DUE750" s="479"/>
      <c r="DUF750" s="479"/>
      <c r="DUG750" s="479"/>
      <c r="DUH750" s="479"/>
      <c r="DUI750" s="479"/>
      <c r="DUJ750" s="479"/>
      <c r="DUK750" s="479"/>
      <c r="DUL750" s="479"/>
      <c r="DUM750" s="479"/>
      <c r="DUN750" s="479"/>
      <c r="DUO750" s="479"/>
      <c r="DUP750" s="479"/>
      <c r="DUQ750" s="479"/>
      <c r="DUR750" s="479"/>
      <c r="DUS750" s="479"/>
      <c r="DUT750" s="479"/>
      <c r="DUU750" s="479"/>
      <c r="DUV750" s="479"/>
      <c r="DUW750" s="479"/>
      <c r="DUX750" s="479"/>
      <c r="DUY750" s="479"/>
      <c r="DUZ750" s="479"/>
      <c r="DVA750" s="479"/>
      <c r="DVB750" s="479"/>
      <c r="DVC750" s="479"/>
      <c r="DVD750" s="479"/>
      <c r="DVE750" s="479"/>
      <c r="DVF750" s="479"/>
      <c r="DVG750" s="479"/>
      <c r="DVH750" s="479"/>
      <c r="DVI750" s="479"/>
      <c r="DVJ750" s="479"/>
      <c r="DVK750" s="479"/>
      <c r="DVL750" s="479"/>
      <c r="DVM750" s="479"/>
      <c r="DVN750" s="479"/>
      <c r="DVO750" s="479"/>
      <c r="DVP750" s="479"/>
      <c r="DVQ750" s="479"/>
      <c r="DVR750" s="479"/>
      <c r="DVS750" s="479"/>
      <c r="DVT750" s="479"/>
      <c r="DVU750" s="479"/>
      <c r="DVV750" s="479"/>
      <c r="DVW750" s="479"/>
      <c r="DVX750" s="479"/>
      <c r="DVY750" s="479"/>
      <c r="DVZ750" s="479"/>
      <c r="DWA750" s="479"/>
      <c r="DWB750" s="479"/>
      <c r="DWC750" s="479"/>
      <c r="DWD750" s="479"/>
      <c r="DWE750" s="479"/>
      <c r="DWF750" s="479"/>
      <c r="DWG750" s="479"/>
      <c r="DWH750" s="479"/>
      <c r="DWI750" s="479"/>
      <c r="DWJ750" s="479"/>
      <c r="DWK750" s="479"/>
      <c r="DWL750" s="479"/>
      <c r="DWM750" s="479"/>
      <c r="DWN750" s="479"/>
      <c r="DWO750" s="479"/>
      <c r="DWP750" s="479"/>
      <c r="DWQ750" s="479"/>
      <c r="DWR750" s="479"/>
      <c r="DWS750" s="479"/>
      <c r="DWT750" s="479"/>
      <c r="DWU750" s="479"/>
      <c r="DWV750" s="479"/>
      <c r="DWW750" s="479"/>
      <c r="DWX750" s="479"/>
      <c r="DWY750" s="479"/>
      <c r="DWZ750" s="479"/>
      <c r="DXA750" s="479"/>
      <c r="DXB750" s="479"/>
      <c r="DXC750" s="479"/>
      <c r="DXD750" s="479"/>
      <c r="DXE750" s="479"/>
      <c r="DXF750" s="479"/>
      <c r="DXG750" s="479"/>
      <c r="DXH750" s="479"/>
      <c r="DXI750" s="479"/>
      <c r="DXJ750" s="479"/>
      <c r="DXK750" s="479"/>
      <c r="DXL750" s="479"/>
      <c r="DXM750" s="479"/>
      <c r="DXN750" s="479"/>
      <c r="DXO750" s="479"/>
      <c r="DXP750" s="479"/>
      <c r="DXQ750" s="479"/>
      <c r="DXR750" s="479"/>
      <c r="DXS750" s="479"/>
      <c r="DXT750" s="479"/>
      <c r="DXU750" s="479"/>
      <c r="DXV750" s="479"/>
      <c r="DXW750" s="479"/>
      <c r="DXX750" s="479"/>
      <c r="DXY750" s="479"/>
      <c r="DXZ750" s="479"/>
      <c r="DYA750" s="479"/>
      <c r="DYB750" s="479"/>
      <c r="DYC750" s="479"/>
      <c r="DYD750" s="479"/>
      <c r="DYE750" s="479"/>
      <c r="DYF750" s="479"/>
      <c r="DYG750" s="479"/>
      <c r="DYH750" s="479"/>
      <c r="DYI750" s="479"/>
      <c r="DYJ750" s="479"/>
      <c r="DYK750" s="479"/>
      <c r="DYL750" s="479"/>
      <c r="DYM750" s="479"/>
      <c r="DYN750" s="479"/>
      <c r="DYO750" s="479"/>
      <c r="DYP750" s="479"/>
      <c r="DYQ750" s="479"/>
      <c r="DYR750" s="479"/>
      <c r="DYS750" s="479"/>
      <c r="DYT750" s="479"/>
      <c r="DYU750" s="479"/>
      <c r="DYV750" s="479"/>
      <c r="DYW750" s="479"/>
      <c r="DYX750" s="479"/>
      <c r="DYY750" s="479"/>
      <c r="DYZ750" s="479"/>
      <c r="DZA750" s="479"/>
      <c r="DZB750" s="479"/>
      <c r="DZC750" s="479"/>
      <c r="DZD750" s="479"/>
      <c r="DZE750" s="479"/>
      <c r="DZF750" s="479"/>
      <c r="DZG750" s="479"/>
      <c r="DZH750" s="479"/>
      <c r="DZI750" s="479"/>
      <c r="DZJ750" s="479"/>
      <c r="DZK750" s="479"/>
      <c r="DZL750" s="479"/>
      <c r="DZM750" s="479"/>
      <c r="DZN750" s="479"/>
      <c r="DZO750" s="479"/>
      <c r="DZP750" s="479"/>
      <c r="DZQ750" s="479"/>
      <c r="DZR750" s="479"/>
      <c r="DZS750" s="479"/>
      <c r="DZT750" s="479"/>
      <c r="DZU750" s="479"/>
      <c r="DZV750" s="479"/>
      <c r="DZW750" s="479"/>
      <c r="DZX750" s="479"/>
      <c r="DZY750" s="479"/>
      <c r="DZZ750" s="479"/>
      <c r="EAA750" s="479"/>
      <c r="EAB750" s="479"/>
      <c r="EAC750" s="479"/>
      <c r="EAD750" s="479"/>
      <c r="EAE750" s="479"/>
      <c r="EAF750" s="479"/>
      <c r="EAG750" s="479"/>
      <c r="EAH750" s="479"/>
      <c r="EAI750" s="479"/>
      <c r="EAJ750" s="479"/>
      <c r="EAK750" s="479"/>
      <c r="EAL750" s="479"/>
      <c r="EAM750" s="479"/>
      <c r="EAN750" s="479"/>
      <c r="EAO750" s="479"/>
      <c r="EAP750" s="479"/>
      <c r="EAQ750" s="479"/>
      <c r="EAR750" s="479"/>
      <c r="EAS750" s="479"/>
      <c r="EAT750" s="479"/>
      <c r="EAU750" s="479"/>
      <c r="EAV750" s="479"/>
      <c r="EAW750" s="479"/>
      <c r="EAX750" s="479"/>
      <c r="EAY750" s="479"/>
      <c r="EAZ750" s="479"/>
      <c r="EBA750" s="479"/>
      <c r="EBB750" s="479"/>
      <c r="EBC750" s="479"/>
      <c r="EBD750" s="479"/>
      <c r="EBE750" s="479"/>
      <c r="EBF750" s="479"/>
      <c r="EBG750" s="479"/>
      <c r="EBH750" s="479"/>
      <c r="EBI750" s="479"/>
      <c r="EBJ750" s="479"/>
      <c r="EBK750" s="479"/>
      <c r="EBL750" s="479"/>
      <c r="EBM750" s="479"/>
      <c r="EBN750" s="479"/>
      <c r="EBO750" s="479"/>
      <c r="EBP750" s="479"/>
      <c r="EBQ750" s="479"/>
      <c r="EBR750" s="479"/>
      <c r="EBS750" s="479"/>
      <c r="EBT750" s="479"/>
      <c r="EBU750" s="479"/>
      <c r="EBV750" s="479"/>
      <c r="EBW750" s="479"/>
      <c r="EBX750" s="479"/>
      <c r="EBY750" s="479"/>
      <c r="EBZ750" s="479"/>
      <c r="ECA750" s="479"/>
      <c r="ECB750" s="479"/>
      <c r="ECC750" s="479"/>
      <c r="ECD750" s="479"/>
      <c r="ECE750" s="479"/>
      <c r="ECF750" s="479"/>
      <c r="ECG750" s="479"/>
      <c r="ECH750" s="479"/>
      <c r="ECI750" s="479"/>
      <c r="ECJ750" s="479"/>
      <c r="ECK750" s="479"/>
      <c r="ECL750" s="479"/>
      <c r="ECM750" s="479"/>
      <c r="ECN750" s="479"/>
      <c r="ECO750" s="479"/>
      <c r="ECP750" s="479"/>
      <c r="ECQ750" s="479"/>
      <c r="ECR750" s="479"/>
      <c r="ECS750" s="479"/>
      <c r="ECT750" s="479"/>
      <c r="ECU750" s="479"/>
      <c r="ECV750" s="479"/>
      <c r="ECW750" s="479"/>
      <c r="ECX750" s="479"/>
      <c r="ECY750" s="479"/>
      <c r="ECZ750" s="479"/>
      <c r="EDA750" s="479"/>
      <c r="EDB750" s="479"/>
      <c r="EDC750" s="479"/>
      <c r="EDD750" s="479"/>
      <c r="EDE750" s="479"/>
      <c r="EDF750" s="479"/>
      <c r="EDG750" s="479"/>
      <c r="EDH750" s="479"/>
      <c r="EDI750" s="479"/>
      <c r="EDJ750" s="479"/>
      <c r="EDK750" s="479"/>
      <c r="EDL750" s="479"/>
      <c r="EDM750" s="479"/>
      <c r="EDN750" s="479"/>
      <c r="EDO750" s="479"/>
      <c r="EDP750" s="479"/>
      <c r="EDQ750" s="479"/>
      <c r="EDR750" s="479"/>
      <c r="EDS750" s="479"/>
      <c r="EDT750" s="479"/>
      <c r="EDU750" s="479"/>
      <c r="EDV750" s="479"/>
      <c r="EDW750" s="479"/>
      <c r="EDX750" s="479"/>
      <c r="EDY750" s="479"/>
      <c r="EDZ750" s="479"/>
      <c r="EEA750" s="479"/>
      <c r="EEB750" s="479"/>
      <c r="EEC750" s="479"/>
      <c r="EED750" s="479"/>
      <c r="EEE750" s="479"/>
      <c r="EEF750" s="479"/>
      <c r="EEG750" s="479"/>
      <c r="EEH750" s="479"/>
      <c r="EEI750" s="479"/>
      <c r="EEJ750" s="479"/>
      <c r="EEK750" s="479"/>
      <c r="EEL750" s="479"/>
      <c r="EEM750" s="479"/>
      <c r="EEN750" s="479"/>
      <c r="EEO750" s="479"/>
      <c r="EEP750" s="479"/>
      <c r="EEQ750" s="479"/>
      <c r="EER750" s="479"/>
      <c r="EES750" s="479"/>
      <c r="EET750" s="479"/>
      <c r="EEU750" s="479"/>
      <c r="EEV750" s="479"/>
      <c r="EEW750" s="479"/>
      <c r="EEX750" s="479"/>
      <c r="EEY750" s="479"/>
      <c r="EEZ750" s="479"/>
      <c r="EFA750" s="479"/>
      <c r="EFB750" s="479"/>
      <c r="EFC750" s="479"/>
      <c r="EFD750" s="479"/>
      <c r="EFE750" s="479"/>
      <c r="EFF750" s="479"/>
      <c r="EFG750" s="479"/>
      <c r="EFH750" s="479"/>
      <c r="EFI750" s="479"/>
      <c r="EFJ750" s="479"/>
      <c r="EFK750" s="479"/>
      <c r="EFL750" s="479"/>
      <c r="EFM750" s="479"/>
      <c r="EFN750" s="479"/>
      <c r="EFO750" s="479"/>
      <c r="EFP750" s="479"/>
      <c r="EFQ750" s="479"/>
      <c r="EFR750" s="479"/>
      <c r="EFS750" s="479"/>
      <c r="EFT750" s="479"/>
      <c r="EFU750" s="479"/>
      <c r="EFV750" s="479"/>
      <c r="EFW750" s="479"/>
      <c r="EFX750" s="479"/>
      <c r="EFY750" s="479"/>
      <c r="EFZ750" s="479"/>
      <c r="EGA750" s="479"/>
      <c r="EGB750" s="479"/>
      <c r="EGC750" s="479"/>
      <c r="EGD750" s="479"/>
      <c r="EGE750" s="479"/>
      <c r="EGF750" s="479"/>
      <c r="EGG750" s="479"/>
      <c r="EGH750" s="479"/>
      <c r="EGI750" s="479"/>
      <c r="EGJ750" s="479"/>
      <c r="EGK750" s="479"/>
      <c r="EGL750" s="479"/>
      <c r="EGM750" s="479"/>
      <c r="EGN750" s="479"/>
      <c r="EGO750" s="479"/>
      <c r="EGP750" s="479"/>
      <c r="EGQ750" s="479"/>
      <c r="EGR750" s="479"/>
      <c r="EGS750" s="479"/>
      <c r="EGT750" s="479"/>
      <c r="EGU750" s="479"/>
      <c r="EGV750" s="479"/>
      <c r="EGW750" s="479"/>
      <c r="EGX750" s="479"/>
      <c r="EGY750" s="479"/>
      <c r="EGZ750" s="479"/>
      <c r="EHA750" s="479"/>
      <c r="EHB750" s="479"/>
      <c r="EHC750" s="479"/>
      <c r="EHD750" s="479"/>
      <c r="EHE750" s="479"/>
      <c r="EHF750" s="479"/>
      <c r="EHG750" s="479"/>
      <c r="EHH750" s="479"/>
      <c r="EHI750" s="479"/>
      <c r="EHJ750" s="479"/>
      <c r="EHK750" s="479"/>
      <c r="EHL750" s="479"/>
      <c r="EHM750" s="479"/>
      <c r="EHN750" s="479"/>
      <c r="EHO750" s="479"/>
      <c r="EHP750" s="479"/>
      <c r="EHQ750" s="479"/>
      <c r="EHR750" s="479"/>
      <c r="EHS750" s="479"/>
      <c r="EHT750" s="479"/>
      <c r="EHU750" s="479"/>
      <c r="EHV750" s="479"/>
      <c r="EHW750" s="479"/>
      <c r="EHX750" s="479"/>
      <c r="EHY750" s="479"/>
      <c r="EHZ750" s="479"/>
      <c r="EIA750" s="479"/>
      <c r="EIB750" s="479"/>
      <c r="EIC750" s="479"/>
      <c r="EID750" s="479"/>
      <c r="EIE750" s="479"/>
      <c r="EIF750" s="479"/>
      <c r="EIG750" s="479"/>
      <c r="EIH750" s="479"/>
      <c r="EII750" s="479"/>
      <c r="EIJ750" s="479"/>
      <c r="EIK750" s="479"/>
      <c r="EIL750" s="479"/>
      <c r="EIM750" s="479"/>
      <c r="EIN750" s="479"/>
      <c r="EIO750" s="479"/>
      <c r="EIP750" s="479"/>
      <c r="EIQ750" s="479"/>
      <c r="EIR750" s="479"/>
      <c r="EIS750" s="479"/>
      <c r="EIT750" s="479"/>
      <c r="EIU750" s="479"/>
      <c r="EIV750" s="479"/>
      <c r="EIW750" s="479"/>
      <c r="EIX750" s="479"/>
      <c r="EIY750" s="479"/>
      <c r="EIZ750" s="479"/>
      <c r="EJA750" s="479"/>
      <c r="EJB750" s="479"/>
      <c r="EJC750" s="479"/>
      <c r="EJD750" s="479"/>
      <c r="EJE750" s="479"/>
      <c r="EJF750" s="479"/>
      <c r="EJG750" s="479"/>
      <c r="EJH750" s="479"/>
      <c r="EJI750" s="479"/>
      <c r="EJJ750" s="479"/>
      <c r="EJK750" s="479"/>
      <c r="EJL750" s="479"/>
      <c r="EJM750" s="479"/>
      <c r="EJN750" s="479"/>
      <c r="EJO750" s="479"/>
      <c r="EJP750" s="479"/>
      <c r="EJQ750" s="479"/>
      <c r="EJR750" s="479"/>
      <c r="EJS750" s="479"/>
      <c r="EJT750" s="479"/>
      <c r="EJU750" s="479"/>
      <c r="EJV750" s="479"/>
      <c r="EJW750" s="479"/>
      <c r="EJX750" s="479"/>
      <c r="EJY750" s="479"/>
      <c r="EJZ750" s="479"/>
      <c r="EKA750" s="479"/>
      <c r="EKB750" s="479"/>
      <c r="EKC750" s="479"/>
      <c r="EKD750" s="479"/>
      <c r="EKE750" s="479"/>
      <c r="EKF750" s="479"/>
      <c r="EKG750" s="479"/>
      <c r="EKH750" s="479"/>
      <c r="EKI750" s="479"/>
      <c r="EKJ750" s="479"/>
      <c r="EKK750" s="479"/>
      <c r="EKL750" s="479"/>
      <c r="EKM750" s="479"/>
      <c r="EKN750" s="479"/>
      <c r="EKO750" s="479"/>
      <c r="EKP750" s="479"/>
      <c r="EKQ750" s="479"/>
      <c r="EKR750" s="479"/>
      <c r="EKS750" s="479"/>
      <c r="EKT750" s="479"/>
      <c r="EKU750" s="479"/>
      <c r="EKV750" s="479"/>
      <c r="EKW750" s="479"/>
      <c r="EKX750" s="479"/>
      <c r="EKY750" s="479"/>
      <c r="EKZ750" s="479"/>
      <c r="ELA750" s="479"/>
      <c r="ELB750" s="479"/>
      <c r="ELC750" s="479"/>
      <c r="ELD750" s="479"/>
      <c r="ELE750" s="479"/>
      <c r="ELF750" s="479"/>
      <c r="ELG750" s="479"/>
      <c r="ELH750" s="479"/>
      <c r="ELI750" s="479"/>
      <c r="ELJ750" s="479"/>
      <c r="ELK750" s="479"/>
      <c r="ELL750" s="479"/>
      <c r="ELM750" s="479"/>
      <c r="ELN750" s="479"/>
      <c r="ELO750" s="479"/>
      <c r="ELP750" s="479"/>
      <c r="ELQ750" s="479"/>
      <c r="ELR750" s="479"/>
      <c r="ELS750" s="479"/>
      <c r="ELT750" s="479"/>
      <c r="ELU750" s="479"/>
      <c r="ELV750" s="479"/>
      <c r="ELW750" s="479"/>
      <c r="ELX750" s="479"/>
      <c r="ELY750" s="479"/>
      <c r="ELZ750" s="479"/>
      <c r="EMA750" s="479"/>
      <c r="EMB750" s="479"/>
      <c r="EMC750" s="479"/>
      <c r="EMD750" s="479"/>
      <c r="EME750" s="479"/>
      <c r="EMF750" s="479"/>
      <c r="EMG750" s="479"/>
      <c r="EMH750" s="479"/>
      <c r="EMI750" s="479"/>
      <c r="EMJ750" s="479"/>
      <c r="EMK750" s="479"/>
      <c r="EML750" s="479"/>
      <c r="EMM750" s="479"/>
      <c r="EMN750" s="479"/>
      <c r="EMO750" s="479"/>
      <c r="EMP750" s="479"/>
      <c r="EMQ750" s="479"/>
      <c r="EMR750" s="479"/>
      <c r="EMS750" s="479"/>
      <c r="EMT750" s="479"/>
      <c r="EMU750" s="479"/>
      <c r="EMV750" s="479"/>
      <c r="EMW750" s="479"/>
      <c r="EMX750" s="479"/>
      <c r="EMY750" s="479"/>
      <c r="EMZ750" s="479"/>
      <c r="ENA750" s="479"/>
      <c r="ENB750" s="479"/>
      <c r="ENC750" s="479"/>
      <c r="END750" s="479"/>
      <c r="ENE750" s="479"/>
      <c r="ENF750" s="479"/>
      <c r="ENG750" s="479"/>
      <c r="ENH750" s="479"/>
      <c r="ENI750" s="479"/>
      <c r="ENJ750" s="479"/>
      <c r="ENK750" s="479"/>
      <c r="ENL750" s="479"/>
      <c r="ENM750" s="479"/>
      <c r="ENN750" s="479"/>
      <c r="ENO750" s="479"/>
      <c r="ENP750" s="479"/>
      <c r="ENQ750" s="479"/>
      <c r="ENR750" s="479"/>
      <c r="ENS750" s="479"/>
      <c r="ENT750" s="479"/>
      <c r="ENU750" s="479"/>
      <c r="ENV750" s="479"/>
      <c r="ENW750" s="479"/>
      <c r="ENX750" s="479"/>
      <c r="ENY750" s="479"/>
      <c r="ENZ750" s="479"/>
      <c r="EOA750" s="479"/>
      <c r="EOB750" s="479"/>
      <c r="EOC750" s="479"/>
      <c r="EOD750" s="479"/>
      <c r="EOE750" s="479"/>
      <c r="EOF750" s="479"/>
      <c r="EOG750" s="479"/>
      <c r="EOH750" s="479"/>
      <c r="EOI750" s="479"/>
      <c r="EOJ750" s="479"/>
      <c r="EOK750" s="479"/>
      <c r="EOL750" s="479"/>
      <c r="EOM750" s="479"/>
      <c r="EON750" s="479"/>
      <c r="EOO750" s="479"/>
      <c r="EOP750" s="479"/>
      <c r="EOQ750" s="479"/>
      <c r="EOR750" s="479"/>
      <c r="EOS750" s="479"/>
      <c r="EOT750" s="479"/>
      <c r="EOU750" s="479"/>
      <c r="EOV750" s="479"/>
      <c r="EOW750" s="479"/>
      <c r="EOX750" s="479"/>
      <c r="EOY750" s="479"/>
      <c r="EOZ750" s="479"/>
      <c r="EPA750" s="479"/>
      <c r="EPB750" s="479"/>
      <c r="EPC750" s="479"/>
      <c r="EPD750" s="479"/>
      <c r="EPE750" s="479"/>
      <c r="EPF750" s="479"/>
      <c r="EPG750" s="479"/>
      <c r="EPH750" s="479"/>
      <c r="EPI750" s="479"/>
      <c r="EPJ750" s="479"/>
      <c r="EPK750" s="479"/>
      <c r="EPL750" s="479"/>
      <c r="EPM750" s="479"/>
      <c r="EPN750" s="479"/>
      <c r="EPO750" s="479"/>
      <c r="EPP750" s="479"/>
      <c r="EPQ750" s="479"/>
      <c r="EPR750" s="479"/>
      <c r="EPS750" s="479"/>
      <c r="EPT750" s="479"/>
      <c r="EPU750" s="479"/>
      <c r="EPV750" s="479"/>
      <c r="EPW750" s="479"/>
      <c r="EPX750" s="479"/>
      <c r="EPY750" s="479"/>
      <c r="EPZ750" s="479"/>
      <c r="EQA750" s="479"/>
      <c r="EQB750" s="479"/>
      <c r="EQC750" s="479"/>
      <c r="EQD750" s="479"/>
      <c r="EQE750" s="479"/>
      <c r="EQF750" s="479"/>
      <c r="EQG750" s="479"/>
      <c r="EQH750" s="479"/>
      <c r="EQI750" s="479"/>
      <c r="EQJ750" s="479"/>
      <c r="EQK750" s="479"/>
      <c r="EQL750" s="479"/>
      <c r="EQM750" s="479"/>
      <c r="EQN750" s="479"/>
      <c r="EQO750" s="479"/>
      <c r="EQP750" s="479"/>
      <c r="EQQ750" s="479"/>
      <c r="EQR750" s="479"/>
      <c r="EQS750" s="479"/>
      <c r="EQT750" s="479"/>
      <c r="EQU750" s="479"/>
      <c r="EQV750" s="479"/>
      <c r="EQW750" s="479"/>
      <c r="EQX750" s="479"/>
      <c r="EQY750" s="479"/>
      <c r="EQZ750" s="479"/>
      <c r="ERA750" s="479"/>
      <c r="ERB750" s="479"/>
      <c r="ERC750" s="479"/>
      <c r="ERD750" s="479"/>
      <c r="ERE750" s="479"/>
      <c r="ERF750" s="479"/>
      <c r="ERG750" s="479"/>
      <c r="ERH750" s="479"/>
      <c r="ERI750" s="479"/>
      <c r="ERJ750" s="479"/>
      <c r="ERK750" s="479"/>
      <c r="ERL750" s="479"/>
      <c r="ERM750" s="479"/>
      <c r="ERN750" s="479"/>
      <c r="ERO750" s="479"/>
      <c r="ERP750" s="479"/>
      <c r="ERQ750" s="479"/>
      <c r="ERR750" s="479"/>
      <c r="ERS750" s="479"/>
      <c r="ERT750" s="479"/>
      <c r="ERU750" s="479"/>
      <c r="ERV750" s="479"/>
      <c r="ERW750" s="479"/>
      <c r="ERX750" s="479"/>
      <c r="ERY750" s="479"/>
      <c r="ERZ750" s="479"/>
      <c r="ESA750" s="479"/>
      <c r="ESB750" s="479"/>
      <c r="ESC750" s="479"/>
      <c r="ESD750" s="479"/>
      <c r="ESE750" s="479"/>
      <c r="ESF750" s="479"/>
      <c r="ESG750" s="479"/>
      <c r="ESH750" s="479"/>
      <c r="ESI750" s="479"/>
      <c r="ESJ750" s="479"/>
      <c r="ESK750" s="479"/>
      <c r="ESL750" s="479"/>
      <c r="ESM750" s="479"/>
      <c r="ESN750" s="479"/>
      <c r="ESO750" s="479"/>
      <c r="ESP750" s="479"/>
      <c r="ESQ750" s="479"/>
      <c r="ESR750" s="479"/>
      <c r="ESS750" s="479"/>
      <c r="EST750" s="479"/>
      <c r="ESU750" s="479"/>
      <c r="ESV750" s="479"/>
      <c r="ESW750" s="479"/>
      <c r="ESX750" s="479"/>
      <c r="ESY750" s="479"/>
      <c r="ESZ750" s="479"/>
      <c r="ETA750" s="479"/>
      <c r="ETB750" s="479"/>
      <c r="ETC750" s="479"/>
      <c r="ETD750" s="479"/>
      <c r="ETE750" s="479"/>
      <c r="ETF750" s="479"/>
      <c r="ETG750" s="479"/>
      <c r="ETH750" s="479"/>
      <c r="ETI750" s="479"/>
      <c r="ETJ750" s="479"/>
      <c r="ETK750" s="479"/>
      <c r="ETL750" s="479"/>
      <c r="ETM750" s="479"/>
      <c r="ETN750" s="479"/>
      <c r="ETO750" s="479"/>
      <c r="ETP750" s="479"/>
      <c r="ETQ750" s="479"/>
      <c r="ETR750" s="479"/>
      <c r="ETS750" s="479"/>
      <c r="ETT750" s="479"/>
      <c r="ETU750" s="479"/>
      <c r="ETV750" s="479"/>
      <c r="ETW750" s="479"/>
      <c r="ETX750" s="479"/>
      <c r="ETY750" s="479"/>
      <c r="ETZ750" s="479"/>
      <c r="EUA750" s="479"/>
      <c r="EUB750" s="479"/>
      <c r="EUC750" s="479"/>
      <c r="EUD750" s="479"/>
      <c r="EUE750" s="479"/>
      <c r="EUF750" s="479"/>
      <c r="EUG750" s="479"/>
      <c r="EUH750" s="479"/>
      <c r="EUI750" s="479"/>
      <c r="EUJ750" s="479"/>
      <c r="EUK750" s="479"/>
      <c r="EUL750" s="479"/>
      <c r="EUM750" s="479"/>
      <c r="EUN750" s="479"/>
      <c r="EUO750" s="479"/>
      <c r="EUP750" s="479"/>
      <c r="EUQ750" s="479"/>
      <c r="EUR750" s="479"/>
      <c r="EUS750" s="479"/>
      <c r="EUT750" s="479"/>
      <c r="EUU750" s="479"/>
      <c r="EUV750" s="479"/>
      <c r="EUW750" s="479"/>
      <c r="EUX750" s="479"/>
      <c r="EUY750" s="479"/>
      <c r="EUZ750" s="479"/>
      <c r="EVA750" s="479"/>
      <c r="EVB750" s="479"/>
      <c r="EVC750" s="479"/>
      <c r="EVD750" s="479"/>
      <c r="EVE750" s="479"/>
      <c r="EVF750" s="479"/>
      <c r="EVG750" s="479"/>
      <c r="EVH750" s="479"/>
      <c r="EVI750" s="479"/>
      <c r="EVJ750" s="479"/>
      <c r="EVK750" s="479"/>
      <c r="EVL750" s="479"/>
      <c r="EVM750" s="479"/>
      <c r="EVN750" s="479"/>
      <c r="EVO750" s="479"/>
      <c r="EVP750" s="479"/>
      <c r="EVQ750" s="479"/>
      <c r="EVR750" s="479"/>
      <c r="EVS750" s="479"/>
      <c r="EVT750" s="479"/>
      <c r="EVU750" s="479"/>
      <c r="EVV750" s="479"/>
      <c r="EVW750" s="479"/>
      <c r="EVX750" s="479"/>
      <c r="EVY750" s="479"/>
      <c r="EVZ750" s="479"/>
      <c r="EWA750" s="479"/>
      <c r="EWB750" s="479"/>
      <c r="EWC750" s="479"/>
      <c r="EWD750" s="479"/>
      <c r="EWE750" s="479"/>
      <c r="EWF750" s="479"/>
      <c r="EWG750" s="479"/>
      <c r="EWH750" s="479"/>
      <c r="EWI750" s="479"/>
      <c r="EWJ750" s="479"/>
      <c r="EWK750" s="479"/>
      <c r="EWL750" s="479"/>
      <c r="EWM750" s="479"/>
      <c r="EWN750" s="479"/>
      <c r="EWO750" s="479"/>
      <c r="EWP750" s="479"/>
      <c r="EWQ750" s="479"/>
      <c r="EWR750" s="479"/>
      <c r="EWS750" s="479"/>
      <c r="EWT750" s="479"/>
      <c r="EWU750" s="479"/>
      <c r="EWV750" s="479"/>
      <c r="EWW750" s="479"/>
      <c r="EWX750" s="479"/>
      <c r="EWY750" s="479"/>
      <c r="EWZ750" s="479"/>
      <c r="EXA750" s="479"/>
      <c r="EXB750" s="479"/>
      <c r="EXC750" s="479"/>
      <c r="EXD750" s="479"/>
      <c r="EXE750" s="479"/>
      <c r="EXF750" s="479"/>
      <c r="EXG750" s="479"/>
      <c r="EXH750" s="479"/>
      <c r="EXI750" s="479"/>
      <c r="EXJ750" s="479"/>
      <c r="EXK750" s="479"/>
      <c r="EXL750" s="479"/>
      <c r="EXM750" s="479"/>
      <c r="EXN750" s="479"/>
      <c r="EXO750" s="479"/>
      <c r="EXP750" s="479"/>
      <c r="EXQ750" s="479"/>
      <c r="EXR750" s="479"/>
      <c r="EXS750" s="479"/>
      <c r="EXT750" s="479"/>
      <c r="EXU750" s="479"/>
      <c r="EXV750" s="479"/>
      <c r="EXW750" s="479"/>
      <c r="EXX750" s="479"/>
      <c r="EXY750" s="479"/>
      <c r="EXZ750" s="479"/>
      <c r="EYA750" s="479"/>
      <c r="EYB750" s="479"/>
      <c r="EYC750" s="479"/>
      <c r="EYD750" s="479"/>
      <c r="EYE750" s="479"/>
      <c r="EYF750" s="479"/>
      <c r="EYG750" s="479"/>
      <c r="EYH750" s="479"/>
      <c r="EYI750" s="479"/>
      <c r="EYJ750" s="479"/>
      <c r="EYK750" s="479"/>
      <c r="EYL750" s="479"/>
      <c r="EYM750" s="479"/>
      <c r="EYN750" s="479"/>
      <c r="EYO750" s="479"/>
      <c r="EYP750" s="479"/>
      <c r="EYQ750" s="479"/>
      <c r="EYR750" s="479"/>
      <c r="EYS750" s="479"/>
      <c r="EYT750" s="479"/>
      <c r="EYU750" s="479"/>
      <c r="EYV750" s="479"/>
      <c r="EYW750" s="479"/>
      <c r="EYX750" s="479"/>
      <c r="EYY750" s="479"/>
      <c r="EYZ750" s="479"/>
      <c r="EZA750" s="479"/>
      <c r="EZB750" s="479"/>
      <c r="EZC750" s="479"/>
      <c r="EZD750" s="479"/>
      <c r="EZE750" s="479"/>
      <c r="EZF750" s="479"/>
      <c r="EZG750" s="479"/>
      <c r="EZH750" s="479"/>
      <c r="EZI750" s="479"/>
      <c r="EZJ750" s="479"/>
      <c r="EZK750" s="479"/>
      <c r="EZL750" s="479"/>
      <c r="EZM750" s="479"/>
      <c r="EZN750" s="479"/>
      <c r="EZO750" s="479"/>
      <c r="EZP750" s="479"/>
      <c r="EZQ750" s="479"/>
      <c r="EZR750" s="479"/>
      <c r="EZS750" s="479"/>
      <c r="EZT750" s="479"/>
      <c r="EZU750" s="479"/>
      <c r="EZV750" s="479"/>
      <c r="EZW750" s="479"/>
      <c r="EZX750" s="479"/>
      <c r="EZY750" s="479"/>
      <c r="EZZ750" s="479"/>
      <c r="FAA750" s="479"/>
      <c r="FAB750" s="479"/>
      <c r="FAC750" s="479"/>
      <c r="FAD750" s="479"/>
      <c r="FAE750" s="479"/>
      <c r="FAF750" s="479"/>
      <c r="FAG750" s="479"/>
      <c r="FAH750" s="479"/>
      <c r="FAI750" s="479"/>
      <c r="FAJ750" s="479"/>
      <c r="FAK750" s="479"/>
      <c r="FAL750" s="479"/>
      <c r="FAM750" s="479"/>
      <c r="FAN750" s="479"/>
      <c r="FAO750" s="479"/>
      <c r="FAP750" s="479"/>
      <c r="FAQ750" s="479"/>
      <c r="FAR750" s="479"/>
      <c r="FAS750" s="479"/>
      <c r="FAT750" s="479"/>
      <c r="FAU750" s="479"/>
      <c r="FAV750" s="479"/>
      <c r="FAW750" s="479"/>
      <c r="FAX750" s="479"/>
      <c r="FAY750" s="479"/>
      <c r="FAZ750" s="479"/>
      <c r="FBA750" s="479"/>
      <c r="FBB750" s="479"/>
      <c r="FBC750" s="479"/>
      <c r="FBD750" s="479"/>
      <c r="FBE750" s="479"/>
      <c r="FBF750" s="479"/>
      <c r="FBG750" s="479"/>
      <c r="FBH750" s="479"/>
      <c r="FBI750" s="479"/>
      <c r="FBJ750" s="479"/>
      <c r="FBK750" s="479"/>
      <c r="FBL750" s="479"/>
      <c r="FBM750" s="479"/>
      <c r="FBN750" s="479"/>
      <c r="FBO750" s="479"/>
      <c r="FBP750" s="479"/>
      <c r="FBQ750" s="479"/>
      <c r="FBR750" s="479"/>
      <c r="FBS750" s="479"/>
      <c r="FBT750" s="479"/>
      <c r="FBU750" s="479"/>
      <c r="FBV750" s="479"/>
      <c r="FBW750" s="479"/>
      <c r="FBX750" s="479"/>
      <c r="FBY750" s="479"/>
      <c r="FBZ750" s="479"/>
      <c r="FCA750" s="479"/>
      <c r="FCB750" s="479"/>
      <c r="FCC750" s="479"/>
      <c r="FCD750" s="479"/>
      <c r="FCE750" s="479"/>
      <c r="FCF750" s="479"/>
      <c r="FCG750" s="479"/>
      <c r="FCH750" s="479"/>
      <c r="FCI750" s="479"/>
      <c r="FCJ750" s="479"/>
      <c r="FCK750" s="479"/>
      <c r="FCL750" s="479"/>
      <c r="FCM750" s="479"/>
      <c r="FCN750" s="479"/>
      <c r="FCO750" s="479"/>
      <c r="FCP750" s="479"/>
      <c r="FCQ750" s="479"/>
      <c r="FCR750" s="479"/>
      <c r="FCS750" s="479"/>
      <c r="FCT750" s="479"/>
      <c r="FCU750" s="479"/>
      <c r="FCV750" s="479"/>
      <c r="FCW750" s="479"/>
      <c r="FCX750" s="479"/>
      <c r="FCY750" s="479"/>
      <c r="FCZ750" s="479"/>
      <c r="FDA750" s="479"/>
      <c r="FDB750" s="479"/>
      <c r="FDC750" s="479"/>
      <c r="FDD750" s="479"/>
      <c r="FDE750" s="479"/>
      <c r="FDF750" s="479"/>
      <c r="FDG750" s="479"/>
      <c r="FDH750" s="479"/>
      <c r="FDI750" s="479"/>
      <c r="FDJ750" s="479"/>
      <c r="FDK750" s="479"/>
      <c r="FDL750" s="479"/>
      <c r="FDM750" s="479"/>
      <c r="FDN750" s="479"/>
      <c r="FDO750" s="479"/>
      <c r="FDP750" s="479"/>
      <c r="FDQ750" s="479"/>
      <c r="FDR750" s="479"/>
      <c r="FDS750" s="479"/>
      <c r="FDT750" s="479"/>
      <c r="FDU750" s="479"/>
      <c r="FDV750" s="479"/>
      <c r="FDW750" s="479"/>
      <c r="FDX750" s="479"/>
      <c r="FDY750" s="479"/>
      <c r="FDZ750" s="479"/>
      <c r="FEA750" s="479"/>
      <c r="FEB750" s="479"/>
      <c r="FEC750" s="479"/>
      <c r="FED750" s="479"/>
      <c r="FEE750" s="479"/>
      <c r="FEF750" s="479"/>
      <c r="FEG750" s="479"/>
      <c r="FEH750" s="479"/>
      <c r="FEI750" s="479"/>
      <c r="FEJ750" s="479"/>
      <c r="FEK750" s="479"/>
      <c r="FEL750" s="479"/>
      <c r="FEM750" s="479"/>
      <c r="FEN750" s="479"/>
      <c r="FEO750" s="479"/>
      <c r="FEP750" s="479"/>
      <c r="FEQ750" s="479"/>
      <c r="FER750" s="479"/>
      <c r="FES750" s="479"/>
      <c r="FET750" s="479"/>
      <c r="FEU750" s="479"/>
      <c r="FEV750" s="479"/>
      <c r="FEW750" s="479"/>
      <c r="FEX750" s="479"/>
      <c r="FEY750" s="479"/>
      <c r="FEZ750" s="479"/>
      <c r="FFA750" s="479"/>
      <c r="FFB750" s="479"/>
      <c r="FFC750" s="479"/>
      <c r="FFD750" s="479"/>
      <c r="FFE750" s="479"/>
      <c r="FFF750" s="479"/>
      <c r="FFG750" s="479"/>
      <c r="FFH750" s="479"/>
      <c r="FFI750" s="479"/>
      <c r="FFJ750" s="479"/>
      <c r="FFK750" s="479"/>
      <c r="FFL750" s="479"/>
      <c r="FFM750" s="479"/>
      <c r="FFN750" s="479"/>
      <c r="FFO750" s="479"/>
      <c r="FFP750" s="479"/>
      <c r="FFQ750" s="479"/>
      <c r="FFR750" s="479"/>
      <c r="FFS750" s="479"/>
      <c r="FFT750" s="479"/>
      <c r="FFU750" s="479"/>
      <c r="FFV750" s="479"/>
      <c r="FFW750" s="479"/>
      <c r="FFX750" s="479"/>
      <c r="FFY750" s="479"/>
      <c r="FFZ750" s="479"/>
      <c r="FGA750" s="479"/>
      <c r="FGB750" s="479"/>
      <c r="FGC750" s="479"/>
      <c r="FGD750" s="479"/>
      <c r="FGE750" s="479"/>
      <c r="FGF750" s="479"/>
      <c r="FGG750" s="479"/>
      <c r="FGH750" s="479"/>
      <c r="FGI750" s="479"/>
      <c r="FGJ750" s="479"/>
      <c r="FGK750" s="479"/>
      <c r="FGL750" s="479"/>
      <c r="FGM750" s="479"/>
      <c r="FGN750" s="479"/>
      <c r="FGO750" s="479"/>
      <c r="FGP750" s="479"/>
      <c r="FGQ750" s="479"/>
      <c r="FGR750" s="479"/>
      <c r="FGS750" s="479"/>
      <c r="FGT750" s="479"/>
      <c r="FGU750" s="479"/>
      <c r="FGV750" s="479"/>
      <c r="FGW750" s="479"/>
      <c r="FGX750" s="479"/>
      <c r="FGY750" s="479"/>
      <c r="FGZ750" s="479"/>
      <c r="FHA750" s="479"/>
      <c r="FHB750" s="479"/>
      <c r="FHC750" s="479"/>
      <c r="FHD750" s="479"/>
      <c r="FHE750" s="479"/>
      <c r="FHF750" s="479"/>
      <c r="FHG750" s="479"/>
      <c r="FHH750" s="479"/>
      <c r="FHI750" s="479"/>
      <c r="FHJ750" s="479"/>
      <c r="FHK750" s="479"/>
      <c r="FHL750" s="479"/>
      <c r="FHM750" s="479"/>
      <c r="FHN750" s="479"/>
      <c r="FHO750" s="479"/>
      <c r="FHP750" s="479"/>
      <c r="FHQ750" s="479"/>
      <c r="FHR750" s="479"/>
      <c r="FHS750" s="479"/>
      <c r="FHT750" s="479"/>
      <c r="FHU750" s="479"/>
      <c r="FHV750" s="479"/>
      <c r="FHW750" s="479"/>
      <c r="FHX750" s="479"/>
      <c r="FHY750" s="479"/>
      <c r="FHZ750" s="479"/>
      <c r="FIA750" s="479"/>
      <c r="FIB750" s="479"/>
      <c r="FIC750" s="479"/>
      <c r="FID750" s="479"/>
      <c r="FIE750" s="479"/>
      <c r="FIF750" s="479"/>
      <c r="FIG750" s="479"/>
      <c r="FIH750" s="479"/>
      <c r="FII750" s="479"/>
      <c r="FIJ750" s="479"/>
      <c r="FIK750" s="479"/>
      <c r="FIL750" s="479"/>
      <c r="FIM750" s="479"/>
      <c r="FIN750" s="479"/>
      <c r="FIO750" s="479"/>
      <c r="FIP750" s="479"/>
      <c r="FIQ750" s="479"/>
      <c r="FIR750" s="479"/>
      <c r="FIS750" s="479"/>
      <c r="FIT750" s="479"/>
      <c r="FIU750" s="479"/>
      <c r="FIV750" s="479"/>
      <c r="FIW750" s="479"/>
      <c r="FIX750" s="479"/>
      <c r="FIY750" s="479"/>
      <c r="FIZ750" s="479"/>
      <c r="FJA750" s="479"/>
      <c r="FJB750" s="479"/>
      <c r="FJC750" s="479"/>
      <c r="FJD750" s="479"/>
      <c r="FJE750" s="479"/>
      <c r="FJF750" s="479"/>
      <c r="FJG750" s="479"/>
      <c r="FJH750" s="479"/>
      <c r="FJI750" s="479"/>
      <c r="FJJ750" s="479"/>
      <c r="FJK750" s="479"/>
      <c r="FJL750" s="479"/>
      <c r="FJM750" s="479"/>
      <c r="FJN750" s="479"/>
      <c r="FJO750" s="479"/>
      <c r="FJP750" s="479"/>
      <c r="FJQ750" s="479"/>
      <c r="FJR750" s="479"/>
      <c r="FJS750" s="479"/>
      <c r="FJT750" s="479"/>
      <c r="FJU750" s="479"/>
      <c r="FJV750" s="479"/>
      <c r="FJW750" s="479"/>
      <c r="FJX750" s="479"/>
      <c r="FJY750" s="479"/>
      <c r="FJZ750" s="479"/>
      <c r="FKA750" s="479"/>
      <c r="FKB750" s="479"/>
      <c r="FKC750" s="479"/>
      <c r="FKD750" s="479"/>
      <c r="FKE750" s="479"/>
      <c r="FKF750" s="479"/>
      <c r="FKG750" s="479"/>
      <c r="FKH750" s="479"/>
      <c r="FKI750" s="479"/>
      <c r="FKJ750" s="479"/>
      <c r="FKK750" s="479"/>
      <c r="FKL750" s="479"/>
      <c r="FKM750" s="479"/>
      <c r="FKN750" s="479"/>
      <c r="FKO750" s="479"/>
      <c r="FKP750" s="479"/>
      <c r="FKQ750" s="479"/>
      <c r="FKR750" s="479"/>
      <c r="FKS750" s="479"/>
      <c r="FKT750" s="479"/>
      <c r="FKU750" s="479"/>
      <c r="FKV750" s="479"/>
      <c r="FKW750" s="479"/>
      <c r="FKX750" s="479"/>
      <c r="FKY750" s="479"/>
      <c r="FKZ750" s="479"/>
      <c r="FLA750" s="479"/>
      <c r="FLB750" s="479"/>
      <c r="FLC750" s="479"/>
      <c r="FLD750" s="479"/>
      <c r="FLE750" s="479"/>
      <c r="FLF750" s="479"/>
      <c r="FLG750" s="479"/>
      <c r="FLH750" s="479"/>
      <c r="FLI750" s="479"/>
      <c r="FLJ750" s="479"/>
      <c r="FLK750" s="479"/>
      <c r="FLL750" s="479"/>
      <c r="FLM750" s="479"/>
      <c r="FLN750" s="479"/>
      <c r="FLO750" s="479"/>
      <c r="FLP750" s="479"/>
      <c r="FLQ750" s="479"/>
      <c r="FLR750" s="479"/>
      <c r="FLS750" s="479"/>
      <c r="FLT750" s="479"/>
      <c r="FLU750" s="479"/>
      <c r="FLV750" s="479"/>
      <c r="FLW750" s="479"/>
      <c r="FLX750" s="479"/>
      <c r="FLY750" s="479"/>
      <c r="FLZ750" s="479"/>
      <c r="FMA750" s="479"/>
      <c r="FMB750" s="479"/>
      <c r="FMC750" s="479"/>
      <c r="FMD750" s="479"/>
      <c r="FME750" s="479"/>
      <c r="FMF750" s="479"/>
      <c r="FMG750" s="479"/>
      <c r="FMH750" s="479"/>
      <c r="FMI750" s="479"/>
      <c r="FMJ750" s="479"/>
      <c r="FMK750" s="479"/>
      <c r="FML750" s="479"/>
      <c r="FMM750" s="479"/>
      <c r="FMN750" s="479"/>
      <c r="FMO750" s="479"/>
      <c r="FMP750" s="479"/>
      <c r="FMQ750" s="479"/>
      <c r="FMR750" s="479"/>
      <c r="FMS750" s="479"/>
      <c r="FMT750" s="479"/>
      <c r="FMU750" s="479"/>
      <c r="FMV750" s="479"/>
      <c r="FMW750" s="479"/>
      <c r="FMX750" s="479"/>
      <c r="FMY750" s="479"/>
      <c r="FMZ750" s="479"/>
      <c r="FNA750" s="479"/>
      <c r="FNB750" s="479"/>
      <c r="FNC750" s="479"/>
      <c r="FND750" s="479"/>
      <c r="FNE750" s="479"/>
      <c r="FNF750" s="479"/>
      <c r="FNG750" s="479"/>
      <c r="FNH750" s="479"/>
      <c r="FNI750" s="479"/>
      <c r="FNJ750" s="479"/>
      <c r="FNK750" s="479"/>
      <c r="FNL750" s="479"/>
      <c r="FNM750" s="479"/>
      <c r="FNN750" s="479"/>
      <c r="FNO750" s="479"/>
      <c r="FNP750" s="479"/>
      <c r="FNQ750" s="479"/>
      <c r="FNR750" s="479"/>
      <c r="FNS750" s="479"/>
      <c r="FNT750" s="479"/>
      <c r="FNU750" s="479"/>
      <c r="FNV750" s="479"/>
      <c r="FNW750" s="479"/>
      <c r="FNX750" s="479"/>
      <c r="FNY750" s="479"/>
      <c r="FNZ750" s="479"/>
      <c r="FOA750" s="479"/>
      <c r="FOB750" s="479"/>
      <c r="FOC750" s="479"/>
      <c r="FOD750" s="479"/>
      <c r="FOE750" s="479"/>
      <c r="FOF750" s="479"/>
      <c r="FOG750" s="479"/>
      <c r="FOH750" s="479"/>
      <c r="FOI750" s="479"/>
      <c r="FOJ750" s="479"/>
      <c r="FOK750" s="479"/>
      <c r="FOL750" s="479"/>
      <c r="FOM750" s="479"/>
      <c r="FON750" s="479"/>
      <c r="FOO750" s="479"/>
      <c r="FOP750" s="479"/>
      <c r="FOQ750" s="479"/>
      <c r="FOR750" s="479"/>
      <c r="FOS750" s="479"/>
      <c r="FOT750" s="479"/>
      <c r="FOU750" s="479"/>
      <c r="FOV750" s="479"/>
      <c r="FOW750" s="479"/>
      <c r="FOX750" s="479"/>
      <c r="FOY750" s="479"/>
      <c r="FOZ750" s="479"/>
      <c r="FPA750" s="479"/>
      <c r="FPB750" s="479"/>
      <c r="FPC750" s="479"/>
      <c r="FPD750" s="479"/>
      <c r="FPE750" s="479"/>
      <c r="FPF750" s="479"/>
      <c r="FPG750" s="479"/>
      <c r="FPH750" s="479"/>
      <c r="FPI750" s="479"/>
      <c r="FPJ750" s="479"/>
      <c r="FPK750" s="479"/>
      <c r="FPL750" s="479"/>
      <c r="FPM750" s="479"/>
      <c r="FPN750" s="479"/>
      <c r="FPO750" s="479"/>
      <c r="FPP750" s="479"/>
      <c r="FPQ750" s="479"/>
      <c r="FPR750" s="479"/>
      <c r="FPS750" s="479"/>
      <c r="FPT750" s="479"/>
      <c r="FPU750" s="479"/>
      <c r="FPV750" s="479"/>
      <c r="FPW750" s="479"/>
      <c r="FPX750" s="479"/>
      <c r="FPY750" s="479"/>
      <c r="FPZ750" s="479"/>
      <c r="FQA750" s="479"/>
      <c r="FQB750" s="479"/>
      <c r="FQC750" s="479"/>
      <c r="FQD750" s="479"/>
      <c r="FQE750" s="479"/>
      <c r="FQF750" s="479"/>
      <c r="FQG750" s="479"/>
      <c r="FQH750" s="479"/>
      <c r="FQI750" s="479"/>
      <c r="FQJ750" s="479"/>
      <c r="FQK750" s="479"/>
      <c r="FQL750" s="479"/>
      <c r="FQM750" s="479"/>
      <c r="FQN750" s="479"/>
      <c r="FQO750" s="479"/>
      <c r="FQP750" s="479"/>
      <c r="FQQ750" s="479"/>
      <c r="FQR750" s="479"/>
      <c r="FQS750" s="479"/>
      <c r="FQT750" s="479"/>
      <c r="FQU750" s="479"/>
      <c r="FQV750" s="479"/>
      <c r="FQW750" s="479"/>
      <c r="FQX750" s="479"/>
      <c r="FQY750" s="479"/>
      <c r="FQZ750" s="479"/>
      <c r="FRA750" s="479"/>
      <c r="FRB750" s="479"/>
      <c r="FRC750" s="479"/>
      <c r="FRD750" s="479"/>
      <c r="FRE750" s="479"/>
      <c r="FRF750" s="479"/>
      <c r="FRG750" s="479"/>
      <c r="FRH750" s="479"/>
      <c r="FRI750" s="479"/>
      <c r="FRJ750" s="479"/>
      <c r="FRK750" s="479"/>
      <c r="FRL750" s="479"/>
      <c r="FRM750" s="479"/>
      <c r="FRN750" s="479"/>
      <c r="FRO750" s="479"/>
      <c r="FRP750" s="479"/>
      <c r="FRQ750" s="479"/>
      <c r="FRR750" s="479"/>
      <c r="FRS750" s="479"/>
      <c r="FRT750" s="479"/>
      <c r="FRU750" s="479"/>
      <c r="FRV750" s="479"/>
      <c r="FRW750" s="479"/>
      <c r="FRX750" s="479"/>
      <c r="FRY750" s="479"/>
      <c r="FRZ750" s="479"/>
      <c r="FSA750" s="479"/>
      <c r="FSB750" s="479"/>
      <c r="FSC750" s="479"/>
      <c r="FSD750" s="479"/>
      <c r="FSE750" s="479"/>
      <c r="FSF750" s="479"/>
      <c r="FSG750" s="479"/>
      <c r="FSH750" s="479"/>
      <c r="FSI750" s="479"/>
      <c r="FSJ750" s="479"/>
      <c r="FSK750" s="479"/>
      <c r="FSL750" s="479"/>
      <c r="FSM750" s="479"/>
      <c r="FSN750" s="479"/>
      <c r="FSO750" s="479"/>
      <c r="FSP750" s="479"/>
      <c r="FSQ750" s="479"/>
      <c r="FSR750" s="479"/>
      <c r="FSS750" s="479"/>
      <c r="FST750" s="479"/>
      <c r="FSU750" s="479"/>
      <c r="FSV750" s="479"/>
      <c r="FSW750" s="479"/>
      <c r="FSX750" s="479"/>
      <c r="FSY750" s="479"/>
      <c r="FSZ750" s="479"/>
      <c r="FTA750" s="479"/>
      <c r="FTB750" s="479"/>
      <c r="FTC750" s="479"/>
      <c r="FTD750" s="479"/>
      <c r="FTE750" s="479"/>
      <c r="FTF750" s="479"/>
      <c r="FTG750" s="479"/>
      <c r="FTH750" s="479"/>
      <c r="FTI750" s="479"/>
      <c r="FTJ750" s="479"/>
      <c r="FTK750" s="479"/>
      <c r="FTL750" s="479"/>
      <c r="FTM750" s="479"/>
      <c r="FTN750" s="479"/>
      <c r="FTO750" s="479"/>
      <c r="FTP750" s="479"/>
      <c r="FTQ750" s="479"/>
      <c r="FTR750" s="479"/>
      <c r="FTS750" s="479"/>
      <c r="FTT750" s="479"/>
      <c r="FTU750" s="479"/>
      <c r="FTV750" s="479"/>
      <c r="FTW750" s="479"/>
      <c r="FTX750" s="479"/>
      <c r="FTY750" s="479"/>
      <c r="FTZ750" s="479"/>
      <c r="FUA750" s="479"/>
      <c r="FUB750" s="479"/>
      <c r="FUC750" s="479"/>
      <c r="FUD750" s="479"/>
      <c r="FUE750" s="479"/>
      <c r="FUF750" s="479"/>
      <c r="FUG750" s="479"/>
      <c r="FUH750" s="479"/>
      <c r="FUI750" s="479"/>
      <c r="FUJ750" s="479"/>
      <c r="FUK750" s="479"/>
      <c r="FUL750" s="479"/>
      <c r="FUM750" s="479"/>
      <c r="FUN750" s="479"/>
      <c r="FUO750" s="479"/>
      <c r="FUP750" s="479"/>
      <c r="FUQ750" s="479"/>
      <c r="FUR750" s="479"/>
      <c r="FUS750" s="479"/>
      <c r="FUT750" s="479"/>
      <c r="FUU750" s="479"/>
      <c r="FUV750" s="479"/>
      <c r="FUW750" s="479"/>
      <c r="FUX750" s="479"/>
      <c r="FUY750" s="479"/>
      <c r="FUZ750" s="479"/>
      <c r="FVA750" s="479"/>
      <c r="FVB750" s="479"/>
      <c r="FVC750" s="479"/>
      <c r="FVD750" s="479"/>
      <c r="FVE750" s="479"/>
      <c r="FVF750" s="479"/>
      <c r="FVG750" s="479"/>
      <c r="FVH750" s="479"/>
      <c r="FVI750" s="479"/>
      <c r="FVJ750" s="479"/>
      <c r="FVK750" s="479"/>
      <c r="FVL750" s="479"/>
      <c r="FVM750" s="479"/>
      <c r="FVN750" s="479"/>
      <c r="FVO750" s="479"/>
      <c r="FVP750" s="479"/>
      <c r="FVQ750" s="479"/>
      <c r="FVR750" s="479"/>
      <c r="FVS750" s="479"/>
      <c r="FVT750" s="479"/>
      <c r="FVU750" s="479"/>
      <c r="FVV750" s="479"/>
      <c r="FVW750" s="479"/>
      <c r="FVX750" s="479"/>
      <c r="FVY750" s="479"/>
      <c r="FVZ750" s="479"/>
      <c r="FWA750" s="479"/>
      <c r="FWB750" s="479"/>
      <c r="FWC750" s="479"/>
      <c r="FWD750" s="479"/>
      <c r="FWE750" s="479"/>
      <c r="FWF750" s="479"/>
      <c r="FWG750" s="479"/>
      <c r="FWH750" s="479"/>
      <c r="FWI750" s="479"/>
      <c r="FWJ750" s="479"/>
      <c r="FWK750" s="479"/>
      <c r="FWL750" s="479"/>
      <c r="FWM750" s="479"/>
      <c r="FWN750" s="479"/>
      <c r="FWO750" s="479"/>
      <c r="FWP750" s="479"/>
      <c r="FWQ750" s="479"/>
      <c r="FWR750" s="479"/>
      <c r="FWS750" s="479"/>
      <c r="FWT750" s="479"/>
      <c r="FWU750" s="479"/>
      <c r="FWV750" s="479"/>
      <c r="FWW750" s="479"/>
      <c r="FWX750" s="479"/>
      <c r="FWY750" s="479"/>
      <c r="FWZ750" s="479"/>
      <c r="FXA750" s="479"/>
      <c r="FXB750" s="479"/>
      <c r="FXC750" s="479"/>
      <c r="FXD750" s="479"/>
      <c r="FXE750" s="479"/>
      <c r="FXF750" s="479"/>
      <c r="FXG750" s="479"/>
      <c r="FXH750" s="479"/>
      <c r="FXI750" s="479"/>
      <c r="FXJ750" s="479"/>
      <c r="FXK750" s="479"/>
      <c r="FXL750" s="479"/>
      <c r="FXM750" s="479"/>
      <c r="FXN750" s="479"/>
      <c r="FXO750" s="479"/>
      <c r="FXP750" s="479"/>
      <c r="FXQ750" s="479"/>
      <c r="FXR750" s="479"/>
      <c r="FXS750" s="479"/>
      <c r="FXT750" s="479"/>
      <c r="FXU750" s="479"/>
      <c r="FXV750" s="479"/>
      <c r="FXW750" s="479"/>
      <c r="FXX750" s="479"/>
      <c r="FXY750" s="479"/>
      <c r="FXZ750" s="479"/>
      <c r="FYA750" s="479"/>
      <c r="FYB750" s="479"/>
      <c r="FYC750" s="479"/>
      <c r="FYD750" s="479"/>
      <c r="FYE750" s="479"/>
      <c r="FYF750" s="479"/>
      <c r="FYG750" s="479"/>
      <c r="FYH750" s="479"/>
      <c r="FYI750" s="479"/>
      <c r="FYJ750" s="479"/>
      <c r="FYK750" s="479"/>
      <c r="FYL750" s="479"/>
      <c r="FYM750" s="479"/>
      <c r="FYN750" s="479"/>
      <c r="FYO750" s="479"/>
      <c r="FYP750" s="479"/>
      <c r="FYQ750" s="479"/>
      <c r="FYR750" s="479"/>
      <c r="FYS750" s="479"/>
      <c r="FYT750" s="479"/>
      <c r="FYU750" s="479"/>
      <c r="FYV750" s="479"/>
      <c r="FYW750" s="479"/>
      <c r="FYX750" s="479"/>
      <c r="FYY750" s="479"/>
      <c r="FYZ750" s="479"/>
      <c r="FZA750" s="479"/>
      <c r="FZB750" s="479"/>
      <c r="FZC750" s="479"/>
      <c r="FZD750" s="479"/>
      <c r="FZE750" s="479"/>
      <c r="FZF750" s="479"/>
      <c r="FZG750" s="479"/>
      <c r="FZH750" s="479"/>
      <c r="FZI750" s="479"/>
      <c r="FZJ750" s="479"/>
      <c r="FZK750" s="479"/>
      <c r="FZL750" s="479"/>
      <c r="FZM750" s="479"/>
      <c r="FZN750" s="479"/>
      <c r="FZO750" s="479"/>
      <c r="FZP750" s="479"/>
      <c r="FZQ750" s="479"/>
      <c r="FZR750" s="479"/>
      <c r="FZS750" s="479"/>
      <c r="FZT750" s="479"/>
      <c r="FZU750" s="479"/>
      <c r="FZV750" s="479"/>
      <c r="FZW750" s="479"/>
      <c r="FZX750" s="479"/>
      <c r="FZY750" s="479"/>
      <c r="FZZ750" s="479"/>
      <c r="GAA750" s="479"/>
      <c r="GAB750" s="479"/>
      <c r="GAC750" s="479"/>
      <c r="GAD750" s="479"/>
      <c r="GAE750" s="479"/>
      <c r="GAF750" s="479"/>
      <c r="GAG750" s="479"/>
      <c r="GAH750" s="479"/>
      <c r="GAI750" s="479"/>
      <c r="GAJ750" s="479"/>
      <c r="GAK750" s="479"/>
      <c r="GAL750" s="479"/>
      <c r="GAM750" s="479"/>
      <c r="GAN750" s="479"/>
      <c r="GAO750" s="479"/>
      <c r="GAP750" s="479"/>
      <c r="GAQ750" s="479"/>
      <c r="GAR750" s="479"/>
      <c r="GAS750" s="479"/>
      <c r="GAT750" s="479"/>
      <c r="GAU750" s="479"/>
      <c r="GAV750" s="479"/>
      <c r="GAW750" s="479"/>
      <c r="GAX750" s="479"/>
      <c r="GAY750" s="479"/>
      <c r="GAZ750" s="479"/>
      <c r="GBA750" s="479"/>
      <c r="GBB750" s="479"/>
      <c r="GBC750" s="479"/>
      <c r="GBD750" s="479"/>
      <c r="GBE750" s="479"/>
      <c r="GBF750" s="479"/>
      <c r="GBG750" s="479"/>
      <c r="GBH750" s="479"/>
      <c r="GBI750" s="479"/>
      <c r="GBJ750" s="479"/>
      <c r="GBK750" s="479"/>
      <c r="GBL750" s="479"/>
      <c r="GBM750" s="479"/>
      <c r="GBN750" s="479"/>
      <c r="GBO750" s="479"/>
      <c r="GBP750" s="479"/>
      <c r="GBQ750" s="479"/>
      <c r="GBR750" s="479"/>
      <c r="GBS750" s="479"/>
      <c r="GBT750" s="479"/>
      <c r="GBU750" s="479"/>
      <c r="GBV750" s="479"/>
      <c r="GBW750" s="479"/>
      <c r="GBX750" s="479"/>
      <c r="GBY750" s="479"/>
      <c r="GBZ750" s="479"/>
      <c r="GCA750" s="479"/>
      <c r="GCB750" s="479"/>
      <c r="GCC750" s="479"/>
      <c r="GCD750" s="479"/>
      <c r="GCE750" s="479"/>
      <c r="GCF750" s="479"/>
      <c r="GCG750" s="479"/>
      <c r="GCH750" s="479"/>
      <c r="GCI750" s="479"/>
      <c r="GCJ750" s="479"/>
      <c r="GCK750" s="479"/>
      <c r="GCL750" s="479"/>
      <c r="GCM750" s="479"/>
      <c r="GCN750" s="479"/>
      <c r="GCO750" s="479"/>
      <c r="GCP750" s="479"/>
      <c r="GCQ750" s="479"/>
      <c r="GCR750" s="479"/>
      <c r="GCS750" s="479"/>
      <c r="GCT750" s="479"/>
      <c r="GCU750" s="479"/>
      <c r="GCV750" s="479"/>
      <c r="GCW750" s="479"/>
      <c r="GCX750" s="479"/>
      <c r="GCY750" s="479"/>
      <c r="GCZ750" s="479"/>
      <c r="GDA750" s="479"/>
      <c r="GDB750" s="479"/>
      <c r="GDC750" s="479"/>
      <c r="GDD750" s="479"/>
      <c r="GDE750" s="479"/>
      <c r="GDF750" s="479"/>
      <c r="GDG750" s="479"/>
      <c r="GDH750" s="479"/>
      <c r="GDI750" s="479"/>
      <c r="GDJ750" s="479"/>
      <c r="GDK750" s="479"/>
      <c r="GDL750" s="479"/>
      <c r="GDM750" s="479"/>
      <c r="GDN750" s="479"/>
      <c r="GDO750" s="479"/>
      <c r="GDP750" s="479"/>
      <c r="GDQ750" s="479"/>
      <c r="GDR750" s="479"/>
      <c r="GDS750" s="479"/>
      <c r="GDT750" s="479"/>
      <c r="GDU750" s="479"/>
      <c r="GDV750" s="479"/>
      <c r="GDW750" s="479"/>
      <c r="GDX750" s="479"/>
      <c r="GDY750" s="479"/>
      <c r="GDZ750" s="479"/>
      <c r="GEA750" s="479"/>
      <c r="GEB750" s="479"/>
      <c r="GEC750" s="479"/>
      <c r="GED750" s="479"/>
      <c r="GEE750" s="479"/>
      <c r="GEF750" s="479"/>
      <c r="GEG750" s="479"/>
      <c r="GEH750" s="479"/>
      <c r="GEI750" s="479"/>
      <c r="GEJ750" s="479"/>
      <c r="GEK750" s="479"/>
      <c r="GEL750" s="479"/>
      <c r="GEM750" s="479"/>
      <c r="GEN750" s="479"/>
      <c r="GEO750" s="479"/>
      <c r="GEP750" s="479"/>
      <c r="GEQ750" s="479"/>
      <c r="GER750" s="479"/>
      <c r="GES750" s="479"/>
      <c r="GET750" s="479"/>
      <c r="GEU750" s="479"/>
      <c r="GEV750" s="479"/>
      <c r="GEW750" s="479"/>
      <c r="GEX750" s="479"/>
      <c r="GEY750" s="479"/>
      <c r="GEZ750" s="479"/>
      <c r="GFA750" s="479"/>
      <c r="GFB750" s="479"/>
      <c r="GFC750" s="479"/>
      <c r="GFD750" s="479"/>
      <c r="GFE750" s="479"/>
      <c r="GFF750" s="479"/>
      <c r="GFG750" s="479"/>
      <c r="GFH750" s="479"/>
      <c r="GFI750" s="479"/>
      <c r="GFJ750" s="479"/>
      <c r="GFK750" s="479"/>
      <c r="GFL750" s="479"/>
      <c r="GFM750" s="479"/>
      <c r="GFN750" s="479"/>
      <c r="GFO750" s="479"/>
      <c r="GFP750" s="479"/>
      <c r="GFQ750" s="479"/>
      <c r="GFR750" s="479"/>
      <c r="GFS750" s="479"/>
      <c r="GFT750" s="479"/>
      <c r="GFU750" s="479"/>
      <c r="GFV750" s="479"/>
      <c r="GFW750" s="479"/>
      <c r="GFX750" s="479"/>
      <c r="GFY750" s="479"/>
      <c r="GFZ750" s="479"/>
      <c r="GGA750" s="479"/>
      <c r="GGB750" s="479"/>
      <c r="GGC750" s="479"/>
      <c r="GGD750" s="479"/>
      <c r="GGE750" s="479"/>
      <c r="GGF750" s="479"/>
      <c r="GGG750" s="479"/>
      <c r="GGH750" s="479"/>
      <c r="GGI750" s="479"/>
      <c r="GGJ750" s="479"/>
      <c r="GGK750" s="479"/>
      <c r="GGL750" s="479"/>
      <c r="GGM750" s="479"/>
      <c r="GGN750" s="479"/>
      <c r="GGO750" s="479"/>
      <c r="GGP750" s="479"/>
      <c r="GGQ750" s="479"/>
      <c r="GGR750" s="479"/>
      <c r="GGS750" s="479"/>
      <c r="GGT750" s="479"/>
      <c r="GGU750" s="479"/>
      <c r="GGV750" s="479"/>
      <c r="GGW750" s="479"/>
      <c r="GGX750" s="479"/>
      <c r="GGY750" s="479"/>
      <c r="GGZ750" s="479"/>
      <c r="GHA750" s="479"/>
      <c r="GHB750" s="479"/>
      <c r="GHC750" s="479"/>
      <c r="GHD750" s="479"/>
      <c r="GHE750" s="479"/>
      <c r="GHF750" s="479"/>
      <c r="GHG750" s="479"/>
      <c r="GHH750" s="479"/>
      <c r="GHI750" s="479"/>
      <c r="GHJ750" s="479"/>
      <c r="GHK750" s="479"/>
      <c r="GHL750" s="479"/>
      <c r="GHM750" s="479"/>
      <c r="GHN750" s="479"/>
      <c r="GHO750" s="479"/>
      <c r="GHP750" s="479"/>
      <c r="GHQ750" s="479"/>
      <c r="GHR750" s="479"/>
      <c r="GHS750" s="479"/>
      <c r="GHT750" s="479"/>
      <c r="GHU750" s="479"/>
      <c r="GHV750" s="479"/>
      <c r="GHW750" s="479"/>
      <c r="GHX750" s="479"/>
      <c r="GHY750" s="479"/>
      <c r="GHZ750" s="479"/>
      <c r="GIA750" s="479"/>
      <c r="GIB750" s="479"/>
      <c r="GIC750" s="479"/>
      <c r="GID750" s="479"/>
      <c r="GIE750" s="479"/>
      <c r="GIF750" s="479"/>
      <c r="GIG750" s="479"/>
      <c r="GIH750" s="479"/>
      <c r="GII750" s="479"/>
      <c r="GIJ750" s="479"/>
      <c r="GIK750" s="479"/>
      <c r="GIL750" s="479"/>
      <c r="GIM750" s="479"/>
      <c r="GIN750" s="479"/>
      <c r="GIO750" s="479"/>
      <c r="GIP750" s="479"/>
      <c r="GIQ750" s="479"/>
      <c r="GIR750" s="479"/>
      <c r="GIS750" s="479"/>
      <c r="GIT750" s="479"/>
      <c r="GIU750" s="479"/>
      <c r="GIV750" s="479"/>
      <c r="GIW750" s="479"/>
      <c r="GIX750" s="479"/>
      <c r="GIY750" s="479"/>
      <c r="GIZ750" s="479"/>
      <c r="GJA750" s="479"/>
      <c r="GJB750" s="479"/>
      <c r="GJC750" s="479"/>
      <c r="GJD750" s="479"/>
      <c r="GJE750" s="479"/>
      <c r="GJF750" s="479"/>
      <c r="GJG750" s="479"/>
      <c r="GJH750" s="479"/>
      <c r="GJI750" s="479"/>
      <c r="GJJ750" s="479"/>
      <c r="GJK750" s="479"/>
      <c r="GJL750" s="479"/>
      <c r="GJM750" s="479"/>
      <c r="GJN750" s="479"/>
      <c r="GJO750" s="479"/>
      <c r="GJP750" s="479"/>
      <c r="GJQ750" s="479"/>
      <c r="GJR750" s="479"/>
      <c r="GJS750" s="479"/>
      <c r="GJT750" s="479"/>
      <c r="GJU750" s="479"/>
      <c r="GJV750" s="479"/>
      <c r="GJW750" s="479"/>
      <c r="GJX750" s="479"/>
      <c r="GJY750" s="479"/>
      <c r="GJZ750" s="479"/>
      <c r="GKA750" s="479"/>
      <c r="GKB750" s="479"/>
      <c r="GKC750" s="479"/>
      <c r="GKD750" s="479"/>
      <c r="GKE750" s="479"/>
      <c r="GKF750" s="479"/>
      <c r="GKG750" s="479"/>
      <c r="GKH750" s="479"/>
      <c r="GKI750" s="479"/>
      <c r="GKJ750" s="479"/>
      <c r="GKK750" s="479"/>
      <c r="GKL750" s="479"/>
      <c r="GKM750" s="479"/>
      <c r="GKN750" s="479"/>
      <c r="GKO750" s="479"/>
      <c r="GKP750" s="479"/>
      <c r="GKQ750" s="479"/>
      <c r="GKR750" s="479"/>
      <c r="GKS750" s="479"/>
      <c r="GKT750" s="479"/>
      <c r="GKU750" s="479"/>
      <c r="GKV750" s="479"/>
      <c r="GKW750" s="479"/>
      <c r="GKX750" s="479"/>
      <c r="GKY750" s="479"/>
      <c r="GKZ750" s="479"/>
      <c r="GLA750" s="479"/>
      <c r="GLB750" s="479"/>
      <c r="GLC750" s="479"/>
      <c r="GLD750" s="479"/>
      <c r="GLE750" s="479"/>
      <c r="GLF750" s="479"/>
      <c r="GLG750" s="479"/>
      <c r="GLH750" s="479"/>
      <c r="GLI750" s="479"/>
      <c r="GLJ750" s="479"/>
      <c r="GLK750" s="479"/>
      <c r="GLL750" s="479"/>
      <c r="GLM750" s="479"/>
      <c r="GLN750" s="479"/>
      <c r="GLO750" s="479"/>
      <c r="GLP750" s="479"/>
      <c r="GLQ750" s="479"/>
      <c r="GLR750" s="479"/>
      <c r="GLS750" s="479"/>
      <c r="GLT750" s="479"/>
      <c r="GLU750" s="479"/>
      <c r="GLV750" s="479"/>
      <c r="GLW750" s="479"/>
      <c r="GLX750" s="479"/>
      <c r="GLY750" s="479"/>
      <c r="GLZ750" s="479"/>
      <c r="GMA750" s="479"/>
      <c r="GMB750" s="479"/>
      <c r="GMC750" s="479"/>
      <c r="GMD750" s="479"/>
      <c r="GME750" s="479"/>
      <c r="GMF750" s="479"/>
      <c r="GMG750" s="479"/>
      <c r="GMH750" s="479"/>
      <c r="GMI750" s="479"/>
      <c r="GMJ750" s="479"/>
      <c r="GMK750" s="479"/>
      <c r="GML750" s="479"/>
      <c r="GMM750" s="479"/>
      <c r="GMN750" s="479"/>
      <c r="GMO750" s="479"/>
      <c r="GMP750" s="479"/>
      <c r="GMQ750" s="479"/>
      <c r="GMR750" s="479"/>
      <c r="GMS750" s="479"/>
      <c r="GMT750" s="479"/>
      <c r="GMU750" s="479"/>
      <c r="GMV750" s="479"/>
      <c r="GMW750" s="479"/>
      <c r="GMX750" s="479"/>
      <c r="GMY750" s="479"/>
      <c r="GMZ750" s="479"/>
      <c r="GNA750" s="479"/>
      <c r="GNB750" s="479"/>
      <c r="GNC750" s="479"/>
      <c r="GND750" s="479"/>
      <c r="GNE750" s="479"/>
      <c r="GNF750" s="479"/>
      <c r="GNG750" s="479"/>
      <c r="GNH750" s="479"/>
      <c r="GNI750" s="479"/>
      <c r="GNJ750" s="479"/>
      <c r="GNK750" s="479"/>
      <c r="GNL750" s="479"/>
      <c r="GNM750" s="479"/>
      <c r="GNN750" s="479"/>
      <c r="GNO750" s="479"/>
      <c r="GNP750" s="479"/>
      <c r="GNQ750" s="479"/>
      <c r="GNR750" s="479"/>
      <c r="GNS750" s="479"/>
      <c r="GNT750" s="479"/>
      <c r="GNU750" s="479"/>
      <c r="GNV750" s="479"/>
      <c r="GNW750" s="479"/>
      <c r="GNX750" s="479"/>
      <c r="GNY750" s="479"/>
      <c r="GNZ750" s="479"/>
      <c r="GOA750" s="479"/>
      <c r="GOB750" s="479"/>
      <c r="GOC750" s="479"/>
      <c r="GOD750" s="479"/>
      <c r="GOE750" s="479"/>
      <c r="GOF750" s="479"/>
      <c r="GOG750" s="479"/>
      <c r="GOH750" s="479"/>
      <c r="GOI750" s="479"/>
      <c r="GOJ750" s="479"/>
      <c r="GOK750" s="479"/>
      <c r="GOL750" s="479"/>
      <c r="GOM750" s="479"/>
      <c r="GON750" s="479"/>
      <c r="GOO750" s="479"/>
      <c r="GOP750" s="479"/>
      <c r="GOQ750" s="479"/>
      <c r="GOR750" s="479"/>
      <c r="GOS750" s="479"/>
      <c r="GOT750" s="479"/>
      <c r="GOU750" s="479"/>
      <c r="GOV750" s="479"/>
      <c r="GOW750" s="479"/>
      <c r="GOX750" s="479"/>
      <c r="GOY750" s="479"/>
      <c r="GOZ750" s="479"/>
      <c r="GPA750" s="479"/>
      <c r="GPB750" s="479"/>
      <c r="GPC750" s="479"/>
      <c r="GPD750" s="479"/>
      <c r="GPE750" s="479"/>
      <c r="GPF750" s="479"/>
      <c r="GPG750" s="479"/>
      <c r="GPH750" s="479"/>
      <c r="GPI750" s="479"/>
      <c r="GPJ750" s="479"/>
      <c r="GPK750" s="479"/>
      <c r="GPL750" s="479"/>
      <c r="GPM750" s="479"/>
      <c r="GPN750" s="479"/>
      <c r="GPO750" s="479"/>
      <c r="GPP750" s="479"/>
      <c r="GPQ750" s="479"/>
      <c r="GPR750" s="479"/>
      <c r="GPS750" s="479"/>
      <c r="GPT750" s="479"/>
      <c r="GPU750" s="479"/>
      <c r="GPV750" s="479"/>
      <c r="GPW750" s="479"/>
      <c r="GPX750" s="479"/>
      <c r="GPY750" s="479"/>
      <c r="GPZ750" s="479"/>
      <c r="GQA750" s="479"/>
      <c r="GQB750" s="479"/>
      <c r="GQC750" s="479"/>
      <c r="GQD750" s="479"/>
      <c r="GQE750" s="479"/>
      <c r="GQF750" s="479"/>
      <c r="GQG750" s="479"/>
      <c r="GQH750" s="479"/>
      <c r="GQI750" s="479"/>
      <c r="GQJ750" s="479"/>
      <c r="GQK750" s="479"/>
      <c r="GQL750" s="479"/>
      <c r="GQM750" s="479"/>
      <c r="GQN750" s="479"/>
      <c r="GQO750" s="479"/>
      <c r="GQP750" s="479"/>
      <c r="GQQ750" s="479"/>
      <c r="GQR750" s="479"/>
      <c r="GQS750" s="479"/>
      <c r="GQT750" s="479"/>
      <c r="GQU750" s="479"/>
      <c r="GQV750" s="479"/>
      <c r="GQW750" s="479"/>
      <c r="GQX750" s="479"/>
      <c r="GQY750" s="479"/>
      <c r="GQZ750" s="479"/>
      <c r="GRA750" s="479"/>
      <c r="GRB750" s="479"/>
      <c r="GRC750" s="479"/>
      <c r="GRD750" s="479"/>
      <c r="GRE750" s="479"/>
      <c r="GRF750" s="479"/>
      <c r="GRG750" s="479"/>
      <c r="GRH750" s="479"/>
      <c r="GRI750" s="479"/>
      <c r="GRJ750" s="479"/>
      <c r="GRK750" s="479"/>
      <c r="GRL750" s="479"/>
      <c r="GRM750" s="479"/>
      <c r="GRN750" s="479"/>
      <c r="GRO750" s="479"/>
      <c r="GRP750" s="479"/>
      <c r="GRQ750" s="479"/>
      <c r="GRR750" s="479"/>
      <c r="GRS750" s="479"/>
      <c r="GRT750" s="479"/>
      <c r="GRU750" s="479"/>
      <c r="GRV750" s="479"/>
      <c r="GRW750" s="479"/>
      <c r="GRX750" s="479"/>
      <c r="GRY750" s="479"/>
      <c r="GRZ750" s="479"/>
      <c r="GSA750" s="479"/>
      <c r="GSB750" s="479"/>
      <c r="GSC750" s="479"/>
      <c r="GSD750" s="479"/>
      <c r="GSE750" s="479"/>
      <c r="GSF750" s="479"/>
      <c r="GSG750" s="479"/>
      <c r="GSH750" s="479"/>
      <c r="GSI750" s="479"/>
      <c r="GSJ750" s="479"/>
      <c r="GSK750" s="479"/>
      <c r="GSL750" s="479"/>
      <c r="GSM750" s="479"/>
      <c r="GSN750" s="479"/>
      <c r="GSO750" s="479"/>
      <c r="GSP750" s="479"/>
      <c r="GSQ750" s="479"/>
      <c r="GSR750" s="479"/>
      <c r="GSS750" s="479"/>
      <c r="GST750" s="479"/>
      <c r="GSU750" s="479"/>
      <c r="GSV750" s="479"/>
      <c r="GSW750" s="479"/>
      <c r="GSX750" s="479"/>
      <c r="GSY750" s="479"/>
      <c r="GSZ750" s="479"/>
      <c r="GTA750" s="479"/>
      <c r="GTB750" s="479"/>
      <c r="GTC750" s="479"/>
      <c r="GTD750" s="479"/>
      <c r="GTE750" s="479"/>
      <c r="GTF750" s="479"/>
      <c r="GTG750" s="479"/>
      <c r="GTH750" s="479"/>
      <c r="GTI750" s="479"/>
      <c r="GTJ750" s="479"/>
      <c r="GTK750" s="479"/>
      <c r="GTL750" s="479"/>
      <c r="GTM750" s="479"/>
      <c r="GTN750" s="479"/>
      <c r="GTO750" s="479"/>
      <c r="GTP750" s="479"/>
      <c r="GTQ750" s="479"/>
      <c r="GTR750" s="479"/>
      <c r="GTS750" s="479"/>
      <c r="GTT750" s="479"/>
      <c r="GTU750" s="479"/>
      <c r="GTV750" s="479"/>
      <c r="GTW750" s="479"/>
      <c r="GTX750" s="479"/>
      <c r="GTY750" s="479"/>
      <c r="GTZ750" s="479"/>
      <c r="GUA750" s="479"/>
      <c r="GUB750" s="479"/>
      <c r="GUC750" s="479"/>
      <c r="GUD750" s="479"/>
      <c r="GUE750" s="479"/>
      <c r="GUF750" s="479"/>
      <c r="GUG750" s="479"/>
      <c r="GUH750" s="479"/>
      <c r="GUI750" s="479"/>
      <c r="GUJ750" s="479"/>
      <c r="GUK750" s="479"/>
      <c r="GUL750" s="479"/>
      <c r="GUM750" s="479"/>
      <c r="GUN750" s="479"/>
      <c r="GUO750" s="479"/>
      <c r="GUP750" s="479"/>
      <c r="GUQ750" s="479"/>
      <c r="GUR750" s="479"/>
      <c r="GUS750" s="479"/>
      <c r="GUT750" s="479"/>
      <c r="GUU750" s="479"/>
      <c r="GUV750" s="479"/>
      <c r="GUW750" s="479"/>
      <c r="GUX750" s="479"/>
      <c r="GUY750" s="479"/>
      <c r="GUZ750" s="479"/>
      <c r="GVA750" s="479"/>
      <c r="GVB750" s="479"/>
      <c r="GVC750" s="479"/>
      <c r="GVD750" s="479"/>
      <c r="GVE750" s="479"/>
      <c r="GVF750" s="479"/>
      <c r="GVG750" s="479"/>
      <c r="GVH750" s="479"/>
      <c r="GVI750" s="479"/>
      <c r="GVJ750" s="479"/>
      <c r="GVK750" s="479"/>
      <c r="GVL750" s="479"/>
      <c r="GVM750" s="479"/>
      <c r="GVN750" s="479"/>
      <c r="GVO750" s="479"/>
      <c r="GVP750" s="479"/>
      <c r="GVQ750" s="479"/>
      <c r="GVR750" s="479"/>
      <c r="GVS750" s="479"/>
      <c r="GVT750" s="479"/>
      <c r="GVU750" s="479"/>
      <c r="GVV750" s="479"/>
      <c r="GVW750" s="479"/>
      <c r="GVX750" s="479"/>
      <c r="GVY750" s="479"/>
      <c r="GVZ750" s="479"/>
      <c r="GWA750" s="479"/>
      <c r="GWB750" s="479"/>
      <c r="GWC750" s="479"/>
      <c r="GWD750" s="479"/>
      <c r="GWE750" s="479"/>
      <c r="GWF750" s="479"/>
      <c r="GWG750" s="479"/>
      <c r="GWH750" s="479"/>
      <c r="GWI750" s="479"/>
      <c r="GWJ750" s="479"/>
      <c r="GWK750" s="479"/>
      <c r="GWL750" s="479"/>
      <c r="GWM750" s="479"/>
      <c r="GWN750" s="479"/>
      <c r="GWO750" s="479"/>
      <c r="GWP750" s="479"/>
      <c r="GWQ750" s="479"/>
      <c r="GWR750" s="479"/>
      <c r="GWS750" s="479"/>
      <c r="GWT750" s="479"/>
      <c r="GWU750" s="479"/>
      <c r="GWV750" s="479"/>
      <c r="GWW750" s="479"/>
      <c r="GWX750" s="479"/>
      <c r="GWY750" s="479"/>
      <c r="GWZ750" s="479"/>
      <c r="GXA750" s="479"/>
      <c r="GXB750" s="479"/>
      <c r="GXC750" s="479"/>
      <c r="GXD750" s="479"/>
      <c r="GXE750" s="479"/>
      <c r="GXF750" s="479"/>
      <c r="GXG750" s="479"/>
      <c r="GXH750" s="479"/>
      <c r="GXI750" s="479"/>
      <c r="GXJ750" s="479"/>
      <c r="GXK750" s="479"/>
      <c r="GXL750" s="479"/>
      <c r="GXM750" s="479"/>
      <c r="GXN750" s="479"/>
      <c r="GXO750" s="479"/>
      <c r="GXP750" s="479"/>
      <c r="GXQ750" s="479"/>
      <c r="GXR750" s="479"/>
      <c r="GXS750" s="479"/>
      <c r="GXT750" s="479"/>
      <c r="GXU750" s="479"/>
      <c r="GXV750" s="479"/>
      <c r="GXW750" s="479"/>
      <c r="GXX750" s="479"/>
      <c r="GXY750" s="479"/>
      <c r="GXZ750" s="479"/>
      <c r="GYA750" s="479"/>
      <c r="GYB750" s="479"/>
      <c r="GYC750" s="479"/>
      <c r="GYD750" s="479"/>
      <c r="GYE750" s="479"/>
      <c r="GYF750" s="479"/>
      <c r="GYG750" s="479"/>
      <c r="GYH750" s="479"/>
      <c r="GYI750" s="479"/>
      <c r="GYJ750" s="479"/>
      <c r="GYK750" s="479"/>
      <c r="GYL750" s="479"/>
      <c r="GYM750" s="479"/>
      <c r="GYN750" s="479"/>
      <c r="GYO750" s="479"/>
      <c r="GYP750" s="479"/>
      <c r="GYQ750" s="479"/>
      <c r="GYR750" s="479"/>
      <c r="GYS750" s="479"/>
      <c r="GYT750" s="479"/>
      <c r="GYU750" s="479"/>
      <c r="GYV750" s="479"/>
      <c r="GYW750" s="479"/>
      <c r="GYX750" s="479"/>
      <c r="GYY750" s="479"/>
      <c r="GYZ750" s="479"/>
      <c r="GZA750" s="479"/>
      <c r="GZB750" s="479"/>
      <c r="GZC750" s="479"/>
      <c r="GZD750" s="479"/>
      <c r="GZE750" s="479"/>
      <c r="GZF750" s="479"/>
      <c r="GZG750" s="479"/>
      <c r="GZH750" s="479"/>
      <c r="GZI750" s="479"/>
      <c r="GZJ750" s="479"/>
      <c r="GZK750" s="479"/>
      <c r="GZL750" s="479"/>
      <c r="GZM750" s="479"/>
      <c r="GZN750" s="479"/>
      <c r="GZO750" s="479"/>
      <c r="GZP750" s="479"/>
      <c r="GZQ750" s="479"/>
      <c r="GZR750" s="479"/>
      <c r="GZS750" s="479"/>
      <c r="GZT750" s="479"/>
      <c r="GZU750" s="479"/>
      <c r="GZV750" s="479"/>
      <c r="GZW750" s="479"/>
      <c r="GZX750" s="479"/>
      <c r="GZY750" s="479"/>
      <c r="GZZ750" s="479"/>
      <c r="HAA750" s="479"/>
      <c r="HAB750" s="479"/>
      <c r="HAC750" s="479"/>
      <c r="HAD750" s="479"/>
      <c r="HAE750" s="479"/>
      <c r="HAF750" s="479"/>
      <c r="HAG750" s="479"/>
      <c r="HAH750" s="479"/>
      <c r="HAI750" s="479"/>
      <c r="HAJ750" s="479"/>
      <c r="HAK750" s="479"/>
      <c r="HAL750" s="479"/>
      <c r="HAM750" s="479"/>
      <c r="HAN750" s="479"/>
      <c r="HAO750" s="479"/>
      <c r="HAP750" s="479"/>
      <c r="HAQ750" s="479"/>
      <c r="HAR750" s="479"/>
      <c r="HAS750" s="479"/>
      <c r="HAT750" s="479"/>
      <c r="HAU750" s="479"/>
      <c r="HAV750" s="479"/>
      <c r="HAW750" s="479"/>
      <c r="HAX750" s="479"/>
      <c r="HAY750" s="479"/>
      <c r="HAZ750" s="479"/>
      <c r="HBA750" s="479"/>
      <c r="HBB750" s="479"/>
      <c r="HBC750" s="479"/>
      <c r="HBD750" s="479"/>
      <c r="HBE750" s="479"/>
      <c r="HBF750" s="479"/>
      <c r="HBG750" s="479"/>
      <c r="HBH750" s="479"/>
      <c r="HBI750" s="479"/>
      <c r="HBJ750" s="479"/>
      <c r="HBK750" s="479"/>
      <c r="HBL750" s="479"/>
      <c r="HBM750" s="479"/>
      <c r="HBN750" s="479"/>
      <c r="HBO750" s="479"/>
      <c r="HBP750" s="479"/>
      <c r="HBQ750" s="479"/>
      <c r="HBR750" s="479"/>
      <c r="HBS750" s="479"/>
      <c r="HBT750" s="479"/>
      <c r="HBU750" s="479"/>
      <c r="HBV750" s="479"/>
      <c r="HBW750" s="479"/>
      <c r="HBX750" s="479"/>
      <c r="HBY750" s="479"/>
      <c r="HBZ750" s="479"/>
      <c r="HCA750" s="479"/>
      <c r="HCB750" s="479"/>
      <c r="HCC750" s="479"/>
      <c r="HCD750" s="479"/>
      <c r="HCE750" s="479"/>
      <c r="HCF750" s="479"/>
      <c r="HCG750" s="479"/>
      <c r="HCH750" s="479"/>
      <c r="HCI750" s="479"/>
      <c r="HCJ750" s="479"/>
      <c r="HCK750" s="479"/>
      <c r="HCL750" s="479"/>
      <c r="HCM750" s="479"/>
      <c r="HCN750" s="479"/>
      <c r="HCO750" s="479"/>
      <c r="HCP750" s="479"/>
      <c r="HCQ750" s="479"/>
      <c r="HCR750" s="479"/>
      <c r="HCS750" s="479"/>
      <c r="HCT750" s="479"/>
      <c r="HCU750" s="479"/>
      <c r="HCV750" s="479"/>
      <c r="HCW750" s="479"/>
      <c r="HCX750" s="479"/>
      <c r="HCY750" s="479"/>
      <c r="HCZ750" s="479"/>
      <c r="HDA750" s="479"/>
      <c r="HDB750" s="479"/>
      <c r="HDC750" s="479"/>
      <c r="HDD750" s="479"/>
      <c r="HDE750" s="479"/>
      <c r="HDF750" s="479"/>
      <c r="HDG750" s="479"/>
      <c r="HDH750" s="479"/>
      <c r="HDI750" s="479"/>
      <c r="HDJ750" s="479"/>
      <c r="HDK750" s="479"/>
      <c r="HDL750" s="479"/>
      <c r="HDM750" s="479"/>
      <c r="HDN750" s="479"/>
      <c r="HDO750" s="479"/>
      <c r="HDP750" s="479"/>
      <c r="HDQ750" s="479"/>
      <c r="HDR750" s="479"/>
      <c r="HDS750" s="479"/>
      <c r="HDT750" s="479"/>
      <c r="HDU750" s="479"/>
      <c r="HDV750" s="479"/>
      <c r="HDW750" s="479"/>
      <c r="HDX750" s="479"/>
      <c r="HDY750" s="479"/>
      <c r="HDZ750" s="479"/>
      <c r="HEA750" s="479"/>
      <c r="HEB750" s="479"/>
      <c r="HEC750" s="479"/>
      <c r="HED750" s="479"/>
      <c r="HEE750" s="479"/>
      <c r="HEF750" s="479"/>
      <c r="HEG750" s="479"/>
      <c r="HEH750" s="479"/>
      <c r="HEI750" s="479"/>
      <c r="HEJ750" s="479"/>
      <c r="HEK750" s="479"/>
      <c r="HEL750" s="479"/>
      <c r="HEM750" s="479"/>
      <c r="HEN750" s="479"/>
      <c r="HEO750" s="479"/>
      <c r="HEP750" s="479"/>
      <c r="HEQ750" s="479"/>
      <c r="HER750" s="479"/>
      <c r="HES750" s="479"/>
      <c r="HET750" s="479"/>
      <c r="HEU750" s="479"/>
      <c r="HEV750" s="479"/>
      <c r="HEW750" s="479"/>
      <c r="HEX750" s="479"/>
      <c r="HEY750" s="479"/>
      <c r="HEZ750" s="479"/>
      <c r="HFA750" s="479"/>
      <c r="HFB750" s="479"/>
      <c r="HFC750" s="479"/>
      <c r="HFD750" s="479"/>
      <c r="HFE750" s="479"/>
      <c r="HFF750" s="479"/>
      <c r="HFG750" s="479"/>
      <c r="HFH750" s="479"/>
      <c r="HFI750" s="479"/>
      <c r="HFJ750" s="479"/>
      <c r="HFK750" s="479"/>
      <c r="HFL750" s="479"/>
      <c r="HFM750" s="479"/>
      <c r="HFN750" s="479"/>
      <c r="HFO750" s="479"/>
      <c r="HFP750" s="479"/>
      <c r="HFQ750" s="479"/>
      <c r="HFR750" s="479"/>
      <c r="HFS750" s="479"/>
      <c r="HFT750" s="479"/>
      <c r="HFU750" s="479"/>
      <c r="HFV750" s="479"/>
      <c r="HFW750" s="479"/>
      <c r="HFX750" s="479"/>
      <c r="HFY750" s="479"/>
      <c r="HFZ750" s="479"/>
      <c r="HGA750" s="479"/>
      <c r="HGB750" s="479"/>
      <c r="HGC750" s="479"/>
      <c r="HGD750" s="479"/>
      <c r="HGE750" s="479"/>
      <c r="HGF750" s="479"/>
      <c r="HGG750" s="479"/>
      <c r="HGH750" s="479"/>
      <c r="HGI750" s="479"/>
      <c r="HGJ750" s="479"/>
      <c r="HGK750" s="479"/>
      <c r="HGL750" s="479"/>
      <c r="HGM750" s="479"/>
      <c r="HGN750" s="479"/>
      <c r="HGO750" s="479"/>
      <c r="HGP750" s="479"/>
      <c r="HGQ750" s="479"/>
      <c r="HGR750" s="479"/>
      <c r="HGS750" s="479"/>
      <c r="HGT750" s="479"/>
      <c r="HGU750" s="479"/>
      <c r="HGV750" s="479"/>
      <c r="HGW750" s="479"/>
      <c r="HGX750" s="479"/>
      <c r="HGY750" s="479"/>
      <c r="HGZ750" s="479"/>
      <c r="HHA750" s="479"/>
      <c r="HHB750" s="479"/>
      <c r="HHC750" s="479"/>
      <c r="HHD750" s="479"/>
      <c r="HHE750" s="479"/>
      <c r="HHF750" s="479"/>
      <c r="HHG750" s="479"/>
      <c r="HHH750" s="479"/>
      <c r="HHI750" s="479"/>
      <c r="HHJ750" s="479"/>
      <c r="HHK750" s="479"/>
      <c r="HHL750" s="479"/>
      <c r="HHM750" s="479"/>
      <c r="HHN750" s="479"/>
      <c r="HHO750" s="479"/>
      <c r="HHP750" s="479"/>
      <c r="HHQ750" s="479"/>
      <c r="HHR750" s="479"/>
      <c r="HHS750" s="479"/>
      <c r="HHT750" s="479"/>
      <c r="HHU750" s="479"/>
      <c r="HHV750" s="479"/>
      <c r="HHW750" s="479"/>
      <c r="HHX750" s="479"/>
      <c r="HHY750" s="479"/>
      <c r="HHZ750" s="479"/>
      <c r="HIA750" s="479"/>
      <c r="HIB750" s="479"/>
      <c r="HIC750" s="479"/>
      <c r="HID750" s="479"/>
      <c r="HIE750" s="479"/>
      <c r="HIF750" s="479"/>
      <c r="HIG750" s="479"/>
      <c r="HIH750" s="479"/>
      <c r="HII750" s="479"/>
      <c r="HIJ750" s="479"/>
      <c r="HIK750" s="479"/>
      <c r="HIL750" s="479"/>
      <c r="HIM750" s="479"/>
      <c r="HIN750" s="479"/>
      <c r="HIO750" s="479"/>
      <c r="HIP750" s="479"/>
      <c r="HIQ750" s="479"/>
      <c r="HIR750" s="479"/>
      <c r="HIS750" s="479"/>
      <c r="HIT750" s="479"/>
      <c r="HIU750" s="479"/>
      <c r="HIV750" s="479"/>
      <c r="HIW750" s="479"/>
      <c r="HIX750" s="479"/>
      <c r="HIY750" s="479"/>
      <c r="HIZ750" s="479"/>
      <c r="HJA750" s="479"/>
      <c r="HJB750" s="479"/>
      <c r="HJC750" s="479"/>
      <c r="HJD750" s="479"/>
      <c r="HJE750" s="479"/>
      <c r="HJF750" s="479"/>
      <c r="HJG750" s="479"/>
      <c r="HJH750" s="479"/>
      <c r="HJI750" s="479"/>
      <c r="HJJ750" s="479"/>
      <c r="HJK750" s="479"/>
      <c r="HJL750" s="479"/>
      <c r="HJM750" s="479"/>
      <c r="HJN750" s="479"/>
      <c r="HJO750" s="479"/>
      <c r="HJP750" s="479"/>
      <c r="HJQ750" s="479"/>
      <c r="HJR750" s="479"/>
      <c r="HJS750" s="479"/>
      <c r="HJT750" s="479"/>
      <c r="HJU750" s="479"/>
      <c r="HJV750" s="479"/>
      <c r="HJW750" s="479"/>
      <c r="HJX750" s="479"/>
      <c r="HJY750" s="479"/>
      <c r="HJZ750" s="479"/>
      <c r="HKA750" s="479"/>
      <c r="HKB750" s="479"/>
      <c r="HKC750" s="479"/>
      <c r="HKD750" s="479"/>
      <c r="HKE750" s="479"/>
      <c r="HKF750" s="479"/>
      <c r="HKG750" s="479"/>
      <c r="HKH750" s="479"/>
      <c r="HKI750" s="479"/>
      <c r="HKJ750" s="479"/>
      <c r="HKK750" s="479"/>
      <c r="HKL750" s="479"/>
      <c r="HKM750" s="479"/>
      <c r="HKN750" s="479"/>
      <c r="HKO750" s="479"/>
      <c r="HKP750" s="479"/>
      <c r="HKQ750" s="479"/>
      <c r="HKR750" s="479"/>
      <c r="HKS750" s="479"/>
      <c r="HKT750" s="479"/>
      <c r="HKU750" s="479"/>
      <c r="HKV750" s="479"/>
      <c r="HKW750" s="479"/>
      <c r="HKX750" s="479"/>
      <c r="HKY750" s="479"/>
      <c r="HKZ750" s="479"/>
      <c r="HLA750" s="479"/>
      <c r="HLB750" s="479"/>
      <c r="HLC750" s="479"/>
      <c r="HLD750" s="479"/>
      <c r="HLE750" s="479"/>
      <c r="HLF750" s="479"/>
      <c r="HLG750" s="479"/>
      <c r="HLH750" s="479"/>
      <c r="HLI750" s="479"/>
      <c r="HLJ750" s="479"/>
      <c r="HLK750" s="479"/>
      <c r="HLL750" s="479"/>
      <c r="HLM750" s="479"/>
      <c r="HLN750" s="479"/>
      <c r="HLO750" s="479"/>
      <c r="HLP750" s="479"/>
      <c r="HLQ750" s="479"/>
      <c r="HLR750" s="479"/>
      <c r="HLS750" s="479"/>
      <c r="HLT750" s="479"/>
      <c r="HLU750" s="479"/>
      <c r="HLV750" s="479"/>
      <c r="HLW750" s="479"/>
      <c r="HLX750" s="479"/>
      <c r="HLY750" s="479"/>
      <c r="HLZ750" s="479"/>
      <c r="HMA750" s="479"/>
      <c r="HMB750" s="479"/>
      <c r="HMC750" s="479"/>
      <c r="HMD750" s="479"/>
      <c r="HME750" s="479"/>
      <c r="HMF750" s="479"/>
      <c r="HMG750" s="479"/>
      <c r="HMH750" s="479"/>
      <c r="HMI750" s="479"/>
      <c r="HMJ750" s="479"/>
      <c r="HMK750" s="479"/>
      <c r="HML750" s="479"/>
      <c r="HMM750" s="479"/>
      <c r="HMN750" s="479"/>
      <c r="HMO750" s="479"/>
      <c r="HMP750" s="479"/>
      <c r="HMQ750" s="479"/>
      <c r="HMR750" s="479"/>
      <c r="HMS750" s="479"/>
      <c r="HMT750" s="479"/>
      <c r="HMU750" s="479"/>
      <c r="HMV750" s="479"/>
      <c r="HMW750" s="479"/>
      <c r="HMX750" s="479"/>
      <c r="HMY750" s="479"/>
      <c r="HMZ750" s="479"/>
      <c r="HNA750" s="479"/>
      <c r="HNB750" s="479"/>
      <c r="HNC750" s="479"/>
      <c r="HND750" s="479"/>
      <c r="HNE750" s="479"/>
      <c r="HNF750" s="479"/>
      <c r="HNG750" s="479"/>
      <c r="HNH750" s="479"/>
      <c r="HNI750" s="479"/>
      <c r="HNJ750" s="479"/>
      <c r="HNK750" s="479"/>
      <c r="HNL750" s="479"/>
      <c r="HNM750" s="479"/>
      <c r="HNN750" s="479"/>
      <c r="HNO750" s="479"/>
      <c r="HNP750" s="479"/>
      <c r="HNQ750" s="479"/>
      <c r="HNR750" s="479"/>
      <c r="HNS750" s="479"/>
      <c r="HNT750" s="479"/>
      <c r="HNU750" s="479"/>
      <c r="HNV750" s="479"/>
      <c r="HNW750" s="479"/>
      <c r="HNX750" s="479"/>
      <c r="HNY750" s="479"/>
      <c r="HNZ750" s="479"/>
      <c r="HOA750" s="479"/>
      <c r="HOB750" s="479"/>
      <c r="HOC750" s="479"/>
      <c r="HOD750" s="479"/>
      <c r="HOE750" s="479"/>
      <c r="HOF750" s="479"/>
      <c r="HOG750" s="479"/>
      <c r="HOH750" s="479"/>
      <c r="HOI750" s="479"/>
      <c r="HOJ750" s="479"/>
      <c r="HOK750" s="479"/>
      <c r="HOL750" s="479"/>
      <c r="HOM750" s="479"/>
      <c r="HON750" s="479"/>
      <c r="HOO750" s="479"/>
      <c r="HOP750" s="479"/>
      <c r="HOQ750" s="479"/>
      <c r="HOR750" s="479"/>
      <c r="HOS750" s="479"/>
      <c r="HOT750" s="479"/>
      <c r="HOU750" s="479"/>
      <c r="HOV750" s="479"/>
      <c r="HOW750" s="479"/>
      <c r="HOX750" s="479"/>
      <c r="HOY750" s="479"/>
      <c r="HOZ750" s="479"/>
      <c r="HPA750" s="479"/>
      <c r="HPB750" s="479"/>
      <c r="HPC750" s="479"/>
      <c r="HPD750" s="479"/>
      <c r="HPE750" s="479"/>
      <c r="HPF750" s="479"/>
      <c r="HPG750" s="479"/>
      <c r="HPH750" s="479"/>
      <c r="HPI750" s="479"/>
      <c r="HPJ750" s="479"/>
      <c r="HPK750" s="479"/>
      <c r="HPL750" s="479"/>
      <c r="HPM750" s="479"/>
      <c r="HPN750" s="479"/>
      <c r="HPO750" s="479"/>
      <c r="HPP750" s="479"/>
      <c r="HPQ750" s="479"/>
      <c r="HPR750" s="479"/>
      <c r="HPS750" s="479"/>
      <c r="HPT750" s="479"/>
      <c r="HPU750" s="479"/>
      <c r="HPV750" s="479"/>
      <c r="HPW750" s="479"/>
      <c r="HPX750" s="479"/>
      <c r="HPY750" s="479"/>
      <c r="HPZ750" s="479"/>
      <c r="HQA750" s="479"/>
      <c r="HQB750" s="479"/>
      <c r="HQC750" s="479"/>
      <c r="HQD750" s="479"/>
      <c r="HQE750" s="479"/>
      <c r="HQF750" s="479"/>
      <c r="HQG750" s="479"/>
      <c r="HQH750" s="479"/>
      <c r="HQI750" s="479"/>
      <c r="HQJ750" s="479"/>
      <c r="HQK750" s="479"/>
      <c r="HQL750" s="479"/>
      <c r="HQM750" s="479"/>
      <c r="HQN750" s="479"/>
      <c r="HQO750" s="479"/>
      <c r="HQP750" s="479"/>
      <c r="HQQ750" s="479"/>
      <c r="HQR750" s="479"/>
      <c r="HQS750" s="479"/>
      <c r="HQT750" s="479"/>
      <c r="HQU750" s="479"/>
      <c r="HQV750" s="479"/>
      <c r="HQW750" s="479"/>
      <c r="HQX750" s="479"/>
      <c r="HQY750" s="479"/>
      <c r="HQZ750" s="479"/>
      <c r="HRA750" s="479"/>
      <c r="HRB750" s="479"/>
      <c r="HRC750" s="479"/>
      <c r="HRD750" s="479"/>
      <c r="HRE750" s="479"/>
      <c r="HRF750" s="479"/>
      <c r="HRG750" s="479"/>
      <c r="HRH750" s="479"/>
      <c r="HRI750" s="479"/>
      <c r="HRJ750" s="479"/>
      <c r="HRK750" s="479"/>
      <c r="HRL750" s="479"/>
      <c r="HRM750" s="479"/>
      <c r="HRN750" s="479"/>
      <c r="HRO750" s="479"/>
      <c r="HRP750" s="479"/>
      <c r="HRQ750" s="479"/>
      <c r="HRR750" s="479"/>
      <c r="HRS750" s="479"/>
      <c r="HRT750" s="479"/>
      <c r="HRU750" s="479"/>
      <c r="HRV750" s="479"/>
      <c r="HRW750" s="479"/>
      <c r="HRX750" s="479"/>
      <c r="HRY750" s="479"/>
      <c r="HRZ750" s="479"/>
      <c r="HSA750" s="479"/>
      <c r="HSB750" s="479"/>
      <c r="HSC750" s="479"/>
      <c r="HSD750" s="479"/>
      <c r="HSE750" s="479"/>
      <c r="HSF750" s="479"/>
      <c r="HSG750" s="479"/>
      <c r="HSH750" s="479"/>
      <c r="HSI750" s="479"/>
      <c r="HSJ750" s="479"/>
      <c r="HSK750" s="479"/>
      <c r="HSL750" s="479"/>
      <c r="HSM750" s="479"/>
      <c r="HSN750" s="479"/>
      <c r="HSO750" s="479"/>
      <c r="HSP750" s="479"/>
      <c r="HSQ750" s="479"/>
      <c r="HSR750" s="479"/>
      <c r="HSS750" s="479"/>
      <c r="HST750" s="479"/>
      <c r="HSU750" s="479"/>
      <c r="HSV750" s="479"/>
      <c r="HSW750" s="479"/>
      <c r="HSX750" s="479"/>
      <c r="HSY750" s="479"/>
      <c r="HSZ750" s="479"/>
      <c r="HTA750" s="479"/>
      <c r="HTB750" s="479"/>
      <c r="HTC750" s="479"/>
      <c r="HTD750" s="479"/>
      <c r="HTE750" s="479"/>
      <c r="HTF750" s="479"/>
      <c r="HTG750" s="479"/>
      <c r="HTH750" s="479"/>
      <c r="HTI750" s="479"/>
      <c r="HTJ750" s="479"/>
      <c r="HTK750" s="479"/>
      <c r="HTL750" s="479"/>
      <c r="HTM750" s="479"/>
      <c r="HTN750" s="479"/>
      <c r="HTO750" s="479"/>
      <c r="HTP750" s="479"/>
      <c r="HTQ750" s="479"/>
      <c r="HTR750" s="479"/>
      <c r="HTS750" s="479"/>
      <c r="HTT750" s="479"/>
      <c r="HTU750" s="479"/>
      <c r="HTV750" s="479"/>
      <c r="HTW750" s="479"/>
      <c r="HTX750" s="479"/>
      <c r="HTY750" s="479"/>
      <c r="HTZ750" s="479"/>
      <c r="HUA750" s="479"/>
      <c r="HUB750" s="479"/>
      <c r="HUC750" s="479"/>
      <c r="HUD750" s="479"/>
      <c r="HUE750" s="479"/>
      <c r="HUF750" s="479"/>
      <c r="HUG750" s="479"/>
      <c r="HUH750" s="479"/>
      <c r="HUI750" s="479"/>
      <c r="HUJ750" s="479"/>
      <c r="HUK750" s="479"/>
      <c r="HUL750" s="479"/>
      <c r="HUM750" s="479"/>
      <c r="HUN750" s="479"/>
      <c r="HUO750" s="479"/>
      <c r="HUP750" s="479"/>
      <c r="HUQ750" s="479"/>
      <c r="HUR750" s="479"/>
      <c r="HUS750" s="479"/>
      <c r="HUT750" s="479"/>
      <c r="HUU750" s="479"/>
      <c r="HUV750" s="479"/>
      <c r="HUW750" s="479"/>
      <c r="HUX750" s="479"/>
      <c r="HUY750" s="479"/>
      <c r="HUZ750" s="479"/>
      <c r="HVA750" s="479"/>
      <c r="HVB750" s="479"/>
      <c r="HVC750" s="479"/>
      <c r="HVD750" s="479"/>
      <c r="HVE750" s="479"/>
      <c r="HVF750" s="479"/>
      <c r="HVG750" s="479"/>
      <c r="HVH750" s="479"/>
      <c r="HVI750" s="479"/>
      <c r="HVJ750" s="479"/>
      <c r="HVK750" s="479"/>
      <c r="HVL750" s="479"/>
      <c r="HVM750" s="479"/>
      <c r="HVN750" s="479"/>
      <c r="HVO750" s="479"/>
      <c r="HVP750" s="479"/>
      <c r="HVQ750" s="479"/>
      <c r="HVR750" s="479"/>
      <c r="HVS750" s="479"/>
      <c r="HVT750" s="479"/>
      <c r="HVU750" s="479"/>
      <c r="HVV750" s="479"/>
      <c r="HVW750" s="479"/>
      <c r="HVX750" s="479"/>
      <c r="HVY750" s="479"/>
      <c r="HVZ750" s="479"/>
      <c r="HWA750" s="479"/>
      <c r="HWB750" s="479"/>
      <c r="HWC750" s="479"/>
      <c r="HWD750" s="479"/>
      <c r="HWE750" s="479"/>
      <c r="HWF750" s="479"/>
      <c r="HWG750" s="479"/>
      <c r="HWH750" s="479"/>
      <c r="HWI750" s="479"/>
      <c r="HWJ750" s="479"/>
      <c r="HWK750" s="479"/>
      <c r="HWL750" s="479"/>
      <c r="HWM750" s="479"/>
      <c r="HWN750" s="479"/>
      <c r="HWO750" s="479"/>
      <c r="HWP750" s="479"/>
      <c r="HWQ750" s="479"/>
      <c r="HWR750" s="479"/>
      <c r="HWS750" s="479"/>
      <c r="HWT750" s="479"/>
      <c r="HWU750" s="479"/>
      <c r="HWV750" s="479"/>
      <c r="HWW750" s="479"/>
      <c r="HWX750" s="479"/>
      <c r="HWY750" s="479"/>
      <c r="HWZ750" s="479"/>
      <c r="HXA750" s="479"/>
      <c r="HXB750" s="479"/>
      <c r="HXC750" s="479"/>
      <c r="HXD750" s="479"/>
      <c r="HXE750" s="479"/>
      <c r="HXF750" s="479"/>
      <c r="HXG750" s="479"/>
      <c r="HXH750" s="479"/>
      <c r="HXI750" s="479"/>
      <c r="HXJ750" s="479"/>
      <c r="HXK750" s="479"/>
      <c r="HXL750" s="479"/>
      <c r="HXM750" s="479"/>
      <c r="HXN750" s="479"/>
      <c r="HXO750" s="479"/>
      <c r="HXP750" s="479"/>
      <c r="HXQ750" s="479"/>
      <c r="HXR750" s="479"/>
      <c r="HXS750" s="479"/>
      <c r="HXT750" s="479"/>
      <c r="HXU750" s="479"/>
      <c r="HXV750" s="479"/>
      <c r="HXW750" s="479"/>
      <c r="HXX750" s="479"/>
      <c r="HXY750" s="479"/>
      <c r="HXZ750" s="479"/>
      <c r="HYA750" s="479"/>
      <c r="HYB750" s="479"/>
      <c r="HYC750" s="479"/>
      <c r="HYD750" s="479"/>
      <c r="HYE750" s="479"/>
      <c r="HYF750" s="479"/>
      <c r="HYG750" s="479"/>
      <c r="HYH750" s="479"/>
      <c r="HYI750" s="479"/>
      <c r="HYJ750" s="479"/>
      <c r="HYK750" s="479"/>
      <c r="HYL750" s="479"/>
      <c r="HYM750" s="479"/>
      <c r="HYN750" s="479"/>
      <c r="HYO750" s="479"/>
      <c r="HYP750" s="479"/>
      <c r="HYQ750" s="479"/>
      <c r="HYR750" s="479"/>
      <c r="HYS750" s="479"/>
      <c r="HYT750" s="479"/>
      <c r="HYU750" s="479"/>
      <c r="HYV750" s="479"/>
      <c r="HYW750" s="479"/>
      <c r="HYX750" s="479"/>
      <c r="HYY750" s="479"/>
      <c r="HYZ750" s="479"/>
      <c r="HZA750" s="479"/>
      <c r="HZB750" s="479"/>
      <c r="HZC750" s="479"/>
      <c r="HZD750" s="479"/>
      <c r="HZE750" s="479"/>
      <c r="HZF750" s="479"/>
      <c r="HZG750" s="479"/>
      <c r="HZH750" s="479"/>
      <c r="HZI750" s="479"/>
      <c r="HZJ750" s="479"/>
      <c r="HZK750" s="479"/>
      <c r="HZL750" s="479"/>
      <c r="HZM750" s="479"/>
      <c r="HZN750" s="479"/>
      <c r="HZO750" s="479"/>
      <c r="HZP750" s="479"/>
      <c r="HZQ750" s="479"/>
      <c r="HZR750" s="479"/>
      <c r="HZS750" s="479"/>
      <c r="HZT750" s="479"/>
      <c r="HZU750" s="479"/>
      <c r="HZV750" s="479"/>
      <c r="HZW750" s="479"/>
      <c r="HZX750" s="479"/>
      <c r="HZY750" s="479"/>
      <c r="HZZ750" s="479"/>
      <c r="IAA750" s="479"/>
      <c r="IAB750" s="479"/>
      <c r="IAC750" s="479"/>
      <c r="IAD750" s="479"/>
      <c r="IAE750" s="479"/>
      <c r="IAF750" s="479"/>
      <c r="IAG750" s="479"/>
      <c r="IAH750" s="479"/>
      <c r="IAI750" s="479"/>
      <c r="IAJ750" s="479"/>
      <c r="IAK750" s="479"/>
      <c r="IAL750" s="479"/>
      <c r="IAM750" s="479"/>
      <c r="IAN750" s="479"/>
      <c r="IAO750" s="479"/>
      <c r="IAP750" s="479"/>
      <c r="IAQ750" s="479"/>
      <c r="IAR750" s="479"/>
      <c r="IAS750" s="479"/>
      <c r="IAT750" s="479"/>
      <c r="IAU750" s="479"/>
      <c r="IAV750" s="479"/>
      <c r="IAW750" s="479"/>
      <c r="IAX750" s="479"/>
      <c r="IAY750" s="479"/>
      <c r="IAZ750" s="479"/>
      <c r="IBA750" s="479"/>
      <c r="IBB750" s="479"/>
      <c r="IBC750" s="479"/>
      <c r="IBD750" s="479"/>
      <c r="IBE750" s="479"/>
      <c r="IBF750" s="479"/>
      <c r="IBG750" s="479"/>
      <c r="IBH750" s="479"/>
      <c r="IBI750" s="479"/>
      <c r="IBJ750" s="479"/>
      <c r="IBK750" s="479"/>
      <c r="IBL750" s="479"/>
      <c r="IBM750" s="479"/>
      <c r="IBN750" s="479"/>
      <c r="IBO750" s="479"/>
      <c r="IBP750" s="479"/>
      <c r="IBQ750" s="479"/>
      <c r="IBR750" s="479"/>
      <c r="IBS750" s="479"/>
      <c r="IBT750" s="479"/>
      <c r="IBU750" s="479"/>
      <c r="IBV750" s="479"/>
      <c r="IBW750" s="479"/>
      <c r="IBX750" s="479"/>
      <c r="IBY750" s="479"/>
      <c r="IBZ750" s="479"/>
      <c r="ICA750" s="479"/>
      <c r="ICB750" s="479"/>
      <c r="ICC750" s="479"/>
      <c r="ICD750" s="479"/>
      <c r="ICE750" s="479"/>
      <c r="ICF750" s="479"/>
      <c r="ICG750" s="479"/>
      <c r="ICH750" s="479"/>
      <c r="ICI750" s="479"/>
      <c r="ICJ750" s="479"/>
      <c r="ICK750" s="479"/>
      <c r="ICL750" s="479"/>
      <c r="ICM750" s="479"/>
      <c r="ICN750" s="479"/>
      <c r="ICO750" s="479"/>
      <c r="ICP750" s="479"/>
      <c r="ICQ750" s="479"/>
      <c r="ICR750" s="479"/>
      <c r="ICS750" s="479"/>
      <c r="ICT750" s="479"/>
      <c r="ICU750" s="479"/>
      <c r="ICV750" s="479"/>
      <c r="ICW750" s="479"/>
      <c r="ICX750" s="479"/>
      <c r="ICY750" s="479"/>
      <c r="ICZ750" s="479"/>
      <c r="IDA750" s="479"/>
      <c r="IDB750" s="479"/>
      <c r="IDC750" s="479"/>
      <c r="IDD750" s="479"/>
      <c r="IDE750" s="479"/>
      <c r="IDF750" s="479"/>
      <c r="IDG750" s="479"/>
      <c r="IDH750" s="479"/>
      <c r="IDI750" s="479"/>
      <c r="IDJ750" s="479"/>
      <c r="IDK750" s="479"/>
      <c r="IDL750" s="479"/>
      <c r="IDM750" s="479"/>
      <c r="IDN750" s="479"/>
      <c r="IDO750" s="479"/>
      <c r="IDP750" s="479"/>
      <c r="IDQ750" s="479"/>
      <c r="IDR750" s="479"/>
      <c r="IDS750" s="479"/>
      <c r="IDT750" s="479"/>
      <c r="IDU750" s="479"/>
      <c r="IDV750" s="479"/>
      <c r="IDW750" s="479"/>
      <c r="IDX750" s="479"/>
      <c r="IDY750" s="479"/>
      <c r="IDZ750" s="479"/>
      <c r="IEA750" s="479"/>
      <c r="IEB750" s="479"/>
      <c r="IEC750" s="479"/>
      <c r="IED750" s="479"/>
      <c r="IEE750" s="479"/>
      <c r="IEF750" s="479"/>
      <c r="IEG750" s="479"/>
      <c r="IEH750" s="479"/>
      <c r="IEI750" s="479"/>
      <c r="IEJ750" s="479"/>
      <c r="IEK750" s="479"/>
      <c r="IEL750" s="479"/>
      <c r="IEM750" s="479"/>
      <c r="IEN750" s="479"/>
      <c r="IEO750" s="479"/>
      <c r="IEP750" s="479"/>
      <c r="IEQ750" s="479"/>
      <c r="IER750" s="479"/>
      <c r="IES750" s="479"/>
      <c r="IET750" s="479"/>
      <c r="IEU750" s="479"/>
      <c r="IEV750" s="479"/>
      <c r="IEW750" s="479"/>
      <c r="IEX750" s="479"/>
      <c r="IEY750" s="479"/>
      <c r="IEZ750" s="479"/>
      <c r="IFA750" s="479"/>
      <c r="IFB750" s="479"/>
      <c r="IFC750" s="479"/>
      <c r="IFD750" s="479"/>
      <c r="IFE750" s="479"/>
      <c r="IFF750" s="479"/>
      <c r="IFG750" s="479"/>
      <c r="IFH750" s="479"/>
      <c r="IFI750" s="479"/>
      <c r="IFJ750" s="479"/>
      <c r="IFK750" s="479"/>
      <c r="IFL750" s="479"/>
      <c r="IFM750" s="479"/>
      <c r="IFN750" s="479"/>
      <c r="IFO750" s="479"/>
      <c r="IFP750" s="479"/>
      <c r="IFQ750" s="479"/>
      <c r="IFR750" s="479"/>
      <c r="IFS750" s="479"/>
      <c r="IFT750" s="479"/>
      <c r="IFU750" s="479"/>
      <c r="IFV750" s="479"/>
      <c r="IFW750" s="479"/>
      <c r="IFX750" s="479"/>
      <c r="IFY750" s="479"/>
      <c r="IFZ750" s="479"/>
      <c r="IGA750" s="479"/>
      <c r="IGB750" s="479"/>
      <c r="IGC750" s="479"/>
      <c r="IGD750" s="479"/>
      <c r="IGE750" s="479"/>
      <c r="IGF750" s="479"/>
      <c r="IGG750" s="479"/>
      <c r="IGH750" s="479"/>
      <c r="IGI750" s="479"/>
      <c r="IGJ750" s="479"/>
      <c r="IGK750" s="479"/>
      <c r="IGL750" s="479"/>
      <c r="IGM750" s="479"/>
      <c r="IGN750" s="479"/>
      <c r="IGO750" s="479"/>
      <c r="IGP750" s="479"/>
      <c r="IGQ750" s="479"/>
      <c r="IGR750" s="479"/>
      <c r="IGS750" s="479"/>
      <c r="IGT750" s="479"/>
      <c r="IGU750" s="479"/>
      <c r="IGV750" s="479"/>
      <c r="IGW750" s="479"/>
      <c r="IGX750" s="479"/>
      <c r="IGY750" s="479"/>
      <c r="IGZ750" s="479"/>
      <c r="IHA750" s="479"/>
      <c r="IHB750" s="479"/>
      <c r="IHC750" s="479"/>
      <c r="IHD750" s="479"/>
      <c r="IHE750" s="479"/>
      <c r="IHF750" s="479"/>
      <c r="IHG750" s="479"/>
      <c r="IHH750" s="479"/>
      <c r="IHI750" s="479"/>
      <c r="IHJ750" s="479"/>
      <c r="IHK750" s="479"/>
      <c r="IHL750" s="479"/>
      <c r="IHM750" s="479"/>
      <c r="IHN750" s="479"/>
      <c r="IHO750" s="479"/>
      <c r="IHP750" s="479"/>
      <c r="IHQ750" s="479"/>
      <c r="IHR750" s="479"/>
      <c r="IHS750" s="479"/>
      <c r="IHT750" s="479"/>
      <c r="IHU750" s="479"/>
      <c r="IHV750" s="479"/>
      <c r="IHW750" s="479"/>
      <c r="IHX750" s="479"/>
      <c r="IHY750" s="479"/>
      <c r="IHZ750" s="479"/>
      <c r="IIA750" s="479"/>
      <c r="IIB750" s="479"/>
      <c r="IIC750" s="479"/>
      <c r="IID750" s="479"/>
      <c r="IIE750" s="479"/>
      <c r="IIF750" s="479"/>
      <c r="IIG750" s="479"/>
      <c r="IIH750" s="479"/>
      <c r="III750" s="479"/>
      <c r="IIJ750" s="479"/>
      <c r="IIK750" s="479"/>
      <c r="IIL750" s="479"/>
      <c r="IIM750" s="479"/>
      <c r="IIN750" s="479"/>
      <c r="IIO750" s="479"/>
      <c r="IIP750" s="479"/>
      <c r="IIQ750" s="479"/>
      <c r="IIR750" s="479"/>
      <c r="IIS750" s="479"/>
      <c r="IIT750" s="479"/>
      <c r="IIU750" s="479"/>
      <c r="IIV750" s="479"/>
      <c r="IIW750" s="479"/>
      <c r="IIX750" s="479"/>
      <c r="IIY750" s="479"/>
      <c r="IIZ750" s="479"/>
      <c r="IJA750" s="479"/>
      <c r="IJB750" s="479"/>
      <c r="IJC750" s="479"/>
      <c r="IJD750" s="479"/>
      <c r="IJE750" s="479"/>
      <c r="IJF750" s="479"/>
      <c r="IJG750" s="479"/>
      <c r="IJH750" s="479"/>
      <c r="IJI750" s="479"/>
      <c r="IJJ750" s="479"/>
      <c r="IJK750" s="479"/>
      <c r="IJL750" s="479"/>
      <c r="IJM750" s="479"/>
      <c r="IJN750" s="479"/>
      <c r="IJO750" s="479"/>
      <c r="IJP750" s="479"/>
      <c r="IJQ750" s="479"/>
      <c r="IJR750" s="479"/>
      <c r="IJS750" s="479"/>
      <c r="IJT750" s="479"/>
      <c r="IJU750" s="479"/>
      <c r="IJV750" s="479"/>
      <c r="IJW750" s="479"/>
      <c r="IJX750" s="479"/>
      <c r="IJY750" s="479"/>
      <c r="IJZ750" s="479"/>
      <c r="IKA750" s="479"/>
      <c r="IKB750" s="479"/>
      <c r="IKC750" s="479"/>
      <c r="IKD750" s="479"/>
      <c r="IKE750" s="479"/>
      <c r="IKF750" s="479"/>
      <c r="IKG750" s="479"/>
      <c r="IKH750" s="479"/>
      <c r="IKI750" s="479"/>
      <c r="IKJ750" s="479"/>
      <c r="IKK750" s="479"/>
      <c r="IKL750" s="479"/>
      <c r="IKM750" s="479"/>
      <c r="IKN750" s="479"/>
      <c r="IKO750" s="479"/>
      <c r="IKP750" s="479"/>
      <c r="IKQ750" s="479"/>
      <c r="IKR750" s="479"/>
      <c r="IKS750" s="479"/>
      <c r="IKT750" s="479"/>
      <c r="IKU750" s="479"/>
      <c r="IKV750" s="479"/>
      <c r="IKW750" s="479"/>
      <c r="IKX750" s="479"/>
      <c r="IKY750" s="479"/>
      <c r="IKZ750" s="479"/>
      <c r="ILA750" s="479"/>
      <c r="ILB750" s="479"/>
      <c r="ILC750" s="479"/>
      <c r="ILD750" s="479"/>
      <c r="ILE750" s="479"/>
      <c r="ILF750" s="479"/>
      <c r="ILG750" s="479"/>
      <c r="ILH750" s="479"/>
      <c r="ILI750" s="479"/>
      <c r="ILJ750" s="479"/>
      <c r="ILK750" s="479"/>
      <c r="ILL750" s="479"/>
      <c r="ILM750" s="479"/>
      <c r="ILN750" s="479"/>
      <c r="ILO750" s="479"/>
      <c r="ILP750" s="479"/>
      <c r="ILQ750" s="479"/>
      <c r="ILR750" s="479"/>
      <c r="ILS750" s="479"/>
      <c r="ILT750" s="479"/>
      <c r="ILU750" s="479"/>
      <c r="ILV750" s="479"/>
      <c r="ILW750" s="479"/>
      <c r="ILX750" s="479"/>
      <c r="ILY750" s="479"/>
      <c r="ILZ750" s="479"/>
      <c r="IMA750" s="479"/>
      <c r="IMB750" s="479"/>
      <c r="IMC750" s="479"/>
      <c r="IMD750" s="479"/>
      <c r="IME750" s="479"/>
      <c r="IMF750" s="479"/>
      <c r="IMG750" s="479"/>
      <c r="IMH750" s="479"/>
      <c r="IMI750" s="479"/>
      <c r="IMJ750" s="479"/>
      <c r="IMK750" s="479"/>
      <c r="IML750" s="479"/>
      <c r="IMM750" s="479"/>
      <c r="IMN750" s="479"/>
      <c r="IMO750" s="479"/>
      <c r="IMP750" s="479"/>
      <c r="IMQ750" s="479"/>
      <c r="IMR750" s="479"/>
      <c r="IMS750" s="479"/>
      <c r="IMT750" s="479"/>
      <c r="IMU750" s="479"/>
      <c r="IMV750" s="479"/>
      <c r="IMW750" s="479"/>
      <c r="IMX750" s="479"/>
      <c r="IMY750" s="479"/>
      <c r="IMZ750" s="479"/>
      <c r="INA750" s="479"/>
      <c r="INB750" s="479"/>
      <c r="INC750" s="479"/>
      <c r="IND750" s="479"/>
      <c r="INE750" s="479"/>
      <c r="INF750" s="479"/>
      <c r="ING750" s="479"/>
      <c r="INH750" s="479"/>
      <c r="INI750" s="479"/>
      <c r="INJ750" s="479"/>
      <c r="INK750" s="479"/>
      <c r="INL750" s="479"/>
      <c r="INM750" s="479"/>
      <c r="INN750" s="479"/>
      <c r="INO750" s="479"/>
      <c r="INP750" s="479"/>
      <c r="INQ750" s="479"/>
      <c r="INR750" s="479"/>
      <c r="INS750" s="479"/>
      <c r="INT750" s="479"/>
      <c r="INU750" s="479"/>
      <c r="INV750" s="479"/>
      <c r="INW750" s="479"/>
      <c r="INX750" s="479"/>
      <c r="INY750" s="479"/>
      <c r="INZ750" s="479"/>
      <c r="IOA750" s="479"/>
      <c r="IOB750" s="479"/>
      <c r="IOC750" s="479"/>
      <c r="IOD750" s="479"/>
      <c r="IOE750" s="479"/>
      <c r="IOF750" s="479"/>
      <c r="IOG750" s="479"/>
      <c r="IOH750" s="479"/>
      <c r="IOI750" s="479"/>
      <c r="IOJ750" s="479"/>
      <c r="IOK750" s="479"/>
      <c r="IOL750" s="479"/>
      <c r="IOM750" s="479"/>
      <c r="ION750" s="479"/>
      <c r="IOO750" s="479"/>
      <c r="IOP750" s="479"/>
      <c r="IOQ750" s="479"/>
      <c r="IOR750" s="479"/>
      <c r="IOS750" s="479"/>
      <c r="IOT750" s="479"/>
      <c r="IOU750" s="479"/>
      <c r="IOV750" s="479"/>
      <c r="IOW750" s="479"/>
      <c r="IOX750" s="479"/>
      <c r="IOY750" s="479"/>
      <c r="IOZ750" s="479"/>
      <c r="IPA750" s="479"/>
      <c r="IPB750" s="479"/>
      <c r="IPC750" s="479"/>
      <c r="IPD750" s="479"/>
      <c r="IPE750" s="479"/>
      <c r="IPF750" s="479"/>
      <c r="IPG750" s="479"/>
      <c r="IPH750" s="479"/>
      <c r="IPI750" s="479"/>
      <c r="IPJ750" s="479"/>
      <c r="IPK750" s="479"/>
      <c r="IPL750" s="479"/>
      <c r="IPM750" s="479"/>
      <c r="IPN750" s="479"/>
      <c r="IPO750" s="479"/>
      <c r="IPP750" s="479"/>
      <c r="IPQ750" s="479"/>
      <c r="IPR750" s="479"/>
      <c r="IPS750" s="479"/>
      <c r="IPT750" s="479"/>
      <c r="IPU750" s="479"/>
      <c r="IPV750" s="479"/>
      <c r="IPW750" s="479"/>
      <c r="IPX750" s="479"/>
      <c r="IPY750" s="479"/>
      <c r="IPZ750" s="479"/>
      <c r="IQA750" s="479"/>
      <c r="IQB750" s="479"/>
      <c r="IQC750" s="479"/>
      <c r="IQD750" s="479"/>
      <c r="IQE750" s="479"/>
      <c r="IQF750" s="479"/>
      <c r="IQG750" s="479"/>
      <c r="IQH750" s="479"/>
      <c r="IQI750" s="479"/>
      <c r="IQJ750" s="479"/>
      <c r="IQK750" s="479"/>
      <c r="IQL750" s="479"/>
      <c r="IQM750" s="479"/>
      <c r="IQN750" s="479"/>
      <c r="IQO750" s="479"/>
      <c r="IQP750" s="479"/>
      <c r="IQQ750" s="479"/>
      <c r="IQR750" s="479"/>
      <c r="IQS750" s="479"/>
      <c r="IQT750" s="479"/>
      <c r="IQU750" s="479"/>
      <c r="IQV750" s="479"/>
      <c r="IQW750" s="479"/>
      <c r="IQX750" s="479"/>
      <c r="IQY750" s="479"/>
      <c r="IQZ750" s="479"/>
      <c r="IRA750" s="479"/>
      <c r="IRB750" s="479"/>
      <c r="IRC750" s="479"/>
      <c r="IRD750" s="479"/>
      <c r="IRE750" s="479"/>
      <c r="IRF750" s="479"/>
      <c r="IRG750" s="479"/>
      <c r="IRH750" s="479"/>
      <c r="IRI750" s="479"/>
      <c r="IRJ750" s="479"/>
      <c r="IRK750" s="479"/>
      <c r="IRL750" s="479"/>
      <c r="IRM750" s="479"/>
      <c r="IRN750" s="479"/>
      <c r="IRO750" s="479"/>
      <c r="IRP750" s="479"/>
      <c r="IRQ750" s="479"/>
      <c r="IRR750" s="479"/>
      <c r="IRS750" s="479"/>
      <c r="IRT750" s="479"/>
      <c r="IRU750" s="479"/>
      <c r="IRV750" s="479"/>
      <c r="IRW750" s="479"/>
      <c r="IRX750" s="479"/>
      <c r="IRY750" s="479"/>
      <c r="IRZ750" s="479"/>
      <c r="ISA750" s="479"/>
      <c r="ISB750" s="479"/>
      <c r="ISC750" s="479"/>
      <c r="ISD750" s="479"/>
      <c r="ISE750" s="479"/>
      <c r="ISF750" s="479"/>
      <c r="ISG750" s="479"/>
      <c r="ISH750" s="479"/>
      <c r="ISI750" s="479"/>
      <c r="ISJ750" s="479"/>
      <c r="ISK750" s="479"/>
      <c r="ISL750" s="479"/>
      <c r="ISM750" s="479"/>
      <c r="ISN750" s="479"/>
      <c r="ISO750" s="479"/>
      <c r="ISP750" s="479"/>
      <c r="ISQ750" s="479"/>
      <c r="ISR750" s="479"/>
      <c r="ISS750" s="479"/>
      <c r="IST750" s="479"/>
      <c r="ISU750" s="479"/>
      <c r="ISV750" s="479"/>
      <c r="ISW750" s="479"/>
      <c r="ISX750" s="479"/>
      <c r="ISY750" s="479"/>
      <c r="ISZ750" s="479"/>
      <c r="ITA750" s="479"/>
      <c r="ITB750" s="479"/>
      <c r="ITC750" s="479"/>
      <c r="ITD750" s="479"/>
      <c r="ITE750" s="479"/>
      <c r="ITF750" s="479"/>
      <c r="ITG750" s="479"/>
      <c r="ITH750" s="479"/>
      <c r="ITI750" s="479"/>
      <c r="ITJ750" s="479"/>
      <c r="ITK750" s="479"/>
      <c r="ITL750" s="479"/>
      <c r="ITM750" s="479"/>
      <c r="ITN750" s="479"/>
      <c r="ITO750" s="479"/>
      <c r="ITP750" s="479"/>
      <c r="ITQ750" s="479"/>
      <c r="ITR750" s="479"/>
      <c r="ITS750" s="479"/>
      <c r="ITT750" s="479"/>
      <c r="ITU750" s="479"/>
      <c r="ITV750" s="479"/>
      <c r="ITW750" s="479"/>
      <c r="ITX750" s="479"/>
      <c r="ITY750" s="479"/>
      <c r="ITZ750" s="479"/>
      <c r="IUA750" s="479"/>
      <c r="IUB750" s="479"/>
      <c r="IUC750" s="479"/>
      <c r="IUD750" s="479"/>
      <c r="IUE750" s="479"/>
      <c r="IUF750" s="479"/>
      <c r="IUG750" s="479"/>
      <c r="IUH750" s="479"/>
      <c r="IUI750" s="479"/>
      <c r="IUJ750" s="479"/>
      <c r="IUK750" s="479"/>
      <c r="IUL750" s="479"/>
      <c r="IUM750" s="479"/>
      <c r="IUN750" s="479"/>
      <c r="IUO750" s="479"/>
      <c r="IUP750" s="479"/>
      <c r="IUQ750" s="479"/>
      <c r="IUR750" s="479"/>
      <c r="IUS750" s="479"/>
      <c r="IUT750" s="479"/>
      <c r="IUU750" s="479"/>
      <c r="IUV750" s="479"/>
      <c r="IUW750" s="479"/>
      <c r="IUX750" s="479"/>
      <c r="IUY750" s="479"/>
      <c r="IUZ750" s="479"/>
      <c r="IVA750" s="479"/>
      <c r="IVB750" s="479"/>
      <c r="IVC750" s="479"/>
      <c r="IVD750" s="479"/>
      <c r="IVE750" s="479"/>
      <c r="IVF750" s="479"/>
      <c r="IVG750" s="479"/>
      <c r="IVH750" s="479"/>
      <c r="IVI750" s="479"/>
      <c r="IVJ750" s="479"/>
      <c r="IVK750" s="479"/>
      <c r="IVL750" s="479"/>
      <c r="IVM750" s="479"/>
      <c r="IVN750" s="479"/>
      <c r="IVO750" s="479"/>
      <c r="IVP750" s="479"/>
      <c r="IVQ750" s="479"/>
      <c r="IVR750" s="479"/>
      <c r="IVS750" s="479"/>
      <c r="IVT750" s="479"/>
      <c r="IVU750" s="479"/>
      <c r="IVV750" s="479"/>
      <c r="IVW750" s="479"/>
      <c r="IVX750" s="479"/>
      <c r="IVY750" s="479"/>
      <c r="IVZ750" s="479"/>
      <c r="IWA750" s="479"/>
      <c r="IWB750" s="479"/>
      <c r="IWC750" s="479"/>
      <c r="IWD750" s="479"/>
      <c r="IWE750" s="479"/>
      <c r="IWF750" s="479"/>
      <c r="IWG750" s="479"/>
      <c r="IWH750" s="479"/>
      <c r="IWI750" s="479"/>
      <c r="IWJ750" s="479"/>
      <c r="IWK750" s="479"/>
      <c r="IWL750" s="479"/>
      <c r="IWM750" s="479"/>
      <c r="IWN750" s="479"/>
      <c r="IWO750" s="479"/>
      <c r="IWP750" s="479"/>
      <c r="IWQ750" s="479"/>
      <c r="IWR750" s="479"/>
      <c r="IWS750" s="479"/>
      <c r="IWT750" s="479"/>
      <c r="IWU750" s="479"/>
      <c r="IWV750" s="479"/>
      <c r="IWW750" s="479"/>
      <c r="IWX750" s="479"/>
      <c r="IWY750" s="479"/>
      <c r="IWZ750" s="479"/>
      <c r="IXA750" s="479"/>
      <c r="IXB750" s="479"/>
      <c r="IXC750" s="479"/>
      <c r="IXD750" s="479"/>
      <c r="IXE750" s="479"/>
      <c r="IXF750" s="479"/>
      <c r="IXG750" s="479"/>
      <c r="IXH750" s="479"/>
      <c r="IXI750" s="479"/>
      <c r="IXJ750" s="479"/>
      <c r="IXK750" s="479"/>
      <c r="IXL750" s="479"/>
      <c r="IXM750" s="479"/>
      <c r="IXN750" s="479"/>
      <c r="IXO750" s="479"/>
      <c r="IXP750" s="479"/>
      <c r="IXQ750" s="479"/>
      <c r="IXR750" s="479"/>
      <c r="IXS750" s="479"/>
      <c r="IXT750" s="479"/>
      <c r="IXU750" s="479"/>
      <c r="IXV750" s="479"/>
      <c r="IXW750" s="479"/>
      <c r="IXX750" s="479"/>
      <c r="IXY750" s="479"/>
      <c r="IXZ750" s="479"/>
      <c r="IYA750" s="479"/>
      <c r="IYB750" s="479"/>
      <c r="IYC750" s="479"/>
      <c r="IYD750" s="479"/>
      <c r="IYE750" s="479"/>
      <c r="IYF750" s="479"/>
      <c r="IYG750" s="479"/>
      <c r="IYH750" s="479"/>
      <c r="IYI750" s="479"/>
      <c r="IYJ750" s="479"/>
      <c r="IYK750" s="479"/>
      <c r="IYL750" s="479"/>
      <c r="IYM750" s="479"/>
      <c r="IYN750" s="479"/>
      <c r="IYO750" s="479"/>
      <c r="IYP750" s="479"/>
      <c r="IYQ750" s="479"/>
      <c r="IYR750" s="479"/>
      <c r="IYS750" s="479"/>
      <c r="IYT750" s="479"/>
      <c r="IYU750" s="479"/>
      <c r="IYV750" s="479"/>
      <c r="IYW750" s="479"/>
      <c r="IYX750" s="479"/>
      <c r="IYY750" s="479"/>
      <c r="IYZ750" s="479"/>
      <c r="IZA750" s="479"/>
      <c r="IZB750" s="479"/>
      <c r="IZC750" s="479"/>
      <c r="IZD750" s="479"/>
      <c r="IZE750" s="479"/>
      <c r="IZF750" s="479"/>
      <c r="IZG750" s="479"/>
      <c r="IZH750" s="479"/>
      <c r="IZI750" s="479"/>
      <c r="IZJ750" s="479"/>
      <c r="IZK750" s="479"/>
      <c r="IZL750" s="479"/>
      <c r="IZM750" s="479"/>
      <c r="IZN750" s="479"/>
      <c r="IZO750" s="479"/>
      <c r="IZP750" s="479"/>
      <c r="IZQ750" s="479"/>
      <c r="IZR750" s="479"/>
      <c r="IZS750" s="479"/>
      <c r="IZT750" s="479"/>
      <c r="IZU750" s="479"/>
      <c r="IZV750" s="479"/>
      <c r="IZW750" s="479"/>
      <c r="IZX750" s="479"/>
      <c r="IZY750" s="479"/>
      <c r="IZZ750" s="479"/>
      <c r="JAA750" s="479"/>
      <c r="JAB750" s="479"/>
      <c r="JAC750" s="479"/>
      <c r="JAD750" s="479"/>
      <c r="JAE750" s="479"/>
      <c r="JAF750" s="479"/>
      <c r="JAG750" s="479"/>
      <c r="JAH750" s="479"/>
      <c r="JAI750" s="479"/>
      <c r="JAJ750" s="479"/>
      <c r="JAK750" s="479"/>
      <c r="JAL750" s="479"/>
      <c r="JAM750" s="479"/>
      <c r="JAN750" s="479"/>
      <c r="JAO750" s="479"/>
      <c r="JAP750" s="479"/>
      <c r="JAQ750" s="479"/>
      <c r="JAR750" s="479"/>
      <c r="JAS750" s="479"/>
      <c r="JAT750" s="479"/>
      <c r="JAU750" s="479"/>
      <c r="JAV750" s="479"/>
      <c r="JAW750" s="479"/>
      <c r="JAX750" s="479"/>
      <c r="JAY750" s="479"/>
      <c r="JAZ750" s="479"/>
      <c r="JBA750" s="479"/>
      <c r="JBB750" s="479"/>
      <c r="JBC750" s="479"/>
      <c r="JBD750" s="479"/>
      <c r="JBE750" s="479"/>
      <c r="JBF750" s="479"/>
      <c r="JBG750" s="479"/>
      <c r="JBH750" s="479"/>
      <c r="JBI750" s="479"/>
      <c r="JBJ750" s="479"/>
      <c r="JBK750" s="479"/>
      <c r="JBL750" s="479"/>
      <c r="JBM750" s="479"/>
      <c r="JBN750" s="479"/>
      <c r="JBO750" s="479"/>
      <c r="JBP750" s="479"/>
      <c r="JBQ750" s="479"/>
      <c r="JBR750" s="479"/>
      <c r="JBS750" s="479"/>
      <c r="JBT750" s="479"/>
      <c r="JBU750" s="479"/>
      <c r="JBV750" s="479"/>
      <c r="JBW750" s="479"/>
      <c r="JBX750" s="479"/>
      <c r="JBY750" s="479"/>
      <c r="JBZ750" s="479"/>
      <c r="JCA750" s="479"/>
      <c r="JCB750" s="479"/>
      <c r="JCC750" s="479"/>
      <c r="JCD750" s="479"/>
      <c r="JCE750" s="479"/>
      <c r="JCF750" s="479"/>
      <c r="JCG750" s="479"/>
      <c r="JCH750" s="479"/>
      <c r="JCI750" s="479"/>
      <c r="JCJ750" s="479"/>
      <c r="JCK750" s="479"/>
      <c r="JCL750" s="479"/>
      <c r="JCM750" s="479"/>
      <c r="JCN750" s="479"/>
      <c r="JCO750" s="479"/>
      <c r="JCP750" s="479"/>
      <c r="JCQ750" s="479"/>
      <c r="JCR750" s="479"/>
      <c r="JCS750" s="479"/>
      <c r="JCT750" s="479"/>
      <c r="JCU750" s="479"/>
      <c r="JCV750" s="479"/>
      <c r="JCW750" s="479"/>
      <c r="JCX750" s="479"/>
      <c r="JCY750" s="479"/>
      <c r="JCZ750" s="479"/>
      <c r="JDA750" s="479"/>
      <c r="JDB750" s="479"/>
      <c r="JDC750" s="479"/>
      <c r="JDD750" s="479"/>
      <c r="JDE750" s="479"/>
      <c r="JDF750" s="479"/>
      <c r="JDG750" s="479"/>
      <c r="JDH750" s="479"/>
      <c r="JDI750" s="479"/>
      <c r="JDJ750" s="479"/>
      <c r="JDK750" s="479"/>
      <c r="JDL750" s="479"/>
      <c r="JDM750" s="479"/>
      <c r="JDN750" s="479"/>
      <c r="JDO750" s="479"/>
      <c r="JDP750" s="479"/>
      <c r="JDQ750" s="479"/>
      <c r="JDR750" s="479"/>
      <c r="JDS750" s="479"/>
      <c r="JDT750" s="479"/>
      <c r="JDU750" s="479"/>
      <c r="JDV750" s="479"/>
      <c r="JDW750" s="479"/>
      <c r="JDX750" s="479"/>
      <c r="JDY750" s="479"/>
      <c r="JDZ750" s="479"/>
      <c r="JEA750" s="479"/>
      <c r="JEB750" s="479"/>
      <c r="JEC750" s="479"/>
      <c r="JED750" s="479"/>
      <c r="JEE750" s="479"/>
      <c r="JEF750" s="479"/>
      <c r="JEG750" s="479"/>
      <c r="JEH750" s="479"/>
      <c r="JEI750" s="479"/>
      <c r="JEJ750" s="479"/>
      <c r="JEK750" s="479"/>
      <c r="JEL750" s="479"/>
      <c r="JEM750" s="479"/>
      <c r="JEN750" s="479"/>
      <c r="JEO750" s="479"/>
      <c r="JEP750" s="479"/>
      <c r="JEQ750" s="479"/>
      <c r="JER750" s="479"/>
      <c r="JES750" s="479"/>
      <c r="JET750" s="479"/>
      <c r="JEU750" s="479"/>
      <c r="JEV750" s="479"/>
      <c r="JEW750" s="479"/>
      <c r="JEX750" s="479"/>
      <c r="JEY750" s="479"/>
      <c r="JEZ750" s="479"/>
      <c r="JFA750" s="479"/>
      <c r="JFB750" s="479"/>
      <c r="JFC750" s="479"/>
      <c r="JFD750" s="479"/>
      <c r="JFE750" s="479"/>
      <c r="JFF750" s="479"/>
      <c r="JFG750" s="479"/>
      <c r="JFH750" s="479"/>
      <c r="JFI750" s="479"/>
      <c r="JFJ750" s="479"/>
      <c r="JFK750" s="479"/>
      <c r="JFL750" s="479"/>
      <c r="JFM750" s="479"/>
      <c r="JFN750" s="479"/>
      <c r="JFO750" s="479"/>
      <c r="JFP750" s="479"/>
      <c r="JFQ750" s="479"/>
      <c r="JFR750" s="479"/>
      <c r="JFS750" s="479"/>
      <c r="JFT750" s="479"/>
      <c r="JFU750" s="479"/>
      <c r="JFV750" s="479"/>
      <c r="JFW750" s="479"/>
      <c r="JFX750" s="479"/>
      <c r="JFY750" s="479"/>
      <c r="JFZ750" s="479"/>
      <c r="JGA750" s="479"/>
      <c r="JGB750" s="479"/>
      <c r="JGC750" s="479"/>
      <c r="JGD750" s="479"/>
      <c r="JGE750" s="479"/>
      <c r="JGF750" s="479"/>
      <c r="JGG750" s="479"/>
      <c r="JGH750" s="479"/>
      <c r="JGI750" s="479"/>
      <c r="JGJ750" s="479"/>
      <c r="JGK750" s="479"/>
      <c r="JGL750" s="479"/>
      <c r="JGM750" s="479"/>
      <c r="JGN750" s="479"/>
      <c r="JGO750" s="479"/>
      <c r="JGP750" s="479"/>
      <c r="JGQ750" s="479"/>
      <c r="JGR750" s="479"/>
      <c r="JGS750" s="479"/>
      <c r="JGT750" s="479"/>
      <c r="JGU750" s="479"/>
      <c r="JGV750" s="479"/>
      <c r="JGW750" s="479"/>
      <c r="JGX750" s="479"/>
      <c r="JGY750" s="479"/>
      <c r="JGZ750" s="479"/>
      <c r="JHA750" s="479"/>
      <c r="JHB750" s="479"/>
      <c r="JHC750" s="479"/>
      <c r="JHD750" s="479"/>
      <c r="JHE750" s="479"/>
      <c r="JHF750" s="479"/>
      <c r="JHG750" s="479"/>
      <c r="JHH750" s="479"/>
      <c r="JHI750" s="479"/>
      <c r="JHJ750" s="479"/>
      <c r="JHK750" s="479"/>
      <c r="JHL750" s="479"/>
      <c r="JHM750" s="479"/>
      <c r="JHN750" s="479"/>
      <c r="JHO750" s="479"/>
      <c r="JHP750" s="479"/>
      <c r="JHQ750" s="479"/>
      <c r="JHR750" s="479"/>
      <c r="JHS750" s="479"/>
      <c r="JHT750" s="479"/>
      <c r="JHU750" s="479"/>
      <c r="JHV750" s="479"/>
      <c r="JHW750" s="479"/>
      <c r="JHX750" s="479"/>
      <c r="JHY750" s="479"/>
      <c r="JHZ750" s="479"/>
      <c r="JIA750" s="479"/>
      <c r="JIB750" s="479"/>
      <c r="JIC750" s="479"/>
      <c r="JID750" s="479"/>
      <c r="JIE750" s="479"/>
      <c r="JIF750" s="479"/>
      <c r="JIG750" s="479"/>
      <c r="JIH750" s="479"/>
      <c r="JII750" s="479"/>
      <c r="JIJ750" s="479"/>
      <c r="JIK750" s="479"/>
      <c r="JIL750" s="479"/>
      <c r="JIM750" s="479"/>
      <c r="JIN750" s="479"/>
      <c r="JIO750" s="479"/>
      <c r="JIP750" s="479"/>
      <c r="JIQ750" s="479"/>
      <c r="JIR750" s="479"/>
      <c r="JIS750" s="479"/>
      <c r="JIT750" s="479"/>
      <c r="JIU750" s="479"/>
      <c r="JIV750" s="479"/>
      <c r="JIW750" s="479"/>
      <c r="JIX750" s="479"/>
      <c r="JIY750" s="479"/>
      <c r="JIZ750" s="479"/>
      <c r="JJA750" s="479"/>
      <c r="JJB750" s="479"/>
      <c r="JJC750" s="479"/>
      <c r="JJD750" s="479"/>
      <c r="JJE750" s="479"/>
      <c r="JJF750" s="479"/>
      <c r="JJG750" s="479"/>
      <c r="JJH750" s="479"/>
      <c r="JJI750" s="479"/>
      <c r="JJJ750" s="479"/>
      <c r="JJK750" s="479"/>
      <c r="JJL750" s="479"/>
      <c r="JJM750" s="479"/>
      <c r="JJN750" s="479"/>
      <c r="JJO750" s="479"/>
      <c r="JJP750" s="479"/>
      <c r="JJQ750" s="479"/>
      <c r="JJR750" s="479"/>
      <c r="JJS750" s="479"/>
      <c r="JJT750" s="479"/>
      <c r="JJU750" s="479"/>
      <c r="JJV750" s="479"/>
      <c r="JJW750" s="479"/>
      <c r="JJX750" s="479"/>
      <c r="JJY750" s="479"/>
      <c r="JJZ750" s="479"/>
      <c r="JKA750" s="479"/>
      <c r="JKB750" s="479"/>
      <c r="JKC750" s="479"/>
      <c r="JKD750" s="479"/>
      <c r="JKE750" s="479"/>
      <c r="JKF750" s="479"/>
      <c r="JKG750" s="479"/>
      <c r="JKH750" s="479"/>
      <c r="JKI750" s="479"/>
      <c r="JKJ750" s="479"/>
      <c r="JKK750" s="479"/>
      <c r="JKL750" s="479"/>
      <c r="JKM750" s="479"/>
      <c r="JKN750" s="479"/>
      <c r="JKO750" s="479"/>
      <c r="JKP750" s="479"/>
      <c r="JKQ750" s="479"/>
      <c r="JKR750" s="479"/>
      <c r="JKS750" s="479"/>
      <c r="JKT750" s="479"/>
      <c r="JKU750" s="479"/>
      <c r="JKV750" s="479"/>
      <c r="JKW750" s="479"/>
      <c r="JKX750" s="479"/>
      <c r="JKY750" s="479"/>
      <c r="JKZ750" s="479"/>
      <c r="JLA750" s="479"/>
      <c r="JLB750" s="479"/>
      <c r="JLC750" s="479"/>
      <c r="JLD750" s="479"/>
      <c r="JLE750" s="479"/>
      <c r="JLF750" s="479"/>
      <c r="JLG750" s="479"/>
      <c r="JLH750" s="479"/>
      <c r="JLI750" s="479"/>
      <c r="JLJ750" s="479"/>
      <c r="JLK750" s="479"/>
      <c r="JLL750" s="479"/>
      <c r="JLM750" s="479"/>
      <c r="JLN750" s="479"/>
      <c r="JLO750" s="479"/>
      <c r="JLP750" s="479"/>
      <c r="JLQ750" s="479"/>
      <c r="JLR750" s="479"/>
      <c r="JLS750" s="479"/>
      <c r="JLT750" s="479"/>
      <c r="JLU750" s="479"/>
      <c r="JLV750" s="479"/>
      <c r="JLW750" s="479"/>
      <c r="JLX750" s="479"/>
      <c r="JLY750" s="479"/>
      <c r="JLZ750" s="479"/>
      <c r="JMA750" s="479"/>
      <c r="JMB750" s="479"/>
      <c r="JMC750" s="479"/>
      <c r="JMD750" s="479"/>
      <c r="JME750" s="479"/>
      <c r="JMF750" s="479"/>
      <c r="JMG750" s="479"/>
      <c r="JMH750" s="479"/>
      <c r="JMI750" s="479"/>
      <c r="JMJ750" s="479"/>
      <c r="JMK750" s="479"/>
      <c r="JML750" s="479"/>
      <c r="JMM750" s="479"/>
      <c r="JMN750" s="479"/>
      <c r="JMO750" s="479"/>
      <c r="JMP750" s="479"/>
      <c r="JMQ750" s="479"/>
      <c r="JMR750" s="479"/>
      <c r="JMS750" s="479"/>
      <c r="JMT750" s="479"/>
      <c r="JMU750" s="479"/>
      <c r="JMV750" s="479"/>
      <c r="JMW750" s="479"/>
      <c r="JMX750" s="479"/>
      <c r="JMY750" s="479"/>
      <c r="JMZ750" s="479"/>
      <c r="JNA750" s="479"/>
      <c r="JNB750" s="479"/>
      <c r="JNC750" s="479"/>
      <c r="JND750" s="479"/>
      <c r="JNE750" s="479"/>
      <c r="JNF750" s="479"/>
      <c r="JNG750" s="479"/>
      <c r="JNH750" s="479"/>
      <c r="JNI750" s="479"/>
      <c r="JNJ750" s="479"/>
      <c r="JNK750" s="479"/>
      <c r="JNL750" s="479"/>
      <c r="JNM750" s="479"/>
      <c r="JNN750" s="479"/>
      <c r="JNO750" s="479"/>
      <c r="JNP750" s="479"/>
      <c r="JNQ750" s="479"/>
      <c r="JNR750" s="479"/>
      <c r="JNS750" s="479"/>
      <c r="JNT750" s="479"/>
      <c r="JNU750" s="479"/>
      <c r="JNV750" s="479"/>
      <c r="JNW750" s="479"/>
      <c r="JNX750" s="479"/>
      <c r="JNY750" s="479"/>
      <c r="JNZ750" s="479"/>
      <c r="JOA750" s="479"/>
      <c r="JOB750" s="479"/>
      <c r="JOC750" s="479"/>
      <c r="JOD750" s="479"/>
      <c r="JOE750" s="479"/>
      <c r="JOF750" s="479"/>
      <c r="JOG750" s="479"/>
      <c r="JOH750" s="479"/>
      <c r="JOI750" s="479"/>
      <c r="JOJ750" s="479"/>
      <c r="JOK750" s="479"/>
      <c r="JOL750" s="479"/>
      <c r="JOM750" s="479"/>
      <c r="JON750" s="479"/>
      <c r="JOO750" s="479"/>
      <c r="JOP750" s="479"/>
      <c r="JOQ750" s="479"/>
      <c r="JOR750" s="479"/>
      <c r="JOS750" s="479"/>
      <c r="JOT750" s="479"/>
      <c r="JOU750" s="479"/>
      <c r="JOV750" s="479"/>
      <c r="JOW750" s="479"/>
      <c r="JOX750" s="479"/>
      <c r="JOY750" s="479"/>
      <c r="JOZ750" s="479"/>
      <c r="JPA750" s="479"/>
      <c r="JPB750" s="479"/>
      <c r="JPC750" s="479"/>
      <c r="JPD750" s="479"/>
      <c r="JPE750" s="479"/>
      <c r="JPF750" s="479"/>
      <c r="JPG750" s="479"/>
      <c r="JPH750" s="479"/>
      <c r="JPI750" s="479"/>
      <c r="JPJ750" s="479"/>
      <c r="JPK750" s="479"/>
      <c r="JPL750" s="479"/>
      <c r="JPM750" s="479"/>
      <c r="JPN750" s="479"/>
      <c r="JPO750" s="479"/>
      <c r="JPP750" s="479"/>
      <c r="JPQ750" s="479"/>
      <c r="JPR750" s="479"/>
      <c r="JPS750" s="479"/>
      <c r="JPT750" s="479"/>
      <c r="JPU750" s="479"/>
      <c r="JPV750" s="479"/>
      <c r="JPW750" s="479"/>
      <c r="JPX750" s="479"/>
      <c r="JPY750" s="479"/>
      <c r="JPZ750" s="479"/>
      <c r="JQA750" s="479"/>
      <c r="JQB750" s="479"/>
      <c r="JQC750" s="479"/>
      <c r="JQD750" s="479"/>
      <c r="JQE750" s="479"/>
      <c r="JQF750" s="479"/>
      <c r="JQG750" s="479"/>
      <c r="JQH750" s="479"/>
      <c r="JQI750" s="479"/>
      <c r="JQJ750" s="479"/>
      <c r="JQK750" s="479"/>
      <c r="JQL750" s="479"/>
      <c r="JQM750" s="479"/>
      <c r="JQN750" s="479"/>
      <c r="JQO750" s="479"/>
      <c r="JQP750" s="479"/>
      <c r="JQQ750" s="479"/>
      <c r="JQR750" s="479"/>
      <c r="JQS750" s="479"/>
      <c r="JQT750" s="479"/>
      <c r="JQU750" s="479"/>
      <c r="JQV750" s="479"/>
      <c r="JQW750" s="479"/>
      <c r="JQX750" s="479"/>
      <c r="JQY750" s="479"/>
      <c r="JQZ750" s="479"/>
      <c r="JRA750" s="479"/>
      <c r="JRB750" s="479"/>
      <c r="JRC750" s="479"/>
      <c r="JRD750" s="479"/>
      <c r="JRE750" s="479"/>
      <c r="JRF750" s="479"/>
      <c r="JRG750" s="479"/>
      <c r="JRH750" s="479"/>
      <c r="JRI750" s="479"/>
      <c r="JRJ750" s="479"/>
      <c r="JRK750" s="479"/>
      <c r="JRL750" s="479"/>
      <c r="JRM750" s="479"/>
      <c r="JRN750" s="479"/>
      <c r="JRO750" s="479"/>
      <c r="JRP750" s="479"/>
      <c r="JRQ750" s="479"/>
      <c r="JRR750" s="479"/>
      <c r="JRS750" s="479"/>
      <c r="JRT750" s="479"/>
      <c r="JRU750" s="479"/>
      <c r="JRV750" s="479"/>
      <c r="JRW750" s="479"/>
      <c r="JRX750" s="479"/>
      <c r="JRY750" s="479"/>
      <c r="JRZ750" s="479"/>
      <c r="JSA750" s="479"/>
      <c r="JSB750" s="479"/>
      <c r="JSC750" s="479"/>
      <c r="JSD750" s="479"/>
      <c r="JSE750" s="479"/>
      <c r="JSF750" s="479"/>
      <c r="JSG750" s="479"/>
      <c r="JSH750" s="479"/>
      <c r="JSI750" s="479"/>
      <c r="JSJ750" s="479"/>
      <c r="JSK750" s="479"/>
      <c r="JSL750" s="479"/>
      <c r="JSM750" s="479"/>
      <c r="JSN750" s="479"/>
      <c r="JSO750" s="479"/>
      <c r="JSP750" s="479"/>
      <c r="JSQ750" s="479"/>
      <c r="JSR750" s="479"/>
      <c r="JSS750" s="479"/>
      <c r="JST750" s="479"/>
      <c r="JSU750" s="479"/>
      <c r="JSV750" s="479"/>
      <c r="JSW750" s="479"/>
      <c r="JSX750" s="479"/>
      <c r="JSY750" s="479"/>
      <c r="JSZ750" s="479"/>
      <c r="JTA750" s="479"/>
      <c r="JTB750" s="479"/>
      <c r="JTC750" s="479"/>
      <c r="JTD750" s="479"/>
      <c r="JTE750" s="479"/>
      <c r="JTF750" s="479"/>
      <c r="JTG750" s="479"/>
      <c r="JTH750" s="479"/>
      <c r="JTI750" s="479"/>
      <c r="JTJ750" s="479"/>
      <c r="JTK750" s="479"/>
      <c r="JTL750" s="479"/>
      <c r="JTM750" s="479"/>
      <c r="JTN750" s="479"/>
      <c r="JTO750" s="479"/>
      <c r="JTP750" s="479"/>
      <c r="JTQ750" s="479"/>
      <c r="JTR750" s="479"/>
      <c r="JTS750" s="479"/>
      <c r="JTT750" s="479"/>
      <c r="JTU750" s="479"/>
      <c r="JTV750" s="479"/>
      <c r="JTW750" s="479"/>
      <c r="JTX750" s="479"/>
      <c r="JTY750" s="479"/>
      <c r="JTZ750" s="479"/>
      <c r="JUA750" s="479"/>
      <c r="JUB750" s="479"/>
      <c r="JUC750" s="479"/>
      <c r="JUD750" s="479"/>
      <c r="JUE750" s="479"/>
      <c r="JUF750" s="479"/>
      <c r="JUG750" s="479"/>
      <c r="JUH750" s="479"/>
      <c r="JUI750" s="479"/>
      <c r="JUJ750" s="479"/>
      <c r="JUK750" s="479"/>
      <c r="JUL750" s="479"/>
      <c r="JUM750" s="479"/>
      <c r="JUN750" s="479"/>
      <c r="JUO750" s="479"/>
      <c r="JUP750" s="479"/>
      <c r="JUQ750" s="479"/>
      <c r="JUR750" s="479"/>
      <c r="JUS750" s="479"/>
      <c r="JUT750" s="479"/>
      <c r="JUU750" s="479"/>
      <c r="JUV750" s="479"/>
      <c r="JUW750" s="479"/>
      <c r="JUX750" s="479"/>
      <c r="JUY750" s="479"/>
      <c r="JUZ750" s="479"/>
      <c r="JVA750" s="479"/>
      <c r="JVB750" s="479"/>
      <c r="JVC750" s="479"/>
      <c r="JVD750" s="479"/>
      <c r="JVE750" s="479"/>
      <c r="JVF750" s="479"/>
      <c r="JVG750" s="479"/>
      <c r="JVH750" s="479"/>
      <c r="JVI750" s="479"/>
      <c r="JVJ750" s="479"/>
      <c r="JVK750" s="479"/>
      <c r="JVL750" s="479"/>
      <c r="JVM750" s="479"/>
      <c r="JVN750" s="479"/>
      <c r="JVO750" s="479"/>
      <c r="JVP750" s="479"/>
      <c r="JVQ750" s="479"/>
      <c r="JVR750" s="479"/>
      <c r="JVS750" s="479"/>
      <c r="JVT750" s="479"/>
      <c r="JVU750" s="479"/>
      <c r="JVV750" s="479"/>
      <c r="JVW750" s="479"/>
      <c r="JVX750" s="479"/>
      <c r="JVY750" s="479"/>
      <c r="JVZ750" s="479"/>
      <c r="JWA750" s="479"/>
      <c r="JWB750" s="479"/>
      <c r="JWC750" s="479"/>
      <c r="JWD750" s="479"/>
      <c r="JWE750" s="479"/>
      <c r="JWF750" s="479"/>
      <c r="JWG750" s="479"/>
      <c r="JWH750" s="479"/>
      <c r="JWI750" s="479"/>
      <c r="JWJ750" s="479"/>
      <c r="JWK750" s="479"/>
      <c r="JWL750" s="479"/>
      <c r="JWM750" s="479"/>
      <c r="JWN750" s="479"/>
      <c r="JWO750" s="479"/>
      <c r="JWP750" s="479"/>
      <c r="JWQ750" s="479"/>
      <c r="JWR750" s="479"/>
      <c r="JWS750" s="479"/>
      <c r="JWT750" s="479"/>
      <c r="JWU750" s="479"/>
      <c r="JWV750" s="479"/>
      <c r="JWW750" s="479"/>
      <c r="JWX750" s="479"/>
      <c r="JWY750" s="479"/>
      <c r="JWZ750" s="479"/>
      <c r="JXA750" s="479"/>
      <c r="JXB750" s="479"/>
      <c r="JXC750" s="479"/>
      <c r="JXD750" s="479"/>
      <c r="JXE750" s="479"/>
      <c r="JXF750" s="479"/>
      <c r="JXG750" s="479"/>
      <c r="JXH750" s="479"/>
      <c r="JXI750" s="479"/>
      <c r="JXJ750" s="479"/>
      <c r="JXK750" s="479"/>
      <c r="JXL750" s="479"/>
      <c r="JXM750" s="479"/>
      <c r="JXN750" s="479"/>
      <c r="JXO750" s="479"/>
      <c r="JXP750" s="479"/>
      <c r="JXQ750" s="479"/>
      <c r="JXR750" s="479"/>
      <c r="JXS750" s="479"/>
      <c r="JXT750" s="479"/>
      <c r="JXU750" s="479"/>
      <c r="JXV750" s="479"/>
      <c r="JXW750" s="479"/>
      <c r="JXX750" s="479"/>
      <c r="JXY750" s="479"/>
      <c r="JXZ750" s="479"/>
      <c r="JYA750" s="479"/>
      <c r="JYB750" s="479"/>
      <c r="JYC750" s="479"/>
      <c r="JYD750" s="479"/>
      <c r="JYE750" s="479"/>
      <c r="JYF750" s="479"/>
      <c r="JYG750" s="479"/>
      <c r="JYH750" s="479"/>
      <c r="JYI750" s="479"/>
      <c r="JYJ750" s="479"/>
      <c r="JYK750" s="479"/>
      <c r="JYL750" s="479"/>
      <c r="JYM750" s="479"/>
      <c r="JYN750" s="479"/>
      <c r="JYO750" s="479"/>
      <c r="JYP750" s="479"/>
      <c r="JYQ750" s="479"/>
      <c r="JYR750" s="479"/>
      <c r="JYS750" s="479"/>
      <c r="JYT750" s="479"/>
      <c r="JYU750" s="479"/>
      <c r="JYV750" s="479"/>
      <c r="JYW750" s="479"/>
      <c r="JYX750" s="479"/>
      <c r="JYY750" s="479"/>
      <c r="JYZ750" s="479"/>
      <c r="JZA750" s="479"/>
      <c r="JZB750" s="479"/>
      <c r="JZC750" s="479"/>
      <c r="JZD750" s="479"/>
      <c r="JZE750" s="479"/>
      <c r="JZF750" s="479"/>
      <c r="JZG750" s="479"/>
      <c r="JZH750" s="479"/>
      <c r="JZI750" s="479"/>
      <c r="JZJ750" s="479"/>
      <c r="JZK750" s="479"/>
      <c r="JZL750" s="479"/>
      <c r="JZM750" s="479"/>
      <c r="JZN750" s="479"/>
      <c r="JZO750" s="479"/>
      <c r="JZP750" s="479"/>
      <c r="JZQ750" s="479"/>
      <c r="JZR750" s="479"/>
      <c r="JZS750" s="479"/>
      <c r="JZT750" s="479"/>
      <c r="JZU750" s="479"/>
      <c r="JZV750" s="479"/>
      <c r="JZW750" s="479"/>
      <c r="JZX750" s="479"/>
      <c r="JZY750" s="479"/>
      <c r="JZZ750" s="479"/>
      <c r="KAA750" s="479"/>
      <c r="KAB750" s="479"/>
      <c r="KAC750" s="479"/>
      <c r="KAD750" s="479"/>
      <c r="KAE750" s="479"/>
      <c r="KAF750" s="479"/>
      <c r="KAG750" s="479"/>
      <c r="KAH750" s="479"/>
      <c r="KAI750" s="479"/>
      <c r="KAJ750" s="479"/>
      <c r="KAK750" s="479"/>
      <c r="KAL750" s="479"/>
      <c r="KAM750" s="479"/>
      <c r="KAN750" s="479"/>
      <c r="KAO750" s="479"/>
      <c r="KAP750" s="479"/>
      <c r="KAQ750" s="479"/>
      <c r="KAR750" s="479"/>
      <c r="KAS750" s="479"/>
      <c r="KAT750" s="479"/>
      <c r="KAU750" s="479"/>
      <c r="KAV750" s="479"/>
      <c r="KAW750" s="479"/>
      <c r="KAX750" s="479"/>
      <c r="KAY750" s="479"/>
      <c r="KAZ750" s="479"/>
      <c r="KBA750" s="479"/>
      <c r="KBB750" s="479"/>
      <c r="KBC750" s="479"/>
      <c r="KBD750" s="479"/>
      <c r="KBE750" s="479"/>
      <c r="KBF750" s="479"/>
      <c r="KBG750" s="479"/>
      <c r="KBH750" s="479"/>
      <c r="KBI750" s="479"/>
      <c r="KBJ750" s="479"/>
      <c r="KBK750" s="479"/>
      <c r="KBL750" s="479"/>
      <c r="KBM750" s="479"/>
      <c r="KBN750" s="479"/>
      <c r="KBO750" s="479"/>
      <c r="KBP750" s="479"/>
      <c r="KBQ750" s="479"/>
      <c r="KBR750" s="479"/>
      <c r="KBS750" s="479"/>
      <c r="KBT750" s="479"/>
      <c r="KBU750" s="479"/>
      <c r="KBV750" s="479"/>
      <c r="KBW750" s="479"/>
      <c r="KBX750" s="479"/>
      <c r="KBY750" s="479"/>
      <c r="KBZ750" s="479"/>
      <c r="KCA750" s="479"/>
      <c r="KCB750" s="479"/>
      <c r="KCC750" s="479"/>
      <c r="KCD750" s="479"/>
      <c r="KCE750" s="479"/>
      <c r="KCF750" s="479"/>
      <c r="KCG750" s="479"/>
      <c r="KCH750" s="479"/>
      <c r="KCI750" s="479"/>
      <c r="KCJ750" s="479"/>
      <c r="KCK750" s="479"/>
      <c r="KCL750" s="479"/>
      <c r="KCM750" s="479"/>
      <c r="KCN750" s="479"/>
      <c r="KCO750" s="479"/>
      <c r="KCP750" s="479"/>
      <c r="KCQ750" s="479"/>
      <c r="KCR750" s="479"/>
      <c r="KCS750" s="479"/>
      <c r="KCT750" s="479"/>
      <c r="KCU750" s="479"/>
      <c r="KCV750" s="479"/>
      <c r="KCW750" s="479"/>
      <c r="KCX750" s="479"/>
      <c r="KCY750" s="479"/>
      <c r="KCZ750" s="479"/>
      <c r="KDA750" s="479"/>
      <c r="KDB750" s="479"/>
      <c r="KDC750" s="479"/>
      <c r="KDD750" s="479"/>
      <c r="KDE750" s="479"/>
      <c r="KDF750" s="479"/>
      <c r="KDG750" s="479"/>
      <c r="KDH750" s="479"/>
      <c r="KDI750" s="479"/>
      <c r="KDJ750" s="479"/>
      <c r="KDK750" s="479"/>
      <c r="KDL750" s="479"/>
      <c r="KDM750" s="479"/>
      <c r="KDN750" s="479"/>
      <c r="KDO750" s="479"/>
      <c r="KDP750" s="479"/>
      <c r="KDQ750" s="479"/>
      <c r="KDR750" s="479"/>
      <c r="KDS750" s="479"/>
      <c r="KDT750" s="479"/>
      <c r="KDU750" s="479"/>
      <c r="KDV750" s="479"/>
      <c r="KDW750" s="479"/>
      <c r="KDX750" s="479"/>
      <c r="KDY750" s="479"/>
      <c r="KDZ750" s="479"/>
      <c r="KEA750" s="479"/>
      <c r="KEB750" s="479"/>
      <c r="KEC750" s="479"/>
      <c r="KED750" s="479"/>
      <c r="KEE750" s="479"/>
      <c r="KEF750" s="479"/>
      <c r="KEG750" s="479"/>
      <c r="KEH750" s="479"/>
      <c r="KEI750" s="479"/>
      <c r="KEJ750" s="479"/>
      <c r="KEK750" s="479"/>
      <c r="KEL750" s="479"/>
      <c r="KEM750" s="479"/>
      <c r="KEN750" s="479"/>
      <c r="KEO750" s="479"/>
      <c r="KEP750" s="479"/>
      <c r="KEQ750" s="479"/>
      <c r="KER750" s="479"/>
      <c r="KES750" s="479"/>
      <c r="KET750" s="479"/>
      <c r="KEU750" s="479"/>
      <c r="KEV750" s="479"/>
      <c r="KEW750" s="479"/>
      <c r="KEX750" s="479"/>
      <c r="KEY750" s="479"/>
      <c r="KEZ750" s="479"/>
      <c r="KFA750" s="479"/>
      <c r="KFB750" s="479"/>
      <c r="KFC750" s="479"/>
      <c r="KFD750" s="479"/>
      <c r="KFE750" s="479"/>
      <c r="KFF750" s="479"/>
      <c r="KFG750" s="479"/>
      <c r="KFH750" s="479"/>
      <c r="KFI750" s="479"/>
      <c r="KFJ750" s="479"/>
      <c r="KFK750" s="479"/>
      <c r="KFL750" s="479"/>
      <c r="KFM750" s="479"/>
      <c r="KFN750" s="479"/>
      <c r="KFO750" s="479"/>
      <c r="KFP750" s="479"/>
      <c r="KFQ750" s="479"/>
      <c r="KFR750" s="479"/>
      <c r="KFS750" s="479"/>
      <c r="KFT750" s="479"/>
      <c r="KFU750" s="479"/>
      <c r="KFV750" s="479"/>
      <c r="KFW750" s="479"/>
      <c r="KFX750" s="479"/>
      <c r="KFY750" s="479"/>
      <c r="KFZ750" s="479"/>
      <c r="KGA750" s="479"/>
      <c r="KGB750" s="479"/>
      <c r="KGC750" s="479"/>
      <c r="KGD750" s="479"/>
      <c r="KGE750" s="479"/>
      <c r="KGF750" s="479"/>
      <c r="KGG750" s="479"/>
      <c r="KGH750" s="479"/>
      <c r="KGI750" s="479"/>
      <c r="KGJ750" s="479"/>
      <c r="KGK750" s="479"/>
      <c r="KGL750" s="479"/>
      <c r="KGM750" s="479"/>
      <c r="KGN750" s="479"/>
      <c r="KGO750" s="479"/>
      <c r="KGP750" s="479"/>
      <c r="KGQ750" s="479"/>
      <c r="KGR750" s="479"/>
      <c r="KGS750" s="479"/>
      <c r="KGT750" s="479"/>
      <c r="KGU750" s="479"/>
      <c r="KGV750" s="479"/>
      <c r="KGW750" s="479"/>
      <c r="KGX750" s="479"/>
      <c r="KGY750" s="479"/>
      <c r="KGZ750" s="479"/>
      <c r="KHA750" s="479"/>
      <c r="KHB750" s="479"/>
      <c r="KHC750" s="479"/>
      <c r="KHD750" s="479"/>
      <c r="KHE750" s="479"/>
      <c r="KHF750" s="479"/>
      <c r="KHG750" s="479"/>
      <c r="KHH750" s="479"/>
      <c r="KHI750" s="479"/>
      <c r="KHJ750" s="479"/>
      <c r="KHK750" s="479"/>
      <c r="KHL750" s="479"/>
      <c r="KHM750" s="479"/>
      <c r="KHN750" s="479"/>
      <c r="KHO750" s="479"/>
      <c r="KHP750" s="479"/>
      <c r="KHQ750" s="479"/>
      <c r="KHR750" s="479"/>
      <c r="KHS750" s="479"/>
      <c r="KHT750" s="479"/>
      <c r="KHU750" s="479"/>
      <c r="KHV750" s="479"/>
      <c r="KHW750" s="479"/>
      <c r="KHX750" s="479"/>
      <c r="KHY750" s="479"/>
      <c r="KHZ750" s="479"/>
      <c r="KIA750" s="479"/>
      <c r="KIB750" s="479"/>
      <c r="KIC750" s="479"/>
      <c r="KID750" s="479"/>
      <c r="KIE750" s="479"/>
      <c r="KIF750" s="479"/>
      <c r="KIG750" s="479"/>
      <c r="KIH750" s="479"/>
      <c r="KII750" s="479"/>
      <c r="KIJ750" s="479"/>
      <c r="KIK750" s="479"/>
      <c r="KIL750" s="479"/>
      <c r="KIM750" s="479"/>
      <c r="KIN750" s="479"/>
      <c r="KIO750" s="479"/>
      <c r="KIP750" s="479"/>
      <c r="KIQ750" s="479"/>
      <c r="KIR750" s="479"/>
      <c r="KIS750" s="479"/>
      <c r="KIT750" s="479"/>
      <c r="KIU750" s="479"/>
      <c r="KIV750" s="479"/>
      <c r="KIW750" s="479"/>
      <c r="KIX750" s="479"/>
      <c r="KIY750" s="479"/>
      <c r="KIZ750" s="479"/>
      <c r="KJA750" s="479"/>
      <c r="KJB750" s="479"/>
      <c r="KJC750" s="479"/>
      <c r="KJD750" s="479"/>
      <c r="KJE750" s="479"/>
      <c r="KJF750" s="479"/>
      <c r="KJG750" s="479"/>
      <c r="KJH750" s="479"/>
      <c r="KJI750" s="479"/>
      <c r="KJJ750" s="479"/>
      <c r="KJK750" s="479"/>
      <c r="KJL750" s="479"/>
      <c r="KJM750" s="479"/>
      <c r="KJN750" s="479"/>
      <c r="KJO750" s="479"/>
      <c r="KJP750" s="479"/>
      <c r="KJQ750" s="479"/>
      <c r="KJR750" s="479"/>
      <c r="KJS750" s="479"/>
      <c r="KJT750" s="479"/>
      <c r="KJU750" s="479"/>
      <c r="KJV750" s="479"/>
      <c r="KJW750" s="479"/>
      <c r="KJX750" s="479"/>
      <c r="KJY750" s="479"/>
      <c r="KJZ750" s="479"/>
      <c r="KKA750" s="479"/>
      <c r="KKB750" s="479"/>
      <c r="KKC750" s="479"/>
      <c r="KKD750" s="479"/>
      <c r="KKE750" s="479"/>
      <c r="KKF750" s="479"/>
      <c r="KKG750" s="479"/>
      <c r="KKH750" s="479"/>
      <c r="KKI750" s="479"/>
      <c r="KKJ750" s="479"/>
      <c r="KKK750" s="479"/>
      <c r="KKL750" s="479"/>
      <c r="KKM750" s="479"/>
      <c r="KKN750" s="479"/>
      <c r="KKO750" s="479"/>
      <c r="KKP750" s="479"/>
      <c r="KKQ750" s="479"/>
      <c r="KKR750" s="479"/>
      <c r="KKS750" s="479"/>
      <c r="KKT750" s="479"/>
      <c r="KKU750" s="479"/>
      <c r="KKV750" s="479"/>
      <c r="KKW750" s="479"/>
      <c r="KKX750" s="479"/>
      <c r="KKY750" s="479"/>
      <c r="KKZ750" s="479"/>
      <c r="KLA750" s="479"/>
      <c r="KLB750" s="479"/>
      <c r="KLC750" s="479"/>
      <c r="KLD750" s="479"/>
      <c r="KLE750" s="479"/>
      <c r="KLF750" s="479"/>
      <c r="KLG750" s="479"/>
      <c r="KLH750" s="479"/>
      <c r="KLI750" s="479"/>
      <c r="KLJ750" s="479"/>
      <c r="KLK750" s="479"/>
      <c r="KLL750" s="479"/>
      <c r="KLM750" s="479"/>
      <c r="KLN750" s="479"/>
      <c r="KLO750" s="479"/>
      <c r="KLP750" s="479"/>
      <c r="KLQ750" s="479"/>
      <c r="KLR750" s="479"/>
      <c r="KLS750" s="479"/>
      <c r="KLT750" s="479"/>
      <c r="KLU750" s="479"/>
      <c r="KLV750" s="479"/>
      <c r="KLW750" s="479"/>
      <c r="KLX750" s="479"/>
      <c r="KLY750" s="479"/>
      <c r="KLZ750" s="479"/>
      <c r="KMA750" s="479"/>
      <c r="KMB750" s="479"/>
      <c r="KMC750" s="479"/>
      <c r="KMD750" s="479"/>
      <c r="KME750" s="479"/>
      <c r="KMF750" s="479"/>
      <c r="KMG750" s="479"/>
      <c r="KMH750" s="479"/>
      <c r="KMI750" s="479"/>
      <c r="KMJ750" s="479"/>
      <c r="KMK750" s="479"/>
      <c r="KML750" s="479"/>
      <c r="KMM750" s="479"/>
      <c r="KMN750" s="479"/>
      <c r="KMO750" s="479"/>
      <c r="KMP750" s="479"/>
      <c r="KMQ750" s="479"/>
      <c r="KMR750" s="479"/>
      <c r="KMS750" s="479"/>
      <c r="KMT750" s="479"/>
      <c r="KMU750" s="479"/>
      <c r="KMV750" s="479"/>
      <c r="KMW750" s="479"/>
      <c r="KMX750" s="479"/>
      <c r="KMY750" s="479"/>
      <c r="KMZ750" s="479"/>
      <c r="KNA750" s="479"/>
      <c r="KNB750" s="479"/>
      <c r="KNC750" s="479"/>
      <c r="KND750" s="479"/>
      <c r="KNE750" s="479"/>
      <c r="KNF750" s="479"/>
      <c r="KNG750" s="479"/>
      <c r="KNH750" s="479"/>
      <c r="KNI750" s="479"/>
      <c r="KNJ750" s="479"/>
      <c r="KNK750" s="479"/>
      <c r="KNL750" s="479"/>
      <c r="KNM750" s="479"/>
      <c r="KNN750" s="479"/>
      <c r="KNO750" s="479"/>
      <c r="KNP750" s="479"/>
      <c r="KNQ750" s="479"/>
      <c r="KNR750" s="479"/>
      <c r="KNS750" s="479"/>
      <c r="KNT750" s="479"/>
      <c r="KNU750" s="479"/>
      <c r="KNV750" s="479"/>
      <c r="KNW750" s="479"/>
      <c r="KNX750" s="479"/>
      <c r="KNY750" s="479"/>
      <c r="KNZ750" s="479"/>
      <c r="KOA750" s="479"/>
      <c r="KOB750" s="479"/>
      <c r="KOC750" s="479"/>
      <c r="KOD750" s="479"/>
      <c r="KOE750" s="479"/>
      <c r="KOF750" s="479"/>
      <c r="KOG750" s="479"/>
      <c r="KOH750" s="479"/>
      <c r="KOI750" s="479"/>
      <c r="KOJ750" s="479"/>
      <c r="KOK750" s="479"/>
      <c r="KOL750" s="479"/>
      <c r="KOM750" s="479"/>
      <c r="KON750" s="479"/>
      <c r="KOO750" s="479"/>
      <c r="KOP750" s="479"/>
      <c r="KOQ750" s="479"/>
      <c r="KOR750" s="479"/>
      <c r="KOS750" s="479"/>
      <c r="KOT750" s="479"/>
      <c r="KOU750" s="479"/>
      <c r="KOV750" s="479"/>
      <c r="KOW750" s="479"/>
      <c r="KOX750" s="479"/>
      <c r="KOY750" s="479"/>
      <c r="KOZ750" s="479"/>
      <c r="KPA750" s="479"/>
      <c r="KPB750" s="479"/>
      <c r="KPC750" s="479"/>
      <c r="KPD750" s="479"/>
      <c r="KPE750" s="479"/>
      <c r="KPF750" s="479"/>
      <c r="KPG750" s="479"/>
      <c r="KPH750" s="479"/>
      <c r="KPI750" s="479"/>
      <c r="KPJ750" s="479"/>
      <c r="KPK750" s="479"/>
      <c r="KPL750" s="479"/>
      <c r="KPM750" s="479"/>
      <c r="KPN750" s="479"/>
      <c r="KPO750" s="479"/>
      <c r="KPP750" s="479"/>
      <c r="KPQ750" s="479"/>
      <c r="KPR750" s="479"/>
      <c r="KPS750" s="479"/>
      <c r="KPT750" s="479"/>
      <c r="KPU750" s="479"/>
      <c r="KPV750" s="479"/>
      <c r="KPW750" s="479"/>
      <c r="KPX750" s="479"/>
      <c r="KPY750" s="479"/>
      <c r="KPZ750" s="479"/>
      <c r="KQA750" s="479"/>
      <c r="KQB750" s="479"/>
      <c r="KQC750" s="479"/>
      <c r="KQD750" s="479"/>
      <c r="KQE750" s="479"/>
      <c r="KQF750" s="479"/>
      <c r="KQG750" s="479"/>
      <c r="KQH750" s="479"/>
      <c r="KQI750" s="479"/>
      <c r="KQJ750" s="479"/>
      <c r="KQK750" s="479"/>
      <c r="KQL750" s="479"/>
      <c r="KQM750" s="479"/>
      <c r="KQN750" s="479"/>
      <c r="KQO750" s="479"/>
      <c r="KQP750" s="479"/>
      <c r="KQQ750" s="479"/>
      <c r="KQR750" s="479"/>
      <c r="KQS750" s="479"/>
      <c r="KQT750" s="479"/>
      <c r="KQU750" s="479"/>
      <c r="KQV750" s="479"/>
      <c r="KQW750" s="479"/>
      <c r="KQX750" s="479"/>
      <c r="KQY750" s="479"/>
      <c r="KQZ750" s="479"/>
      <c r="KRA750" s="479"/>
      <c r="KRB750" s="479"/>
      <c r="KRC750" s="479"/>
      <c r="KRD750" s="479"/>
      <c r="KRE750" s="479"/>
      <c r="KRF750" s="479"/>
      <c r="KRG750" s="479"/>
      <c r="KRH750" s="479"/>
      <c r="KRI750" s="479"/>
      <c r="KRJ750" s="479"/>
      <c r="KRK750" s="479"/>
      <c r="KRL750" s="479"/>
      <c r="KRM750" s="479"/>
      <c r="KRN750" s="479"/>
      <c r="KRO750" s="479"/>
      <c r="KRP750" s="479"/>
      <c r="KRQ750" s="479"/>
      <c r="KRR750" s="479"/>
      <c r="KRS750" s="479"/>
      <c r="KRT750" s="479"/>
      <c r="KRU750" s="479"/>
      <c r="KRV750" s="479"/>
      <c r="KRW750" s="479"/>
      <c r="KRX750" s="479"/>
      <c r="KRY750" s="479"/>
      <c r="KRZ750" s="479"/>
      <c r="KSA750" s="479"/>
      <c r="KSB750" s="479"/>
      <c r="KSC750" s="479"/>
      <c r="KSD750" s="479"/>
      <c r="KSE750" s="479"/>
      <c r="KSF750" s="479"/>
      <c r="KSG750" s="479"/>
      <c r="KSH750" s="479"/>
      <c r="KSI750" s="479"/>
      <c r="KSJ750" s="479"/>
      <c r="KSK750" s="479"/>
      <c r="KSL750" s="479"/>
      <c r="KSM750" s="479"/>
      <c r="KSN750" s="479"/>
      <c r="KSO750" s="479"/>
      <c r="KSP750" s="479"/>
      <c r="KSQ750" s="479"/>
      <c r="KSR750" s="479"/>
      <c r="KSS750" s="479"/>
      <c r="KST750" s="479"/>
      <c r="KSU750" s="479"/>
      <c r="KSV750" s="479"/>
      <c r="KSW750" s="479"/>
      <c r="KSX750" s="479"/>
      <c r="KSY750" s="479"/>
      <c r="KSZ750" s="479"/>
      <c r="KTA750" s="479"/>
      <c r="KTB750" s="479"/>
      <c r="KTC750" s="479"/>
      <c r="KTD750" s="479"/>
      <c r="KTE750" s="479"/>
      <c r="KTF750" s="479"/>
      <c r="KTG750" s="479"/>
      <c r="KTH750" s="479"/>
      <c r="KTI750" s="479"/>
      <c r="KTJ750" s="479"/>
      <c r="KTK750" s="479"/>
      <c r="KTL750" s="479"/>
      <c r="KTM750" s="479"/>
      <c r="KTN750" s="479"/>
      <c r="KTO750" s="479"/>
      <c r="KTP750" s="479"/>
      <c r="KTQ750" s="479"/>
      <c r="KTR750" s="479"/>
      <c r="KTS750" s="479"/>
      <c r="KTT750" s="479"/>
      <c r="KTU750" s="479"/>
      <c r="KTV750" s="479"/>
      <c r="KTW750" s="479"/>
      <c r="KTX750" s="479"/>
      <c r="KTY750" s="479"/>
      <c r="KTZ750" s="479"/>
      <c r="KUA750" s="479"/>
      <c r="KUB750" s="479"/>
      <c r="KUC750" s="479"/>
      <c r="KUD750" s="479"/>
      <c r="KUE750" s="479"/>
      <c r="KUF750" s="479"/>
      <c r="KUG750" s="479"/>
      <c r="KUH750" s="479"/>
      <c r="KUI750" s="479"/>
      <c r="KUJ750" s="479"/>
      <c r="KUK750" s="479"/>
      <c r="KUL750" s="479"/>
      <c r="KUM750" s="479"/>
      <c r="KUN750" s="479"/>
      <c r="KUO750" s="479"/>
      <c r="KUP750" s="479"/>
      <c r="KUQ750" s="479"/>
      <c r="KUR750" s="479"/>
      <c r="KUS750" s="479"/>
      <c r="KUT750" s="479"/>
      <c r="KUU750" s="479"/>
      <c r="KUV750" s="479"/>
      <c r="KUW750" s="479"/>
      <c r="KUX750" s="479"/>
      <c r="KUY750" s="479"/>
      <c r="KUZ750" s="479"/>
      <c r="KVA750" s="479"/>
      <c r="KVB750" s="479"/>
      <c r="KVC750" s="479"/>
      <c r="KVD750" s="479"/>
      <c r="KVE750" s="479"/>
      <c r="KVF750" s="479"/>
      <c r="KVG750" s="479"/>
      <c r="KVH750" s="479"/>
      <c r="KVI750" s="479"/>
      <c r="KVJ750" s="479"/>
      <c r="KVK750" s="479"/>
      <c r="KVL750" s="479"/>
      <c r="KVM750" s="479"/>
      <c r="KVN750" s="479"/>
      <c r="KVO750" s="479"/>
      <c r="KVP750" s="479"/>
      <c r="KVQ750" s="479"/>
      <c r="KVR750" s="479"/>
      <c r="KVS750" s="479"/>
      <c r="KVT750" s="479"/>
      <c r="KVU750" s="479"/>
      <c r="KVV750" s="479"/>
      <c r="KVW750" s="479"/>
      <c r="KVX750" s="479"/>
      <c r="KVY750" s="479"/>
      <c r="KVZ750" s="479"/>
      <c r="KWA750" s="479"/>
      <c r="KWB750" s="479"/>
      <c r="KWC750" s="479"/>
      <c r="KWD750" s="479"/>
      <c r="KWE750" s="479"/>
      <c r="KWF750" s="479"/>
      <c r="KWG750" s="479"/>
      <c r="KWH750" s="479"/>
      <c r="KWI750" s="479"/>
      <c r="KWJ750" s="479"/>
      <c r="KWK750" s="479"/>
      <c r="KWL750" s="479"/>
      <c r="KWM750" s="479"/>
      <c r="KWN750" s="479"/>
      <c r="KWO750" s="479"/>
      <c r="KWP750" s="479"/>
      <c r="KWQ750" s="479"/>
      <c r="KWR750" s="479"/>
      <c r="KWS750" s="479"/>
      <c r="KWT750" s="479"/>
      <c r="KWU750" s="479"/>
      <c r="KWV750" s="479"/>
      <c r="KWW750" s="479"/>
      <c r="KWX750" s="479"/>
      <c r="KWY750" s="479"/>
      <c r="KWZ750" s="479"/>
      <c r="KXA750" s="479"/>
      <c r="KXB750" s="479"/>
      <c r="KXC750" s="479"/>
      <c r="KXD750" s="479"/>
      <c r="KXE750" s="479"/>
      <c r="KXF750" s="479"/>
      <c r="KXG750" s="479"/>
      <c r="KXH750" s="479"/>
      <c r="KXI750" s="479"/>
      <c r="KXJ750" s="479"/>
      <c r="KXK750" s="479"/>
      <c r="KXL750" s="479"/>
      <c r="KXM750" s="479"/>
      <c r="KXN750" s="479"/>
      <c r="KXO750" s="479"/>
      <c r="KXP750" s="479"/>
      <c r="KXQ750" s="479"/>
      <c r="KXR750" s="479"/>
      <c r="KXS750" s="479"/>
      <c r="KXT750" s="479"/>
      <c r="KXU750" s="479"/>
      <c r="KXV750" s="479"/>
      <c r="KXW750" s="479"/>
      <c r="KXX750" s="479"/>
      <c r="KXY750" s="479"/>
      <c r="KXZ750" s="479"/>
      <c r="KYA750" s="479"/>
      <c r="KYB750" s="479"/>
      <c r="KYC750" s="479"/>
      <c r="KYD750" s="479"/>
      <c r="KYE750" s="479"/>
      <c r="KYF750" s="479"/>
      <c r="KYG750" s="479"/>
      <c r="KYH750" s="479"/>
      <c r="KYI750" s="479"/>
      <c r="KYJ750" s="479"/>
      <c r="KYK750" s="479"/>
      <c r="KYL750" s="479"/>
      <c r="KYM750" s="479"/>
      <c r="KYN750" s="479"/>
      <c r="KYO750" s="479"/>
      <c r="KYP750" s="479"/>
      <c r="KYQ750" s="479"/>
      <c r="KYR750" s="479"/>
      <c r="KYS750" s="479"/>
      <c r="KYT750" s="479"/>
      <c r="KYU750" s="479"/>
      <c r="KYV750" s="479"/>
      <c r="KYW750" s="479"/>
      <c r="KYX750" s="479"/>
      <c r="KYY750" s="479"/>
      <c r="KYZ750" s="479"/>
      <c r="KZA750" s="479"/>
      <c r="KZB750" s="479"/>
      <c r="KZC750" s="479"/>
      <c r="KZD750" s="479"/>
      <c r="KZE750" s="479"/>
      <c r="KZF750" s="479"/>
      <c r="KZG750" s="479"/>
      <c r="KZH750" s="479"/>
      <c r="KZI750" s="479"/>
      <c r="KZJ750" s="479"/>
      <c r="KZK750" s="479"/>
      <c r="KZL750" s="479"/>
      <c r="KZM750" s="479"/>
      <c r="KZN750" s="479"/>
      <c r="KZO750" s="479"/>
      <c r="KZP750" s="479"/>
      <c r="KZQ750" s="479"/>
      <c r="KZR750" s="479"/>
      <c r="KZS750" s="479"/>
      <c r="KZT750" s="479"/>
      <c r="KZU750" s="479"/>
      <c r="KZV750" s="479"/>
      <c r="KZW750" s="479"/>
      <c r="KZX750" s="479"/>
      <c r="KZY750" s="479"/>
      <c r="KZZ750" s="479"/>
      <c r="LAA750" s="479"/>
      <c r="LAB750" s="479"/>
      <c r="LAC750" s="479"/>
      <c r="LAD750" s="479"/>
      <c r="LAE750" s="479"/>
      <c r="LAF750" s="479"/>
      <c r="LAG750" s="479"/>
      <c r="LAH750" s="479"/>
      <c r="LAI750" s="479"/>
      <c r="LAJ750" s="479"/>
      <c r="LAK750" s="479"/>
      <c r="LAL750" s="479"/>
      <c r="LAM750" s="479"/>
      <c r="LAN750" s="479"/>
      <c r="LAO750" s="479"/>
      <c r="LAP750" s="479"/>
      <c r="LAQ750" s="479"/>
      <c r="LAR750" s="479"/>
      <c r="LAS750" s="479"/>
      <c r="LAT750" s="479"/>
      <c r="LAU750" s="479"/>
      <c r="LAV750" s="479"/>
      <c r="LAW750" s="479"/>
      <c r="LAX750" s="479"/>
      <c r="LAY750" s="479"/>
      <c r="LAZ750" s="479"/>
      <c r="LBA750" s="479"/>
      <c r="LBB750" s="479"/>
      <c r="LBC750" s="479"/>
      <c r="LBD750" s="479"/>
      <c r="LBE750" s="479"/>
      <c r="LBF750" s="479"/>
      <c r="LBG750" s="479"/>
      <c r="LBH750" s="479"/>
      <c r="LBI750" s="479"/>
      <c r="LBJ750" s="479"/>
      <c r="LBK750" s="479"/>
      <c r="LBL750" s="479"/>
      <c r="LBM750" s="479"/>
      <c r="LBN750" s="479"/>
      <c r="LBO750" s="479"/>
      <c r="LBP750" s="479"/>
      <c r="LBQ750" s="479"/>
      <c r="LBR750" s="479"/>
      <c r="LBS750" s="479"/>
      <c r="LBT750" s="479"/>
      <c r="LBU750" s="479"/>
      <c r="LBV750" s="479"/>
      <c r="LBW750" s="479"/>
      <c r="LBX750" s="479"/>
      <c r="LBY750" s="479"/>
      <c r="LBZ750" s="479"/>
      <c r="LCA750" s="479"/>
      <c r="LCB750" s="479"/>
      <c r="LCC750" s="479"/>
      <c r="LCD750" s="479"/>
      <c r="LCE750" s="479"/>
      <c r="LCF750" s="479"/>
      <c r="LCG750" s="479"/>
      <c r="LCH750" s="479"/>
      <c r="LCI750" s="479"/>
      <c r="LCJ750" s="479"/>
      <c r="LCK750" s="479"/>
      <c r="LCL750" s="479"/>
      <c r="LCM750" s="479"/>
      <c r="LCN750" s="479"/>
      <c r="LCO750" s="479"/>
      <c r="LCP750" s="479"/>
      <c r="LCQ750" s="479"/>
      <c r="LCR750" s="479"/>
      <c r="LCS750" s="479"/>
      <c r="LCT750" s="479"/>
      <c r="LCU750" s="479"/>
      <c r="LCV750" s="479"/>
      <c r="LCW750" s="479"/>
      <c r="LCX750" s="479"/>
      <c r="LCY750" s="479"/>
      <c r="LCZ750" s="479"/>
      <c r="LDA750" s="479"/>
      <c r="LDB750" s="479"/>
      <c r="LDC750" s="479"/>
      <c r="LDD750" s="479"/>
      <c r="LDE750" s="479"/>
      <c r="LDF750" s="479"/>
      <c r="LDG750" s="479"/>
      <c r="LDH750" s="479"/>
      <c r="LDI750" s="479"/>
      <c r="LDJ750" s="479"/>
      <c r="LDK750" s="479"/>
      <c r="LDL750" s="479"/>
      <c r="LDM750" s="479"/>
      <c r="LDN750" s="479"/>
      <c r="LDO750" s="479"/>
      <c r="LDP750" s="479"/>
      <c r="LDQ750" s="479"/>
      <c r="LDR750" s="479"/>
      <c r="LDS750" s="479"/>
      <c r="LDT750" s="479"/>
      <c r="LDU750" s="479"/>
      <c r="LDV750" s="479"/>
      <c r="LDW750" s="479"/>
      <c r="LDX750" s="479"/>
      <c r="LDY750" s="479"/>
      <c r="LDZ750" s="479"/>
      <c r="LEA750" s="479"/>
      <c r="LEB750" s="479"/>
      <c r="LEC750" s="479"/>
      <c r="LED750" s="479"/>
      <c r="LEE750" s="479"/>
      <c r="LEF750" s="479"/>
      <c r="LEG750" s="479"/>
      <c r="LEH750" s="479"/>
      <c r="LEI750" s="479"/>
      <c r="LEJ750" s="479"/>
      <c r="LEK750" s="479"/>
      <c r="LEL750" s="479"/>
      <c r="LEM750" s="479"/>
      <c r="LEN750" s="479"/>
      <c r="LEO750" s="479"/>
      <c r="LEP750" s="479"/>
      <c r="LEQ750" s="479"/>
      <c r="LER750" s="479"/>
      <c r="LES750" s="479"/>
      <c r="LET750" s="479"/>
      <c r="LEU750" s="479"/>
      <c r="LEV750" s="479"/>
      <c r="LEW750" s="479"/>
      <c r="LEX750" s="479"/>
      <c r="LEY750" s="479"/>
      <c r="LEZ750" s="479"/>
      <c r="LFA750" s="479"/>
      <c r="LFB750" s="479"/>
      <c r="LFC750" s="479"/>
      <c r="LFD750" s="479"/>
      <c r="LFE750" s="479"/>
      <c r="LFF750" s="479"/>
      <c r="LFG750" s="479"/>
      <c r="LFH750" s="479"/>
      <c r="LFI750" s="479"/>
      <c r="LFJ750" s="479"/>
      <c r="LFK750" s="479"/>
      <c r="LFL750" s="479"/>
      <c r="LFM750" s="479"/>
      <c r="LFN750" s="479"/>
      <c r="LFO750" s="479"/>
      <c r="LFP750" s="479"/>
      <c r="LFQ750" s="479"/>
      <c r="LFR750" s="479"/>
      <c r="LFS750" s="479"/>
      <c r="LFT750" s="479"/>
      <c r="LFU750" s="479"/>
      <c r="LFV750" s="479"/>
      <c r="LFW750" s="479"/>
      <c r="LFX750" s="479"/>
      <c r="LFY750" s="479"/>
      <c r="LFZ750" s="479"/>
      <c r="LGA750" s="479"/>
      <c r="LGB750" s="479"/>
      <c r="LGC750" s="479"/>
      <c r="LGD750" s="479"/>
      <c r="LGE750" s="479"/>
      <c r="LGF750" s="479"/>
      <c r="LGG750" s="479"/>
      <c r="LGH750" s="479"/>
      <c r="LGI750" s="479"/>
      <c r="LGJ750" s="479"/>
      <c r="LGK750" s="479"/>
      <c r="LGL750" s="479"/>
      <c r="LGM750" s="479"/>
      <c r="LGN750" s="479"/>
      <c r="LGO750" s="479"/>
      <c r="LGP750" s="479"/>
      <c r="LGQ750" s="479"/>
      <c r="LGR750" s="479"/>
      <c r="LGS750" s="479"/>
      <c r="LGT750" s="479"/>
      <c r="LGU750" s="479"/>
      <c r="LGV750" s="479"/>
      <c r="LGW750" s="479"/>
      <c r="LGX750" s="479"/>
      <c r="LGY750" s="479"/>
      <c r="LGZ750" s="479"/>
      <c r="LHA750" s="479"/>
      <c r="LHB750" s="479"/>
      <c r="LHC750" s="479"/>
      <c r="LHD750" s="479"/>
      <c r="LHE750" s="479"/>
      <c r="LHF750" s="479"/>
      <c r="LHG750" s="479"/>
      <c r="LHH750" s="479"/>
      <c r="LHI750" s="479"/>
      <c r="LHJ750" s="479"/>
      <c r="LHK750" s="479"/>
      <c r="LHL750" s="479"/>
      <c r="LHM750" s="479"/>
      <c r="LHN750" s="479"/>
      <c r="LHO750" s="479"/>
      <c r="LHP750" s="479"/>
      <c r="LHQ750" s="479"/>
      <c r="LHR750" s="479"/>
      <c r="LHS750" s="479"/>
      <c r="LHT750" s="479"/>
      <c r="LHU750" s="479"/>
      <c r="LHV750" s="479"/>
      <c r="LHW750" s="479"/>
      <c r="LHX750" s="479"/>
      <c r="LHY750" s="479"/>
      <c r="LHZ750" s="479"/>
      <c r="LIA750" s="479"/>
      <c r="LIB750" s="479"/>
      <c r="LIC750" s="479"/>
      <c r="LID750" s="479"/>
      <c r="LIE750" s="479"/>
      <c r="LIF750" s="479"/>
      <c r="LIG750" s="479"/>
      <c r="LIH750" s="479"/>
      <c r="LII750" s="479"/>
      <c r="LIJ750" s="479"/>
      <c r="LIK750" s="479"/>
      <c r="LIL750" s="479"/>
      <c r="LIM750" s="479"/>
      <c r="LIN750" s="479"/>
      <c r="LIO750" s="479"/>
      <c r="LIP750" s="479"/>
      <c r="LIQ750" s="479"/>
      <c r="LIR750" s="479"/>
      <c r="LIS750" s="479"/>
      <c r="LIT750" s="479"/>
      <c r="LIU750" s="479"/>
      <c r="LIV750" s="479"/>
      <c r="LIW750" s="479"/>
      <c r="LIX750" s="479"/>
      <c r="LIY750" s="479"/>
      <c r="LIZ750" s="479"/>
      <c r="LJA750" s="479"/>
      <c r="LJB750" s="479"/>
      <c r="LJC750" s="479"/>
      <c r="LJD750" s="479"/>
      <c r="LJE750" s="479"/>
      <c r="LJF750" s="479"/>
      <c r="LJG750" s="479"/>
      <c r="LJH750" s="479"/>
      <c r="LJI750" s="479"/>
      <c r="LJJ750" s="479"/>
      <c r="LJK750" s="479"/>
      <c r="LJL750" s="479"/>
      <c r="LJM750" s="479"/>
      <c r="LJN750" s="479"/>
      <c r="LJO750" s="479"/>
      <c r="LJP750" s="479"/>
      <c r="LJQ750" s="479"/>
      <c r="LJR750" s="479"/>
      <c r="LJS750" s="479"/>
      <c r="LJT750" s="479"/>
      <c r="LJU750" s="479"/>
      <c r="LJV750" s="479"/>
      <c r="LJW750" s="479"/>
      <c r="LJX750" s="479"/>
      <c r="LJY750" s="479"/>
      <c r="LJZ750" s="479"/>
      <c r="LKA750" s="479"/>
      <c r="LKB750" s="479"/>
      <c r="LKC750" s="479"/>
      <c r="LKD750" s="479"/>
      <c r="LKE750" s="479"/>
      <c r="LKF750" s="479"/>
      <c r="LKG750" s="479"/>
      <c r="LKH750" s="479"/>
      <c r="LKI750" s="479"/>
      <c r="LKJ750" s="479"/>
      <c r="LKK750" s="479"/>
      <c r="LKL750" s="479"/>
      <c r="LKM750" s="479"/>
      <c r="LKN750" s="479"/>
      <c r="LKO750" s="479"/>
      <c r="LKP750" s="479"/>
      <c r="LKQ750" s="479"/>
      <c r="LKR750" s="479"/>
      <c r="LKS750" s="479"/>
      <c r="LKT750" s="479"/>
      <c r="LKU750" s="479"/>
      <c r="LKV750" s="479"/>
      <c r="LKW750" s="479"/>
      <c r="LKX750" s="479"/>
      <c r="LKY750" s="479"/>
      <c r="LKZ750" s="479"/>
      <c r="LLA750" s="479"/>
      <c r="LLB750" s="479"/>
      <c r="LLC750" s="479"/>
      <c r="LLD750" s="479"/>
      <c r="LLE750" s="479"/>
      <c r="LLF750" s="479"/>
      <c r="LLG750" s="479"/>
      <c r="LLH750" s="479"/>
      <c r="LLI750" s="479"/>
      <c r="LLJ750" s="479"/>
      <c r="LLK750" s="479"/>
      <c r="LLL750" s="479"/>
      <c r="LLM750" s="479"/>
      <c r="LLN750" s="479"/>
      <c r="LLO750" s="479"/>
      <c r="LLP750" s="479"/>
      <c r="LLQ750" s="479"/>
      <c r="LLR750" s="479"/>
      <c r="LLS750" s="479"/>
      <c r="LLT750" s="479"/>
      <c r="LLU750" s="479"/>
      <c r="LLV750" s="479"/>
      <c r="LLW750" s="479"/>
      <c r="LLX750" s="479"/>
      <c r="LLY750" s="479"/>
      <c r="LLZ750" s="479"/>
      <c r="LMA750" s="479"/>
      <c r="LMB750" s="479"/>
      <c r="LMC750" s="479"/>
      <c r="LMD750" s="479"/>
      <c r="LME750" s="479"/>
      <c r="LMF750" s="479"/>
      <c r="LMG750" s="479"/>
      <c r="LMH750" s="479"/>
      <c r="LMI750" s="479"/>
      <c r="LMJ750" s="479"/>
      <c r="LMK750" s="479"/>
      <c r="LML750" s="479"/>
      <c r="LMM750" s="479"/>
      <c r="LMN750" s="479"/>
      <c r="LMO750" s="479"/>
      <c r="LMP750" s="479"/>
      <c r="LMQ750" s="479"/>
      <c r="LMR750" s="479"/>
      <c r="LMS750" s="479"/>
      <c r="LMT750" s="479"/>
      <c r="LMU750" s="479"/>
      <c r="LMV750" s="479"/>
      <c r="LMW750" s="479"/>
      <c r="LMX750" s="479"/>
      <c r="LMY750" s="479"/>
      <c r="LMZ750" s="479"/>
      <c r="LNA750" s="479"/>
      <c r="LNB750" s="479"/>
      <c r="LNC750" s="479"/>
      <c r="LND750" s="479"/>
      <c r="LNE750" s="479"/>
      <c r="LNF750" s="479"/>
      <c r="LNG750" s="479"/>
      <c r="LNH750" s="479"/>
      <c r="LNI750" s="479"/>
      <c r="LNJ750" s="479"/>
      <c r="LNK750" s="479"/>
      <c r="LNL750" s="479"/>
      <c r="LNM750" s="479"/>
      <c r="LNN750" s="479"/>
      <c r="LNO750" s="479"/>
      <c r="LNP750" s="479"/>
      <c r="LNQ750" s="479"/>
      <c r="LNR750" s="479"/>
      <c r="LNS750" s="479"/>
      <c r="LNT750" s="479"/>
      <c r="LNU750" s="479"/>
      <c r="LNV750" s="479"/>
      <c r="LNW750" s="479"/>
      <c r="LNX750" s="479"/>
      <c r="LNY750" s="479"/>
      <c r="LNZ750" s="479"/>
      <c r="LOA750" s="479"/>
      <c r="LOB750" s="479"/>
      <c r="LOC750" s="479"/>
      <c r="LOD750" s="479"/>
      <c r="LOE750" s="479"/>
      <c r="LOF750" s="479"/>
      <c r="LOG750" s="479"/>
      <c r="LOH750" s="479"/>
      <c r="LOI750" s="479"/>
      <c r="LOJ750" s="479"/>
      <c r="LOK750" s="479"/>
      <c r="LOL750" s="479"/>
      <c r="LOM750" s="479"/>
      <c r="LON750" s="479"/>
      <c r="LOO750" s="479"/>
      <c r="LOP750" s="479"/>
      <c r="LOQ750" s="479"/>
      <c r="LOR750" s="479"/>
      <c r="LOS750" s="479"/>
      <c r="LOT750" s="479"/>
      <c r="LOU750" s="479"/>
      <c r="LOV750" s="479"/>
      <c r="LOW750" s="479"/>
      <c r="LOX750" s="479"/>
      <c r="LOY750" s="479"/>
      <c r="LOZ750" s="479"/>
      <c r="LPA750" s="479"/>
      <c r="LPB750" s="479"/>
      <c r="LPC750" s="479"/>
      <c r="LPD750" s="479"/>
      <c r="LPE750" s="479"/>
      <c r="LPF750" s="479"/>
      <c r="LPG750" s="479"/>
      <c r="LPH750" s="479"/>
      <c r="LPI750" s="479"/>
      <c r="LPJ750" s="479"/>
      <c r="LPK750" s="479"/>
      <c r="LPL750" s="479"/>
      <c r="LPM750" s="479"/>
      <c r="LPN750" s="479"/>
      <c r="LPO750" s="479"/>
      <c r="LPP750" s="479"/>
      <c r="LPQ750" s="479"/>
      <c r="LPR750" s="479"/>
      <c r="LPS750" s="479"/>
      <c r="LPT750" s="479"/>
      <c r="LPU750" s="479"/>
      <c r="LPV750" s="479"/>
      <c r="LPW750" s="479"/>
      <c r="LPX750" s="479"/>
      <c r="LPY750" s="479"/>
      <c r="LPZ750" s="479"/>
      <c r="LQA750" s="479"/>
      <c r="LQB750" s="479"/>
      <c r="LQC750" s="479"/>
      <c r="LQD750" s="479"/>
      <c r="LQE750" s="479"/>
      <c r="LQF750" s="479"/>
      <c r="LQG750" s="479"/>
      <c r="LQH750" s="479"/>
      <c r="LQI750" s="479"/>
      <c r="LQJ750" s="479"/>
      <c r="LQK750" s="479"/>
      <c r="LQL750" s="479"/>
      <c r="LQM750" s="479"/>
      <c r="LQN750" s="479"/>
      <c r="LQO750" s="479"/>
      <c r="LQP750" s="479"/>
      <c r="LQQ750" s="479"/>
      <c r="LQR750" s="479"/>
      <c r="LQS750" s="479"/>
      <c r="LQT750" s="479"/>
      <c r="LQU750" s="479"/>
      <c r="LQV750" s="479"/>
      <c r="LQW750" s="479"/>
      <c r="LQX750" s="479"/>
      <c r="LQY750" s="479"/>
      <c r="LQZ750" s="479"/>
      <c r="LRA750" s="479"/>
      <c r="LRB750" s="479"/>
      <c r="LRC750" s="479"/>
      <c r="LRD750" s="479"/>
      <c r="LRE750" s="479"/>
      <c r="LRF750" s="479"/>
      <c r="LRG750" s="479"/>
      <c r="LRH750" s="479"/>
      <c r="LRI750" s="479"/>
      <c r="LRJ750" s="479"/>
      <c r="LRK750" s="479"/>
      <c r="LRL750" s="479"/>
      <c r="LRM750" s="479"/>
      <c r="LRN750" s="479"/>
      <c r="LRO750" s="479"/>
      <c r="LRP750" s="479"/>
      <c r="LRQ750" s="479"/>
      <c r="LRR750" s="479"/>
      <c r="LRS750" s="479"/>
      <c r="LRT750" s="479"/>
      <c r="LRU750" s="479"/>
      <c r="LRV750" s="479"/>
      <c r="LRW750" s="479"/>
      <c r="LRX750" s="479"/>
      <c r="LRY750" s="479"/>
      <c r="LRZ750" s="479"/>
      <c r="LSA750" s="479"/>
      <c r="LSB750" s="479"/>
      <c r="LSC750" s="479"/>
      <c r="LSD750" s="479"/>
      <c r="LSE750" s="479"/>
      <c r="LSF750" s="479"/>
      <c r="LSG750" s="479"/>
      <c r="LSH750" s="479"/>
      <c r="LSI750" s="479"/>
      <c r="LSJ750" s="479"/>
      <c r="LSK750" s="479"/>
      <c r="LSL750" s="479"/>
      <c r="LSM750" s="479"/>
      <c r="LSN750" s="479"/>
      <c r="LSO750" s="479"/>
      <c r="LSP750" s="479"/>
      <c r="LSQ750" s="479"/>
      <c r="LSR750" s="479"/>
      <c r="LSS750" s="479"/>
      <c r="LST750" s="479"/>
      <c r="LSU750" s="479"/>
      <c r="LSV750" s="479"/>
      <c r="LSW750" s="479"/>
      <c r="LSX750" s="479"/>
      <c r="LSY750" s="479"/>
      <c r="LSZ750" s="479"/>
      <c r="LTA750" s="479"/>
      <c r="LTB750" s="479"/>
      <c r="LTC750" s="479"/>
      <c r="LTD750" s="479"/>
      <c r="LTE750" s="479"/>
      <c r="LTF750" s="479"/>
      <c r="LTG750" s="479"/>
      <c r="LTH750" s="479"/>
      <c r="LTI750" s="479"/>
      <c r="LTJ750" s="479"/>
      <c r="LTK750" s="479"/>
      <c r="LTL750" s="479"/>
      <c r="LTM750" s="479"/>
      <c r="LTN750" s="479"/>
      <c r="LTO750" s="479"/>
      <c r="LTP750" s="479"/>
      <c r="LTQ750" s="479"/>
      <c r="LTR750" s="479"/>
      <c r="LTS750" s="479"/>
      <c r="LTT750" s="479"/>
      <c r="LTU750" s="479"/>
      <c r="LTV750" s="479"/>
      <c r="LTW750" s="479"/>
      <c r="LTX750" s="479"/>
      <c r="LTY750" s="479"/>
      <c r="LTZ750" s="479"/>
      <c r="LUA750" s="479"/>
      <c r="LUB750" s="479"/>
      <c r="LUC750" s="479"/>
      <c r="LUD750" s="479"/>
      <c r="LUE750" s="479"/>
      <c r="LUF750" s="479"/>
      <c r="LUG750" s="479"/>
      <c r="LUH750" s="479"/>
      <c r="LUI750" s="479"/>
      <c r="LUJ750" s="479"/>
      <c r="LUK750" s="479"/>
      <c r="LUL750" s="479"/>
      <c r="LUM750" s="479"/>
      <c r="LUN750" s="479"/>
      <c r="LUO750" s="479"/>
      <c r="LUP750" s="479"/>
      <c r="LUQ750" s="479"/>
      <c r="LUR750" s="479"/>
      <c r="LUS750" s="479"/>
      <c r="LUT750" s="479"/>
      <c r="LUU750" s="479"/>
      <c r="LUV750" s="479"/>
      <c r="LUW750" s="479"/>
      <c r="LUX750" s="479"/>
      <c r="LUY750" s="479"/>
      <c r="LUZ750" s="479"/>
      <c r="LVA750" s="479"/>
      <c r="LVB750" s="479"/>
      <c r="LVC750" s="479"/>
      <c r="LVD750" s="479"/>
      <c r="LVE750" s="479"/>
      <c r="LVF750" s="479"/>
      <c r="LVG750" s="479"/>
      <c r="LVH750" s="479"/>
      <c r="LVI750" s="479"/>
      <c r="LVJ750" s="479"/>
      <c r="LVK750" s="479"/>
      <c r="LVL750" s="479"/>
      <c r="LVM750" s="479"/>
      <c r="LVN750" s="479"/>
      <c r="LVO750" s="479"/>
      <c r="LVP750" s="479"/>
      <c r="LVQ750" s="479"/>
      <c r="LVR750" s="479"/>
      <c r="LVS750" s="479"/>
      <c r="LVT750" s="479"/>
      <c r="LVU750" s="479"/>
      <c r="LVV750" s="479"/>
      <c r="LVW750" s="479"/>
      <c r="LVX750" s="479"/>
      <c r="LVY750" s="479"/>
      <c r="LVZ750" s="479"/>
      <c r="LWA750" s="479"/>
      <c r="LWB750" s="479"/>
      <c r="LWC750" s="479"/>
      <c r="LWD750" s="479"/>
      <c r="LWE750" s="479"/>
      <c r="LWF750" s="479"/>
      <c r="LWG750" s="479"/>
      <c r="LWH750" s="479"/>
      <c r="LWI750" s="479"/>
      <c r="LWJ750" s="479"/>
      <c r="LWK750" s="479"/>
      <c r="LWL750" s="479"/>
      <c r="LWM750" s="479"/>
      <c r="LWN750" s="479"/>
      <c r="LWO750" s="479"/>
      <c r="LWP750" s="479"/>
      <c r="LWQ750" s="479"/>
      <c r="LWR750" s="479"/>
      <c r="LWS750" s="479"/>
      <c r="LWT750" s="479"/>
      <c r="LWU750" s="479"/>
      <c r="LWV750" s="479"/>
      <c r="LWW750" s="479"/>
      <c r="LWX750" s="479"/>
      <c r="LWY750" s="479"/>
      <c r="LWZ750" s="479"/>
      <c r="LXA750" s="479"/>
      <c r="LXB750" s="479"/>
      <c r="LXC750" s="479"/>
      <c r="LXD750" s="479"/>
      <c r="LXE750" s="479"/>
      <c r="LXF750" s="479"/>
      <c r="LXG750" s="479"/>
      <c r="LXH750" s="479"/>
      <c r="LXI750" s="479"/>
      <c r="LXJ750" s="479"/>
      <c r="LXK750" s="479"/>
      <c r="LXL750" s="479"/>
      <c r="LXM750" s="479"/>
      <c r="LXN750" s="479"/>
      <c r="LXO750" s="479"/>
      <c r="LXP750" s="479"/>
      <c r="LXQ750" s="479"/>
      <c r="LXR750" s="479"/>
      <c r="LXS750" s="479"/>
      <c r="LXT750" s="479"/>
      <c r="LXU750" s="479"/>
      <c r="LXV750" s="479"/>
      <c r="LXW750" s="479"/>
      <c r="LXX750" s="479"/>
      <c r="LXY750" s="479"/>
      <c r="LXZ750" s="479"/>
      <c r="LYA750" s="479"/>
      <c r="LYB750" s="479"/>
      <c r="LYC750" s="479"/>
      <c r="LYD750" s="479"/>
      <c r="LYE750" s="479"/>
      <c r="LYF750" s="479"/>
      <c r="LYG750" s="479"/>
      <c r="LYH750" s="479"/>
      <c r="LYI750" s="479"/>
      <c r="LYJ750" s="479"/>
      <c r="LYK750" s="479"/>
      <c r="LYL750" s="479"/>
      <c r="LYM750" s="479"/>
      <c r="LYN750" s="479"/>
      <c r="LYO750" s="479"/>
      <c r="LYP750" s="479"/>
      <c r="LYQ750" s="479"/>
      <c r="LYR750" s="479"/>
      <c r="LYS750" s="479"/>
      <c r="LYT750" s="479"/>
      <c r="LYU750" s="479"/>
      <c r="LYV750" s="479"/>
      <c r="LYW750" s="479"/>
      <c r="LYX750" s="479"/>
      <c r="LYY750" s="479"/>
      <c r="LYZ750" s="479"/>
      <c r="LZA750" s="479"/>
      <c r="LZB750" s="479"/>
      <c r="LZC750" s="479"/>
      <c r="LZD750" s="479"/>
      <c r="LZE750" s="479"/>
      <c r="LZF750" s="479"/>
      <c r="LZG750" s="479"/>
      <c r="LZH750" s="479"/>
      <c r="LZI750" s="479"/>
      <c r="LZJ750" s="479"/>
      <c r="LZK750" s="479"/>
      <c r="LZL750" s="479"/>
      <c r="LZM750" s="479"/>
      <c r="LZN750" s="479"/>
      <c r="LZO750" s="479"/>
      <c r="LZP750" s="479"/>
      <c r="LZQ750" s="479"/>
      <c r="LZR750" s="479"/>
      <c r="LZS750" s="479"/>
      <c r="LZT750" s="479"/>
      <c r="LZU750" s="479"/>
      <c r="LZV750" s="479"/>
      <c r="LZW750" s="479"/>
      <c r="LZX750" s="479"/>
      <c r="LZY750" s="479"/>
      <c r="LZZ750" s="479"/>
      <c r="MAA750" s="479"/>
      <c r="MAB750" s="479"/>
      <c r="MAC750" s="479"/>
      <c r="MAD750" s="479"/>
      <c r="MAE750" s="479"/>
      <c r="MAF750" s="479"/>
      <c r="MAG750" s="479"/>
      <c r="MAH750" s="479"/>
      <c r="MAI750" s="479"/>
      <c r="MAJ750" s="479"/>
      <c r="MAK750" s="479"/>
      <c r="MAL750" s="479"/>
      <c r="MAM750" s="479"/>
      <c r="MAN750" s="479"/>
      <c r="MAO750" s="479"/>
      <c r="MAP750" s="479"/>
      <c r="MAQ750" s="479"/>
      <c r="MAR750" s="479"/>
      <c r="MAS750" s="479"/>
      <c r="MAT750" s="479"/>
      <c r="MAU750" s="479"/>
      <c r="MAV750" s="479"/>
      <c r="MAW750" s="479"/>
      <c r="MAX750" s="479"/>
      <c r="MAY750" s="479"/>
      <c r="MAZ750" s="479"/>
      <c r="MBA750" s="479"/>
      <c r="MBB750" s="479"/>
      <c r="MBC750" s="479"/>
      <c r="MBD750" s="479"/>
      <c r="MBE750" s="479"/>
      <c r="MBF750" s="479"/>
      <c r="MBG750" s="479"/>
      <c r="MBH750" s="479"/>
      <c r="MBI750" s="479"/>
      <c r="MBJ750" s="479"/>
      <c r="MBK750" s="479"/>
      <c r="MBL750" s="479"/>
      <c r="MBM750" s="479"/>
      <c r="MBN750" s="479"/>
      <c r="MBO750" s="479"/>
      <c r="MBP750" s="479"/>
      <c r="MBQ750" s="479"/>
      <c r="MBR750" s="479"/>
      <c r="MBS750" s="479"/>
      <c r="MBT750" s="479"/>
      <c r="MBU750" s="479"/>
      <c r="MBV750" s="479"/>
      <c r="MBW750" s="479"/>
      <c r="MBX750" s="479"/>
      <c r="MBY750" s="479"/>
      <c r="MBZ750" s="479"/>
      <c r="MCA750" s="479"/>
      <c r="MCB750" s="479"/>
      <c r="MCC750" s="479"/>
      <c r="MCD750" s="479"/>
      <c r="MCE750" s="479"/>
      <c r="MCF750" s="479"/>
      <c r="MCG750" s="479"/>
      <c r="MCH750" s="479"/>
      <c r="MCI750" s="479"/>
      <c r="MCJ750" s="479"/>
      <c r="MCK750" s="479"/>
      <c r="MCL750" s="479"/>
      <c r="MCM750" s="479"/>
      <c r="MCN750" s="479"/>
      <c r="MCO750" s="479"/>
      <c r="MCP750" s="479"/>
      <c r="MCQ750" s="479"/>
      <c r="MCR750" s="479"/>
      <c r="MCS750" s="479"/>
      <c r="MCT750" s="479"/>
      <c r="MCU750" s="479"/>
      <c r="MCV750" s="479"/>
      <c r="MCW750" s="479"/>
      <c r="MCX750" s="479"/>
      <c r="MCY750" s="479"/>
      <c r="MCZ750" s="479"/>
      <c r="MDA750" s="479"/>
      <c r="MDB750" s="479"/>
      <c r="MDC750" s="479"/>
      <c r="MDD750" s="479"/>
      <c r="MDE750" s="479"/>
      <c r="MDF750" s="479"/>
      <c r="MDG750" s="479"/>
      <c r="MDH750" s="479"/>
      <c r="MDI750" s="479"/>
      <c r="MDJ750" s="479"/>
      <c r="MDK750" s="479"/>
      <c r="MDL750" s="479"/>
      <c r="MDM750" s="479"/>
      <c r="MDN750" s="479"/>
      <c r="MDO750" s="479"/>
      <c r="MDP750" s="479"/>
      <c r="MDQ750" s="479"/>
      <c r="MDR750" s="479"/>
      <c r="MDS750" s="479"/>
      <c r="MDT750" s="479"/>
      <c r="MDU750" s="479"/>
      <c r="MDV750" s="479"/>
      <c r="MDW750" s="479"/>
      <c r="MDX750" s="479"/>
      <c r="MDY750" s="479"/>
      <c r="MDZ750" s="479"/>
      <c r="MEA750" s="479"/>
      <c r="MEB750" s="479"/>
      <c r="MEC750" s="479"/>
      <c r="MED750" s="479"/>
      <c r="MEE750" s="479"/>
      <c r="MEF750" s="479"/>
      <c r="MEG750" s="479"/>
      <c r="MEH750" s="479"/>
      <c r="MEI750" s="479"/>
      <c r="MEJ750" s="479"/>
      <c r="MEK750" s="479"/>
      <c r="MEL750" s="479"/>
      <c r="MEM750" s="479"/>
      <c r="MEN750" s="479"/>
      <c r="MEO750" s="479"/>
      <c r="MEP750" s="479"/>
      <c r="MEQ750" s="479"/>
      <c r="MER750" s="479"/>
      <c r="MES750" s="479"/>
      <c r="MET750" s="479"/>
      <c r="MEU750" s="479"/>
      <c r="MEV750" s="479"/>
      <c r="MEW750" s="479"/>
      <c r="MEX750" s="479"/>
      <c r="MEY750" s="479"/>
      <c r="MEZ750" s="479"/>
      <c r="MFA750" s="479"/>
      <c r="MFB750" s="479"/>
      <c r="MFC750" s="479"/>
      <c r="MFD750" s="479"/>
      <c r="MFE750" s="479"/>
      <c r="MFF750" s="479"/>
      <c r="MFG750" s="479"/>
      <c r="MFH750" s="479"/>
      <c r="MFI750" s="479"/>
      <c r="MFJ750" s="479"/>
      <c r="MFK750" s="479"/>
      <c r="MFL750" s="479"/>
      <c r="MFM750" s="479"/>
      <c r="MFN750" s="479"/>
      <c r="MFO750" s="479"/>
      <c r="MFP750" s="479"/>
      <c r="MFQ750" s="479"/>
      <c r="MFR750" s="479"/>
      <c r="MFS750" s="479"/>
      <c r="MFT750" s="479"/>
      <c r="MFU750" s="479"/>
      <c r="MFV750" s="479"/>
      <c r="MFW750" s="479"/>
      <c r="MFX750" s="479"/>
      <c r="MFY750" s="479"/>
      <c r="MFZ750" s="479"/>
      <c r="MGA750" s="479"/>
      <c r="MGB750" s="479"/>
      <c r="MGC750" s="479"/>
      <c r="MGD750" s="479"/>
      <c r="MGE750" s="479"/>
      <c r="MGF750" s="479"/>
      <c r="MGG750" s="479"/>
      <c r="MGH750" s="479"/>
      <c r="MGI750" s="479"/>
      <c r="MGJ750" s="479"/>
      <c r="MGK750" s="479"/>
      <c r="MGL750" s="479"/>
      <c r="MGM750" s="479"/>
      <c r="MGN750" s="479"/>
      <c r="MGO750" s="479"/>
      <c r="MGP750" s="479"/>
      <c r="MGQ750" s="479"/>
      <c r="MGR750" s="479"/>
      <c r="MGS750" s="479"/>
      <c r="MGT750" s="479"/>
      <c r="MGU750" s="479"/>
      <c r="MGV750" s="479"/>
      <c r="MGW750" s="479"/>
      <c r="MGX750" s="479"/>
      <c r="MGY750" s="479"/>
      <c r="MGZ750" s="479"/>
      <c r="MHA750" s="479"/>
      <c r="MHB750" s="479"/>
      <c r="MHC750" s="479"/>
      <c r="MHD750" s="479"/>
      <c r="MHE750" s="479"/>
      <c r="MHF750" s="479"/>
      <c r="MHG750" s="479"/>
      <c r="MHH750" s="479"/>
      <c r="MHI750" s="479"/>
      <c r="MHJ750" s="479"/>
      <c r="MHK750" s="479"/>
      <c r="MHL750" s="479"/>
      <c r="MHM750" s="479"/>
      <c r="MHN750" s="479"/>
      <c r="MHO750" s="479"/>
      <c r="MHP750" s="479"/>
      <c r="MHQ750" s="479"/>
      <c r="MHR750" s="479"/>
      <c r="MHS750" s="479"/>
      <c r="MHT750" s="479"/>
      <c r="MHU750" s="479"/>
      <c r="MHV750" s="479"/>
      <c r="MHW750" s="479"/>
      <c r="MHX750" s="479"/>
      <c r="MHY750" s="479"/>
      <c r="MHZ750" s="479"/>
      <c r="MIA750" s="479"/>
      <c r="MIB750" s="479"/>
      <c r="MIC750" s="479"/>
      <c r="MID750" s="479"/>
      <c r="MIE750" s="479"/>
      <c r="MIF750" s="479"/>
      <c r="MIG750" s="479"/>
      <c r="MIH750" s="479"/>
      <c r="MII750" s="479"/>
      <c r="MIJ750" s="479"/>
      <c r="MIK750" s="479"/>
      <c r="MIL750" s="479"/>
      <c r="MIM750" s="479"/>
      <c r="MIN750" s="479"/>
      <c r="MIO750" s="479"/>
      <c r="MIP750" s="479"/>
      <c r="MIQ750" s="479"/>
      <c r="MIR750" s="479"/>
      <c r="MIS750" s="479"/>
      <c r="MIT750" s="479"/>
      <c r="MIU750" s="479"/>
      <c r="MIV750" s="479"/>
      <c r="MIW750" s="479"/>
      <c r="MIX750" s="479"/>
      <c r="MIY750" s="479"/>
      <c r="MIZ750" s="479"/>
      <c r="MJA750" s="479"/>
      <c r="MJB750" s="479"/>
      <c r="MJC750" s="479"/>
      <c r="MJD750" s="479"/>
      <c r="MJE750" s="479"/>
      <c r="MJF750" s="479"/>
      <c r="MJG750" s="479"/>
      <c r="MJH750" s="479"/>
      <c r="MJI750" s="479"/>
      <c r="MJJ750" s="479"/>
      <c r="MJK750" s="479"/>
      <c r="MJL750" s="479"/>
      <c r="MJM750" s="479"/>
      <c r="MJN750" s="479"/>
      <c r="MJO750" s="479"/>
      <c r="MJP750" s="479"/>
      <c r="MJQ750" s="479"/>
      <c r="MJR750" s="479"/>
      <c r="MJS750" s="479"/>
      <c r="MJT750" s="479"/>
      <c r="MJU750" s="479"/>
      <c r="MJV750" s="479"/>
      <c r="MJW750" s="479"/>
      <c r="MJX750" s="479"/>
      <c r="MJY750" s="479"/>
      <c r="MJZ750" s="479"/>
      <c r="MKA750" s="479"/>
      <c r="MKB750" s="479"/>
      <c r="MKC750" s="479"/>
      <c r="MKD750" s="479"/>
      <c r="MKE750" s="479"/>
      <c r="MKF750" s="479"/>
      <c r="MKG750" s="479"/>
      <c r="MKH750" s="479"/>
      <c r="MKI750" s="479"/>
      <c r="MKJ750" s="479"/>
      <c r="MKK750" s="479"/>
      <c r="MKL750" s="479"/>
      <c r="MKM750" s="479"/>
      <c r="MKN750" s="479"/>
      <c r="MKO750" s="479"/>
      <c r="MKP750" s="479"/>
      <c r="MKQ750" s="479"/>
      <c r="MKR750" s="479"/>
      <c r="MKS750" s="479"/>
      <c r="MKT750" s="479"/>
      <c r="MKU750" s="479"/>
      <c r="MKV750" s="479"/>
      <c r="MKW750" s="479"/>
      <c r="MKX750" s="479"/>
      <c r="MKY750" s="479"/>
      <c r="MKZ750" s="479"/>
      <c r="MLA750" s="479"/>
      <c r="MLB750" s="479"/>
      <c r="MLC750" s="479"/>
      <c r="MLD750" s="479"/>
      <c r="MLE750" s="479"/>
      <c r="MLF750" s="479"/>
      <c r="MLG750" s="479"/>
      <c r="MLH750" s="479"/>
      <c r="MLI750" s="479"/>
      <c r="MLJ750" s="479"/>
      <c r="MLK750" s="479"/>
      <c r="MLL750" s="479"/>
      <c r="MLM750" s="479"/>
      <c r="MLN750" s="479"/>
      <c r="MLO750" s="479"/>
      <c r="MLP750" s="479"/>
      <c r="MLQ750" s="479"/>
      <c r="MLR750" s="479"/>
      <c r="MLS750" s="479"/>
      <c r="MLT750" s="479"/>
      <c r="MLU750" s="479"/>
      <c r="MLV750" s="479"/>
      <c r="MLW750" s="479"/>
      <c r="MLX750" s="479"/>
      <c r="MLY750" s="479"/>
      <c r="MLZ750" s="479"/>
      <c r="MMA750" s="479"/>
      <c r="MMB750" s="479"/>
      <c r="MMC750" s="479"/>
      <c r="MMD750" s="479"/>
      <c r="MME750" s="479"/>
      <c r="MMF750" s="479"/>
      <c r="MMG750" s="479"/>
      <c r="MMH750" s="479"/>
      <c r="MMI750" s="479"/>
      <c r="MMJ750" s="479"/>
      <c r="MMK750" s="479"/>
      <c r="MML750" s="479"/>
      <c r="MMM750" s="479"/>
      <c r="MMN750" s="479"/>
      <c r="MMO750" s="479"/>
      <c r="MMP750" s="479"/>
      <c r="MMQ750" s="479"/>
      <c r="MMR750" s="479"/>
      <c r="MMS750" s="479"/>
      <c r="MMT750" s="479"/>
      <c r="MMU750" s="479"/>
      <c r="MMV750" s="479"/>
      <c r="MMW750" s="479"/>
      <c r="MMX750" s="479"/>
      <c r="MMY750" s="479"/>
      <c r="MMZ750" s="479"/>
      <c r="MNA750" s="479"/>
      <c r="MNB750" s="479"/>
      <c r="MNC750" s="479"/>
      <c r="MND750" s="479"/>
      <c r="MNE750" s="479"/>
      <c r="MNF750" s="479"/>
      <c r="MNG750" s="479"/>
      <c r="MNH750" s="479"/>
      <c r="MNI750" s="479"/>
      <c r="MNJ750" s="479"/>
      <c r="MNK750" s="479"/>
      <c r="MNL750" s="479"/>
      <c r="MNM750" s="479"/>
      <c r="MNN750" s="479"/>
      <c r="MNO750" s="479"/>
      <c r="MNP750" s="479"/>
      <c r="MNQ750" s="479"/>
      <c r="MNR750" s="479"/>
      <c r="MNS750" s="479"/>
      <c r="MNT750" s="479"/>
      <c r="MNU750" s="479"/>
      <c r="MNV750" s="479"/>
      <c r="MNW750" s="479"/>
      <c r="MNX750" s="479"/>
      <c r="MNY750" s="479"/>
      <c r="MNZ750" s="479"/>
      <c r="MOA750" s="479"/>
      <c r="MOB750" s="479"/>
      <c r="MOC750" s="479"/>
      <c r="MOD750" s="479"/>
      <c r="MOE750" s="479"/>
      <c r="MOF750" s="479"/>
      <c r="MOG750" s="479"/>
      <c r="MOH750" s="479"/>
      <c r="MOI750" s="479"/>
      <c r="MOJ750" s="479"/>
      <c r="MOK750" s="479"/>
      <c r="MOL750" s="479"/>
      <c r="MOM750" s="479"/>
      <c r="MON750" s="479"/>
      <c r="MOO750" s="479"/>
      <c r="MOP750" s="479"/>
      <c r="MOQ750" s="479"/>
      <c r="MOR750" s="479"/>
      <c r="MOS750" s="479"/>
      <c r="MOT750" s="479"/>
      <c r="MOU750" s="479"/>
      <c r="MOV750" s="479"/>
      <c r="MOW750" s="479"/>
      <c r="MOX750" s="479"/>
      <c r="MOY750" s="479"/>
      <c r="MOZ750" s="479"/>
      <c r="MPA750" s="479"/>
      <c r="MPB750" s="479"/>
      <c r="MPC750" s="479"/>
      <c r="MPD750" s="479"/>
      <c r="MPE750" s="479"/>
      <c r="MPF750" s="479"/>
      <c r="MPG750" s="479"/>
      <c r="MPH750" s="479"/>
      <c r="MPI750" s="479"/>
      <c r="MPJ750" s="479"/>
      <c r="MPK750" s="479"/>
      <c r="MPL750" s="479"/>
      <c r="MPM750" s="479"/>
      <c r="MPN750" s="479"/>
      <c r="MPO750" s="479"/>
      <c r="MPP750" s="479"/>
      <c r="MPQ750" s="479"/>
      <c r="MPR750" s="479"/>
      <c r="MPS750" s="479"/>
      <c r="MPT750" s="479"/>
      <c r="MPU750" s="479"/>
      <c r="MPV750" s="479"/>
      <c r="MPW750" s="479"/>
      <c r="MPX750" s="479"/>
      <c r="MPY750" s="479"/>
      <c r="MPZ750" s="479"/>
      <c r="MQA750" s="479"/>
      <c r="MQB750" s="479"/>
      <c r="MQC750" s="479"/>
      <c r="MQD750" s="479"/>
      <c r="MQE750" s="479"/>
      <c r="MQF750" s="479"/>
      <c r="MQG750" s="479"/>
      <c r="MQH750" s="479"/>
      <c r="MQI750" s="479"/>
      <c r="MQJ750" s="479"/>
      <c r="MQK750" s="479"/>
      <c r="MQL750" s="479"/>
      <c r="MQM750" s="479"/>
      <c r="MQN750" s="479"/>
      <c r="MQO750" s="479"/>
      <c r="MQP750" s="479"/>
      <c r="MQQ750" s="479"/>
      <c r="MQR750" s="479"/>
      <c r="MQS750" s="479"/>
      <c r="MQT750" s="479"/>
      <c r="MQU750" s="479"/>
      <c r="MQV750" s="479"/>
      <c r="MQW750" s="479"/>
      <c r="MQX750" s="479"/>
      <c r="MQY750" s="479"/>
      <c r="MQZ750" s="479"/>
      <c r="MRA750" s="479"/>
      <c r="MRB750" s="479"/>
      <c r="MRC750" s="479"/>
      <c r="MRD750" s="479"/>
      <c r="MRE750" s="479"/>
      <c r="MRF750" s="479"/>
      <c r="MRG750" s="479"/>
      <c r="MRH750" s="479"/>
      <c r="MRI750" s="479"/>
      <c r="MRJ750" s="479"/>
      <c r="MRK750" s="479"/>
      <c r="MRL750" s="479"/>
      <c r="MRM750" s="479"/>
      <c r="MRN750" s="479"/>
      <c r="MRO750" s="479"/>
      <c r="MRP750" s="479"/>
      <c r="MRQ750" s="479"/>
      <c r="MRR750" s="479"/>
      <c r="MRS750" s="479"/>
      <c r="MRT750" s="479"/>
      <c r="MRU750" s="479"/>
      <c r="MRV750" s="479"/>
      <c r="MRW750" s="479"/>
      <c r="MRX750" s="479"/>
      <c r="MRY750" s="479"/>
      <c r="MRZ750" s="479"/>
      <c r="MSA750" s="479"/>
      <c r="MSB750" s="479"/>
      <c r="MSC750" s="479"/>
      <c r="MSD750" s="479"/>
      <c r="MSE750" s="479"/>
      <c r="MSF750" s="479"/>
      <c r="MSG750" s="479"/>
      <c r="MSH750" s="479"/>
      <c r="MSI750" s="479"/>
      <c r="MSJ750" s="479"/>
      <c r="MSK750" s="479"/>
      <c r="MSL750" s="479"/>
      <c r="MSM750" s="479"/>
      <c r="MSN750" s="479"/>
      <c r="MSO750" s="479"/>
      <c r="MSP750" s="479"/>
      <c r="MSQ750" s="479"/>
      <c r="MSR750" s="479"/>
      <c r="MSS750" s="479"/>
      <c r="MST750" s="479"/>
      <c r="MSU750" s="479"/>
      <c r="MSV750" s="479"/>
      <c r="MSW750" s="479"/>
      <c r="MSX750" s="479"/>
      <c r="MSY750" s="479"/>
      <c r="MSZ750" s="479"/>
      <c r="MTA750" s="479"/>
      <c r="MTB750" s="479"/>
      <c r="MTC750" s="479"/>
      <c r="MTD750" s="479"/>
      <c r="MTE750" s="479"/>
      <c r="MTF750" s="479"/>
      <c r="MTG750" s="479"/>
      <c r="MTH750" s="479"/>
      <c r="MTI750" s="479"/>
      <c r="MTJ750" s="479"/>
      <c r="MTK750" s="479"/>
      <c r="MTL750" s="479"/>
      <c r="MTM750" s="479"/>
      <c r="MTN750" s="479"/>
      <c r="MTO750" s="479"/>
      <c r="MTP750" s="479"/>
      <c r="MTQ750" s="479"/>
      <c r="MTR750" s="479"/>
      <c r="MTS750" s="479"/>
      <c r="MTT750" s="479"/>
      <c r="MTU750" s="479"/>
      <c r="MTV750" s="479"/>
      <c r="MTW750" s="479"/>
      <c r="MTX750" s="479"/>
      <c r="MTY750" s="479"/>
      <c r="MTZ750" s="479"/>
      <c r="MUA750" s="479"/>
      <c r="MUB750" s="479"/>
      <c r="MUC750" s="479"/>
      <c r="MUD750" s="479"/>
      <c r="MUE750" s="479"/>
      <c r="MUF750" s="479"/>
      <c r="MUG750" s="479"/>
      <c r="MUH750" s="479"/>
      <c r="MUI750" s="479"/>
      <c r="MUJ750" s="479"/>
      <c r="MUK750" s="479"/>
      <c r="MUL750" s="479"/>
      <c r="MUM750" s="479"/>
      <c r="MUN750" s="479"/>
      <c r="MUO750" s="479"/>
      <c r="MUP750" s="479"/>
      <c r="MUQ750" s="479"/>
      <c r="MUR750" s="479"/>
      <c r="MUS750" s="479"/>
      <c r="MUT750" s="479"/>
      <c r="MUU750" s="479"/>
      <c r="MUV750" s="479"/>
      <c r="MUW750" s="479"/>
      <c r="MUX750" s="479"/>
      <c r="MUY750" s="479"/>
      <c r="MUZ750" s="479"/>
      <c r="MVA750" s="479"/>
      <c r="MVB750" s="479"/>
      <c r="MVC750" s="479"/>
      <c r="MVD750" s="479"/>
      <c r="MVE750" s="479"/>
      <c r="MVF750" s="479"/>
      <c r="MVG750" s="479"/>
      <c r="MVH750" s="479"/>
      <c r="MVI750" s="479"/>
      <c r="MVJ750" s="479"/>
      <c r="MVK750" s="479"/>
      <c r="MVL750" s="479"/>
      <c r="MVM750" s="479"/>
      <c r="MVN750" s="479"/>
      <c r="MVO750" s="479"/>
      <c r="MVP750" s="479"/>
      <c r="MVQ750" s="479"/>
      <c r="MVR750" s="479"/>
      <c r="MVS750" s="479"/>
      <c r="MVT750" s="479"/>
      <c r="MVU750" s="479"/>
      <c r="MVV750" s="479"/>
      <c r="MVW750" s="479"/>
      <c r="MVX750" s="479"/>
      <c r="MVY750" s="479"/>
      <c r="MVZ750" s="479"/>
      <c r="MWA750" s="479"/>
      <c r="MWB750" s="479"/>
      <c r="MWC750" s="479"/>
      <c r="MWD750" s="479"/>
      <c r="MWE750" s="479"/>
      <c r="MWF750" s="479"/>
      <c r="MWG750" s="479"/>
      <c r="MWH750" s="479"/>
      <c r="MWI750" s="479"/>
      <c r="MWJ750" s="479"/>
      <c r="MWK750" s="479"/>
      <c r="MWL750" s="479"/>
      <c r="MWM750" s="479"/>
      <c r="MWN750" s="479"/>
      <c r="MWO750" s="479"/>
      <c r="MWP750" s="479"/>
      <c r="MWQ750" s="479"/>
      <c r="MWR750" s="479"/>
      <c r="MWS750" s="479"/>
      <c r="MWT750" s="479"/>
      <c r="MWU750" s="479"/>
      <c r="MWV750" s="479"/>
      <c r="MWW750" s="479"/>
      <c r="MWX750" s="479"/>
      <c r="MWY750" s="479"/>
      <c r="MWZ750" s="479"/>
      <c r="MXA750" s="479"/>
      <c r="MXB750" s="479"/>
      <c r="MXC750" s="479"/>
      <c r="MXD750" s="479"/>
      <c r="MXE750" s="479"/>
      <c r="MXF750" s="479"/>
      <c r="MXG750" s="479"/>
      <c r="MXH750" s="479"/>
      <c r="MXI750" s="479"/>
      <c r="MXJ750" s="479"/>
      <c r="MXK750" s="479"/>
      <c r="MXL750" s="479"/>
      <c r="MXM750" s="479"/>
      <c r="MXN750" s="479"/>
      <c r="MXO750" s="479"/>
      <c r="MXP750" s="479"/>
      <c r="MXQ750" s="479"/>
      <c r="MXR750" s="479"/>
      <c r="MXS750" s="479"/>
      <c r="MXT750" s="479"/>
      <c r="MXU750" s="479"/>
      <c r="MXV750" s="479"/>
      <c r="MXW750" s="479"/>
      <c r="MXX750" s="479"/>
      <c r="MXY750" s="479"/>
      <c r="MXZ750" s="479"/>
      <c r="MYA750" s="479"/>
      <c r="MYB750" s="479"/>
      <c r="MYC750" s="479"/>
      <c r="MYD750" s="479"/>
      <c r="MYE750" s="479"/>
      <c r="MYF750" s="479"/>
      <c r="MYG750" s="479"/>
      <c r="MYH750" s="479"/>
      <c r="MYI750" s="479"/>
      <c r="MYJ750" s="479"/>
      <c r="MYK750" s="479"/>
      <c r="MYL750" s="479"/>
      <c r="MYM750" s="479"/>
      <c r="MYN750" s="479"/>
      <c r="MYO750" s="479"/>
      <c r="MYP750" s="479"/>
      <c r="MYQ750" s="479"/>
      <c r="MYR750" s="479"/>
      <c r="MYS750" s="479"/>
      <c r="MYT750" s="479"/>
      <c r="MYU750" s="479"/>
      <c r="MYV750" s="479"/>
      <c r="MYW750" s="479"/>
      <c r="MYX750" s="479"/>
      <c r="MYY750" s="479"/>
      <c r="MYZ750" s="479"/>
      <c r="MZA750" s="479"/>
      <c r="MZB750" s="479"/>
      <c r="MZC750" s="479"/>
      <c r="MZD750" s="479"/>
      <c r="MZE750" s="479"/>
      <c r="MZF750" s="479"/>
      <c r="MZG750" s="479"/>
      <c r="MZH750" s="479"/>
      <c r="MZI750" s="479"/>
      <c r="MZJ750" s="479"/>
      <c r="MZK750" s="479"/>
      <c r="MZL750" s="479"/>
      <c r="MZM750" s="479"/>
      <c r="MZN750" s="479"/>
      <c r="MZO750" s="479"/>
      <c r="MZP750" s="479"/>
      <c r="MZQ750" s="479"/>
      <c r="MZR750" s="479"/>
      <c r="MZS750" s="479"/>
      <c r="MZT750" s="479"/>
      <c r="MZU750" s="479"/>
      <c r="MZV750" s="479"/>
      <c r="MZW750" s="479"/>
      <c r="MZX750" s="479"/>
      <c r="MZY750" s="479"/>
      <c r="MZZ750" s="479"/>
      <c r="NAA750" s="479"/>
      <c r="NAB750" s="479"/>
      <c r="NAC750" s="479"/>
      <c r="NAD750" s="479"/>
      <c r="NAE750" s="479"/>
      <c r="NAF750" s="479"/>
      <c r="NAG750" s="479"/>
      <c r="NAH750" s="479"/>
      <c r="NAI750" s="479"/>
      <c r="NAJ750" s="479"/>
      <c r="NAK750" s="479"/>
      <c r="NAL750" s="479"/>
      <c r="NAM750" s="479"/>
      <c r="NAN750" s="479"/>
      <c r="NAO750" s="479"/>
      <c r="NAP750" s="479"/>
      <c r="NAQ750" s="479"/>
      <c r="NAR750" s="479"/>
      <c r="NAS750" s="479"/>
      <c r="NAT750" s="479"/>
      <c r="NAU750" s="479"/>
      <c r="NAV750" s="479"/>
      <c r="NAW750" s="479"/>
      <c r="NAX750" s="479"/>
      <c r="NAY750" s="479"/>
      <c r="NAZ750" s="479"/>
      <c r="NBA750" s="479"/>
      <c r="NBB750" s="479"/>
      <c r="NBC750" s="479"/>
      <c r="NBD750" s="479"/>
      <c r="NBE750" s="479"/>
      <c r="NBF750" s="479"/>
      <c r="NBG750" s="479"/>
      <c r="NBH750" s="479"/>
      <c r="NBI750" s="479"/>
      <c r="NBJ750" s="479"/>
      <c r="NBK750" s="479"/>
      <c r="NBL750" s="479"/>
      <c r="NBM750" s="479"/>
      <c r="NBN750" s="479"/>
      <c r="NBO750" s="479"/>
      <c r="NBP750" s="479"/>
      <c r="NBQ750" s="479"/>
      <c r="NBR750" s="479"/>
      <c r="NBS750" s="479"/>
      <c r="NBT750" s="479"/>
      <c r="NBU750" s="479"/>
      <c r="NBV750" s="479"/>
      <c r="NBW750" s="479"/>
      <c r="NBX750" s="479"/>
      <c r="NBY750" s="479"/>
      <c r="NBZ750" s="479"/>
      <c r="NCA750" s="479"/>
      <c r="NCB750" s="479"/>
      <c r="NCC750" s="479"/>
      <c r="NCD750" s="479"/>
      <c r="NCE750" s="479"/>
      <c r="NCF750" s="479"/>
      <c r="NCG750" s="479"/>
      <c r="NCH750" s="479"/>
      <c r="NCI750" s="479"/>
      <c r="NCJ750" s="479"/>
      <c r="NCK750" s="479"/>
      <c r="NCL750" s="479"/>
      <c r="NCM750" s="479"/>
      <c r="NCN750" s="479"/>
      <c r="NCO750" s="479"/>
      <c r="NCP750" s="479"/>
      <c r="NCQ750" s="479"/>
      <c r="NCR750" s="479"/>
      <c r="NCS750" s="479"/>
      <c r="NCT750" s="479"/>
      <c r="NCU750" s="479"/>
      <c r="NCV750" s="479"/>
      <c r="NCW750" s="479"/>
      <c r="NCX750" s="479"/>
      <c r="NCY750" s="479"/>
      <c r="NCZ750" s="479"/>
      <c r="NDA750" s="479"/>
      <c r="NDB750" s="479"/>
      <c r="NDC750" s="479"/>
      <c r="NDD750" s="479"/>
      <c r="NDE750" s="479"/>
      <c r="NDF750" s="479"/>
      <c r="NDG750" s="479"/>
      <c r="NDH750" s="479"/>
      <c r="NDI750" s="479"/>
      <c r="NDJ750" s="479"/>
      <c r="NDK750" s="479"/>
      <c r="NDL750" s="479"/>
      <c r="NDM750" s="479"/>
      <c r="NDN750" s="479"/>
      <c r="NDO750" s="479"/>
      <c r="NDP750" s="479"/>
      <c r="NDQ750" s="479"/>
      <c r="NDR750" s="479"/>
      <c r="NDS750" s="479"/>
      <c r="NDT750" s="479"/>
      <c r="NDU750" s="479"/>
      <c r="NDV750" s="479"/>
      <c r="NDW750" s="479"/>
      <c r="NDX750" s="479"/>
      <c r="NDY750" s="479"/>
      <c r="NDZ750" s="479"/>
      <c r="NEA750" s="479"/>
      <c r="NEB750" s="479"/>
      <c r="NEC750" s="479"/>
      <c r="NED750" s="479"/>
      <c r="NEE750" s="479"/>
      <c r="NEF750" s="479"/>
      <c r="NEG750" s="479"/>
      <c r="NEH750" s="479"/>
      <c r="NEI750" s="479"/>
      <c r="NEJ750" s="479"/>
      <c r="NEK750" s="479"/>
      <c r="NEL750" s="479"/>
      <c r="NEM750" s="479"/>
      <c r="NEN750" s="479"/>
      <c r="NEO750" s="479"/>
      <c r="NEP750" s="479"/>
      <c r="NEQ750" s="479"/>
      <c r="NER750" s="479"/>
      <c r="NES750" s="479"/>
      <c r="NET750" s="479"/>
      <c r="NEU750" s="479"/>
      <c r="NEV750" s="479"/>
      <c r="NEW750" s="479"/>
      <c r="NEX750" s="479"/>
      <c r="NEY750" s="479"/>
      <c r="NEZ750" s="479"/>
      <c r="NFA750" s="479"/>
      <c r="NFB750" s="479"/>
      <c r="NFC750" s="479"/>
      <c r="NFD750" s="479"/>
      <c r="NFE750" s="479"/>
      <c r="NFF750" s="479"/>
      <c r="NFG750" s="479"/>
      <c r="NFH750" s="479"/>
      <c r="NFI750" s="479"/>
      <c r="NFJ750" s="479"/>
      <c r="NFK750" s="479"/>
      <c r="NFL750" s="479"/>
      <c r="NFM750" s="479"/>
      <c r="NFN750" s="479"/>
      <c r="NFO750" s="479"/>
      <c r="NFP750" s="479"/>
      <c r="NFQ750" s="479"/>
      <c r="NFR750" s="479"/>
      <c r="NFS750" s="479"/>
      <c r="NFT750" s="479"/>
      <c r="NFU750" s="479"/>
      <c r="NFV750" s="479"/>
      <c r="NFW750" s="479"/>
      <c r="NFX750" s="479"/>
      <c r="NFY750" s="479"/>
      <c r="NFZ750" s="479"/>
      <c r="NGA750" s="479"/>
      <c r="NGB750" s="479"/>
      <c r="NGC750" s="479"/>
      <c r="NGD750" s="479"/>
      <c r="NGE750" s="479"/>
      <c r="NGF750" s="479"/>
      <c r="NGG750" s="479"/>
      <c r="NGH750" s="479"/>
      <c r="NGI750" s="479"/>
      <c r="NGJ750" s="479"/>
      <c r="NGK750" s="479"/>
      <c r="NGL750" s="479"/>
      <c r="NGM750" s="479"/>
      <c r="NGN750" s="479"/>
      <c r="NGO750" s="479"/>
      <c r="NGP750" s="479"/>
      <c r="NGQ750" s="479"/>
      <c r="NGR750" s="479"/>
      <c r="NGS750" s="479"/>
      <c r="NGT750" s="479"/>
      <c r="NGU750" s="479"/>
      <c r="NGV750" s="479"/>
      <c r="NGW750" s="479"/>
      <c r="NGX750" s="479"/>
      <c r="NGY750" s="479"/>
      <c r="NGZ750" s="479"/>
      <c r="NHA750" s="479"/>
      <c r="NHB750" s="479"/>
      <c r="NHC750" s="479"/>
      <c r="NHD750" s="479"/>
      <c r="NHE750" s="479"/>
      <c r="NHF750" s="479"/>
      <c r="NHG750" s="479"/>
      <c r="NHH750" s="479"/>
      <c r="NHI750" s="479"/>
      <c r="NHJ750" s="479"/>
      <c r="NHK750" s="479"/>
      <c r="NHL750" s="479"/>
      <c r="NHM750" s="479"/>
      <c r="NHN750" s="479"/>
      <c r="NHO750" s="479"/>
      <c r="NHP750" s="479"/>
      <c r="NHQ750" s="479"/>
      <c r="NHR750" s="479"/>
      <c r="NHS750" s="479"/>
      <c r="NHT750" s="479"/>
      <c r="NHU750" s="479"/>
      <c r="NHV750" s="479"/>
      <c r="NHW750" s="479"/>
      <c r="NHX750" s="479"/>
      <c r="NHY750" s="479"/>
      <c r="NHZ750" s="479"/>
      <c r="NIA750" s="479"/>
      <c r="NIB750" s="479"/>
      <c r="NIC750" s="479"/>
      <c r="NID750" s="479"/>
      <c r="NIE750" s="479"/>
      <c r="NIF750" s="479"/>
      <c r="NIG750" s="479"/>
      <c r="NIH750" s="479"/>
      <c r="NII750" s="479"/>
      <c r="NIJ750" s="479"/>
      <c r="NIK750" s="479"/>
      <c r="NIL750" s="479"/>
      <c r="NIM750" s="479"/>
      <c r="NIN750" s="479"/>
      <c r="NIO750" s="479"/>
      <c r="NIP750" s="479"/>
      <c r="NIQ750" s="479"/>
      <c r="NIR750" s="479"/>
      <c r="NIS750" s="479"/>
      <c r="NIT750" s="479"/>
      <c r="NIU750" s="479"/>
      <c r="NIV750" s="479"/>
      <c r="NIW750" s="479"/>
      <c r="NIX750" s="479"/>
      <c r="NIY750" s="479"/>
      <c r="NIZ750" s="479"/>
      <c r="NJA750" s="479"/>
      <c r="NJB750" s="479"/>
      <c r="NJC750" s="479"/>
      <c r="NJD750" s="479"/>
      <c r="NJE750" s="479"/>
      <c r="NJF750" s="479"/>
      <c r="NJG750" s="479"/>
      <c r="NJH750" s="479"/>
      <c r="NJI750" s="479"/>
      <c r="NJJ750" s="479"/>
      <c r="NJK750" s="479"/>
      <c r="NJL750" s="479"/>
      <c r="NJM750" s="479"/>
      <c r="NJN750" s="479"/>
      <c r="NJO750" s="479"/>
      <c r="NJP750" s="479"/>
      <c r="NJQ750" s="479"/>
      <c r="NJR750" s="479"/>
      <c r="NJS750" s="479"/>
      <c r="NJT750" s="479"/>
      <c r="NJU750" s="479"/>
      <c r="NJV750" s="479"/>
      <c r="NJW750" s="479"/>
      <c r="NJX750" s="479"/>
      <c r="NJY750" s="479"/>
      <c r="NJZ750" s="479"/>
      <c r="NKA750" s="479"/>
      <c r="NKB750" s="479"/>
      <c r="NKC750" s="479"/>
      <c r="NKD750" s="479"/>
      <c r="NKE750" s="479"/>
      <c r="NKF750" s="479"/>
      <c r="NKG750" s="479"/>
      <c r="NKH750" s="479"/>
      <c r="NKI750" s="479"/>
      <c r="NKJ750" s="479"/>
      <c r="NKK750" s="479"/>
      <c r="NKL750" s="479"/>
      <c r="NKM750" s="479"/>
      <c r="NKN750" s="479"/>
      <c r="NKO750" s="479"/>
      <c r="NKP750" s="479"/>
      <c r="NKQ750" s="479"/>
      <c r="NKR750" s="479"/>
      <c r="NKS750" s="479"/>
      <c r="NKT750" s="479"/>
      <c r="NKU750" s="479"/>
      <c r="NKV750" s="479"/>
      <c r="NKW750" s="479"/>
      <c r="NKX750" s="479"/>
      <c r="NKY750" s="479"/>
      <c r="NKZ750" s="479"/>
      <c r="NLA750" s="479"/>
      <c r="NLB750" s="479"/>
      <c r="NLC750" s="479"/>
      <c r="NLD750" s="479"/>
      <c r="NLE750" s="479"/>
      <c r="NLF750" s="479"/>
      <c r="NLG750" s="479"/>
      <c r="NLH750" s="479"/>
      <c r="NLI750" s="479"/>
      <c r="NLJ750" s="479"/>
      <c r="NLK750" s="479"/>
      <c r="NLL750" s="479"/>
      <c r="NLM750" s="479"/>
      <c r="NLN750" s="479"/>
      <c r="NLO750" s="479"/>
      <c r="NLP750" s="479"/>
      <c r="NLQ750" s="479"/>
      <c r="NLR750" s="479"/>
      <c r="NLS750" s="479"/>
      <c r="NLT750" s="479"/>
      <c r="NLU750" s="479"/>
      <c r="NLV750" s="479"/>
      <c r="NLW750" s="479"/>
      <c r="NLX750" s="479"/>
      <c r="NLY750" s="479"/>
      <c r="NLZ750" s="479"/>
      <c r="NMA750" s="479"/>
      <c r="NMB750" s="479"/>
      <c r="NMC750" s="479"/>
      <c r="NMD750" s="479"/>
      <c r="NME750" s="479"/>
      <c r="NMF750" s="479"/>
      <c r="NMG750" s="479"/>
      <c r="NMH750" s="479"/>
      <c r="NMI750" s="479"/>
      <c r="NMJ750" s="479"/>
      <c r="NMK750" s="479"/>
      <c r="NML750" s="479"/>
      <c r="NMM750" s="479"/>
      <c r="NMN750" s="479"/>
      <c r="NMO750" s="479"/>
      <c r="NMP750" s="479"/>
      <c r="NMQ750" s="479"/>
      <c r="NMR750" s="479"/>
      <c r="NMS750" s="479"/>
      <c r="NMT750" s="479"/>
      <c r="NMU750" s="479"/>
      <c r="NMV750" s="479"/>
      <c r="NMW750" s="479"/>
      <c r="NMX750" s="479"/>
      <c r="NMY750" s="479"/>
      <c r="NMZ750" s="479"/>
      <c r="NNA750" s="479"/>
      <c r="NNB750" s="479"/>
      <c r="NNC750" s="479"/>
      <c r="NND750" s="479"/>
      <c r="NNE750" s="479"/>
      <c r="NNF750" s="479"/>
      <c r="NNG750" s="479"/>
      <c r="NNH750" s="479"/>
      <c r="NNI750" s="479"/>
      <c r="NNJ750" s="479"/>
      <c r="NNK750" s="479"/>
      <c r="NNL750" s="479"/>
      <c r="NNM750" s="479"/>
      <c r="NNN750" s="479"/>
      <c r="NNO750" s="479"/>
      <c r="NNP750" s="479"/>
      <c r="NNQ750" s="479"/>
      <c r="NNR750" s="479"/>
      <c r="NNS750" s="479"/>
      <c r="NNT750" s="479"/>
      <c r="NNU750" s="479"/>
      <c r="NNV750" s="479"/>
      <c r="NNW750" s="479"/>
      <c r="NNX750" s="479"/>
      <c r="NNY750" s="479"/>
      <c r="NNZ750" s="479"/>
      <c r="NOA750" s="479"/>
      <c r="NOB750" s="479"/>
      <c r="NOC750" s="479"/>
      <c r="NOD750" s="479"/>
      <c r="NOE750" s="479"/>
      <c r="NOF750" s="479"/>
      <c r="NOG750" s="479"/>
      <c r="NOH750" s="479"/>
      <c r="NOI750" s="479"/>
      <c r="NOJ750" s="479"/>
      <c r="NOK750" s="479"/>
      <c r="NOL750" s="479"/>
      <c r="NOM750" s="479"/>
      <c r="NON750" s="479"/>
      <c r="NOO750" s="479"/>
      <c r="NOP750" s="479"/>
      <c r="NOQ750" s="479"/>
      <c r="NOR750" s="479"/>
      <c r="NOS750" s="479"/>
      <c r="NOT750" s="479"/>
      <c r="NOU750" s="479"/>
      <c r="NOV750" s="479"/>
      <c r="NOW750" s="479"/>
      <c r="NOX750" s="479"/>
      <c r="NOY750" s="479"/>
      <c r="NOZ750" s="479"/>
      <c r="NPA750" s="479"/>
      <c r="NPB750" s="479"/>
      <c r="NPC750" s="479"/>
      <c r="NPD750" s="479"/>
      <c r="NPE750" s="479"/>
      <c r="NPF750" s="479"/>
      <c r="NPG750" s="479"/>
      <c r="NPH750" s="479"/>
      <c r="NPI750" s="479"/>
      <c r="NPJ750" s="479"/>
      <c r="NPK750" s="479"/>
      <c r="NPL750" s="479"/>
      <c r="NPM750" s="479"/>
      <c r="NPN750" s="479"/>
      <c r="NPO750" s="479"/>
      <c r="NPP750" s="479"/>
      <c r="NPQ750" s="479"/>
      <c r="NPR750" s="479"/>
      <c r="NPS750" s="479"/>
      <c r="NPT750" s="479"/>
      <c r="NPU750" s="479"/>
      <c r="NPV750" s="479"/>
      <c r="NPW750" s="479"/>
      <c r="NPX750" s="479"/>
      <c r="NPY750" s="479"/>
      <c r="NPZ750" s="479"/>
      <c r="NQA750" s="479"/>
      <c r="NQB750" s="479"/>
      <c r="NQC750" s="479"/>
      <c r="NQD750" s="479"/>
      <c r="NQE750" s="479"/>
      <c r="NQF750" s="479"/>
      <c r="NQG750" s="479"/>
      <c r="NQH750" s="479"/>
      <c r="NQI750" s="479"/>
      <c r="NQJ750" s="479"/>
      <c r="NQK750" s="479"/>
      <c r="NQL750" s="479"/>
      <c r="NQM750" s="479"/>
      <c r="NQN750" s="479"/>
      <c r="NQO750" s="479"/>
      <c r="NQP750" s="479"/>
      <c r="NQQ750" s="479"/>
      <c r="NQR750" s="479"/>
      <c r="NQS750" s="479"/>
      <c r="NQT750" s="479"/>
      <c r="NQU750" s="479"/>
      <c r="NQV750" s="479"/>
      <c r="NQW750" s="479"/>
      <c r="NQX750" s="479"/>
      <c r="NQY750" s="479"/>
      <c r="NQZ750" s="479"/>
      <c r="NRA750" s="479"/>
      <c r="NRB750" s="479"/>
      <c r="NRC750" s="479"/>
      <c r="NRD750" s="479"/>
      <c r="NRE750" s="479"/>
      <c r="NRF750" s="479"/>
      <c r="NRG750" s="479"/>
      <c r="NRH750" s="479"/>
      <c r="NRI750" s="479"/>
      <c r="NRJ750" s="479"/>
      <c r="NRK750" s="479"/>
      <c r="NRL750" s="479"/>
      <c r="NRM750" s="479"/>
      <c r="NRN750" s="479"/>
      <c r="NRO750" s="479"/>
      <c r="NRP750" s="479"/>
      <c r="NRQ750" s="479"/>
      <c r="NRR750" s="479"/>
      <c r="NRS750" s="479"/>
      <c r="NRT750" s="479"/>
      <c r="NRU750" s="479"/>
      <c r="NRV750" s="479"/>
      <c r="NRW750" s="479"/>
      <c r="NRX750" s="479"/>
      <c r="NRY750" s="479"/>
      <c r="NRZ750" s="479"/>
      <c r="NSA750" s="479"/>
      <c r="NSB750" s="479"/>
      <c r="NSC750" s="479"/>
      <c r="NSD750" s="479"/>
      <c r="NSE750" s="479"/>
      <c r="NSF750" s="479"/>
      <c r="NSG750" s="479"/>
      <c r="NSH750" s="479"/>
      <c r="NSI750" s="479"/>
      <c r="NSJ750" s="479"/>
      <c r="NSK750" s="479"/>
      <c r="NSL750" s="479"/>
      <c r="NSM750" s="479"/>
      <c r="NSN750" s="479"/>
      <c r="NSO750" s="479"/>
      <c r="NSP750" s="479"/>
      <c r="NSQ750" s="479"/>
      <c r="NSR750" s="479"/>
      <c r="NSS750" s="479"/>
      <c r="NST750" s="479"/>
      <c r="NSU750" s="479"/>
      <c r="NSV750" s="479"/>
      <c r="NSW750" s="479"/>
      <c r="NSX750" s="479"/>
      <c r="NSY750" s="479"/>
      <c r="NSZ750" s="479"/>
      <c r="NTA750" s="479"/>
      <c r="NTB750" s="479"/>
      <c r="NTC750" s="479"/>
      <c r="NTD750" s="479"/>
      <c r="NTE750" s="479"/>
      <c r="NTF750" s="479"/>
      <c r="NTG750" s="479"/>
      <c r="NTH750" s="479"/>
      <c r="NTI750" s="479"/>
      <c r="NTJ750" s="479"/>
      <c r="NTK750" s="479"/>
      <c r="NTL750" s="479"/>
      <c r="NTM750" s="479"/>
      <c r="NTN750" s="479"/>
      <c r="NTO750" s="479"/>
      <c r="NTP750" s="479"/>
      <c r="NTQ750" s="479"/>
      <c r="NTR750" s="479"/>
      <c r="NTS750" s="479"/>
      <c r="NTT750" s="479"/>
      <c r="NTU750" s="479"/>
      <c r="NTV750" s="479"/>
      <c r="NTW750" s="479"/>
      <c r="NTX750" s="479"/>
      <c r="NTY750" s="479"/>
      <c r="NTZ750" s="479"/>
      <c r="NUA750" s="479"/>
      <c r="NUB750" s="479"/>
      <c r="NUC750" s="479"/>
      <c r="NUD750" s="479"/>
      <c r="NUE750" s="479"/>
      <c r="NUF750" s="479"/>
      <c r="NUG750" s="479"/>
      <c r="NUH750" s="479"/>
      <c r="NUI750" s="479"/>
      <c r="NUJ750" s="479"/>
      <c r="NUK750" s="479"/>
      <c r="NUL750" s="479"/>
      <c r="NUM750" s="479"/>
      <c r="NUN750" s="479"/>
      <c r="NUO750" s="479"/>
      <c r="NUP750" s="479"/>
      <c r="NUQ750" s="479"/>
      <c r="NUR750" s="479"/>
      <c r="NUS750" s="479"/>
      <c r="NUT750" s="479"/>
      <c r="NUU750" s="479"/>
      <c r="NUV750" s="479"/>
      <c r="NUW750" s="479"/>
      <c r="NUX750" s="479"/>
      <c r="NUY750" s="479"/>
      <c r="NUZ750" s="479"/>
      <c r="NVA750" s="479"/>
      <c r="NVB750" s="479"/>
      <c r="NVC750" s="479"/>
      <c r="NVD750" s="479"/>
      <c r="NVE750" s="479"/>
      <c r="NVF750" s="479"/>
      <c r="NVG750" s="479"/>
      <c r="NVH750" s="479"/>
      <c r="NVI750" s="479"/>
      <c r="NVJ750" s="479"/>
      <c r="NVK750" s="479"/>
      <c r="NVL750" s="479"/>
      <c r="NVM750" s="479"/>
      <c r="NVN750" s="479"/>
      <c r="NVO750" s="479"/>
      <c r="NVP750" s="479"/>
      <c r="NVQ750" s="479"/>
      <c r="NVR750" s="479"/>
      <c r="NVS750" s="479"/>
      <c r="NVT750" s="479"/>
      <c r="NVU750" s="479"/>
      <c r="NVV750" s="479"/>
      <c r="NVW750" s="479"/>
      <c r="NVX750" s="479"/>
      <c r="NVY750" s="479"/>
      <c r="NVZ750" s="479"/>
      <c r="NWA750" s="479"/>
      <c r="NWB750" s="479"/>
      <c r="NWC750" s="479"/>
      <c r="NWD750" s="479"/>
      <c r="NWE750" s="479"/>
      <c r="NWF750" s="479"/>
      <c r="NWG750" s="479"/>
      <c r="NWH750" s="479"/>
      <c r="NWI750" s="479"/>
      <c r="NWJ750" s="479"/>
      <c r="NWK750" s="479"/>
      <c r="NWL750" s="479"/>
      <c r="NWM750" s="479"/>
      <c r="NWN750" s="479"/>
      <c r="NWO750" s="479"/>
      <c r="NWP750" s="479"/>
      <c r="NWQ750" s="479"/>
      <c r="NWR750" s="479"/>
      <c r="NWS750" s="479"/>
      <c r="NWT750" s="479"/>
      <c r="NWU750" s="479"/>
      <c r="NWV750" s="479"/>
      <c r="NWW750" s="479"/>
      <c r="NWX750" s="479"/>
      <c r="NWY750" s="479"/>
      <c r="NWZ750" s="479"/>
      <c r="NXA750" s="479"/>
      <c r="NXB750" s="479"/>
      <c r="NXC750" s="479"/>
      <c r="NXD750" s="479"/>
      <c r="NXE750" s="479"/>
      <c r="NXF750" s="479"/>
      <c r="NXG750" s="479"/>
      <c r="NXH750" s="479"/>
      <c r="NXI750" s="479"/>
      <c r="NXJ750" s="479"/>
      <c r="NXK750" s="479"/>
      <c r="NXL750" s="479"/>
      <c r="NXM750" s="479"/>
      <c r="NXN750" s="479"/>
      <c r="NXO750" s="479"/>
      <c r="NXP750" s="479"/>
      <c r="NXQ750" s="479"/>
      <c r="NXR750" s="479"/>
      <c r="NXS750" s="479"/>
      <c r="NXT750" s="479"/>
      <c r="NXU750" s="479"/>
      <c r="NXV750" s="479"/>
      <c r="NXW750" s="479"/>
      <c r="NXX750" s="479"/>
      <c r="NXY750" s="479"/>
      <c r="NXZ750" s="479"/>
      <c r="NYA750" s="479"/>
      <c r="NYB750" s="479"/>
      <c r="NYC750" s="479"/>
      <c r="NYD750" s="479"/>
      <c r="NYE750" s="479"/>
      <c r="NYF750" s="479"/>
      <c r="NYG750" s="479"/>
      <c r="NYH750" s="479"/>
      <c r="NYI750" s="479"/>
      <c r="NYJ750" s="479"/>
      <c r="NYK750" s="479"/>
      <c r="NYL750" s="479"/>
      <c r="NYM750" s="479"/>
      <c r="NYN750" s="479"/>
      <c r="NYO750" s="479"/>
      <c r="NYP750" s="479"/>
      <c r="NYQ750" s="479"/>
      <c r="NYR750" s="479"/>
      <c r="NYS750" s="479"/>
      <c r="NYT750" s="479"/>
      <c r="NYU750" s="479"/>
      <c r="NYV750" s="479"/>
      <c r="NYW750" s="479"/>
      <c r="NYX750" s="479"/>
      <c r="NYY750" s="479"/>
      <c r="NYZ750" s="479"/>
      <c r="NZA750" s="479"/>
      <c r="NZB750" s="479"/>
      <c r="NZC750" s="479"/>
      <c r="NZD750" s="479"/>
      <c r="NZE750" s="479"/>
      <c r="NZF750" s="479"/>
      <c r="NZG750" s="479"/>
      <c r="NZH750" s="479"/>
      <c r="NZI750" s="479"/>
      <c r="NZJ750" s="479"/>
      <c r="NZK750" s="479"/>
      <c r="NZL750" s="479"/>
      <c r="NZM750" s="479"/>
      <c r="NZN750" s="479"/>
      <c r="NZO750" s="479"/>
      <c r="NZP750" s="479"/>
      <c r="NZQ750" s="479"/>
      <c r="NZR750" s="479"/>
      <c r="NZS750" s="479"/>
      <c r="NZT750" s="479"/>
      <c r="NZU750" s="479"/>
      <c r="NZV750" s="479"/>
      <c r="NZW750" s="479"/>
      <c r="NZX750" s="479"/>
      <c r="NZY750" s="479"/>
      <c r="NZZ750" s="479"/>
      <c r="OAA750" s="479"/>
      <c r="OAB750" s="479"/>
      <c r="OAC750" s="479"/>
      <c r="OAD750" s="479"/>
      <c r="OAE750" s="479"/>
      <c r="OAF750" s="479"/>
      <c r="OAG750" s="479"/>
      <c r="OAH750" s="479"/>
      <c r="OAI750" s="479"/>
      <c r="OAJ750" s="479"/>
      <c r="OAK750" s="479"/>
      <c r="OAL750" s="479"/>
      <c r="OAM750" s="479"/>
      <c r="OAN750" s="479"/>
      <c r="OAO750" s="479"/>
      <c r="OAP750" s="479"/>
      <c r="OAQ750" s="479"/>
      <c r="OAR750" s="479"/>
      <c r="OAS750" s="479"/>
      <c r="OAT750" s="479"/>
      <c r="OAU750" s="479"/>
      <c r="OAV750" s="479"/>
      <c r="OAW750" s="479"/>
      <c r="OAX750" s="479"/>
      <c r="OAY750" s="479"/>
      <c r="OAZ750" s="479"/>
      <c r="OBA750" s="479"/>
      <c r="OBB750" s="479"/>
      <c r="OBC750" s="479"/>
      <c r="OBD750" s="479"/>
      <c r="OBE750" s="479"/>
      <c r="OBF750" s="479"/>
      <c r="OBG750" s="479"/>
      <c r="OBH750" s="479"/>
      <c r="OBI750" s="479"/>
      <c r="OBJ750" s="479"/>
      <c r="OBK750" s="479"/>
      <c r="OBL750" s="479"/>
      <c r="OBM750" s="479"/>
      <c r="OBN750" s="479"/>
      <c r="OBO750" s="479"/>
      <c r="OBP750" s="479"/>
      <c r="OBQ750" s="479"/>
      <c r="OBR750" s="479"/>
      <c r="OBS750" s="479"/>
      <c r="OBT750" s="479"/>
      <c r="OBU750" s="479"/>
      <c r="OBV750" s="479"/>
      <c r="OBW750" s="479"/>
      <c r="OBX750" s="479"/>
      <c r="OBY750" s="479"/>
      <c r="OBZ750" s="479"/>
      <c r="OCA750" s="479"/>
      <c r="OCB750" s="479"/>
      <c r="OCC750" s="479"/>
      <c r="OCD750" s="479"/>
      <c r="OCE750" s="479"/>
      <c r="OCF750" s="479"/>
      <c r="OCG750" s="479"/>
      <c r="OCH750" s="479"/>
      <c r="OCI750" s="479"/>
      <c r="OCJ750" s="479"/>
      <c r="OCK750" s="479"/>
      <c r="OCL750" s="479"/>
      <c r="OCM750" s="479"/>
      <c r="OCN750" s="479"/>
      <c r="OCO750" s="479"/>
      <c r="OCP750" s="479"/>
      <c r="OCQ750" s="479"/>
      <c r="OCR750" s="479"/>
      <c r="OCS750" s="479"/>
      <c r="OCT750" s="479"/>
      <c r="OCU750" s="479"/>
      <c r="OCV750" s="479"/>
      <c r="OCW750" s="479"/>
      <c r="OCX750" s="479"/>
      <c r="OCY750" s="479"/>
      <c r="OCZ750" s="479"/>
      <c r="ODA750" s="479"/>
      <c r="ODB750" s="479"/>
      <c r="ODC750" s="479"/>
      <c r="ODD750" s="479"/>
      <c r="ODE750" s="479"/>
      <c r="ODF750" s="479"/>
      <c r="ODG750" s="479"/>
      <c r="ODH750" s="479"/>
      <c r="ODI750" s="479"/>
      <c r="ODJ750" s="479"/>
      <c r="ODK750" s="479"/>
      <c r="ODL750" s="479"/>
      <c r="ODM750" s="479"/>
      <c r="ODN750" s="479"/>
      <c r="ODO750" s="479"/>
      <c r="ODP750" s="479"/>
      <c r="ODQ750" s="479"/>
      <c r="ODR750" s="479"/>
      <c r="ODS750" s="479"/>
      <c r="ODT750" s="479"/>
      <c r="ODU750" s="479"/>
      <c r="ODV750" s="479"/>
      <c r="ODW750" s="479"/>
      <c r="ODX750" s="479"/>
      <c r="ODY750" s="479"/>
      <c r="ODZ750" s="479"/>
      <c r="OEA750" s="479"/>
      <c r="OEB750" s="479"/>
      <c r="OEC750" s="479"/>
      <c r="OED750" s="479"/>
      <c r="OEE750" s="479"/>
      <c r="OEF750" s="479"/>
      <c r="OEG750" s="479"/>
      <c r="OEH750" s="479"/>
      <c r="OEI750" s="479"/>
      <c r="OEJ750" s="479"/>
      <c r="OEK750" s="479"/>
      <c r="OEL750" s="479"/>
      <c r="OEM750" s="479"/>
      <c r="OEN750" s="479"/>
      <c r="OEO750" s="479"/>
      <c r="OEP750" s="479"/>
      <c r="OEQ750" s="479"/>
      <c r="OER750" s="479"/>
      <c r="OES750" s="479"/>
      <c r="OET750" s="479"/>
      <c r="OEU750" s="479"/>
      <c r="OEV750" s="479"/>
      <c r="OEW750" s="479"/>
      <c r="OEX750" s="479"/>
      <c r="OEY750" s="479"/>
      <c r="OEZ750" s="479"/>
      <c r="OFA750" s="479"/>
      <c r="OFB750" s="479"/>
      <c r="OFC750" s="479"/>
      <c r="OFD750" s="479"/>
      <c r="OFE750" s="479"/>
      <c r="OFF750" s="479"/>
      <c r="OFG750" s="479"/>
      <c r="OFH750" s="479"/>
      <c r="OFI750" s="479"/>
      <c r="OFJ750" s="479"/>
      <c r="OFK750" s="479"/>
      <c r="OFL750" s="479"/>
      <c r="OFM750" s="479"/>
      <c r="OFN750" s="479"/>
      <c r="OFO750" s="479"/>
      <c r="OFP750" s="479"/>
      <c r="OFQ750" s="479"/>
      <c r="OFR750" s="479"/>
      <c r="OFS750" s="479"/>
      <c r="OFT750" s="479"/>
      <c r="OFU750" s="479"/>
      <c r="OFV750" s="479"/>
      <c r="OFW750" s="479"/>
      <c r="OFX750" s="479"/>
      <c r="OFY750" s="479"/>
      <c r="OFZ750" s="479"/>
      <c r="OGA750" s="479"/>
      <c r="OGB750" s="479"/>
      <c r="OGC750" s="479"/>
      <c r="OGD750" s="479"/>
      <c r="OGE750" s="479"/>
      <c r="OGF750" s="479"/>
      <c r="OGG750" s="479"/>
      <c r="OGH750" s="479"/>
      <c r="OGI750" s="479"/>
      <c r="OGJ750" s="479"/>
      <c r="OGK750" s="479"/>
      <c r="OGL750" s="479"/>
      <c r="OGM750" s="479"/>
      <c r="OGN750" s="479"/>
      <c r="OGO750" s="479"/>
      <c r="OGP750" s="479"/>
      <c r="OGQ750" s="479"/>
      <c r="OGR750" s="479"/>
      <c r="OGS750" s="479"/>
      <c r="OGT750" s="479"/>
      <c r="OGU750" s="479"/>
      <c r="OGV750" s="479"/>
      <c r="OGW750" s="479"/>
      <c r="OGX750" s="479"/>
      <c r="OGY750" s="479"/>
      <c r="OGZ750" s="479"/>
      <c r="OHA750" s="479"/>
      <c r="OHB750" s="479"/>
      <c r="OHC750" s="479"/>
      <c r="OHD750" s="479"/>
      <c r="OHE750" s="479"/>
      <c r="OHF750" s="479"/>
      <c r="OHG750" s="479"/>
      <c r="OHH750" s="479"/>
      <c r="OHI750" s="479"/>
      <c r="OHJ750" s="479"/>
      <c r="OHK750" s="479"/>
      <c r="OHL750" s="479"/>
      <c r="OHM750" s="479"/>
      <c r="OHN750" s="479"/>
      <c r="OHO750" s="479"/>
      <c r="OHP750" s="479"/>
      <c r="OHQ750" s="479"/>
      <c r="OHR750" s="479"/>
      <c r="OHS750" s="479"/>
      <c r="OHT750" s="479"/>
      <c r="OHU750" s="479"/>
      <c r="OHV750" s="479"/>
      <c r="OHW750" s="479"/>
      <c r="OHX750" s="479"/>
      <c r="OHY750" s="479"/>
      <c r="OHZ750" s="479"/>
      <c r="OIA750" s="479"/>
      <c r="OIB750" s="479"/>
      <c r="OIC750" s="479"/>
      <c r="OID750" s="479"/>
      <c r="OIE750" s="479"/>
      <c r="OIF750" s="479"/>
      <c r="OIG750" s="479"/>
      <c r="OIH750" s="479"/>
      <c r="OII750" s="479"/>
      <c r="OIJ750" s="479"/>
      <c r="OIK750" s="479"/>
      <c r="OIL750" s="479"/>
      <c r="OIM750" s="479"/>
      <c r="OIN750" s="479"/>
      <c r="OIO750" s="479"/>
      <c r="OIP750" s="479"/>
      <c r="OIQ750" s="479"/>
      <c r="OIR750" s="479"/>
      <c r="OIS750" s="479"/>
      <c r="OIT750" s="479"/>
      <c r="OIU750" s="479"/>
      <c r="OIV750" s="479"/>
      <c r="OIW750" s="479"/>
      <c r="OIX750" s="479"/>
      <c r="OIY750" s="479"/>
      <c r="OIZ750" s="479"/>
      <c r="OJA750" s="479"/>
      <c r="OJB750" s="479"/>
      <c r="OJC750" s="479"/>
      <c r="OJD750" s="479"/>
      <c r="OJE750" s="479"/>
      <c r="OJF750" s="479"/>
      <c r="OJG750" s="479"/>
      <c r="OJH750" s="479"/>
      <c r="OJI750" s="479"/>
      <c r="OJJ750" s="479"/>
      <c r="OJK750" s="479"/>
      <c r="OJL750" s="479"/>
      <c r="OJM750" s="479"/>
      <c r="OJN750" s="479"/>
      <c r="OJO750" s="479"/>
      <c r="OJP750" s="479"/>
      <c r="OJQ750" s="479"/>
      <c r="OJR750" s="479"/>
      <c r="OJS750" s="479"/>
      <c r="OJT750" s="479"/>
      <c r="OJU750" s="479"/>
      <c r="OJV750" s="479"/>
      <c r="OJW750" s="479"/>
      <c r="OJX750" s="479"/>
      <c r="OJY750" s="479"/>
      <c r="OJZ750" s="479"/>
      <c r="OKA750" s="479"/>
      <c r="OKB750" s="479"/>
      <c r="OKC750" s="479"/>
      <c r="OKD750" s="479"/>
      <c r="OKE750" s="479"/>
      <c r="OKF750" s="479"/>
      <c r="OKG750" s="479"/>
      <c r="OKH750" s="479"/>
      <c r="OKI750" s="479"/>
      <c r="OKJ750" s="479"/>
      <c r="OKK750" s="479"/>
      <c r="OKL750" s="479"/>
      <c r="OKM750" s="479"/>
      <c r="OKN750" s="479"/>
      <c r="OKO750" s="479"/>
      <c r="OKP750" s="479"/>
      <c r="OKQ750" s="479"/>
      <c r="OKR750" s="479"/>
      <c r="OKS750" s="479"/>
      <c r="OKT750" s="479"/>
      <c r="OKU750" s="479"/>
      <c r="OKV750" s="479"/>
      <c r="OKW750" s="479"/>
      <c r="OKX750" s="479"/>
      <c r="OKY750" s="479"/>
      <c r="OKZ750" s="479"/>
      <c r="OLA750" s="479"/>
      <c r="OLB750" s="479"/>
      <c r="OLC750" s="479"/>
      <c r="OLD750" s="479"/>
      <c r="OLE750" s="479"/>
      <c r="OLF750" s="479"/>
      <c r="OLG750" s="479"/>
      <c r="OLH750" s="479"/>
      <c r="OLI750" s="479"/>
      <c r="OLJ750" s="479"/>
      <c r="OLK750" s="479"/>
      <c r="OLL750" s="479"/>
      <c r="OLM750" s="479"/>
      <c r="OLN750" s="479"/>
      <c r="OLO750" s="479"/>
      <c r="OLP750" s="479"/>
      <c r="OLQ750" s="479"/>
      <c r="OLR750" s="479"/>
      <c r="OLS750" s="479"/>
      <c r="OLT750" s="479"/>
      <c r="OLU750" s="479"/>
      <c r="OLV750" s="479"/>
      <c r="OLW750" s="479"/>
      <c r="OLX750" s="479"/>
      <c r="OLY750" s="479"/>
      <c r="OLZ750" s="479"/>
      <c r="OMA750" s="479"/>
      <c r="OMB750" s="479"/>
      <c r="OMC750" s="479"/>
      <c r="OMD750" s="479"/>
      <c r="OME750" s="479"/>
      <c r="OMF750" s="479"/>
      <c r="OMG750" s="479"/>
      <c r="OMH750" s="479"/>
      <c r="OMI750" s="479"/>
      <c r="OMJ750" s="479"/>
      <c r="OMK750" s="479"/>
      <c r="OML750" s="479"/>
      <c r="OMM750" s="479"/>
      <c r="OMN750" s="479"/>
      <c r="OMO750" s="479"/>
      <c r="OMP750" s="479"/>
      <c r="OMQ750" s="479"/>
      <c r="OMR750" s="479"/>
      <c r="OMS750" s="479"/>
      <c r="OMT750" s="479"/>
      <c r="OMU750" s="479"/>
      <c r="OMV750" s="479"/>
      <c r="OMW750" s="479"/>
      <c r="OMX750" s="479"/>
      <c r="OMY750" s="479"/>
      <c r="OMZ750" s="479"/>
      <c r="ONA750" s="479"/>
      <c r="ONB750" s="479"/>
      <c r="ONC750" s="479"/>
      <c r="OND750" s="479"/>
      <c r="ONE750" s="479"/>
      <c r="ONF750" s="479"/>
      <c r="ONG750" s="479"/>
      <c r="ONH750" s="479"/>
      <c r="ONI750" s="479"/>
      <c r="ONJ750" s="479"/>
      <c r="ONK750" s="479"/>
      <c r="ONL750" s="479"/>
      <c r="ONM750" s="479"/>
      <c r="ONN750" s="479"/>
      <c r="ONO750" s="479"/>
      <c r="ONP750" s="479"/>
      <c r="ONQ750" s="479"/>
      <c r="ONR750" s="479"/>
      <c r="ONS750" s="479"/>
      <c r="ONT750" s="479"/>
      <c r="ONU750" s="479"/>
      <c r="ONV750" s="479"/>
      <c r="ONW750" s="479"/>
      <c r="ONX750" s="479"/>
      <c r="ONY750" s="479"/>
      <c r="ONZ750" s="479"/>
      <c r="OOA750" s="479"/>
      <c r="OOB750" s="479"/>
      <c r="OOC750" s="479"/>
      <c r="OOD750" s="479"/>
      <c r="OOE750" s="479"/>
      <c r="OOF750" s="479"/>
      <c r="OOG750" s="479"/>
      <c r="OOH750" s="479"/>
      <c r="OOI750" s="479"/>
      <c r="OOJ750" s="479"/>
      <c r="OOK750" s="479"/>
      <c r="OOL750" s="479"/>
      <c r="OOM750" s="479"/>
      <c r="OON750" s="479"/>
      <c r="OOO750" s="479"/>
      <c r="OOP750" s="479"/>
      <c r="OOQ750" s="479"/>
      <c r="OOR750" s="479"/>
      <c r="OOS750" s="479"/>
      <c r="OOT750" s="479"/>
      <c r="OOU750" s="479"/>
      <c r="OOV750" s="479"/>
      <c r="OOW750" s="479"/>
      <c r="OOX750" s="479"/>
      <c r="OOY750" s="479"/>
      <c r="OOZ750" s="479"/>
      <c r="OPA750" s="479"/>
      <c r="OPB750" s="479"/>
      <c r="OPC750" s="479"/>
      <c r="OPD750" s="479"/>
      <c r="OPE750" s="479"/>
      <c r="OPF750" s="479"/>
      <c r="OPG750" s="479"/>
      <c r="OPH750" s="479"/>
      <c r="OPI750" s="479"/>
      <c r="OPJ750" s="479"/>
      <c r="OPK750" s="479"/>
      <c r="OPL750" s="479"/>
      <c r="OPM750" s="479"/>
      <c r="OPN750" s="479"/>
      <c r="OPO750" s="479"/>
      <c r="OPP750" s="479"/>
      <c r="OPQ750" s="479"/>
      <c r="OPR750" s="479"/>
      <c r="OPS750" s="479"/>
      <c r="OPT750" s="479"/>
      <c r="OPU750" s="479"/>
      <c r="OPV750" s="479"/>
      <c r="OPW750" s="479"/>
      <c r="OPX750" s="479"/>
      <c r="OPY750" s="479"/>
      <c r="OPZ750" s="479"/>
      <c r="OQA750" s="479"/>
      <c r="OQB750" s="479"/>
      <c r="OQC750" s="479"/>
      <c r="OQD750" s="479"/>
      <c r="OQE750" s="479"/>
      <c r="OQF750" s="479"/>
      <c r="OQG750" s="479"/>
      <c r="OQH750" s="479"/>
      <c r="OQI750" s="479"/>
      <c r="OQJ750" s="479"/>
      <c r="OQK750" s="479"/>
      <c r="OQL750" s="479"/>
      <c r="OQM750" s="479"/>
      <c r="OQN750" s="479"/>
      <c r="OQO750" s="479"/>
      <c r="OQP750" s="479"/>
      <c r="OQQ750" s="479"/>
      <c r="OQR750" s="479"/>
      <c r="OQS750" s="479"/>
      <c r="OQT750" s="479"/>
      <c r="OQU750" s="479"/>
      <c r="OQV750" s="479"/>
      <c r="OQW750" s="479"/>
      <c r="OQX750" s="479"/>
      <c r="OQY750" s="479"/>
      <c r="OQZ750" s="479"/>
      <c r="ORA750" s="479"/>
      <c r="ORB750" s="479"/>
      <c r="ORC750" s="479"/>
      <c r="ORD750" s="479"/>
      <c r="ORE750" s="479"/>
      <c r="ORF750" s="479"/>
      <c r="ORG750" s="479"/>
      <c r="ORH750" s="479"/>
      <c r="ORI750" s="479"/>
      <c r="ORJ750" s="479"/>
      <c r="ORK750" s="479"/>
      <c r="ORL750" s="479"/>
      <c r="ORM750" s="479"/>
      <c r="ORN750" s="479"/>
      <c r="ORO750" s="479"/>
      <c r="ORP750" s="479"/>
      <c r="ORQ750" s="479"/>
      <c r="ORR750" s="479"/>
      <c r="ORS750" s="479"/>
      <c r="ORT750" s="479"/>
      <c r="ORU750" s="479"/>
      <c r="ORV750" s="479"/>
      <c r="ORW750" s="479"/>
      <c r="ORX750" s="479"/>
      <c r="ORY750" s="479"/>
      <c r="ORZ750" s="479"/>
      <c r="OSA750" s="479"/>
      <c r="OSB750" s="479"/>
      <c r="OSC750" s="479"/>
      <c r="OSD750" s="479"/>
      <c r="OSE750" s="479"/>
      <c r="OSF750" s="479"/>
      <c r="OSG750" s="479"/>
      <c r="OSH750" s="479"/>
      <c r="OSI750" s="479"/>
      <c r="OSJ750" s="479"/>
      <c r="OSK750" s="479"/>
      <c r="OSL750" s="479"/>
      <c r="OSM750" s="479"/>
      <c r="OSN750" s="479"/>
      <c r="OSO750" s="479"/>
      <c r="OSP750" s="479"/>
      <c r="OSQ750" s="479"/>
      <c r="OSR750" s="479"/>
      <c r="OSS750" s="479"/>
      <c r="OST750" s="479"/>
      <c r="OSU750" s="479"/>
      <c r="OSV750" s="479"/>
      <c r="OSW750" s="479"/>
      <c r="OSX750" s="479"/>
      <c r="OSY750" s="479"/>
      <c r="OSZ750" s="479"/>
      <c r="OTA750" s="479"/>
      <c r="OTB750" s="479"/>
      <c r="OTC750" s="479"/>
      <c r="OTD750" s="479"/>
      <c r="OTE750" s="479"/>
      <c r="OTF750" s="479"/>
      <c r="OTG750" s="479"/>
      <c r="OTH750" s="479"/>
      <c r="OTI750" s="479"/>
      <c r="OTJ750" s="479"/>
      <c r="OTK750" s="479"/>
      <c r="OTL750" s="479"/>
      <c r="OTM750" s="479"/>
      <c r="OTN750" s="479"/>
      <c r="OTO750" s="479"/>
      <c r="OTP750" s="479"/>
      <c r="OTQ750" s="479"/>
      <c r="OTR750" s="479"/>
      <c r="OTS750" s="479"/>
      <c r="OTT750" s="479"/>
      <c r="OTU750" s="479"/>
      <c r="OTV750" s="479"/>
      <c r="OTW750" s="479"/>
      <c r="OTX750" s="479"/>
      <c r="OTY750" s="479"/>
      <c r="OTZ750" s="479"/>
      <c r="OUA750" s="479"/>
      <c r="OUB750" s="479"/>
      <c r="OUC750" s="479"/>
      <c r="OUD750" s="479"/>
      <c r="OUE750" s="479"/>
      <c r="OUF750" s="479"/>
      <c r="OUG750" s="479"/>
      <c r="OUH750" s="479"/>
      <c r="OUI750" s="479"/>
      <c r="OUJ750" s="479"/>
      <c r="OUK750" s="479"/>
      <c r="OUL750" s="479"/>
      <c r="OUM750" s="479"/>
      <c r="OUN750" s="479"/>
      <c r="OUO750" s="479"/>
      <c r="OUP750" s="479"/>
      <c r="OUQ750" s="479"/>
      <c r="OUR750" s="479"/>
      <c r="OUS750" s="479"/>
      <c r="OUT750" s="479"/>
      <c r="OUU750" s="479"/>
      <c r="OUV750" s="479"/>
      <c r="OUW750" s="479"/>
      <c r="OUX750" s="479"/>
      <c r="OUY750" s="479"/>
      <c r="OUZ750" s="479"/>
      <c r="OVA750" s="479"/>
      <c r="OVB750" s="479"/>
      <c r="OVC750" s="479"/>
      <c r="OVD750" s="479"/>
      <c r="OVE750" s="479"/>
      <c r="OVF750" s="479"/>
      <c r="OVG750" s="479"/>
      <c r="OVH750" s="479"/>
      <c r="OVI750" s="479"/>
      <c r="OVJ750" s="479"/>
      <c r="OVK750" s="479"/>
      <c r="OVL750" s="479"/>
      <c r="OVM750" s="479"/>
      <c r="OVN750" s="479"/>
      <c r="OVO750" s="479"/>
      <c r="OVP750" s="479"/>
      <c r="OVQ750" s="479"/>
      <c r="OVR750" s="479"/>
      <c r="OVS750" s="479"/>
      <c r="OVT750" s="479"/>
      <c r="OVU750" s="479"/>
      <c r="OVV750" s="479"/>
      <c r="OVW750" s="479"/>
      <c r="OVX750" s="479"/>
      <c r="OVY750" s="479"/>
      <c r="OVZ750" s="479"/>
      <c r="OWA750" s="479"/>
      <c r="OWB750" s="479"/>
      <c r="OWC750" s="479"/>
      <c r="OWD750" s="479"/>
      <c r="OWE750" s="479"/>
      <c r="OWF750" s="479"/>
      <c r="OWG750" s="479"/>
      <c r="OWH750" s="479"/>
      <c r="OWI750" s="479"/>
      <c r="OWJ750" s="479"/>
      <c r="OWK750" s="479"/>
      <c r="OWL750" s="479"/>
      <c r="OWM750" s="479"/>
      <c r="OWN750" s="479"/>
      <c r="OWO750" s="479"/>
      <c r="OWP750" s="479"/>
      <c r="OWQ750" s="479"/>
      <c r="OWR750" s="479"/>
      <c r="OWS750" s="479"/>
      <c r="OWT750" s="479"/>
      <c r="OWU750" s="479"/>
      <c r="OWV750" s="479"/>
      <c r="OWW750" s="479"/>
      <c r="OWX750" s="479"/>
      <c r="OWY750" s="479"/>
      <c r="OWZ750" s="479"/>
      <c r="OXA750" s="479"/>
      <c r="OXB750" s="479"/>
      <c r="OXC750" s="479"/>
      <c r="OXD750" s="479"/>
      <c r="OXE750" s="479"/>
      <c r="OXF750" s="479"/>
      <c r="OXG750" s="479"/>
      <c r="OXH750" s="479"/>
      <c r="OXI750" s="479"/>
      <c r="OXJ750" s="479"/>
      <c r="OXK750" s="479"/>
      <c r="OXL750" s="479"/>
      <c r="OXM750" s="479"/>
      <c r="OXN750" s="479"/>
      <c r="OXO750" s="479"/>
      <c r="OXP750" s="479"/>
      <c r="OXQ750" s="479"/>
      <c r="OXR750" s="479"/>
      <c r="OXS750" s="479"/>
      <c r="OXT750" s="479"/>
      <c r="OXU750" s="479"/>
      <c r="OXV750" s="479"/>
      <c r="OXW750" s="479"/>
      <c r="OXX750" s="479"/>
      <c r="OXY750" s="479"/>
      <c r="OXZ750" s="479"/>
      <c r="OYA750" s="479"/>
      <c r="OYB750" s="479"/>
      <c r="OYC750" s="479"/>
      <c r="OYD750" s="479"/>
      <c r="OYE750" s="479"/>
      <c r="OYF750" s="479"/>
      <c r="OYG750" s="479"/>
      <c r="OYH750" s="479"/>
      <c r="OYI750" s="479"/>
      <c r="OYJ750" s="479"/>
      <c r="OYK750" s="479"/>
      <c r="OYL750" s="479"/>
      <c r="OYM750" s="479"/>
      <c r="OYN750" s="479"/>
      <c r="OYO750" s="479"/>
      <c r="OYP750" s="479"/>
      <c r="OYQ750" s="479"/>
      <c r="OYR750" s="479"/>
      <c r="OYS750" s="479"/>
      <c r="OYT750" s="479"/>
      <c r="OYU750" s="479"/>
      <c r="OYV750" s="479"/>
      <c r="OYW750" s="479"/>
      <c r="OYX750" s="479"/>
      <c r="OYY750" s="479"/>
      <c r="OYZ750" s="479"/>
      <c r="OZA750" s="479"/>
      <c r="OZB750" s="479"/>
      <c r="OZC750" s="479"/>
      <c r="OZD750" s="479"/>
      <c r="OZE750" s="479"/>
      <c r="OZF750" s="479"/>
      <c r="OZG750" s="479"/>
      <c r="OZH750" s="479"/>
      <c r="OZI750" s="479"/>
      <c r="OZJ750" s="479"/>
      <c r="OZK750" s="479"/>
      <c r="OZL750" s="479"/>
      <c r="OZM750" s="479"/>
      <c r="OZN750" s="479"/>
      <c r="OZO750" s="479"/>
      <c r="OZP750" s="479"/>
      <c r="OZQ750" s="479"/>
      <c r="OZR750" s="479"/>
      <c r="OZS750" s="479"/>
      <c r="OZT750" s="479"/>
      <c r="OZU750" s="479"/>
      <c r="OZV750" s="479"/>
      <c r="OZW750" s="479"/>
      <c r="OZX750" s="479"/>
      <c r="OZY750" s="479"/>
      <c r="OZZ750" s="479"/>
      <c r="PAA750" s="479"/>
      <c r="PAB750" s="479"/>
      <c r="PAC750" s="479"/>
      <c r="PAD750" s="479"/>
      <c r="PAE750" s="479"/>
      <c r="PAF750" s="479"/>
      <c r="PAG750" s="479"/>
      <c r="PAH750" s="479"/>
      <c r="PAI750" s="479"/>
      <c r="PAJ750" s="479"/>
      <c r="PAK750" s="479"/>
      <c r="PAL750" s="479"/>
      <c r="PAM750" s="479"/>
      <c r="PAN750" s="479"/>
      <c r="PAO750" s="479"/>
      <c r="PAP750" s="479"/>
      <c r="PAQ750" s="479"/>
      <c r="PAR750" s="479"/>
      <c r="PAS750" s="479"/>
      <c r="PAT750" s="479"/>
      <c r="PAU750" s="479"/>
      <c r="PAV750" s="479"/>
      <c r="PAW750" s="479"/>
      <c r="PAX750" s="479"/>
      <c r="PAY750" s="479"/>
      <c r="PAZ750" s="479"/>
      <c r="PBA750" s="479"/>
      <c r="PBB750" s="479"/>
      <c r="PBC750" s="479"/>
      <c r="PBD750" s="479"/>
      <c r="PBE750" s="479"/>
      <c r="PBF750" s="479"/>
      <c r="PBG750" s="479"/>
      <c r="PBH750" s="479"/>
      <c r="PBI750" s="479"/>
      <c r="PBJ750" s="479"/>
      <c r="PBK750" s="479"/>
      <c r="PBL750" s="479"/>
      <c r="PBM750" s="479"/>
      <c r="PBN750" s="479"/>
      <c r="PBO750" s="479"/>
      <c r="PBP750" s="479"/>
      <c r="PBQ750" s="479"/>
      <c r="PBR750" s="479"/>
      <c r="PBS750" s="479"/>
      <c r="PBT750" s="479"/>
      <c r="PBU750" s="479"/>
      <c r="PBV750" s="479"/>
      <c r="PBW750" s="479"/>
      <c r="PBX750" s="479"/>
      <c r="PBY750" s="479"/>
      <c r="PBZ750" s="479"/>
      <c r="PCA750" s="479"/>
      <c r="PCB750" s="479"/>
      <c r="PCC750" s="479"/>
      <c r="PCD750" s="479"/>
      <c r="PCE750" s="479"/>
      <c r="PCF750" s="479"/>
      <c r="PCG750" s="479"/>
      <c r="PCH750" s="479"/>
      <c r="PCI750" s="479"/>
      <c r="PCJ750" s="479"/>
      <c r="PCK750" s="479"/>
      <c r="PCL750" s="479"/>
      <c r="PCM750" s="479"/>
      <c r="PCN750" s="479"/>
      <c r="PCO750" s="479"/>
      <c r="PCP750" s="479"/>
      <c r="PCQ750" s="479"/>
      <c r="PCR750" s="479"/>
      <c r="PCS750" s="479"/>
      <c r="PCT750" s="479"/>
      <c r="PCU750" s="479"/>
      <c r="PCV750" s="479"/>
      <c r="PCW750" s="479"/>
      <c r="PCX750" s="479"/>
      <c r="PCY750" s="479"/>
      <c r="PCZ750" s="479"/>
      <c r="PDA750" s="479"/>
      <c r="PDB750" s="479"/>
      <c r="PDC750" s="479"/>
      <c r="PDD750" s="479"/>
      <c r="PDE750" s="479"/>
      <c r="PDF750" s="479"/>
      <c r="PDG750" s="479"/>
      <c r="PDH750" s="479"/>
      <c r="PDI750" s="479"/>
      <c r="PDJ750" s="479"/>
      <c r="PDK750" s="479"/>
      <c r="PDL750" s="479"/>
      <c r="PDM750" s="479"/>
      <c r="PDN750" s="479"/>
      <c r="PDO750" s="479"/>
      <c r="PDP750" s="479"/>
      <c r="PDQ750" s="479"/>
      <c r="PDR750" s="479"/>
      <c r="PDS750" s="479"/>
      <c r="PDT750" s="479"/>
      <c r="PDU750" s="479"/>
      <c r="PDV750" s="479"/>
      <c r="PDW750" s="479"/>
      <c r="PDX750" s="479"/>
      <c r="PDY750" s="479"/>
      <c r="PDZ750" s="479"/>
      <c r="PEA750" s="479"/>
      <c r="PEB750" s="479"/>
      <c r="PEC750" s="479"/>
      <c r="PED750" s="479"/>
      <c r="PEE750" s="479"/>
      <c r="PEF750" s="479"/>
      <c r="PEG750" s="479"/>
      <c r="PEH750" s="479"/>
      <c r="PEI750" s="479"/>
      <c r="PEJ750" s="479"/>
      <c r="PEK750" s="479"/>
      <c r="PEL750" s="479"/>
      <c r="PEM750" s="479"/>
      <c r="PEN750" s="479"/>
      <c r="PEO750" s="479"/>
      <c r="PEP750" s="479"/>
      <c r="PEQ750" s="479"/>
      <c r="PER750" s="479"/>
      <c r="PES750" s="479"/>
      <c r="PET750" s="479"/>
      <c r="PEU750" s="479"/>
      <c r="PEV750" s="479"/>
      <c r="PEW750" s="479"/>
      <c r="PEX750" s="479"/>
      <c r="PEY750" s="479"/>
      <c r="PEZ750" s="479"/>
      <c r="PFA750" s="479"/>
      <c r="PFB750" s="479"/>
      <c r="PFC750" s="479"/>
      <c r="PFD750" s="479"/>
      <c r="PFE750" s="479"/>
      <c r="PFF750" s="479"/>
      <c r="PFG750" s="479"/>
      <c r="PFH750" s="479"/>
      <c r="PFI750" s="479"/>
      <c r="PFJ750" s="479"/>
      <c r="PFK750" s="479"/>
      <c r="PFL750" s="479"/>
      <c r="PFM750" s="479"/>
      <c r="PFN750" s="479"/>
      <c r="PFO750" s="479"/>
      <c r="PFP750" s="479"/>
      <c r="PFQ750" s="479"/>
      <c r="PFR750" s="479"/>
      <c r="PFS750" s="479"/>
      <c r="PFT750" s="479"/>
      <c r="PFU750" s="479"/>
      <c r="PFV750" s="479"/>
      <c r="PFW750" s="479"/>
      <c r="PFX750" s="479"/>
      <c r="PFY750" s="479"/>
      <c r="PFZ750" s="479"/>
      <c r="PGA750" s="479"/>
      <c r="PGB750" s="479"/>
      <c r="PGC750" s="479"/>
      <c r="PGD750" s="479"/>
      <c r="PGE750" s="479"/>
      <c r="PGF750" s="479"/>
      <c r="PGG750" s="479"/>
      <c r="PGH750" s="479"/>
      <c r="PGI750" s="479"/>
      <c r="PGJ750" s="479"/>
      <c r="PGK750" s="479"/>
      <c r="PGL750" s="479"/>
      <c r="PGM750" s="479"/>
      <c r="PGN750" s="479"/>
      <c r="PGO750" s="479"/>
      <c r="PGP750" s="479"/>
      <c r="PGQ750" s="479"/>
      <c r="PGR750" s="479"/>
      <c r="PGS750" s="479"/>
      <c r="PGT750" s="479"/>
      <c r="PGU750" s="479"/>
      <c r="PGV750" s="479"/>
      <c r="PGW750" s="479"/>
      <c r="PGX750" s="479"/>
      <c r="PGY750" s="479"/>
      <c r="PGZ750" s="479"/>
      <c r="PHA750" s="479"/>
      <c r="PHB750" s="479"/>
      <c r="PHC750" s="479"/>
      <c r="PHD750" s="479"/>
      <c r="PHE750" s="479"/>
      <c r="PHF750" s="479"/>
      <c r="PHG750" s="479"/>
      <c r="PHH750" s="479"/>
      <c r="PHI750" s="479"/>
      <c r="PHJ750" s="479"/>
      <c r="PHK750" s="479"/>
      <c r="PHL750" s="479"/>
      <c r="PHM750" s="479"/>
      <c r="PHN750" s="479"/>
      <c r="PHO750" s="479"/>
      <c r="PHP750" s="479"/>
      <c r="PHQ750" s="479"/>
      <c r="PHR750" s="479"/>
      <c r="PHS750" s="479"/>
      <c r="PHT750" s="479"/>
      <c r="PHU750" s="479"/>
      <c r="PHV750" s="479"/>
      <c r="PHW750" s="479"/>
      <c r="PHX750" s="479"/>
      <c r="PHY750" s="479"/>
      <c r="PHZ750" s="479"/>
      <c r="PIA750" s="479"/>
      <c r="PIB750" s="479"/>
      <c r="PIC750" s="479"/>
      <c r="PID750" s="479"/>
      <c r="PIE750" s="479"/>
      <c r="PIF750" s="479"/>
      <c r="PIG750" s="479"/>
      <c r="PIH750" s="479"/>
      <c r="PII750" s="479"/>
      <c r="PIJ750" s="479"/>
      <c r="PIK750" s="479"/>
      <c r="PIL750" s="479"/>
      <c r="PIM750" s="479"/>
      <c r="PIN750" s="479"/>
      <c r="PIO750" s="479"/>
      <c r="PIP750" s="479"/>
      <c r="PIQ750" s="479"/>
      <c r="PIR750" s="479"/>
      <c r="PIS750" s="479"/>
      <c r="PIT750" s="479"/>
      <c r="PIU750" s="479"/>
      <c r="PIV750" s="479"/>
      <c r="PIW750" s="479"/>
      <c r="PIX750" s="479"/>
      <c r="PIY750" s="479"/>
      <c r="PIZ750" s="479"/>
      <c r="PJA750" s="479"/>
      <c r="PJB750" s="479"/>
      <c r="PJC750" s="479"/>
      <c r="PJD750" s="479"/>
      <c r="PJE750" s="479"/>
      <c r="PJF750" s="479"/>
      <c r="PJG750" s="479"/>
      <c r="PJH750" s="479"/>
      <c r="PJI750" s="479"/>
      <c r="PJJ750" s="479"/>
      <c r="PJK750" s="479"/>
      <c r="PJL750" s="479"/>
      <c r="PJM750" s="479"/>
      <c r="PJN750" s="479"/>
      <c r="PJO750" s="479"/>
      <c r="PJP750" s="479"/>
      <c r="PJQ750" s="479"/>
      <c r="PJR750" s="479"/>
      <c r="PJS750" s="479"/>
      <c r="PJT750" s="479"/>
      <c r="PJU750" s="479"/>
      <c r="PJV750" s="479"/>
      <c r="PJW750" s="479"/>
      <c r="PJX750" s="479"/>
      <c r="PJY750" s="479"/>
      <c r="PJZ750" s="479"/>
      <c r="PKA750" s="479"/>
      <c r="PKB750" s="479"/>
      <c r="PKC750" s="479"/>
      <c r="PKD750" s="479"/>
      <c r="PKE750" s="479"/>
      <c r="PKF750" s="479"/>
      <c r="PKG750" s="479"/>
      <c r="PKH750" s="479"/>
      <c r="PKI750" s="479"/>
      <c r="PKJ750" s="479"/>
      <c r="PKK750" s="479"/>
      <c r="PKL750" s="479"/>
      <c r="PKM750" s="479"/>
      <c r="PKN750" s="479"/>
      <c r="PKO750" s="479"/>
      <c r="PKP750" s="479"/>
      <c r="PKQ750" s="479"/>
      <c r="PKR750" s="479"/>
      <c r="PKS750" s="479"/>
      <c r="PKT750" s="479"/>
      <c r="PKU750" s="479"/>
      <c r="PKV750" s="479"/>
      <c r="PKW750" s="479"/>
      <c r="PKX750" s="479"/>
      <c r="PKY750" s="479"/>
      <c r="PKZ750" s="479"/>
      <c r="PLA750" s="479"/>
      <c r="PLB750" s="479"/>
      <c r="PLC750" s="479"/>
      <c r="PLD750" s="479"/>
      <c r="PLE750" s="479"/>
      <c r="PLF750" s="479"/>
      <c r="PLG750" s="479"/>
      <c r="PLH750" s="479"/>
      <c r="PLI750" s="479"/>
      <c r="PLJ750" s="479"/>
      <c r="PLK750" s="479"/>
      <c r="PLL750" s="479"/>
      <c r="PLM750" s="479"/>
      <c r="PLN750" s="479"/>
      <c r="PLO750" s="479"/>
      <c r="PLP750" s="479"/>
      <c r="PLQ750" s="479"/>
      <c r="PLR750" s="479"/>
      <c r="PLS750" s="479"/>
      <c r="PLT750" s="479"/>
      <c r="PLU750" s="479"/>
      <c r="PLV750" s="479"/>
      <c r="PLW750" s="479"/>
      <c r="PLX750" s="479"/>
      <c r="PLY750" s="479"/>
      <c r="PLZ750" s="479"/>
      <c r="PMA750" s="479"/>
      <c r="PMB750" s="479"/>
      <c r="PMC750" s="479"/>
      <c r="PMD750" s="479"/>
      <c r="PME750" s="479"/>
      <c r="PMF750" s="479"/>
      <c r="PMG750" s="479"/>
      <c r="PMH750" s="479"/>
      <c r="PMI750" s="479"/>
      <c r="PMJ750" s="479"/>
      <c r="PMK750" s="479"/>
      <c r="PML750" s="479"/>
      <c r="PMM750" s="479"/>
      <c r="PMN750" s="479"/>
      <c r="PMO750" s="479"/>
      <c r="PMP750" s="479"/>
      <c r="PMQ750" s="479"/>
      <c r="PMR750" s="479"/>
      <c r="PMS750" s="479"/>
      <c r="PMT750" s="479"/>
      <c r="PMU750" s="479"/>
      <c r="PMV750" s="479"/>
      <c r="PMW750" s="479"/>
      <c r="PMX750" s="479"/>
      <c r="PMY750" s="479"/>
      <c r="PMZ750" s="479"/>
      <c r="PNA750" s="479"/>
      <c r="PNB750" s="479"/>
      <c r="PNC750" s="479"/>
      <c r="PND750" s="479"/>
      <c r="PNE750" s="479"/>
      <c r="PNF750" s="479"/>
      <c r="PNG750" s="479"/>
      <c r="PNH750" s="479"/>
      <c r="PNI750" s="479"/>
      <c r="PNJ750" s="479"/>
      <c r="PNK750" s="479"/>
      <c r="PNL750" s="479"/>
      <c r="PNM750" s="479"/>
      <c r="PNN750" s="479"/>
      <c r="PNO750" s="479"/>
      <c r="PNP750" s="479"/>
      <c r="PNQ750" s="479"/>
      <c r="PNR750" s="479"/>
      <c r="PNS750" s="479"/>
      <c r="PNT750" s="479"/>
      <c r="PNU750" s="479"/>
      <c r="PNV750" s="479"/>
      <c r="PNW750" s="479"/>
      <c r="PNX750" s="479"/>
      <c r="PNY750" s="479"/>
      <c r="PNZ750" s="479"/>
      <c r="POA750" s="479"/>
      <c r="POB750" s="479"/>
      <c r="POC750" s="479"/>
      <c r="POD750" s="479"/>
      <c r="POE750" s="479"/>
      <c r="POF750" s="479"/>
      <c r="POG750" s="479"/>
      <c r="POH750" s="479"/>
      <c r="POI750" s="479"/>
      <c r="POJ750" s="479"/>
      <c r="POK750" s="479"/>
      <c r="POL750" s="479"/>
      <c r="POM750" s="479"/>
      <c r="PON750" s="479"/>
      <c r="POO750" s="479"/>
      <c r="POP750" s="479"/>
      <c r="POQ750" s="479"/>
      <c r="POR750" s="479"/>
      <c r="POS750" s="479"/>
      <c r="POT750" s="479"/>
      <c r="POU750" s="479"/>
      <c r="POV750" s="479"/>
      <c r="POW750" s="479"/>
      <c r="POX750" s="479"/>
      <c r="POY750" s="479"/>
      <c r="POZ750" s="479"/>
      <c r="PPA750" s="479"/>
      <c r="PPB750" s="479"/>
      <c r="PPC750" s="479"/>
      <c r="PPD750" s="479"/>
      <c r="PPE750" s="479"/>
      <c r="PPF750" s="479"/>
      <c r="PPG750" s="479"/>
      <c r="PPH750" s="479"/>
      <c r="PPI750" s="479"/>
      <c r="PPJ750" s="479"/>
      <c r="PPK750" s="479"/>
      <c r="PPL750" s="479"/>
      <c r="PPM750" s="479"/>
      <c r="PPN750" s="479"/>
      <c r="PPO750" s="479"/>
      <c r="PPP750" s="479"/>
      <c r="PPQ750" s="479"/>
      <c r="PPR750" s="479"/>
      <c r="PPS750" s="479"/>
      <c r="PPT750" s="479"/>
      <c r="PPU750" s="479"/>
      <c r="PPV750" s="479"/>
      <c r="PPW750" s="479"/>
      <c r="PPX750" s="479"/>
      <c r="PPY750" s="479"/>
      <c r="PPZ750" s="479"/>
      <c r="PQA750" s="479"/>
      <c r="PQB750" s="479"/>
      <c r="PQC750" s="479"/>
      <c r="PQD750" s="479"/>
      <c r="PQE750" s="479"/>
      <c r="PQF750" s="479"/>
      <c r="PQG750" s="479"/>
      <c r="PQH750" s="479"/>
      <c r="PQI750" s="479"/>
      <c r="PQJ750" s="479"/>
      <c r="PQK750" s="479"/>
      <c r="PQL750" s="479"/>
      <c r="PQM750" s="479"/>
      <c r="PQN750" s="479"/>
      <c r="PQO750" s="479"/>
      <c r="PQP750" s="479"/>
      <c r="PQQ750" s="479"/>
      <c r="PQR750" s="479"/>
      <c r="PQS750" s="479"/>
      <c r="PQT750" s="479"/>
      <c r="PQU750" s="479"/>
      <c r="PQV750" s="479"/>
      <c r="PQW750" s="479"/>
      <c r="PQX750" s="479"/>
      <c r="PQY750" s="479"/>
      <c r="PQZ750" s="479"/>
      <c r="PRA750" s="479"/>
      <c r="PRB750" s="479"/>
      <c r="PRC750" s="479"/>
      <c r="PRD750" s="479"/>
      <c r="PRE750" s="479"/>
      <c r="PRF750" s="479"/>
      <c r="PRG750" s="479"/>
      <c r="PRH750" s="479"/>
      <c r="PRI750" s="479"/>
      <c r="PRJ750" s="479"/>
      <c r="PRK750" s="479"/>
      <c r="PRL750" s="479"/>
      <c r="PRM750" s="479"/>
      <c r="PRN750" s="479"/>
      <c r="PRO750" s="479"/>
      <c r="PRP750" s="479"/>
      <c r="PRQ750" s="479"/>
      <c r="PRR750" s="479"/>
      <c r="PRS750" s="479"/>
      <c r="PRT750" s="479"/>
      <c r="PRU750" s="479"/>
      <c r="PRV750" s="479"/>
      <c r="PRW750" s="479"/>
      <c r="PRX750" s="479"/>
      <c r="PRY750" s="479"/>
      <c r="PRZ750" s="479"/>
      <c r="PSA750" s="479"/>
      <c r="PSB750" s="479"/>
      <c r="PSC750" s="479"/>
      <c r="PSD750" s="479"/>
      <c r="PSE750" s="479"/>
      <c r="PSF750" s="479"/>
      <c r="PSG750" s="479"/>
      <c r="PSH750" s="479"/>
      <c r="PSI750" s="479"/>
      <c r="PSJ750" s="479"/>
      <c r="PSK750" s="479"/>
      <c r="PSL750" s="479"/>
      <c r="PSM750" s="479"/>
      <c r="PSN750" s="479"/>
      <c r="PSO750" s="479"/>
      <c r="PSP750" s="479"/>
      <c r="PSQ750" s="479"/>
      <c r="PSR750" s="479"/>
      <c r="PSS750" s="479"/>
      <c r="PST750" s="479"/>
      <c r="PSU750" s="479"/>
      <c r="PSV750" s="479"/>
      <c r="PSW750" s="479"/>
      <c r="PSX750" s="479"/>
      <c r="PSY750" s="479"/>
      <c r="PSZ750" s="479"/>
      <c r="PTA750" s="479"/>
      <c r="PTB750" s="479"/>
      <c r="PTC750" s="479"/>
      <c r="PTD750" s="479"/>
      <c r="PTE750" s="479"/>
      <c r="PTF750" s="479"/>
      <c r="PTG750" s="479"/>
      <c r="PTH750" s="479"/>
      <c r="PTI750" s="479"/>
      <c r="PTJ750" s="479"/>
      <c r="PTK750" s="479"/>
      <c r="PTL750" s="479"/>
      <c r="PTM750" s="479"/>
      <c r="PTN750" s="479"/>
      <c r="PTO750" s="479"/>
      <c r="PTP750" s="479"/>
      <c r="PTQ750" s="479"/>
      <c r="PTR750" s="479"/>
      <c r="PTS750" s="479"/>
      <c r="PTT750" s="479"/>
      <c r="PTU750" s="479"/>
      <c r="PTV750" s="479"/>
      <c r="PTW750" s="479"/>
      <c r="PTX750" s="479"/>
      <c r="PTY750" s="479"/>
      <c r="PTZ750" s="479"/>
      <c r="PUA750" s="479"/>
      <c r="PUB750" s="479"/>
      <c r="PUC750" s="479"/>
      <c r="PUD750" s="479"/>
      <c r="PUE750" s="479"/>
      <c r="PUF750" s="479"/>
      <c r="PUG750" s="479"/>
      <c r="PUH750" s="479"/>
      <c r="PUI750" s="479"/>
      <c r="PUJ750" s="479"/>
      <c r="PUK750" s="479"/>
      <c r="PUL750" s="479"/>
      <c r="PUM750" s="479"/>
      <c r="PUN750" s="479"/>
      <c r="PUO750" s="479"/>
      <c r="PUP750" s="479"/>
      <c r="PUQ750" s="479"/>
      <c r="PUR750" s="479"/>
      <c r="PUS750" s="479"/>
      <c r="PUT750" s="479"/>
      <c r="PUU750" s="479"/>
      <c r="PUV750" s="479"/>
      <c r="PUW750" s="479"/>
      <c r="PUX750" s="479"/>
      <c r="PUY750" s="479"/>
      <c r="PUZ750" s="479"/>
      <c r="PVA750" s="479"/>
      <c r="PVB750" s="479"/>
      <c r="PVC750" s="479"/>
      <c r="PVD750" s="479"/>
      <c r="PVE750" s="479"/>
      <c r="PVF750" s="479"/>
      <c r="PVG750" s="479"/>
      <c r="PVH750" s="479"/>
      <c r="PVI750" s="479"/>
      <c r="PVJ750" s="479"/>
      <c r="PVK750" s="479"/>
      <c r="PVL750" s="479"/>
      <c r="PVM750" s="479"/>
      <c r="PVN750" s="479"/>
      <c r="PVO750" s="479"/>
      <c r="PVP750" s="479"/>
      <c r="PVQ750" s="479"/>
      <c r="PVR750" s="479"/>
      <c r="PVS750" s="479"/>
      <c r="PVT750" s="479"/>
      <c r="PVU750" s="479"/>
      <c r="PVV750" s="479"/>
      <c r="PVW750" s="479"/>
      <c r="PVX750" s="479"/>
      <c r="PVY750" s="479"/>
      <c r="PVZ750" s="479"/>
      <c r="PWA750" s="479"/>
      <c r="PWB750" s="479"/>
      <c r="PWC750" s="479"/>
      <c r="PWD750" s="479"/>
      <c r="PWE750" s="479"/>
      <c r="PWF750" s="479"/>
      <c r="PWG750" s="479"/>
      <c r="PWH750" s="479"/>
      <c r="PWI750" s="479"/>
      <c r="PWJ750" s="479"/>
      <c r="PWK750" s="479"/>
      <c r="PWL750" s="479"/>
      <c r="PWM750" s="479"/>
      <c r="PWN750" s="479"/>
      <c r="PWO750" s="479"/>
      <c r="PWP750" s="479"/>
      <c r="PWQ750" s="479"/>
      <c r="PWR750" s="479"/>
      <c r="PWS750" s="479"/>
      <c r="PWT750" s="479"/>
      <c r="PWU750" s="479"/>
      <c r="PWV750" s="479"/>
      <c r="PWW750" s="479"/>
      <c r="PWX750" s="479"/>
      <c r="PWY750" s="479"/>
      <c r="PWZ750" s="479"/>
      <c r="PXA750" s="479"/>
      <c r="PXB750" s="479"/>
      <c r="PXC750" s="479"/>
      <c r="PXD750" s="479"/>
      <c r="PXE750" s="479"/>
      <c r="PXF750" s="479"/>
      <c r="PXG750" s="479"/>
      <c r="PXH750" s="479"/>
      <c r="PXI750" s="479"/>
      <c r="PXJ750" s="479"/>
      <c r="PXK750" s="479"/>
      <c r="PXL750" s="479"/>
      <c r="PXM750" s="479"/>
      <c r="PXN750" s="479"/>
      <c r="PXO750" s="479"/>
      <c r="PXP750" s="479"/>
      <c r="PXQ750" s="479"/>
      <c r="PXR750" s="479"/>
      <c r="PXS750" s="479"/>
      <c r="PXT750" s="479"/>
      <c r="PXU750" s="479"/>
      <c r="PXV750" s="479"/>
      <c r="PXW750" s="479"/>
      <c r="PXX750" s="479"/>
      <c r="PXY750" s="479"/>
      <c r="PXZ750" s="479"/>
      <c r="PYA750" s="479"/>
      <c r="PYB750" s="479"/>
      <c r="PYC750" s="479"/>
      <c r="PYD750" s="479"/>
      <c r="PYE750" s="479"/>
      <c r="PYF750" s="479"/>
      <c r="PYG750" s="479"/>
      <c r="PYH750" s="479"/>
      <c r="PYI750" s="479"/>
      <c r="PYJ750" s="479"/>
      <c r="PYK750" s="479"/>
      <c r="PYL750" s="479"/>
      <c r="PYM750" s="479"/>
      <c r="PYN750" s="479"/>
      <c r="PYO750" s="479"/>
      <c r="PYP750" s="479"/>
      <c r="PYQ750" s="479"/>
      <c r="PYR750" s="479"/>
      <c r="PYS750" s="479"/>
      <c r="PYT750" s="479"/>
      <c r="PYU750" s="479"/>
      <c r="PYV750" s="479"/>
      <c r="PYW750" s="479"/>
      <c r="PYX750" s="479"/>
      <c r="PYY750" s="479"/>
      <c r="PYZ750" s="479"/>
      <c r="PZA750" s="479"/>
      <c r="PZB750" s="479"/>
      <c r="PZC750" s="479"/>
      <c r="PZD750" s="479"/>
      <c r="PZE750" s="479"/>
      <c r="PZF750" s="479"/>
      <c r="PZG750" s="479"/>
      <c r="PZH750" s="479"/>
      <c r="PZI750" s="479"/>
      <c r="PZJ750" s="479"/>
      <c r="PZK750" s="479"/>
      <c r="PZL750" s="479"/>
      <c r="PZM750" s="479"/>
      <c r="PZN750" s="479"/>
      <c r="PZO750" s="479"/>
      <c r="PZP750" s="479"/>
      <c r="PZQ750" s="479"/>
      <c r="PZR750" s="479"/>
      <c r="PZS750" s="479"/>
      <c r="PZT750" s="479"/>
      <c r="PZU750" s="479"/>
      <c r="PZV750" s="479"/>
      <c r="PZW750" s="479"/>
      <c r="PZX750" s="479"/>
      <c r="PZY750" s="479"/>
      <c r="PZZ750" s="479"/>
      <c r="QAA750" s="479"/>
      <c r="QAB750" s="479"/>
      <c r="QAC750" s="479"/>
      <c r="QAD750" s="479"/>
      <c r="QAE750" s="479"/>
      <c r="QAF750" s="479"/>
      <c r="QAG750" s="479"/>
      <c r="QAH750" s="479"/>
      <c r="QAI750" s="479"/>
      <c r="QAJ750" s="479"/>
      <c r="QAK750" s="479"/>
      <c r="QAL750" s="479"/>
      <c r="QAM750" s="479"/>
      <c r="QAN750" s="479"/>
      <c r="QAO750" s="479"/>
      <c r="QAP750" s="479"/>
      <c r="QAQ750" s="479"/>
      <c r="QAR750" s="479"/>
      <c r="QAS750" s="479"/>
      <c r="QAT750" s="479"/>
      <c r="QAU750" s="479"/>
      <c r="QAV750" s="479"/>
      <c r="QAW750" s="479"/>
      <c r="QAX750" s="479"/>
      <c r="QAY750" s="479"/>
      <c r="QAZ750" s="479"/>
      <c r="QBA750" s="479"/>
      <c r="QBB750" s="479"/>
      <c r="QBC750" s="479"/>
      <c r="QBD750" s="479"/>
      <c r="QBE750" s="479"/>
      <c r="QBF750" s="479"/>
      <c r="QBG750" s="479"/>
      <c r="QBH750" s="479"/>
      <c r="QBI750" s="479"/>
      <c r="QBJ750" s="479"/>
      <c r="QBK750" s="479"/>
      <c r="QBL750" s="479"/>
      <c r="QBM750" s="479"/>
      <c r="QBN750" s="479"/>
      <c r="QBO750" s="479"/>
      <c r="QBP750" s="479"/>
      <c r="QBQ750" s="479"/>
      <c r="QBR750" s="479"/>
      <c r="QBS750" s="479"/>
      <c r="QBT750" s="479"/>
      <c r="QBU750" s="479"/>
      <c r="QBV750" s="479"/>
      <c r="QBW750" s="479"/>
      <c r="QBX750" s="479"/>
      <c r="QBY750" s="479"/>
      <c r="QBZ750" s="479"/>
      <c r="QCA750" s="479"/>
      <c r="QCB750" s="479"/>
      <c r="QCC750" s="479"/>
      <c r="QCD750" s="479"/>
      <c r="QCE750" s="479"/>
      <c r="QCF750" s="479"/>
      <c r="QCG750" s="479"/>
      <c r="QCH750" s="479"/>
      <c r="QCI750" s="479"/>
      <c r="QCJ750" s="479"/>
      <c r="QCK750" s="479"/>
      <c r="QCL750" s="479"/>
      <c r="QCM750" s="479"/>
      <c r="QCN750" s="479"/>
      <c r="QCO750" s="479"/>
      <c r="QCP750" s="479"/>
      <c r="QCQ750" s="479"/>
      <c r="QCR750" s="479"/>
      <c r="QCS750" s="479"/>
      <c r="QCT750" s="479"/>
      <c r="QCU750" s="479"/>
      <c r="QCV750" s="479"/>
      <c r="QCW750" s="479"/>
      <c r="QCX750" s="479"/>
      <c r="QCY750" s="479"/>
      <c r="QCZ750" s="479"/>
      <c r="QDA750" s="479"/>
      <c r="QDB750" s="479"/>
      <c r="QDC750" s="479"/>
      <c r="QDD750" s="479"/>
      <c r="QDE750" s="479"/>
      <c r="QDF750" s="479"/>
      <c r="QDG750" s="479"/>
      <c r="QDH750" s="479"/>
      <c r="QDI750" s="479"/>
      <c r="QDJ750" s="479"/>
      <c r="QDK750" s="479"/>
      <c r="QDL750" s="479"/>
      <c r="QDM750" s="479"/>
      <c r="QDN750" s="479"/>
      <c r="QDO750" s="479"/>
      <c r="QDP750" s="479"/>
      <c r="QDQ750" s="479"/>
      <c r="QDR750" s="479"/>
      <c r="QDS750" s="479"/>
      <c r="QDT750" s="479"/>
      <c r="QDU750" s="479"/>
      <c r="QDV750" s="479"/>
      <c r="QDW750" s="479"/>
      <c r="QDX750" s="479"/>
      <c r="QDY750" s="479"/>
      <c r="QDZ750" s="479"/>
      <c r="QEA750" s="479"/>
      <c r="QEB750" s="479"/>
      <c r="QEC750" s="479"/>
      <c r="QED750" s="479"/>
      <c r="QEE750" s="479"/>
      <c r="QEF750" s="479"/>
      <c r="QEG750" s="479"/>
      <c r="QEH750" s="479"/>
      <c r="QEI750" s="479"/>
      <c r="QEJ750" s="479"/>
      <c r="QEK750" s="479"/>
      <c r="QEL750" s="479"/>
      <c r="QEM750" s="479"/>
      <c r="QEN750" s="479"/>
      <c r="QEO750" s="479"/>
      <c r="QEP750" s="479"/>
      <c r="QEQ750" s="479"/>
      <c r="QER750" s="479"/>
      <c r="QES750" s="479"/>
      <c r="QET750" s="479"/>
      <c r="QEU750" s="479"/>
      <c r="QEV750" s="479"/>
      <c r="QEW750" s="479"/>
      <c r="QEX750" s="479"/>
      <c r="QEY750" s="479"/>
      <c r="QEZ750" s="479"/>
      <c r="QFA750" s="479"/>
      <c r="QFB750" s="479"/>
      <c r="QFC750" s="479"/>
      <c r="QFD750" s="479"/>
      <c r="QFE750" s="479"/>
      <c r="QFF750" s="479"/>
      <c r="QFG750" s="479"/>
      <c r="QFH750" s="479"/>
      <c r="QFI750" s="479"/>
      <c r="QFJ750" s="479"/>
      <c r="QFK750" s="479"/>
      <c r="QFL750" s="479"/>
      <c r="QFM750" s="479"/>
      <c r="QFN750" s="479"/>
      <c r="QFO750" s="479"/>
      <c r="QFP750" s="479"/>
      <c r="QFQ750" s="479"/>
      <c r="QFR750" s="479"/>
      <c r="QFS750" s="479"/>
      <c r="QFT750" s="479"/>
      <c r="QFU750" s="479"/>
      <c r="QFV750" s="479"/>
      <c r="QFW750" s="479"/>
      <c r="QFX750" s="479"/>
      <c r="QFY750" s="479"/>
      <c r="QFZ750" s="479"/>
      <c r="QGA750" s="479"/>
      <c r="QGB750" s="479"/>
      <c r="QGC750" s="479"/>
      <c r="QGD750" s="479"/>
      <c r="QGE750" s="479"/>
      <c r="QGF750" s="479"/>
      <c r="QGG750" s="479"/>
      <c r="QGH750" s="479"/>
      <c r="QGI750" s="479"/>
      <c r="QGJ750" s="479"/>
      <c r="QGK750" s="479"/>
      <c r="QGL750" s="479"/>
      <c r="QGM750" s="479"/>
      <c r="QGN750" s="479"/>
      <c r="QGO750" s="479"/>
      <c r="QGP750" s="479"/>
      <c r="QGQ750" s="479"/>
      <c r="QGR750" s="479"/>
      <c r="QGS750" s="479"/>
      <c r="QGT750" s="479"/>
      <c r="QGU750" s="479"/>
      <c r="QGV750" s="479"/>
      <c r="QGW750" s="479"/>
      <c r="QGX750" s="479"/>
      <c r="QGY750" s="479"/>
      <c r="QGZ750" s="479"/>
      <c r="QHA750" s="479"/>
      <c r="QHB750" s="479"/>
      <c r="QHC750" s="479"/>
      <c r="QHD750" s="479"/>
      <c r="QHE750" s="479"/>
      <c r="QHF750" s="479"/>
      <c r="QHG750" s="479"/>
      <c r="QHH750" s="479"/>
      <c r="QHI750" s="479"/>
      <c r="QHJ750" s="479"/>
      <c r="QHK750" s="479"/>
      <c r="QHL750" s="479"/>
      <c r="QHM750" s="479"/>
      <c r="QHN750" s="479"/>
      <c r="QHO750" s="479"/>
      <c r="QHP750" s="479"/>
      <c r="QHQ750" s="479"/>
      <c r="QHR750" s="479"/>
      <c r="QHS750" s="479"/>
      <c r="QHT750" s="479"/>
      <c r="QHU750" s="479"/>
      <c r="QHV750" s="479"/>
      <c r="QHW750" s="479"/>
      <c r="QHX750" s="479"/>
      <c r="QHY750" s="479"/>
      <c r="QHZ750" s="479"/>
      <c r="QIA750" s="479"/>
      <c r="QIB750" s="479"/>
      <c r="QIC750" s="479"/>
      <c r="QID750" s="479"/>
      <c r="QIE750" s="479"/>
      <c r="QIF750" s="479"/>
      <c r="QIG750" s="479"/>
      <c r="QIH750" s="479"/>
      <c r="QII750" s="479"/>
      <c r="QIJ750" s="479"/>
      <c r="QIK750" s="479"/>
      <c r="QIL750" s="479"/>
      <c r="QIM750" s="479"/>
      <c r="QIN750" s="479"/>
      <c r="QIO750" s="479"/>
      <c r="QIP750" s="479"/>
      <c r="QIQ750" s="479"/>
      <c r="QIR750" s="479"/>
      <c r="QIS750" s="479"/>
      <c r="QIT750" s="479"/>
      <c r="QIU750" s="479"/>
      <c r="QIV750" s="479"/>
      <c r="QIW750" s="479"/>
      <c r="QIX750" s="479"/>
      <c r="QIY750" s="479"/>
      <c r="QIZ750" s="479"/>
      <c r="QJA750" s="479"/>
      <c r="QJB750" s="479"/>
      <c r="QJC750" s="479"/>
      <c r="QJD750" s="479"/>
      <c r="QJE750" s="479"/>
      <c r="QJF750" s="479"/>
      <c r="QJG750" s="479"/>
      <c r="QJH750" s="479"/>
      <c r="QJI750" s="479"/>
      <c r="QJJ750" s="479"/>
      <c r="QJK750" s="479"/>
      <c r="QJL750" s="479"/>
      <c r="QJM750" s="479"/>
      <c r="QJN750" s="479"/>
      <c r="QJO750" s="479"/>
      <c r="QJP750" s="479"/>
      <c r="QJQ750" s="479"/>
      <c r="QJR750" s="479"/>
      <c r="QJS750" s="479"/>
      <c r="QJT750" s="479"/>
      <c r="QJU750" s="479"/>
      <c r="QJV750" s="479"/>
      <c r="QJW750" s="479"/>
      <c r="QJX750" s="479"/>
      <c r="QJY750" s="479"/>
      <c r="QJZ750" s="479"/>
      <c r="QKA750" s="479"/>
      <c r="QKB750" s="479"/>
      <c r="QKC750" s="479"/>
      <c r="QKD750" s="479"/>
      <c r="QKE750" s="479"/>
      <c r="QKF750" s="479"/>
      <c r="QKG750" s="479"/>
      <c r="QKH750" s="479"/>
      <c r="QKI750" s="479"/>
      <c r="QKJ750" s="479"/>
      <c r="QKK750" s="479"/>
      <c r="QKL750" s="479"/>
      <c r="QKM750" s="479"/>
      <c r="QKN750" s="479"/>
      <c r="QKO750" s="479"/>
      <c r="QKP750" s="479"/>
      <c r="QKQ750" s="479"/>
      <c r="QKR750" s="479"/>
      <c r="QKS750" s="479"/>
      <c r="QKT750" s="479"/>
      <c r="QKU750" s="479"/>
      <c r="QKV750" s="479"/>
      <c r="QKW750" s="479"/>
      <c r="QKX750" s="479"/>
      <c r="QKY750" s="479"/>
      <c r="QKZ750" s="479"/>
      <c r="QLA750" s="479"/>
      <c r="QLB750" s="479"/>
      <c r="QLC750" s="479"/>
      <c r="QLD750" s="479"/>
      <c r="QLE750" s="479"/>
      <c r="QLF750" s="479"/>
      <c r="QLG750" s="479"/>
      <c r="QLH750" s="479"/>
      <c r="QLI750" s="479"/>
      <c r="QLJ750" s="479"/>
      <c r="QLK750" s="479"/>
      <c r="QLL750" s="479"/>
      <c r="QLM750" s="479"/>
      <c r="QLN750" s="479"/>
      <c r="QLO750" s="479"/>
      <c r="QLP750" s="479"/>
      <c r="QLQ750" s="479"/>
      <c r="QLR750" s="479"/>
      <c r="QLS750" s="479"/>
      <c r="QLT750" s="479"/>
      <c r="QLU750" s="479"/>
      <c r="QLV750" s="479"/>
      <c r="QLW750" s="479"/>
      <c r="QLX750" s="479"/>
      <c r="QLY750" s="479"/>
      <c r="QLZ750" s="479"/>
      <c r="QMA750" s="479"/>
      <c r="QMB750" s="479"/>
      <c r="QMC750" s="479"/>
      <c r="QMD750" s="479"/>
      <c r="QME750" s="479"/>
      <c r="QMF750" s="479"/>
      <c r="QMG750" s="479"/>
      <c r="QMH750" s="479"/>
      <c r="QMI750" s="479"/>
      <c r="QMJ750" s="479"/>
      <c r="QMK750" s="479"/>
      <c r="QML750" s="479"/>
      <c r="QMM750" s="479"/>
      <c r="QMN750" s="479"/>
      <c r="QMO750" s="479"/>
      <c r="QMP750" s="479"/>
      <c r="QMQ750" s="479"/>
      <c r="QMR750" s="479"/>
      <c r="QMS750" s="479"/>
      <c r="QMT750" s="479"/>
      <c r="QMU750" s="479"/>
      <c r="QMV750" s="479"/>
      <c r="QMW750" s="479"/>
      <c r="QMX750" s="479"/>
      <c r="QMY750" s="479"/>
      <c r="QMZ750" s="479"/>
      <c r="QNA750" s="479"/>
      <c r="QNB750" s="479"/>
      <c r="QNC750" s="479"/>
      <c r="QND750" s="479"/>
      <c r="QNE750" s="479"/>
      <c r="QNF750" s="479"/>
      <c r="QNG750" s="479"/>
      <c r="QNH750" s="479"/>
      <c r="QNI750" s="479"/>
      <c r="QNJ750" s="479"/>
      <c r="QNK750" s="479"/>
      <c r="QNL750" s="479"/>
      <c r="QNM750" s="479"/>
      <c r="QNN750" s="479"/>
      <c r="QNO750" s="479"/>
      <c r="QNP750" s="479"/>
      <c r="QNQ750" s="479"/>
      <c r="QNR750" s="479"/>
      <c r="QNS750" s="479"/>
      <c r="QNT750" s="479"/>
      <c r="QNU750" s="479"/>
      <c r="QNV750" s="479"/>
      <c r="QNW750" s="479"/>
      <c r="QNX750" s="479"/>
      <c r="QNY750" s="479"/>
      <c r="QNZ750" s="479"/>
      <c r="QOA750" s="479"/>
      <c r="QOB750" s="479"/>
      <c r="QOC750" s="479"/>
      <c r="QOD750" s="479"/>
      <c r="QOE750" s="479"/>
      <c r="QOF750" s="479"/>
      <c r="QOG750" s="479"/>
      <c r="QOH750" s="479"/>
      <c r="QOI750" s="479"/>
      <c r="QOJ750" s="479"/>
      <c r="QOK750" s="479"/>
      <c r="QOL750" s="479"/>
      <c r="QOM750" s="479"/>
      <c r="QON750" s="479"/>
      <c r="QOO750" s="479"/>
      <c r="QOP750" s="479"/>
      <c r="QOQ750" s="479"/>
      <c r="QOR750" s="479"/>
      <c r="QOS750" s="479"/>
      <c r="QOT750" s="479"/>
      <c r="QOU750" s="479"/>
      <c r="QOV750" s="479"/>
      <c r="QOW750" s="479"/>
      <c r="QOX750" s="479"/>
      <c r="QOY750" s="479"/>
      <c r="QOZ750" s="479"/>
      <c r="QPA750" s="479"/>
      <c r="QPB750" s="479"/>
      <c r="QPC750" s="479"/>
      <c r="QPD750" s="479"/>
      <c r="QPE750" s="479"/>
      <c r="QPF750" s="479"/>
      <c r="QPG750" s="479"/>
      <c r="QPH750" s="479"/>
      <c r="QPI750" s="479"/>
      <c r="QPJ750" s="479"/>
      <c r="QPK750" s="479"/>
      <c r="QPL750" s="479"/>
      <c r="QPM750" s="479"/>
      <c r="QPN750" s="479"/>
      <c r="QPO750" s="479"/>
      <c r="QPP750" s="479"/>
      <c r="QPQ750" s="479"/>
      <c r="QPR750" s="479"/>
      <c r="QPS750" s="479"/>
      <c r="QPT750" s="479"/>
      <c r="QPU750" s="479"/>
      <c r="QPV750" s="479"/>
      <c r="QPW750" s="479"/>
      <c r="QPX750" s="479"/>
      <c r="QPY750" s="479"/>
      <c r="QPZ750" s="479"/>
      <c r="QQA750" s="479"/>
      <c r="QQB750" s="479"/>
      <c r="QQC750" s="479"/>
      <c r="QQD750" s="479"/>
      <c r="QQE750" s="479"/>
      <c r="QQF750" s="479"/>
      <c r="QQG750" s="479"/>
      <c r="QQH750" s="479"/>
      <c r="QQI750" s="479"/>
      <c r="QQJ750" s="479"/>
      <c r="QQK750" s="479"/>
      <c r="QQL750" s="479"/>
      <c r="QQM750" s="479"/>
      <c r="QQN750" s="479"/>
      <c r="QQO750" s="479"/>
      <c r="QQP750" s="479"/>
      <c r="QQQ750" s="479"/>
      <c r="QQR750" s="479"/>
      <c r="QQS750" s="479"/>
      <c r="QQT750" s="479"/>
      <c r="QQU750" s="479"/>
      <c r="QQV750" s="479"/>
      <c r="QQW750" s="479"/>
      <c r="QQX750" s="479"/>
      <c r="QQY750" s="479"/>
      <c r="QQZ750" s="479"/>
      <c r="QRA750" s="479"/>
      <c r="QRB750" s="479"/>
      <c r="QRC750" s="479"/>
      <c r="QRD750" s="479"/>
      <c r="QRE750" s="479"/>
      <c r="QRF750" s="479"/>
      <c r="QRG750" s="479"/>
      <c r="QRH750" s="479"/>
      <c r="QRI750" s="479"/>
      <c r="QRJ750" s="479"/>
      <c r="QRK750" s="479"/>
      <c r="QRL750" s="479"/>
      <c r="QRM750" s="479"/>
      <c r="QRN750" s="479"/>
      <c r="QRO750" s="479"/>
      <c r="QRP750" s="479"/>
      <c r="QRQ750" s="479"/>
      <c r="QRR750" s="479"/>
      <c r="QRS750" s="479"/>
      <c r="QRT750" s="479"/>
      <c r="QRU750" s="479"/>
      <c r="QRV750" s="479"/>
      <c r="QRW750" s="479"/>
      <c r="QRX750" s="479"/>
      <c r="QRY750" s="479"/>
      <c r="QRZ750" s="479"/>
      <c r="QSA750" s="479"/>
      <c r="QSB750" s="479"/>
      <c r="QSC750" s="479"/>
      <c r="QSD750" s="479"/>
      <c r="QSE750" s="479"/>
      <c r="QSF750" s="479"/>
      <c r="QSG750" s="479"/>
      <c r="QSH750" s="479"/>
      <c r="QSI750" s="479"/>
      <c r="QSJ750" s="479"/>
      <c r="QSK750" s="479"/>
      <c r="QSL750" s="479"/>
      <c r="QSM750" s="479"/>
      <c r="QSN750" s="479"/>
      <c r="QSO750" s="479"/>
      <c r="QSP750" s="479"/>
      <c r="QSQ750" s="479"/>
      <c r="QSR750" s="479"/>
      <c r="QSS750" s="479"/>
      <c r="QST750" s="479"/>
      <c r="QSU750" s="479"/>
      <c r="QSV750" s="479"/>
      <c r="QSW750" s="479"/>
      <c r="QSX750" s="479"/>
      <c r="QSY750" s="479"/>
      <c r="QSZ750" s="479"/>
      <c r="QTA750" s="479"/>
      <c r="QTB750" s="479"/>
      <c r="QTC750" s="479"/>
      <c r="QTD750" s="479"/>
      <c r="QTE750" s="479"/>
      <c r="QTF750" s="479"/>
      <c r="QTG750" s="479"/>
      <c r="QTH750" s="479"/>
      <c r="QTI750" s="479"/>
      <c r="QTJ750" s="479"/>
      <c r="QTK750" s="479"/>
      <c r="QTL750" s="479"/>
      <c r="QTM750" s="479"/>
      <c r="QTN750" s="479"/>
      <c r="QTO750" s="479"/>
      <c r="QTP750" s="479"/>
      <c r="QTQ750" s="479"/>
      <c r="QTR750" s="479"/>
      <c r="QTS750" s="479"/>
      <c r="QTT750" s="479"/>
      <c r="QTU750" s="479"/>
      <c r="QTV750" s="479"/>
      <c r="QTW750" s="479"/>
      <c r="QTX750" s="479"/>
      <c r="QTY750" s="479"/>
      <c r="QTZ750" s="479"/>
      <c r="QUA750" s="479"/>
      <c r="QUB750" s="479"/>
      <c r="QUC750" s="479"/>
      <c r="QUD750" s="479"/>
      <c r="QUE750" s="479"/>
      <c r="QUF750" s="479"/>
      <c r="QUG750" s="479"/>
      <c r="QUH750" s="479"/>
      <c r="QUI750" s="479"/>
      <c r="QUJ750" s="479"/>
      <c r="QUK750" s="479"/>
      <c r="QUL750" s="479"/>
      <c r="QUM750" s="479"/>
      <c r="QUN750" s="479"/>
      <c r="QUO750" s="479"/>
      <c r="QUP750" s="479"/>
      <c r="QUQ750" s="479"/>
      <c r="QUR750" s="479"/>
      <c r="QUS750" s="479"/>
      <c r="QUT750" s="479"/>
      <c r="QUU750" s="479"/>
      <c r="QUV750" s="479"/>
      <c r="QUW750" s="479"/>
      <c r="QUX750" s="479"/>
      <c r="QUY750" s="479"/>
      <c r="QUZ750" s="479"/>
      <c r="QVA750" s="479"/>
      <c r="QVB750" s="479"/>
      <c r="QVC750" s="479"/>
      <c r="QVD750" s="479"/>
      <c r="QVE750" s="479"/>
      <c r="QVF750" s="479"/>
      <c r="QVG750" s="479"/>
      <c r="QVH750" s="479"/>
      <c r="QVI750" s="479"/>
      <c r="QVJ750" s="479"/>
      <c r="QVK750" s="479"/>
      <c r="QVL750" s="479"/>
      <c r="QVM750" s="479"/>
      <c r="QVN750" s="479"/>
      <c r="QVO750" s="479"/>
      <c r="QVP750" s="479"/>
      <c r="QVQ750" s="479"/>
      <c r="QVR750" s="479"/>
      <c r="QVS750" s="479"/>
      <c r="QVT750" s="479"/>
      <c r="QVU750" s="479"/>
      <c r="QVV750" s="479"/>
      <c r="QVW750" s="479"/>
      <c r="QVX750" s="479"/>
      <c r="QVY750" s="479"/>
      <c r="QVZ750" s="479"/>
      <c r="QWA750" s="479"/>
      <c r="QWB750" s="479"/>
      <c r="QWC750" s="479"/>
      <c r="QWD750" s="479"/>
      <c r="QWE750" s="479"/>
      <c r="QWF750" s="479"/>
      <c r="QWG750" s="479"/>
      <c r="QWH750" s="479"/>
      <c r="QWI750" s="479"/>
      <c r="QWJ750" s="479"/>
      <c r="QWK750" s="479"/>
      <c r="QWL750" s="479"/>
      <c r="QWM750" s="479"/>
      <c r="QWN750" s="479"/>
      <c r="QWO750" s="479"/>
      <c r="QWP750" s="479"/>
      <c r="QWQ750" s="479"/>
      <c r="QWR750" s="479"/>
      <c r="QWS750" s="479"/>
      <c r="QWT750" s="479"/>
      <c r="QWU750" s="479"/>
      <c r="QWV750" s="479"/>
      <c r="QWW750" s="479"/>
      <c r="QWX750" s="479"/>
      <c r="QWY750" s="479"/>
      <c r="QWZ750" s="479"/>
      <c r="QXA750" s="479"/>
      <c r="QXB750" s="479"/>
      <c r="QXC750" s="479"/>
      <c r="QXD750" s="479"/>
      <c r="QXE750" s="479"/>
      <c r="QXF750" s="479"/>
      <c r="QXG750" s="479"/>
      <c r="QXH750" s="479"/>
      <c r="QXI750" s="479"/>
      <c r="QXJ750" s="479"/>
      <c r="QXK750" s="479"/>
      <c r="QXL750" s="479"/>
      <c r="QXM750" s="479"/>
      <c r="QXN750" s="479"/>
      <c r="QXO750" s="479"/>
      <c r="QXP750" s="479"/>
      <c r="QXQ750" s="479"/>
      <c r="QXR750" s="479"/>
      <c r="QXS750" s="479"/>
      <c r="QXT750" s="479"/>
      <c r="QXU750" s="479"/>
      <c r="QXV750" s="479"/>
      <c r="QXW750" s="479"/>
      <c r="QXX750" s="479"/>
      <c r="QXY750" s="479"/>
      <c r="QXZ750" s="479"/>
      <c r="QYA750" s="479"/>
      <c r="QYB750" s="479"/>
      <c r="QYC750" s="479"/>
      <c r="QYD750" s="479"/>
      <c r="QYE750" s="479"/>
      <c r="QYF750" s="479"/>
      <c r="QYG750" s="479"/>
      <c r="QYH750" s="479"/>
      <c r="QYI750" s="479"/>
      <c r="QYJ750" s="479"/>
      <c r="QYK750" s="479"/>
      <c r="QYL750" s="479"/>
      <c r="QYM750" s="479"/>
      <c r="QYN750" s="479"/>
      <c r="QYO750" s="479"/>
      <c r="QYP750" s="479"/>
      <c r="QYQ750" s="479"/>
      <c r="QYR750" s="479"/>
      <c r="QYS750" s="479"/>
      <c r="QYT750" s="479"/>
      <c r="QYU750" s="479"/>
      <c r="QYV750" s="479"/>
      <c r="QYW750" s="479"/>
      <c r="QYX750" s="479"/>
      <c r="QYY750" s="479"/>
      <c r="QYZ750" s="479"/>
      <c r="QZA750" s="479"/>
      <c r="QZB750" s="479"/>
      <c r="QZC750" s="479"/>
      <c r="QZD750" s="479"/>
      <c r="QZE750" s="479"/>
      <c r="QZF750" s="479"/>
      <c r="QZG750" s="479"/>
      <c r="QZH750" s="479"/>
      <c r="QZI750" s="479"/>
      <c r="QZJ750" s="479"/>
      <c r="QZK750" s="479"/>
      <c r="QZL750" s="479"/>
      <c r="QZM750" s="479"/>
      <c r="QZN750" s="479"/>
      <c r="QZO750" s="479"/>
      <c r="QZP750" s="479"/>
      <c r="QZQ750" s="479"/>
      <c r="QZR750" s="479"/>
      <c r="QZS750" s="479"/>
      <c r="QZT750" s="479"/>
      <c r="QZU750" s="479"/>
      <c r="QZV750" s="479"/>
      <c r="QZW750" s="479"/>
      <c r="QZX750" s="479"/>
      <c r="QZY750" s="479"/>
      <c r="QZZ750" s="479"/>
      <c r="RAA750" s="479"/>
      <c r="RAB750" s="479"/>
      <c r="RAC750" s="479"/>
      <c r="RAD750" s="479"/>
      <c r="RAE750" s="479"/>
      <c r="RAF750" s="479"/>
      <c r="RAG750" s="479"/>
      <c r="RAH750" s="479"/>
      <c r="RAI750" s="479"/>
      <c r="RAJ750" s="479"/>
      <c r="RAK750" s="479"/>
      <c r="RAL750" s="479"/>
      <c r="RAM750" s="479"/>
      <c r="RAN750" s="479"/>
      <c r="RAO750" s="479"/>
      <c r="RAP750" s="479"/>
      <c r="RAQ750" s="479"/>
      <c r="RAR750" s="479"/>
      <c r="RAS750" s="479"/>
      <c r="RAT750" s="479"/>
      <c r="RAU750" s="479"/>
      <c r="RAV750" s="479"/>
      <c r="RAW750" s="479"/>
      <c r="RAX750" s="479"/>
      <c r="RAY750" s="479"/>
      <c r="RAZ750" s="479"/>
      <c r="RBA750" s="479"/>
      <c r="RBB750" s="479"/>
      <c r="RBC750" s="479"/>
      <c r="RBD750" s="479"/>
      <c r="RBE750" s="479"/>
      <c r="RBF750" s="479"/>
      <c r="RBG750" s="479"/>
      <c r="RBH750" s="479"/>
      <c r="RBI750" s="479"/>
      <c r="RBJ750" s="479"/>
      <c r="RBK750" s="479"/>
      <c r="RBL750" s="479"/>
      <c r="RBM750" s="479"/>
      <c r="RBN750" s="479"/>
      <c r="RBO750" s="479"/>
      <c r="RBP750" s="479"/>
      <c r="RBQ750" s="479"/>
      <c r="RBR750" s="479"/>
      <c r="RBS750" s="479"/>
      <c r="RBT750" s="479"/>
      <c r="RBU750" s="479"/>
      <c r="RBV750" s="479"/>
      <c r="RBW750" s="479"/>
      <c r="RBX750" s="479"/>
      <c r="RBY750" s="479"/>
      <c r="RBZ750" s="479"/>
      <c r="RCA750" s="479"/>
      <c r="RCB750" s="479"/>
      <c r="RCC750" s="479"/>
      <c r="RCD750" s="479"/>
      <c r="RCE750" s="479"/>
      <c r="RCF750" s="479"/>
      <c r="RCG750" s="479"/>
      <c r="RCH750" s="479"/>
      <c r="RCI750" s="479"/>
      <c r="RCJ750" s="479"/>
      <c r="RCK750" s="479"/>
      <c r="RCL750" s="479"/>
      <c r="RCM750" s="479"/>
      <c r="RCN750" s="479"/>
      <c r="RCO750" s="479"/>
      <c r="RCP750" s="479"/>
      <c r="RCQ750" s="479"/>
      <c r="RCR750" s="479"/>
      <c r="RCS750" s="479"/>
      <c r="RCT750" s="479"/>
      <c r="RCU750" s="479"/>
      <c r="RCV750" s="479"/>
      <c r="RCW750" s="479"/>
      <c r="RCX750" s="479"/>
      <c r="RCY750" s="479"/>
      <c r="RCZ750" s="479"/>
      <c r="RDA750" s="479"/>
      <c r="RDB750" s="479"/>
      <c r="RDC750" s="479"/>
      <c r="RDD750" s="479"/>
      <c r="RDE750" s="479"/>
      <c r="RDF750" s="479"/>
      <c r="RDG750" s="479"/>
      <c r="RDH750" s="479"/>
      <c r="RDI750" s="479"/>
      <c r="RDJ750" s="479"/>
      <c r="RDK750" s="479"/>
      <c r="RDL750" s="479"/>
      <c r="RDM750" s="479"/>
      <c r="RDN750" s="479"/>
      <c r="RDO750" s="479"/>
      <c r="RDP750" s="479"/>
      <c r="RDQ750" s="479"/>
      <c r="RDR750" s="479"/>
      <c r="RDS750" s="479"/>
      <c r="RDT750" s="479"/>
      <c r="RDU750" s="479"/>
      <c r="RDV750" s="479"/>
      <c r="RDW750" s="479"/>
      <c r="RDX750" s="479"/>
      <c r="RDY750" s="479"/>
      <c r="RDZ750" s="479"/>
      <c r="REA750" s="479"/>
      <c r="REB750" s="479"/>
      <c r="REC750" s="479"/>
      <c r="RED750" s="479"/>
      <c r="REE750" s="479"/>
      <c r="REF750" s="479"/>
      <c r="REG750" s="479"/>
      <c r="REH750" s="479"/>
      <c r="REI750" s="479"/>
      <c r="REJ750" s="479"/>
      <c r="REK750" s="479"/>
      <c r="REL750" s="479"/>
      <c r="REM750" s="479"/>
      <c r="REN750" s="479"/>
      <c r="REO750" s="479"/>
      <c r="REP750" s="479"/>
      <c r="REQ750" s="479"/>
      <c r="RER750" s="479"/>
      <c r="RES750" s="479"/>
      <c r="RET750" s="479"/>
      <c r="REU750" s="479"/>
      <c r="REV750" s="479"/>
      <c r="REW750" s="479"/>
      <c r="REX750" s="479"/>
      <c r="REY750" s="479"/>
      <c r="REZ750" s="479"/>
      <c r="RFA750" s="479"/>
      <c r="RFB750" s="479"/>
      <c r="RFC750" s="479"/>
      <c r="RFD750" s="479"/>
      <c r="RFE750" s="479"/>
      <c r="RFF750" s="479"/>
      <c r="RFG750" s="479"/>
      <c r="RFH750" s="479"/>
      <c r="RFI750" s="479"/>
      <c r="RFJ750" s="479"/>
      <c r="RFK750" s="479"/>
      <c r="RFL750" s="479"/>
      <c r="RFM750" s="479"/>
      <c r="RFN750" s="479"/>
      <c r="RFO750" s="479"/>
      <c r="RFP750" s="479"/>
      <c r="RFQ750" s="479"/>
      <c r="RFR750" s="479"/>
      <c r="RFS750" s="479"/>
      <c r="RFT750" s="479"/>
      <c r="RFU750" s="479"/>
      <c r="RFV750" s="479"/>
      <c r="RFW750" s="479"/>
      <c r="RFX750" s="479"/>
      <c r="RFY750" s="479"/>
      <c r="RFZ750" s="479"/>
      <c r="RGA750" s="479"/>
      <c r="RGB750" s="479"/>
      <c r="RGC750" s="479"/>
      <c r="RGD750" s="479"/>
      <c r="RGE750" s="479"/>
      <c r="RGF750" s="479"/>
      <c r="RGG750" s="479"/>
      <c r="RGH750" s="479"/>
      <c r="RGI750" s="479"/>
      <c r="RGJ750" s="479"/>
      <c r="RGK750" s="479"/>
      <c r="RGL750" s="479"/>
      <c r="RGM750" s="479"/>
      <c r="RGN750" s="479"/>
      <c r="RGO750" s="479"/>
      <c r="RGP750" s="479"/>
      <c r="RGQ750" s="479"/>
      <c r="RGR750" s="479"/>
      <c r="RGS750" s="479"/>
      <c r="RGT750" s="479"/>
      <c r="RGU750" s="479"/>
      <c r="RGV750" s="479"/>
      <c r="RGW750" s="479"/>
      <c r="RGX750" s="479"/>
      <c r="RGY750" s="479"/>
      <c r="RGZ750" s="479"/>
      <c r="RHA750" s="479"/>
      <c r="RHB750" s="479"/>
      <c r="RHC750" s="479"/>
      <c r="RHD750" s="479"/>
      <c r="RHE750" s="479"/>
      <c r="RHF750" s="479"/>
      <c r="RHG750" s="479"/>
      <c r="RHH750" s="479"/>
      <c r="RHI750" s="479"/>
      <c r="RHJ750" s="479"/>
      <c r="RHK750" s="479"/>
      <c r="RHL750" s="479"/>
      <c r="RHM750" s="479"/>
      <c r="RHN750" s="479"/>
      <c r="RHO750" s="479"/>
      <c r="RHP750" s="479"/>
      <c r="RHQ750" s="479"/>
      <c r="RHR750" s="479"/>
      <c r="RHS750" s="479"/>
      <c r="RHT750" s="479"/>
      <c r="RHU750" s="479"/>
      <c r="RHV750" s="479"/>
      <c r="RHW750" s="479"/>
      <c r="RHX750" s="479"/>
      <c r="RHY750" s="479"/>
      <c r="RHZ750" s="479"/>
      <c r="RIA750" s="479"/>
      <c r="RIB750" s="479"/>
      <c r="RIC750" s="479"/>
      <c r="RID750" s="479"/>
      <c r="RIE750" s="479"/>
      <c r="RIF750" s="479"/>
      <c r="RIG750" s="479"/>
      <c r="RIH750" s="479"/>
      <c r="RII750" s="479"/>
      <c r="RIJ750" s="479"/>
      <c r="RIK750" s="479"/>
      <c r="RIL750" s="479"/>
      <c r="RIM750" s="479"/>
      <c r="RIN750" s="479"/>
      <c r="RIO750" s="479"/>
      <c r="RIP750" s="479"/>
      <c r="RIQ750" s="479"/>
      <c r="RIR750" s="479"/>
      <c r="RIS750" s="479"/>
      <c r="RIT750" s="479"/>
      <c r="RIU750" s="479"/>
      <c r="RIV750" s="479"/>
      <c r="RIW750" s="479"/>
      <c r="RIX750" s="479"/>
      <c r="RIY750" s="479"/>
      <c r="RIZ750" s="479"/>
      <c r="RJA750" s="479"/>
      <c r="RJB750" s="479"/>
      <c r="RJC750" s="479"/>
      <c r="RJD750" s="479"/>
      <c r="RJE750" s="479"/>
      <c r="RJF750" s="479"/>
      <c r="RJG750" s="479"/>
      <c r="RJH750" s="479"/>
      <c r="RJI750" s="479"/>
      <c r="RJJ750" s="479"/>
      <c r="RJK750" s="479"/>
      <c r="RJL750" s="479"/>
      <c r="RJM750" s="479"/>
      <c r="RJN750" s="479"/>
      <c r="RJO750" s="479"/>
      <c r="RJP750" s="479"/>
      <c r="RJQ750" s="479"/>
      <c r="RJR750" s="479"/>
      <c r="RJS750" s="479"/>
      <c r="RJT750" s="479"/>
      <c r="RJU750" s="479"/>
      <c r="RJV750" s="479"/>
      <c r="RJW750" s="479"/>
      <c r="RJX750" s="479"/>
      <c r="RJY750" s="479"/>
      <c r="RJZ750" s="479"/>
      <c r="RKA750" s="479"/>
      <c r="RKB750" s="479"/>
      <c r="RKC750" s="479"/>
      <c r="RKD750" s="479"/>
      <c r="RKE750" s="479"/>
      <c r="RKF750" s="479"/>
      <c r="RKG750" s="479"/>
      <c r="RKH750" s="479"/>
      <c r="RKI750" s="479"/>
      <c r="RKJ750" s="479"/>
      <c r="RKK750" s="479"/>
      <c r="RKL750" s="479"/>
      <c r="RKM750" s="479"/>
      <c r="RKN750" s="479"/>
      <c r="RKO750" s="479"/>
      <c r="RKP750" s="479"/>
      <c r="RKQ750" s="479"/>
      <c r="RKR750" s="479"/>
      <c r="RKS750" s="479"/>
      <c r="RKT750" s="479"/>
      <c r="RKU750" s="479"/>
      <c r="RKV750" s="479"/>
      <c r="RKW750" s="479"/>
      <c r="RKX750" s="479"/>
      <c r="RKY750" s="479"/>
      <c r="RKZ750" s="479"/>
      <c r="RLA750" s="479"/>
      <c r="RLB750" s="479"/>
      <c r="RLC750" s="479"/>
      <c r="RLD750" s="479"/>
      <c r="RLE750" s="479"/>
      <c r="RLF750" s="479"/>
      <c r="RLG750" s="479"/>
      <c r="RLH750" s="479"/>
      <c r="RLI750" s="479"/>
      <c r="RLJ750" s="479"/>
      <c r="RLK750" s="479"/>
      <c r="RLL750" s="479"/>
      <c r="RLM750" s="479"/>
      <c r="RLN750" s="479"/>
      <c r="RLO750" s="479"/>
      <c r="RLP750" s="479"/>
      <c r="RLQ750" s="479"/>
      <c r="RLR750" s="479"/>
      <c r="RLS750" s="479"/>
      <c r="RLT750" s="479"/>
      <c r="RLU750" s="479"/>
      <c r="RLV750" s="479"/>
      <c r="RLW750" s="479"/>
      <c r="RLX750" s="479"/>
      <c r="RLY750" s="479"/>
      <c r="RLZ750" s="479"/>
      <c r="RMA750" s="479"/>
      <c r="RMB750" s="479"/>
      <c r="RMC750" s="479"/>
      <c r="RMD750" s="479"/>
      <c r="RME750" s="479"/>
      <c r="RMF750" s="479"/>
      <c r="RMG750" s="479"/>
      <c r="RMH750" s="479"/>
      <c r="RMI750" s="479"/>
      <c r="RMJ750" s="479"/>
      <c r="RMK750" s="479"/>
      <c r="RML750" s="479"/>
      <c r="RMM750" s="479"/>
      <c r="RMN750" s="479"/>
      <c r="RMO750" s="479"/>
      <c r="RMP750" s="479"/>
      <c r="RMQ750" s="479"/>
      <c r="RMR750" s="479"/>
      <c r="RMS750" s="479"/>
      <c r="RMT750" s="479"/>
      <c r="RMU750" s="479"/>
      <c r="RMV750" s="479"/>
      <c r="RMW750" s="479"/>
      <c r="RMX750" s="479"/>
      <c r="RMY750" s="479"/>
      <c r="RMZ750" s="479"/>
      <c r="RNA750" s="479"/>
      <c r="RNB750" s="479"/>
      <c r="RNC750" s="479"/>
      <c r="RND750" s="479"/>
      <c r="RNE750" s="479"/>
      <c r="RNF750" s="479"/>
      <c r="RNG750" s="479"/>
      <c r="RNH750" s="479"/>
      <c r="RNI750" s="479"/>
      <c r="RNJ750" s="479"/>
      <c r="RNK750" s="479"/>
      <c r="RNL750" s="479"/>
      <c r="RNM750" s="479"/>
      <c r="RNN750" s="479"/>
      <c r="RNO750" s="479"/>
      <c r="RNP750" s="479"/>
      <c r="RNQ750" s="479"/>
      <c r="RNR750" s="479"/>
      <c r="RNS750" s="479"/>
      <c r="RNT750" s="479"/>
      <c r="RNU750" s="479"/>
      <c r="RNV750" s="479"/>
      <c r="RNW750" s="479"/>
      <c r="RNX750" s="479"/>
      <c r="RNY750" s="479"/>
      <c r="RNZ750" s="479"/>
      <c r="ROA750" s="479"/>
      <c r="ROB750" s="479"/>
      <c r="ROC750" s="479"/>
      <c r="ROD750" s="479"/>
      <c r="ROE750" s="479"/>
      <c r="ROF750" s="479"/>
      <c r="ROG750" s="479"/>
      <c r="ROH750" s="479"/>
      <c r="ROI750" s="479"/>
      <c r="ROJ750" s="479"/>
      <c r="ROK750" s="479"/>
      <c r="ROL750" s="479"/>
      <c r="ROM750" s="479"/>
      <c r="RON750" s="479"/>
      <c r="ROO750" s="479"/>
      <c r="ROP750" s="479"/>
      <c r="ROQ750" s="479"/>
      <c r="ROR750" s="479"/>
      <c r="ROS750" s="479"/>
      <c r="ROT750" s="479"/>
      <c r="ROU750" s="479"/>
      <c r="ROV750" s="479"/>
      <c r="ROW750" s="479"/>
      <c r="ROX750" s="479"/>
      <c r="ROY750" s="479"/>
      <c r="ROZ750" s="479"/>
      <c r="RPA750" s="479"/>
      <c r="RPB750" s="479"/>
      <c r="RPC750" s="479"/>
      <c r="RPD750" s="479"/>
      <c r="RPE750" s="479"/>
      <c r="RPF750" s="479"/>
      <c r="RPG750" s="479"/>
      <c r="RPH750" s="479"/>
      <c r="RPI750" s="479"/>
      <c r="RPJ750" s="479"/>
      <c r="RPK750" s="479"/>
      <c r="RPL750" s="479"/>
      <c r="RPM750" s="479"/>
      <c r="RPN750" s="479"/>
      <c r="RPO750" s="479"/>
      <c r="RPP750" s="479"/>
      <c r="RPQ750" s="479"/>
      <c r="RPR750" s="479"/>
      <c r="RPS750" s="479"/>
      <c r="RPT750" s="479"/>
      <c r="RPU750" s="479"/>
      <c r="RPV750" s="479"/>
      <c r="RPW750" s="479"/>
      <c r="RPX750" s="479"/>
      <c r="RPY750" s="479"/>
      <c r="RPZ750" s="479"/>
      <c r="RQA750" s="479"/>
      <c r="RQB750" s="479"/>
      <c r="RQC750" s="479"/>
      <c r="RQD750" s="479"/>
      <c r="RQE750" s="479"/>
      <c r="RQF750" s="479"/>
      <c r="RQG750" s="479"/>
      <c r="RQH750" s="479"/>
      <c r="RQI750" s="479"/>
      <c r="RQJ750" s="479"/>
      <c r="RQK750" s="479"/>
      <c r="RQL750" s="479"/>
      <c r="RQM750" s="479"/>
      <c r="RQN750" s="479"/>
      <c r="RQO750" s="479"/>
      <c r="RQP750" s="479"/>
      <c r="RQQ750" s="479"/>
      <c r="RQR750" s="479"/>
      <c r="RQS750" s="479"/>
      <c r="RQT750" s="479"/>
      <c r="RQU750" s="479"/>
      <c r="RQV750" s="479"/>
      <c r="RQW750" s="479"/>
      <c r="RQX750" s="479"/>
      <c r="RQY750" s="479"/>
      <c r="RQZ750" s="479"/>
      <c r="RRA750" s="479"/>
      <c r="RRB750" s="479"/>
      <c r="RRC750" s="479"/>
      <c r="RRD750" s="479"/>
      <c r="RRE750" s="479"/>
      <c r="RRF750" s="479"/>
      <c r="RRG750" s="479"/>
      <c r="RRH750" s="479"/>
      <c r="RRI750" s="479"/>
      <c r="RRJ750" s="479"/>
      <c r="RRK750" s="479"/>
      <c r="RRL750" s="479"/>
      <c r="RRM750" s="479"/>
      <c r="RRN750" s="479"/>
      <c r="RRO750" s="479"/>
      <c r="RRP750" s="479"/>
      <c r="RRQ750" s="479"/>
      <c r="RRR750" s="479"/>
      <c r="RRS750" s="479"/>
      <c r="RRT750" s="479"/>
      <c r="RRU750" s="479"/>
      <c r="RRV750" s="479"/>
      <c r="RRW750" s="479"/>
      <c r="RRX750" s="479"/>
      <c r="RRY750" s="479"/>
      <c r="RRZ750" s="479"/>
      <c r="RSA750" s="479"/>
      <c r="RSB750" s="479"/>
      <c r="RSC750" s="479"/>
      <c r="RSD750" s="479"/>
      <c r="RSE750" s="479"/>
      <c r="RSF750" s="479"/>
      <c r="RSG750" s="479"/>
      <c r="RSH750" s="479"/>
      <c r="RSI750" s="479"/>
      <c r="RSJ750" s="479"/>
      <c r="RSK750" s="479"/>
      <c r="RSL750" s="479"/>
      <c r="RSM750" s="479"/>
      <c r="RSN750" s="479"/>
      <c r="RSO750" s="479"/>
      <c r="RSP750" s="479"/>
      <c r="RSQ750" s="479"/>
      <c r="RSR750" s="479"/>
      <c r="RSS750" s="479"/>
      <c r="RST750" s="479"/>
      <c r="RSU750" s="479"/>
      <c r="RSV750" s="479"/>
      <c r="RSW750" s="479"/>
      <c r="RSX750" s="479"/>
      <c r="RSY750" s="479"/>
      <c r="RSZ750" s="479"/>
      <c r="RTA750" s="479"/>
      <c r="RTB750" s="479"/>
      <c r="RTC750" s="479"/>
      <c r="RTD750" s="479"/>
      <c r="RTE750" s="479"/>
      <c r="RTF750" s="479"/>
      <c r="RTG750" s="479"/>
      <c r="RTH750" s="479"/>
      <c r="RTI750" s="479"/>
      <c r="RTJ750" s="479"/>
      <c r="RTK750" s="479"/>
      <c r="RTL750" s="479"/>
      <c r="RTM750" s="479"/>
      <c r="RTN750" s="479"/>
      <c r="RTO750" s="479"/>
      <c r="RTP750" s="479"/>
      <c r="RTQ750" s="479"/>
      <c r="RTR750" s="479"/>
      <c r="RTS750" s="479"/>
      <c r="RTT750" s="479"/>
      <c r="RTU750" s="479"/>
      <c r="RTV750" s="479"/>
      <c r="RTW750" s="479"/>
      <c r="RTX750" s="479"/>
      <c r="RTY750" s="479"/>
      <c r="RTZ750" s="479"/>
      <c r="RUA750" s="479"/>
      <c r="RUB750" s="479"/>
      <c r="RUC750" s="479"/>
      <c r="RUD750" s="479"/>
      <c r="RUE750" s="479"/>
      <c r="RUF750" s="479"/>
      <c r="RUG750" s="479"/>
      <c r="RUH750" s="479"/>
      <c r="RUI750" s="479"/>
      <c r="RUJ750" s="479"/>
      <c r="RUK750" s="479"/>
      <c r="RUL750" s="479"/>
      <c r="RUM750" s="479"/>
      <c r="RUN750" s="479"/>
      <c r="RUO750" s="479"/>
      <c r="RUP750" s="479"/>
      <c r="RUQ750" s="479"/>
      <c r="RUR750" s="479"/>
      <c r="RUS750" s="479"/>
      <c r="RUT750" s="479"/>
      <c r="RUU750" s="479"/>
      <c r="RUV750" s="479"/>
      <c r="RUW750" s="479"/>
      <c r="RUX750" s="479"/>
      <c r="RUY750" s="479"/>
      <c r="RUZ750" s="479"/>
      <c r="RVA750" s="479"/>
      <c r="RVB750" s="479"/>
      <c r="RVC750" s="479"/>
      <c r="RVD750" s="479"/>
      <c r="RVE750" s="479"/>
      <c r="RVF750" s="479"/>
      <c r="RVG750" s="479"/>
      <c r="RVH750" s="479"/>
      <c r="RVI750" s="479"/>
      <c r="RVJ750" s="479"/>
      <c r="RVK750" s="479"/>
      <c r="RVL750" s="479"/>
      <c r="RVM750" s="479"/>
      <c r="RVN750" s="479"/>
      <c r="RVO750" s="479"/>
      <c r="RVP750" s="479"/>
      <c r="RVQ750" s="479"/>
      <c r="RVR750" s="479"/>
      <c r="RVS750" s="479"/>
      <c r="RVT750" s="479"/>
      <c r="RVU750" s="479"/>
      <c r="RVV750" s="479"/>
      <c r="RVW750" s="479"/>
      <c r="RVX750" s="479"/>
      <c r="RVY750" s="479"/>
      <c r="RVZ750" s="479"/>
      <c r="RWA750" s="479"/>
      <c r="RWB750" s="479"/>
      <c r="RWC750" s="479"/>
      <c r="RWD750" s="479"/>
      <c r="RWE750" s="479"/>
      <c r="RWF750" s="479"/>
      <c r="RWG750" s="479"/>
      <c r="RWH750" s="479"/>
      <c r="RWI750" s="479"/>
      <c r="RWJ750" s="479"/>
      <c r="RWK750" s="479"/>
      <c r="RWL750" s="479"/>
      <c r="RWM750" s="479"/>
      <c r="RWN750" s="479"/>
      <c r="RWO750" s="479"/>
      <c r="RWP750" s="479"/>
      <c r="RWQ750" s="479"/>
      <c r="RWR750" s="479"/>
      <c r="RWS750" s="479"/>
      <c r="RWT750" s="479"/>
      <c r="RWU750" s="479"/>
      <c r="RWV750" s="479"/>
      <c r="RWW750" s="479"/>
      <c r="RWX750" s="479"/>
      <c r="RWY750" s="479"/>
      <c r="RWZ750" s="479"/>
      <c r="RXA750" s="479"/>
      <c r="RXB750" s="479"/>
      <c r="RXC750" s="479"/>
      <c r="RXD750" s="479"/>
      <c r="RXE750" s="479"/>
      <c r="RXF750" s="479"/>
      <c r="RXG750" s="479"/>
      <c r="RXH750" s="479"/>
      <c r="RXI750" s="479"/>
      <c r="RXJ750" s="479"/>
      <c r="RXK750" s="479"/>
      <c r="RXL750" s="479"/>
      <c r="RXM750" s="479"/>
      <c r="RXN750" s="479"/>
      <c r="RXO750" s="479"/>
      <c r="RXP750" s="479"/>
      <c r="RXQ750" s="479"/>
      <c r="RXR750" s="479"/>
      <c r="RXS750" s="479"/>
      <c r="RXT750" s="479"/>
      <c r="RXU750" s="479"/>
      <c r="RXV750" s="479"/>
      <c r="RXW750" s="479"/>
      <c r="RXX750" s="479"/>
      <c r="RXY750" s="479"/>
      <c r="RXZ750" s="479"/>
      <c r="RYA750" s="479"/>
      <c r="RYB750" s="479"/>
      <c r="RYC750" s="479"/>
      <c r="RYD750" s="479"/>
      <c r="RYE750" s="479"/>
      <c r="RYF750" s="479"/>
      <c r="RYG750" s="479"/>
      <c r="RYH750" s="479"/>
      <c r="RYI750" s="479"/>
      <c r="RYJ750" s="479"/>
      <c r="RYK750" s="479"/>
      <c r="RYL750" s="479"/>
      <c r="RYM750" s="479"/>
      <c r="RYN750" s="479"/>
      <c r="RYO750" s="479"/>
      <c r="RYP750" s="479"/>
      <c r="RYQ750" s="479"/>
      <c r="RYR750" s="479"/>
      <c r="RYS750" s="479"/>
      <c r="RYT750" s="479"/>
      <c r="RYU750" s="479"/>
      <c r="RYV750" s="479"/>
      <c r="RYW750" s="479"/>
      <c r="RYX750" s="479"/>
      <c r="RYY750" s="479"/>
      <c r="RYZ750" s="479"/>
      <c r="RZA750" s="479"/>
      <c r="RZB750" s="479"/>
      <c r="RZC750" s="479"/>
      <c r="RZD750" s="479"/>
      <c r="RZE750" s="479"/>
      <c r="RZF750" s="479"/>
      <c r="RZG750" s="479"/>
      <c r="RZH750" s="479"/>
      <c r="RZI750" s="479"/>
      <c r="RZJ750" s="479"/>
      <c r="RZK750" s="479"/>
      <c r="RZL750" s="479"/>
      <c r="RZM750" s="479"/>
      <c r="RZN750" s="479"/>
      <c r="RZO750" s="479"/>
      <c r="RZP750" s="479"/>
      <c r="RZQ750" s="479"/>
      <c r="RZR750" s="479"/>
      <c r="RZS750" s="479"/>
      <c r="RZT750" s="479"/>
      <c r="RZU750" s="479"/>
      <c r="RZV750" s="479"/>
      <c r="RZW750" s="479"/>
      <c r="RZX750" s="479"/>
      <c r="RZY750" s="479"/>
      <c r="RZZ750" s="479"/>
      <c r="SAA750" s="479"/>
      <c r="SAB750" s="479"/>
      <c r="SAC750" s="479"/>
      <c r="SAD750" s="479"/>
      <c r="SAE750" s="479"/>
      <c r="SAF750" s="479"/>
      <c r="SAG750" s="479"/>
      <c r="SAH750" s="479"/>
      <c r="SAI750" s="479"/>
      <c r="SAJ750" s="479"/>
      <c r="SAK750" s="479"/>
      <c r="SAL750" s="479"/>
      <c r="SAM750" s="479"/>
      <c r="SAN750" s="479"/>
      <c r="SAO750" s="479"/>
      <c r="SAP750" s="479"/>
      <c r="SAQ750" s="479"/>
      <c r="SAR750" s="479"/>
      <c r="SAS750" s="479"/>
      <c r="SAT750" s="479"/>
      <c r="SAU750" s="479"/>
      <c r="SAV750" s="479"/>
      <c r="SAW750" s="479"/>
      <c r="SAX750" s="479"/>
      <c r="SAY750" s="479"/>
      <c r="SAZ750" s="479"/>
      <c r="SBA750" s="479"/>
      <c r="SBB750" s="479"/>
      <c r="SBC750" s="479"/>
      <c r="SBD750" s="479"/>
      <c r="SBE750" s="479"/>
      <c r="SBF750" s="479"/>
      <c r="SBG750" s="479"/>
      <c r="SBH750" s="479"/>
      <c r="SBI750" s="479"/>
      <c r="SBJ750" s="479"/>
      <c r="SBK750" s="479"/>
      <c r="SBL750" s="479"/>
      <c r="SBM750" s="479"/>
      <c r="SBN750" s="479"/>
      <c r="SBO750" s="479"/>
      <c r="SBP750" s="479"/>
      <c r="SBQ750" s="479"/>
      <c r="SBR750" s="479"/>
      <c r="SBS750" s="479"/>
      <c r="SBT750" s="479"/>
      <c r="SBU750" s="479"/>
      <c r="SBV750" s="479"/>
      <c r="SBW750" s="479"/>
      <c r="SBX750" s="479"/>
      <c r="SBY750" s="479"/>
      <c r="SBZ750" s="479"/>
      <c r="SCA750" s="479"/>
      <c r="SCB750" s="479"/>
      <c r="SCC750" s="479"/>
      <c r="SCD750" s="479"/>
      <c r="SCE750" s="479"/>
      <c r="SCF750" s="479"/>
      <c r="SCG750" s="479"/>
      <c r="SCH750" s="479"/>
      <c r="SCI750" s="479"/>
      <c r="SCJ750" s="479"/>
      <c r="SCK750" s="479"/>
      <c r="SCL750" s="479"/>
      <c r="SCM750" s="479"/>
      <c r="SCN750" s="479"/>
      <c r="SCO750" s="479"/>
      <c r="SCP750" s="479"/>
      <c r="SCQ750" s="479"/>
      <c r="SCR750" s="479"/>
      <c r="SCS750" s="479"/>
      <c r="SCT750" s="479"/>
      <c r="SCU750" s="479"/>
      <c r="SCV750" s="479"/>
      <c r="SCW750" s="479"/>
      <c r="SCX750" s="479"/>
      <c r="SCY750" s="479"/>
      <c r="SCZ750" s="479"/>
      <c r="SDA750" s="479"/>
      <c r="SDB750" s="479"/>
      <c r="SDC750" s="479"/>
      <c r="SDD750" s="479"/>
      <c r="SDE750" s="479"/>
      <c r="SDF750" s="479"/>
      <c r="SDG750" s="479"/>
      <c r="SDH750" s="479"/>
      <c r="SDI750" s="479"/>
      <c r="SDJ750" s="479"/>
      <c r="SDK750" s="479"/>
      <c r="SDL750" s="479"/>
      <c r="SDM750" s="479"/>
      <c r="SDN750" s="479"/>
      <c r="SDO750" s="479"/>
      <c r="SDP750" s="479"/>
      <c r="SDQ750" s="479"/>
      <c r="SDR750" s="479"/>
      <c r="SDS750" s="479"/>
      <c r="SDT750" s="479"/>
      <c r="SDU750" s="479"/>
      <c r="SDV750" s="479"/>
      <c r="SDW750" s="479"/>
      <c r="SDX750" s="479"/>
      <c r="SDY750" s="479"/>
      <c r="SDZ750" s="479"/>
      <c r="SEA750" s="479"/>
      <c r="SEB750" s="479"/>
      <c r="SEC750" s="479"/>
      <c r="SED750" s="479"/>
      <c r="SEE750" s="479"/>
      <c r="SEF750" s="479"/>
      <c r="SEG750" s="479"/>
      <c r="SEH750" s="479"/>
      <c r="SEI750" s="479"/>
      <c r="SEJ750" s="479"/>
      <c r="SEK750" s="479"/>
      <c r="SEL750" s="479"/>
      <c r="SEM750" s="479"/>
      <c r="SEN750" s="479"/>
      <c r="SEO750" s="479"/>
      <c r="SEP750" s="479"/>
      <c r="SEQ750" s="479"/>
      <c r="SER750" s="479"/>
      <c r="SES750" s="479"/>
      <c r="SET750" s="479"/>
      <c r="SEU750" s="479"/>
      <c r="SEV750" s="479"/>
      <c r="SEW750" s="479"/>
      <c r="SEX750" s="479"/>
      <c r="SEY750" s="479"/>
      <c r="SEZ750" s="479"/>
      <c r="SFA750" s="479"/>
      <c r="SFB750" s="479"/>
      <c r="SFC750" s="479"/>
      <c r="SFD750" s="479"/>
      <c r="SFE750" s="479"/>
      <c r="SFF750" s="479"/>
      <c r="SFG750" s="479"/>
      <c r="SFH750" s="479"/>
      <c r="SFI750" s="479"/>
      <c r="SFJ750" s="479"/>
      <c r="SFK750" s="479"/>
      <c r="SFL750" s="479"/>
      <c r="SFM750" s="479"/>
      <c r="SFN750" s="479"/>
      <c r="SFO750" s="479"/>
      <c r="SFP750" s="479"/>
      <c r="SFQ750" s="479"/>
      <c r="SFR750" s="479"/>
      <c r="SFS750" s="479"/>
      <c r="SFT750" s="479"/>
      <c r="SFU750" s="479"/>
      <c r="SFV750" s="479"/>
      <c r="SFW750" s="479"/>
      <c r="SFX750" s="479"/>
      <c r="SFY750" s="479"/>
      <c r="SFZ750" s="479"/>
      <c r="SGA750" s="479"/>
      <c r="SGB750" s="479"/>
      <c r="SGC750" s="479"/>
      <c r="SGD750" s="479"/>
      <c r="SGE750" s="479"/>
      <c r="SGF750" s="479"/>
      <c r="SGG750" s="479"/>
      <c r="SGH750" s="479"/>
      <c r="SGI750" s="479"/>
      <c r="SGJ750" s="479"/>
      <c r="SGK750" s="479"/>
      <c r="SGL750" s="479"/>
      <c r="SGM750" s="479"/>
      <c r="SGN750" s="479"/>
      <c r="SGO750" s="479"/>
      <c r="SGP750" s="479"/>
      <c r="SGQ750" s="479"/>
      <c r="SGR750" s="479"/>
      <c r="SGS750" s="479"/>
      <c r="SGT750" s="479"/>
      <c r="SGU750" s="479"/>
      <c r="SGV750" s="479"/>
      <c r="SGW750" s="479"/>
      <c r="SGX750" s="479"/>
      <c r="SGY750" s="479"/>
      <c r="SGZ750" s="479"/>
      <c r="SHA750" s="479"/>
      <c r="SHB750" s="479"/>
      <c r="SHC750" s="479"/>
      <c r="SHD750" s="479"/>
      <c r="SHE750" s="479"/>
      <c r="SHF750" s="479"/>
      <c r="SHG750" s="479"/>
      <c r="SHH750" s="479"/>
      <c r="SHI750" s="479"/>
      <c r="SHJ750" s="479"/>
      <c r="SHK750" s="479"/>
      <c r="SHL750" s="479"/>
      <c r="SHM750" s="479"/>
      <c r="SHN750" s="479"/>
      <c r="SHO750" s="479"/>
      <c r="SHP750" s="479"/>
      <c r="SHQ750" s="479"/>
      <c r="SHR750" s="479"/>
      <c r="SHS750" s="479"/>
      <c r="SHT750" s="479"/>
      <c r="SHU750" s="479"/>
      <c r="SHV750" s="479"/>
      <c r="SHW750" s="479"/>
      <c r="SHX750" s="479"/>
      <c r="SHY750" s="479"/>
      <c r="SHZ750" s="479"/>
      <c r="SIA750" s="479"/>
      <c r="SIB750" s="479"/>
      <c r="SIC750" s="479"/>
      <c r="SID750" s="479"/>
      <c r="SIE750" s="479"/>
      <c r="SIF750" s="479"/>
      <c r="SIG750" s="479"/>
      <c r="SIH750" s="479"/>
      <c r="SII750" s="479"/>
      <c r="SIJ750" s="479"/>
      <c r="SIK750" s="479"/>
      <c r="SIL750" s="479"/>
      <c r="SIM750" s="479"/>
      <c r="SIN750" s="479"/>
      <c r="SIO750" s="479"/>
      <c r="SIP750" s="479"/>
      <c r="SIQ750" s="479"/>
      <c r="SIR750" s="479"/>
      <c r="SIS750" s="479"/>
      <c r="SIT750" s="479"/>
      <c r="SIU750" s="479"/>
      <c r="SIV750" s="479"/>
      <c r="SIW750" s="479"/>
      <c r="SIX750" s="479"/>
      <c r="SIY750" s="479"/>
      <c r="SIZ750" s="479"/>
      <c r="SJA750" s="479"/>
      <c r="SJB750" s="479"/>
      <c r="SJC750" s="479"/>
      <c r="SJD750" s="479"/>
      <c r="SJE750" s="479"/>
      <c r="SJF750" s="479"/>
      <c r="SJG750" s="479"/>
      <c r="SJH750" s="479"/>
      <c r="SJI750" s="479"/>
      <c r="SJJ750" s="479"/>
      <c r="SJK750" s="479"/>
      <c r="SJL750" s="479"/>
      <c r="SJM750" s="479"/>
      <c r="SJN750" s="479"/>
      <c r="SJO750" s="479"/>
      <c r="SJP750" s="479"/>
      <c r="SJQ750" s="479"/>
      <c r="SJR750" s="479"/>
      <c r="SJS750" s="479"/>
      <c r="SJT750" s="479"/>
      <c r="SJU750" s="479"/>
      <c r="SJV750" s="479"/>
      <c r="SJW750" s="479"/>
      <c r="SJX750" s="479"/>
      <c r="SJY750" s="479"/>
      <c r="SJZ750" s="479"/>
      <c r="SKA750" s="479"/>
      <c r="SKB750" s="479"/>
      <c r="SKC750" s="479"/>
      <c r="SKD750" s="479"/>
      <c r="SKE750" s="479"/>
      <c r="SKF750" s="479"/>
      <c r="SKG750" s="479"/>
      <c r="SKH750" s="479"/>
      <c r="SKI750" s="479"/>
      <c r="SKJ750" s="479"/>
      <c r="SKK750" s="479"/>
      <c r="SKL750" s="479"/>
      <c r="SKM750" s="479"/>
      <c r="SKN750" s="479"/>
      <c r="SKO750" s="479"/>
      <c r="SKP750" s="479"/>
      <c r="SKQ750" s="479"/>
      <c r="SKR750" s="479"/>
      <c r="SKS750" s="479"/>
      <c r="SKT750" s="479"/>
      <c r="SKU750" s="479"/>
      <c r="SKV750" s="479"/>
      <c r="SKW750" s="479"/>
      <c r="SKX750" s="479"/>
      <c r="SKY750" s="479"/>
      <c r="SKZ750" s="479"/>
      <c r="SLA750" s="479"/>
      <c r="SLB750" s="479"/>
      <c r="SLC750" s="479"/>
      <c r="SLD750" s="479"/>
      <c r="SLE750" s="479"/>
      <c r="SLF750" s="479"/>
      <c r="SLG750" s="479"/>
      <c r="SLH750" s="479"/>
      <c r="SLI750" s="479"/>
      <c r="SLJ750" s="479"/>
      <c r="SLK750" s="479"/>
      <c r="SLL750" s="479"/>
      <c r="SLM750" s="479"/>
      <c r="SLN750" s="479"/>
      <c r="SLO750" s="479"/>
      <c r="SLP750" s="479"/>
      <c r="SLQ750" s="479"/>
      <c r="SLR750" s="479"/>
      <c r="SLS750" s="479"/>
      <c r="SLT750" s="479"/>
      <c r="SLU750" s="479"/>
      <c r="SLV750" s="479"/>
      <c r="SLW750" s="479"/>
      <c r="SLX750" s="479"/>
      <c r="SLY750" s="479"/>
      <c r="SLZ750" s="479"/>
      <c r="SMA750" s="479"/>
      <c r="SMB750" s="479"/>
      <c r="SMC750" s="479"/>
      <c r="SMD750" s="479"/>
      <c r="SME750" s="479"/>
      <c r="SMF750" s="479"/>
      <c r="SMG750" s="479"/>
      <c r="SMH750" s="479"/>
      <c r="SMI750" s="479"/>
      <c r="SMJ750" s="479"/>
      <c r="SMK750" s="479"/>
      <c r="SML750" s="479"/>
      <c r="SMM750" s="479"/>
      <c r="SMN750" s="479"/>
      <c r="SMO750" s="479"/>
      <c r="SMP750" s="479"/>
      <c r="SMQ750" s="479"/>
      <c r="SMR750" s="479"/>
      <c r="SMS750" s="479"/>
      <c r="SMT750" s="479"/>
      <c r="SMU750" s="479"/>
      <c r="SMV750" s="479"/>
      <c r="SMW750" s="479"/>
      <c r="SMX750" s="479"/>
      <c r="SMY750" s="479"/>
      <c r="SMZ750" s="479"/>
      <c r="SNA750" s="479"/>
      <c r="SNB750" s="479"/>
      <c r="SNC750" s="479"/>
      <c r="SND750" s="479"/>
      <c r="SNE750" s="479"/>
      <c r="SNF750" s="479"/>
      <c r="SNG750" s="479"/>
      <c r="SNH750" s="479"/>
      <c r="SNI750" s="479"/>
      <c r="SNJ750" s="479"/>
      <c r="SNK750" s="479"/>
      <c r="SNL750" s="479"/>
      <c r="SNM750" s="479"/>
      <c r="SNN750" s="479"/>
      <c r="SNO750" s="479"/>
      <c r="SNP750" s="479"/>
      <c r="SNQ750" s="479"/>
      <c r="SNR750" s="479"/>
      <c r="SNS750" s="479"/>
      <c r="SNT750" s="479"/>
      <c r="SNU750" s="479"/>
      <c r="SNV750" s="479"/>
      <c r="SNW750" s="479"/>
      <c r="SNX750" s="479"/>
      <c r="SNY750" s="479"/>
      <c r="SNZ750" s="479"/>
      <c r="SOA750" s="479"/>
      <c r="SOB750" s="479"/>
      <c r="SOC750" s="479"/>
      <c r="SOD750" s="479"/>
      <c r="SOE750" s="479"/>
      <c r="SOF750" s="479"/>
      <c r="SOG750" s="479"/>
      <c r="SOH750" s="479"/>
      <c r="SOI750" s="479"/>
      <c r="SOJ750" s="479"/>
      <c r="SOK750" s="479"/>
      <c r="SOL750" s="479"/>
      <c r="SOM750" s="479"/>
      <c r="SON750" s="479"/>
      <c r="SOO750" s="479"/>
      <c r="SOP750" s="479"/>
      <c r="SOQ750" s="479"/>
      <c r="SOR750" s="479"/>
      <c r="SOS750" s="479"/>
      <c r="SOT750" s="479"/>
      <c r="SOU750" s="479"/>
      <c r="SOV750" s="479"/>
      <c r="SOW750" s="479"/>
      <c r="SOX750" s="479"/>
      <c r="SOY750" s="479"/>
      <c r="SOZ750" s="479"/>
      <c r="SPA750" s="479"/>
      <c r="SPB750" s="479"/>
      <c r="SPC750" s="479"/>
      <c r="SPD750" s="479"/>
      <c r="SPE750" s="479"/>
      <c r="SPF750" s="479"/>
      <c r="SPG750" s="479"/>
      <c r="SPH750" s="479"/>
      <c r="SPI750" s="479"/>
      <c r="SPJ750" s="479"/>
      <c r="SPK750" s="479"/>
      <c r="SPL750" s="479"/>
      <c r="SPM750" s="479"/>
      <c r="SPN750" s="479"/>
      <c r="SPO750" s="479"/>
      <c r="SPP750" s="479"/>
      <c r="SPQ750" s="479"/>
      <c r="SPR750" s="479"/>
      <c r="SPS750" s="479"/>
      <c r="SPT750" s="479"/>
      <c r="SPU750" s="479"/>
      <c r="SPV750" s="479"/>
      <c r="SPW750" s="479"/>
      <c r="SPX750" s="479"/>
      <c r="SPY750" s="479"/>
      <c r="SPZ750" s="479"/>
      <c r="SQA750" s="479"/>
      <c r="SQB750" s="479"/>
      <c r="SQC750" s="479"/>
      <c r="SQD750" s="479"/>
      <c r="SQE750" s="479"/>
      <c r="SQF750" s="479"/>
      <c r="SQG750" s="479"/>
      <c r="SQH750" s="479"/>
      <c r="SQI750" s="479"/>
      <c r="SQJ750" s="479"/>
      <c r="SQK750" s="479"/>
      <c r="SQL750" s="479"/>
      <c r="SQM750" s="479"/>
      <c r="SQN750" s="479"/>
      <c r="SQO750" s="479"/>
      <c r="SQP750" s="479"/>
      <c r="SQQ750" s="479"/>
      <c r="SQR750" s="479"/>
      <c r="SQS750" s="479"/>
      <c r="SQT750" s="479"/>
      <c r="SQU750" s="479"/>
      <c r="SQV750" s="479"/>
      <c r="SQW750" s="479"/>
      <c r="SQX750" s="479"/>
      <c r="SQY750" s="479"/>
      <c r="SQZ750" s="479"/>
      <c r="SRA750" s="479"/>
      <c r="SRB750" s="479"/>
      <c r="SRC750" s="479"/>
      <c r="SRD750" s="479"/>
      <c r="SRE750" s="479"/>
      <c r="SRF750" s="479"/>
      <c r="SRG750" s="479"/>
      <c r="SRH750" s="479"/>
      <c r="SRI750" s="479"/>
      <c r="SRJ750" s="479"/>
      <c r="SRK750" s="479"/>
      <c r="SRL750" s="479"/>
      <c r="SRM750" s="479"/>
      <c r="SRN750" s="479"/>
      <c r="SRO750" s="479"/>
      <c r="SRP750" s="479"/>
      <c r="SRQ750" s="479"/>
      <c r="SRR750" s="479"/>
      <c r="SRS750" s="479"/>
      <c r="SRT750" s="479"/>
      <c r="SRU750" s="479"/>
      <c r="SRV750" s="479"/>
      <c r="SRW750" s="479"/>
      <c r="SRX750" s="479"/>
      <c r="SRY750" s="479"/>
      <c r="SRZ750" s="479"/>
      <c r="SSA750" s="479"/>
      <c r="SSB750" s="479"/>
      <c r="SSC750" s="479"/>
      <c r="SSD750" s="479"/>
      <c r="SSE750" s="479"/>
      <c r="SSF750" s="479"/>
      <c r="SSG750" s="479"/>
      <c r="SSH750" s="479"/>
      <c r="SSI750" s="479"/>
      <c r="SSJ750" s="479"/>
      <c r="SSK750" s="479"/>
      <c r="SSL750" s="479"/>
      <c r="SSM750" s="479"/>
      <c r="SSN750" s="479"/>
      <c r="SSO750" s="479"/>
      <c r="SSP750" s="479"/>
      <c r="SSQ750" s="479"/>
      <c r="SSR750" s="479"/>
      <c r="SSS750" s="479"/>
      <c r="SST750" s="479"/>
      <c r="SSU750" s="479"/>
      <c r="SSV750" s="479"/>
      <c r="SSW750" s="479"/>
      <c r="SSX750" s="479"/>
      <c r="SSY750" s="479"/>
      <c r="SSZ750" s="479"/>
      <c r="STA750" s="479"/>
      <c r="STB750" s="479"/>
      <c r="STC750" s="479"/>
      <c r="STD750" s="479"/>
      <c r="STE750" s="479"/>
      <c r="STF750" s="479"/>
      <c r="STG750" s="479"/>
      <c r="STH750" s="479"/>
      <c r="STI750" s="479"/>
      <c r="STJ750" s="479"/>
      <c r="STK750" s="479"/>
      <c r="STL750" s="479"/>
      <c r="STM750" s="479"/>
      <c r="STN750" s="479"/>
      <c r="STO750" s="479"/>
      <c r="STP750" s="479"/>
      <c r="STQ750" s="479"/>
      <c r="STR750" s="479"/>
      <c r="STS750" s="479"/>
      <c r="STT750" s="479"/>
      <c r="STU750" s="479"/>
      <c r="STV750" s="479"/>
      <c r="STW750" s="479"/>
      <c r="STX750" s="479"/>
      <c r="STY750" s="479"/>
      <c r="STZ750" s="479"/>
      <c r="SUA750" s="479"/>
      <c r="SUB750" s="479"/>
      <c r="SUC750" s="479"/>
      <c r="SUD750" s="479"/>
      <c r="SUE750" s="479"/>
      <c r="SUF750" s="479"/>
      <c r="SUG750" s="479"/>
      <c r="SUH750" s="479"/>
      <c r="SUI750" s="479"/>
      <c r="SUJ750" s="479"/>
      <c r="SUK750" s="479"/>
      <c r="SUL750" s="479"/>
      <c r="SUM750" s="479"/>
      <c r="SUN750" s="479"/>
      <c r="SUO750" s="479"/>
      <c r="SUP750" s="479"/>
      <c r="SUQ750" s="479"/>
      <c r="SUR750" s="479"/>
      <c r="SUS750" s="479"/>
      <c r="SUT750" s="479"/>
      <c r="SUU750" s="479"/>
      <c r="SUV750" s="479"/>
      <c r="SUW750" s="479"/>
      <c r="SUX750" s="479"/>
      <c r="SUY750" s="479"/>
      <c r="SUZ750" s="479"/>
      <c r="SVA750" s="479"/>
      <c r="SVB750" s="479"/>
      <c r="SVC750" s="479"/>
      <c r="SVD750" s="479"/>
      <c r="SVE750" s="479"/>
      <c r="SVF750" s="479"/>
      <c r="SVG750" s="479"/>
      <c r="SVH750" s="479"/>
      <c r="SVI750" s="479"/>
      <c r="SVJ750" s="479"/>
      <c r="SVK750" s="479"/>
      <c r="SVL750" s="479"/>
      <c r="SVM750" s="479"/>
      <c r="SVN750" s="479"/>
      <c r="SVO750" s="479"/>
      <c r="SVP750" s="479"/>
      <c r="SVQ750" s="479"/>
      <c r="SVR750" s="479"/>
      <c r="SVS750" s="479"/>
      <c r="SVT750" s="479"/>
      <c r="SVU750" s="479"/>
      <c r="SVV750" s="479"/>
      <c r="SVW750" s="479"/>
      <c r="SVX750" s="479"/>
      <c r="SVY750" s="479"/>
      <c r="SVZ750" s="479"/>
      <c r="SWA750" s="479"/>
      <c r="SWB750" s="479"/>
      <c r="SWC750" s="479"/>
      <c r="SWD750" s="479"/>
      <c r="SWE750" s="479"/>
      <c r="SWF750" s="479"/>
      <c r="SWG750" s="479"/>
      <c r="SWH750" s="479"/>
      <c r="SWI750" s="479"/>
      <c r="SWJ750" s="479"/>
      <c r="SWK750" s="479"/>
      <c r="SWL750" s="479"/>
      <c r="SWM750" s="479"/>
      <c r="SWN750" s="479"/>
      <c r="SWO750" s="479"/>
      <c r="SWP750" s="479"/>
      <c r="SWQ750" s="479"/>
      <c r="SWR750" s="479"/>
      <c r="SWS750" s="479"/>
      <c r="SWT750" s="479"/>
      <c r="SWU750" s="479"/>
      <c r="SWV750" s="479"/>
      <c r="SWW750" s="479"/>
      <c r="SWX750" s="479"/>
      <c r="SWY750" s="479"/>
      <c r="SWZ750" s="479"/>
      <c r="SXA750" s="479"/>
      <c r="SXB750" s="479"/>
      <c r="SXC750" s="479"/>
      <c r="SXD750" s="479"/>
      <c r="SXE750" s="479"/>
      <c r="SXF750" s="479"/>
      <c r="SXG750" s="479"/>
      <c r="SXH750" s="479"/>
      <c r="SXI750" s="479"/>
      <c r="SXJ750" s="479"/>
      <c r="SXK750" s="479"/>
      <c r="SXL750" s="479"/>
      <c r="SXM750" s="479"/>
      <c r="SXN750" s="479"/>
      <c r="SXO750" s="479"/>
      <c r="SXP750" s="479"/>
      <c r="SXQ750" s="479"/>
      <c r="SXR750" s="479"/>
      <c r="SXS750" s="479"/>
      <c r="SXT750" s="479"/>
      <c r="SXU750" s="479"/>
      <c r="SXV750" s="479"/>
      <c r="SXW750" s="479"/>
      <c r="SXX750" s="479"/>
      <c r="SXY750" s="479"/>
      <c r="SXZ750" s="479"/>
      <c r="SYA750" s="479"/>
      <c r="SYB750" s="479"/>
      <c r="SYC750" s="479"/>
      <c r="SYD750" s="479"/>
      <c r="SYE750" s="479"/>
      <c r="SYF750" s="479"/>
      <c r="SYG750" s="479"/>
      <c r="SYH750" s="479"/>
      <c r="SYI750" s="479"/>
      <c r="SYJ750" s="479"/>
      <c r="SYK750" s="479"/>
      <c r="SYL750" s="479"/>
      <c r="SYM750" s="479"/>
      <c r="SYN750" s="479"/>
      <c r="SYO750" s="479"/>
      <c r="SYP750" s="479"/>
      <c r="SYQ750" s="479"/>
      <c r="SYR750" s="479"/>
      <c r="SYS750" s="479"/>
      <c r="SYT750" s="479"/>
      <c r="SYU750" s="479"/>
      <c r="SYV750" s="479"/>
      <c r="SYW750" s="479"/>
      <c r="SYX750" s="479"/>
      <c r="SYY750" s="479"/>
      <c r="SYZ750" s="479"/>
      <c r="SZA750" s="479"/>
      <c r="SZB750" s="479"/>
      <c r="SZC750" s="479"/>
      <c r="SZD750" s="479"/>
      <c r="SZE750" s="479"/>
      <c r="SZF750" s="479"/>
      <c r="SZG750" s="479"/>
      <c r="SZH750" s="479"/>
      <c r="SZI750" s="479"/>
      <c r="SZJ750" s="479"/>
      <c r="SZK750" s="479"/>
      <c r="SZL750" s="479"/>
      <c r="SZM750" s="479"/>
      <c r="SZN750" s="479"/>
      <c r="SZO750" s="479"/>
      <c r="SZP750" s="479"/>
      <c r="SZQ750" s="479"/>
      <c r="SZR750" s="479"/>
      <c r="SZS750" s="479"/>
      <c r="SZT750" s="479"/>
      <c r="SZU750" s="479"/>
      <c r="SZV750" s="479"/>
      <c r="SZW750" s="479"/>
      <c r="SZX750" s="479"/>
      <c r="SZY750" s="479"/>
      <c r="SZZ750" s="479"/>
      <c r="TAA750" s="479"/>
      <c r="TAB750" s="479"/>
      <c r="TAC750" s="479"/>
      <c r="TAD750" s="479"/>
      <c r="TAE750" s="479"/>
      <c r="TAF750" s="479"/>
      <c r="TAG750" s="479"/>
      <c r="TAH750" s="479"/>
      <c r="TAI750" s="479"/>
      <c r="TAJ750" s="479"/>
      <c r="TAK750" s="479"/>
      <c r="TAL750" s="479"/>
      <c r="TAM750" s="479"/>
      <c r="TAN750" s="479"/>
      <c r="TAO750" s="479"/>
      <c r="TAP750" s="479"/>
      <c r="TAQ750" s="479"/>
      <c r="TAR750" s="479"/>
      <c r="TAS750" s="479"/>
      <c r="TAT750" s="479"/>
      <c r="TAU750" s="479"/>
      <c r="TAV750" s="479"/>
      <c r="TAW750" s="479"/>
      <c r="TAX750" s="479"/>
      <c r="TAY750" s="479"/>
      <c r="TAZ750" s="479"/>
      <c r="TBA750" s="479"/>
      <c r="TBB750" s="479"/>
      <c r="TBC750" s="479"/>
      <c r="TBD750" s="479"/>
      <c r="TBE750" s="479"/>
      <c r="TBF750" s="479"/>
      <c r="TBG750" s="479"/>
      <c r="TBH750" s="479"/>
      <c r="TBI750" s="479"/>
      <c r="TBJ750" s="479"/>
      <c r="TBK750" s="479"/>
      <c r="TBL750" s="479"/>
      <c r="TBM750" s="479"/>
      <c r="TBN750" s="479"/>
      <c r="TBO750" s="479"/>
      <c r="TBP750" s="479"/>
      <c r="TBQ750" s="479"/>
      <c r="TBR750" s="479"/>
      <c r="TBS750" s="479"/>
      <c r="TBT750" s="479"/>
      <c r="TBU750" s="479"/>
      <c r="TBV750" s="479"/>
      <c r="TBW750" s="479"/>
      <c r="TBX750" s="479"/>
      <c r="TBY750" s="479"/>
      <c r="TBZ750" s="479"/>
      <c r="TCA750" s="479"/>
      <c r="TCB750" s="479"/>
      <c r="TCC750" s="479"/>
      <c r="TCD750" s="479"/>
      <c r="TCE750" s="479"/>
      <c r="TCF750" s="479"/>
      <c r="TCG750" s="479"/>
      <c r="TCH750" s="479"/>
      <c r="TCI750" s="479"/>
      <c r="TCJ750" s="479"/>
      <c r="TCK750" s="479"/>
      <c r="TCL750" s="479"/>
      <c r="TCM750" s="479"/>
      <c r="TCN750" s="479"/>
      <c r="TCO750" s="479"/>
      <c r="TCP750" s="479"/>
      <c r="TCQ750" s="479"/>
      <c r="TCR750" s="479"/>
      <c r="TCS750" s="479"/>
      <c r="TCT750" s="479"/>
      <c r="TCU750" s="479"/>
      <c r="TCV750" s="479"/>
      <c r="TCW750" s="479"/>
      <c r="TCX750" s="479"/>
      <c r="TCY750" s="479"/>
      <c r="TCZ750" s="479"/>
      <c r="TDA750" s="479"/>
      <c r="TDB750" s="479"/>
      <c r="TDC750" s="479"/>
      <c r="TDD750" s="479"/>
      <c r="TDE750" s="479"/>
      <c r="TDF750" s="479"/>
      <c r="TDG750" s="479"/>
      <c r="TDH750" s="479"/>
      <c r="TDI750" s="479"/>
      <c r="TDJ750" s="479"/>
      <c r="TDK750" s="479"/>
      <c r="TDL750" s="479"/>
      <c r="TDM750" s="479"/>
      <c r="TDN750" s="479"/>
      <c r="TDO750" s="479"/>
      <c r="TDP750" s="479"/>
      <c r="TDQ750" s="479"/>
      <c r="TDR750" s="479"/>
      <c r="TDS750" s="479"/>
      <c r="TDT750" s="479"/>
      <c r="TDU750" s="479"/>
      <c r="TDV750" s="479"/>
      <c r="TDW750" s="479"/>
      <c r="TDX750" s="479"/>
      <c r="TDY750" s="479"/>
      <c r="TDZ750" s="479"/>
      <c r="TEA750" s="479"/>
      <c r="TEB750" s="479"/>
      <c r="TEC750" s="479"/>
      <c r="TED750" s="479"/>
      <c r="TEE750" s="479"/>
      <c r="TEF750" s="479"/>
      <c r="TEG750" s="479"/>
      <c r="TEH750" s="479"/>
      <c r="TEI750" s="479"/>
      <c r="TEJ750" s="479"/>
      <c r="TEK750" s="479"/>
      <c r="TEL750" s="479"/>
      <c r="TEM750" s="479"/>
      <c r="TEN750" s="479"/>
      <c r="TEO750" s="479"/>
      <c r="TEP750" s="479"/>
      <c r="TEQ750" s="479"/>
      <c r="TER750" s="479"/>
      <c r="TES750" s="479"/>
      <c r="TET750" s="479"/>
      <c r="TEU750" s="479"/>
      <c r="TEV750" s="479"/>
      <c r="TEW750" s="479"/>
      <c r="TEX750" s="479"/>
      <c r="TEY750" s="479"/>
      <c r="TEZ750" s="479"/>
      <c r="TFA750" s="479"/>
      <c r="TFB750" s="479"/>
      <c r="TFC750" s="479"/>
      <c r="TFD750" s="479"/>
      <c r="TFE750" s="479"/>
      <c r="TFF750" s="479"/>
      <c r="TFG750" s="479"/>
      <c r="TFH750" s="479"/>
      <c r="TFI750" s="479"/>
      <c r="TFJ750" s="479"/>
      <c r="TFK750" s="479"/>
      <c r="TFL750" s="479"/>
      <c r="TFM750" s="479"/>
      <c r="TFN750" s="479"/>
      <c r="TFO750" s="479"/>
      <c r="TFP750" s="479"/>
      <c r="TFQ750" s="479"/>
      <c r="TFR750" s="479"/>
      <c r="TFS750" s="479"/>
      <c r="TFT750" s="479"/>
      <c r="TFU750" s="479"/>
      <c r="TFV750" s="479"/>
      <c r="TFW750" s="479"/>
      <c r="TFX750" s="479"/>
      <c r="TFY750" s="479"/>
      <c r="TFZ750" s="479"/>
      <c r="TGA750" s="479"/>
      <c r="TGB750" s="479"/>
      <c r="TGC750" s="479"/>
      <c r="TGD750" s="479"/>
      <c r="TGE750" s="479"/>
      <c r="TGF750" s="479"/>
      <c r="TGG750" s="479"/>
      <c r="TGH750" s="479"/>
      <c r="TGI750" s="479"/>
      <c r="TGJ750" s="479"/>
      <c r="TGK750" s="479"/>
      <c r="TGL750" s="479"/>
      <c r="TGM750" s="479"/>
      <c r="TGN750" s="479"/>
      <c r="TGO750" s="479"/>
      <c r="TGP750" s="479"/>
      <c r="TGQ750" s="479"/>
      <c r="TGR750" s="479"/>
      <c r="TGS750" s="479"/>
      <c r="TGT750" s="479"/>
      <c r="TGU750" s="479"/>
      <c r="TGV750" s="479"/>
      <c r="TGW750" s="479"/>
      <c r="TGX750" s="479"/>
      <c r="TGY750" s="479"/>
      <c r="TGZ750" s="479"/>
      <c r="THA750" s="479"/>
      <c r="THB750" s="479"/>
      <c r="THC750" s="479"/>
      <c r="THD750" s="479"/>
      <c r="THE750" s="479"/>
      <c r="THF750" s="479"/>
      <c r="THG750" s="479"/>
      <c r="THH750" s="479"/>
      <c r="THI750" s="479"/>
      <c r="THJ750" s="479"/>
      <c r="THK750" s="479"/>
      <c r="THL750" s="479"/>
      <c r="THM750" s="479"/>
      <c r="THN750" s="479"/>
      <c r="THO750" s="479"/>
      <c r="THP750" s="479"/>
      <c r="THQ750" s="479"/>
      <c r="THR750" s="479"/>
      <c r="THS750" s="479"/>
      <c r="THT750" s="479"/>
      <c r="THU750" s="479"/>
      <c r="THV750" s="479"/>
      <c r="THW750" s="479"/>
      <c r="THX750" s="479"/>
      <c r="THY750" s="479"/>
      <c r="THZ750" s="479"/>
      <c r="TIA750" s="479"/>
      <c r="TIB750" s="479"/>
      <c r="TIC750" s="479"/>
      <c r="TID750" s="479"/>
      <c r="TIE750" s="479"/>
      <c r="TIF750" s="479"/>
      <c r="TIG750" s="479"/>
      <c r="TIH750" s="479"/>
      <c r="TII750" s="479"/>
      <c r="TIJ750" s="479"/>
      <c r="TIK750" s="479"/>
      <c r="TIL750" s="479"/>
      <c r="TIM750" s="479"/>
      <c r="TIN750" s="479"/>
      <c r="TIO750" s="479"/>
      <c r="TIP750" s="479"/>
      <c r="TIQ750" s="479"/>
      <c r="TIR750" s="479"/>
      <c r="TIS750" s="479"/>
      <c r="TIT750" s="479"/>
      <c r="TIU750" s="479"/>
      <c r="TIV750" s="479"/>
      <c r="TIW750" s="479"/>
      <c r="TIX750" s="479"/>
      <c r="TIY750" s="479"/>
      <c r="TIZ750" s="479"/>
      <c r="TJA750" s="479"/>
      <c r="TJB750" s="479"/>
      <c r="TJC750" s="479"/>
      <c r="TJD750" s="479"/>
      <c r="TJE750" s="479"/>
      <c r="TJF750" s="479"/>
      <c r="TJG750" s="479"/>
      <c r="TJH750" s="479"/>
      <c r="TJI750" s="479"/>
      <c r="TJJ750" s="479"/>
      <c r="TJK750" s="479"/>
      <c r="TJL750" s="479"/>
      <c r="TJM750" s="479"/>
      <c r="TJN750" s="479"/>
      <c r="TJO750" s="479"/>
      <c r="TJP750" s="479"/>
      <c r="TJQ750" s="479"/>
      <c r="TJR750" s="479"/>
      <c r="TJS750" s="479"/>
      <c r="TJT750" s="479"/>
      <c r="TJU750" s="479"/>
      <c r="TJV750" s="479"/>
      <c r="TJW750" s="479"/>
      <c r="TJX750" s="479"/>
      <c r="TJY750" s="479"/>
      <c r="TJZ750" s="479"/>
      <c r="TKA750" s="479"/>
      <c r="TKB750" s="479"/>
      <c r="TKC750" s="479"/>
      <c r="TKD750" s="479"/>
      <c r="TKE750" s="479"/>
      <c r="TKF750" s="479"/>
      <c r="TKG750" s="479"/>
      <c r="TKH750" s="479"/>
      <c r="TKI750" s="479"/>
      <c r="TKJ750" s="479"/>
      <c r="TKK750" s="479"/>
      <c r="TKL750" s="479"/>
      <c r="TKM750" s="479"/>
      <c r="TKN750" s="479"/>
      <c r="TKO750" s="479"/>
      <c r="TKP750" s="479"/>
      <c r="TKQ750" s="479"/>
      <c r="TKR750" s="479"/>
      <c r="TKS750" s="479"/>
      <c r="TKT750" s="479"/>
      <c r="TKU750" s="479"/>
      <c r="TKV750" s="479"/>
      <c r="TKW750" s="479"/>
      <c r="TKX750" s="479"/>
      <c r="TKY750" s="479"/>
      <c r="TKZ750" s="479"/>
      <c r="TLA750" s="479"/>
      <c r="TLB750" s="479"/>
      <c r="TLC750" s="479"/>
      <c r="TLD750" s="479"/>
      <c r="TLE750" s="479"/>
      <c r="TLF750" s="479"/>
      <c r="TLG750" s="479"/>
      <c r="TLH750" s="479"/>
      <c r="TLI750" s="479"/>
      <c r="TLJ750" s="479"/>
      <c r="TLK750" s="479"/>
      <c r="TLL750" s="479"/>
      <c r="TLM750" s="479"/>
      <c r="TLN750" s="479"/>
      <c r="TLO750" s="479"/>
      <c r="TLP750" s="479"/>
      <c r="TLQ750" s="479"/>
      <c r="TLR750" s="479"/>
      <c r="TLS750" s="479"/>
      <c r="TLT750" s="479"/>
      <c r="TLU750" s="479"/>
      <c r="TLV750" s="479"/>
      <c r="TLW750" s="479"/>
      <c r="TLX750" s="479"/>
      <c r="TLY750" s="479"/>
      <c r="TLZ750" s="479"/>
      <c r="TMA750" s="479"/>
      <c r="TMB750" s="479"/>
      <c r="TMC750" s="479"/>
      <c r="TMD750" s="479"/>
      <c r="TME750" s="479"/>
      <c r="TMF750" s="479"/>
      <c r="TMG750" s="479"/>
      <c r="TMH750" s="479"/>
      <c r="TMI750" s="479"/>
      <c r="TMJ750" s="479"/>
      <c r="TMK750" s="479"/>
      <c r="TML750" s="479"/>
      <c r="TMM750" s="479"/>
      <c r="TMN750" s="479"/>
      <c r="TMO750" s="479"/>
      <c r="TMP750" s="479"/>
      <c r="TMQ750" s="479"/>
      <c r="TMR750" s="479"/>
      <c r="TMS750" s="479"/>
      <c r="TMT750" s="479"/>
      <c r="TMU750" s="479"/>
      <c r="TMV750" s="479"/>
      <c r="TMW750" s="479"/>
      <c r="TMX750" s="479"/>
      <c r="TMY750" s="479"/>
      <c r="TMZ750" s="479"/>
      <c r="TNA750" s="479"/>
      <c r="TNB750" s="479"/>
      <c r="TNC750" s="479"/>
      <c r="TND750" s="479"/>
      <c r="TNE750" s="479"/>
      <c r="TNF750" s="479"/>
      <c r="TNG750" s="479"/>
      <c r="TNH750" s="479"/>
      <c r="TNI750" s="479"/>
      <c r="TNJ750" s="479"/>
      <c r="TNK750" s="479"/>
      <c r="TNL750" s="479"/>
      <c r="TNM750" s="479"/>
      <c r="TNN750" s="479"/>
      <c r="TNO750" s="479"/>
      <c r="TNP750" s="479"/>
      <c r="TNQ750" s="479"/>
      <c r="TNR750" s="479"/>
      <c r="TNS750" s="479"/>
      <c r="TNT750" s="479"/>
      <c r="TNU750" s="479"/>
      <c r="TNV750" s="479"/>
      <c r="TNW750" s="479"/>
      <c r="TNX750" s="479"/>
      <c r="TNY750" s="479"/>
      <c r="TNZ750" s="479"/>
      <c r="TOA750" s="479"/>
      <c r="TOB750" s="479"/>
      <c r="TOC750" s="479"/>
      <c r="TOD750" s="479"/>
      <c r="TOE750" s="479"/>
      <c r="TOF750" s="479"/>
      <c r="TOG750" s="479"/>
      <c r="TOH750" s="479"/>
      <c r="TOI750" s="479"/>
      <c r="TOJ750" s="479"/>
      <c r="TOK750" s="479"/>
      <c r="TOL750" s="479"/>
      <c r="TOM750" s="479"/>
      <c r="TON750" s="479"/>
      <c r="TOO750" s="479"/>
      <c r="TOP750" s="479"/>
      <c r="TOQ750" s="479"/>
      <c r="TOR750" s="479"/>
      <c r="TOS750" s="479"/>
      <c r="TOT750" s="479"/>
      <c r="TOU750" s="479"/>
      <c r="TOV750" s="479"/>
      <c r="TOW750" s="479"/>
      <c r="TOX750" s="479"/>
      <c r="TOY750" s="479"/>
      <c r="TOZ750" s="479"/>
      <c r="TPA750" s="479"/>
      <c r="TPB750" s="479"/>
      <c r="TPC750" s="479"/>
      <c r="TPD750" s="479"/>
      <c r="TPE750" s="479"/>
      <c r="TPF750" s="479"/>
      <c r="TPG750" s="479"/>
      <c r="TPH750" s="479"/>
      <c r="TPI750" s="479"/>
      <c r="TPJ750" s="479"/>
      <c r="TPK750" s="479"/>
      <c r="TPL750" s="479"/>
      <c r="TPM750" s="479"/>
      <c r="TPN750" s="479"/>
      <c r="TPO750" s="479"/>
      <c r="TPP750" s="479"/>
      <c r="TPQ750" s="479"/>
      <c r="TPR750" s="479"/>
      <c r="TPS750" s="479"/>
      <c r="TPT750" s="479"/>
      <c r="TPU750" s="479"/>
      <c r="TPV750" s="479"/>
      <c r="TPW750" s="479"/>
      <c r="TPX750" s="479"/>
      <c r="TPY750" s="479"/>
      <c r="TPZ750" s="479"/>
      <c r="TQA750" s="479"/>
      <c r="TQB750" s="479"/>
      <c r="TQC750" s="479"/>
      <c r="TQD750" s="479"/>
      <c r="TQE750" s="479"/>
      <c r="TQF750" s="479"/>
      <c r="TQG750" s="479"/>
      <c r="TQH750" s="479"/>
      <c r="TQI750" s="479"/>
      <c r="TQJ750" s="479"/>
      <c r="TQK750" s="479"/>
      <c r="TQL750" s="479"/>
      <c r="TQM750" s="479"/>
      <c r="TQN750" s="479"/>
      <c r="TQO750" s="479"/>
      <c r="TQP750" s="479"/>
      <c r="TQQ750" s="479"/>
      <c r="TQR750" s="479"/>
      <c r="TQS750" s="479"/>
      <c r="TQT750" s="479"/>
      <c r="TQU750" s="479"/>
      <c r="TQV750" s="479"/>
      <c r="TQW750" s="479"/>
      <c r="TQX750" s="479"/>
      <c r="TQY750" s="479"/>
      <c r="TQZ750" s="479"/>
      <c r="TRA750" s="479"/>
      <c r="TRB750" s="479"/>
      <c r="TRC750" s="479"/>
      <c r="TRD750" s="479"/>
      <c r="TRE750" s="479"/>
      <c r="TRF750" s="479"/>
      <c r="TRG750" s="479"/>
      <c r="TRH750" s="479"/>
      <c r="TRI750" s="479"/>
      <c r="TRJ750" s="479"/>
      <c r="TRK750" s="479"/>
      <c r="TRL750" s="479"/>
      <c r="TRM750" s="479"/>
      <c r="TRN750" s="479"/>
      <c r="TRO750" s="479"/>
      <c r="TRP750" s="479"/>
      <c r="TRQ750" s="479"/>
      <c r="TRR750" s="479"/>
      <c r="TRS750" s="479"/>
      <c r="TRT750" s="479"/>
      <c r="TRU750" s="479"/>
      <c r="TRV750" s="479"/>
      <c r="TRW750" s="479"/>
      <c r="TRX750" s="479"/>
      <c r="TRY750" s="479"/>
      <c r="TRZ750" s="479"/>
      <c r="TSA750" s="479"/>
      <c r="TSB750" s="479"/>
      <c r="TSC750" s="479"/>
      <c r="TSD750" s="479"/>
      <c r="TSE750" s="479"/>
      <c r="TSF750" s="479"/>
      <c r="TSG750" s="479"/>
      <c r="TSH750" s="479"/>
      <c r="TSI750" s="479"/>
      <c r="TSJ750" s="479"/>
      <c r="TSK750" s="479"/>
      <c r="TSL750" s="479"/>
      <c r="TSM750" s="479"/>
      <c r="TSN750" s="479"/>
      <c r="TSO750" s="479"/>
      <c r="TSP750" s="479"/>
      <c r="TSQ750" s="479"/>
      <c r="TSR750" s="479"/>
      <c r="TSS750" s="479"/>
      <c r="TST750" s="479"/>
      <c r="TSU750" s="479"/>
      <c r="TSV750" s="479"/>
      <c r="TSW750" s="479"/>
      <c r="TSX750" s="479"/>
      <c r="TSY750" s="479"/>
      <c r="TSZ750" s="479"/>
      <c r="TTA750" s="479"/>
      <c r="TTB750" s="479"/>
      <c r="TTC750" s="479"/>
      <c r="TTD750" s="479"/>
      <c r="TTE750" s="479"/>
      <c r="TTF750" s="479"/>
      <c r="TTG750" s="479"/>
      <c r="TTH750" s="479"/>
      <c r="TTI750" s="479"/>
      <c r="TTJ750" s="479"/>
      <c r="TTK750" s="479"/>
      <c r="TTL750" s="479"/>
      <c r="TTM750" s="479"/>
      <c r="TTN750" s="479"/>
      <c r="TTO750" s="479"/>
      <c r="TTP750" s="479"/>
      <c r="TTQ750" s="479"/>
      <c r="TTR750" s="479"/>
      <c r="TTS750" s="479"/>
      <c r="TTT750" s="479"/>
      <c r="TTU750" s="479"/>
      <c r="TTV750" s="479"/>
      <c r="TTW750" s="479"/>
      <c r="TTX750" s="479"/>
      <c r="TTY750" s="479"/>
      <c r="TTZ750" s="479"/>
      <c r="TUA750" s="479"/>
      <c r="TUB750" s="479"/>
      <c r="TUC750" s="479"/>
      <c r="TUD750" s="479"/>
      <c r="TUE750" s="479"/>
      <c r="TUF750" s="479"/>
      <c r="TUG750" s="479"/>
      <c r="TUH750" s="479"/>
      <c r="TUI750" s="479"/>
      <c r="TUJ750" s="479"/>
      <c r="TUK750" s="479"/>
      <c r="TUL750" s="479"/>
      <c r="TUM750" s="479"/>
      <c r="TUN750" s="479"/>
      <c r="TUO750" s="479"/>
      <c r="TUP750" s="479"/>
      <c r="TUQ750" s="479"/>
      <c r="TUR750" s="479"/>
      <c r="TUS750" s="479"/>
      <c r="TUT750" s="479"/>
      <c r="TUU750" s="479"/>
      <c r="TUV750" s="479"/>
      <c r="TUW750" s="479"/>
      <c r="TUX750" s="479"/>
      <c r="TUY750" s="479"/>
      <c r="TUZ750" s="479"/>
      <c r="TVA750" s="479"/>
      <c r="TVB750" s="479"/>
      <c r="TVC750" s="479"/>
      <c r="TVD750" s="479"/>
      <c r="TVE750" s="479"/>
      <c r="TVF750" s="479"/>
      <c r="TVG750" s="479"/>
      <c r="TVH750" s="479"/>
      <c r="TVI750" s="479"/>
      <c r="TVJ750" s="479"/>
      <c r="TVK750" s="479"/>
      <c r="TVL750" s="479"/>
      <c r="TVM750" s="479"/>
      <c r="TVN750" s="479"/>
      <c r="TVO750" s="479"/>
      <c r="TVP750" s="479"/>
      <c r="TVQ750" s="479"/>
      <c r="TVR750" s="479"/>
      <c r="TVS750" s="479"/>
      <c r="TVT750" s="479"/>
      <c r="TVU750" s="479"/>
      <c r="TVV750" s="479"/>
      <c r="TVW750" s="479"/>
      <c r="TVX750" s="479"/>
      <c r="TVY750" s="479"/>
      <c r="TVZ750" s="479"/>
      <c r="TWA750" s="479"/>
      <c r="TWB750" s="479"/>
      <c r="TWC750" s="479"/>
      <c r="TWD750" s="479"/>
      <c r="TWE750" s="479"/>
      <c r="TWF750" s="479"/>
      <c r="TWG750" s="479"/>
      <c r="TWH750" s="479"/>
      <c r="TWI750" s="479"/>
      <c r="TWJ750" s="479"/>
      <c r="TWK750" s="479"/>
      <c r="TWL750" s="479"/>
      <c r="TWM750" s="479"/>
      <c r="TWN750" s="479"/>
      <c r="TWO750" s="479"/>
      <c r="TWP750" s="479"/>
      <c r="TWQ750" s="479"/>
      <c r="TWR750" s="479"/>
      <c r="TWS750" s="479"/>
      <c r="TWT750" s="479"/>
      <c r="TWU750" s="479"/>
      <c r="TWV750" s="479"/>
      <c r="TWW750" s="479"/>
      <c r="TWX750" s="479"/>
      <c r="TWY750" s="479"/>
      <c r="TWZ750" s="479"/>
      <c r="TXA750" s="479"/>
      <c r="TXB750" s="479"/>
      <c r="TXC750" s="479"/>
      <c r="TXD750" s="479"/>
      <c r="TXE750" s="479"/>
      <c r="TXF750" s="479"/>
      <c r="TXG750" s="479"/>
      <c r="TXH750" s="479"/>
      <c r="TXI750" s="479"/>
      <c r="TXJ750" s="479"/>
      <c r="TXK750" s="479"/>
      <c r="TXL750" s="479"/>
      <c r="TXM750" s="479"/>
      <c r="TXN750" s="479"/>
      <c r="TXO750" s="479"/>
      <c r="TXP750" s="479"/>
      <c r="TXQ750" s="479"/>
      <c r="TXR750" s="479"/>
      <c r="TXS750" s="479"/>
      <c r="TXT750" s="479"/>
      <c r="TXU750" s="479"/>
      <c r="TXV750" s="479"/>
      <c r="TXW750" s="479"/>
      <c r="TXX750" s="479"/>
      <c r="TXY750" s="479"/>
      <c r="TXZ750" s="479"/>
      <c r="TYA750" s="479"/>
      <c r="TYB750" s="479"/>
      <c r="TYC750" s="479"/>
      <c r="TYD750" s="479"/>
      <c r="TYE750" s="479"/>
      <c r="TYF750" s="479"/>
      <c r="TYG750" s="479"/>
      <c r="TYH750" s="479"/>
      <c r="TYI750" s="479"/>
      <c r="TYJ750" s="479"/>
      <c r="TYK750" s="479"/>
      <c r="TYL750" s="479"/>
      <c r="TYM750" s="479"/>
      <c r="TYN750" s="479"/>
      <c r="TYO750" s="479"/>
      <c r="TYP750" s="479"/>
      <c r="TYQ750" s="479"/>
      <c r="TYR750" s="479"/>
      <c r="TYS750" s="479"/>
      <c r="TYT750" s="479"/>
      <c r="TYU750" s="479"/>
      <c r="TYV750" s="479"/>
      <c r="TYW750" s="479"/>
      <c r="TYX750" s="479"/>
      <c r="TYY750" s="479"/>
      <c r="TYZ750" s="479"/>
      <c r="TZA750" s="479"/>
      <c r="TZB750" s="479"/>
      <c r="TZC750" s="479"/>
      <c r="TZD750" s="479"/>
      <c r="TZE750" s="479"/>
      <c r="TZF750" s="479"/>
      <c r="TZG750" s="479"/>
      <c r="TZH750" s="479"/>
      <c r="TZI750" s="479"/>
      <c r="TZJ750" s="479"/>
      <c r="TZK750" s="479"/>
      <c r="TZL750" s="479"/>
      <c r="TZM750" s="479"/>
      <c r="TZN750" s="479"/>
      <c r="TZO750" s="479"/>
      <c r="TZP750" s="479"/>
      <c r="TZQ750" s="479"/>
      <c r="TZR750" s="479"/>
      <c r="TZS750" s="479"/>
      <c r="TZT750" s="479"/>
      <c r="TZU750" s="479"/>
      <c r="TZV750" s="479"/>
      <c r="TZW750" s="479"/>
      <c r="TZX750" s="479"/>
      <c r="TZY750" s="479"/>
      <c r="TZZ750" s="479"/>
      <c r="UAA750" s="479"/>
      <c r="UAB750" s="479"/>
      <c r="UAC750" s="479"/>
      <c r="UAD750" s="479"/>
      <c r="UAE750" s="479"/>
      <c r="UAF750" s="479"/>
      <c r="UAG750" s="479"/>
      <c r="UAH750" s="479"/>
      <c r="UAI750" s="479"/>
      <c r="UAJ750" s="479"/>
      <c r="UAK750" s="479"/>
      <c r="UAL750" s="479"/>
      <c r="UAM750" s="479"/>
      <c r="UAN750" s="479"/>
      <c r="UAO750" s="479"/>
      <c r="UAP750" s="479"/>
      <c r="UAQ750" s="479"/>
      <c r="UAR750" s="479"/>
      <c r="UAS750" s="479"/>
      <c r="UAT750" s="479"/>
      <c r="UAU750" s="479"/>
      <c r="UAV750" s="479"/>
      <c r="UAW750" s="479"/>
      <c r="UAX750" s="479"/>
      <c r="UAY750" s="479"/>
      <c r="UAZ750" s="479"/>
      <c r="UBA750" s="479"/>
      <c r="UBB750" s="479"/>
      <c r="UBC750" s="479"/>
      <c r="UBD750" s="479"/>
      <c r="UBE750" s="479"/>
      <c r="UBF750" s="479"/>
      <c r="UBG750" s="479"/>
      <c r="UBH750" s="479"/>
      <c r="UBI750" s="479"/>
      <c r="UBJ750" s="479"/>
      <c r="UBK750" s="479"/>
      <c r="UBL750" s="479"/>
      <c r="UBM750" s="479"/>
      <c r="UBN750" s="479"/>
      <c r="UBO750" s="479"/>
      <c r="UBP750" s="479"/>
      <c r="UBQ750" s="479"/>
      <c r="UBR750" s="479"/>
      <c r="UBS750" s="479"/>
      <c r="UBT750" s="479"/>
      <c r="UBU750" s="479"/>
      <c r="UBV750" s="479"/>
      <c r="UBW750" s="479"/>
      <c r="UBX750" s="479"/>
      <c r="UBY750" s="479"/>
      <c r="UBZ750" s="479"/>
      <c r="UCA750" s="479"/>
      <c r="UCB750" s="479"/>
      <c r="UCC750" s="479"/>
      <c r="UCD750" s="479"/>
      <c r="UCE750" s="479"/>
      <c r="UCF750" s="479"/>
      <c r="UCG750" s="479"/>
      <c r="UCH750" s="479"/>
      <c r="UCI750" s="479"/>
      <c r="UCJ750" s="479"/>
      <c r="UCK750" s="479"/>
      <c r="UCL750" s="479"/>
      <c r="UCM750" s="479"/>
      <c r="UCN750" s="479"/>
      <c r="UCO750" s="479"/>
      <c r="UCP750" s="479"/>
      <c r="UCQ750" s="479"/>
      <c r="UCR750" s="479"/>
      <c r="UCS750" s="479"/>
      <c r="UCT750" s="479"/>
      <c r="UCU750" s="479"/>
      <c r="UCV750" s="479"/>
      <c r="UCW750" s="479"/>
      <c r="UCX750" s="479"/>
      <c r="UCY750" s="479"/>
      <c r="UCZ750" s="479"/>
      <c r="UDA750" s="479"/>
      <c r="UDB750" s="479"/>
      <c r="UDC750" s="479"/>
      <c r="UDD750" s="479"/>
      <c r="UDE750" s="479"/>
      <c r="UDF750" s="479"/>
      <c r="UDG750" s="479"/>
      <c r="UDH750" s="479"/>
      <c r="UDI750" s="479"/>
      <c r="UDJ750" s="479"/>
      <c r="UDK750" s="479"/>
      <c r="UDL750" s="479"/>
      <c r="UDM750" s="479"/>
      <c r="UDN750" s="479"/>
      <c r="UDO750" s="479"/>
      <c r="UDP750" s="479"/>
      <c r="UDQ750" s="479"/>
      <c r="UDR750" s="479"/>
      <c r="UDS750" s="479"/>
      <c r="UDT750" s="479"/>
      <c r="UDU750" s="479"/>
      <c r="UDV750" s="479"/>
      <c r="UDW750" s="479"/>
      <c r="UDX750" s="479"/>
      <c r="UDY750" s="479"/>
      <c r="UDZ750" s="479"/>
      <c r="UEA750" s="479"/>
      <c r="UEB750" s="479"/>
      <c r="UEC750" s="479"/>
      <c r="UED750" s="479"/>
      <c r="UEE750" s="479"/>
      <c r="UEF750" s="479"/>
      <c r="UEG750" s="479"/>
      <c r="UEH750" s="479"/>
      <c r="UEI750" s="479"/>
      <c r="UEJ750" s="479"/>
      <c r="UEK750" s="479"/>
      <c r="UEL750" s="479"/>
      <c r="UEM750" s="479"/>
      <c r="UEN750" s="479"/>
      <c r="UEO750" s="479"/>
      <c r="UEP750" s="479"/>
      <c r="UEQ750" s="479"/>
      <c r="UER750" s="479"/>
      <c r="UES750" s="479"/>
      <c r="UET750" s="479"/>
      <c r="UEU750" s="479"/>
      <c r="UEV750" s="479"/>
      <c r="UEW750" s="479"/>
      <c r="UEX750" s="479"/>
      <c r="UEY750" s="479"/>
      <c r="UEZ750" s="479"/>
      <c r="UFA750" s="479"/>
      <c r="UFB750" s="479"/>
      <c r="UFC750" s="479"/>
      <c r="UFD750" s="479"/>
      <c r="UFE750" s="479"/>
      <c r="UFF750" s="479"/>
      <c r="UFG750" s="479"/>
      <c r="UFH750" s="479"/>
      <c r="UFI750" s="479"/>
      <c r="UFJ750" s="479"/>
      <c r="UFK750" s="479"/>
      <c r="UFL750" s="479"/>
      <c r="UFM750" s="479"/>
      <c r="UFN750" s="479"/>
      <c r="UFO750" s="479"/>
      <c r="UFP750" s="479"/>
      <c r="UFQ750" s="479"/>
      <c r="UFR750" s="479"/>
      <c r="UFS750" s="479"/>
      <c r="UFT750" s="479"/>
      <c r="UFU750" s="479"/>
      <c r="UFV750" s="479"/>
      <c r="UFW750" s="479"/>
      <c r="UFX750" s="479"/>
      <c r="UFY750" s="479"/>
      <c r="UFZ750" s="479"/>
      <c r="UGA750" s="479"/>
      <c r="UGB750" s="479"/>
      <c r="UGC750" s="479"/>
      <c r="UGD750" s="479"/>
      <c r="UGE750" s="479"/>
      <c r="UGF750" s="479"/>
      <c r="UGG750" s="479"/>
      <c r="UGH750" s="479"/>
      <c r="UGI750" s="479"/>
      <c r="UGJ750" s="479"/>
      <c r="UGK750" s="479"/>
      <c r="UGL750" s="479"/>
      <c r="UGM750" s="479"/>
      <c r="UGN750" s="479"/>
      <c r="UGO750" s="479"/>
      <c r="UGP750" s="479"/>
      <c r="UGQ750" s="479"/>
      <c r="UGR750" s="479"/>
      <c r="UGS750" s="479"/>
      <c r="UGT750" s="479"/>
      <c r="UGU750" s="479"/>
      <c r="UGV750" s="479"/>
      <c r="UGW750" s="479"/>
      <c r="UGX750" s="479"/>
      <c r="UGY750" s="479"/>
      <c r="UGZ750" s="479"/>
      <c r="UHA750" s="479"/>
      <c r="UHB750" s="479"/>
      <c r="UHC750" s="479"/>
      <c r="UHD750" s="479"/>
      <c r="UHE750" s="479"/>
      <c r="UHF750" s="479"/>
      <c r="UHG750" s="479"/>
      <c r="UHH750" s="479"/>
      <c r="UHI750" s="479"/>
      <c r="UHJ750" s="479"/>
      <c r="UHK750" s="479"/>
      <c r="UHL750" s="479"/>
      <c r="UHM750" s="479"/>
      <c r="UHN750" s="479"/>
      <c r="UHO750" s="479"/>
      <c r="UHP750" s="479"/>
      <c r="UHQ750" s="479"/>
      <c r="UHR750" s="479"/>
      <c r="UHS750" s="479"/>
      <c r="UHT750" s="479"/>
      <c r="UHU750" s="479"/>
      <c r="UHV750" s="479"/>
      <c r="UHW750" s="479"/>
      <c r="UHX750" s="479"/>
      <c r="UHY750" s="479"/>
      <c r="UHZ750" s="479"/>
      <c r="UIA750" s="479"/>
      <c r="UIB750" s="479"/>
      <c r="UIC750" s="479"/>
      <c r="UID750" s="479"/>
      <c r="UIE750" s="479"/>
      <c r="UIF750" s="479"/>
      <c r="UIG750" s="479"/>
      <c r="UIH750" s="479"/>
      <c r="UII750" s="479"/>
      <c r="UIJ750" s="479"/>
      <c r="UIK750" s="479"/>
      <c r="UIL750" s="479"/>
      <c r="UIM750" s="479"/>
      <c r="UIN750" s="479"/>
      <c r="UIO750" s="479"/>
      <c r="UIP750" s="479"/>
      <c r="UIQ750" s="479"/>
      <c r="UIR750" s="479"/>
      <c r="UIS750" s="479"/>
      <c r="UIT750" s="479"/>
      <c r="UIU750" s="479"/>
      <c r="UIV750" s="479"/>
      <c r="UIW750" s="479"/>
      <c r="UIX750" s="479"/>
      <c r="UIY750" s="479"/>
      <c r="UIZ750" s="479"/>
      <c r="UJA750" s="479"/>
      <c r="UJB750" s="479"/>
      <c r="UJC750" s="479"/>
      <c r="UJD750" s="479"/>
      <c r="UJE750" s="479"/>
      <c r="UJF750" s="479"/>
      <c r="UJG750" s="479"/>
      <c r="UJH750" s="479"/>
      <c r="UJI750" s="479"/>
      <c r="UJJ750" s="479"/>
      <c r="UJK750" s="479"/>
      <c r="UJL750" s="479"/>
      <c r="UJM750" s="479"/>
      <c r="UJN750" s="479"/>
      <c r="UJO750" s="479"/>
      <c r="UJP750" s="479"/>
      <c r="UJQ750" s="479"/>
      <c r="UJR750" s="479"/>
      <c r="UJS750" s="479"/>
      <c r="UJT750" s="479"/>
      <c r="UJU750" s="479"/>
      <c r="UJV750" s="479"/>
      <c r="UJW750" s="479"/>
      <c r="UJX750" s="479"/>
      <c r="UJY750" s="479"/>
      <c r="UJZ750" s="479"/>
      <c r="UKA750" s="479"/>
      <c r="UKB750" s="479"/>
      <c r="UKC750" s="479"/>
      <c r="UKD750" s="479"/>
      <c r="UKE750" s="479"/>
      <c r="UKF750" s="479"/>
      <c r="UKG750" s="479"/>
      <c r="UKH750" s="479"/>
      <c r="UKI750" s="479"/>
      <c r="UKJ750" s="479"/>
      <c r="UKK750" s="479"/>
      <c r="UKL750" s="479"/>
      <c r="UKM750" s="479"/>
      <c r="UKN750" s="479"/>
      <c r="UKO750" s="479"/>
      <c r="UKP750" s="479"/>
      <c r="UKQ750" s="479"/>
      <c r="UKR750" s="479"/>
      <c r="UKS750" s="479"/>
      <c r="UKT750" s="479"/>
      <c r="UKU750" s="479"/>
      <c r="UKV750" s="479"/>
      <c r="UKW750" s="479"/>
      <c r="UKX750" s="479"/>
      <c r="UKY750" s="479"/>
      <c r="UKZ750" s="479"/>
      <c r="ULA750" s="479"/>
      <c r="ULB750" s="479"/>
      <c r="ULC750" s="479"/>
      <c r="ULD750" s="479"/>
      <c r="ULE750" s="479"/>
      <c r="ULF750" s="479"/>
      <c r="ULG750" s="479"/>
      <c r="ULH750" s="479"/>
      <c r="ULI750" s="479"/>
      <c r="ULJ750" s="479"/>
      <c r="ULK750" s="479"/>
      <c r="ULL750" s="479"/>
      <c r="ULM750" s="479"/>
      <c r="ULN750" s="479"/>
      <c r="ULO750" s="479"/>
      <c r="ULP750" s="479"/>
      <c r="ULQ750" s="479"/>
      <c r="ULR750" s="479"/>
      <c r="ULS750" s="479"/>
      <c r="ULT750" s="479"/>
      <c r="ULU750" s="479"/>
      <c r="ULV750" s="479"/>
      <c r="ULW750" s="479"/>
      <c r="ULX750" s="479"/>
      <c r="ULY750" s="479"/>
      <c r="ULZ750" s="479"/>
      <c r="UMA750" s="479"/>
      <c r="UMB750" s="479"/>
      <c r="UMC750" s="479"/>
      <c r="UMD750" s="479"/>
      <c r="UME750" s="479"/>
      <c r="UMF750" s="479"/>
      <c r="UMG750" s="479"/>
      <c r="UMH750" s="479"/>
      <c r="UMI750" s="479"/>
      <c r="UMJ750" s="479"/>
      <c r="UMK750" s="479"/>
      <c r="UML750" s="479"/>
      <c r="UMM750" s="479"/>
      <c r="UMN750" s="479"/>
      <c r="UMO750" s="479"/>
      <c r="UMP750" s="479"/>
      <c r="UMQ750" s="479"/>
      <c r="UMR750" s="479"/>
      <c r="UMS750" s="479"/>
      <c r="UMT750" s="479"/>
      <c r="UMU750" s="479"/>
      <c r="UMV750" s="479"/>
      <c r="UMW750" s="479"/>
      <c r="UMX750" s="479"/>
      <c r="UMY750" s="479"/>
      <c r="UMZ750" s="479"/>
      <c r="UNA750" s="479"/>
      <c r="UNB750" s="479"/>
      <c r="UNC750" s="479"/>
      <c r="UND750" s="479"/>
      <c r="UNE750" s="479"/>
      <c r="UNF750" s="479"/>
      <c r="UNG750" s="479"/>
      <c r="UNH750" s="479"/>
      <c r="UNI750" s="479"/>
      <c r="UNJ750" s="479"/>
      <c r="UNK750" s="479"/>
      <c r="UNL750" s="479"/>
      <c r="UNM750" s="479"/>
      <c r="UNN750" s="479"/>
      <c r="UNO750" s="479"/>
      <c r="UNP750" s="479"/>
      <c r="UNQ750" s="479"/>
      <c r="UNR750" s="479"/>
      <c r="UNS750" s="479"/>
      <c r="UNT750" s="479"/>
      <c r="UNU750" s="479"/>
      <c r="UNV750" s="479"/>
      <c r="UNW750" s="479"/>
      <c r="UNX750" s="479"/>
      <c r="UNY750" s="479"/>
      <c r="UNZ750" s="479"/>
      <c r="UOA750" s="479"/>
      <c r="UOB750" s="479"/>
      <c r="UOC750" s="479"/>
      <c r="UOD750" s="479"/>
      <c r="UOE750" s="479"/>
      <c r="UOF750" s="479"/>
      <c r="UOG750" s="479"/>
      <c r="UOH750" s="479"/>
      <c r="UOI750" s="479"/>
      <c r="UOJ750" s="479"/>
      <c r="UOK750" s="479"/>
      <c r="UOL750" s="479"/>
      <c r="UOM750" s="479"/>
      <c r="UON750" s="479"/>
      <c r="UOO750" s="479"/>
      <c r="UOP750" s="479"/>
      <c r="UOQ750" s="479"/>
      <c r="UOR750" s="479"/>
      <c r="UOS750" s="479"/>
      <c r="UOT750" s="479"/>
      <c r="UOU750" s="479"/>
      <c r="UOV750" s="479"/>
      <c r="UOW750" s="479"/>
      <c r="UOX750" s="479"/>
      <c r="UOY750" s="479"/>
      <c r="UOZ750" s="479"/>
      <c r="UPA750" s="479"/>
      <c r="UPB750" s="479"/>
      <c r="UPC750" s="479"/>
      <c r="UPD750" s="479"/>
      <c r="UPE750" s="479"/>
      <c r="UPF750" s="479"/>
      <c r="UPG750" s="479"/>
      <c r="UPH750" s="479"/>
      <c r="UPI750" s="479"/>
      <c r="UPJ750" s="479"/>
      <c r="UPK750" s="479"/>
      <c r="UPL750" s="479"/>
      <c r="UPM750" s="479"/>
      <c r="UPN750" s="479"/>
      <c r="UPO750" s="479"/>
      <c r="UPP750" s="479"/>
      <c r="UPQ750" s="479"/>
      <c r="UPR750" s="479"/>
      <c r="UPS750" s="479"/>
      <c r="UPT750" s="479"/>
      <c r="UPU750" s="479"/>
      <c r="UPV750" s="479"/>
      <c r="UPW750" s="479"/>
      <c r="UPX750" s="479"/>
      <c r="UPY750" s="479"/>
      <c r="UPZ750" s="479"/>
      <c r="UQA750" s="479"/>
      <c r="UQB750" s="479"/>
      <c r="UQC750" s="479"/>
      <c r="UQD750" s="479"/>
      <c r="UQE750" s="479"/>
      <c r="UQF750" s="479"/>
      <c r="UQG750" s="479"/>
      <c r="UQH750" s="479"/>
      <c r="UQI750" s="479"/>
      <c r="UQJ750" s="479"/>
      <c r="UQK750" s="479"/>
      <c r="UQL750" s="479"/>
      <c r="UQM750" s="479"/>
      <c r="UQN750" s="479"/>
      <c r="UQO750" s="479"/>
      <c r="UQP750" s="479"/>
      <c r="UQQ750" s="479"/>
      <c r="UQR750" s="479"/>
      <c r="UQS750" s="479"/>
      <c r="UQT750" s="479"/>
      <c r="UQU750" s="479"/>
      <c r="UQV750" s="479"/>
      <c r="UQW750" s="479"/>
      <c r="UQX750" s="479"/>
      <c r="UQY750" s="479"/>
      <c r="UQZ750" s="479"/>
      <c r="URA750" s="479"/>
      <c r="URB750" s="479"/>
      <c r="URC750" s="479"/>
      <c r="URD750" s="479"/>
      <c r="URE750" s="479"/>
      <c r="URF750" s="479"/>
      <c r="URG750" s="479"/>
      <c r="URH750" s="479"/>
      <c r="URI750" s="479"/>
      <c r="URJ750" s="479"/>
      <c r="URK750" s="479"/>
      <c r="URL750" s="479"/>
      <c r="URM750" s="479"/>
      <c r="URN750" s="479"/>
      <c r="URO750" s="479"/>
      <c r="URP750" s="479"/>
      <c r="URQ750" s="479"/>
      <c r="URR750" s="479"/>
      <c r="URS750" s="479"/>
      <c r="URT750" s="479"/>
      <c r="URU750" s="479"/>
      <c r="URV750" s="479"/>
      <c r="URW750" s="479"/>
      <c r="URX750" s="479"/>
      <c r="URY750" s="479"/>
      <c r="URZ750" s="479"/>
      <c r="USA750" s="479"/>
      <c r="USB750" s="479"/>
      <c r="USC750" s="479"/>
      <c r="USD750" s="479"/>
      <c r="USE750" s="479"/>
      <c r="USF750" s="479"/>
      <c r="USG750" s="479"/>
      <c r="USH750" s="479"/>
      <c r="USI750" s="479"/>
      <c r="USJ750" s="479"/>
      <c r="USK750" s="479"/>
      <c r="USL750" s="479"/>
      <c r="USM750" s="479"/>
      <c r="USN750" s="479"/>
      <c r="USO750" s="479"/>
      <c r="USP750" s="479"/>
      <c r="USQ750" s="479"/>
      <c r="USR750" s="479"/>
      <c r="USS750" s="479"/>
      <c r="UST750" s="479"/>
      <c r="USU750" s="479"/>
      <c r="USV750" s="479"/>
      <c r="USW750" s="479"/>
      <c r="USX750" s="479"/>
      <c r="USY750" s="479"/>
      <c r="USZ750" s="479"/>
      <c r="UTA750" s="479"/>
      <c r="UTB750" s="479"/>
      <c r="UTC750" s="479"/>
      <c r="UTD750" s="479"/>
      <c r="UTE750" s="479"/>
      <c r="UTF750" s="479"/>
      <c r="UTG750" s="479"/>
      <c r="UTH750" s="479"/>
      <c r="UTI750" s="479"/>
      <c r="UTJ750" s="479"/>
      <c r="UTK750" s="479"/>
      <c r="UTL750" s="479"/>
      <c r="UTM750" s="479"/>
      <c r="UTN750" s="479"/>
      <c r="UTO750" s="479"/>
      <c r="UTP750" s="479"/>
      <c r="UTQ750" s="479"/>
      <c r="UTR750" s="479"/>
      <c r="UTS750" s="479"/>
      <c r="UTT750" s="479"/>
      <c r="UTU750" s="479"/>
      <c r="UTV750" s="479"/>
      <c r="UTW750" s="479"/>
      <c r="UTX750" s="479"/>
      <c r="UTY750" s="479"/>
      <c r="UTZ750" s="479"/>
      <c r="UUA750" s="479"/>
      <c r="UUB750" s="479"/>
      <c r="UUC750" s="479"/>
      <c r="UUD750" s="479"/>
      <c r="UUE750" s="479"/>
      <c r="UUF750" s="479"/>
      <c r="UUG750" s="479"/>
      <c r="UUH750" s="479"/>
      <c r="UUI750" s="479"/>
      <c r="UUJ750" s="479"/>
      <c r="UUK750" s="479"/>
      <c r="UUL750" s="479"/>
      <c r="UUM750" s="479"/>
      <c r="UUN750" s="479"/>
      <c r="UUO750" s="479"/>
      <c r="UUP750" s="479"/>
      <c r="UUQ750" s="479"/>
      <c r="UUR750" s="479"/>
      <c r="UUS750" s="479"/>
      <c r="UUT750" s="479"/>
      <c r="UUU750" s="479"/>
      <c r="UUV750" s="479"/>
      <c r="UUW750" s="479"/>
      <c r="UUX750" s="479"/>
      <c r="UUY750" s="479"/>
      <c r="UUZ750" s="479"/>
      <c r="UVA750" s="479"/>
      <c r="UVB750" s="479"/>
      <c r="UVC750" s="479"/>
      <c r="UVD750" s="479"/>
      <c r="UVE750" s="479"/>
      <c r="UVF750" s="479"/>
      <c r="UVG750" s="479"/>
      <c r="UVH750" s="479"/>
      <c r="UVI750" s="479"/>
      <c r="UVJ750" s="479"/>
      <c r="UVK750" s="479"/>
      <c r="UVL750" s="479"/>
      <c r="UVM750" s="479"/>
      <c r="UVN750" s="479"/>
      <c r="UVO750" s="479"/>
      <c r="UVP750" s="479"/>
      <c r="UVQ750" s="479"/>
      <c r="UVR750" s="479"/>
      <c r="UVS750" s="479"/>
      <c r="UVT750" s="479"/>
      <c r="UVU750" s="479"/>
      <c r="UVV750" s="479"/>
      <c r="UVW750" s="479"/>
      <c r="UVX750" s="479"/>
      <c r="UVY750" s="479"/>
      <c r="UVZ750" s="479"/>
      <c r="UWA750" s="479"/>
      <c r="UWB750" s="479"/>
      <c r="UWC750" s="479"/>
      <c r="UWD750" s="479"/>
      <c r="UWE750" s="479"/>
      <c r="UWF750" s="479"/>
      <c r="UWG750" s="479"/>
      <c r="UWH750" s="479"/>
      <c r="UWI750" s="479"/>
      <c r="UWJ750" s="479"/>
      <c r="UWK750" s="479"/>
      <c r="UWL750" s="479"/>
      <c r="UWM750" s="479"/>
      <c r="UWN750" s="479"/>
      <c r="UWO750" s="479"/>
      <c r="UWP750" s="479"/>
      <c r="UWQ750" s="479"/>
      <c r="UWR750" s="479"/>
      <c r="UWS750" s="479"/>
      <c r="UWT750" s="479"/>
      <c r="UWU750" s="479"/>
      <c r="UWV750" s="479"/>
      <c r="UWW750" s="479"/>
      <c r="UWX750" s="479"/>
      <c r="UWY750" s="479"/>
      <c r="UWZ750" s="479"/>
      <c r="UXA750" s="479"/>
      <c r="UXB750" s="479"/>
      <c r="UXC750" s="479"/>
      <c r="UXD750" s="479"/>
      <c r="UXE750" s="479"/>
      <c r="UXF750" s="479"/>
      <c r="UXG750" s="479"/>
      <c r="UXH750" s="479"/>
      <c r="UXI750" s="479"/>
      <c r="UXJ750" s="479"/>
      <c r="UXK750" s="479"/>
      <c r="UXL750" s="479"/>
      <c r="UXM750" s="479"/>
      <c r="UXN750" s="479"/>
      <c r="UXO750" s="479"/>
      <c r="UXP750" s="479"/>
      <c r="UXQ750" s="479"/>
      <c r="UXR750" s="479"/>
      <c r="UXS750" s="479"/>
      <c r="UXT750" s="479"/>
      <c r="UXU750" s="479"/>
      <c r="UXV750" s="479"/>
      <c r="UXW750" s="479"/>
      <c r="UXX750" s="479"/>
      <c r="UXY750" s="479"/>
      <c r="UXZ750" s="479"/>
      <c r="UYA750" s="479"/>
      <c r="UYB750" s="479"/>
      <c r="UYC750" s="479"/>
      <c r="UYD750" s="479"/>
      <c r="UYE750" s="479"/>
      <c r="UYF750" s="479"/>
      <c r="UYG750" s="479"/>
      <c r="UYH750" s="479"/>
      <c r="UYI750" s="479"/>
      <c r="UYJ750" s="479"/>
      <c r="UYK750" s="479"/>
      <c r="UYL750" s="479"/>
      <c r="UYM750" s="479"/>
      <c r="UYN750" s="479"/>
      <c r="UYO750" s="479"/>
      <c r="UYP750" s="479"/>
      <c r="UYQ750" s="479"/>
      <c r="UYR750" s="479"/>
      <c r="UYS750" s="479"/>
      <c r="UYT750" s="479"/>
      <c r="UYU750" s="479"/>
      <c r="UYV750" s="479"/>
      <c r="UYW750" s="479"/>
      <c r="UYX750" s="479"/>
      <c r="UYY750" s="479"/>
      <c r="UYZ750" s="479"/>
      <c r="UZA750" s="479"/>
      <c r="UZB750" s="479"/>
      <c r="UZC750" s="479"/>
      <c r="UZD750" s="479"/>
      <c r="UZE750" s="479"/>
      <c r="UZF750" s="479"/>
      <c r="UZG750" s="479"/>
      <c r="UZH750" s="479"/>
      <c r="UZI750" s="479"/>
      <c r="UZJ750" s="479"/>
      <c r="UZK750" s="479"/>
      <c r="UZL750" s="479"/>
      <c r="UZM750" s="479"/>
      <c r="UZN750" s="479"/>
      <c r="UZO750" s="479"/>
      <c r="UZP750" s="479"/>
      <c r="UZQ750" s="479"/>
      <c r="UZR750" s="479"/>
      <c r="UZS750" s="479"/>
      <c r="UZT750" s="479"/>
      <c r="UZU750" s="479"/>
      <c r="UZV750" s="479"/>
      <c r="UZW750" s="479"/>
      <c r="UZX750" s="479"/>
      <c r="UZY750" s="479"/>
      <c r="UZZ750" s="479"/>
      <c r="VAA750" s="479"/>
      <c r="VAB750" s="479"/>
      <c r="VAC750" s="479"/>
      <c r="VAD750" s="479"/>
      <c r="VAE750" s="479"/>
      <c r="VAF750" s="479"/>
      <c r="VAG750" s="479"/>
      <c r="VAH750" s="479"/>
      <c r="VAI750" s="479"/>
      <c r="VAJ750" s="479"/>
      <c r="VAK750" s="479"/>
      <c r="VAL750" s="479"/>
      <c r="VAM750" s="479"/>
      <c r="VAN750" s="479"/>
      <c r="VAO750" s="479"/>
      <c r="VAP750" s="479"/>
      <c r="VAQ750" s="479"/>
      <c r="VAR750" s="479"/>
      <c r="VAS750" s="479"/>
      <c r="VAT750" s="479"/>
      <c r="VAU750" s="479"/>
      <c r="VAV750" s="479"/>
      <c r="VAW750" s="479"/>
      <c r="VAX750" s="479"/>
      <c r="VAY750" s="479"/>
      <c r="VAZ750" s="479"/>
      <c r="VBA750" s="479"/>
      <c r="VBB750" s="479"/>
      <c r="VBC750" s="479"/>
      <c r="VBD750" s="479"/>
      <c r="VBE750" s="479"/>
      <c r="VBF750" s="479"/>
      <c r="VBG750" s="479"/>
      <c r="VBH750" s="479"/>
      <c r="VBI750" s="479"/>
      <c r="VBJ750" s="479"/>
      <c r="VBK750" s="479"/>
      <c r="VBL750" s="479"/>
      <c r="VBM750" s="479"/>
      <c r="VBN750" s="479"/>
      <c r="VBO750" s="479"/>
      <c r="VBP750" s="479"/>
      <c r="VBQ750" s="479"/>
      <c r="VBR750" s="479"/>
      <c r="VBS750" s="479"/>
      <c r="VBT750" s="479"/>
      <c r="VBU750" s="479"/>
      <c r="VBV750" s="479"/>
      <c r="VBW750" s="479"/>
      <c r="VBX750" s="479"/>
      <c r="VBY750" s="479"/>
      <c r="VBZ750" s="479"/>
      <c r="VCA750" s="479"/>
      <c r="VCB750" s="479"/>
      <c r="VCC750" s="479"/>
      <c r="VCD750" s="479"/>
      <c r="VCE750" s="479"/>
      <c r="VCF750" s="479"/>
      <c r="VCG750" s="479"/>
      <c r="VCH750" s="479"/>
      <c r="VCI750" s="479"/>
      <c r="VCJ750" s="479"/>
      <c r="VCK750" s="479"/>
      <c r="VCL750" s="479"/>
      <c r="VCM750" s="479"/>
      <c r="VCN750" s="479"/>
      <c r="VCO750" s="479"/>
      <c r="VCP750" s="479"/>
      <c r="VCQ750" s="479"/>
      <c r="VCR750" s="479"/>
      <c r="VCS750" s="479"/>
      <c r="VCT750" s="479"/>
      <c r="VCU750" s="479"/>
      <c r="VCV750" s="479"/>
      <c r="VCW750" s="479"/>
      <c r="VCX750" s="479"/>
      <c r="VCY750" s="479"/>
      <c r="VCZ750" s="479"/>
      <c r="VDA750" s="479"/>
      <c r="VDB750" s="479"/>
      <c r="VDC750" s="479"/>
      <c r="VDD750" s="479"/>
      <c r="VDE750" s="479"/>
      <c r="VDF750" s="479"/>
      <c r="VDG750" s="479"/>
      <c r="VDH750" s="479"/>
      <c r="VDI750" s="479"/>
      <c r="VDJ750" s="479"/>
      <c r="VDK750" s="479"/>
      <c r="VDL750" s="479"/>
      <c r="VDM750" s="479"/>
      <c r="VDN750" s="479"/>
      <c r="VDO750" s="479"/>
      <c r="VDP750" s="479"/>
      <c r="VDQ750" s="479"/>
      <c r="VDR750" s="479"/>
      <c r="VDS750" s="479"/>
      <c r="VDT750" s="479"/>
      <c r="VDU750" s="479"/>
      <c r="VDV750" s="479"/>
      <c r="VDW750" s="479"/>
      <c r="VDX750" s="479"/>
      <c r="VDY750" s="479"/>
      <c r="VDZ750" s="479"/>
      <c r="VEA750" s="479"/>
      <c r="VEB750" s="479"/>
      <c r="VEC750" s="479"/>
      <c r="VED750" s="479"/>
      <c r="VEE750" s="479"/>
      <c r="VEF750" s="479"/>
      <c r="VEG750" s="479"/>
      <c r="VEH750" s="479"/>
      <c r="VEI750" s="479"/>
      <c r="VEJ750" s="479"/>
      <c r="VEK750" s="479"/>
      <c r="VEL750" s="479"/>
      <c r="VEM750" s="479"/>
      <c r="VEN750" s="479"/>
      <c r="VEO750" s="479"/>
      <c r="VEP750" s="479"/>
      <c r="VEQ750" s="479"/>
      <c r="VER750" s="479"/>
      <c r="VES750" s="479"/>
      <c r="VET750" s="479"/>
      <c r="VEU750" s="479"/>
      <c r="VEV750" s="479"/>
      <c r="VEW750" s="479"/>
      <c r="VEX750" s="479"/>
      <c r="VEY750" s="479"/>
      <c r="VEZ750" s="479"/>
      <c r="VFA750" s="479"/>
      <c r="VFB750" s="479"/>
      <c r="VFC750" s="479"/>
      <c r="VFD750" s="479"/>
      <c r="VFE750" s="479"/>
      <c r="VFF750" s="479"/>
      <c r="VFG750" s="479"/>
      <c r="VFH750" s="479"/>
      <c r="VFI750" s="479"/>
      <c r="VFJ750" s="479"/>
      <c r="VFK750" s="479"/>
      <c r="VFL750" s="479"/>
      <c r="VFM750" s="479"/>
      <c r="VFN750" s="479"/>
      <c r="VFO750" s="479"/>
      <c r="VFP750" s="479"/>
      <c r="VFQ750" s="479"/>
      <c r="VFR750" s="479"/>
      <c r="VFS750" s="479"/>
      <c r="VFT750" s="479"/>
      <c r="VFU750" s="479"/>
      <c r="VFV750" s="479"/>
      <c r="VFW750" s="479"/>
      <c r="VFX750" s="479"/>
      <c r="VFY750" s="479"/>
      <c r="VFZ750" s="479"/>
      <c r="VGA750" s="479"/>
      <c r="VGB750" s="479"/>
      <c r="VGC750" s="479"/>
      <c r="VGD750" s="479"/>
      <c r="VGE750" s="479"/>
      <c r="VGF750" s="479"/>
      <c r="VGG750" s="479"/>
      <c r="VGH750" s="479"/>
      <c r="VGI750" s="479"/>
      <c r="VGJ750" s="479"/>
      <c r="VGK750" s="479"/>
      <c r="VGL750" s="479"/>
      <c r="VGM750" s="479"/>
      <c r="VGN750" s="479"/>
      <c r="VGO750" s="479"/>
      <c r="VGP750" s="479"/>
      <c r="VGQ750" s="479"/>
      <c r="VGR750" s="479"/>
      <c r="VGS750" s="479"/>
      <c r="VGT750" s="479"/>
      <c r="VGU750" s="479"/>
      <c r="VGV750" s="479"/>
      <c r="VGW750" s="479"/>
      <c r="VGX750" s="479"/>
      <c r="VGY750" s="479"/>
      <c r="VGZ750" s="479"/>
      <c r="VHA750" s="479"/>
      <c r="VHB750" s="479"/>
      <c r="VHC750" s="479"/>
      <c r="VHD750" s="479"/>
      <c r="VHE750" s="479"/>
      <c r="VHF750" s="479"/>
      <c r="VHG750" s="479"/>
      <c r="VHH750" s="479"/>
      <c r="VHI750" s="479"/>
      <c r="VHJ750" s="479"/>
      <c r="VHK750" s="479"/>
      <c r="VHL750" s="479"/>
      <c r="VHM750" s="479"/>
      <c r="VHN750" s="479"/>
      <c r="VHO750" s="479"/>
      <c r="VHP750" s="479"/>
      <c r="VHQ750" s="479"/>
      <c r="VHR750" s="479"/>
      <c r="VHS750" s="479"/>
      <c r="VHT750" s="479"/>
      <c r="VHU750" s="479"/>
      <c r="VHV750" s="479"/>
      <c r="VHW750" s="479"/>
      <c r="VHX750" s="479"/>
      <c r="VHY750" s="479"/>
      <c r="VHZ750" s="479"/>
      <c r="VIA750" s="479"/>
      <c r="VIB750" s="479"/>
      <c r="VIC750" s="479"/>
      <c r="VID750" s="479"/>
      <c r="VIE750" s="479"/>
      <c r="VIF750" s="479"/>
      <c r="VIG750" s="479"/>
      <c r="VIH750" s="479"/>
      <c r="VII750" s="479"/>
      <c r="VIJ750" s="479"/>
      <c r="VIK750" s="479"/>
      <c r="VIL750" s="479"/>
      <c r="VIM750" s="479"/>
      <c r="VIN750" s="479"/>
      <c r="VIO750" s="479"/>
      <c r="VIP750" s="479"/>
      <c r="VIQ750" s="479"/>
      <c r="VIR750" s="479"/>
      <c r="VIS750" s="479"/>
      <c r="VIT750" s="479"/>
      <c r="VIU750" s="479"/>
      <c r="VIV750" s="479"/>
      <c r="VIW750" s="479"/>
      <c r="VIX750" s="479"/>
      <c r="VIY750" s="479"/>
      <c r="VIZ750" s="479"/>
      <c r="VJA750" s="479"/>
      <c r="VJB750" s="479"/>
      <c r="VJC750" s="479"/>
      <c r="VJD750" s="479"/>
      <c r="VJE750" s="479"/>
      <c r="VJF750" s="479"/>
      <c r="VJG750" s="479"/>
      <c r="VJH750" s="479"/>
      <c r="VJI750" s="479"/>
      <c r="VJJ750" s="479"/>
      <c r="VJK750" s="479"/>
      <c r="VJL750" s="479"/>
      <c r="VJM750" s="479"/>
      <c r="VJN750" s="479"/>
      <c r="VJO750" s="479"/>
      <c r="VJP750" s="479"/>
      <c r="VJQ750" s="479"/>
      <c r="VJR750" s="479"/>
      <c r="VJS750" s="479"/>
      <c r="VJT750" s="479"/>
      <c r="VJU750" s="479"/>
      <c r="VJV750" s="479"/>
      <c r="VJW750" s="479"/>
      <c r="VJX750" s="479"/>
      <c r="VJY750" s="479"/>
      <c r="VJZ750" s="479"/>
      <c r="VKA750" s="479"/>
      <c r="VKB750" s="479"/>
      <c r="VKC750" s="479"/>
      <c r="VKD750" s="479"/>
      <c r="VKE750" s="479"/>
      <c r="VKF750" s="479"/>
      <c r="VKG750" s="479"/>
      <c r="VKH750" s="479"/>
      <c r="VKI750" s="479"/>
      <c r="VKJ750" s="479"/>
      <c r="VKK750" s="479"/>
      <c r="VKL750" s="479"/>
      <c r="VKM750" s="479"/>
      <c r="VKN750" s="479"/>
      <c r="VKO750" s="479"/>
      <c r="VKP750" s="479"/>
      <c r="VKQ750" s="479"/>
      <c r="VKR750" s="479"/>
      <c r="VKS750" s="479"/>
      <c r="VKT750" s="479"/>
      <c r="VKU750" s="479"/>
      <c r="VKV750" s="479"/>
      <c r="VKW750" s="479"/>
      <c r="VKX750" s="479"/>
      <c r="VKY750" s="479"/>
      <c r="VKZ750" s="479"/>
      <c r="VLA750" s="479"/>
      <c r="VLB750" s="479"/>
      <c r="VLC750" s="479"/>
      <c r="VLD750" s="479"/>
      <c r="VLE750" s="479"/>
      <c r="VLF750" s="479"/>
      <c r="VLG750" s="479"/>
      <c r="VLH750" s="479"/>
      <c r="VLI750" s="479"/>
      <c r="VLJ750" s="479"/>
      <c r="VLK750" s="479"/>
      <c r="VLL750" s="479"/>
      <c r="VLM750" s="479"/>
      <c r="VLN750" s="479"/>
      <c r="VLO750" s="479"/>
      <c r="VLP750" s="479"/>
      <c r="VLQ750" s="479"/>
      <c r="VLR750" s="479"/>
      <c r="VLS750" s="479"/>
      <c r="VLT750" s="479"/>
      <c r="VLU750" s="479"/>
      <c r="VLV750" s="479"/>
      <c r="VLW750" s="479"/>
      <c r="VLX750" s="479"/>
      <c r="VLY750" s="479"/>
      <c r="VLZ750" s="479"/>
      <c r="VMA750" s="479"/>
      <c r="VMB750" s="479"/>
      <c r="VMC750" s="479"/>
      <c r="VMD750" s="479"/>
      <c r="VME750" s="479"/>
      <c r="VMF750" s="479"/>
      <c r="VMG750" s="479"/>
      <c r="VMH750" s="479"/>
      <c r="VMI750" s="479"/>
      <c r="VMJ750" s="479"/>
      <c r="VMK750" s="479"/>
      <c r="VML750" s="479"/>
      <c r="VMM750" s="479"/>
      <c r="VMN750" s="479"/>
      <c r="VMO750" s="479"/>
      <c r="VMP750" s="479"/>
      <c r="VMQ750" s="479"/>
      <c r="VMR750" s="479"/>
      <c r="VMS750" s="479"/>
      <c r="VMT750" s="479"/>
      <c r="VMU750" s="479"/>
      <c r="VMV750" s="479"/>
      <c r="VMW750" s="479"/>
      <c r="VMX750" s="479"/>
      <c r="VMY750" s="479"/>
      <c r="VMZ750" s="479"/>
      <c r="VNA750" s="479"/>
      <c r="VNB750" s="479"/>
      <c r="VNC750" s="479"/>
      <c r="VND750" s="479"/>
      <c r="VNE750" s="479"/>
      <c r="VNF750" s="479"/>
      <c r="VNG750" s="479"/>
      <c r="VNH750" s="479"/>
      <c r="VNI750" s="479"/>
      <c r="VNJ750" s="479"/>
      <c r="VNK750" s="479"/>
      <c r="VNL750" s="479"/>
      <c r="VNM750" s="479"/>
      <c r="VNN750" s="479"/>
      <c r="VNO750" s="479"/>
      <c r="VNP750" s="479"/>
      <c r="VNQ750" s="479"/>
      <c r="VNR750" s="479"/>
      <c r="VNS750" s="479"/>
      <c r="VNT750" s="479"/>
      <c r="VNU750" s="479"/>
      <c r="VNV750" s="479"/>
      <c r="VNW750" s="479"/>
      <c r="VNX750" s="479"/>
      <c r="VNY750" s="479"/>
      <c r="VNZ750" s="479"/>
      <c r="VOA750" s="479"/>
      <c r="VOB750" s="479"/>
      <c r="VOC750" s="479"/>
      <c r="VOD750" s="479"/>
      <c r="VOE750" s="479"/>
      <c r="VOF750" s="479"/>
      <c r="VOG750" s="479"/>
      <c r="VOH750" s="479"/>
      <c r="VOI750" s="479"/>
      <c r="VOJ750" s="479"/>
      <c r="VOK750" s="479"/>
      <c r="VOL750" s="479"/>
      <c r="VOM750" s="479"/>
      <c r="VON750" s="479"/>
      <c r="VOO750" s="479"/>
      <c r="VOP750" s="479"/>
      <c r="VOQ750" s="479"/>
      <c r="VOR750" s="479"/>
      <c r="VOS750" s="479"/>
      <c r="VOT750" s="479"/>
      <c r="VOU750" s="479"/>
      <c r="VOV750" s="479"/>
      <c r="VOW750" s="479"/>
      <c r="VOX750" s="479"/>
      <c r="VOY750" s="479"/>
      <c r="VOZ750" s="479"/>
      <c r="VPA750" s="479"/>
      <c r="VPB750" s="479"/>
      <c r="VPC750" s="479"/>
      <c r="VPD750" s="479"/>
      <c r="VPE750" s="479"/>
      <c r="VPF750" s="479"/>
      <c r="VPG750" s="479"/>
      <c r="VPH750" s="479"/>
      <c r="VPI750" s="479"/>
      <c r="VPJ750" s="479"/>
      <c r="VPK750" s="479"/>
      <c r="VPL750" s="479"/>
      <c r="VPM750" s="479"/>
      <c r="VPN750" s="479"/>
      <c r="VPO750" s="479"/>
      <c r="VPP750" s="479"/>
      <c r="VPQ750" s="479"/>
      <c r="VPR750" s="479"/>
      <c r="VPS750" s="479"/>
      <c r="VPT750" s="479"/>
      <c r="VPU750" s="479"/>
      <c r="VPV750" s="479"/>
      <c r="VPW750" s="479"/>
      <c r="VPX750" s="479"/>
      <c r="VPY750" s="479"/>
      <c r="VPZ750" s="479"/>
      <c r="VQA750" s="479"/>
      <c r="VQB750" s="479"/>
      <c r="VQC750" s="479"/>
      <c r="VQD750" s="479"/>
      <c r="VQE750" s="479"/>
      <c r="VQF750" s="479"/>
      <c r="VQG750" s="479"/>
      <c r="VQH750" s="479"/>
      <c r="VQI750" s="479"/>
      <c r="VQJ750" s="479"/>
      <c r="VQK750" s="479"/>
      <c r="VQL750" s="479"/>
      <c r="VQM750" s="479"/>
      <c r="VQN750" s="479"/>
      <c r="VQO750" s="479"/>
      <c r="VQP750" s="479"/>
      <c r="VQQ750" s="479"/>
      <c r="VQR750" s="479"/>
      <c r="VQS750" s="479"/>
      <c r="VQT750" s="479"/>
      <c r="VQU750" s="479"/>
      <c r="VQV750" s="479"/>
      <c r="VQW750" s="479"/>
      <c r="VQX750" s="479"/>
      <c r="VQY750" s="479"/>
      <c r="VQZ750" s="479"/>
      <c r="VRA750" s="479"/>
      <c r="VRB750" s="479"/>
      <c r="VRC750" s="479"/>
      <c r="VRD750" s="479"/>
      <c r="VRE750" s="479"/>
      <c r="VRF750" s="479"/>
      <c r="VRG750" s="479"/>
      <c r="VRH750" s="479"/>
      <c r="VRI750" s="479"/>
      <c r="VRJ750" s="479"/>
      <c r="VRK750" s="479"/>
      <c r="VRL750" s="479"/>
      <c r="VRM750" s="479"/>
      <c r="VRN750" s="479"/>
      <c r="VRO750" s="479"/>
      <c r="VRP750" s="479"/>
      <c r="VRQ750" s="479"/>
      <c r="VRR750" s="479"/>
      <c r="VRS750" s="479"/>
      <c r="VRT750" s="479"/>
      <c r="VRU750" s="479"/>
      <c r="VRV750" s="479"/>
      <c r="VRW750" s="479"/>
      <c r="VRX750" s="479"/>
      <c r="VRY750" s="479"/>
      <c r="VRZ750" s="479"/>
      <c r="VSA750" s="479"/>
      <c r="VSB750" s="479"/>
      <c r="VSC750" s="479"/>
      <c r="VSD750" s="479"/>
      <c r="VSE750" s="479"/>
      <c r="VSF750" s="479"/>
      <c r="VSG750" s="479"/>
      <c r="VSH750" s="479"/>
      <c r="VSI750" s="479"/>
      <c r="VSJ750" s="479"/>
      <c r="VSK750" s="479"/>
      <c r="VSL750" s="479"/>
      <c r="VSM750" s="479"/>
      <c r="VSN750" s="479"/>
      <c r="VSO750" s="479"/>
      <c r="VSP750" s="479"/>
      <c r="VSQ750" s="479"/>
      <c r="VSR750" s="479"/>
      <c r="VSS750" s="479"/>
      <c r="VST750" s="479"/>
      <c r="VSU750" s="479"/>
      <c r="VSV750" s="479"/>
      <c r="VSW750" s="479"/>
      <c r="VSX750" s="479"/>
      <c r="VSY750" s="479"/>
      <c r="VSZ750" s="479"/>
      <c r="VTA750" s="479"/>
      <c r="VTB750" s="479"/>
      <c r="VTC750" s="479"/>
      <c r="VTD750" s="479"/>
      <c r="VTE750" s="479"/>
      <c r="VTF750" s="479"/>
      <c r="VTG750" s="479"/>
      <c r="VTH750" s="479"/>
      <c r="VTI750" s="479"/>
      <c r="VTJ750" s="479"/>
      <c r="VTK750" s="479"/>
      <c r="VTL750" s="479"/>
      <c r="VTM750" s="479"/>
      <c r="VTN750" s="479"/>
      <c r="VTO750" s="479"/>
      <c r="VTP750" s="479"/>
      <c r="VTQ750" s="479"/>
      <c r="VTR750" s="479"/>
      <c r="VTS750" s="479"/>
      <c r="VTT750" s="479"/>
      <c r="VTU750" s="479"/>
      <c r="VTV750" s="479"/>
      <c r="VTW750" s="479"/>
      <c r="VTX750" s="479"/>
      <c r="VTY750" s="479"/>
      <c r="VTZ750" s="479"/>
      <c r="VUA750" s="479"/>
      <c r="VUB750" s="479"/>
      <c r="VUC750" s="479"/>
      <c r="VUD750" s="479"/>
      <c r="VUE750" s="479"/>
      <c r="VUF750" s="479"/>
      <c r="VUG750" s="479"/>
      <c r="VUH750" s="479"/>
      <c r="VUI750" s="479"/>
      <c r="VUJ750" s="479"/>
      <c r="VUK750" s="479"/>
      <c r="VUL750" s="479"/>
      <c r="VUM750" s="479"/>
      <c r="VUN750" s="479"/>
      <c r="VUO750" s="479"/>
      <c r="VUP750" s="479"/>
      <c r="VUQ750" s="479"/>
      <c r="VUR750" s="479"/>
      <c r="VUS750" s="479"/>
      <c r="VUT750" s="479"/>
      <c r="VUU750" s="479"/>
      <c r="VUV750" s="479"/>
      <c r="VUW750" s="479"/>
      <c r="VUX750" s="479"/>
      <c r="VUY750" s="479"/>
      <c r="VUZ750" s="479"/>
      <c r="VVA750" s="479"/>
      <c r="VVB750" s="479"/>
      <c r="VVC750" s="479"/>
      <c r="VVD750" s="479"/>
      <c r="VVE750" s="479"/>
      <c r="VVF750" s="479"/>
      <c r="VVG750" s="479"/>
      <c r="VVH750" s="479"/>
      <c r="VVI750" s="479"/>
      <c r="VVJ750" s="479"/>
      <c r="VVK750" s="479"/>
      <c r="VVL750" s="479"/>
      <c r="VVM750" s="479"/>
      <c r="VVN750" s="479"/>
      <c r="VVO750" s="479"/>
      <c r="VVP750" s="479"/>
      <c r="VVQ750" s="479"/>
      <c r="VVR750" s="479"/>
      <c r="VVS750" s="479"/>
      <c r="VVT750" s="479"/>
      <c r="VVU750" s="479"/>
      <c r="VVV750" s="479"/>
      <c r="VVW750" s="479"/>
      <c r="VVX750" s="479"/>
      <c r="VVY750" s="479"/>
      <c r="VVZ750" s="479"/>
      <c r="VWA750" s="479"/>
      <c r="VWB750" s="479"/>
      <c r="VWC750" s="479"/>
      <c r="VWD750" s="479"/>
      <c r="VWE750" s="479"/>
      <c r="VWF750" s="479"/>
      <c r="VWG750" s="479"/>
      <c r="VWH750" s="479"/>
      <c r="VWI750" s="479"/>
      <c r="VWJ750" s="479"/>
      <c r="VWK750" s="479"/>
      <c r="VWL750" s="479"/>
      <c r="VWM750" s="479"/>
      <c r="VWN750" s="479"/>
      <c r="VWO750" s="479"/>
      <c r="VWP750" s="479"/>
      <c r="VWQ750" s="479"/>
      <c r="VWR750" s="479"/>
      <c r="VWS750" s="479"/>
      <c r="VWT750" s="479"/>
      <c r="VWU750" s="479"/>
      <c r="VWV750" s="479"/>
      <c r="VWW750" s="479"/>
      <c r="VWX750" s="479"/>
      <c r="VWY750" s="479"/>
      <c r="VWZ750" s="479"/>
      <c r="VXA750" s="479"/>
      <c r="VXB750" s="479"/>
      <c r="VXC750" s="479"/>
      <c r="VXD750" s="479"/>
      <c r="VXE750" s="479"/>
      <c r="VXF750" s="479"/>
      <c r="VXG750" s="479"/>
      <c r="VXH750" s="479"/>
      <c r="VXI750" s="479"/>
      <c r="VXJ750" s="479"/>
      <c r="VXK750" s="479"/>
      <c r="VXL750" s="479"/>
      <c r="VXM750" s="479"/>
      <c r="VXN750" s="479"/>
      <c r="VXO750" s="479"/>
      <c r="VXP750" s="479"/>
      <c r="VXQ750" s="479"/>
      <c r="VXR750" s="479"/>
      <c r="VXS750" s="479"/>
      <c r="VXT750" s="479"/>
      <c r="VXU750" s="479"/>
      <c r="VXV750" s="479"/>
      <c r="VXW750" s="479"/>
      <c r="VXX750" s="479"/>
      <c r="VXY750" s="479"/>
      <c r="VXZ750" s="479"/>
      <c r="VYA750" s="479"/>
      <c r="VYB750" s="479"/>
      <c r="VYC750" s="479"/>
      <c r="VYD750" s="479"/>
      <c r="VYE750" s="479"/>
      <c r="VYF750" s="479"/>
      <c r="VYG750" s="479"/>
      <c r="VYH750" s="479"/>
      <c r="VYI750" s="479"/>
      <c r="VYJ750" s="479"/>
      <c r="VYK750" s="479"/>
      <c r="VYL750" s="479"/>
      <c r="VYM750" s="479"/>
      <c r="VYN750" s="479"/>
      <c r="VYO750" s="479"/>
      <c r="VYP750" s="479"/>
      <c r="VYQ750" s="479"/>
      <c r="VYR750" s="479"/>
      <c r="VYS750" s="479"/>
      <c r="VYT750" s="479"/>
      <c r="VYU750" s="479"/>
      <c r="VYV750" s="479"/>
      <c r="VYW750" s="479"/>
      <c r="VYX750" s="479"/>
      <c r="VYY750" s="479"/>
      <c r="VYZ750" s="479"/>
      <c r="VZA750" s="479"/>
      <c r="VZB750" s="479"/>
      <c r="VZC750" s="479"/>
      <c r="VZD750" s="479"/>
      <c r="VZE750" s="479"/>
      <c r="VZF750" s="479"/>
      <c r="VZG750" s="479"/>
      <c r="VZH750" s="479"/>
      <c r="VZI750" s="479"/>
      <c r="VZJ750" s="479"/>
      <c r="VZK750" s="479"/>
      <c r="VZL750" s="479"/>
      <c r="VZM750" s="479"/>
      <c r="VZN750" s="479"/>
      <c r="VZO750" s="479"/>
      <c r="VZP750" s="479"/>
      <c r="VZQ750" s="479"/>
      <c r="VZR750" s="479"/>
      <c r="VZS750" s="479"/>
      <c r="VZT750" s="479"/>
      <c r="VZU750" s="479"/>
      <c r="VZV750" s="479"/>
      <c r="VZW750" s="479"/>
      <c r="VZX750" s="479"/>
      <c r="VZY750" s="479"/>
      <c r="VZZ750" s="479"/>
      <c r="WAA750" s="479"/>
      <c r="WAB750" s="479"/>
      <c r="WAC750" s="479"/>
      <c r="WAD750" s="479"/>
      <c r="WAE750" s="479"/>
      <c r="WAF750" s="479"/>
      <c r="WAG750" s="479"/>
      <c r="WAH750" s="479"/>
      <c r="WAI750" s="479"/>
      <c r="WAJ750" s="479"/>
      <c r="WAK750" s="479"/>
      <c r="WAL750" s="479"/>
      <c r="WAM750" s="479"/>
      <c r="WAN750" s="479"/>
      <c r="WAO750" s="479"/>
      <c r="WAP750" s="479"/>
      <c r="WAQ750" s="479"/>
      <c r="WAR750" s="479"/>
      <c r="WAS750" s="479"/>
      <c r="WAT750" s="479"/>
      <c r="WAU750" s="479"/>
      <c r="WAV750" s="479"/>
      <c r="WAW750" s="479"/>
      <c r="WAX750" s="479"/>
      <c r="WAY750" s="479"/>
      <c r="WAZ750" s="479"/>
      <c r="WBA750" s="479"/>
      <c r="WBB750" s="479"/>
      <c r="WBC750" s="479"/>
      <c r="WBD750" s="479"/>
      <c r="WBE750" s="479"/>
      <c r="WBF750" s="479"/>
      <c r="WBG750" s="479"/>
      <c r="WBH750" s="479"/>
      <c r="WBI750" s="479"/>
      <c r="WBJ750" s="479"/>
      <c r="WBK750" s="479"/>
      <c r="WBL750" s="479"/>
      <c r="WBM750" s="479"/>
      <c r="WBN750" s="479"/>
      <c r="WBO750" s="479"/>
      <c r="WBP750" s="479"/>
      <c r="WBQ750" s="479"/>
      <c r="WBR750" s="479"/>
      <c r="WBS750" s="479"/>
      <c r="WBT750" s="479"/>
      <c r="WBU750" s="479"/>
      <c r="WBV750" s="479"/>
      <c r="WBW750" s="479"/>
      <c r="WBX750" s="479"/>
      <c r="WBY750" s="479"/>
      <c r="WBZ750" s="479"/>
      <c r="WCA750" s="479"/>
      <c r="WCB750" s="479"/>
      <c r="WCC750" s="479"/>
      <c r="WCD750" s="479"/>
      <c r="WCE750" s="479"/>
      <c r="WCF750" s="479"/>
      <c r="WCG750" s="479"/>
      <c r="WCH750" s="479"/>
      <c r="WCI750" s="479"/>
      <c r="WCJ750" s="479"/>
      <c r="WCK750" s="479"/>
      <c r="WCL750" s="479"/>
      <c r="WCM750" s="479"/>
      <c r="WCN750" s="479"/>
      <c r="WCO750" s="479"/>
      <c r="WCP750" s="479"/>
      <c r="WCQ750" s="479"/>
      <c r="WCR750" s="479"/>
      <c r="WCS750" s="479"/>
      <c r="WCT750" s="479"/>
      <c r="WCU750" s="479"/>
      <c r="WCV750" s="479"/>
      <c r="WCW750" s="479"/>
      <c r="WCX750" s="479"/>
      <c r="WCY750" s="479"/>
      <c r="WCZ750" s="479"/>
      <c r="WDA750" s="479"/>
      <c r="WDB750" s="479"/>
      <c r="WDC750" s="479"/>
      <c r="WDD750" s="479"/>
      <c r="WDE750" s="479"/>
      <c r="WDF750" s="479"/>
      <c r="WDG750" s="479"/>
      <c r="WDH750" s="479"/>
      <c r="WDI750" s="479"/>
      <c r="WDJ750" s="479"/>
      <c r="WDK750" s="479"/>
      <c r="WDL750" s="479"/>
      <c r="WDM750" s="479"/>
      <c r="WDN750" s="479"/>
      <c r="WDO750" s="479"/>
      <c r="WDP750" s="479"/>
      <c r="WDQ750" s="479"/>
      <c r="WDR750" s="479"/>
      <c r="WDS750" s="479"/>
      <c r="WDT750" s="479"/>
      <c r="WDU750" s="479"/>
      <c r="WDV750" s="479"/>
      <c r="WDW750" s="479"/>
      <c r="WDX750" s="479"/>
      <c r="WDY750" s="479"/>
      <c r="WDZ750" s="479"/>
      <c r="WEA750" s="479"/>
      <c r="WEB750" s="479"/>
      <c r="WEC750" s="479"/>
      <c r="WED750" s="479"/>
      <c r="WEE750" s="479"/>
      <c r="WEF750" s="479"/>
      <c r="WEG750" s="479"/>
      <c r="WEH750" s="479"/>
      <c r="WEI750" s="479"/>
      <c r="WEJ750" s="479"/>
      <c r="WEK750" s="479"/>
      <c r="WEL750" s="479"/>
      <c r="WEM750" s="479"/>
      <c r="WEN750" s="479"/>
      <c r="WEO750" s="479"/>
      <c r="WEP750" s="479"/>
      <c r="WEQ750" s="479"/>
      <c r="WER750" s="479"/>
      <c r="WES750" s="479"/>
      <c r="WET750" s="479"/>
      <c r="WEU750" s="479"/>
      <c r="WEV750" s="479"/>
      <c r="WEW750" s="479"/>
      <c r="WEX750" s="479"/>
      <c r="WEY750" s="479"/>
      <c r="WEZ750" s="479"/>
      <c r="WFA750" s="479"/>
      <c r="WFB750" s="479"/>
      <c r="WFC750" s="479"/>
      <c r="WFD750" s="479"/>
      <c r="WFE750" s="479"/>
      <c r="WFF750" s="479"/>
      <c r="WFG750" s="479"/>
      <c r="WFH750" s="479"/>
      <c r="WFI750" s="479"/>
      <c r="WFJ750" s="479"/>
      <c r="WFK750" s="479"/>
      <c r="WFL750" s="479"/>
      <c r="WFM750" s="479"/>
      <c r="WFN750" s="479"/>
      <c r="WFO750" s="479"/>
      <c r="WFP750" s="479"/>
      <c r="WFQ750" s="479"/>
      <c r="WFR750" s="479"/>
      <c r="WFS750" s="479"/>
      <c r="WFT750" s="479"/>
      <c r="WFU750" s="479"/>
      <c r="WFV750" s="479"/>
      <c r="WFW750" s="479"/>
      <c r="WFX750" s="479"/>
      <c r="WFY750" s="479"/>
      <c r="WFZ750" s="479"/>
      <c r="WGA750" s="479"/>
      <c r="WGB750" s="479"/>
      <c r="WGC750" s="479"/>
      <c r="WGD750" s="479"/>
      <c r="WGE750" s="479"/>
      <c r="WGF750" s="479"/>
      <c r="WGG750" s="479"/>
      <c r="WGH750" s="479"/>
      <c r="WGI750" s="479"/>
      <c r="WGJ750" s="479"/>
      <c r="WGK750" s="479"/>
      <c r="WGL750" s="479"/>
      <c r="WGM750" s="479"/>
      <c r="WGN750" s="479"/>
      <c r="WGO750" s="479"/>
      <c r="WGP750" s="479"/>
      <c r="WGQ750" s="479"/>
      <c r="WGR750" s="479"/>
      <c r="WGS750" s="479"/>
      <c r="WGT750" s="479"/>
      <c r="WGU750" s="479"/>
      <c r="WGV750" s="479"/>
      <c r="WGW750" s="479"/>
      <c r="WGX750" s="479"/>
      <c r="WGY750" s="479"/>
      <c r="WGZ750" s="479"/>
      <c r="WHA750" s="479"/>
      <c r="WHB750" s="479"/>
      <c r="WHC750" s="479"/>
      <c r="WHD750" s="479"/>
      <c r="WHE750" s="479"/>
      <c r="WHF750" s="479"/>
      <c r="WHG750" s="479"/>
      <c r="WHH750" s="479"/>
      <c r="WHI750" s="479"/>
      <c r="WHJ750" s="479"/>
      <c r="WHK750" s="479"/>
      <c r="WHL750" s="479"/>
      <c r="WHM750" s="479"/>
      <c r="WHN750" s="479"/>
      <c r="WHO750" s="479"/>
      <c r="WHP750" s="479"/>
      <c r="WHQ750" s="479"/>
      <c r="WHR750" s="479"/>
      <c r="WHS750" s="479"/>
      <c r="WHT750" s="479"/>
      <c r="WHU750" s="479"/>
      <c r="WHV750" s="479"/>
      <c r="WHW750" s="479"/>
      <c r="WHX750" s="479"/>
      <c r="WHY750" s="479"/>
      <c r="WHZ750" s="479"/>
      <c r="WIA750" s="479"/>
      <c r="WIB750" s="479"/>
      <c r="WIC750" s="479"/>
      <c r="WID750" s="479"/>
      <c r="WIE750" s="479"/>
      <c r="WIF750" s="479"/>
      <c r="WIG750" s="479"/>
      <c r="WIH750" s="479"/>
      <c r="WII750" s="479"/>
      <c r="WIJ750" s="479"/>
      <c r="WIK750" s="479"/>
      <c r="WIL750" s="479"/>
      <c r="WIM750" s="479"/>
      <c r="WIN750" s="479"/>
      <c r="WIO750" s="479"/>
      <c r="WIP750" s="479"/>
      <c r="WIQ750" s="479"/>
      <c r="WIR750" s="479"/>
      <c r="WIS750" s="479"/>
      <c r="WIT750" s="479"/>
      <c r="WIU750" s="479"/>
      <c r="WIV750" s="479"/>
      <c r="WIW750" s="479"/>
      <c r="WIX750" s="479"/>
      <c r="WIY750" s="479"/>
      <c r="WIZ750" s="479"/>
      <c r="WJA750" s="479"/>
      <c r="WJB750" s="479"/>
      <c r="WJC750" s="479"/>
      <c r="WJD750" s="479"/>
      <c r="WJE750" s="479"/>
      <c r="WJF750" s="479"/>
      <c r="WJG750" s="479"/>
      <c r="WJH750" s="479"/>
      <c r="WJI750" s="479"/>
      <c r="WJJ750" s="479"/>
      <c r="WJK750" s="479"/>
      <c r="WJL750" s="479"/>
      <c r="WJM750" s="479"/>
      <c r="WJN750" s="479"/>
      <c r="WJO750" s="479"/>
      <c r="WJP750" s="479"/>
      <c r="WJQ750" s="479"/>
      <c r="WJR750" s="479"/>
      <c r="WJS750" s="479"/>
      <c r="WJT750" s="479"/>
      <c r="WJU750" s="479"/>
      <c r="WJV750" s="479"/>
      <c r="WJW750" s="479"/>
      <c r="WJX750" s="479"/>
      <c r="WJY750" s="479"/>
      <c r="WJZ750" s="479"/>
      <c r="WKA750" s="479"/>
      <c r="WKB750" s="479"/>
      <c r="WKC750" s="479"/>
      <c r="WKD750" s="479"/>
      <c r="WKE750" s="479"/>
      <c r="WKF750" s="479"/>
      <c r="WKG750" s="479"/>
      <c r="WKH750" s="479"/>
      <c r="WKI750" s="479"/>
      <c r="WKJ750" s="479"/>
      <c r="WKK750" s="479"/>
      <c r="WKL750" s="479"/>
      <c r="WKM750" s="479"/>
      <c r="WKN750" s="479"/>
      <c r="WKO750" s="479"/>
      <c r="WKP750" s="479"/>
      <c r="WKQ750" s="479"/>
      <c r="WKR750" s="479"/>
      <c r="WKS750" s="479"/>
      <c r="WKT750" s="479"/>
      <c r="WKU750" s="479"/>
      <c r="WKV750" s="479"/>
      <c r="WKW750" s="479"/>
      <c r="WKX750" s="479"/>
      <c r="WKY750" s="479"/>
      <c r="WKZ750" s="479"/>
      <c r="WLA750" s="479"/>
      <c r="WLB750" s="479"/>
      <c r="WLC750" s="479"/>
      <c r="WLD750" s="479"/>
      <c r="WLE750" s="479"/>
      <c r="WLF750" s="479"/>
      <c r="WLG750" s="479"/>
      <c r="WLH750" s="479"/>
      <c r="WLI750" s="479"/>
      <c r="WLJ750" s="479"/>
      <c r="WLK750" s="479"/>
      <c r="WLL750" s="479"/>
      <c r="WLM750" s="479"/>
      <c r="WLN750" s="479"/>
      <c r="WLO750" s="479"/>
      <c r="WLP750" s="479"/>
      <c r="WLQ750" s="479"/>
      <c r="WLR750" s="479"/>
      <c r="WLS750" s="479"/>
      <c r="WLT750" s="479"/>
      <c r="WLU750" s="479"/>
      <c r="WLV750" s="479"/>
      <c r="WLW750" s="479"/>
      <c r="WLX750" s="479"/>
      <c r="WLY750" s="479"/>
      <c r="WLZ750" s="479"/>
      <c r="WMA750" s="479"/>
      <c r="WMB750" s="479"/>
      <c r="WMC750" s="479"/>
      <c r="WMD750" s="479"/>
      <c r="WME750" s="479"/>
      <c r="WMF750" s="479"/>
      <c r="WMG750" s="479"/>
      <c r="WMH750" s="479"/>
      <c r="WMI750" s="479"/>
      <c r="WMJ750" s="479"/>
      <c r="WMK750" s="479"/>
      <c r="WML750" s="479"/>
      <c r="WMM750" s="479"/>
      <c r="WMN750" s="479"/>
      <c r="WMO750" s="479"/>
      <c r="WMP750" s="479"/>
      <c r="WMQ750" s="479"/>
      <c r="WMR750" s="479"/>
      <c r="WMS750" s="479"/>
      <c r="WMT750" s="479"/>
      <c r="WMU750" s="479"/>
      <c r="WMV750" s="479"/>
      <c r="WMW750" s="479"/>
      <c r="WMX750" s="479"/>
      <c r="WMY750" s="479"/>
      <c r="WMZ750" s="479"/>
      <c r="WNA750" s="479"/>
      <c r="WNB750" s="479"/>
      <c r="WNC750" s="479"/>
      <c r="WND750" s="479"/>
      <c r="WNE750" s="479"/>
      <c r="WNF750" s="479"/>
      <c r="WNG750" s="479"/>
      <c r="WNH750" s="479"/>
      <c r="WNI750" s="479"/>
      <c r="WNJ750" s="479"/>
      <c r="WNK750" s="479"/>
      <c r="WNL750" s="479"/>
      <c r="WNM750" s="479"/>
      <c r="WNN750" s="479"/>
      <c r="WNO750" s="479"/>
      <c r="WNP750" s="479"/>
      <c r="WNQ750" s="479"/>
      <c r="WNR750" s="479"/>
      <c r="WNS750" s="479"/>
      <c r="WNT750" s="479"/>
      <c r="WNU750" s="479"/>
      <c r="WNV750" s="479"/>
      <c r="WNW750" s="479"/>
      <c r="WNX750" s="479"/>
      <c r="WNY750" s="479"/>
      <c r="WNZ750" s="479"/>
      <c r="WOA750" s="479"/>
      <c r="WOB750" s="479"/>
      <c r="WOC750" s="479"/>
      <c r="WOD750" s="479"/>
      <c r="WOE750" s="479"/>
      <c r="WOF750" s="479"/>
      <c r="WOG750" s="479"/>
      <c r="WOH750" s="479"/>
      <c r="WOI750" s="479"/>
      <c r="WOJ750" s="479"/>
      <c r="WOK750" s="479"/>
      <c r="WOL750" s="479"/>
      <c r="WOM750" s="479"/>
      <c r="WON750" s="479"/>
      <c r="WOO750" s="479"/>
      <c r="WOP750" s="479"/>
      <c r="WOQ750" s="479"/>
      <c r="WOR750" s="479"/>
      <c r="WOS750" s="479"/>
      <c r="WOT750" s="479"/>
      <c r="WOU750" s="479"/>
      <c r="WOV750" s="479"/>
      <c r="WOW750" s="479"/>
      <c r="WOX750" s="479"/>
      <c r="WOY750" s="479"/>
      <c r="WOZ750" s="479"/>
      <c r="WPA750" s="479"/>
      <c r="WPB750" s="479"/>
      <c r="WPC750" s="479"/>
      <c r="WPD750" s="479"/>
      <c r="WPE750" s="479"/>
      <c r="WPF750" s="479"/>
      <c r="WPG750" s="479"/>
      <c r="WPH750" s="479"/>
      <c r="WPI750" s="479"/>
      <c r="WPJ750" s="479"/>
      <c r="WPK750" s="479"/>
      <c r="WPL750" s="479"/>
      <c r="WPM750" s="479"/>
      <c r="WPN750" s="479"/>
      <c r="WPO750" s="479"/>
      <c r="WPP750" s="479"/>
      <c r="WPQ750" s="479"/>
      <c r="WPR750" s="479"/>
      <c r="WPS750" s="479"/>
      <c r="WPT750" s="479"/>
      <c r="WPU750" s="479"/>
      <c r="WPV750" s="479"/>
      <c r="WPW750" s="479"/>
      <c r="WPX750" s="479"/>
      <c r="WPY750" s="479"/>
      <c r="WPZ750" s="479"/>
      <c r="WQA750" s="479"/>
      <c r="WQB750" s="479"/>
      <c r="WQC750" s="479"/>
      <c r="WQD750" s="479"/>
      <c r="WQE750" s="479"/>
      <c r="WQF750" s="479"/>
      <c r="WQG750" s="479"/>
      <c r="WQH750" s="479"/>
      <c r="WQI750" s="479"/>
      <c r="WQJ750" s="479"/>
      <c r="WQK750" s="479"/>
      <c r="WQL750" s="479"/>
      <c r="WQM750" s="479"/>
      <c r="WQN750" s="479"/>
      <c r="WQO750" s="479"/>
      <c r="WQP750" s="479"/>
      <c r="WQQ750" s="479"/>
      <c r="WQR750" s="479"/>
      <c r="WQS750" s="479"/>
      <c r="WQT750" s="479"/>
      <c r="WQU750" s="479"/>
      <c r="WQV750" s="479"/>
      <c r="WQW750" s="479"/>
      <c r="WQX750" s="479"/>
      <c r="WQY750" s="479"/>
      <c r="WQZ750" s="479"/>
      <c r="WRA750" s="479"/>
      <c r="WRB750" s="479"/>
      <c r="WRC750" s="479"/>
      <c r="WRD750" s="479"/>
      <c r="WRE750" s="479"/>
      <c r="WRF750" s="479"/>
      <c r="WRG750" s="479"/>
      <c r="WRH750" s="479"/>
      <c r="WRI750" s="479"/>
      <c r="WRJ750" s="479"/>
      <c r="WRK750" s="479"/>
      <c r="WRL750" s="479"/>
      <c r="WRM750" s="479"/>
      <c r="WRN750" s="479"/>
      <c r="WRO750" s="479"/>
      <c r="WRP750" s="479"/>
      <c r="WRQ750" s="479"/>
      <c r="WRR750" s="479"/>
      <c r="WRS750" s="479"/>
      <c r="WRT750" s="479"/>
      <c r="WRU750" s="479"/>
      <c r="WRV750" s="479"/>
      <c r="WRW750" s="479"/>
      <c r="WRX750" s="479"/>
      <c r="WRY750" s="479"/>
      <c r="WRZ750" s="479"/>
      <c r="WSA750" s="479"/>
      <c r="WSB750" s="479"/>
      <c r="WSC750" s="479"/>
      <c r="WSD750" s="479"/>
      <c r="WSE750" s="479"/>
      <c r="WSF750" s="479"/>
      <c r="WSG750" s="479"/>
      <c r="WSH750" s="479"/>
      <c r="WSI750" s="479"/>
      <c r="WSJ750" s="479"/>
      <c r="WSK750" s="479"/>
      <c r="WSL750" s="479"/>
      <c r="WSM750" s="479"/>
      <c r="WSN750" s="479"/>
      <c r="WSO750" s="479"/>
      <c r="WSP750" s="479"/>
      <c r="WSQ750" s="479"/>
      <c r="WSR750" s="479"/>
      <c r="WSS750" s="479"/>
      <c r="WST750" s="479"/>
      <c r="WSU750" s="479"/>
      <c r="WSV750" s="479"/>
      <c r="WSW750" s="479"/>
      <c r="WSX750" s="479"/>
      <c r="WSY750" s="479"/>
      <c r="WSZ750" s="479"/>
      <c r="WTA750" s="479"/>
      <c r="WTB750" s="479"/>
      <c r="WTC750" s="479"/>
      <c r="WTD750" s="479"/>
      <c r="WTE750" s="479"/>
      <c r="WTF750" s="479"/>
      <c r="WTG750" s="479"/>
      <c r="WTH750" s="479"/>
      <c r="WTI750" s="479"/>
      <c r="WTJ750" s="479"/>
      <c r="WTK750" s="479"/>
      <c r="WTL750" s="479"/>
      <c r="WTM750" s="479"/>
      <c r="WTN750" s="479"/>
      <c r="WTO750" s="479"/>
      <c r="WTP750" s="479"/>
      <c r="WTQ750" s="479"/>
      <c r="WTR750" s="479"/>
      <c r="WTS750" s="479"/>
      <c r="WTT750" s="479"/>
      <c r="WTU750" s="479"/>
      <c r="WTV750" s="479"/>
      <c r="WTW750" s="479"/>
      <c r="WTX750" s="479"/>
      <c r="WTY750" s="479"/>
      <c r="WTZ750" s="479"/>
      <c r="WUA750" s="479"/>
      <c r="WUB750" s="479"/>
      <c r="WUC750" s="479"/>
      <c r="WUD750" s="479"/>
      <c r="WUE750" s="479"/>
      <c r="WUF750" s="479"/>
      <c r="WUG750" s="479"/>
      <c r="WUH750" s="479"/>
      <c r="WUI750" s="479"/>
      <c r="WUJ750" s="479"/>
      <c r="WUK750" s="479"/>
      <c r="WUL750" s="479"/>
      <c r="WUM750" s="479"/>
      <c r="WUN750" s="479"/>
      <c r="WUO750" s="479"/>
      <c r="WUP750" s="479"/>
      <c r="WUQ750" s="479"/>
      <c r="WUR750" s="479"/>
      <c r="WUS750" s="479"/>
      <c r="WUT750" s="479"/>
      <c r="WUU750" s="479"/>
      <c r="WUV750" s="479"/>
      <c r="WUW750" s="479"/>
      <c r="WUX750" s="479"/>
      <c r="WUY750" s="479"/>
      <c r="WUZ750" s="479"/>
      <c r="WVA750" s="479"/>
      <c r="WVB750" s="479"/>
      <c r="WVC750" s="479"/>
      <c r="WVD750" s="479"/>
      <c r="WVE750" s="479"/>
      <c r="WVF750" s="479"/>
      <c r="WVG750" s="479"/>
      <c r="WVH750" s="479"/>
      <c r="WVI750" s="479"/>
      <c r="WVJ750" s="479"/>
      <c r="WVK750" s="479"/>
      <c r="WVL750" s="479"/>
      <c r="WVM750" s="479"/>
      <c r="WVN750" s="479"/>
      <c r="WVO750" s="479"/>
      <c r="WVP750" s="479"/>
      <c r="WVQ750" s="479"/>
      <c r="WVR750" s="479"/>
      <c r="WVS750" s="479"/>
      <c r="WVT750" s="479"/>
      <c r="WVU750" s="479"/>
      <c r="WVV750" s="479"/>
      <c r="WVW750" s="479"/>
      <c r="WVX750" s="479"/>
      <c r="WVY750" s="479"/>
      <c r="WVZ750" s="479"/>
      <c r="WWA750" s="479"/>
      <c r="WWB750" s="479"/>
      <c r="WWC750" s="479"/>
      <c r="WWD750" s="479"/>
      <c r="WWE750" s="479"/>
      <c r="WWF750" s="479"/>
      <c r="WWG750" s="479"/>
      <c r="WWH750" s="479"/>
      <c r="WWI750" s="479"/>
      <c r="WWJ750" s="479"/>
      <c r="WWK750" s="479"/>
      <c r="WWL750" s="479"/>
      <c r="WWM750" s="479"/>
      <c r="WWN750" s="479"/>
      <c r="WWO750" s="479"/>
      <c r="WWP750" s="479"/>
      <c r="WWQ750" s="479"/>
      <c r="WWR750" s="479"/>
      <c r="WWS750" s="479"/>
      <c r="WWT750" s="479"/>
      <c r="WWU750" s="479"/>
      <c r="WWV750" s="479"/>
      <c r="WWW750" s="479"/>
      <c r="WWX750" s="479"/>
      <c r="WWY750" s="479"/>
      <c r="WWZ750" s="479"/>
      <c r="WXA750" s="479"/>
      <c r="WXB750" s="479"/>
      <c r="WXC750" s="479"/>
      <c r="WXD750" s="479"/>
      <c r="WXE750" s="479"/>
      <c r="WXF750" s="479"/>
      <c r="WXG750" s="479"/>
      <c r="WXH750" s="479"/>
      <c r="WXI750" s="479"/>
      <c r="WXJ750" s="479"/>
      <c r="WXK750" s="479"/>
      <c r="WXL750" s="479"/>
      <c r="WXM750" s="479"/>
      <c r="WXN750" s="479"/>
      <c r="WXO750" s="479"/>
      <c r="WXP750" s="479"/>
      <c r="WXQ750" s="479"/>
      <c r="WXR750" s="479"/>
      <c r="WXS750" s="479"/>
      <c r="WXT750" s="479"/>
      <c r="WXU750" s="479"/>
      <c r="WXV750" s="479"/>
      <c r="WXW750" s="479"/>
      <c r="WXX750" s="479"/>
      <c r="WXY750" s="479"/>
      <c r="WXZ750" s="479"/>
      <c r="WYA750" s="479"/>
      <c r="WYB750" s="479"/>
      <c r="WYC750" s="479"/>
      <c r="WYD750" s="479"/>
      <c r="WYE750" s="479"/>
      <c r="WYF750" s="479"/>
      <c r="WYG750" s="479"/>
      <c r="WYH750" s="479"/>
      <c r="WYI750" s="479"/>
      <c r="WYJ750" s="479"/>
      <c r="WYK750" s="479"/>
      <c r="WYL750" s="479"/>
      <c r="WYM750" s="479"/>
      <c r="WYN750" s="479"/>
      <c r="WYO750" s="479"/>
      <c r="WYP750" s="479"/>
      <c r="WYQ750" s="479"/>
      <c r="WYR750" s="479"/>
      <c r="WYS750" s="479"/>
      <c r="WYT750" s="479"/>
      <c r="WYU750" s="479"/>
      <c r="WYV750" s="479"/>
      <c r="WYW750" s="479"/>
      <c r="WYX750" s="479"/>
      <c r="WYY750" s="479"/>
      <c r="WYZ750" s="479"/>
      <c r="WZA750" s="479"/>
      <c r="WZB750" s="479"/>
      <c r="WZC750" s="479"/>
      <c r="WZD750" s="479"/>
      <c r="WZE750" s="479"/>
      <c r="WZF750" s="479"/>
      <c r="WZG750" s="479"/>
      <c r="WZH750" s="479"/>
      <c r="WZI750" s="479"/>
      <c r="WZJ750" s="479"/>
      <c r="WZK750" s="479"/>
      <c r="WZL750" s="479"/>
      <c r="WZM750" s="479"/>
      <c r="WZN750" s="479"/>
      <c r="WZO750" s="479"/>
      <c r="WZP750" s="479"/>
      <c r="WZQ750" s="479"/>
      <c r="WZR750" s="479"/>
      <c r="WZS750" s="479"/>
      <c r="WZT750" s="479"/>
      <c r="WZU750" s="479"/>
      <c r="WZV750" s="479"/>
      <c r="WZW750" s="479"/>
      <c r="WZX750" s="479"/>
      <c r="WZY750" s="479"/>
      <c r="WZZ750" s="479"/>
      <c r="XAA750" s="479"/>
      <c r="XAB750" s="479"/>
      <c r="XAC750" s="479"/>
      <c r="XAD750" s="479"/>
      <c r="XAE750" s="479"/>
      <c r="XAF750" s="479"/>
      <c r="XAG750" s="479"/>
      <c r="XAH750" s="479"/>
      <c r="XAI750" s="479"/>
      <c r="XAJ750" s="479"/>
      <c r="XAK750" s="479"/>
      <c r="XAL750" s="479"/>
      <c r="XAM750" s="479"/>
      <c r="XAN750" s="479"/>
      <c r="XAO750" s="479"/>
      <c r="XAP750" s="479"/>
      <c r="XAQ750" s="479"/>
      <c r="XAR750" s="479"/>
      <c r="XAS750" s="479"/>
      <c r="XAT750" s="479"/>
      <c r="XAU750" s="479"/>
      <c r="XAV750" s="479"/>
      <c r="XAW750" s="479"/>
      <c r="XAX750" s="479"/>
      <c r="XAY750" s="479"/>
      <c r="XAZ750" s="479"/>
      <c r="XBA750" s="479"/>
      <c r="XBB750" s="479"/>
      <c r="XBC750" s="479"/>
      <c r="XBD750" s="479"/>
      <c r="XBE750" s="479"/>
      <c r="XBF750" s="479"/>
      <c r="XBG750" s="479"/>
      <c r="XBH750" s="479"/>
      <c r="XBI750" s="479"/>
      <c r="XBJ750" s="479"/>
      <c r="XBK750" s="479"/>
      <c r="XBL750" s="479"/>
      <c r="XBM750" s="479"/>
      <c r="XBN750" s="479"/>
      <c r="XBO750" s="479"/>
      <c r="XBP750" s="479"/>
      <c r="XBQ750" s="479"/>
      <c r="XBR750" s="479"/>
      <c r="XBS750" s="479"/>
      <c r="XBT750" s="479"/>
      <c r="XBU750" s="479"/>
      <c r="XBV750" s="479"/>
      <c r="XBW750" s="479"/>
      <c r="XBX750" s="479"/>
      <c r="XBY750" s="479"/>
      <c r="XBZ750" s="479"/>
      <c r="XCA750" s="479"/>
      <c r="XCB750" s="479"/>
      <c r="XCC750" s="479"/>
      <c r="XCD750" s="479"/>
      <c r="XCE750" s="479"/>
      <c r="XCF750" s="479"/>
      <c r="XCG750" s="479"/>
      <c r="XCH750" s="479"/>
      <c r="XCI750" s="479"/>
      <c r="XCJ750" s="479"/>
      <c r="XCK750" s="479"/>
      <c r="XCL750" s="479"/>
      <c r="XCM750" s="479"/>
      <c r="XCN750" s="479"/>
      <c r="XCO750" s="479"/>
      <c r="XCP750" s="479"/>
      <c r="XCQ750" s="479"/>
      <c r="XCR750" s="479"/>
      <c r="XCS750" s="479"/>
      <c r="XCT750" s="479"/>
      <c r="XCU750" s="479"/>
      <c r="XCV750" s="479"/>
      <c r="XCW750" s="479"/>
      <c r="XCX750" s="479"/>
      <c r="XCY750" s="479"/>
      <c r="XCZ750" s="479"/>
      <c r="XDA750" s="479"/>
      <c r="XDB750" s="479"/>
      <c r="XDC750" s="479"/>
      <c r="XDD750" s="479"/>
      <c r="XDE750" s="479"/>
      <c r="XDF750" s="479"/>
      <c r="XDG750" s="479"/>
      <c r="XDH750" s="479"/>
      <c r="XDI750" s="479"/>
      <c r="XDJ750" s="479"/>
      <c r="XDK750" s="479"/>
      <c r="XDL750" s="479"/>
      <c r="XDM750" s="479"/>
      <c r="XDN750" s="479"/>
      <c r="XDO750" s="479"/>
      <c r="XDP750" s="479"/>
      <c r="XDQ750" s="479"/>
      <c r="XDR750" s="479"/>
      <c r="XDS750" s="479"/>
      <c r="XDT750" s="479"/>
      <c r="XDU750" s="479"/>
      <c r="XDV750" s="479"/>
      <c r="XDW750" s="479"/>
      <c r="XDX750" s="479"/>
      <c r="XDY750" s="479"/>
      <c r="XDZ750" s="479"/>
      <c r="XEA750" s="479"/>
      <c r="XEB750" s="479"/>
      <c r="XEC750" s="479"/>
      <c r="XED750" s="479"/>
      <c r="XEE750" s="479"/>
      <c r="XEF750" s="479"/>
      <c r="XEG750" s="479"/>
      <c r="XEH750" s="479"/>
      <c r="XEI750" s="479"/>
      <c r="XEJ750" s="479"/>
      <c r="XEK750" s="479"/>
      <c r="XEL750" s="479"/>
      <c r="XEM750" s="479"/>
      <c r="XEN750" s="479"/>
      <c r="XEO750" s="479"/>
      <c r="XEP750" s="479"/>
      <c r="XEQ750" s="479"/>
      <c r="XER750" s="479"/>
      <c r="XES750" s="479"/>
      <c r="XET750" s="479"/>
      <c r="XEU750" s="479"/>
      <c r="XEV750" s="479"/>
      <c r="XEW750" s="479"/>
      <c r="XEX750" s="479"/>
      <c r="XEY750" s="479"/>
      <c r="XEZ750" s="479"/>
      <c r="XFA750" s="479"/>
      <c r="XFB750" s="479"/>
      <c r="XFC750" s="479"/>
      <c r="XFD750" s="479"/>
    </row>
    <row r="751" spans="1:16384" ht="12.75" customHeight="1">
      <c r="A751" s="479"/>
      <c r="B751" s="479"/>
      <c r="C751" s="479"/>
      <c r="D751" s="479"/>
      <c r="E751" s="479"/>
      <c r="F751" s="479"/>
      <c r="G751" s="479"/>
      <c r="H751" s="479"/>
      <c r="I751" s="479"/>
      <c r="J751" s="1012"/>
      <c r="K751" s="1013"/>
      <c r="L751" s="1013"/>
      <c r="M751" s="1013"/>
      <c r="N751" s="1014"/>
      <c r="O751" s="1126"/>
      <c r="P751" s="1126"/>
      <c r="Q751" s="1126"/>
      <c r="R751" s="1126"/>
      <c r="S751" s="1126"/>
      <c r="T751" s="1126"/>
      <c r="U751" s="1126"/>
      <c r="V751" s="1126"/>
      <c r="W751" s="1126"/>
      <c r="X751" s="1126"/>
      <c r="Y751" s="1126"/>
      <c r="Z751" s="1126"/>
      <c r="AA751" s="1126"/>
      <c r="AB751" s="1126"/>
      <c r="AC751" s="1126"/>
      <c r="AD751" s="479"/>
      <c r="AE751" s="479"/>
      <c r="AF751" s="479"/>
      <c r="AG751" s="479"/>
      <c r="AH751" s="479"/>
      <c r="AI751" s="479"/>
      <c r="AJ751" s="479"/>
      <c r="AK751" s="479"/>
      <c r="AL751" s="479"/>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46"/>
      <c r="CS751" s="479"/>
      <c r="CT751" s="479"/>
      <c r="CU751" s="479"/>
      <c r="CV751" s="479"/>
      <c r="CW751" s="479"/>
      <c r="CX751" s="479"/>
      <c r="CY751" s="479"/>
      <c r="CZ751" s="479"/>
      <c r="DA751" s="479"/>
      <c r="DB751" s="479"/>
      <c r="DC751" s="479"/>
      <c r="DD751" s="479"/>
      <c r="DE751" s="479"/>
      <c r="DF751" s="479"/>
      <c r="DG751" s="479"/>
      <c r="DH751" s="479"/>
      <c r="DI751" s="479"/>
      <c r="DJ751" s="479"/>
      <c r="DK751" s="479"/>
      <c r="DL751" s="479"/>
      <c r="DM751" s="479"/>
      <c r="DN751" s="479"/>
      <c r="DO751" s="479"/>
      <c r="DP751" s="479"/>
      <c r="DQ751" s="479"/>
      <c r="DR751" s="479"/>
      <c r="DS751" s="479"/>
      <c r="DT751" s="479"/>
      <c r="DU751" s="479"/>
      <c r="DV751" s="479"/>
      <c r="DW751" s="479"/>
      <c r="DX751" s="479"/>
      <c r="DY751" s="479"/>
      <c r="DZ751" s="479"/>
      <c r="EA751" s="479"/>
      <c r="EB751" s="479"/>
      <c r="EC751" s="479"/>
      <c r="ED751" s="479"/>
      <c r="EE751" s="479"/>
      <c r="EF751" s="479"/>
      <c r="EG751" s="479"/>
      <c r="EH751" s="479"/>
      <c r="EI751" s="479"/>
      <c r="EJ751" s="479"/>
      <c r="EK751" s="479"/>
      <c r="EL751" s="479"/>
      <c r="EM751" s="479"/>
      <c r="EN751" s="479"/>
      <c r="EO751" s="479"/>
      <c r="EP751" s="479"/>
      <c r="EQ751" s="479"/>
      <c r="ER751" s="479"/>
      <c r="ES751" s="479"/>
      <c r="ET751" s="479"/>
      <c r="EU751" s="479"/>
      <c r="EV751" s="479"/>
      <c r="EW751" s="479"/>
      <c r="EX751" s="479"/>
      <c r="EY751" s="479"/>
      <c r="EZ751" s="479"/>
      <c r="FA751" s="479"/>
      <c r="FB751" s="479"/>
      <c r="FC751" s="479"/>
      <c r="FD751" s="479"/>
      <c r="FE751" s="479"/>
      <c r="FF751" s="479"/>
      <c r="FG751" s="479"/>
      <c r="FH751" s="479"/>
      <c r="FI751" s="479"/>
      <c r="FJ751" s="479"/>
      <c r="FK751" s="479"/>
      <c r="FL751" s="479"/>
      <c r="FM751" s="479"/>
      <c r="FN751" s="479"/>
      <c r="FO751" s="479"/>
      <c r="FP751" s="479"/>
      <c r="FQ751" s="479"/>
      <c r="FR751" s="479"/>
      <c r="FS751" s="479"/>
      <c r="FT751" s="479"/>
      <c r="FU751" s="479"/>
      <c r="FV751" s="479"/>
      <c r="FW751" s="479"/>
      <c r="FX751" s="479"/>
      <c r="FY751" s="479"/>
      <c r="FZ751" s="479"/>
      <c r="GA751" s="479"/>
      <c r="GB751" s="479"/>
      <c r="GC751" s="479"/>
      <c r="GD751" s="479"/>
      <c r="GE751" s="479"/>
      <c r="GF751" s="479"/>
      <c r="GG751" s="479"/>
      <c r="GH751" s="479"/>
      <c r="GI751" s="479"/>
      <c r="GJ751" s="479"/>
      <c r="GK751" s="479"/>
      <c r="GL751" s="479"/>
      <c r="GM751" s="479"/>
      <c r="GN751" s="479"/>
      <c r="GO751" s="479"/>
      <c r="GP751" s="479"/>
      <c r="GQ751" s="479"/>
      <c r="GR751" s="479"/>
      <c r="GS751" s="479"/>
      <c r="GT751" s="479"/>
      <c r="GU751" s="479"/>
      <c r="GV751" s="479"/>
      <c r="GW751" s="479"/>
      <c r="GX751" s="479"/>
      <c r="GY751" s="479"/>
      <c r="GZ751" s="479"/>
      <c r="HA751" s="479"/>
      <c r="HB751" s="479"/>
      <c r="HC751" s="479"/>
      <c r="HD751" s="479"/>
      <c r="HE751" s="479"/>
      <c r="HF751" s="479"/>
      <c r="HG751" s="479"/>
      <c r="HH751" s="479"/>
      <c r="HI751" s="479"/>
      <c r="HJ751" s="479"/>
      <c r="HK751" s="479"/>
      <c r="HL751" s="479"/>
      <c r="HM751" s="479"/>
      <c r="HN751" s="479"/>
      <c r="HO751" s="479"/>
      <c r="HP751" s="479"/>
      <c r="HQ751" s="479"/>
      <c r="HR751" s="479"/>
      <c r="HS751" s="479"/>
      <c r="HT751" s="479"/>
      <c r="HU751" s="479"/>
      <c r="HV751" s="479"/>
      <c r="HW751" s="479"/>
      <c r="HX751" s="479"/>
      <c r="HY751" s="479"/>
      <c r="HZ751" s="479"/>
      <c r="IA751" s="479"/>
      <c r="IB751" s="479"/>
      <c r="IC751" s="479"/>
      <c r="ID751" s="479"/>
      <c r="IE751" s="479"/>
      <c r="IF751" s="479"/>
      <c r="IG751" s="479"/>
      <c r="IH751" s="479"/>
      <c r="II751" s="479"/>
      <c r="IJ751" s="479"/>
      <c r="IK751" s="479"/>
      <c r="IL751" s="479"/>
      <c r="IM751" s="479"/>
      <c r="IN751" s="479"/>
      <c r="IO751" s="479"/>
      <c r="IP751" s="479"/>
      <c r="IQ751" s="479"/>
      <c r="IR751" s="479"/>
      <c r="IS751" s="479"/>
      <c r="IT751" s="479"/>
      <c r="IU751" s="479"/>
      <c r="IV751" s="479"/>
      <c r="IW751" s="479"/>
      <c r="IX751" s="479"/>
      <c r="IY751" s="479"/>
      <c r="IZ751" s="479"/>
      <c r="JA751" s="479"/>
      <c r="JB751" s="479"/>
      <c r="JC751" s="479"/>
      <c r="JD751" s="479"/>
      <c r="JE751" s="479"/>
      <c r="JF751" s="479"/>
      <c r="JG751" s="479"/>
      <c r="JH751" s="479"/>
      <c r="JI751" s="479"/>
      <c r="JJ751" s="479"/>
      <c r="JK751" s="479"/>
      <c r="JL751" s="479"/>
      <c r="JM751" s="479"/>
      <c r="JN751" s="479"/>
      <c r="JO751" s="479"/>
      <c r="JP751" s="479"/>
      <c r="JQ751" s="479"/>
      <c r="JR751" s="479"/>
      <c r="JS751" s="479"/>
      <c r="JT751" s="479"/>
      <c r="JU751" s="479"/>
      <c r="JV751" s="479"/>
      <c r="JW751" s="479"/>
      <c r="JX751" s="479"/>
      <c r="JY751" s="479"/>
      <c r="JZ751" s="479"/>
      <c r="KA751" s="479"/>
      <c r="KB751" s="479"/>
      <c r="KC751" s="479"/>
      <c r="KD751" s="479"/>
      <c r="KE751" s="479"/>
      <c r="KF751" s="479"/>
      <c r="KG751" s="479"/>
      <c r="KH751" s="479"/>
      <c r="KI751" s="479"/>
      <c r="KJ751" s="479"/>
      <c r="KK751" s="479"/>
      <c r="KL751" s="479"/>
      <c r="KM751" s="479"/>
      <c r="KN751" s="479"/>
      <c r="KO751" s="479"/>
      <c r="KP751" s="479"/>
      <c r="KQ751" s="479"/>
      <c r="KR751" s="479"/>
      <c r="KS751" s="479"/>
      <c r="KT751" s="479"/>
      <c r="KU751" s="479"/>
      <c r="KV751" s="479"/>
      <c r="KW751" s="479"/>
      <c r="KX751" s="479"/>
      <c r="KY751" s="479"/>
      <c r="KZ751" s="479"/>
      <c r="LA751" s="479"/>
      <c r="LB751" s="479"/>
      <c r="LC751" s="479"/>
      <c r="LD751" s="479"/>
      <c r="LE751" s="479"/>
      <c r="LF751" s="479"/>
      <c r="LG751" s="479"/>
      <c r="LH751" s="479"/>
      <c r="LI751" s="479"/>
      <c r="LJ751" s="479"/>
      <c r="LK751" s="479"/>
      <c r="LL751" s="479"/>
      <c r="LM751" s="479"/>
      <c r="LN751" s="479"/>
      <c r="LO751" s="479"/>
      <c r="LP751" s="479"/>
      <c r="LQ751" s="479"/>
      <c r="LR751" s="479"/>
      <c r="LS751" s="479"/>
      <c r="LT751" s="479"/>
      <c r="LU751" s="479"/>
      <c r="LV751" s="479"/>
      <c r="LW751" s="479"/>
      <c r="LX751" s="479"/>
      <c r="LY751" s="479"/>
      <c r="LZ751" s="479"/>
      <c r="MA751" s="479"/>
      <c r="MB751" s="479"/>
      <c r="MC751" s="479"/>
      <c r="MD751" s="479"/>
      <c r="ME751" s="479"/>
      <c r="MF751" s="479"/>
      <c r="MG751" s="479"/>
      <c r="MH751" s="479"/>
      <c r="MI751" s="479"/>
      <c r="MJ751" s="479"/>
      <c r="MK751" s="479"/>
      <c r="ML751" s="479"/>
      <c r="MM751" s="479"/>
      <c r="MN751" s="479"/>
      <c r="MO751" s="479"/>
      <c r="MP751" s="479"/>
      <c r="MQ751" s="479"/>
      <c r="MR751" s="479"/>
      <c r="MS751" s="479"/>
      <c r="MT751" s="479"/>
      <c r="MU751" s="479"/>
      <c r="MV751" s="479"/>
      <c r="MW751" s="479"/>
      <c r="MX751" s="479"/>
      <c r="MY751" s="479"/>
      <c r="MZ751" s="479"/>
      <c r="NA751" s="479"/>
      <c r="NB751" s="479"/>
      <c r="NC751" s="479"/>
      <c r="ND751" s="479"/>
      <c r="NE751" s="479"/>
      <c r="NF751" s="479"/>
      <c r="NG751" s="479"/>
      <c r="NH751" s="479"/>
      <c r="NI751" s="479"/>
      <c r="NJ751" s="479"/>
      <c r="NK751" s="479"/>
      <c r="NL751" s="479"/>
      <c r="NM751" s="479"/>
      <c r="NN751" s="479"/>
      <c r="NO751" s="479"/>
      <c r="NP751" s="479"/>
      <c r="NQ751" s="479"/>
      <c r="NR751" s="479"/>
      <c r="NS751" s="479"/>
      <c r="NT751" s="479"/>
      <c r="NU751" s="479"/>
      <c r="NV751" s="479"/>
      <c r="NW751" s="479"/>
      <c r="NX751" s="479"/>
      <c r="NY751" s="479"/>
      <c r="NZ751" s="479"/>
      <c r="OA751" s="479"/>
      <c r="OB751" s="479"/>
      <c r="OC751" s="479"/>
      <c r="OD751" s="479"/>
      <c r="OE751" s="479"/>
      <c r="OF751" s="479"/>
      <c r="OG751" s="479"/>
      <c r="OH751" s="479"/>
      <c r="OI751" s="479"/>
      <c r="OJ751" s="479"/>
      <c r="OK751" s="479"/>
      <c r="OL751" s="479"/>
      <c r="OM751" s="479"/>
      <c r="ON751" s="479"/>
      <c r="OO751" s="479"/>
      <c r="OP751" s="479"/>
      <c r="OQ751" s="479"/>
      <c r="OR751" s="479"/>
      <c r="OS751" s="479"/>
      <c r="OT751" s="479"/>
      <c r="OU751" s="479"/>
      <c r="OV751" s="479"/>
      <c r="OW751" s="479"/>
      <c r="OX751" s="479"/>
      <c r="OY751" s="479"/>
      <c r="OZ751" s="479"/>
      <c r="PA751" s="479"/>
      <c r="PB751" s="479"/>
      <c r="PC751" s="479"/>
      <c r="PD751" s="479"/>
      <c r="PE751" s="479"/>
      <c r="PF751" s="479"/>
      <c r="PG751" s="479"/>
      <c r="PH751" s="479"/>
      <c r="PI751" s="479"/>
      <c r="PJ751" s="479"/>
      <c r="PK751" s="479"/>
      <c r="PL751" s="479"/>
      <c r="PM751" s="479"/>
      <c r="PN751" s="479"/>
      <c r="PO751" s="479"/>
      <c r="PP751" s="479"/>
      <c r="PQ751" s="479"/>
      <c r="PR751" s="479"/>
      <c r="PS751" s="479"/>
      <c r="PT751" s="479"/>
      <c r="PU751" s="479"/>
      <c r="PV751" s="479"/>
      <c r="PW751" s="479"/>
      <c r="PX751" s="479"/>
      <c r="PY751" s="479"/>
      <c r="PZ751" s="479"/>
      <c r="QA751" s="479"/>
      <c r="QB751" s="479"/>
      <c r="QC751" s="479"/>
      <c r="QD751" s="479"/>
      <c r="QE751" s="479"/>
      <c r="QF751" s="479"/>
      <c r="QG751" s="479"/>
      <c r="QH751" s="479"/>
      <c r="QI751" s="479"/>
      <c r="QJ751" s="479"/>
      <c r="QK751" s="479"/>
      <c r="QL751" s="479"/>
      <c r="QM751" s="479"/>
      <c r="QN751" s="479"/>
      <c r="QO751" s="479"/>
      <c r="QP751" s="479"/>
      <c r="QQ751" s="479"/>
      <c r="QR751" s="479"/>
      <c r="QS751" s="479"/>
      <c r="QT751" s="479"/>
      <c r="QU751" s="479"/>
      <c r="QV751" s="479"/>
      <c r="QW751" s="479"/>
      <c r="QX751" s="479"/>
      <c r="QY751" s="479"/>
      <c r="QZ751" s="479"/>
      <c r="RA751" s="479"/>
      <c r="RB751" s="479"/>
      <c r="RC751" s="479"/>
      <c r="RD751" s="479"/>
      <c r="RE751" s="479"/>
      <c r="RF751" s="479"/>
      <c r="RG751" s="479"/>
      <c r="RH751" s="479"/>
      <c r="RI751" s="479"/>
      <c r="RJ751" s="479"/>
      <c r="RK751" s="479"/>
      <c r="RL751" s="479"/>
      <c r="RM751" s="479"/>
      <c r="RN751" s="479"/>
      <c r="RO751" s="479"/>
      <c r="RP751" s="479"/>
      <c r="RQ751" s="479"/>
      <c r="RR751" s="479"/>
      <c r="RS751" s="479"/>
      <c r="RT751" s="479"/>
      <c r="RU751" s="479"/>
      <c r="RV751" s="479"/>
      <c r="RW751" s="479"/>
      <c r="RX751" s="479"/>
      <c r="RY751" s="479"/>
      <c r="RZ751" s="479"/>
      <c r="SA751" s="479"/>
      <c r="SB751" s="479"/>
      <c r="SC751" s="479"/>
      <c r="SD751" s="479"/>
      <c r="SE751" s="479"/>
      <c r="SF751" s="479"/>
      <c r="SG751" s="479"/>
      <c r="SH751" s="479"/>
      <c r="SI751" s="479"/>
      <c r="SJ751" s="479"/>
      <c r="SK751" s="479"/>
      <c r="SL751" s="479"/>
      <c r="SM751" s="479"/>
      <c r="SN751" s="479"/>
      <c r="SO751" s="479"/>
      <c r="SP751" s="479"/>
      <c r="SQ751" s="479"/>
      <c r="SR751" s="479"/>
      <c r="SS751" s="479"/>
      <c r="ST751" s="479"/>
      <c r="SU751" s="479"/>
      <c r="SV751" s="479"/>
      <c r="SW751" s="479"/>
      <c r="SX751" s="479"/>
      <c r="SY751" s="479"/>
      <c r="SZ751" s="479"/>
      <c r="TA751" s="479"/>
      <c r="TB751" s="479"/>
      <c r="TC751" s="479"/>
      <c r="TD751" s="479"/>
      <c r="TE751" s="479"/>
      <c r="TF751" s="479"/>
      <c r="TG751" s="479"/>
      <c r="TH751" s="479"/>
      <c r="TI751" s="479"/>
      <c r="TJ751" s="479"/>
      <c r="TK751" s="479"/>
      <c r="TL751" s="479"/>
      <c r="TM751" s="479"/>
      <c r="TN751" s="479"/>
      <c r="TO751" s="479"/>
      <c r="TP751" s="479"/>
      <c r="TQ751" s="479"/>
      <c r="TR751" s="479"/>
      <c r="TS751" s="479"/>
      <c r="TT751" s="479"/>
      <c r="TU751" s="479"/>
      <c r="TV751" s="479"/>
      <c r="TW751" s="479"/>
      <c r="TX751" s="479"/>
      <c r="TY751" s="479"/>
      <c r="TZ751" s="479"/>
      <c r="UA751" s="479"/>
      <c r="UB751" s="479"/>
      <c r="UC751" s="479"/>
      <c r="UD751" s="479"/>
      <c r="UE751" s="479"/>
      <c r="UF751" s="479"/>
      <c r="UG751" s="479"/>
      <c r="UH751" s="479"/>
      <c r="UI751" s="479"/>
      <c r="UJ751" s="479"/>
      <c r="UK751" s="479"/>
      <c r="UL751" s="479"/>
      <c r="UM751" s="479"/>
      <c r="UN751" s="479"/>
      <c r="UO751" s="479"/>
      <c r="UP751" s="479"/>
      <c r="UQ751" s="479"/>
      <c r="UR751" s="479"/>
      <c r="US751" s="479"/>
      <c r="UT751" s="479"/>
      <c r="UU751" s="479"/>
      <c r="UV751" s="479"/>
      <c r="UW751" s="479"/>
      <c r="UX751" s="479"/>
      <c r="UY751" s="479"/>
      <c r="UZ751" s="479"/>
      <c r="VA751" s="479"/>
      <c r="VB751" s="479"/>
      <c r="VC751" s="479"/>
      <c r="VD751" s="479"/>
      <c r="VE751" s="479"/>
      <c r="VF751" s="479"/>
      <c r="VG751" s="479"/>
      <c r="VH751" s="479"/>
      <c r="VI751" s="479"/>
      <c r="VJ751" s="479"/>
      <c r="VK751" s="479"/>
      <c r="VL751" s="479"/>
      <c r="VM751" s="479"/>
      <c r="VN751" s="479"/>
      <c r="VO751" s="479"/>
      <c r="VP751" s="479"/>
      <c r="VQ751" s="479"/>
      <c r="VR751" s="479"/>
      <c r="VS751" s="479"/>
      <c r="VT751" s="479"/>
      <c r="VU751" s="479"/>
      <c r="VV751" s="479"/>
      <c r="VW751" s="479"/>
      <c r="VX751" s="479"/>
      <c r="VY751" s="479"/>
      <c r="VZ751" s="479"/>
      <c r="WA751" s="479"/>
      <c r="WB751" s="479"/>
      <c r="WC751" s="479"/>
      <c r="WD751" s="479"/>
      <c r="WE751" s="479"/>
      <c r="WF751" s="479"/>
      <c r="WG751" s="479"/>
      <c r="WH751" s="479"/>
      <c r="WI751" s="479"/>
      <c r="WJ751" s="479"/>
      <c r="WK751" s="479"/>
      <c r="WL751" s="479"/>
      <c r="WM751" s="479"/>
      <c r="WN751" s="479"/>
      <c r="WO751" s="479"/>
      <c r="WP751" s="479"/>
      <c r="WQ751" s="479"/>
      <c r="WR751" s="479"/>
      <c r="WS751" s="479"/>
      <c r="WT751" s="479"/>
      <c r="WU751" s="479"/>
      <c r="WV751" s="479"/>
      <c r="WW751" s="479"/>
      <c r="WX751" s="479"/>
      <c r="WY751" s="479"/>
      <c r="WZ751" s="479"/>
      <c r="XA751" s="479"/>
      <c r="XB751" s="479"/>
      <c r="XC751" s="479"/>
      <c r="XD751" s="479"/>
      <c r="XE751" s="479"/>
      <c r="XF751" s="479"/>
      <c r="XG751" s="479"/>
      <c r="XH751" s="479"/>
      <c r="XI751" s="479"/>
      <c r="XJ751" s="479"/>
      <c r="XK751" s="479"/>
      <c r="XL751" s="479"/>
      <c r="XM751" s="479"/>
      <c r="XN751" s="479"/>
      <c r="XO751" s="479"/>
      <c r="XP751" s="479"/>
      <c r="XQ751" s="479"/>
      <c r="XR751" s="479"/>
      <c r="XS751" s="479"/>
      <c r="XT751" s="479"/>
      <c r="XU751" s="479"/>
      <c r="XV751" s="479"/>
      <c r="XW751" s="479"/>
      <c r="XX751" s="479"/>
      <c r="XY751" s="479"/>
      <c r="XZ751" s="479"/>
      <c r="YA751" s="479"/>
      <c r="YB751" s="479"/>
      <c r="YC751" s="479"/>
      <c r="YD751" s="479"/>
      <c r="YE751" s="479"/>
      <c r="YF751" s="479"/>
      <c r="YG751" s="479"/>
      <c r="YH751" s="479"/>
      <c r="YI751" s="479"/>
      <c r="YJ751" s="479"/>
      <c r="YK751" s="479"/>
      <c r="YL751" s="479"/>
      <c r="YM751" s="479"/>
      <c r="YN751" s="479"/>
      <c r="YO751" s="479"/>
      <c r="YP751" s="479"/>
      <c r="YQ751" s="479"/>
      <c r="YR751" s="479"/>
      <c r="YS751" s="479"/>
      <c r="YT751" s="479"/>
      <c r="YU751" s="479"/>
      <c r="YV751" s="479"/>
      <c r="YW751" s="479"/>
      <c r="YX751" s="479"/>
      <c r="YY751" s="479"/>
      <c r="YZ751" s="479"/>
      <c r="ZA751" s="479"/>
      <c r="ZB751" s="479"/>
      <c r="ZC751" s="479"/>
      <c r="ZD751" s="479"/>
      <c r="ZE751" s="479"/>
      <c r="ZF751" s="479"/>
      <c r="ZG751" s="479"/>
      <c r="ZH751" s="479"/>
      <c r="ZI751" s="479"/>
      <c r="ZJ751" s="479"/>
      <c r="ZK751" s="479"/>
      <c r="ZL751" s="479"/>
      <c r="ZM751" s="479"/>
      <c r="ZN751" s="479"/>
      <c r="ZO751" s="479"/>
      <c r="ZP751" s="479"/>
      <c r="ZQ751" s="479"/>
      <c r="ZR751" s="479"/>
      <c r="ZS751" s="479"/>
      <c r="ZT751" s="479"/>
      <c r="ZU751" s="479"/>
      <c r="ZV751" s="479"/>
      <c r="ZW751" s="479"/>
      <c r="ZX751" s="479"/>
      <c r="ZY751" s="479"/>
      <c r="ZZ751" s="479"/>
      <c r="AAA751" s="479"/>
      <c r="AAB751" s="479"/>
      <c r="AAC751" s="479"/>
      <c r="AAD751" s="479"/>
      <c r="AAE751" s="479"/>
      <c r="AAF751" s="479"/>
      <c r="AAG751" s="479"/>
      <c r="AAH751" s="479"/>
      <c r="AAI751" s="479"/>
      <c r="AAJ751" s="479"/>
      <c r="AAK751" s="479"/>
      <c r="AAL751" s="479"/>
      <c r="AAM751" s="479"/>
      <c r="AAN751" s="479"/>
      <c r="AAO751" s="479"/>
      <c r="AAP751" s="479"/>
      <c r="AAQ751" s="479"/>
      <c r="AAR751" s="479"/>
      <c r="AAS751" s="479"/>
      <c r="AAT751" s="479"/>
      <c r="AAU751" s="479"/>
      <c r="AAV751" s="479"/>
      <c r="AAW751" s="479"/>
      <c r="AAX751" s="479"/>
      <c r="AAY751" s="479"/>
      <c r="AAZ751" s="479"/>
      <c r="ABA751" s="479"/>
      <c r="ABB751" s="479"/>
      <c r="ABC751" s="479"/>
      <c r="ABD751" s="479"/>
      <c r="ABE751" s="479"/>
      <c r="ABF751" s="479"/>
      <c r="ABG751" s="479"/>
      <c r="ABH751" s="479"/>
      <c r="ABI751" s="479"/>
      <c r="ABJ751" s="479"/>
      <c r="ABK751" s="479"/>
      <c r="ABL751" s="479"/>
      <c r="ABM751" s="479"/>
      <c r="ABN751" s="479"/>
      <c r="ABO751" s="479"/>
      <c r="ABP751" s="479"/>
      <c r="ABQ751" s="479"/>
      <c r="ABR751" s="479"/>
      <c r="ABS751" s="479"/>
      <c r="ABT751" s="479"/>
      <c r="ABU751" s="479"/>
      <c r="ABV751" s="479"/>
      <c r="ABW751" s="479"/>
      <c r="ABX751" s="479"/>
      <c r="ABY751" s="479"/>
      <c r="ABZ751" s="479"/>
      <c r="ACA751" s="479"/>
      <c r="ACB751" s="479"/>
      <c r="ACC751" s="479"/>
      <c r="ACD751" s="479"/>
      <c r="ACE751" s="479"/>
      <c r="ACF751" s="479"/>
      <c r="ACG751" s="479"/>
      <c r="ACH751" s="479"/>
      <c r="ACI751" s="479"/>
      <c r="ACJ751" s="479"/>
      <c r="ACK751" s="479"/>
      <c r="ACL751" s="479"/>
      <c r="ACM751" s="479"/>
      <c r="ACN751" s="479"/>
      <c r="ACO751" s="479"/>
      <c r="ACP751" s="479"/>
      <c r="ACQ751" s="479"/>
      <c r="ACR751" s="479"/>
      <c r="ACS751" s="479"/>
      <c r="ACT751" s="479"/>
      <c r="ACU751" s="479"/>
      <c r="ACV751" s="479"/>
      <c r="ACW751" s="479"/>
      <c r="ACX751" s="479"/>
      <c r="ACY751" s="479"/>
      <c r="ACZ751" s="479"/>
      <c r="ADA751" s="479"/>
      <c r="ADB751" s="479"/>
      <c r="ADC751" s="479"/>
      <c r="ADD751" s="479"/>
      <c r="ADE751" s="479"/>
      <c r="ADF751" s="479"/>
      <c r="ADG751" s="479"/>
      <c r="ADH751" s="479"/>
      <c r="ADI751" s="479"/>
      <c r="ADJ751" s="479"/>
      <c r="ADK751" s="479"/>
      <c r="ADL751" s="479"/>
      <c r="ADM751" s="479"/>
      <c r="ADN751" s="479"/>
      <c r="ADO751" s="479"/>
      <c r="ADP751" s="479"/>
      <c r="ADQ751" s="479"/>
      <c r="ADR751" s="479"/>
      <c r="ADS751" s="479"/>
      <c r="ADT751" s="479"/>
      <c r="ADU751" s="479"/>
      <c r="ADV751" s="479"/>
      <c r="ADW751" s="479"/>
      <c r="ADX751" s="479"/>
      <c r="ADY751" s="479"/>
      <c r="ADZ751" s="479"/>
      <c r="AEA751" s="479"/>
      <c r="AEB751" s="479"/>
      <c r="AEC751" s="479"/>
      <c r="AED751" s="479"/>
      <c r="AEE751" s="479"/>
      <c r="AEF751" s="479"/>
      <c r="AEG751" s="479"/>
      <c r="AEH751" s="479"/>
      <c r="AEI751" s="479"/>
      <c r="AEJ751" s="479"/>
      <c r="AEK751" s="479"/>
      <c r="AEL751" s="479"/>
      <c r="AEM751" s="479"/>
      <c r="AEN751" s="479"/>
      <c r="AEO751" s="479"/>
      <c r="AEP751" s="479"/>
      <c r="AEQ751" s="479"/>
      <c r="AER751" s="479"/>
      <c r="AES751" s="479"/>
      <c r="AET751" s="479"/>
      <c r="AEU751" s="479"/>
      <c r="AEV751" s="479"/>
      <c r="AEW751" s="479"/>
      <c r="AEX751" s="479"/>
      <c r="AEY751" s="479"/>
      <c r="AEZ751" s="479"/>
      <c r="AFA751" s="479"/>
      <c r="AFB751" s="479"/>
      <c r="AFC751" s="479"/>
      <c r="AFD751" s="479"/>
      <c r="AFE751" s="479"/>
      <c r="AFF751" s="479"/>
      <c r="AFG751" s="479"/>
      <c r="AFH751" s="479"/>
      <c r="AFI751" s="479"/>
      <c r="AFJ751" s="479"/>
      <c r="AFK751" s="479"/>
      <c r="AFL751" s="479"/>
      <c r="AFM751" s="479"/>
      <c r="AFN751" s="479"/>
      <c r="AFO751" s="479"/>
      <c r="AFP751" s="479"/>
      <c r="AFQ751" s="479"/>
      <c r="AFR751" s="479"/>
      <c r="AFS751" s="479"/>
      <c r="AFT751" s="479"/>
      <c r="AFU751" s="479"/>
      <c r="AFV751" s="479"/>
      <c r="AFW751" s="479"/>
      <c r="AFX751" s="479"/>
      <c r="AFY751" s="479"/>
      <c r="AFZ751" s="479"/>
      <c r="AGA751" s="479"/>
      <c r="AGB751" s="479"/>
      <c r="AGC751" s="479"/>
      <c r="AGD751" s="479"/>
      <c r="AGE751" s="479"/>
      <c r="AGF751" s="479"/>
      <c r="AGG751" s="479"/>
      <c r="AGH751" s="479"/>
      <c r="AGI751" s="479"/>
      <c r="AGJ751" s="479"/>
      <c r="AGK751" s="479"/>
      <c r="AGL751" s="479"/>
      <c r="AGM751" s="479"/>
      <c r="AGN751" s="479"/>
      <c r="AGO751" s="479"/>
      <c r="AGP751" s="479"/>
      <c r="AGQ751" s="479"/>
      <c r="AGR751" s="479"/>
      <c r="AGS751" s="479"/>
      <c r="AGT751" s="479"/>
      <c r="AGU751" s="479"/>
      <c r="AGV751" s="479"/>
      <c r="AGW751" s="479"/>
      <c r="AGX751" s="479"/>
      <c r="AGY751" s="479"/>
      <c r="AGZ751" s="479"/>
      <c r="AHA751" s="479"/>
      <c r="AHB751" s="479"/>
      <c r="AHC751" s="479"/>
      <c r="AHD751" s="479"/>
      <c r="AHE751" s="479"/>
      <c r="AHF751" s="479"/>
      <c r="AHG751" s="479"/>
      <c r="AHH751" s="479"/>
      <c r="AHI751" s="479"/>
      <c r="AHJ751" s="479"/>
      <c r="AHK751" s="479"/>
      <c r="AHL751" s="479"/>
      <c r="AHM751" s="479"/>
      <c r="AHN751" s="479"/>
      <c r="AHO751" s="479"/>
      <c r="AHP751" s="479"/>
      <c r="AHQ751" s="479"/>
      <c r="AHR751" s="479"/>
      <c r="AHS751" s="479"/>
      <c r="AHT751" s="479"/>
      <c r="AHU751" s="479"/>
      <c r="AHV751" s="479"/>
      <c r="AHW751" s="479"/>
      <c r="AHX751" s="479"/>
      <c r="AHY751" s="479"/>
      <c r="AHZ751" s="479"/>
      <c r="AIA751" s="479"/>
      <c r="AIB751" s="479"/>
      <c r="AIC751" s="479"/>
      <c r="AID751" s="479"/>
      <c r="AIE751" s="479"/>
      <c r="AIF751" s="479"/>
      <c r="AIG751" s="479"/>
      <c r="AIH751" s="479"/>
      <c r="AII751" s="479"/>
      <c r="AIJ751" s="479"/>
      <c r="AIK751" s="479"/>
      <c r="AIL751" s="479"/>
      <c r="AIM751" s="479"/>
      <c r="AIN751" s="479"/>
      <c r="AIO751" s="479"/>
      <c r="AIP751" s="479"/>
      <c r="AIQ751" s="479"/>
      <c r="AIR751" s="479"/>
      <c r="AIS751" s="479"/>
      <c r="AIT751" s="479"/>
      <c r="AIU751" s="479"/>
      <c r="AIV751" s="479"/>
      <c r="AIW751" s="479"/>
      <c r="AIX751" s="479"/>
      <c r="AIY751" s="479"/>
      <c r="AIZ751" s="479"/>
      <c r="AJA751" s="479"/>
      <c r="AJB751" s="479"/>
      <c r="AJC751" s="479"/>
      <c r="AJD751" s="479"/>
      <c r="AJE751" s="479"/>
      <c r="AJF751" s="479"/>
      <c r="AJG751" s="479"/>
      <c r="AJH751" s="479"/>
      <c r="AJI751" s="479"/>
      <c r="AJJ751" s="479"/>
      <c r="AJK751" s="479"/>
      <c r="AJL751" s="479"/>
      <c r="AJM751" s="479"/>
      <c r="AJN751" s="479"/>
      <c r="AJO751" s="479"/>
      <c r="AJP751" s="479"/>
      <c r="AJQ751" s="479"/>
      <c r="AJR751" s="479"/>
      <c r="AJS751" s="479"/>
      <c r="AJT751" s="479"/>
      <c r="AJU751" s="479"/>
      <c r="AJV751" s="479"/>
      <c r="AJW751" s="479"/>
      <c r="AJX751" s="479"/>
      <c r="AJY751" s="479"/>
      <c r="AJZ751" s="479"/>
      <c r="AKA751" s="479"/>
      <c r="AKB751" s="479"/>
      <c r="AKC751" s="479"/>
      <c r="AKD751" s="479"/>
      <c r="AKE751" s="479"/>
      <c r="AKF751" s="479"/>
      <c r="AKG751" s="479"/>
      <c r="AKH751" s="479"/>
      <c r="AKI751" s="479"/>
      <c r="AKJ751" s="479"/>
      <c r="AKK751" s="479"/>
      <c r="AKL751" s="479"/>
      <c r="AKM751" s="479"/>
      <c r="AKN751" s="479"/>
      <c r="AKO751" s="479"/>
      <c r="AKP751" s="479"/>
      <c r="AKQ751" s="479"/>
      <c r="AKR751" s="479"/>
      <c r="AKS751" s="479"/>
      <c r="AKT751" s="479"/>
      <c r="AKU751" s="479"/>
      <c r="AKV751" s="479"/>
      <c r="AKW751" s="479"/>
      <c r="AKX751" s="479"/>
      <c r="AKY751" s="479"/>
      <c r="AKZ751" s="479"/>
      <c r="ALA751" s="479"/>
      <c r="ALB751" s="479"/>
      <c r="ALC751" s="479"/>
      <c r="ALD751" s="479"/>
      <c r="ALE751" s="479"/>
      <c r="ALF751" s="479"/>
      <c r="ALG751" s="479"/>
      <c r="ALH751" s="479"/>
      <c r="ALI751" s="479"/>
      <c r="ALJ751" s="479"/>
      <c r="ALK751" s="479"/>
      <c r="ALL751" s="479"/>
      <c r="ALM751" s="479"/>
      <c r="ALN751" s="479"/>
      <c r="ALO751" s="479"/>
      <c r="ALP751" s="479"/>
      <c r="ALQ751" s="479"/>
      <c r="ALR751" s="479"/>
      <c r="ALS751" s="479"/>
      <c r="ALT751" s="479"/>
      <c r="ALU751" s="479"/>
      <c r="ALV751" s="479"/>
      <c r="ALW751" s="479"/>
      <c r="ALX751" s="479"/>
      <c r="ALY751" s="479"/>
      <c r="ALZ751" s="479"/>
      <c r="AMA751" s="479"/>
      <c r="AMB751" s="479"/>
      <c r="AMC751" s="479"/>
      <c r="AMD751" s="479"/>
      <c r="AME751" s="479"/>
      <c r="AMF751" s="479"/>
      <c r="AMG751" s="479"/>
      <c r="AMH751" s="479"/>
      <c r="AMI751" s="479"/>
      <c r="AMJ751" s="479"/>
      <c r="AMK751" s="479"/>
      <c r="AML751" s="479"/>
      <c r="AMM751" s="479"/>
      <c r="AMN751" s="479"/>
      <c r="AMO751" s="479"/>
      <c r="AMP751" s="479"/>
      <c r="AMQ751" s="479"/>
      <c r="AMR751" s="479"/>
      <c r="AMS751" s="479"/>
      <c r="AMT751" s="479"/>
      <c r="AMU751" s="479"/>
      <c r="AMV751" s="479"/>
      <c r="AMW751" s="479"/>
      <c r="AMX751" s="479"/>
      <c r="AMY751" s="479"/>
      <c r="AMZ751" s="479"/>
      <c r="ANA751" s="479"/>
      <c r="ANB751" s="479"/>
      <c r="ANC751" s="479"/>
      <c r="AND751" s="479"/>
      <c r="ANE751" s="479"/>
      <c r="ANF751" s="479"/>
      <c r="ANG751" s="479"/>
      <c r="ANH751" s="479"/>
      <c r="ANI751" s="479"/>
      <c r="ANJ751" s="479"/>
      <c r="ANK751" s="479"/>
      <c r="ANL751" s="479"/>
      <c r="ANM751" s="479"/>
      <c r="ANN751" s="479"/>
      <c r="ANO751" s="479"/>
      <c r="ANP751" s="479"/>
      <c r="ANQ751" s="479"/>
      <c r="ANR751" s="479"/>
      <c r="ANS751" s="479"/>
      <c r="ANT751" s="479"/>
      <c r="ANU751" s="479"/>
      <c r="ANV751" s="479"/>
      <c r="ANW751" s="479"/>
      <c r="ANX751" s="479"/>
      <c r="ANY751" s="479"/>
      <c r="ANZ751" s="479"/>
      <c r="AOA751" s="479"/>
      <c r="AOB751" s="479"/>
      <c r="AOC751" s="479"/>
      <c r="AOD751" s="479"/>
      <c r="AOE751" s="479"/>
      <c r="AOF751" s="479"/>
      <c r="AOG751" s="479"/>
      <c r="AOH751" s="479"/>
      <c r="AOI751" s="479"/>
      <c r="AOJ751" s="479"/>
      <c r="AOK751" s="479"/>
      <c r="AOL751" s="479"/>
      <c r="AOM751" s="479"/>
      <c r="AON751" s="479"/>
      <c r="AOO751" s="479"/>
      <c r="AOP751" s="479"/>
      <c r="AOQ751" s="479"/>
      <c r="AOR751" s="479"/>
      <c r="AOS751" s="479"/>
      <c r="AOT751" s="479"/>
      <c r="AOU751" s="479"/>
      <c r="AOV751" s="479"/>
      <c r="AOW751" s="479"/>
      <c r="AOX751" s="479"/>
      <c r="AOY751" s="479"/>
      <c r="AOZ751" s="479"/>
      <c r="APA751" s="479"/>
      <c r="APB751" s="479"/>
      <c r="APC751" s="479"/>
      <c r="APD751" s="479"/>
      <c r="APE751" s="479"/>
      <c r="APF751" s="479"/>
      <c r="APG751" s="479"/>
      <c r="APH751" s="479"/>
      <c r="API751" s="479"/>
      <c r="APJ751" s="479"/>
      <c r="APK751" s="479"/>
      <c r="APL751" s="479"/>
      <c r="APM751" s="479"/>
      <c r="APN751" s="479"/>
      <c r="APO751" s="479"/>
      <c r="APP751" s="479"/>
      <c r="APQ751" s="479"/>
      <c r="APR751" s="479"/>
      <c r="APS751" s="479"/>
      <c r="APT751" s="479"/>
      <c r="APU751" s="479"/>
      <c r="APV751" s="479"/>
      <c r="APW751" s="479"/>
      <c r="APX751" s="479"/>
      <c r="APY751" s="479"/>
      <c r="APZ751" s="479"/>
      <c r="AQA751" s="479"/>
      <c r="AQB751" s="479"/>
      <c r="AQC751" s="479"/>
      <c r="AQD751" s="479"/>
      <c r="AQE751" s="479"/>
      <c r="AQF751" s="479"/>
      <c r="AQG751" s="479"/>
      <c r="AQH751" s="479"/>
      <c r="AQI751" s="479"/>
      <c r="AQJ751" s="479"/>
      <c r="AQK751" s="479"/>
      <c r="AQL751" s="479"/>
      <c r="AQM751" s="479"/>
      <c r="AQN751" s="479"/>
      <c r="AQO751" s="479"/>
      <c r="AQP751" s="479"/>
      <c r="AQQ751" s="479"/>
      <c r="AQR751" s="479"/>
      <c r="AQS751" s="479"/>
      <c r="AQT751" s="479"/>
      <c r="AQU751" s="479"/>
      <c r="AQV751" s="479"/>
      <c r="AQW751" s="479"/>
      <c r="AQX751" s="479"/>
      <c r="AQY751" s="479"/>
      <c r="AQZ751" s="479"/>
      <c r="ARA751" s="479"/>
      <c r="ARB751" s="479"/>
      <c r="ARC751" s="479"/>
      <c r="ARD751" s="479"/>
      <c r="ARE751" s="479"/>
      <c r="ARF751" s="479"/>
      <c r="ARG751" s="479"/>
      <c r="ARH751" s="479"/>
      <c r="ARI751" s="479"/>
      <c r="ARJ751" s="479"/>
      <c r="ARK751" s="479"/>
      <c r="ARL751" s="479"/>
      <c r="ARM751" s="479"/>
      <c r="ARN751" s="479"/>
      <c r="ARO751" s="479"/>
      <c r="ARP751" s="479"/>
      <c r="ARQ751" s="479"/>
      <c r="ARR751" s="479"/>
      <c r="ARS751" s="479"/>
      <c r="ART751" s="479"/>
      <c r="ARU751" s="479"/>
      <c r="ARV751" s="479"/>
      <c r="ARW751" s="479"/>
      <c r="ARX751" s="479"/>
      <c r="ARY751" s="479"/>
      <c r="ARZ751" s="479"/>
      <c r="ASA751" s="479"/>
      <c r="ASB751" s="479"/>
      <c r="ASC751" s="479"/>
      <c r="ASD751" s="479"/>
      <c r="ASE751" s="479"/>
      <c r="ASF751" s="479"/>
      <c r="ASG751" s="479"/>
      <c r="ASH751" s="479"/>
      <c r="ASI751" s="479"/>
      <c r="ASJ751" s="479"/>
      <c r="ASK751" s="479"/>
      <c r="ASL751" s="479"/>
      <c r="ASM751" s="479"/>
      <c r="ASN751" s="479"/>
      <c r="ASO751" s="479"/>
      <c r="ASP751" s="479"/>
      <c r="ASQ751" s="479"/>
      <c r="ASR751" s="479"/>
      <c r="ASS751" s="479"/>
      <c r="AST751" s="479"/>
      <c r="ASU751" s="479"/>
      <c r="ASV751" s="479"/>
      <c r="ASW751" s="479"/>
      <c r="ASX751" s="479"/>
      <c r="ASY751" s="479"/>
      <c r="ASZ751" s="479"/>
      <c r="ATA751" s="479"/>
      <c r="ATB751" s="479"/>
      <c r="ATC751" s="479"/>
      <c r="ATD751" s="479"/>
      <c r="ATE751" s="479"/>
      <c r="ATF751" s="479"/>
      <c r="ATG751" s="479"/>
      <c r="ATH751" s="479"/>
      <c r="ATI751" s="479"/>
      <c r="ATJ751" s="479"/>
      <c r="ATK751" s="479"/>
      <c r="ATL751" s="479"/>
      <c r="ATM751" s="479"/>
      <c r="ATN751" s="479"/>
      <c r="ATO751" s="479"/>
      <c r="ATP751" s="479"/>
      <c r="ATQ751" s="479"/>
      <c r="ATR751" s="479"/>
      <c r="ATS751" s="479"/>
      <c r="ATT751" s="479"/>
      <c r="ATU751" s="479"/>
      <c r="ATV751" s="479"/>
      <c r="ATW751" s="479"/>
      <c r="ATX751" s="479"/>
      <c r="ATY751" s="479"/>
      <c r="ATZ751" s="479"/>
      <c r="AUA751" s="479"/>
      <c r="AUB751" s="479"/>
      <c r="AUC751" s="479"/>
      <c r="AUD751" s="479"/>
      <c r="AUE751" s="479"/>
      <c r="AUF751" s="479"/>
      <c r="AUG751" s="479"/>
      <c r="AUH751" s="479"/>
      <c r="AUI751" s="479"/>
      <c r="AUJ751" s="479"/>
      <c r="AUK751" s="479"/>
      <c r="AUL751" s="479"/>
      <c r="AUM751" s="479"/>
      <c r="AUN751" s="479"/>
      <c r="AUO751" s="479"/>
      <c r="AUP751" s="479"/>
      <c r="AUQ751" s="479"/>
      <c r="AUR751" s="479"/>
      <c r="AUS751" s="479"/>
      <c r="AUT751" s="479"/>
      <c r="AUU751" s="479"/>
      <c r="AUV751" s="479"/>
      <c r="AUW751" s="479"/>
      <c r="AUX751" s="479"/>
      <c r="AUY751" s="479"/>
      <c r="AUZ751" s="479"/>
      <c r="AVA751" s="479"/>
      <c r="AVB751" s="479"/>
      <c r="AVC751" s="479"/>
      <c r="AVD751" s="479"/>
      <c r="AVE751" s="479"/>
      <c r="AVF751" s="479"/>
      <c r="AVG751" s="479"/>
      <c r="AVH751" s="479"/>
      <c r="AVI751" s="479"/>
      <c r="AVJ751" s="479"/>
      <c r="AVK751" s="479"/>
      <c r="AVL751" s="479"/>
      <c r="AVM751" s="479"/>
      <c r="AVN751" s="479"/>
      <c r="AVO751" s="479"/>
      <c r="AVP751" s="479"/>
      <c r="AVQ751" s="479"/>
      <c r="AVR751" s="479"/>
      <c r="AVS751" s="479"/>
      <c r="AVT751" s="479"/>
      <c r="AVU751" s="479"/>
      <c r="AVV751" s="479"/>
      <c r="AVW751" s="479"/>
      <c r="AVX751" s="479"/>
      <c r="AVY751" s="479"/>
      <c r="AVZ751" s="479"/>
      <c r="AWA751" s="479"/>
      <c r="AWB751" s="479"/>
      <c r="AWC751" s="479"/>
      <c r="AWD751" s="479"/>
      <c r="AWE751" s="479"/>
      <c r="AWF751" s="479"/>
      <c r="AWG751" s="479"/>
      <c r="AWH751" s="479"/>
      <c r="AWI751" s="479"/>
      <c r="AWJ751" s="479"/>
      <c r="AWK751" s="479"/>
      <c r="AWL751" s="479"/>
      <c r="AWM751" s="479"/>
      <c r="AWN751" s="479"/>
      <c r="AWO751" s="479"/>
      <c r="AWP751" s="479"/>
      <c r="AWQ751" s="479"/>
      <c r="AWR751" s="479"/>
      <c r="AWS751" s="479"/>
      <c r="AWT751" s="479"/>
      <c r="AWU751" s="479"/>
      <c r="AWV751" s="479"/>
      <c r="AWW751" s="479"/>
      <c r="AWX751" s="479"/>
      <c r="AWY751" s="479"/>
      <c r="AWZ751" s="479"/>
      <c r="AXA751" s="479"/>
      <c r="AXB751" s="479"/>
      <c r="AXC751" s="479"/>
      <c r="AXD751" s="479"/>
      <c r="AXE751" s="479"/>
      <c r="AXF751" s="479"/>
      <c r="AXG751" s="479"/>
      <c r="AXH751" s="479"/>
      <c r="AXI751" s="479"/>
      <c r="AXJ751" s="479"/>
      <c r="AXK751" s="479"/>
      <c r="AXL751" s="479"/>
      <c r="AXM751" s="479"/>
      <c r="AXN751" s="479"/>
      <c r="AXO751" s="479"/>
      <c r="AXP751" s="479"/>
      <c r="AXQ751" s="479"/>
      <c r="AXR751" s="479"/>
      <c r="AXS751" s="479"/>
      <c r="AXT751" s="479"/>
      <c r="AXU751" s="479"/>
      <c r="AXV751" s="479"/>
      <c r="AXW751" s="479"/>
      <c r="AXX751" s="479"/>
      <c r="AXY751" s="479"/>
      <c r="AXZ751" s="479"/>
      <c r="AYA751" s="479"/>
      <c r="AYB751" s="479"/>
      <c r="AYC751" s="479"/>
      <c r="AYD751" s="479"/>
      <c r="AYE751" s="479"/>
      <c r="AYF751" s="479"/>
      <c r="AYG751" s="479"/>
      <c r="AYH751" s="479"/>
      <c r="AYI751" s="479"/>
      <c r="AYJ751" s="479"/>
      <c r="AYK751" s="479"/>
      <c r="AYL751" s="479"/>
      <c r="AYM751" s="479"/>
      <c r="AYN751" s="479"/>
      <c r="AYO751" s="479"/>
      <c r="AYP751" s="479"/>
      <c r="AYQ751" s="479"/>
      <c r="AYR751" s="479"/>
      <c r="AYS751" s="479"/>
      <c r="AYT751" s="479"/>
      <c r="AYU751" s="479"/>
      <c r="AYV751" s="479"/>
      <c r="AYW751" s="479"/>
      <c r="AYX751" s="479"/>
      <c r="AYY751" s="479"/>
      <c r="AYZ751" s="479"/>
      <c r="AZA751" s="479"/>
      <c r="AZB751" s="479"/>
      <c r="AZC751" s="479"/>
      <c r="AZD751" s="479"/>
      <c r="AZE751" s="479"/>
      <c r="AZF751" s="479"/>
      <c r="AZG751" s="479"/>
      <c r="AZH751" s="479"/>
      <c r="AZI751" s="479"/>
      <c r="AZJ751" s="479"/>
      <c r="AZK751" s="479"/>
      <c r="AZL751" s="479"/>
      <c r="AZM751" s="479"/>
      <c r="AZN751" s="479"/>
      <c r="AZO751" s="479"/>
      <c r="AZP751" s="479"/>
      <c r="AZQ751" s="479"/>
      <c r="AZR751" s="479"/>
      <c r="AZS751" s="479"/>
      <c r="AZT751" s="479"/>
      <c r="AZU751" s="479"/>
      <c r="AZV751" s="479"/>
      <c r="AZW751" s="479"/>
      <c r="AZX751" s="479"/>
      <c r="AZY751" s="479"/>
      <c r="AZZ751" s="479"/>
      <c r="BAA751" s="479"/>
      <c r="BAB751" s="479"/>
      <c r="BAC751" s="479"/>
      <c r="BAD751" s="479"/>
      <c r="BAE751" s="479"/>
      <c r="BAF751" s="479"/>
      <c r="BAG751" s="479"/>
      <c r="BAH751" s="479"/>
      <c r="BAI751" s="479"/>
      <c r="BAJ751" s="479"/>
      <c r="BAK751" s="479"/>
      <c r="BAL751" s="479"/>
      <c r="BAM751" s="479"/>
      <c r="BAN751" s="479"/>
      <c r="BAO751" s="479"/>
      <c r="BAP751" s="479"/>
      <c r="BAQ751" s="479"/>
      <c r="BAR751" s="479"/>
      <c r="BAS751" s="479"/>
      <c r="BAT751" s="479"/>
      <c r="BAU751" s="479"/>
      <c r="BAV751" s="479"/>
      <c r="BAW751" s="479"/>
      <c r="BAX751" s="479"/>
      <c r="BAY751" s="479"/>
      <c r="BAZ751" s="479"/>
      <c r="BBA751" s="479"/>
      <c r="BBB751" s="479"/>
      <c r="BBC751" s="479"/>
      <c r="BBD751" s="479"/>
      <c r="BBE751" s="479"/>
      <c r="BBF751" s="479"/>
      <c r="BBG751" s="479"/>
      <c r="BBH751" s="479"/>
      <c r="BBI751" s="479"/>
      <c r="BBJ751" s="479"/>
      <c r="BBK751" s="479"/>
      <c r="BBL751" s="479"/>
      <c r="BBM751" s="479"/>
      <c r="BBN751" s="479"/>
      <c r="BBO751" s="479"/>
      <c r="BBP751" s="479"/>
      <c r="BBQ751" s="479"/>
      <c r="BBR751" s="479"/>
      <c r="BBS751" s="479"/>
      <c r="BBT751" s="479"/>
      <c r="BBU751" s="479"/>
      <c r="BBV751" s="479"/>
      <c r="BBW751" s="479"/>
      <c r="BBX751" s="479"/>
      <c r="BBY751" s="479"/>
      <c r="BBZ751" s="479"/>
      <c r="BCA751" s="479"/>
      <c r="BCB751" s="479"/>
      <c r="BCC751" s="479"/>
      <c r="BCD751" s="479"/>
      <c r="BCE751" s="479"/>
      <c r="BCF751" s="479"/>
      <c r="BCG751" s="479"/>
      <c r="BCH751" s="479"/>
      <c r="BCI751" s="479"/>
      <c r="BCJ751" s="479"/>
      <c r="BCK751" s="479"/>
      <c r="BCL751" s="479"/>
      <c r="BCM751" s="479"/>
      <c r="BCN751" s="479"/>
      <c r="BCO751" s="479"/>
      <c r="BCP751" s="479"/>
      <c r="BCQ751" s="479"/>
      <c r="BCR751" s="479"/>
      <c r="BCS751" s="479"/>
      <c r="BCT751" s="479"/>
      <c r="BCU751" s="479"/>
      <c r="BCV751" s="479"/>
      <c r="BCW751" s="479"/>
      <c r="BCX751" s="479"/>
      <c r="BCY751" s="479"/>
      <c r="BCZ751" s="479"/>
      <c r="BDA751" s="479"/>
      <c r="BDB751" s="479"/>
      <c r="BDC751" s="479"/>
      <c r="BDD751" s="479"/>
      <c r="BDE751" s="479"/>
      <c r="BDF751" s="479"/>
      <c r="BDG751" s="479"/>
      <c r="BDH751" s="479"/>
      <c r="BDI751" s="479"/>
      <c r="BDJ751" s="479"/>
      <c r="BDK751" s="479"/>
      <c r="BDL751" s="479"/>
      <c r="BDM751" s="479"/>
      <c r="BDN751" s="479"/>
      <c r="BDO751" s="479"/>
      <c r="BDP751" s="479"/>
      <c r="BDQ751" s="479"/>
      <c r="BDR751" s="479"/>
      <c r="BDS751" s="479"/>
      <c r="BDT751" s="479"/>
      <c r="BDU751" s="479"/>
      <c r="BDV751" s="479"/>
      <c r="BDW751" s="479"/>
      <c r="BDX751" s="479"/>
      <c r="BDY751" s="479"/>
      <c r="BDZ751" s="479"/>
      <c r="BEA751" s="479"/>
      <c r="BEB751" s="479"/>
      <c r="BEC751" s="479"/>
      <c r="BED751" s="479"/>
      <c r="BEE751" s="479"/>
      <c r="BEF751" s="479"/>
      <c r="BEG751" s="479"/>
      <c r="BEH751" s="479"/>
      <c r="BEI751" s="479"/>
      <c r="BEJ751" s="479"/>
      <c r="BEK751" s="479"/>
      <c r="BEL751" s="479"/>
      <c r="BEM751" s="479"/>
      <c r="BEN751" s="479"/>
      <c r="BEO751" s="479"/>
      <c r="BEP751" s="479"/>
      <c r="BEQ751" s="479"/>
      <c r="BER751" s="479"/>
      <c r="BES751" s="479"/>
      <c r="BET751" s="479"/>
      <c r="BEU751" s="479"/>
      <c r="BEV751" s="479"/>
      <c r="BEW751" s="479"/>
      <c r="BEX751" s="479"/>
      <c r="BEY751" s="479"/>
      <c r="BEZ751" s="479"/>
      <c r="BFA751" s="479"/>
      <c r="BFB751" s="479"/>
      <c r="BFC751" s="479"/>
      <c r="BFD751" s="479"/>
      <c r="BFE751" s="479"/>
      <c r="BFF751" s="479"/>
      <c r="BFG751" s="479"/>
      <c r="BFH751" s="479"/>
      <c r="BFI751" s="479"/>
      <c r="BFJ751" s="479"/>
      <c r="BFK751" s="479"/>
      <c r="BFL751" s="479"/>
      <c r="BFM751" s="479"/>
      <c r="BFN751" s="479"/>
      <c r="BFO751" s="479"/>
      <c r="BFP751" s="479"/>
      <c r="BFQ751" s="479"/>
      <c r="BFR751" s="479"/>
      <c r="BFS751" s="479"/>
      <c r="BFT751" s="479"/>
      <c r="BFU751" s="479"/>
      <c r="BFV751" s="479"/>
      <c r="BFW751" s="479"/>
      <c r="BFX751" s="479"/>
      <c r="BFY751" s="479"/>
      <c r="BFZ751" s="479"/>
      <c r="BGA751" s="479"/>
      <c r="BGB751" s="479"/>
      <c r="BGC751" s="479"/>
      <c r="BGD751" s="479"/>
      <c r="BGE751" s="479"/>
      <c r="BGF751" s="479"/>
      <c r="BGG751" s="479"/>
      <c r="BGH751" s="479"/>
      <c r="BGI751" s="479"/>
      <c r="BGJ751" s="479"/>
      <c r="BGK751" s="479"/>
      <c r="BGL751" s="479"/>
      <c r="BGM751" s="479"/>
      <c r="BGN751" s="479"/>
      <c r="BGO751" s="479"/>
      <c r="BGP751" s="479"/>
      <c r="BGQ751" s="479"/>
      <c r="BGR751" s="479"/>
      <c r="BGS751" s="479"/>
      <c r="BGT751" s="479"/>
      <c r="BGU751" s="479"/>
      <c r="BGV751" s="479"/>
      <c r="BGW751" s="479"/>
      <c r="BGX751" s="479"/>
      <c r="BGY751" s="479"/>
      <c r="BGZ751" s="479"/>
      <c r="BHA751" s="479"/>
      <c r="BHB751" s="479"/>
      <c r="BHC751" s="479"/>
      <c r="BHD751" s="479"/>
      <c r="BHE751" s="479"/>
      <c r="BHF751" s="479"/>
      <c r="BHG751" s="479"/>
      <c r="BHH751" s="479"/>
      <c r="BHI751" s="479"/>
      <c r="BHJ751" s="479"/>
      <c r="BHK751" s="479"/>
      <c r="BHL751" s="479"/>
      <c r="BHM751" s="479"/>
      <c r="BHN751" s="479"/>
      <c r="BHO751" s="479"/>
      <c r="BHP751" s="479"/>
      <c r="BHQ751" s="479"/>
      <c r="BHR751" s="479"/>
      <c r="BHS751" s="479"/>
      <c r="BHT751" s="479"/>
      <c r="BHU751" s="479"/>
      <c r="BHV751" s="479"/>
      <c r="BHW751" s="479"/>
      <c r="BHX751" s="479"/>
      <c r="BHY751" s="479"/>
      <c r="BHZ751" s="479"/>
      <c r="BIA751" s="479"/>
      <c r="BIB751" s="479"/>
      <c r="BIC751" s="479"/>
      <c r="BID751" s="479"/>
      <c r="BIE751" s="479"/>
      <c r="BIF751" s="479"/>
      <c r="BIG751" s="479"/>
      <c r="BIH751" s="479"/>
      <c r="BII751" s="479"/>
      <c r="BIJ751" s="479"/>
      <c r="BIK751" s="479"/>
      <c r="BIL751" s="479"/>
      <c r="BIM751" s="479"/>
      <c r="BIN751" s="479"/>
      <c r="BIO751" s="479"/>
      <c r="BIP751" s="479"/>
      <c r="BIQ751" s="479"/>
      <c r="BIR751" s="479"/>
      <c r="BIS751" s="479"/>
      <c r="BIT751" s="479"/>
      <c r="BIU751" s="479"/>
      <c r="BIV751" s="479"/>
      <c r="BIW751" s="479"/>
      <c r="BIX751" s="479"/>
      <c r="BIY751" s="479"/>
      <c r="BIZ751" s="479"/>
      <c r="BJA751" s="479"/>
      <c r="BJB751" s="479"/>
      <c r="BJC751" s="479"/>
      <c r="BJD751" s="479"/>
      <c r="BJE751" s="479"/>
      <c r="BJF751" s="479"/>
      <c r="BJG751" s="479"/>
      <c r="BJH751" s="479"/>
      <c r="BJI751" s="479"/>
      <c r="BJJ751" s="479"/>
      <c r="BJK751" s="479"/>
      <c r="BJL751" s="479"/>
      <c r="BJM751" s="479"/>
      <c r="BJN751" s="479"/>
      <c r="BJO751" s="479"/>
      <c r="BJP751" s="479"/>
      <c r="BJQ751" s="479"/>
      <c r="BJR751" s="479"/>
      <c r="BJS751" s="479"/>
      <c r="BJT751" s="479"/>
      <c r="BJU751" s="479"/>
      <c r="BJV751" s="479"/>
      <c r="BJW751" s="479"/>
      <c r="BJX751" s="479"/>
      <c r="BJY751" s="479"/>
      <c r="BJZ751" s="479"/>
      <c r="BKA751" s="479"/>
      <c r="BKB751" s="479"/>
      <c r="BKC751" s="479"/>
      <c r="BKD751" s="479"/>
      <c r="BKE751" s="479"/>
      <c r="BKF751" s="479"/>
      <c r="BKG751" s="479"/>
      <c r="BKH751" s="479"/>
      <c r="BKI751" s="479"/>
      <c r="BKJ751" s="479"/>
      <c r="BKK751" s="479"/>
      <c r="BKL751" s="479"/>
      <c r="BKM751" s="479"/>
      <c r="BKN751" s="479"/>
      <c r="BKO751" s="479"/>
      <c r="BKP751" s="479"/>
      <c r="BKQ751" s="479"/>
      <c r="BKR751" s="479"/>
      <c r="BKS751" s="479"/>
      <c r="BKT751" s="479"/>
      <c r="BKU751" s="479"/>
      <c r="BKV751" s="479"/>
      <c r="BKW751" s="479"/>
      <c r="BKX751" s="479"/>
      <c r="BKY751" s="479"/>
      <c r="BKZ751" s="479"/>
      <c r="BLA751" s="479"/>
      <c r="BLB751" s="479"/>
      <c r="BLC751" s="479"/>
      <c r="BLD751" s="479"/>
      <c r="BLE751" s="479"/>
      <c r="BLF751" s="479"/>
      <c r="BLG751" s="479"/>
      <c r="BLH751" s="479"/>
      <c r="BLI751" s="479"/>
      <c r="BLJ751" s="479"/>
      <c r="BLK751" s="479"/>
      <c r="BLL751" s="479"/>
      <c r="BLM751" s="479"/>
      <c r="BLN751" s="479"/>
      <c r="BLO751" s="479"/>
      <c r="BLP751" s="479"/>
      <c r="BLQ751" s="479"/>
      <c r="BLR751" s="479"/>
      <c r="BLS751" s="479"/>
      <c r="BLT751" s="479"/>
      <c r="BLU751" s="479"/>
      <c r="BLV751" s="479"/>
      <c r="BLW751" s="479"/>
      <c r="BLX751" s="479"/>
      <c r="BLY751" s="479"/>
      <c r="BLZ751" s="479"/>
      <c r="BMA751" s="479"/>
      <c r="BMB751" s="479"/>
      <c r="BMC751" s="479"/>
      <c r="BMD751" s="479"/>
      <c r="BME751" s="479"/>
      <c r="BMF751" s="479"/>
      <c r="BMG751" s="479"/>
      <c r="BMH751" s="479"/>
      <c r="BMI751" s="479"/>
      <c r="BMJ751" s="479"/>
      <c r="BMK751" s="479"/>
      <c r="BML751" s="479"/>
      <c r="BMM751" s="479"/>
      <c r="BMN751" s="479"/>
      <c r="BMO751" s="479"/>
      <c r="BMP751" s="479"/>
      <c r="BMQ751" s="479"/>
      <c r="BMR751" s="479"/>
      <c r="BMS751" s="479"/>
      <c r="BMT751" s="479"/>
      <c r="BMU751" s="479"/>
      <c r="BMV751" s="479"/>
      <c r="BMW751" s="479"/>
      <c r="BMX751" s="479"/>
      <c r="BMY751" s="479"/>
      <c r="BMZ751" s="479"/>
      <c r="BNA751" s="479"/>
      <c r="BNB751" s="479"/>
      <c r="BNC751" s="479"/>
      <c r="BND751" s="479"/>
      <c r="BNE751" s="479"/>
      <c r="BNF751" s="479"/>
      <c r="BNG751" s="479"/>
      <c r="BNH751" s="479"/>
      <c r="BNI751" s="479"/>
      <c r="BNJ751" s="479"/>
      <c r="BNK751" s="479"/>
      <c r="BNL751" s="479"/>
      <c r="BNM751" s="479"/>
      <c r="BNN751" s="479"/>
      <c r="BNO751" s="479"/>
      <c r="BNP751" s="479"/>
      <c r="BNQ751" s="479"/>
      <c r="BNR751" s="479"/>
      <c r="BNS751" s="479"/>
      <c r="BNT751" s="479"/>
      <c r="BNU751" s="479"/>
      <c r="BNV751" s="479"/>
      <c r="BNW751" s="479"/>
      <c r="BNX751" s="479"/>
      <c r="BNY751" s="479"/>
      <c r="BNZ751" s="479"/>
      <c r="BOA751" s="479"/>
      <c r="BOB751" s="479"/>
      <c r="BOC751" s="479"/>
      <c r="BOD751" s="479"/>
      <c r="BOE751" s="479"/>
      <c r="BOF751" s="479"/>
      <c r="BOG751" s="479"/>
      <c r="BOH751" s="479"/>
      <c r="BOI751" s="479"/>
      <c r="BOJ751" s="479"/>
      <c r="BOK751" s="479"/>
      <c r="BOL751" s="479"/>
      <c r="BOM751" s="479"/>
      <c r="BON751" s="479"/>
      <c r="BOO751" s="479"/>
      <c r="BOP751" s="479"/>
      <c r="BOQ751" s="479"/>
      <c r="BOR751" s="479"/>
      <c r="BOS751" s="479"/>
      <c r="BOT751" s="479"/>
      <c r="BOU751" s="479"/>
      <c r="BOV751" s="479"/>
      <c r="BOW751" s="479"/>
      <c r="BOX751" s="479"/>
      <c r="BOY751" s="479"/>
      <c r="BOZ751" s="479"/>
      <c r="BPA751" s="479"/>
      <c r="BPB751" s="479"/>
      <c r="BPC751" s="479"/>
      <c r="BPD751" s="479"/>
      <c r="BPE751" s="479"/>
      <c r="BPF751" s="479"/>
      <c r="BPG751" s="479"/>
      <c r="BPH751" s="479"/>
      <c r="BPI751" s="479"/>
      <c r="BPJ751" s="479"/>
      <c r="BPK751" s="479"/>
      <c r="BPL751" s="479"/>
      <c r="BPM751" s="479"/>
      <c r="BPN751" s="479"/>
      <c r="BPO751" s="479"/>
      <c r="BPP751" s="479"/>
      <c r="BPQ751" s="479"/>
      <c r="BPR751" s="479"/>
      <c r="BPS751" s="479"/>
      <c r="BPT751" s="479"/>
      <c r="BPU751" s="479"/>
      <c r="BPV751" s="479"/>
      <c r="BPW751" s="479"/>
      <c r="BPX751" s="479"/>
      <c r="BPY751" s="479"/>
      <c r="BPZ751" s="479"/>
      <c r="BQA751" s="479"/>
      <c r="BQB751" s="479"/>
      <c r="BQC751" s="479"/>
      <c r="BQD751" s="479"/>
      <c r="BQE751" s="479"/>
      <c r="BQF751" s="479"/>
      <c r="BQG751" s="479"/>
      <c r="BQH751" s="479"/>
      <c r="BQI751" s="479"/>
      <c r="BQJ751" s="479"/>
      <c r="BQK751" s="479"/>
      <c r="BQL751" s="479"/>
      <c r="BQM751" s="479"/>
      <c r="BQN751" s="479"/>
      <c r="BQO751" s="479"/>
      <c r="BQP751" s="479"/>
      <c r="BQQ751" s="479"/>
      <c r="BQR751" s="479"/>
      <c r="BQS751" s="479"/>
      <c r="BQT751" s="479"/>
      <c r="BQU751" s="479"/>
      <c r="BQV751" s="479"/>
      <c r="BQW751" s="479"/>
      <c r="BQX751" s="479"/>
      <c r="BQY751" s="479"/>
      <c r="BQZ751" s="479"/>
      <c r="BRA751" s="479"/>
      <c r="BRB751" s="479"/>
      <c r="BRC751" s="479"/>
      <c r="BRD751" s="479"/>
      <c r="BRE751" s="479"/>
      <c r="BRF751" s="479"/>
      <c r="BRG751" s="479"/>
      <c r="BRH751" s="479"/>
      <c r="BRI751" s="479"/>
      <c r="BRJ751" s="479"/>
      <c r="BRK751" s="479"/>
      <c r="BRL751" s="479"/>
      <c r="BRM751" s="479"/>
      <c r="BRN751" s="479"/>
      <c r="BRO751" s="479"/>
      <c r="BRP751" s="479"/>
      <c r="BRQ751" s="479"/>
      <c r="BRR751" s="479"/>
      <c r="BRS751" s="479"/>
      <c r="BRT751" s="479"/>
      <c r="BRU751" s="479"/>
      <c r="BRV751" s="479"/>
      <c r="BRW751" s="479"/>
      <c r="BRX751" s="479"/>
      <c r="BRY751" s="479"/>
      <c r="BRZ751" s="479"/>
      <c r="BSA751" s="479"/>
      <c r="BSB751" s="479"/>
      <c r="BSC751" s="479"/>
      <c r="BSD751" s="479"/>
      <c r="BSE751" s="479"/>
      <c r="BSF751" s="479"/>
      <c r="BSG751" s="479"/>
      <c r="BSH751" s="479"/>
      <c r="BSI751" s="479"/>
      <c r="BSJ751" s="479"/>
      <c r="BSK751" s="479"/>
      <c r="BSL751" s="479"/>
      <c r="BSM751" s="479"/>
      <c r="BSN751" s="479"/>
      <c r="BSO751" s="479"/>
      <c r="BSP751" s="479"/>
      <c r="BSQ751" s="479"/>
      <c r="BSR751" s="479"/>
      <c r="BSS751" s="479"/>
      <c r="BST751" s="479"/>
      <c r="BSU751" s="479"/>
      <c r="BSV751" s="479"/>
      <c r="BSW751" s="479"/>
      <c r="BSX751" s="479"/>
      <c r="BSY751" s="479"/>
      <c r="BSZ751" s="479"/>
      <c r="BTA751" s="479"/>
      <c r="BTB751" s="479"/>
      <c r="BTC751" s="479"/>
      <c r="BTD751" s="479"/>
      <c r="BTE751" s="479"/>
      <c r="BTF751" s="479"/>
      <c r="BTG751" s="479"/>
      <c r="BTH751" s="479"/>
      <c r="BTI751" s="479"/>
      <c r="BTJ751" s="479"/>
      <c r="BTK751" s="479"/>
      <c r="BTL751" s="479"/>
      <c r="BTM751" s="479"/>
      <c r="BTN751" s="479"/>
      <c r="BTO751" s="479"/>
      <c r="BTP751" s="479"/>
      <c r="BTQ751" s="479"/>
      <c r="BTR751" s="479"/>
      <c r="BTS751" s="479"/>
      <c r="BTT751" s="479"/>
      <c r="BTU751" s="479"/>
      <c r="BTV751" s="479"/>
      <c r="BTW751" s="479"/>
      <c r="BTX751" s="479"/>
      <c r="BTY751" s="479"/>
      <c r="BTZ751" s="479"/>
      <c r="BUA751" s="479"/>
      <c r="BUB751" s="479"/>
      <c r="BUC751" s="479"/>
      <c r="BUD751" s="479"/>
      <c r="BUE751" s="479"/>
      <c r="BUF751" s="479"/>
      <c r="BUG751" s="479"/>
      <c r="BUH751" s="479"/>
      <c r="BUI751" s="479"/>
      <c r="BUJ751" s="479"/>
      <c r="BUK751" s="479"/>
      <c r="BUL751" s="479"/>
      <c r="BUM751" s="479"/>
      <c r="BUN751" s="479"/>
      <c r="BUO751" s="479"/>
      <c r="BUP751" s="479"/>
      <c r="BUQ751" s="479"/>
      <c r="BUR751" s="479"/>
      <c r="BUS751" s="479"/>
      <c r="BUT751" s="479"/>
      <c r="BUU751" s="479"/>
      <c r="BUV751" s="479"/>
      <c r="BUW751" s="479"/>
      <c r="BUX751" s="479"/>
      <c r="BUY751" s="479"/>
      <c r="BUZ751" s="479"/>
      <c r="BVA751" s="479"/>
      <c r="BVB751" s="479"/>
      <c r="BVC751" s="479"/>
      <c r="BVD751" s="479"/>
      <c r="BVE751" s="479"/>
      <c r="BVF751" s="479"/>
      <c r="BVG751" s="479"/>
      <c r="BVH751" s="479"/>
      <c r="BVI751" s="479"/>
      <c r="BVJ751" s="479"/>
      <c r="BVK751" s="479"/>
      <c r="BVL751" s="479"/>
      <c r="BVM751" s="479"/>
      <c r="BVN751" s="479"/>
      <c r="BVO751" s="479"/>
      <c r="BVP751" s="479"/>
      <c r="BVQ751" s="479"/>
      <c r="BVR751" s="479"/>
      <c r="BVS751" s="479"/>
      <c r="BVT751" s="479"/>
      <c r="BVU751" s="479"/>
      <c r="BVV751" s="479"/>
      <c r="BVW751" s="479"/>
      <c r="BVX751" s="479"/>
      <c r="BVY751" s="479"/>
      <c r="BVZ751" s="479"/>
      <c r="BWA751" s="479"/>
      <c r="BWB751" s="479"/>
      <c r="BWC751" s="479"/>
      <c r="BWD751" s="479"/>
      <c r="BWE751" s="479"/>
      <c r="BWF751" s="479"/>
      <c r="BWG751" s="479"/>
      <c r="BWH751" s="479"/>
      <c r="BWI751" s="479"/>
      <c r="BWJ751" s="479"/>
      <c r="BWK751" s="479"/>
      <c r="BWL751" s="479"/>
      <c r="BWM751" s="479"/>
      <c r="BWN751" s="479"/>
      <c r="BWO751" s="479"/>
      <c r="BWP751" s="479"/>
      <c r="BWQ751" s="479"/>
      <c r="BWR751" s="479"/>
      <c r="BWS751" s="479"/>
      <c r="BWT751" s="479"/>
      <c r="BWU751" s="479"/>
      <c r="BWV751" s="479"/>
      <c r="BWW751" s="479"/>
      <c r="BWX751" s="479"/>
      <c r="BWY751" s="479"/>
      <c r="BWZ751" s="479"/>
      <c r="BXA751" s="479"/>
      <c r="BXB751" s="479"/>
      <c r="BXC751" s="479"/>
      <c r="BXD751" s="479"/>
      <c r="BXE751" s="479"/>
      <c r="BXF751" s="479"/>
      <c r="BXG751" s="479"/>
      <c r="BXH751" s="479"/>
      <c r="BXI751" s="479"/>
      <c r="BXJ751" s="479"/>
      <c r="BXK751" s="479"/>
      <c r="BXL751" s="479"/>
      <c r="BXM751" s="479"/>
      <c r="BXN751" s="479"/>
      <c r="BXO751" s="479"/>
      <c r="BXP751" s="479"/>
      <c r="BXQ751" s="479"/>
      <c r="BXR751" s="479"/>
      <c r="BXS751" s="479"/>
      <c r="BXT751" s="479"/>
      <c r="BXU751" s="479"/>
      <c r="BXV751" s="479"/>
      <c r="BXW751" s="479"/>
      <c r="BXX751" s="479"/>
      <c r="BXY751" s="479"/>
      <c r="BXZ751" s="479"/>
      <c r="BYA751" s="479"/>
      <c r="BYB751" s="479"/>
      <c r="BYC751" s="479"/>
      <c r="BYD751" s="479"/>
      <c r="BYE751" s="479"/>
      <c r="BYF751" s="479"/>
      <c r="BYG751" s="479"/>
      <c r="BYH751" s="479"/>
      <c r="BYI751" s="479"/>
      <c r="BYJ751" s="479"/>
      <c r="BYK751" s="479"/>
      <c r="BYL751" s="479"/>
      <c r="BYM751" s="479"/>
      <c r="BYN751" s="479"/>
      <c r="BYO751" s="479"/>
      <c r="BYP751" s="479"/>
      <c r="BYQ751" s="479"/>
      <c r="BYR751" s="479"/>
      <c r="BYS751" s="479"/>
      <c r="BYT751" s="479"/>
      <c r="BYU751" s="479"/>
      <c r="BYV751" s="479"/>
      <c r="BYW751" s="479"/>
      <c r="BYX751" s="479"/>
      <c r="BYY751" s="479"/>
      <c r="BYZ751" s="479"/>
      <c r="BZA751" s="479"/>
      <c r="BZB751" s="479"/>
      <c r="BZC751" s="479"/>
      <c r="BZD751" s="479"/>
      <c r="BZE751" s="479"/>
      <c r="BZF751" s="479"/>
      <c r="BZG751" s="479"/>
      <c r="BZH751" s="479"/>
      <c r="BZI751" s="479"/>
      <c r="BZJ751" s="479"/>
      <c r="BZK751" s="479"/>
      <c r="BZL751" s="479"/>
      <c r="BZM751" s="479"/>
      <c r="BZN751" s="479"/>
      <c r="BZO751" s="479"/>
      <c r="BZP751" s="479"/>
      <c r="BZQ751" s="479"/>
      <c r="BZR751" s="479"/>
      <c r="BZS751" s="479"/>
      <c r="BZT751" s="479"/>
      <c r="BZU751" s="479"/>
      <c r="BZV751" s="479"/>
      <c r="BZW751" s="479"/>
      <c r="BZX751" s="479"/>
      <c r="BZY751" s="479"/>
      <c r="BZZ751" s="479"/>
      <c r="CAA751" s="479"/>
      <c r="CAB751" s="479"/>
      <c r="CAC751" s="479"/>
      <c r="CAD751" s="479"/>
      <c r="CAE751" s="479"/>
      <c r="CAF751" s="479"/>
      <c r="CAG751" s="479"/>
      <c r="CAH751" s="479"/>
      <c r="CAI751" s="479"/>
      <c r="CAJ751" s="479"/>
      <c r="CAK751" s="479"/>
      <c r="CAL751" s="479"/>
      <c r="CAM751" s="479"/>
      <c r="CAN751" s="479"/>
      <c r="CAO751" s="479"/>
      <c r="CAP751" s="479"/>
      <c r="CAQ751" s="479"/>
      <c r="CAR751" s="479"/>
      <c r="CAS751" s="479"/>
      <c r="CAT751" s="479"/>
      <c r="CAU751" s="479"/>
      <c r="CAV751" s="479"/>
      <c r="CAW751" s="479"/>
      <c r="CAX751" s="479"/>
      <c r="CAY751" s="479"/>
      <c r="CAZ751" s="479"/>
      <c r="CBA751" s="479"/>
      <c r="CBB751" s="479"/>
      <c r="CBC751" s="479"/>
      <c r="CBD751" s="479"/>
      <c r="CBE751" s="479"/>
      <c r="CBF751" s="479"/>
      <c r="CBG751" s="479"/>
      <c r="CBH751" s="479"/>
      <c r="CBI751" s="479"/>
      <c r="CBJ751" s="479"/>
      <c r="CBK751" s="479"/>
      <c r="CBL751" s="479"/>
      <c r="CBM751" s="479"/>
      <c r="CBN751" s="479"/>
      <c r="CBO751" s="479"/>
      <c r="CBP751" s="479"/>
      <c r="CBQ751" s="479"/>
      <c r="CBR751" s="479"/>
      <c r="CBS751" s="479"/>
      <c r="CBT751" s="479"/>
      <c r="CBU751" s="479"/>
      <c r="CBV751" s="479"/>
      <c r="CBW751" s="479"/>
      <c r="CBX751" s="479"/>
      <c r="CBY751" s="479"/>
      <c r="CBZ751" s="479"/>
      <c r="CCA751" s="479"/>
      <c r="CCB751" s="479"/>
      <c r="CCC751" s="479"/>
      <c r="CCD751" s="479"/>
      <c r="CCE751" s="479"/>
      <c r="CCF751" s="479"/>
      <c r="CCG751" s="479"/>
      <c r="CCH751" s="479"/>
      <c r="CCI751" s="479"/>
      <c r="CCJ751" s="479"/>
      <c r="CCK751" s="479"/>
      <c r="CCL751" s="479"/>
      <c r="CCM751" s="479"/>
      <c r="CCN751" s="479"/>
      <c r="CCO751" s="479"/>
      <c r="CCP751" s="479"/>
      <c r="CCQ751" s="479"/>
      <c r="CCR751" s="479"/>
      <c r="CCS751" s="479"/>
      <c r="CCT751" s="479"/>
      <c r="CCU751" s="479"/>
      <c r="CCV751" s="479"/>
      <c r="CCW751" s="479"/>
      <c r="CCX751" s="479"/>
      <c r="CCY751" s="479"/>
      <c r="CCZ751" s="479"/>
      <c r="CDA751" s="479"/>
      <c r="CDB751" s="479"/>
      <c r="CDC751" s="479"/>
      <c r="CDD751" s="479"/>
      <c r="CDE751" s="479"/>
      <c r="CDF751" s="479"/>
      <c r="CDG751" s="479"/>
      <c r="CDH751" s="479"/>
      <c r="CDI751" s="479"/>
      <c r="CDJ751" s="479"/>
      <c r="CDK751" s="479"/>
      <c r="CDL751" s="479"/>
      <c r="CDM751" s="479"/>
      <c r="CDN751" s="479"/>
      <c r="CDO751" s="479"/>
      <c r="CDP751" s="479"/>
      <c r="CDQ751" s="479"/>
      <c r="CDR751" s="479"/>
      <c r="CDS751" s="479"/>
      <c r="CDT751" s="479"/>
      <c r="CDU751" s="479"/>
      <c r="CDV751" s="479"/>
      <c r="CDW751" s="479"/>
      <c r="CDX751" s="479"/>
      <c r="CDY751" s="479"/>
      <c r="CDZ751" s="479"/>
      <c r="CEA751" s="479"/>
      <c r="CEB751" s="479"/>
      <c r="CEC751" s="479"/>
      <c r="CED751" s="479"/>
      <c r="CEE751" s="479"/>
      <c r="CEF751" s="479"/>
      <c r="CEG751" s="479"/>
      <c r="CEH751" s="479"/>
      <c r="CEI751" s="479"/>
      <c r="CEJ751" s="479"/>
      <c r="CEK751" s="479"/>
      <c r="CEL751" s="479"/>
      <c r="CEM751" s="479"/>
      <c r="CEN751" s="479"/>
      <c r="CEO751" s="479"/>
      <c r="CEP751" s="479"/>
      <c r="CEQ751" s="479"/>
      <c r="CER751" s="479"/>
      <c r="CES751" s="479"/>
      <c r="CET751" s="479"/>
      <c r="CEU751" s="479"/>
      <c r="CEV751" s="479"/>
      <c r="CEW751" s="479"/>
      <c r="CEX751" s="479"/>
      <c r="CEY751" s="479"/>
      <c r="CEZ751" s="479"/>
      <c r="CFA751" s="479"/>
      <c r="CFB751" s="479"/>
      <c r="CFC751" s="479"/>
      <c r="CFD751" s="479"/>
      <c r="CFE751" s="479"/>
      <c r="CFF751" s="479"/>
      <c r="CFG751" s="479"/>
      <c r="CFH751" s="479"/>
      <c r="CFI751" s="479"/>
      <c r="CFJ751" s="479"/>
      <c r="CFK751" s="479"/>
      <c r="CFL751" s="479"/>
      <c r="CFM751" s="479"/>
      <c r="CFN751" s="479"/>
      <c r="CFO751" s="479"/>
      <c r="CFP751" s="479"/>
      <c r="CFQ751" s="479"/>
      <c r="CFR751" s="479"/>
      <c r="CFS751" s="479"/>
      <c r="CFT751" s="479"/>
      <c r="CFU751" s="479"/>
      <c r="CFV751" s="479"/>
      <c r="CFW751" s="479"/>
      <c r="CFX751" s="479"/>
      <c r="CFY751" s="479"/>
      <c r="CFZ751" s="479"/>
      <c r="CGA751" s="479"/>
      <c r="CGB751" s="479"/>
      <c r="CGC751" s="479"/>
      <c r="CGD751" s="479"/>
      <c r="CGE751" s="479"/>
      <c r="CGF751" s="479"/>
      <c r="CGG751" s="479"/>
      <c r="CGH751" s="479"/>
      <c r="CGI751" s="479"/>
      <c r="CGJ751" s="479"/>
      <c r="CGK751" s="479"/>
      <c r="CGL751" s="479"/>
      <c r="CGM751" s="479"/>
      <c r="CGN751" s="479"/>
      <c r="CGO751" s="479"/>
      <c r="CGP751" s="479"/>
      <c r="CGQ751" s="479"/>
      <c r="CGR751" s="479"/>
      <c r="CGS751" s="479"/>
      <c r="CGT751" s="479"/>
      <c r="CGU751" s="479"/>
      <c r="CGV751" s="479"/>
      <c r="CGW751" s="479"/>
      <c r="CGX751" s="479"/>
      <c r="CGY751" s="479"/>
      <c r="CGZ751" s="479"/>
      <c r="CHA751" s="479"/>
      <c r="CHB751" s="479"/>
      <c r="CHC751" s="479"/>
      <c r="CHD751" s="479"/>
      <c r="CHE751" s="479"/>
      <c r="CHF751" s="479"/>
      <c r="CHG751" s="479"/>
      <c r="CHH751" s="479"/>
      <c r="CHI751" s="479"/>
      <c r="CHJ751" s="479"/>
      <c r="CHK751" s="479"/>
      <c r="CHL751" s="479"/>
      <c r="CHM751" s="479"/>
      <c r="CHN751" s="479"/>
      <c r="CHO751" s="479"/>
      <c r="CHP751" s="479"/>
      <c r="CHQ751" s="479"/>
      <c r="CHR751" s="479"/>
      <c r="CHS751" s="479"/>
      <c r="CHT751" s="479"/>
      <c r="CHU751" s="479"/>
      <c r="CHV751" s="479"/>
      <c r="CHW751" s="479"/>
      <c r="CHX751" s="479"/>
      <c r="CHY751" s="479"/>
      <c r="CHZ751" s="479"/>
      <c r="CIA751" s="479"/>
      <c r="CIB751" s="479"/>
      <c r="CIC751" s="479"/>
      <c r="CID751" s="479"/>
      <c r="CIE751" s="479"/>
      <c r="CIF751" s="479"/>
      <c r="CIG751" s="479"/>
      <c r="CIH751" s="479"/>
      <c r="CII751" s="479"/>
      <c r="CIJ751" s="479"/>
      <c r="CIK751" s="479"/>
      <c r="CIL751" s="479"/>
      <c r="CIM751" s="479"/>
      <c r="CIN751" s="479"/>
      <c r="CIO751" s="479"/>
      <c r="CIP751" s="479"/>
      <c r="CIQ751" s="479"/>
      <c r="CIR751" s="479"/>
      <c r="CIS751" s="479"/>
      <c r="CIT751" s="479"/>
      <c r="CIU751" s="479"/>
      <c r="CIV751" s="479"/>
      <c r="CIW751" s="479"/>
      <c r="CIX751" s="479"/>
      <c r="CIY751" s="479"/>
      <c r="CIZ751" s="479"/>
      <c r="CJA751" s="479"/>
      <c r="CJB751" s="479"/>
      <c r="CJC751" s="479"/>
      <c r="CJD751" s="479"/>
      <c r="CJE751" s="479"/>
      <c r="CJF751" s="479"/>
      <c r="CJG751" s="479"/>
      <c r="CJH751" s="479"/>
      <c r="CJI751" s="479"/>
      <c r="CJJ751" s="479"/>
      <c r="CJK751" s="479"/>
      <c r="CJL751" s="479"/>
      <c r="CJM751" s="479"/>
      <c r="CJN751" s="479"/>
      <c r="CJO751" s="479"/>
      <c r="CJP751" s="479"/>
      <c r="CJQ751" s="479"/>
      <c r="CJR751" s="479"/>
      <c r="CJS751" s="479"/>
      <c r="CJT751" s="479"/>
      <c r="CJU751" s="479"/>
      <c r="CJV751" s="479"/>
      <c r="CJW751" s="479"/>
      <c r="CJX751" s="479"/>
      <c r="CJY751" s="479"/>
      <c r="CJZ751" s="479"/>
      <c r="CKA751" s="479"/>
      <c r="CKB751" s="479"/>
      <c r="CKC751" s="479"/>
      <c r="CKD751" s="479"/>
      <c r="CKE751" s="479"/>
      <c r="CKF751" s="479"/>
      <c r="CKG751" s="479"/>
      <c r="CKH751" s="479"/>
      <c r="CKI751" s="479"/>
      <c r="CKJ751" s="479"/>
      <c r="CKK751" s="479"/>
      <c r="CKL751" s="479"/>
      <c r="CKM751" s="479"/>
      <c r="CKN751" s="479"/>
      <c r="CKO751" s="479"/>
      <c r="CKP751" s="479"/>
      <c r="CKQ751" s="479"/>
      <c r="CKR751" s="479"/>
      <c r="CKS751" s="479"/>
      <c r="CKT751" s="479"/>
      <c r="CKU751" s="479"/>
      <c r="CKV751" s="479"/>
      <c r="CKW751" s="479"/>
      <c r="CKX751" s="479"/>
      <c r="CKY751" s="479"/>
      <c r="CKZ751" s="479"/>
      <c r="CLA751" s="479"/>
      <c r="CLB751" s="479"/>
      <c r="CLC751" s="479"/>
      <c r="CLD751" s="479"/>
      <c r="CLE751" s="479"/>
      <c r="CLF751" s="479"/>
      <c r="CLG751" s="479"/>
      <c r="CLH751" s="479"/>
      <c r="CLI751" s="479"/>
      <c r="CLJ751" s="479"/>
      <c r="CLK751" s="479"/>
      <c r="CLL751" s="479"/>
      <c r="CLM751" s="479"/>
      <c r="CLN751" s="479"/>
      <c r="CLO751" s="479"/>
      <c r="CLP751" s="479"/>
      <c r="CLQ751" s="479"/>
      <c r="CLR751" s="479"/>
      <c r="CLS751" s="479"/>
      <c r="CLT751" s="479"/>
      <c r="CLU751" s="479"/>
      <c r="CLV751" s="479"/>
      <c r="CLW751" s="479"/>
      <c r="CLX751" s="479"/>
      <c r="CLY751" s="479"/>
      <c r="CLZ751" s="479"/>
      <c r="CMA751" s="479"/>
      <c r="CMB751" s="479"/>
      <c r="CMC751" s="479"/>
      <c r="CMD751" s="479"/>
      <c r="CME751" s="479"/>
      <c r="CMF751" s="479"/>
      <c r="CMG751" s="479"/>
      <c r="CMH751" s="479"/>
      <c r="CMI751" s="479"/>
      <c r="CMJ751" s="479"/>
      <c r="CMK751" s="479"/>
      <c r="CML751" s="479"/>
      <c r="CMM751" s="479"/>
      <c r="CMN751" s="479"/>
      <c r="CMO751" s="479"/>
      <c r="CMP751" s="479"/>
      <c r="CMQ751" s="479"/>
      <c r="CMR751" s="479"/>
      <c r="CMS751" s="479"/>
      <c r="CMT751" s="479"/>
      <c r="CMU751" s="479"/>
      <c r="CMV751" s="479"/>
      <c r="CMW751" s="479"/>
      <c r="CMX751" s="479"/>
      <c r="CMY751" s="479"/>
      <c r="CMZ751" s="479"/>
      <c r="CNA751" s="479"/>
      <c r="CNB751" s="479"/>
      <c r="CNC751" s="479"/>
      <c r="CND751" s="479"/>
      <c r="CNE751" s="479"/>
      <c r="CNF751" s="479"/>
      <c r="CNG751" s="479"/>
      <c r="CNH751" s="479"/>
      <c r="CNI751" s="479"/>
      <c r="CNJ751" s="479"/>
      <c r="CNK751" s="479"/>
      <c r="CNL751" s="479"/>
      <c r="CNM751" s="479"/>
      <c r="CNN751" s="479"/>
      <c r="CNO751" s="479"/>
      <c r="CNP751" s="479"/>
      <c r="CNQ751" s="479"/>
      <c r="CNR751" s="479"/>
      <c r="CNS751" s="479"/>
      <c r="CNT751" s="479"/>
      <c r="CNU751" s="479"/>
      <c r="CNV751" s="479"/>
      <c r="CNW751" s="479"/>
      <c r="CNX751" s="479"/>
      <c r="CNY751" s="479"/>
      <c r="CNZ751" s="479"/>
      <c r="COA751" s="479"/>
      <c r="COB751" s="479"/>
      <c r="COC751" s="479"/>
      <c r="COD751" s="479"/>
      <c r="COE751" s="479"/>
      <c r="COF751" s="479"/>
      <c r="COG751" s="479"/>
      <c r="COH751" s="479"/>
      <c r="COI751" s="479"/>
      <c r="COJ751" s="479"/>
      <c r="COK751" s="479"/>
      <c r="COL751" s="479"/>
      <c r="COM751" s="479"/>
      <c r="CON751" s="479"/>
      <c r="COO751" s="479"/>
      <c r="COP751" s="479"/>
      <c r="COQ751" s="479"/>
      <c r="COR751" s="479"/>
      <c r="COS751" s="479"/>
      <c r="COT751" s="479"/>
      <c r="COU751" s="479"/>
      <c r="COV751" s="479"/>
      <c r="COW751" s="479"/>
      <c r="COX751" s="479"/>
      <c r="COY751" s="479"/>
      <c r="COZ751" s="479"/>
      <c r="CPA751" s="479"/>
      <c r="CPB751" s="479"/>
      <c r="CPC751" s="479"/>
      <c r="CPD751" s="479"/>
      <c r="CPE751" s="479"/>
      <c r="CPF751" s="479"/>
      <c r="CPG751" s="479"/>
      <c r="CPH751" s="479"/>
      <c r="CPI751" s="479"/>
      <c r="CPJ751" s="479"/>
      <c r="CPK751" s="479"/>
      <c r="CPL751" s="479"/>
      <c r="CPM751" s="479"/>
      <c r="CPN751" s="479"/>
      <c r="CPO751" s="479"/>
      <c r="CPP751" s="479"/>
      <c r="CPQ751" s="479"/>
      <c r="CPR751" s="479"/>
      <c r="CPS751" s="479"/>
      <c r="CPT751" s="479"/>
      <c r="CPU751" s="479"/>
      <c r="CPV751" s="479"/>
      <c r="CPW751" s="479"/>
      <c r="CPX751" s="479"/>
      <c r="CPY751" s="479"/>
      <c r="CPZ751" s="479"/>
      <c r="CQA751" s="479"/>
      <c r="CQB751" s="479"/>
      <c r="CQC751" s="479"/>
      <c r="CQD751" s="479"/>
      <c r="CQE751" s="479"/>
      <c r="CQF751" s="479"/>
      <c r="CQG751" s="479"/>
      <c r="CQH751" s="479"/>
      <c r="CQI751" s="479"/>
      <c r="CQJ751" s="479"/>
      <c r="CQK751" s="479"/>
      <c r="CQL751" s="479"/>
      <c r="CQM751" s="479"/>
      <c r="CQN751" s="479"/>
      <c r="CQO751" s="479"/>
      <c r="CQP751" s="479"/>
      <c r="CQQ751" s="479"/>
      <c r="CQR751" s="479"/>
      <c r="CQS751" s="479"/>
      <c r="CQT751" s="479"/>
      <c r="CQU751" s="479"/>
      <c r="CQV751" s="479"/>
      <c r="CQW751" s="479"/>
      <c r="CQX751" s="479"/>
      <c r="CQY751" s="479"/>
      <c r="CQZ751" s="479"/>
      <c r="CRA751" s="479"/>
      <c r="CRB751" s="479"/>
      <c r="CRC751" s="479"/>
      <c r="CRD751" s="479"/>
      <c r="CRE751" s="479"/>
      <c r="CRF751" s="479"/>
      <c r="CRG751" s="479"/>
      <c r="CRH751" s="479"/>
      <c r="CRI751" s="479"/>
      <c r="CRJ751" s="479"/>
      <c r="CRK751" s="479"/>
      <c r="CRL751" s="479"/>
      <c r="CRM751" s="479"/>
      <c r="CRN751" s="479"/>
      <c r="CRO751" s="479"/>
      <c r="CRP751" s="479"/>
      <c r="CRQ751" s="479"/>
      <c r="CRR751" s="479"/>
      <c r="CRS751" s="479"/>
      <c r="CRT751" s="479"/>
      <c r="CRU751" s="479"/>
      <c r="CRV751" s="479"/>
      <c r="CRW751" s="479"/>
      <c r="CRX751" s="479"/>
      <c r="CRY751" s="479"/>
      <c r="CRZ751" s="479"/>
      <c r="CSA751" s="479"/>
      <c r="CSB751" s="479"/>
      <c r="CSC751" s="479"/>
      <c r="CSD751" s="479"/>
      <c r="CSE751" s="479"/>
      <c r="CSF751" s="479"/>
      <c r="CSG751" s="479"/>
      <c r="CSH751" s="479"/>
      <c r="CSI751" s="479"/>
      <c r="CSJ751" s="479"/>
      <c r="CSK751" s="479"/>
      <c r="CSL751" s="479"/>
      <c r="CSM751" s="479"/>
      <c r="CSN751" s="479"/>
      <c r="CSO751" s="479"/>
      <c r="CSP751" s="479"/>
      <c r="CSQ751" s="479"/>
      <c r="CSR751" s="479"/>
      <c r="CSS751" s="479"/>
      <c r="CST751" s="479"/>
      <c r="CSU751" s="479"/>
      <c r="CSV751" s="479"/>
      <c r="CSW751" s="479"/>
      <c r="CSX751" s="479"/>
      <c r="CSY751" s="479"/>
      <c r="CSZ751" s="479"/>
      <c r="CTA751" s="479"/>
      <c r="CTB751" s="479"/>
      <c r="CTC751" s="479"/>
      <c r="CTD751" s="479"/>
      <c r="CTE751" s="479"/>
      <c r="CTF751" s="479"/>
      <c r="CTG751" s="479"/>
      <c r="CTH751" s="479"/>
      <c r="CTI751" s="479"/>
      <c r="CTJ751" s="479"/>
      <c r="CTK751" s="479"/>
      <c r="CTL751" s="479"/>
      <c r="CTM751" s="479"/>
      <c r="CTN751" s="479"/>
      <c r="CTO751" s="479"/>
      <c r="CTP751" s="479"/>
      <c r="CTQ751" s="479"/>
      <c r="CTR751" s="479"/>
      <c r="CTS751" s="479"/>
      <c r="CTT751" s="479"/>
      <c r="CTU751" s="479"/>
      <c r="CTV751" s="479"/>
      <c r="CTW751" s="479"/>
      <c r="CTX751" s="479"/>
      <c r="CTY751" s="479"/>
      <c r="CTZ751" s="479"/>
      <c r="CUA751" s="479"/>
      <c r="CUB751" s="479"/>
      <c r="CUC751" s="479"/>
      <c r="CUD751" s="479"/>
      <c r="CUE751" s="479"/>
      <c r="CUF751" s="479"/>
      <c r="CUG751" s="479"/>
      <c r="CUH751" s="479"/>
      <c r="CUI751" s="479"/>
      <c r="CUJ751" s="479"/>
      <c r="CUK751" s="479"/>
      <c r="CUL751" s="479"/>
      <c r="CUM751" s="479"/>
      <c r="CUN751" s="479"/>
      <c r="CUO751" s="479"/>
      <c r="CUP751" s="479"/>
      <c r="CUQ751" s="479"/>
      <c r="CUR751" s="479"/>
      <c r="CUS751" s="479"/>
      <c r="CUT751" s="479"/>
      <c r="CUU751" s="479"/>
      <c r="CUV751" s="479"/>
      <c r="CUW751" s="479"/>
      <c r="CUX751" s="479"/>
      <c r="CUY751" s="479"/>
      <c r="CUZ751" s="479"/>
      <c r="CVA751" s="479"/>
      <c r="CVB751" s="479"/>
      <c r="CVC751" s="479"/>
      <c r="CVD751" s="479"/>
      <c r="CVE751" s="479"/>
      <c r="CVF751" s="479"/>
      <c r="CVG751" s="479"/>
      <c r="CVH751" s="479"/>
      <c r="CVI751" s="479"/>
      <c r="CVJ751" s="479"/>
      <c r="CVK751" s="479"/>
      <c r="CVL751" s="479"/>
      <c r="CVM751" s="479"/>
      <c r="CVN751" s="479"/>
      <c r="CVO751" s="479"/>
      <c r="CVP751" s="479"/>
      <c r="CVQ751" s="479"/>
      <c r="CVR751" s="479"/>
      <c r="CVS751" s="479"/>
      <c r="CVT751" s="479"/>
      <c r="CVU751" s="479"/>
      <c r="CVV751" s="479"/>
      <c r="CVW751" s="479"/>
      <c r="CVX751" s="479"/>
      <c r="CVY751" s="479"/>
      <c r="CVZ751" s="479"/>
      <c r="CWA751" s="479"/>
      <c r="CWB751" s="479"/>
      <c r="CWC751" s="479"/>
      <c r="CWD751" s="479"/>
      <c r="CWE751" s="479"/>
      <c r="CWF751" s="479"/>
      <c r="CWG751" s="479"/>
      <c r="CWH751" s="479"/>
      <c r="CWI751" s="479"/>
      <c r="CWJ751" s="479"/>
      <c r="CWK751" s="479"/>
      <c r="CWL751" s="479"/>
      <c r="CWM751" s="479"/>
      <c r="CWN751" s="479"/>
      <c r="CWO751" s="479"/>
      <c r="CWP751" s="479"/>
      <c r="CWQ751" s="479"/>
      <c r="CWR751" s="479"/>
      <c r="CWS751" s="479"/>
      <c r="CWT751" s="479"/>
      <c r="CWU751" s="479"/>
      <c r="CWV751" s="479"/>
      <c r="CWW751" s="479"/>
      <c r="CWX751" s="479"/>
      <c r="CWY751" s="479"/>
      <c r="CWZ751" s="479"/>
      <c r="CXA751" s="479"/>
      <c r="CXB751" s="479"/>
      <c r="CXC751" s="479"/>
      <c r="CXD751" s="479"/>
      <c r="CXE751" s="479"/>
      <c r="CXF751" s="479"/>
      <c r="CXG751" s="479"/>
      <c r="CXH751" s="479"/>
      <c r="CXI751" s="479"/>
      <c r="CXJ751" s="479"/>
      <c r="CXK751" s="479"/>
      <c r="CXL751" s="479"/>
      <c r="CXM751" s="479"/>
      <c r="CXN751" s="479"/>
      <c r="CXO751" s="479"/>
      <c r="CXP751" s="479"/>
      <c r="CXQ751" s="479"/>
      <c r="CXR751" s="479"/>
      <c r="CXS751" s="479"/>
      <c r="CXT751" s="479"/>
      <c r="CXU751" s="479"/>
      <c r="CXV751" s="479"/>
      <c r="CXW751" s="479"/>
      <c r="CXX751" s="479"/>
      <c r="CXY751" s="479"/>
      <c r="CXZ751" s="479"/>
      <c r="CYA751" s="479"/>
      <c r="CYB751" s="479"/>
      <c r="CYC751" s="479"/>
      <c r="CYD751" s="479"/>
      <c r="CYE751" s="479"/>
      <c r="CYF751" s="479"/>
      <c r="CYG751" s="479"/>
      <c r="CYH751" s="479"/>
      <c r="CYI751" s="479"/>
      <c r="CYJ751" s="479"/>
      <c r="CYK751" s="479"/>
      <c r="CYL751" s="479"/>
      <c r="CYM751" s="479"/>
      <c r="CYN751" s="479"/>
      <c r="CYO751" s="479"/>
      <c r="CYP751" s="479"/>
      <c r="CYQ751" s="479"/>
      <c r="CYR751" s="479"/>
      <c r="CYS751" s="479"/>
      <c r="CYT751" s="479"/>
      <c r="CYU751" s="479"/>
      <c r="CYV751" s="479"/>
      <c r="CYW751" s="479"/>
      <c r="CYX751" s="479"/>
      <c r="CYY751" s="479"/>
      <c r="CYZ751" s="479"/>
      <c r="CZA751" s="479"/>
      <c r="CZB751" s="479"/>
      <c r="CZC751" s="479"/>
      <c r="CZD751" s="479"/>
      <c r="CZE751" s="479"/>
      <c r="CZF751" s="479"/>
      <c r="CZG751" s="479"/>
      <c r="CZH751" s="479"/>
      <c r="CZI751" s="479"/>
      <c r="CZJ751" s="479"/>
      <c r="CZK751" s="479"/>
      <c r="CZL751" s="479"/>
      <c r="CZM751" s="479"/>
      <c r="CZN751" s="479"/>
      <c r="CZO751" s="479"/>
      <c r="CZP751" s="479"/>
      <c r="CZQ751" s="479"/>
      <c r="CZR751" s="479"/>
      <c r="CZS751" s="479"/>
      <c r="CZT751" s="479"/>
      <c r="CZU751" s="479"/>
      <c r="CZV751" s="479"/>
      <c r="CZW751" s="479"/>
      <c r="CZX751" s="479"/>
      <c r="CZY751" s="479"/>
      <c r="CZZ751" s="479"/>
      <c r="DAA751" s="479"/>
      <c r="DAB751" s="479"/>
      <c r="DAC751" s="479"/>
      <c r="DAD751" s="479"/>
      <c r="DAE751" s="479"/>
      <c r="DAF751" s="479"/>
      <c r="DAG751" s="479"/>
      <c r="DAH751" s="479"/>
      <c r="DAI751" s="479"/>
      <c r="DAJ751" s="479"/>
      <c r="DAK751" s="479"/>
      <c r="DAL751" s="479"/>
      <c r="DAM751" s="479"/>
      <c r="DAN751" s="479"/>
      <c r="DAO751" s="479"/>
      <c r="DAP751" s="479"/>
      <c r="DAQ751" s="479"/>
      <c r="DAR751" s="479"/>
      <c r="DAS751" s="479"/>
      <c r="DAT751" s="479"/>
      <c r="DAU751" s="479"/>
      <c r="DAV751" s="479"/>
      <c r="DAW751" s="479"/>
      <c r="DAX751" s="479"/>
      <c r="DAY751" s="479"/>
      <c r="DAZ751" s="479"/>
      <c r="DBA751" s="479"/>
      <c r="DBB751" s="479"/>
      <c r="DBC751" s="479"/>
      <c r="DBD751" s="479"/>
      <c r="DBE751" s="479"/>
      <c r="DBF751" s="479"/>
      <c r="DBG751" s="479"/>
      <c r="DBH751" s="479"/>
      <c r="DBI751" s="479"/>
      <c r="DBJ751" s="479"/>
      <c r="DBK751" s="479"/>
      <c r="DBL751" s="479"/>
      <c r="DBM751" s="479"/>
      <c r="DBN751" s="479"/>
      <c r="DBO751" s="479"/>
      <c r="DBP751" s="479"/>
      <c r="DBQ751" s="479"/>
      <c r="DBR751" s="479"/>
      <c r="DBS751" s="479"/>
      <c r="DBT751" s="479"/>
      <c r="DBU751" s="479"/>
      <c r="DBV751" s="479"/>
      <c r="DBW751" s="479"/>
      <c r="DBX751" s="479"/>
      <c r="DBY751" s="479"/>
      <c r="DBZ751" s="479"/>
      <c r="DCA751" s="479"/>
      <c r="DCB751" s="479"/>
      <c r="DCC751" s="479"/>
      <c r="DCD751" s="479"/>
      <c r="DCE751" s="479"/>
      <c r="DCF751" s="479"/>
      <c r="DCG751" s="479"/>
      <c r="DCH751" s="479"/>
      <c r="DCI751" s="479"/>
      <c r="DCJ751" s="479"/>
      <c r="DCK751" s="479"/>
      <c r="DCL751" s="479"/>
      <c r="DCM751" s="479"/>
      <c r="DCN751" s="479"/>
      <c r="DCO751" s="479"/>
      <c r="DCP751" s="479"/>
      <c r="DCQ751" s="479"/>
      <c r="DCR751" s="479"/>
      <c r="DCS751" s="479"/>
      <c r="DCT751" s="479"/>
      <c r="DCU751" s="479"/>
      <c r="DCV751" s="479"/>
      <c r="DCW751" s="479"/>
      <c r="DCX751" s="479"/>
      <c r="DCY751" s="479"/>
      <c r="DCZ751" s="479"/>
      <c r="DDA751" s="479"/>
      <c r="DDB751" s="479"/>
      <c r="DDC751" s="479"/>
      <c r="DDD751" s="479"/>
      <c r="DDE751" s="479"/>
      <c r="DDF751" s="479"/>
      <c r="DDG751" s="479"/>
      <c r="DDH751" s="479"/>
      <c r="DDI751" s="479"/>
      <c r="DDJ751" s="479"/>
      <c r="DDK751" s="479"/>
      <c r="DDL751" s="479"/>
      <c r="DDM751" s="479"/>
      <c r="DDN751" s="479"/>
      <c r="DDO751" s="479"/>
      <c r="DDP751" s="479"/>
      <c r="DDQ751" s="479"/>
      <c r="DDR751" s="479"/>
      <c r="DDS751" s="479"/>
      <c r="DDT751" s="479"/>
      <c r="DDU751" s="479"/>
      <c r="DDV751" s="479"/>
      <c r="DDW751" s="479"/>
      <c r="DDX751" s="479"/>
      <c r="DDY751" s="479"/>
      <c r="DDZ751" s="479"/>
      <c r="DEA751" s="479"/>
      <c r="DEB751" s="479"/>
      <c r="DEC751" s="479"/>
      <c r="DED751" s="479"/>
      <c r="DEE751" s="479"/>
      <c r="DEF751" s="479"/>
      <c r="DEG751" s="479"/>
      <c r="DEH751" s="479"/>
      <c r="DEI751" s="479"/>
      <c r="DEJ751" s="479"/>
      <c r="DEK751" s="479"/>
      <c r="DEL751" s="479"/>
      <c r="DEM751" s="479"/>
      <c r="DEN751" s="479"/>
      <c r="DEO751" s="479"/>
      <c r="DEP751" s="479"/>
      <c r="DEQ751" s="479"/>
      <c r="DER751" s="479"/>
      <c r="DES751" s="479"/>
      <c r="DET751" s="479"/>
      <c r="DEU751" s="479"/>
      <c r="DEV751" s="479"/>
      <c r="DEW751" s="479"/>
      <c r="DEX751" s="479"/>
      <c r="DEY751" s="479"/>
      <c r="DEZ751" s="479"/>
      <c r="DFA751" s="479"/>
      <c r="DFB751" s="479"/>
      <c r="DFC751" s="479"/>
      <c r="DFD751" s="479"/>
      <c r="DFE751" s="479"/>
      <c r="DFF751" s="479"/>
      <c r="DFG751" s="479"/>
      <c r="DFH751" s="479"/>
      <c r="DFI751" s="479"/>
      <c r="DFJ751" s="479"/>
      <c r="DFK751" s="479"/>
      <c r="DFL751" s="479"/>
      <c r="DFM751" s="479"/>
      <c r="DFN751" s="479"/>
      <c r="DFO751" s="479"/>
      <c r="DFP751" s="479"/>
      <c r="DFQ751" s="479"/>
      <c r="DFR751" s="479"/>
      <c r="DFS751" s="479"/>
      <c r="DFT751" s="479"/>
      <c r="DFU751" s="479"/>
      <c r="DFV751" s="479"/>
      <c r="DFW751" s="479"/>
      <c r="DFX751" s="479"/>
      <c r="DFY751" s="479"/>
      <c r="DFZ751" s="479"/>
      <c r="DGA751" s="479"/>
      <c r="DGB751" s="479"/>
      <c r="DGC751" s="479"/>
      <c r="DGD751" s="479"/>
      <c r="DGE751" s="479"/>
      <c r="DGF751" s="479"/>
      <c r="DGG751" s="479"/>
      <c r="DGH751" s="479"/>
      <c r="DGI751" s="479"/>
      <c r="DGJ751" s="479"/>
      <c r="DGK751" s="479"/>
      <c r="DGL751" s="479"/>
      <c r="DGM751" s="479"/>
      <c r="DGN751" s="479"/>
      <c r="DGO751" s="479"/>
      <c r="DGP751" s="479"/>
      <c r="DGQ751" s="479"/>
      <c r="DGR751" s="479"/>
      <c r="DGS751" s="479"/>
      <c r="DGT751" s="479"/>
      <c r="DGU751" s="479"/>
      <c r="DGV751" s="479"/>
      <c r="DGW751" s="479"/>
      <c r="DGX751" s="479"/>
      <c r="DGY751" s="479"/>
      <c r="DGZ751" s="479"/>
      <c r="DHA751" s="479"/>
      <c r="DHB751" s="479"/>
      <c r="DHC751" s="479"/>
      <c r="DHD751" s="479"/>
      <c r="DHE751" s="479"/>
      <c r="DHF751" s="479"/>
      <c r="DHG751" s="479"/>
      <c r="DHH751" s="479"/>
      <c r="DHI751" s="479"/>
      <c r="DHJ751" s="479"/>
      <c r="DHK751" s="479"/>
      <c r="DHL751" s="479"/>
      <c r="DHM751" s="479"/>
      <c r="DHN751" s="479"/>
      <c r="DHO751" s="479"/>
      <c r="DHP751" s="479"/>
      <c r="DHQ751" s="479"/>
      <c r="DHR751" s="479"/>
      <c r="DHS751" s="479"/>
      <c r="DHT751" s="479"/>
      <c r="DHU751" s="479"/>
      <c r="DHV751" s="479"/>
      <c r="DHW751" s="479"/>
      <c r="DHX751" s="479"/>
      <c r="DHY751" s="479"/>
      <c r="DHZ751" s="479"/>
      <c r="DIA751" s="479"/>
      <c r="DIB751" s="479"/>
      <c r="DIC751" s="479"/>
      <c r="DID751" s="479"/>
      <c r="DIE751" s="479"/>
      <c r="DIF751" s="479"/>
      <c r="DIG751" s="479"/>
      <c r="DIH751" s="479"/>
      <c r="DII751" s="479"/>
      <c r="DIJ751" s="479"/>
      <c r="DIK751" s="479"/>
      <c r="DIL751" s="479"/>
      <c r="DIM751" s="479"/>
      <c r="DIN751" s="479"/>
      <c r="DIO751" s="479"/>
      <c r="DIP751" s="479"/>
      <c r="DIQ751" s="479"/>
      <c r="DIR751" s="479"/>
      <c r="DIS751" s="479"/>
      <c r="DIT751" s="479"/>
      <c r="DIU751" s="479"/>
      <c r="DIV751" s="479"/>
      <c r="DIW751" s="479"/>
      <c r="DIX751" s="479"/>
      <c r="DIY751" s="479"/>
      <c r="DIZ751" s="479"/>
      <c r="DJA751" s="479"/>
      <c r="DJB751" s="479"/>
      <c r="DJC751" s="479"/>
      <c r="DJD751" s="479"/>
      <c r="DJE751" s="479"/>
      <c r="DJF751" s="479"/>
      <c r="DJG751" s="479"/>
      <c r="DJH751" s="479"/>
      <c r="DJI751" s="479"/>
      <c r="DJJ751" s="479"/>
      <c r="DJK751" s="479"/>
      <c r="DJL751" s="479"/>
      <c r="DJM751" s="479"/>
      <c r="DJN751" s="479"/>
      <c r="DJO751" s="479"/>
      <c r="DJP751" s="479"/>
      <c r="DJQ751" s="479"/>
      <c r="DJR751" s="479"/>
      <c r="DJS751" s="479"/>
      <c r="DJT751" s="479"/>
      <c r="DJU751" s="479"/>
      <c r="DJV751" s="479"/>
      <c r="DJW751" s="479"/>
      <c r="DJX751" s="479"/>
      <c r="DJY751" s="479"/>
      <c r="DJZ751" s="479"/>
      <c r="DKA751" s="479"/>
      <c r="DKB751" s="479"/>
      <c r="DKC751" s="479"/>
      <c r="DKD751" s="479"/>
      <c r="DKE751" s="479"/>
      <c r="DKF751" s="479"/>
      <c r="DKG751" s="479"/>
      <c r="DKH751" s="479"/>
      <c r="DKI751" s="479"/>
      <c r="DKJ751" s="479"/>
      <c r="DKK751" s="479"/>
      <c r="DKL751" s="479"/>
      <c r="DKM751" s="479"/>
      <c r="DKN751" s="479"/>
      <c r="DKO751" s="479"/>
      <c r="DKP751" s="479"/>
      <c r="DKQ751" s="479"/>
      <c r="DKR751" s="479"/>
      <c r="DKS751" s="479"/>
      <c r="DKT751" s="479"/>
      <c r="DKU751" s="479"/>
      <c r="DKV751" s="479"/>
      <c r="DKW751" s="479"/>
      <c r="DKX751" s="479"/>
      <c r="DKY751" s="479"/>
      <c r="DKZ751" s="479"/>
      <c r="DLA751" s="479"/>
      <c r="DLB751" s="479"/>
      <c r="DLC751" s="479"/>
      <c r="DLD751" s="479"/>
      <c r="DLE751" s="479"/>
      <c r="DLF751" s="479"/>
      <c r="DLG751" s="479"/>
      <c r="DLH751" s="479"/>
      <c r="DLI751" s="479"/>
      <c r="DLJ751" s="479"/>
      <c r="DLK751" s="479"/>
      <c r="DLL751" s="479"/>
      <c r="DLM751" s="479"/>
      <c r="DLN751" s="479"/>
      <c r="DLO751" s="479"/>
      <c r="DLP751" s="479"/>
      <c r="DLQ751" s="479"/>
      <c r="DLR751" s="479"/>
      <c r="DLS751" s="479"/>
      <c r="DLT751" s="479"/>
      <c r="DLU751" s="479"/>
      <c r="DLV751" s="479"/>
      <c r="DLW751" s="479"/>
      <c r="DLX751" s="479"/>
      <c r="DLY751" s="479"/>
      <c r="DLZ751" s="479"/>
      <c r="DMA751" s="479"/>
      <c r="DMB751" s="479"/>
      <c r="DMC751" s="479"/>
      <c r="DMD751" s="479"/>
      <c r="DME751" s="479"/>
      <c r="DMF751" s="479"/>
      <c r="DMG751" s="479"/>
      <c r="DMH751" s="479"/>
      <c r="DMI751" s="479"/>
      <c r="DMJ751" s="479"/>
      <c r="DMK751" s="479"/>
      <c r="DML751" s="479"/>
      <c r="DMM751" s="479"/>
      <c r="DMN751" s="479"/>
      <c r="DMO751" s="479"/>
      <c r="DMP751" s="479"/>
      <c r="DMQ751" s="479"/>
      <c r="DMR751" s="479"/>
      <c r="DMS751" s="479"/>
      <c r="DMT751" s="479"/>
      <c r="DMU751" s="479"/>
      <c r="DMV751" s="479"/>
      <c r="DMW751" s="479"/>
      <c r="DMX751" s="479"/>
      <c r="DMY751" s="479"/>
      <c r="DMZ751" s="479"/>
      <c r="DNA751" s="479"/>
      <c r="DNB751" s="479"/>
      <c r="DNC751" s="479"/>
      <c r="DND751" s="479"/>
      <c r="DNE751" s="479"/>
      <c r="DNF751" s="479"/>
      <c r="DNG751" s="479"/>
      <c r="DNH751" s="479"/>
      <c r="DNI751" s="479"/>
      <c r="DNJ751" s="479"/>
      <c r="DNK751" s="479"/>
      <c r="DNL751" s="479"/>
      <c r="DNM751" s="479"/>
      <c r="DNN751" s="479"/>
      <c r="DNO751" s="479"/>
      <c r="DNP751" s="479"/>
      <c r="DNQ751" s="479"/>
      <c r="DNR751" s="479"/>
      <c r="DNS751" s="479"/>
      <c r="DNT751" s="479"/>
      <c r="DNU751" s="479"/>
      <c r="DNV751" s="479"/>
      <c r="DNW751" s="479"/>
      <c r="DNX751" s="479"/>
      <c r="DNY751" s="479"/>
      <c r="DNZ751" s="479"/>
      <c r="DOA751" s="479"/>
      <c r="DOB751" s="479"/>
      <c r="DOC751" s="479"/>
      <c r="DOD751" s="479"/>
      <c r="DOE751" s="479"/>
      <c r="DOF751" s="479"/>
      <c r="DOG751" s="479"/>
      <c r="DOH751" s="479"/>
      <c r="DOI751" s="479"/>
      <c r="DOJ751" s="479"/>
      <c r="DOK751" s="479"/>
      <c r="DOL751" s="479"/>
      <c r="DOM751" s="479"/>
      <c r="DON751" s="479"/>
      <c r="DOO751" s="479"/>
      <c r="DOP751" s="479"/>
      <c r="DOQ751" s="479"/>
      <c r="DOR751" s="479"/>
      <c r="DOS751" s="479"/>
      <c r="DOT751" s="479"/>
      <c r="DOU751" s="479"/>
      <c r="DOV751" s="479"/>
      <c r="DOW751" s="479"/>
      <c r="DOX751" s="479"/>
      <c r="DOY751" s="479"/>
      <c r="DOZ751" s="479"/>
      <c r="DPA751" s="479"/>
      <c r="DPB751" s="479"/>
      <c r="DPC751" s="479"/>
      <c r="DPD751" s="479"/>
      <c r="DPE751" s="479"/>
      <c r="DPF751" s="479"/>
      <c r="DPG751" s="479"/>
      <c r="DPH751" s="479"/>
      <c r="DPI751" s="479"/>
      <c r="DPJ751" s="479"/>
      <c r="DPK751" s="479"/>
      <c r="DPL751" s="479"/>
      <c r="DPM751" s="479"/>
      <c r="DPN751" s="479"/>
      <c r="DPO751" s="479"/>
      <c r="DPP751" s="479"/>
      <c r="DPQ751" s="479"/>
      <c r="DPR751" s="479"/>
      <c r="DPS751" s="479"/>
      <c r="DPT751" s="479"/>
      <c r="DPU751" s="479"/>
      <c r="DPV751" s="479"/>
      <c r="DPW751" s="479"/>
      <c r="DPX751" s="479"/>
      <c r="DPY751" s="479"/>
      <c r="DPZ751" s="479"/>
      <c r="DQA751" s="479"/>
      <c r="DQB751" s="479"/>
      <c r="DQC751" s="479"/>
      <c r="DQD751" s="479"/>
      <c r="DQE751" s="479"/>
      <c r="DQF751" s="479"/>
      <c r="DQG751" s="479"/>
      <c r="DQH751" s="479"/>
      <c r="DQI751" s="479"/>
      <c r="DQJ751" s="479"/>
      <c r="DQK751" s="479"/>
      <c r="DQL751" s="479"/>
      <c r="DQM751" s="479"/>
      <c r="DQN751" s="479"/>
      <c r="DQO751" s="479"/>
      <c r="DQP751" s="479"/>
      <c r="DQQ751" s="479"/>
      <c r="DQR751" s="479"/>
      <c r="DQS751" s="479"/>
      <c r="DQT751" s="479"/>
      <c r="DQU751" s="479"/>
      <c r="DQV751" s="479"/>
      <c r="DQW751" s="479"/>
      <c r="DQX751" s="479"/>
      <c r="DQY751" s="479"/>
      <c r="DQZ751" s="479"/>
      <c r="DRA751" s="479"/>
      <c r="DRB751" s="479"/>
      <c r="DRC751" s="479"/>
      <c r="DRD751" s="479"/>
      <c r="DRE751" s="479"/>
      <c r="DRF751" s="479"/>
      <c r="DRG751" s="479"/>
      <c r="DRH751" s="479"/>
      <c r="DRI751" s="479"/>
      <c r="DRJ751" s="479"/>
      <c r="DRK751" s="479"/>
      <c r="DRL751" s="479"/>
      <c r="DRM751" s="479"/>
      <c r="DRN751" s="479"/>
      <c r="DRO751" s="479"/>
      <c r="DRP751" s="479"/>
      <c r="DRQ751" s="479"/>
      <c r="DRR751" s="479"/>
      <c r="DRS751" s="479"/>
      <c r="DRT751" s="479"/>
      <c r="DRU751" s="479"/>
      <c r="DRV751" s="479"/>
      <c r="DRW751" s="479"/>
      <c r="DRX751" s="479"/>
      <c r="DRY751" s="479"/>
      <c r="DRZ751" s="479"/>
      <c r="DSA751" s="479"/>
      <c r="DSB751" s="479"/>
      <c r="DSC751" s="479"/>
      <c r="DSD751" s="479"/>
      <c r="DSE751" s="479"/>
      <c r="DSF751" s="479"/>
      <c r="DSG751" s="479"/>
      <c r="DSH751" s="479"/>
      <c r="DSI751" s="479"/>
      <c r="DSJ751" s="479"/>
      <c r="DSK751" s="479"/>
      <c r="DSL751" s="479"/>
      <c r="DSM751" s="479"/>
      <c r="DSN751" s="479"/>
      <c r="DSO751" s="479"/>
      <c r="DSP751" s="479"/>
      <c r="DSQ751" s="479"/>
      <c r="DSR751" s="479"/>
      <c r="DSS751" s="479"/>
      <c r="DST751" s="479"/>
      <c r="DSU751" s="479"/>
      <c r="DSV751" s="479"/>
      <c r="DSW751" s="479"/>
      <c r="DSX751" s="479"/>
      <c r="DSY751" s="479"/>
      <c r="DSZ751" s="479"/>
      <c r="DTA751" s="479"/>
      <c r="DTB751" s="479"/>
      <c r="DTC751" s="479"/>
      <c r="DTD751" s="479"/>
      <c r="DTE751" s="479"/>
      <c r="DTF751" s="479"/>
      <c r="DTG751" s="479"/>
      <c r="DTH751" s="479"/>
      <c r="DTI751" s="479"/>
      <c r="DTJ751" s="479"/>
      <c r="DTK751" s="479"/>
      <c r="DTL751" s="479"/>
      <c r="DTM751" s="479"/>
      <c r="DTN751" s="479"/>
      <c r="DTO751" s="479"/>
      <c r="DTP751" s="479"/>
      <c r="DTQ751" s="479"/>
      <c r="DTR751" s="479"/>
      <c r="DTS751" s="479"/>
      <c r="DTT751" s="479"/>
      <c r="DTU751" s="479"/>
      <c r="DTV751" s="479"/>
      <c r="DTW751" s="479"/>
      <c r="DTX751" s="479"/>
      <c r="DTY751" s="479"/>
      <c r="DTZ751" s="479"/>
      <c r="DUA751" s="479"/>
      <c r="DUB751" s="479"/>
      <c r="DUC751" s="479"/>
      <c r="DUD751" s="479"/>
      <c r="DUE751" s="479"/>
      <c r="DUF751" s="479"/>
      <c r="DUG751" s="479"/>
      <c r="DUH751" s="479"/>
      <c r="DUI751" s="479"/>
      <c r="DUJ751" s="479"/>
      <c r="DUK751" s="479"/>
      <c r="DUL751" s="479"/>
      <c r="DUM751" s="479"/>
      <c r="DUN751" s="479"/>
      <c r="DUO751" s="479"/>
      <c r="DUP751" s="479"/>
      <c r="DUQ751" s="479"/>
      <c r="DUR751" s="479"/>
      <c r="DUS751" s="479"/>
      <c r="DUT751" s="479"/>
      <c r="DUU751" s="479"/>
      <c r="DUV751" s="479"/>
      <c r="DUW751" s="479"/>
      <c r="DUX751" s="479"/>
      <c r="DUY751" s="479"/>
      <c r="DUZ751" s="479"/>
      <c r="DVA751" s="479"/>
      <c r="DVB751" s="479"/>
      <c r="DVC751" s="479"/>
      <c r="DVD751" s="479"/>
      <c r="DVE751" s="479"/>
      <c r="DVF751" s="479"/>
      <c r="DVG751" s="479"/>
      <c r="DVH751" s="479"/>
      <c r="DVI751" s="479"/>
      <c r="DVJ751" s="479"/>
      <c r="DVK751" s="479"/>
      <c r="DVL751" s="479"/>
      <c r="DVM751" s="479"/>
      <c r="DVN751" s="479"/>
      <c r="DVO751" s="479"/>
      <c r="DVP751" s="479"/>
      <c r="DVQ751" s="479"/>
      <c r="DVR751" s="479"/>
      <c r="DVS751" s="479"/>
      <c r="DVT751" s="479"/>
      <c r="DVU751" s="479"/>
      <c r="DVV751" s="479"/>
      <c r="DVW751" s="479"/>
      <c r="DVX751" s="479"/>
      <c r="DVY751" s="479"/>
      <c r="DVZ751" s="479"/>
      <c r="DWA751" s="479"/>
      <c r="DWB751" s="479"/>
      <c r="DWC751" s="479"/>
      <c r="DWD751" s="479"/>
      <c r="DWE751" s="479"/>
      <c r="DWF751" s="479"/>
      <c r="DWG751" s="479"/>
      <c r="DWH751" s="479"/>
      <c r="DWI751" s="479"/>
      <c r="DWJ751" s="479"/>
      <c r="DWK751" s="479"/>
      <c r="DWL751" s="479"/>
      <c r="DWM751" s="479"/>
      <c r="DWN751" s="479"/>
      <c r="DWO751" s="479"/>
      <c r="DWP751" s="479"/>
      <c r="DWQ751" s="479"/>
      <c r="DWR751" s="479"/>
      <c r="DWS751" s="479"/>
      <c r="DWT751" s="479"/>
      <c r="DWU751" s="479"/>
      <c r="DWV751" s="479"/>
      <c r="DWW751" s="479"/>
      <c r="DWX751" s="479"/>
      <c r="DWY751" s="479"/>
      <c r="DWZ751" s="479"/>
      <c r="DXA751" s="479"/>
      <c r="DXB751" s="479"/>
      <c r="DXC751" s="479"/>
      <c r="DXD751" s="479"/>
      <c r="DXE751" s="479"/>
      <c r="DXF751" s="479"/>
      <c r="DXG751" s="479"/>
      <c r="DXH751" s="479"/>
      <c r="DXI751" s="479"/>
      <c r="DXJ751" s="479"/>
      <c r="DXK751" s="479"/>
      <c r="DXL751" s="479"/>
      <c r="DXM751" s="479"/>
      <c r="DXN751" s="479"/>
      <c r="DXO751" s="479"/>
      <c r="DXP751" s="479"/>
      <c r="DXQ751" s="479"/>
      <c r="DXR751" s="479"/>
      <c r="DXS751" s="479"/>
      <c r="DXT751" s="479"/>
      <c r="DXU751" s="479"/>
      <c r="DXV751" s="479"/>
      <c r="DXW751" s="479"/>
      <c r="DXX751" s="479"/>
      <c r="DXY751" s="479"/>
      <c r="DXZ751" s="479"/>
      <c r="DYA751" s="479"/>
      <c r="DYB751" s="479"/>
      <c r="DYC751" s="479"/>
      <c r="DYD751" s="479"/>
      <c r="DYE751" s="479"/>
      <c r="DYF751" s="479"/>
      <c r="DYG751" s="479"/>
      <c r="DYH751" s="479"/>
      <c r="DYI751" s="479"/>
      <c r="DYJ751" s="479"/>
      <c r="DYK751" s="479"/>
      <c r="DYL751" s="479"/>
      <c r="DYM751" s="479"/>
      <c r="DYN751" s="479"/>
      <c r="DYO751" s="479"/>
      <c r="DYP751" s="479"/>
      <c r="DYQ751" s="479"/>
      <c r="DYR751" s="479"/>
      <c r="DYS751" s="479"/>
      <c r="DYT751" s="479"/>
      <c r="DYU751" s="479"/>
      <c r="DYV751" s="479"/>
      <c r="DYW751" s="479"/>
      <c r="DYX751" s="479"/>
      <c r="DYY751" s="479"/>
      <c r="DYZ751" s="479"/>
      <c r="DZA751" s="479"/>
      <c r="DZB751" s="479"/>
      <c r="DZC751" s="479"/>
      <c r="DZD751" s="479"/>
      <c r="DZE751" s="479"/>
      <c r="DZF751" s="479"/>
      <c r="DZG751" s="479"/>
      <c r="DZH751" s="479"/>
      <c r="DZI751" s="479"/>
      <c r="DZJ751" s="479"/>
      <c r="DZK751" s="479"/>
      <c r="DZL751" s="479"/>
      <c r="DZM751" s="479"/>
      <c r="DZN751" s="479"/>
      <c r="DZO751" s="479"/>
      <c r="DZP751" s="479"/>
      <c r="DZQ751" s="479"/>
      <c r="DZR751" s="479"/>
      <c r="DZS751" s="479"/>
      <c r="DZT751" s="479"/>
      <c r="DZU751" s="479"/>
      <c r="DZV751" s="479"/>
      <c r="DZW751" s="479"/>
      <c r="DZX751" s="479"/>
      <c r="DZY751" s="479"/>
      <c r="DZZ751" s="479"/>
      <c r="EAA751" s="479"/>
      <c r="EAB751" s="479"/>
      <c r="EAC751" s="479"/>
      <c r="EAD751" s="479"/>
      <c r="EAE751" s="479"/>
      <c r="EAF751" s="479"/>
      <c r="EAG751" s="479"/>
      <c r="EAH751" s="479"/>
      <c r="EAI751" s="479"/>
      <c r="EAJ751" s="479"/>
      <c r="EAK751" s="479"/>
      <c r="EAL751" s="479"/>
      <c r="EAM751" s="479"/>
      <c r="EAN751" s="479"/>
      <c r="EAO751" s="479"/>
      <c r="EAP751" s="479"/>
      <c r="EAQ751" s="479"/>
      <c r="EAR751" s="479"/>
      <c r="EAS751" s="479"/>
      <c r="EAT751" s="479"/>
      <c r="EAU751" s="479"/>
      <c r="EAV751" s="479"/>
      <c r="EAW751" s="479"/>
      <c r="EAX751" s="479"/>
      <c r="EAY751" s="479"/>
      <c r="EAZ751" s="479"/>
      <c r="EBA751" s="479"/>
      <c r="EBB751" s="479"/>
      <c r="EBC751" s="479"/>
      <c r="EBD751" s="479"/>
      <c r="EBE751" s="479"/>
      <c r="EBF751" s="479"/>
      <c r="EBG751" s="479"/>
      <c r="EBH751" s="479"/>
      <c r="EBI751" s="479"/>
      <c r="EBJ751" s="479"/>
      <c r="EBK751" s="479"/>
      <c r="EBL751" s="479"/>
      <c r="EBM751" s="479"/>
      <c r="EBN751" s="479"/>
      <c r="EBO751" s="479"/>
      <c r="EBP751" s="479"/>
      <c r="EBQ751" s="479"/>
      <c r="EBR751" s="479"/>
      <c r="EBS751" s="479"/>
      <c r="EBT751" s="479"/>
      <c r="EBU751" s="479"/>
      <c r="EBV751" s="479"/>
      <c r="EBW751" s="479"/>
      <c r="EBX751" s="479"/>
      <c r="EBY751" s="479"/>
      <c r="EBZ751" s="479"/>
      <c r="ECA751" s="479"/>
      <c r="ECB751" s="479"/>
      <c r="ECC751" s="479"/>
      <c r="ECD751" s="479"/>
      <c r="ECE751" s="479"/>
      <c r="ECF751" s="479"/>
      <c r="ECG751" s="479"/>
      <c r="ECH751" s="479"/>
      <c r="ECI751" s="479"/>
      <c r="ECJ751" s="479"/>
      <c r="ECK751" s="479"/>
      <c r="ECL751" s="479"/>
      <c r="ECM751" s="479"/>
      <c r="ECN751" s="479"/>
      <c r="ECO751" s="479"/>
      <c r="ECP751" s="479"/>
      <c r="ECQ751" s="479"/>
      <c r="ECR751" s="479"/>
      <c r="ECS751" s="479"/>
      <c r="ECT751" s="479"/>
      <c r="ECU751" s="479"/>
      <c r="ECV751" s="479"/>
      <c r="ECW751" s="479"/>
      <c r="ECX751" s="479"/>
      <c r="ECY751" s="479"/>
      <c r="ECZ751" s="479"/>
      <c r="EDA751" s="479"/>
      <c r="EDB751" s="479"/>
      <c r="EDC751" s="479"/>
      <c r="EDD751" s="479"/>
      <c r="EDE751" s="479"/>
      <c r="EDF751" s="479"/>
      <c r="EDG751" s="479"/>
      <c r="EDH751" s="479"/>
      <c r="EDI751" s="479"/>
      <c r="EDJ751" s="479"/>
      <c r="EDK751" s="479"/>
      <c r="EDL751" s="479"/>
      <c r="EDM751" s="479"/>
      <c r="EDN751" s="479"/>
      <c r="EDO751" s="479"/>
      <c r="EDP751" s="479"/>
      <c r="EDQ751" s="479"/>
      <c r="EDR751" s="479"/>
      <c r="EDS751" s="479"/>
      <c r="EDT751" s="479"/>
      <c r="EDU751" s="479"/>
      <c r="EDV751" s="479"/>
      <c r="EDW751" s="479"/>
      <c r="EDX751" s="479"/>
      <c r="EDY751" s="479"/>
      <c r="EDZ751" s="479"/>
      <c r="EEA751" s="479"/>
      <c r="EEB751" s="479"/>
      <c r="EEC751" s="479"/>
      <c r="EED751" s="479"/>
      <c r="EEE751" s="479"/>
      <c r="EEF751" s="479"/>
      <c r="EEG751" s="479"/>
      <c r="EEH751" s="479"/>
      <c r="EEI751" s="479"/>
      <c r="EEJ751" s="479"/>
      <c r="EEK751" s="479"/>
      <c r="EEL751" s="479"/>
      <c r="EEM751" s="479"/>
      <c r="EEN751" s="479"/>
      <c r="EEO751" s="479"/>
      <c r="EEP751" s="479"/>
      <c r="EEQ751" s="479"/>
      <c r="EER751" s="479"/>
      <c r="EES751" s="479"/>
      <c r="EET751" s="479"/>
      <c r="EEU751" s="479"/>
      <c r="EEV751" s="479"/>
      <c r="EEW751" s="479"/>
      <c r="EEX751" s="479"/>
      <c r="EEY751" s="479"/>
      <c r="EEZ751" s="479"/>
      <c r="EFA751" s="479"/>
      <c r="EFB751" s="479"/>
      <c r="EFC751" s="479"/>
      <c r="EFD751" s="479"/>
      <c r="EFE751" s="479"/>
      <c r="EFF751" s="479"/>
      <c r="EFG751" s="479"/>
      <c r="EFH751" s="479"/>
      <c r="EFI751" s="479"/>
      <c r="EFJ751" s="479"/>
      <c r="EFK751" s="479"/>
      <c r="EFL751" s="479"/>
      <c r="EFM751" s="479"/>
      <c r="EFN751" s="479"/>
      <c r="EFO751" s="479"/>
      <c r="EFP751" s="479"/>
      <c r="EFQ751" s="479"/>
      <c r="EFR751" s="479"/>
      <c r="EFS751" s="479"/>
      <c r="EFT751" s="479"/>
      <c r="EFU751" s="479"/>
      <c r="EFV751" s="479"/>
      <c r="EFW751" s="479"/>
      <c r="EFX751" s="479"/>
      <c r="EFY751" s="479"/>
      <c r="EFZ751" s="479"/>
      <c r="EGA751" s="479"/>
      <c r="EGB751" s="479"/>
      <c r="EGC751" s="479"/>
      <c r="EGD751" s="479"/>
      <c r="EGE751" s="479"/>
      <c r="EGF751" s="479"/>
      <c r="EGG751" s="479"/>
      <c r="EGH751" s="479"/>
      <c r="EGI751" s="479"/>
      <c r="EGJ751" s="479"/>
      <c r="EGK751" s="479"/>
      <c r="EGL751" s="479"/>
      <c r="EGM751" s="479"/>
      <c r="EGN751" s="479"/>
      <c r="EGO751" s="479"/>
      <c r="EGP751" s="479"/>
      <c r="EGQ751" s="479"/>
      <c r="EGR751" s="479"/>
      <c r="EGS751" s="479"/>
      <c r="EGT751" s="479"/>
      <c r="EGU751" s="479"/>
      <c r="EGV751" s="479"/>
      <c r="EGW751" s="479"/>
      <c r="EGX751" s="479"/>
      <c r="EGY751" s="479"/>
      <c r="EGZ751" s="479"/>
      <c r="EHA751" s="479"/>
      <c r="EHB751" s="479"/>
      <c r="EHC751" s="479"/>
      <c r="EHD751" s="479"/>
      <c r="EHE751" s="479"/>
      <c r="EHF751" s="479"/>
      <c r="EHG751" s="479"/>
      <c r="EHH751" s="479"/>
      <c r="EHI751" s="479"/>
      <c r="EHJ751" s="479"/>
      <c r="EHK751" s="479"/>
      <c r="EHL751" s="479"/>
      <c r="EHM751" s="479"/>
      <c r="EHN751" s="479"/>
      <c r="EHO751" s="479"/>
      <c r="EHP751" s="479"/>
      <c r="EHQ751" s="479"/>
      <c r="EHR751" s="479"/>
      <c r="EHS751" s="479"/>
      <c r="EHT751" s="479"/>
      <c r="EHU751" s="479"/>
      <c r="EHV751" s="479"/>
      <c r="EHW751" s="479"/>
      <c r="EHX751" s="479"/>
      <c r="EHY751" s="479"/>
      <c r="EHZ751" s="479"/>
      <c r="EIA751" s="479"/>
      <c r="EIB751" s="479"/>
      <c r="EIC751" s="479"/>
      <c r="EID751" s="479"/>
      <c r="EIE751" s="479"/>
      <c r="EIF751" s="479"/>
      <c r="EIG751" s="479"/>
      <c r="EIH751" s="479"/>
      <c r="EII751" s="479"/>
      <c r="EIJ751" s="479"/>
      <c r="EIK751" s="479"/>
      <c r="EIL751" s="479"/>
      <c r="EIM751" s="479"/>
      <c r="EIN751" s="479"/>
      <c r="EIO751" s="479"/>
      <c r="EIP751" s="479"/>
      <c r="EIQ751" s="479"/>
      <c r="EIR751" s="479"/>
      <c r="EIS751" s="479"/>
      <c r="EIT751" s="479"/>
      <c r="EIU751" s="479"/>
      <c r="EIV751" s="479"/>
      <c r="EIW751" s="479"/>
      <c r="EIX751" s="479"/>
      <c r="EIY751" s="479"/>
      <c r="EIZ751" s="479"/>
      <c r="EJA751" s="479"/>
      <c r="EJB751" s="479"/>
      <c r="EJC751" s="479"/>
      <c r="EJD751" s="479"/>
      <c r="EJE751" s="479"/>
      <c r="EJF751" s="479"/>
      <c r="EJG751" s="479"/>
      <c r="EJH751" s="479"/>
      <c r="EJI751" s="479"/>
      <c r="EJJ751" s="479"/>
      <c r="EJK751" s="479"/>
      <c r="EJL751" s="479"/>
      <c r="EJM751" s="479"/>
      <c r="EJN751" s="479"/>
      <c r="EJO751" s="479"/>
      <c r="EJP751" s="479"/>
      <c r="EJQ751" s="479"/>
      <c r="EJR751" s="479"/>
      <c r="EJS751" s="479"/>
      <c r="EJT751" s="479"/>
      <c r="EJU751" s="479"/>
      <c r="EJV751" s="479"/>
      <c r="EJW751" s="479"/>
      <c r="EJX751" s="479"/>
      <c r="EJY751" s="479"/>
      <c r="EJZ751" s="479"/>
      <c r="EKA751" s="479"/>
      <c r="EKB751" s="479"/>
      <c r="EKC751" s="479"/>
      <c r="EKD751" s="479"/>
      <c r="EKE751" s="479"/>
      <c r="EKF751" s="479"/>
      <c r="EKG751" s="479"/>
      <c r="EKH751" s="479"/>
      <c r="EKI751" s="479"/>
      <c r="EKJ751" s="479"/>
      <c r="EKK751" s="479"/>
      <c r="EKL751" s="479"/>
      <c r="EKM751" s="479"/>
      <c r="EKN751" s="479"/>
      <c r="EKO751" s="479"/>
      <c r="EKP751" s="479"/>
      <c r="EKQ751" s="479"/>
      <c r="EKR751" s="479"/>
      <c r="EKS751" s="479"/>
      <c r="EKT751" s="479"/>
      <c r="EKU751" s="479"/>
      <c r="EKV751" s="479"/>
      <c r="EKW751" s="479"/>
      <c r="EKX751" s="479"/>
      <c r="EKY751" s="479"/>
      <c r="EKZ751" s="479"/>
      <c r="ELA751" s="479"/>
      <c r="ELB751" s="479"/>
      <c r="ELC751" s="479"/>
      <c r="ELD751" s="479"/>
      <c r="ELE751" s="479"/>
      <c r="ELF751" s="479"/>
      <c r="ELG751" s="479"/>
      <c r="ELH751" s="479"/>
      <c r="ELI751" s="479"/>
      <c r="ELJ751" s="479"/>
      <c r="ELK751" s="479"/>
      <c r="ELL751" s="479"/>
      <c r="ELM751" s="479"/>
      <c r="ELN751" s="479"/>
      <c r="ELO751" s="479"/>
      <c r="ELP751" s="479"/>
      <c r="ELQ751" s="479"/>
      <c r="ELR751" s="479"/>
      <c r="ELS751" s="479"/>
      <c r="ELT751" s="479"/>
      <c r="ELU751" s="479"/>
      <c r="ELV751" s="479"/>
      <c r="ELW751" s="479"/>
      <c r="ELX751" s="479"/>
      <c r="ELY751" s="479"/>
      <c r="ELZ751" s="479"/>
      <c r="EMA751" s="479"/>
      <c r="EMB751" s="479"/>
      <c r="EMC751" s="479"/>
      <c r="EMD751" s="479"/>
      <c r="EME751" s="479"/>
      <c r="EMF751" s="479"/>
      <c r="EMG751" s="479"/>
      <c r="EMH751" s="479"/>
      <c r="EMI751" s="479"/>
      <c r="EMJ751" s="479"/>
      <c r="EMK751" s="479"/>
      <c r="EML751" s="479"/>
      <c r="EMM751" s="479"/>
      <c r="EMN751" s="479"/>
      <c r="EMO751" s="479"/>
      <c r="EMP751" s="479"/>
      <c r="EMQ751" s="479"/>
      <c r="EMR751" s="479"/>
      <c r="EMS751" s="479"/>
      <c r="EMT751" s="479"/>
      <c r="EMU751" s="479"/>
      <c r="EMV751" s="479"/>
      <c r="EMW751" s="479"/>
      <c r="EMX751" s="479"/>
      <c r="EMY751" s="479"/>
      <c r="EMZ751" s="479"/>
      <c r="ENA751" s="479"/>
      <c r="ENB751" s="479"/>
      <c r="ENC751" s="479"/>
      <c r="END751" s="479"/>
      <c r="ENE751" s="479"/>
      <c r="ENF751" s="479"/>
      <c r="ENG751" s="479"/>
      <c r="ENH751" s="479"/>
      <c r="ENI751" s="479"/>
      <c r="ENJ751" s="479"/>
      <c r="ENK751" s="479"/>
      <c r="ENL751" s="479"/>
      <c r="ENM751" s="479"/>
      <c r="ENN751" s="479"/>
      <c r="ENO751" s="479"/>
      <c r="ENP751" s="479"/>
      <c r="ENQ751" s="479"/>
      <c r="ENR751" s="479"/>
      <c r="ENS751" s="479"/>
      <c r="ENT751" s="479"/>
      <c r="ENU751" s="479"/>
      <c r="ENV751" s="479"/>
      <c r="ENW751" s="479"/>
      <c r="ENX751" s="479"/>
      <c r="ENY751" s="479"/>
      <c r="ENZ751" s="479"/>
      <c r="EOA751" s="479"/>
      <c r="EOB751" s="479"/>
      <c r="EOC751" s="479"/>
      <c r="EOD751" s="479"/>
      <c r="EOE751" s="479"/>
      <c r="EOF751" s="479"/>
      <c r="EOG751" s="479"/>
      <c r="EOH751" s="479"/>
      <c r="EOI751" s="479"/>
      <c r="EOJ751" s="479"/>
      <c r="EOK751" s="479"/>
      <c r="EOL751" s="479"/>
      <c r="EOM751" s="479"/>
      <c r="EON751" s="479"/>
      <c r="EOO751" s="479"/>
      <c r="EOP751" s="479"/>
      <c r="EOQ751" s="479"/>
      <c r="EOR751" s="479"/>
      <c r="EOS751" s="479"/>
      <c r="EOT751" s="479"/>
      <c r="EOU751" s="479"/>
      <c r="EOV751" s="479"/>
      <c r="EOW751" s="479"/>
      <c r="EOX751" s="479"/>
      <c r="EOY751" s="479"/>
      <c r="EOZ751" s="479"/>
      <c r="EPA751" s="479"/>
      <c r="EPB751" s="479"/>
      <c r="EPC751" s="479"/>
      <c r="EPD751" s="479"/>
      <c r="EPE751" s="479"/>
      <c r="EPF751" s="479"/>
      <c r="EPG751" s="479"/>
      <c r="EPH751" s="479"/>
      <c r="EPI751" s="479"/>
      <c r="EPJ751" s="479"/>
      <c r="EPK751" s="479"/>
      <c r="EPL751" s="479"/>
      <c r="EPM751" s="479"/>
      <c r="EPN751" s="479"/>
      <c r="EPO751" s="479"/>
      <c r="EPP751" s="479"/>
      <c r="EPQ751" s="479"/>
      <c r="EPR751" s="479"/>
      <c r="EPS751" s="479"/>
      <c r="EPT751" s="479"/>
      <c r="EPU751" s="479"/>
      <c r="EPV751" s="479"/>
      <c r="EPW751" s="479"/>
      <c r="EPX751" s="479"/>
      <c r="EPY751" s="479"/>
      <c r="EPZ751" s="479"/>
      <c r="EQA751" s="479"/>
      <c r="EQB751" s="479"/>
      <c r="EQC751" s="479"/>
      <c r="EQD751" s="479"/>
      <c r="EQE751" s="479"/>
      <c r="EQF751" s="479"/>
      <c r="EQG751" s="479"/>
      <c r="EQH751" s="479"/>
      <c r="EQI751" s="479"/>
      <c r="EQJ751" s="479"/>
      <c r="EQK751" s="479"/>
      <c r="EQL751" s="479"/>
      <c r="EQM751" s="479"/>
      <c r="EQN751" s="479"/>
      <c r="EQO751" s="479"/>
      <c r="EQP751" s="479"/>
      <c r="EQQ751" s="479"/>
      <c r="EQR751" s="479"/>
      <c r="EQS751" s="479"/>
      <c r="EQT751" s="479"/>
      <c r="EQU751" s="479"/>
      <c r="EQV751" s="479"/>
      <c r="EQW751" s="479"/>
      <c r="EQX751" s="479"/>
      <c r="EQY751" s="479"/>
      <c r="EQZ751" s="479"/>
      <c r="ERA751" s="479"/>
      <c r="ERB751" s="479"/>
      <c r="ERC751" s="479"/>
      <c r="ERD751" s="479"/>
      <c r="ERE751" s="479"/>
      <c r="ERF751" s="479"/>
      <c r="ERG751" s="479"/>
      <c r="ERH751" s="479"/>
      <c r="ERI751" s="479"/>
      <c r="ERJ751" s="479"/>
      <c r="ERK751" s="479"/>
      <c r="ERL751" s="479"/>
      <c r="ERM751" s="479"/>
      <c r="ERN751" s="479"/>
      <c r="ERO751" s="479"/>
      <c r="ERP751" s="479"/>
      <c r="ERQ751" s="479"/>
      <c r="ERR751" s="479"/>
      <c r="ERS751" s="479"/>
      <c r="ERT751" s="479"/>
      <c r="ERU751" s="479"/>
      <c r="ERV751" s="479"/>
      <c r="ERW751" s="479"/>
      <c r="ERX751" s="479"/>
      <c r="ERY751" s="479"/>
      <c r="ERZ751" s="479"/>
      <c r="ESA751" s="479"/>
      <c r="ESB751" s="479"/>
      <c r="ESC751" s="479"/>
      <c r="ESD751" s="479"/>
      <c r="ESE751" s="479"/>
      <c r="ESF751" s="479"/>
      <c r="ESG751" s="479"/>
      <c r="ESH751" s="479"/>
      <c r="ESI751" s="479"/>
      <c r="ESJ751" s="479"/>
      <c r="ESK751" s="479"/>
      <c r="ESL751" s="479"/>
      <c r="ESM751" s="479"/>
      <c r="ESN751" s="479"/>
      <c r="ESO751" s="479"/>
      <c r="ESP751" s="479"/>
      <c r="ESQ751" s="479"/>
      <c r="ESR751" s="479"/>
      <c r="ESS751" s="479"/>
      <c r="EST751" s="479"/>
      <c r="ESU751" s="479"/>
      <c r="ESV751" s="479"/>
      <c r="ESW751" s="479"/>
      <c r="ESX751" s="479"/>
      <c r="ESY751" s="479"/>
      <c r="ESZ751" s="479"/>
      <c r="ETA751" s="479"/>
      <c r="ETB751" s="479"/>
      <c r="ETC751" s="479"/>
      <c r="ETD751" s="479"/>
      <c r="ETE751" s="479"/>
      <c r="ETF751" s="479"/>
      <c r="ETG751" s="479"/>
      <c r="ETH751" s="479"/>
      <c r="ETI751" s="479"/>
      <c r="ETJ751" s="479"/>
      <c r="ETK751" s="479"/>
      <c r="ETL751" s="479"/>
      <c r="ETM751" s="479"/>
      <c r="ETN751" s="479"/>
      <c r="ETO751" s="479"/>
      <c r="ETP751" s="479"/>
      <c r="ETQ751" s="479"/>
      <c r="ETR751" s="479"/>
      <c r="ETS751" s="479"/>
      <c r="ETT751" s="479"/>
      <c r="ETU751" s="479"/>
      <c r="ETV751" s="479"/>
      <c r="ETW751" s="479"/>
      <c r="ETX751" s="479"/>
      <c r="ETY751" s="479"/>
      <c r="ETZ751" s="479"/>
      <c r="EUA751" s="479"/>
      <c r="EUB751" s="479"/>
      <c r="EUC751" s="479"/>
      <c r="EUD751" s="479"/>
      <c r="EUE751" s="479"/>
      <c r="EUF751" s="479"/>
      <c r="EUG751" s="479"/>
      <c r="EUH751" s="479"/>
      <c r="EUI751" s="479"/>
      <c r="EUJ751" s="479"/>
      <c r="EUK751" s="479"/>
      <c r="EUL751" s="479"/>
      <c r="EUM751" s="479"/>
      <c r="EUN751" s="479"/>
      <c r="EUO751" s="479"/>
      <c r="EUP751" s="479"/>
      <c r="EUQ751" s="479"/>
      <c r="EUR751" s="479"/>
      <c r="EUS751" s="479"/>
      <c r="EUT751" s="479"/>
      <c r="EUU751" s="479"/>
      <c r="EUV751" s="479"/>
      <c r="EUW751" s="479"/>
      <c r="EUX751" s="479"/>
      <c r="EUY751" s="479"/>
      <c r="EUZ751" s="479"/>
      <c r="EVA751" s="479"/>
      <c r="EVB751" s="479"/>
      <c r="EVC751" s="479"/>
      <c r="EVD751" s="479"/>
      <c r="EVE751" s="479"/>
      <c r="EVF751" s="479"/>
      <c r="EVG751" s="479"/>
      <c r="EVH751" s="479"/>
      <c r="EVI751" s="479"/>
      <c r="EVJ751" s="479"/>
      <c r="EVK751" s="479"/>
      <c r="EVL751" s="479"/>
      <c r="EVM751" s="479"/>
      <c r="EVN751" s="479"/>
      <c r="EVO751" s="479"/>
      <c r="EVP751" s="479"/>
      <c r="EVQ751" s="479"/>
      <c r="EVR751" s="479"/>
      <c r="EVS751" s="479"/>
      <c r="EVT751" s="479"/>
      <c r="EVU751" s="479"/>
      <c r="EVV751" s="479"/>
      <c r="EVW751" s="479"/>
      <c r="EVX751" s="479"/>
      <c r="EVY751" s="479"/>
      <c r="EVZ751" s="479"/>
      <c r="EWA751" s="479"/>
      <c r="EWB751" s="479"/>
      <c r="EWC751" s="479"/>
      <c r="EWD751" s="479"/>
      <c r="EWE751" s="479"/>
      <c r="EWF751" s="479"/>
      <c r="EWG751" s="479"/>
      <c r="EWH751" s="479"/>
      <c r="EWI751" s="479"/>
      <c r="EWJ751" s="479"/>
      <c r="EWK751" s="479"/>
      <c r="EWL751" s="479"/>
      <c r="EWM751" s="479"/>
      <c r="EWN751" s="479"/>
      <c r="EWO751" s="479"/>
      <c r="EWP751" s="479"/>
      <c r="EWQ751" s="479"/>
      <c r="EWR751" s="479"/>
      <c r="EWS751" s="479"/>
      <c r="EWT751" s="479"/>
      <c r="EWU751" s="479"/>
      <c r="EWV751" s="479"/>
      <c r="EWW751" s="479"/>
      <c r="EWX751" s="479"/>
      <c r="EWY751" s="479"/>
      <c r="EWZ751" s="479"/>
      <c r="EXA751" s="479"/>
      <c r="EXB751" s="479"/>
      <c r="EXC751" s="479"/>
      <c r="EXD751" s="479"/>
      <c r="EXE751" s="479"/>
      <c r="EXF751" s="479"/>
      <c r="EXG751" s="479"/>
      <c r="EXH751" s="479"/>
      <c r="EXI751" s="479"/>
      <c r="EXJ751" s="479"/>
      <c r="EXK751" s="479"/>
      <c r="EXL751" s="479"/>
      <c r="EXM751" s="479"/>
      <c r="EXN751" s="479"/>
      <c r="EXO751" s="479"/>
      <c r="EXP751" s="479"/>
      <c r="EXQ751" s="479"/>
      <c r="EXR751" s="479"/>
      <c r="EXS751" s="479"/>
      <c r="EXT751" s="479"/>
      <c r="EXU751" s="479"/>
      <c r="EXV751" s="479"/>
      <c r="EXW751" s="479"/>
      <c r="EXX751" s="479"/>
      <c r="EXY751" s="479"/>
      <c r="EXZ751" s="479"/>
      <c r="EYA751" s="479"/>
      <c r="EYB751" s="479"/>
      <c r="EYC751" s="479"/>
      <c r="EYD751" s="479"/>
      <c r="EYE751" s="479"/>
      <c r="EYF751" s="479"/>
      <c r="EYG751" s="479"/>
      <c r="EYH751" s="479"/>
      <c r="EYI751" s="479"/>
      <c r="EYJ751" s="479"/>
      <c r="EYK751" s="479"/>
      <c r="EYL751" s="479"/>
      <c r="EYM751" s="479"/>
      <c r="EYN751" s="479"/>
      <c r="EYO751" s="479"/>
      <c r="EYP751" s="479"/>
      <c r="EYQ751" s="479"/>
      <c r="EYR751" s="479"/>
      <c r="EYS751" s="479"/>
      <c r="EYT751" s="479"/>
      <c r="EYU751" s="479"/>
      <c r="EYV751" s="479"/>
      <c r="EYW751" s="479"/>
      <c r="EYX751" s="479"/>
      <c r="EYY751" s="479"/>
      <c r="EYZ751" s="479"/>
      <c r="EZA751" s="479"/>
      <c r="EZB751" s="479"/>
      <c r="EZC751" s="479"/>
      <c r="EZD751" s="479"/>
      <c r="EZE751" s="479"/>
      <c r="EZF751" s="479"/>
      <c r="EZG751" s="479"/>
      <c r="EZH751" s="479"/>
      <c r="EZI751" s="479"/>
      <c r="EZJ751" s="479"/>
      <c r="EZK751" s="479"/>
      <c r="EZL751" s="479"/>
      <c r="EZM751" s="479"/>
      <c r="EZN751" s="479"/>
      <c r="EZO751" s="479"/>
      <c r="EZP751" s="479"/>
      <c r="EZQ751" s="479"/>
      <c r="EZR751" s="479"/>
      <c r="EZS751" s="479"/>
      <c r="EZT751" s="479"/>
      <c r="EZU751" s="479"/>
      <c r="EZV751" s="479"/>
      <c r="EZW751" s="479"/>
      <c r="EZX751" s="479"/>
      <c r="EZY751" s="479"/>
      <c r="EZZ751" s="479"/>
      <c r="FAA751" s="479"/>
      <c r="FAB751" s="479"/>
      <c r="FAC751" s="479"/>
      <c r="FAD751" s="479"/>
      <c r="FAE751" s="479"/>
      <c r="FAF751" s="479"/>
      <c r="FAG751" s="479"/>
      <c r="FAH751" s="479"/>
      <c r="FAI751" s="479"/>
      <c r="FAJ751" s="479"/>
      <c r="FAK751" s="479"/>
      <c r="FAL751" s="479"/>
      <c r="FAM751" s="479"/>
      <c r="FAN751" s="479"/>
      <c r="FAO751" s="479"/>
      <c r="FAP751" s="479"/>
      <c r="FAQ751" s="479"/>
      <c r="FAR751" s="479"/>
      <c r="FAS751" s="479"/>
      <c r="FAT751" s="479"/>
      <c r="FAU751" s="479"/>
      <c r="FAV751" s="479"/>
      <c r="FAW751" s="479"/>
      <c r="FAX751" s="479"/>
      <c r="FAY751" s="479"/>
      <c r="FAZ751" s="479"/>
      <c r="FBA751" s="479"/>
      <c r="FBB751" s="479"/>
      <c r="FBC751" s="479"/>
      <c r="FBD751" s="479"/>
      <c r="FBE751" s="479"/>
      <c r="FBF751" s="479"/>
      <c r="FBG751" s="479"/>
      <c r="FBH751" s="479"/>
      <c r="FBI751" s="479"/>
      <c r="FBJ751" s="479"/>
      <c r="FBK751" s="479"/>
      <c r="FBL751" s="479"/>
      <c r="FBM751" s="479"/>
      <c r="FBN751" s="479"/>
      <c r="FBO751" s="479"/>
      <c r="FBP751" s="479"/>
      <c r="FBQ751" s="479"/>
      <c r="FBR751" s="479"/>
      <c r="FBS751" s="479"/>
      <c r="FBT751" s="479"/>
      <c r="FBU751" s="479"/>
      <c r="FBV751" s="479"/>
      <c r="FBW751" s="479"/>
      <c r="FBX751" s="479"/>
      <c r="FBY751" s="479"/>
      <c r="FBZ751" s="479"/>
      <c r="FCA751" s="479"/>
      <c r="FCB751" s="479"/>
      <c r="FCC751" s="479"/>
      <c r="FCD751" s="479"/>
      <c r="FCE751" s="479"/>
      <c r="FCF751" s="479"/>
      <c r="FCG751" s="479"/>
      <c r="FCH751" s="479"/>
      <c r="FCI751" s="479"/>
      <c r="FCJ751" s="479"/>
      <c r="FCK751" s="479"/>
      <c r="FCL751" s="479"/>
      <c r="FCM751" s="479"/>
      <c r="FCN751" s="479"/>
      <c r="FCO751" s="479"/>
      <c r="FCP751" s="479"/>
      <c r="FCQ751" s="479"/>
      <c r="FCR751" s="479"/>
      <c r="FCS751" s="479"/>
      <c r="FCT751" s="479"/>
      <c r="FCU751" s="479"/>
      <c r="FCV751" s="479"/>
      <c r="FCW751" s="479"/>
      <c r="FCX751" s="479"/>
      <c r="FCY751" s="479"/>
      <c r="FCZ751" s="479"/>
      <c r="FDA751" s="479"/>
      <c r="FDB751" s="479"/>
      <c r="FDC751" s="479"/>
      <c r="FDD751" s="479"/>
      <c r="FDE751" s="479"/>
      <c r="FDF751" s="479"/>
      <c r="FDG751" s="479"/>
      <c r="FDH751" s="479"/>
      <c r="FDI751" s="479"/>
      <c r="FDJ751" s="479"/>
      <c r="FDK751" s="479"/>
      <c r="FDL751" s="479"/>
      <c r="FDM751" s="479"/>
      <c r="FDN751" s="479"/>
      <c r="FDO751" s="479"/>
      <c r="FDP751" s="479"/>
      <c r="FDQ751" s="479"/>
      <c r="FDR751" s="479"/>
      <c r="FDS751" s="479"/>
      <c r="FDT751" s="479"/>
      <c r="FDU751" s="479"/>
      <c r="FDV751" s="479"/>
      <c r="FDW751" s="479"/>
      <c r="FDX751" s="479"/>
      <c r="FDY751" s="479"/>
      <c r="FDZ751" s="479"/>
      <c r="FEA751" s="479"/>
      <c r="FEB751" s="479"/>
      <c r="FEC751" s="479"/>
      <c r="FED751" s="479"/>
      <c r="FEE751" s="479"/>
      <c r="FEF751" s="479"/>
      <c r="FEG751" s="479"/>
      <c r="FEH751" s="479"/>
      <c r="FEI751" s="479"/>
      <c r="FEJ751" s="479"/>
      <c r="FEK751" s="479"/>
      <c r="FEL751" s="479"/>
      <c r="FEM751" s="479"/>
      <c r="FEN751" s="479"/>
      <c r="FEO751" s="479"/>
      <c r="FEP751" s="479"/>
      <c r="FEQ751" s="479"/>
      <c r="FER751" s="479"/>
      <c r="FES751" s="479"/>
      <c r="FET751" s="479"/>
      <c r="FEU751" s="479"/>
      <c r="FEV751" s="479"/>
      <c r="FEW751" s="479"/>
      <c r="FEX751" s="479"/>
      <c r="FEY751" s="479"/>
      <c r="FEZ751" s="479"/>
      <c r="FFA751" s="479"/>
      <c r="FFB751" s="479"/>
      <c r="FFC751" s="479"/>
      <c r="FFD751" s="479"/>
      <c r="FFE751" s="479"/>
      <c r="FFF751" s="479"/>
      <c r="FFG751" s="479"/>
      <c r="FFH751" s="479"/>
      <c r="FFI751" s="479"/>
      <c r="FFJ751" s="479"/>
      <c r="FFK751" s="479"/>
      <c r="FFL751" s="479"/>
      <c r="FFM751" s="479"/>
      <c r="FFN751" s="479"/>
      <c r="FFO751" s="479"/>
      <c r="FFP751" s="479"/>
      <c r="FFQ751" s="479"/>
      <c r="FFR751" s="479"/>
      <c r="FFS751" s="479"/>
      <c r="FFT751" s="479"/>
      <c r="FFU751" s="479"/>
      <c r="FFV751" s="479"/>
      <c r="FFW751" s="479"/>
      <c r="FFX751" s="479"/>
      <c r="FFY751" s="479"/>
      <c r="FFZ751" s="479"/>
      <c r="FGA751" s="479"/>
      <c r="FGB751" s="479"/>
      <c r="FGC751" s="479"/>
      <c r="FGD751" s="479"/>
      <c r="FGE751" s="479"/>
      <c r="FGF751" s="479"/>
      <c r="FGG751" s="479"/>
      <c r="FGH751" s="479"/>
      <c r="FGI751" s="479"/>
      <c r="FGJ751" s="479"/>
      <c r="FGK751" s="479"/>
      <c r="FGL751" s="479"/>
      <c r="FGM751" s="479"/>
      <c r="FGN751" s="479"/>
      <c r="FGO751" s="479"/>
      <c r="FGP751" s="479"/>
      <c r="FGQ751" s="479"/>
      <c r="FGR751" s="479"/>
      <c r="FGS751" s="479"/>
      <c r="FGT751" s="479"/>
      <c r="FGU751" s="479"/>
      <c r="FGV751" s="479"/>
      <c r="FGW751" s="479"/>
      <c r="FGX751" s="479"/>
      <c r="FGY751" s="479"/>
      <c r="FGZ751" s="479"/>
      <c r="FHA751" s="479"/>
      <c r="FHB751" s="479"/>
      <c r="FHC751" s="479"/>
      <c r="FHD751" s="479"/>
      <c r="FHE751" s="479"/>
      <c r="FHF751" s="479"/>
      <c r="FHG751" s="479"/>
      <c r="FHH751" s="479"/>
      <c r="FHI751" s="479"/>
      <c r="FHJ751" s="479"/>
      <c r="FHK751" s="479"/>
      <c r="FHL751" s="479"/>
      <c r="FHM751" s="479"/>
      <c r="FHN751" s="479"/>
      <c r="FHO751" s="479"/>
      <c r="FHP751" s="479"/>
      <c r="FHQ751" s="479"/>
      <c r="FHR751" s="479"/>
      <c r="FHS751" s="479"/>
      <c r="FHT751" s="479"/>
      <c r="FHU751" s="479"/>
      <c r="FHV751" s="479"/>
      <c r="FHW751" s="479"/>
      <c r="FHX751" s="479"/>
      <c r="FHY751" s="479"/>
      <c r="FHZ751" s="479"/>
      <c r="FIA751" s="479"/>
      <c r="FIB751" s="479"/>
      <c r="FIC751" s="479"/>
      <c r="FID751" s="479"/>
      <c r="FIE751" s="479"/>
      <c r="FIF751" s="479"/>
      <c r="FIG751" s="479"/>
      <c r="FIH751" s="479"/>
      <c r="FII751" s="479"/>
      <c r="FIJ751" s="479"/>
      <c r="FIK751" s="479"/>
      <c r="FIL751" s="479"/>
      <c r="FIM751" s="479"/>
      <c r="FIN751" s="479"/>
      <c r="FIO751" s="479"/>
      <c r="FIP751" s="479"/>
      <c r="FIQ751" s="479"/>
      <c r="FIR751" s="479"/>
      <c r="FIS751" s="479"/>
      <c r="FIT751" s="479"/>
      <c r="FIU751" s="479"/>
      <c r="FIV751" s="479"/>
      <c r="FIW751" s="479"/>
      <c r="FIX751" s="479"/>
      <c r="FIY751" s="479"/>
      <c r="FIZ751" s="479"/>
      <c r="FJA751" s="479"/>
      <c r="FJB751" s="479"/>
      <c r="FJC751" s="479"/>
      <c r="FJD751" s="479"/>
      <c r="FJE751" s="479"/>
      <c r="FJF751" s="479"/>
      <c r="FJG751" s="479"/>
      <c r="FJH751" s="479"/>
      <c r="FJI751" s="479"/>
      <c r="FJJ751" s="479"/>
      <c r="FJK751" s="479"/>
      <c r="FJL751" s="479"/>
      <c r="FJM751" s="479"/>
      <c r="FJN751" s="479"/>
      <c r="FJO751" s="479"/>
      <c r="FJP751" s="479"/>
      <c r="FJQ751" s="479"/>
      <c r="FJR751" s="479"/>
      <c r="FJS751" s="479"/>
      <c r="FJT751" s="479"/>
      <c r="FJU751" s="479"/>
      <c r="FJV751" s="479"/>
      <c r="FJW751" s="479"/>
      <c r="FJX751" s="479"/>
      <c r="FJY751" s="479"/>
      <c r="FJZ751" s="479"/>
      <c r="FKA751" s="479"/>
      <c r="FKB751" s="479"/>
      <c r="FKC751" s="479"/>
      <c r="FKD751" s="479"/>
      <c r="FKE751" s="479"/>
      <c r="FKF751" s="479"/>
      <c r="FKG751" s="479"/>
      <c r="FKH751" s="479"/>
      <c r="FKI751" s="479"/>
      <c r="FKJ751" s="479"/>
      <c r="FKK751" s="479"/>
      <c r="FKL751" s="479"/>
      <c r="FKM751" s="479"/>
      <c r="FKN751" s="479"/>
      <c r="FKO751" s="479"/>
      <c r="FKP751" s="479"/>
      <c r="FKQ751" s="479"/>
      <c r="FKR751" s="479"/>
      <c r="FKS751" s="479"/>
      <c r="FKT751" s="479"/>
      <c r="FKU751" s="479"/>
      <c r="FKV751" s="479"/>
      <c r="FKW751" s="479"/>
      <c r="FKX751" s="479"/>
      <c r="FKY751" s="479"/>
      <c r="FKZ751" s="479"/>
      <c r="FLA751" s="479"/>
      <c r="FLB751" s="479"/>
      <c r="FLC751" s="479"/>
      <c r="FLD751" s="479"/>
      <c r="FLE751" s="479"/>
      <c r="FLF751" s="479"/>
      <c r="FLG751" s="479"/>
      <c r="FLH751" s="479"/>
      <c r="FLI751" s="479"/>
      <c r="FLJ751" s="479"/>
      <c r="FLK751" s="479"/>
      <c r="FLL751" s="479"/>
      <c r="FLM751" s="479"/>
      <c r="FLN751" s="479"/>
      <c r="FLO751" s="479"/>
      <c r="FLP751" s="479"/>
      <c r="FLQ751" s="479"/>
      <c r="FLR751" s="479"/>
      <c r="FLS751" s="479"/>
      <c r="FLT751" s="479"/>
      <c r="FLU751" s="479"/>
      <c r="FLV751" s="479"/>
      <c r="FLW751" s="479"/>
      <c r="FLX751" s="479"/>
      <c r="FLY751" s="479"/>
      <c r="FLZ751" s="479"/>
      <c r="FMA751" s="479"/>
      <c r="FMB751" s="479"/>
      <c r="FMC751" s="479"/>
      <c r="FMD751" s="479"/>
      <c r="FME751" s="479"/>
      <c r="FMF751" s="479"/>
      <c r="FMG751" s="479"/>
      <c r="FMH751" s="479"/>
      <c r="FMI751" s="479"/>
      <c r="FMJ751" s="479"/>
      <c r="FMK751" s="479"/>
      <c r="FML751" s="479"/>
      <c r="FMM751" s="479"/>
      <c r="FMN751" s="479"/>
      <c r="FMO751" s="479"/>
      <c r="FMP751" s="479"/>
      <c r="FMQ751" s="479"/>
      <c r="FMR751" s="479"/>
      <c r="FMS751" s="479"/>
      <c r="FMT751" s="479"/>
      <c r="FMU751" s="479"/>
      <c r="FMV751" s="479"/>
      <c r="FMW751" s="479"/>
      <c r="FMX751" s="479"/>
      <c r="FMY751" s="479"/>
      <c r="FMZ751" s="479"/>
      <c r="FNA751" s="479"/>
      <c r="FNB751" s="479"/>
      <c r="FNC751" s="479"/>
      <c r="FND751" s="479"/>
      <c r="FNE751" s="479"/>
      <c r="FNF751" s="479"/>
      <c r="FNG751" s="479"/>
      <c r="FNH751" s="479"/>
      <c r="FNI751" s="479"/>
      <c r="FNJ751" s="479"/>
      <c r="FNK751" s="479"/>
      <c r="FNL751" s="479"/>
      <c r="FNM751" s="479"/>
      <c r="FNN751" s="479"/>
      <c r="FNO751" s="479"/>
      <c r="FNP751" s="479"/>
      <c r="FNQ751" s="479"/>
      <c r="FNR751" s="479"/>
      <c r="FNS751" s="479"/>
      <c r="FNT751" s="479"/>
      <c r="FNU751" s="479"/>
      <c r="FNV751" s="479"/>
      <c r="FNW751" s="479"/>
      <c r="FNX751" s="479"/>
      <c r="FNY751" s="479"/>
      <c r="FNZ751" s="479"/>
      <c r="FOA751" s="479"/>
      <c r="FOB751" s="479"/>
      <c r="FOC751" s="479"/>
      <c r="FOD751" s="479"/>
      <c r="FOE751" s="479"/>
      <c r="FOF751" s="479"/>
      <c r="FOG751" s="479"/>
      <c r="FOH751" s="479"/>
      <c r="FOI751" s="479"/>
      <c r="FOJ751" s="479"/>
      <c r="FOK751" s="479"/>
      <c r="FOL751" s="479"/>
      <c r="FOM751" s="479"/>
      <c r="FON751" s="479"/>
      <c r="FOO751" s="479"/>
      <c r="FOP751" s="479"/>
      <c r="FOQ751" s="479"/>
      <c r="FOR751" s="479"/>
      <c r="FOS751" s="479"/>
      <c r="FOT751" s="479"/>
      <c r="FOU751" s="479"/>
      <c r="FOV751" s="479"/>
      <c r="FOW751" s="479"/>
      <c r="FOX751" s="479"/>
      <c r="FOY751" s="479"/>
      <c r="FOZ751" s="479"/>
      <c r="FPA751" s="479"/>
      <c r="FPB751" s="479"/>
      <c r="FPC751" s="479"/>
      <c r="FPD751" s="479"/>
      <c r="FPE751" s="479"/>
      <c r="FPF751" s="479"/>
      <c r="FPG751" s="479"/>
      <c r="FPH751" s="479"/>
      <c r="FPI751" s="479"/>
      <c r="FPJ751" s="479"/>
      <c r="FPK751" s="479"/>
      <c r="FPL751" s="479"/>
      <c r="FPM751" s="479"/>
      <c r="FPN751" s="479"/>
      <c r="FPO751" s="479"/>
      <c r="FPP751" s="479"/>
      <c r="FPQ751" s="479"/>
      <c r="FPR751" s="479"/>
      <c r="FPS751" s="479"/>
      <c r="FPT751" s="479"/>
      <c r="FPU751" s="479"/>
      <c r="FPV751" s="479"/>
      <c r="FPW751" s="479"/>
      <c r="FPX751" s="479"/>
      <c r="FPY751" s="479"/>
      <c r="FPZ751" s="479"/>
      <c r="FQA751" s="479"/>
      <c r="FQB751" s="479"/>
      <c r="FQC751" s="479"/>
      <c r="FQD751" s="479"/>
      <c r="FQE751" s="479"/>
      <c r="FQF751" s="479"/>
      <c r="FQG751" s="479"/>
      <c r="FQH751" s="479"/>
      <c r="FQI751" s="479"/>
      <c r="FQJ751" s="479"/>
      <c r="FQK751" s="479"/>
      <c r="FQL751" s="479"/>
      <c r="FQM751" s="479"/>
      <c r="FQN751" s="479"/>
      <c r="FQO751" s="479"/>
      <c r="FQP751" s="479"/>
      <c r="FQQ751" s="479"/>
      <c r="FQR751" s="479"/>
      <c r="FQS751" s="479"/>
      <c r="FQT751" s="479"/>
      <c r="FQU751" s="479"/>
      <c r="FQV751" s="479"/>
      <c r="FQW751" s="479"/>
      <c r="FQX751" s="479"/>
      <c r="FQY751" s="479"/>
      <c r="FQZ751" s="479"/>
      <c r="FRA751" s="479"/>
      <c r="FRB751" s="479"/>
      <c r="FRC751" s="479"/>
      <c r="FRD751" s="479"/>
      <c r="FRE751" s="479"/>
      <c r="FRF751" s="479"/>
      <c r="FRG751" s="479"/>
      <c r="FRH751" s="479"/>
      <c r="FRI751" s="479"/>
      <c r="FRJ751" s="479"/>
      <c r="FRK751" s="479"/>
      <c r="FRL751" s="479"/>
      <c r="FRM751" s="479"/>
      <c r="FRN751" s="479"/>
      <c r="FRO751" s="479"/>
      <c r="FRP751" s="479"/>
      <c r="FRQ751" s="479"/>
      <c r="FRR751" s="479"/>
      <c r="FRS751" s="479"/>
      <c r="FRT751" s="479"/>
      <c r="FRU751" s="479"/>
      <c r="FRV751" s="479"/>
      <c r="FRW751" s="479"/>
      <c r="FRX751" s="479"/>
      <c r="FRY751" s="479"/>
      <c r="FRZ751" s="479"/>
      <c r="FSA751" s="479"/>
      <c r="FSB751" s="479"/>
      <c r="FSC751" s="479"/>
      <c r="FSD751" s="479"/>
      <c r="FSE751" s="479"/>
      <c r="FSF751" s="479"/>
      <c r="FSG751" s="479"/>
      <c r="FSH751" s="479"/>
      <c r="FSI751" s="479"/>
      <c r="FSJ751" s="479"/>
      <c r="FSK751" s="479"/>
      <c r="FSL751" s="479"/>
      <c r="FSM751" s="479"/>
      <c r="FSN751" s="479"/>
      <c r="FSO751" s="479"/>
      <c r="FSP751" s="479"/>
      <c r="FSQ751" s="479"/>
      <c r="FSR751" s="479"/>
      <c r="FSS751" s="479"/>
      <c r="FST751" s="479"/>
      <c r="FSU751" s="479"/>
      <c r="FSV751" s="479"/>
      <c r="FSW751" s="479"/>
      <c r="FSX751" s="479"/>
      <c r="FSY751" s="479"/>
      <c r="FSZ751" s="479"/>
      <c r="FTA751" s="479"/>
      <c r="FTB751" s="479"/>
      <c r="FTC751" s="479"/>
      <c r="FTD751" s="479"/>
      <c r="FTE751" s="479"/>
      <c r="FTF751" s="479"/>
      <c r="FTG751" s="479"/>
      <c r="FTH751" s="479"/>
      <c r="FTI751" s="479"/>
      <c r="FTJ751" s="479"/>
      <c r="FTK751" s="479"/>
      <c r="FTL751" s="479"/>
      <c r="FTM751" s="479"/>
      <c r="FTN751" s="479"/>
      <c r="FTO751" s="479"/>
      <c r="FTP751" s="479"/>
      <c r="FTQ751" s="479"/>
      <c r="FTR751" s="479"/>
      <c r="FTS751" s="479"/>
      <c r="FTT751" s="479"/>
      <c r="FTU751" s="479"/>
      <c r="FTV751" s="479"/>
      <c r="FTW751" s="479"/>
      <c r="FTX751" s="479"/>
      <c r="FTY751" s="479"/>
      <c r="FTZ751" s="479"/>
      <c r="FUA751" s="479"/>
      <c r="FUB751" s="479"/>
      <c r="FUC751" s="479"/>
      <c r="FUD751" s="479"/>
      <c r="FUE751" s="479"/>
      <c r="FUF751" s="479"/>
      <c r="FUG751" s="479"/>
      <c r="FUH751" s="479"/>
      <c r="FUI751" s="479"/>
      <c r="FUJ751" s="479"/>
      <c r="FUK751" s="479"/>
      <c r="FUL751" s="479"/>
      <c r="FUM751" s="479"/>
      <c r="FUN751" s="479"/>
      <c r="FUO751" s="479"/>
      <c r="FUP751" s="479"/>
      <c r="FUQ751" s="479"/>
      <c r="FUR751" s="479"/>
      <c r="FUS751" s="479"/>
      <c r="FUT751" s="479"/>
      <c r="FUU751" s="479"/>
      <c r="FUV751" s="479"/>
      <c r="FUW751" s="479"/>
      <c r="FUX751" s="479"/>
      <c r="FUY751" s="479"/>
      <c r="FUZ751" s="479"/>
      <c r="FVA751" s="479"/>
      <c r="FVB751" s="479"/>
      <c r="FVC751" s="479"/>
      <c r="FVD751" s="479"/>
      <c r="FVE751" s="479"/>
      <c r="FVF751" s="479"/>
      <c r="FVG751" s="479"/>
      <c r="FVH751" s="479"/>
      <c r="FVI751" s="479"/>
      <c r="FVJ751" s="479"/>
      <c r="FVK751" s="479"/>
      <c r="FVL751" s="479"/>
      <c r="FVM751" s="479"/>
      <c r="FVN751" s="479"/>
      <c r="FVO751" s="479"/>
      <c r="FVP751" s="479"/>
      <c r="FVQ751" s="479"/>
      <c r="FVR751" s="479"/>
      <c r="FVS751" s="479"/>
      <c r="FVT751" s="479"/>
      <c r="FVU751" s="479"/>
      <c r="FVV751" s="479"/>
      <c r="FVW751" s="479"/>
      <c r="FVX751" s="479"/>
      <c r="FVY751" s="479"/>
      <c r="FVZ751" s="479"/>
      <c r="FWA751" s="479"/>
      <c r="FWB751" s="479"/>
      <c r="FWC751" s="479"/>
      <c r="FWD751" s="479"/>
      <c r="FWE751" s="479"/>
      <c r="FWF751" s="479"/>
      <c r="FWG751" s="479"/>
      <c r="FWH751" s="479"/>
      <c r="FWI751" s="479"/>
      <c r="FWJ751" s="479"/>
      <c r="FWK751" s="479"/>
      <c r="FWL751" s="479"/>
      <c r="FWM751" s="479"/>
      <c r="FWN751" s="479"/>
      <c r="FWO751" s="479"/>
      <c r="FWP751" s="479"/>
      <c r="FWQ751" s="479"/>
      <c r="FWR751" s="479"/>
      <c r="FWS751" s="479"/>
      <c r="FWT751" s="479"/>
      <c r="FWU751" s="479"/>
      <c r="FWV751" s="479"/>
      <c r="FWW751" s="479"/>
      <c r="FWX751" s="479"/>
      <c r="FWY751" s="479"/>
      <c r="FWZ751" s="479"/>
      <c r="FXA751" s="479"/>
      <c r="FXB751" s="479"/>
      <c r="FXC751" s="479"/>
      <c r="FXD751" s="479"/>
      <c r="FXE751" s="479"/>
      <c r="FXF751" s="479"/>
      <c r="FXG751" s="479"/>
      <c r="FXH751" s="479"/>
      <c r="FXI751" s="479"/>
      <c r="FXJ751" s="479"/>
      <c r="FXK751" s="479"/>
      <c r="FXL751" s="479"/>
      <c r="FXM751" s="479"/>
      <c r="FXN751" s="479"/>
      <c r="FXO751" s="479"/>
      <c r="FXP751" s="479"/>
      <c r="FXQ751" s="479"/>
      <c r="FXR751" s="479"/>
      <c r="FXS751" s="479"/>
      <c r="FXT751" s="479"/>
      <c r="FXU751" s="479"/>
      <c r="FXV751" s="479"/>
      <c r="FXW751" s="479"/>
      <c r="FXX751" s="479"/>
      <c r="FXY751" s="479"/>
      <c r="FXZ751" s="479"/>
      <c r="FYA751" s="479"/>
      <c r="FYB751" s="479"/>
      <c r="FYC751" s="479"/>
      <c r="FYD751" s="479"/>
      <c r="FYE751" s="479"/>
      <c r="FYF751" s="479"/>
      <c r="FYG751" s="479"/>
      <c r="FYH751" s="479"/>
      <c r="FYI751" s="479"/>
      <c r="FYJ751" s="479"/>
      <c r="FYK751" s="479"/>
      <c r="FYL751" s="479"/>
      <c r="FYM751" s="479"/>
      <c r="FYN751" s="479"/>
      <c r="FYO751" s="479"/>
      <c r="FYP751" s="479"/>
      <c r="FYQ751" s="479"/>
      <c r="FYR751" s="479"/>
      <c r="FYS751" s="479"/>
      <c r="FYT751" s="479"/>
      <c r="FYU751" s="479"/>
      <c r="FYV751" s="479"/>
      <c r="FYW751" s="479"/>
      <c r="FYX751" s="479"/>
      <c r="FYY751" s="479"/>
      <c r="FYZ751" s="479"/>
      <c r="FZA751" s="479"/>
      <c r="FZB751" s="479"/>
      <c r="FZC751" s="479"/>
      <c r="FZD751" s="479"/>
      <c r="FZE751" s="479"/>
      <c r="FZF751" s="479"/>
      <c r="FZG751" s="479"/>
      <c r="FZH751" s="479"/>
      <c r="FZI751" s="479"/>
      <c r="FZJ751" s="479"/>
      <c r="FZK751" s="479"/>
      <c r="FZL751" s="479"/>
      <c r="FZM751" s="479"/>
      <c r="FZN751" s="479"/>
      <c r="FZO751" s="479"/>
      <c r="FZP751" s="479"/>
      <c r="FZQ751" s="479"/>
      <c r="FZR751" s="479"/>
      <c r="FZS751" s="479"/>
      <c r="FZT751" s="479"/>
      <c r="FZU751" s="479"/>
      <c r="FZV751" s="479"/>
      <c r="FZW751" s="479"/>
      <c r="FZX751" s="479"/>
      <c r="FZY751" s="479"/>
      <c r="FZZ751" s="479"/>
      <c r="GAA751" s="479"/>
      <c r="GAB751" s="479"/>
      <c r="GAC751" s="479"/>
      <c r="GAD751" s="479"/>
      <c r="GAE751" s="479"/>
      <c r="GAF751" s="479"/>
      <c r="GAG751" s="479"/>
      <c r="GAH751" s="479"/>
      <c r="GAI751" s="479"/>
      <c r="GAJ751" s="479"/>
      <c r="GAK751" s="479"/>
      <c r="GAL751" s="479"/>
      <c r="GAM751" s="479"/>
      <c r="GAN751" s="479"/>
      <c r="GAO751" s="479"/>
      <c r="GAP751" s="479"/>
      <c r="GAQ751" s="479"/>
      <c r="GAR751" s="479"/>
      <c r="GAS751" s="479"/>
      <c r="GAT751" s="479"/>
      <c r="GAU751" s="479"/>
      <c r="GAV751" s="479"/>
      <c r="GAW751" s="479"/>
      <c r="GAX751" s="479"/>
      <c r="GAY751" s="479"/>
      <c r="GAZ751" s="479"/>
      <c r="GBA751" s="479"/>
      <c r="GBB751" s="479"/>
      <c r="GBC751" s="479"/>
      <c r="GBD751" s="479"/>
      <c r="GBE751" s="479"/>
      <c r="GBF751" s="479"/>
      <c r="GBG751" s="479"/>
      <c r="GBH751" s="479"/>
      <c r="GBI751" s="479"/>
      <c r="GBJ751" s="479"/>
      <c r="GBK751" s="479"/>
      <c r="GBL751" s="479"/>
      <c r="GBM751" s="479"/>
      <c r="GBN751" s="479"/>
      <c r="GBO751" s="479"/>
      <c r="GBP751" s="479"/>
      <c r="GBQ751" s="479"/>
      <c r="GBR751" s="479"/>
      <c r="GBS751" s="479"/>
      <c r="GBT751" s="479"/>
      <c r="GBU751" s="479"/>
      <c r="GBV751" s="479"/>
      <c r="GBW751" s="479"/>
      <c r="GBX751" s="479"/>
      <c r="GBY751" s="479"/>
      <c r="GBZ751" s="479"/>
      <c r="GCA751" s="479"/>
      <c r="GCB751" s="479"/>
      <c r="GCC751" s="479"/>
      <c r="GCD751" s="479"/>
      <c r="GCE751" s="479"/>
      <c r="GCF751" s="479"/>
      <c r="GCG751" s="479"/>
      <c r="GCH751" s="479"/>
      <c r="GCI751" s="479"/>
      <c r="GCJ751" s="479"/>
      <c r="GCK751" s="479"/>
      <c r="GCL751" s="479"/>
      <c r="GCM751" s="479"/>
      <c r="GCN751" s="479"/>
      <c r="GCO751" s="479"/>
      <c r="GCP751" s="479"/>
      <c r="GCQ751" s="479"/>
      <c r="GCR751" s="479"/>
      <c r="GCS751" s="479"/>
      <c r="GCT751" s="479"/>
      <c r="GCU751" s="479"/>
      <c r="GCV751" s="479"/>
      <c r="GCW751" s="479"/>
      <c r="GCX751" s="479"/>
      <c r="GCY751" s="479"/>
      <c r="GCZ751" s="479"/>
      <c r="GDA751" s="479"/>
      <c r="GDB751" s="479"/>
      <c r="GDC751" s="479"/>
      <c r="GDD751" s="479"/>
      <c r="GDE751" s="479"/>
      <c r="GDF751" s="479"/>
      <c r="GDG751" s="479"/>
      <c r="GDH751" s="479"/>
      <c r="GDI751" s="479"/>
      <c r="GDJ751" s="479"/>
      <c r="GDK751" s="479"/>
      <c r="GDL751" s="479"/>
      <c r="GDM751" s="479"/>
      <c r="GDN751" s="479"/>
      <c r="GDO751" s="479"/>
      <c r="GDP751" s="479"/>
      <c r="GDQ751" s="479"/>
      <c r="GDR751" s="479"/>
      <c r="GDS751" s="479"/>
      <c r="GDT751" s="479"/>
      <c r="GDU751" s="479"/>
      <c r="GDV751" s="479"/>
      <c r="GDW751" s="479"/>
      <c r="GDX751" s="479"/>
      <c r="GDY751" s="479"/>
      <c r="GDZ751" s="479"/>
      <c r="GEA751" s="479"/>
      <c r="GEB751" s="479"/>
      <c r="GEC751" s="479"/>
      <c r="GED751" s="479"/>
      <c r="GEE751" s="479"/>
      <c r="GEF751" s="479"/>
      <c r="GEG751" s="479"/>
      <c r="GEH751" s="479"/>
      <c r="GEI751" s="479"/>
      <c r="GEJ751" s="479"/>
      <c r="GEK751" s="479"/>
      <c r="GEL751" s="479"/>
      <c r="GEM751" s="479"/>
      <c r="GEN751" s="479"/>
      <c r="GEO751" s="479"/>
      <c r="GEP751" s="479"/>
      <c r="GEQ751" s="479"/>
      <c r="GER751" s="479"/>
      <c r="GES751" s="479"/>
      <c r="GET751" s="479"/>
      <c r="GEU751" s="479"/>
      <c r="GEV751" s="479"/>
      <c r="GEW751" s="479"/>
      <c r="GEX751" s="479"/>
      <c r="GEY751" s="479"/>
      <c r="GEZ751" s="479"/>
      <c r="GFA751" s="479"/>
      <c r="GFB751" s="479"/>
      <c r="GFC751" s="479"/>
      <c r="GFD751" s="479"/>
      <c r="GFE751" s="479"/>
      <c r="GFF751" s="479"/>
      <c r="GFG751" s="479"/>
      <c r="GFH751" s="479"/>
      <c r="GFI751" s="479"/>
      <c r="GFJ751" s="479"/>
      <c r="GFK751" s="479"/>
      <c r="GFL751" s="479"/>
      <c r="GFM751" s="479"/>
      <c r="GFN751" s="479"/>
      <c r="GFO751" s="479"/>
      <c r="GFP751" s="479"/>
      <c r="GFQ751" s="479"/>
      <c r="GFR751" s="479"/>
      <c r="GFS751" s="479"/>
      <c r="GFT751" s="479"/>
      <c r="GFU751" s="479"/>
      <c r="GFV751" s="479"/>
      <c r="GFW751" s="479"/>
      <c r="GFX751" s="479"/>
      <c r="GFY751" s="479"/>
      <c r="GFZ751" s="479"/>
      <c r="GGA751" s="479"/>
      <c r="GGB751" s="479"/>
      <c r="GGC751" s="479"/>
      <c r="GGD751" s="479"/>
      <c r="GGE751" s="479"/>
      <c r="GGF751" s="479"/>
      <c r="GGG751" s="479"/>
      <c r="GGH751" s="479"/>
      <c r="GGI751" s="479"/>
      <c r="GGJ751" s="479"/>
      <c r="GGK751" s="479"/>
      <c r="GGL751" s="479"/>
      <c r="GGM751" s="479"/>
      <c r="GGN751" s="479"/>
      <c r="GGO751" s="479"/>
      <c r="GGP751" s="479"/>
      <c r="GGQ751" s="479"/>
      <c r="GGR751" s="479"/>
      <c r="GGS751" s="479"/>
      <c r="GGT751" s="479"/>
      <c r="GGU751" s="479"/>
      <c r="GGV751" s="479"/>
      <c r="GGW751" s="479"/>
      <c r="GGX751" s="479"/>
      <c r="GGY751" s="479"/>
      <c r="GGZ751" s="479"/>
      <c r="GHA751" s="479"/>
      <c r="GHB751" s="479"/>
      <c r="GHC751" s="479"/>
      <c r="GHD751" s="479"/>
      <c r="GHE751" s="479"/>
      <c r="GHF751" s="479"/>
      <c r="GHG751" s="479"/>
      <c r="GHH751" s="479"/>
      <c r="GHI751" s="479"/>
      <c r="GHJ751" s="479"/>
      <c r="GHK751" s="479"/>
      <c r="GHL751" s="479"/>
      <c r="GHM751" s="479"/>
      <c r="GHN751" s="479"/>
      <c r="GHO751" s="479"/>
      <c r="GHP751" s="479"/>
      <c r="GHQ751" s="479"/>
      <c r="GHR751" s="479"/>
      <c r="GHS751" s="479"/>
      <c r="GHT751" s="479"/>
      <c r="GHU751" s="479"/>
      <c r="GHV751" s="479"/>
      <c r="GHW751" s="479"/>
      <c r="GHX751" s="479"/>
      <c r="GHY751" s="479"/>
      <c r="GHZ751" s="479"/>
      <c r="GIA751" s="479"/>
      <c r="GIB751" s="479"/>
      <c r="GIC751" s="479"/>
      <c r="GID751" s="479"/>
      <c r="GIE751" s="479"/>
      <c r="GIF751" s="479"/>
      <c r="GIG751" s="479"/>
      <c r="GIH751" s="479"/>
      <c r="GII751" s="479"/>
      <c r="GIJ751" s="479"/>
      <c r="GIK751" s="479"/>
      <c r="GIL751" s="479"/>
      <c r="GIM751" s="479"/>
      <c r="GIN751" s="479"/>
      <c r="GIO751" s="479"/>
      <c r="GIP751" s="479"/>
      <c r="GIQ751" s="479"/>
      <c r="GIR751" s="479"/>
      <c r="GIS751" s="479"/>
      <c r="GIT751" s="479"/>
      <c r="GIU751" s="479"/>
      <c r="GIV751" s="479"/>
      <c r="GIW751" s="479"/>
      <c r="GIX751" s="479"/>
      <c r="GIY751" s="479"/>
      <c r="GIZ751" s="479"/>
      <c r="GJA751" s="479"/>
      <c r="GJB751" s="479"/>
      <c r="GJC751" s="479"/>
      <c r="GJD751" s="479"/>
      <c r="GJE751" s="479"/>
      <c r="GJF751" s="479"/>
      <c r="GJG751" s="479"/>
      <c r="GJH751" s="479"/>
      <c r="GJI751" s="479"/>
      <c r="GJJ751" s="479"/>
      <c r="GJK751" s="479"/>
      <c r="GJL751" s="479"/>
      <c r="GJM751" s="479"/>
      <c r="GJN751" s="479"/>
      <c r="GJO751" s="479"/>
      <c r="GJP751" s="479"/>
      <c r="GJQ751" s="479"/>
      <c r="GJR751" s="479"/>
      <c r="GJS751" s="479"/>
      <c r="GJT751" s="479"/>
      <c r="GJU751" s="479"/>
      <c r="GJV751" s="479"/>
      <c r="GJW751" s="479"/>
      <c r="GJX751" s="479"/>
      <c r="GJY751" s="479"/>
      <c r="GJZ751" s="479"/>
      <c r="GKA751" s="479"/>
      <c r="GKB751" s="479"/>
      <c r="GKC751" s="479"/>
      <c r="GKD751" s="479"/>
      <c r="GKE751" s="479"/>
      <c r="GKF751" s="479"/>
      <c r="GKG751" s="479"/>
      <c r="GKH751" s="479"/>
      <c r="GKI751" s="479"/>
      <c r="GKJ751" s="479"/>
      <c r="GKK751" s="479"/>
      <c r="GKL751" s="479"/>
      <c r="GKM751" s="479"/>
      <c r="GKN751" s="479"/>
      <c r="GKO751" s="479"/>
      <c r="GKP751" s="479"/>
      <c r="GKQ751" s="479"/>
      <c r="GKR751" s="479"/>
      <c r="GKS751" s="479"/>
      <c r="GKT751" s="479"/>
      <c r="GKU751" s="479"/>
      <c r="GKV751" s="479"/>
      <c r="GKW751" s="479"/>
      <c r="GKX751" s="479"/>
      <c r="GKY751" s="479"/>
      <c r="GKZ751" s="479"/>
      <c r="GLA751" s="479"/>
      <c r="GLB751" s="479"/>
      <c r="GLC751" s="479"/>
      <c r="GLD751" s="479"/>
      <c r="GLE751" s="479"/>
      <c r="GLF751" s="479"/>
      <c r="GLG751" s="479"/>
      <c r="GLH751" s="479"/>
      <c r="GLI751" s="479"/>
      <c r="GLJ751" s="479"/>
      <c r="GLK751" s="479"/>
      <c r="GLL751" s="479"/>
      <c r="GLM751" s="479"/>
      <c r="GLN751" s="479"/>
      <c r="GLO751" s="479"/>
      <c r="GLP751" s="479"/>
      <c r="GLQ751" s="479"/>
      <c r="GLR751" s="479"/>
      <c r="GLS751" s="479"/>
      <c r="GLT751" s="479"/>
      <c r="GLU751" s="479"/>
      <c r="GLV751" s="479"/>
      <c r="GLW751" s="479"/>
      <c r="GLX751" s="479"/>
      <c r="GLY751" s="479"/>
      <c r="GLZ751" s="479"/>
      <c r="GMA751" s="479"/>
      <c r="GMB751" s="479"/>
      <c r="GMC751" s="479"/>
      <c r="GMD751" s="479"/>
      <c r="GME751" s="479"/>
      <c r="GMF751" s="479"/>
      <c r="GMG751" s="479"/>
      <c r="GMH751" s="479"/>
      <c r="GMI751" s="479"/>
      <c r="GMJ751" s="479"/>
      <c r="GMK751" s="479"/>
      <c r="GML751" s="479"/>
      <c r="GMM751" s="479"/>
      <c r="GMN751" s="479"/>
      <c r="GMO751" s="479"/>
      <c r="GMP751" s="479"/>
      <c r="GMQ751" s="479"/>
      <c r="GMR751" s="479"/>
      <c r="GMS751" s="479"/>
      <c r="GMT751" s="479"/>
      <c r="GMU751" s="479"/>
      <c r="GMV751" s="479"/>
      <c r="GMW751" s="479"/>
      <c r="GMX751" s="479"/>
      <c r="GMY751" s="479"/>
      <c r="GMZ751" s="479"/>
      <c r="GNA751" s="479"/>
      <c r="GNB751" s="479"/>
      <c r="GNC751" s="479"/>
      <c r="GND751" s="479"/>
      <c r="GNE751" s="479"/>
      <c r="GNF751" s="479"/>
      <c r="GNG751" s="479"/>
      <c r="GNH751" s="479"/>
      <c r="GNI751" s="479"/>
      <c r="GNJ751" s="479"/>
      <c r="GNK751" s="479"/>
      <c r="GNL751" s="479"/>
      <c r="GNM751" s="479"/>
      <c r="GNN751" s="479"/>
      <c r="GNO751" s="479"/>
      <c r="GNP751" s="479"/>
      <c r="GNQ751" s="479"/>
      <c r="GNR751" s="479"/>
      <c r="GNS751" s="479"/>
      <c r="GNT751" s="479"/>
      <c r="GNU751" s="479"/>
      <c r="GNV751" s="479"/>
      <c r="GNW751" s="479"/>
      <c r="GNX751" s="479"/>
      <c r="GNY751" s="479"/>
      <c r="GNZ751" s="479"/>
      <c r="GOA751" s="479"/>
      <c r="GOB751" s="479"/>
      <c r="GOC751" s="479"/>
      <c r="GOD751" s="479"/>
      <c r="GOE751" s="479"/>
      <c r="GOF751" s="479"/>
      <c r="GOG751" s="479"/>
      <c r="GOH751" s="479"/>
      <c r="GOI751" s="479"/>
      <c r="GOJ751" s="479"/>
      <c r="GOK751" s="479"/>
      <c r="GOL751" s="479"/>
      <c r="GOM751" s="479"/>
      <c r="GON751" s="479"/>
      <c r="GOO751" s="479"/>
      <c r="GOP751" s="479"/>
      <c r="GOQ751" s="479"/>
      <c r="GOR751" s="479"/>
      <c r="GOS751" s="479"/>
      <c r="GOT751" s="479"/>
      <c r="GOU751" s="479"/>
      <c r="GOV751" s="479"/>
      <c r="GOW751" s="479"/>
      <c r="GOX751" s="479"/>
      <c r="GOY751" s="479"/>
      <c r="GOZ751" s="479"/>
      <c r="GPA751" s="479"/>
      <c r="GPB751" s="479"/>
      <c r="GPC751" s="479"/>
      <c r="GPD751" s="479"/>
      <c r="GPE751" s="479"/>
      <c r="GPF751" s="479"/>
      <c r="GPG751" s="479"/>
      <c r="GPH751" s="479"/>
      <c r="GPI751" s="479"/>
      <c r="GPJ751" s="479"/>
      <c r="GPK751" s="479"/>
      <c r="GPL751" s="479"/>
      <c r="GPM751" s="479"/>
      <c r="GPN751" s="479"/>
      <c r="GPO751" s="479"/>
      <c r="GPP751" s="479"/>
      <c r="GPQ751" s="479"/>
      <c r="GPR751" s="479"/>
      <c r="GPS751" s="479"/>
      <c r="GPT751" s="479"/>
      <c r="GPU751" s="479"/>
      <c r="GPV751" s="479"/>
      <c r="GPW751" s="479"/>
      <c r="GPX751" s="479"/>
      <c r="GPY751" s="479"/>
      <c r="GPZ751" s="479"/>
      <c r="GQA751" s="479"/>
      <c r="GQB751" s="479"/>
      <c r="GQC751" s="479"/>
      <c r="GQD751" s="479"/>
      <c r="GQE751" s="479"/>
      <c r="GQF751" s="479"/>
      <c r="GQG751" s="479"/>
      <c r="GQH751" s="479"/>
      <c r="GQI751" s="479"/>
      <c r="GQJ751" s="479"/>
      <c r="GQK751" s="479"/>
      <c r="GQL751" s="479"/>
      <c r="GQM751" s="479"/>
      <c r="GQN751" s="479"/>
      <c r="GQO751" s="479"/>
      <c r="GQP751" s="479"/>
      <c r="GQQ751" s="479"/>
      <c r="GQR751" s="479"/>
      <c r="GQS751" s="479"/>
      <c r="GQT751" s="479"/>
      <c r="GQU751" s="479"/>
      <c r="GQV751" s="479"/>
      <c r="GQW751" s="479"/>
      <c r="GQX751" s="479"/>
      <c r="GQY751" s="479"/>
      <c r="GQZ751" s="479"/>
      <c r="GRA751" s="479"/>
      <c r="GRB751" s="479"/>
      <c r="GRC751" s="479"/>
      <c r="GRD751" s="479"/>
      <c r="GRE751" s="479"/>
      <c r="GRF751" s="479"/>
      <c r="GRG751" s="479"/>
      <c r="GRH751" s="479"/>
      <c r="GRI751" s="479"/>
      <c r="GRJ751" s="479"/>
      <c r="GRK751" s="479"/>
      <c r="GRL751" s="479"/>
      <c r="GRM751" s="479"/>
      <c r="GRN751" s="479"/>
      <c r="GRO751" s="479"/>
      <c r="GRP751" s="479"/>
      <c r="GRQ751" s="479"/>
      <c r="GRR751" s="479"/>
      <c r="GRS751" s="479"/>
      <c r="GRT751" s="479"/>
      <c r="GRU751" s="479"/>
      <c r="GRV751" s="479"/>
      <c r="GRW751" s="479"/>
      <c r="GRX751" s="479"/>
      <c r="GRY751" s="479"/>
      <c r="GRZ751" s="479"/>
      <c r="GSA751" s="479"/>
      <c r="GSB751" s="479"/>
      <c r="GSC751" s="479"/>
      <c r="GSD751" s="479"/>
      <c r="GSE751" s="479"/>
      <c r="GSF751" s="479"/>
      <c r="GSG751" s="479"/>
      <c r="GSH751" s="479"/>
      <c r="GSI751" s="479"/>
      <c r="GSJ751" s="479"/>
      <c r="GSK751" s="479"/>
      <c r="GSL751" s="479"/>
      <c r="GSM751" s="479"/>
      <c r="GSN751" s="479"/>
      <c r="GSO751" s="479"/>
      <c r="GSP751" s="479"/>
      <c r="GSQ751" s="479"/>
      <c r="GSR751" s="479"/>
      <c r="GSS751" s="479"/>
      <c r="GST751" s="479"/>
      <c r="GSU751" s="479"/>
      <c r="GSV751" s="479"/>
      <c r="GSW751" s="479"/>
      <c r="GSX751" s="479"/>
      <c r="GSY751" s="479"/>
      <c r="GSZ751" s="479"/>
      <c r="GTA751" s="479"/>
      <c r="GTB751" s="479"/>
      <c r="GTC751" s="479"/>
      <c r="GTD751" s="479"/>
      <c r="GTE751" s="479"/>
      <c r="GTF751" s="479"/>
      <c r="GTG751" s="479"/>
      <c r="GTH751" s="479"/>
      <c r="GTI751" s="479"/>
      <c r="GTJ751" s="479"/>
      <c r="GTK751" s="479"/>
      <c r="GTL751" s="479"/>
      <c r="GTM751" s="479"/>
      <c r="GTN751" s="479"/>
      <c r="GTO751" s="479"/>
      <c r="GTP751" s="479"/>
      <c r="GTQ751" s="479"/>
      <c r="GTR751" s="479"/>
      <c r="GTS751" s="479"/>
      <c r="GTT751" s="479"/>
      <c r="GTU751" s="479"/>
      <c r="GTV751" s="479"/>
      <c r="GTW751" s="479"/>
      <c r="GTX751" s="479"/>
      <c r="GTY751" s="479"/>
      <c r="GTZ751" s="479"/>
      <c r="GUA751" s="479"/>
      <c r="GUB751" s="479"/>
      <c r="GUC751" s="479"/>
      <c r="GUD751" s="479"/>
      <c r="GUE751" s="479"/>
      <c r="GUF751" s="479"/>
      <c r="GUG751" s="479"/>
      <c r="GUH751" s="479"/>
      <c r="GUI751" s="479"/>
      <c r="GUJ751" s="479"/>
      <c r="GUK751" s="479"/>
      <c r="GUL751" s="479"/>
      <c r="GUM751" s="479"/>
      <c r="GUN751" s="479"/>
      <c r="GUO751" s="479"/>
      <c r="GUP751" s="479"/>
      <c r="GUQ751" s="479"/>
      <c r="GUR751" s="479"/>
      <c r="GUS751" s="479"/>
      <c r="GUT751" s="479"/>
      <c r="GUU751" s="479"/>
      <c r="GUV751" s="479"/>
      <c r="GUW751" s="479"/>
      <c r="GUX751" s="479"/>
      <c r="GUY751" s="479"/>
      <c r="GUZ751" s="479"/>
      <c r="GVA751" s="479"/>
      <c r="GVB751" s="479"/>
      <c r="GVC751" s="479"/>
      <c r="GVD751" s="479"/>
      <c r="GVE751" s="479"/>
      <c r="GVF751" s="479"/>
      <c r="GVG751" s="479"/>
      <c r="GVH751" s="479"/>
      <c r="GVI751" s="479"/>
      <c r="GVJ751" s="479"/>
      <c r="GVK751" s="479"/>
      <c r="GVL751" s="479"/>
      <c r="GVM751" s="479"/>
      <c r="GVN751" s="479"/>
      <c r="GVO751" s="479"/>
      <c r="GVP751" s="479"/>
      <c r="GVQ751" s="479"/>
      <c r="GVR751" s="479"/>
      <c r="GVS751" s="479"/>
      <c r="GVT751" s="479"/>
      <c r="GVU751" s="479"/>
      <c r="GVV751" s="479"/>
      <c r="GVW751" s="479"/>
      <c r="GVX751" s="479"/>
      <c r="GVY751" s="479"/>
      <c r="GVZ751" s="479"/>
      <c r="GWA751" s="479"/>
      <c r="GWB751" s="479"/>
      <c r="GWC751" s="479"/>
      <c r="GWD751" s="479"/>
      <c r="GWE751" s="479"/>
      <c r="GWF751" s="479"/>
      <c r="GWG751" s="479"/>
      <c r="GWH751" s="479"/>
      <c r="GWI751" s="479"/>
      <c r="GWJ751" s="479"/>
      <c r="GWK751" s="479"/>
      <c r="GWL751" s="479"/>
      <c r="GWM751" s="479"/>
      <c r="GWN751" s="479"/>
      <c r="GWO751" s="479"/>
      <c r="GWP751" s="479"/>
      <c r="GWQ751" s="479"/>
      <c r="GWR751" s="479"/>
      <c r="GWS751" s="479"/>
      <c r="GWT751" s="479"/>
      <c r="GWU751" s="479"/>
      <c r="GWV751" s="479"/>
      <c r="GWW751" s="479"/>
      <c r="GWX751" s="479"/>
      <c r="GWY751" s="479"/>
      <c r="GWZ751" s="479"/>
      <c r="GXA751" s="479"/>
      <c r="GXB751" s="479"/>
      <c r="GXC751" s="479"/>
      <c r="GXD751" s="479"/>
      <c r="GXE751" s="479"/>
      <c r="GXF751" s="479"/>
      <c r="GXG751" s="479"/>
      <c r="GXH751" s="479"/>
      <c r="GXI751" s="479"/>
      <c r="GXJ751" s="479"/>
      <c r="GXK751" s="479"/>
      <c r="GXL751" s="479"/>
      <c r="GXM751" s="479"/>
      <c r="GXN751" s="479"/>
      <c r="GXO751" s="479"/>
      <c r="GXP751" s="479"/>
      <c r="GXQ751" s="479"/>
      <c r="GXR751" s="479"/>
      <c r="GXS751" s="479"/>
      <c r="GXT751" s="479"/>
      <c r="GXU751" s="479"/>
      <c r="GXV751" s="479"/>
      <c r="GXW751" s="479"/>
      <c r="GXX751" s="479"/>
      <c r="GXY751" s="479"/>
      <c r="GXZ751" s="479"/>
      <c r="GYA751" s="479"/>
      <c r="GYB751" s="479"/>
      <c r="GYC751" s="479"/>
      <c r="GYD751" s="479"/>
      <c r="GYE751" s="479"/>
      <c r="GYF751" s="479"/>
      <c r="GYG751" s="479"/>
      <c r="GYH751" s="479"/>
      <c r="GYI751" s="479"/>
      <c r="GYJ751" s="479"/>
      <c r="GYK751" s="479"/>
      <c r="GYL751" s="479"/>
      <c r="GYM751" s="479"/>
      <c r="GYN751" s="479"/>
      <c r="GYO751" s="479"/>
      <c r="GYP751" s="479"/>
      <c r="GYQ751" s="479"/>
      <c r="GYR751" s="479"/>
      <c r="GYS751" s="479"/>
      <c r="GYT751" s="479"/>
      <c r="GYU751" s="479"/>
      <c r="GYV751" s="479"/>
      <c r="GYW751" s="479"/>
      <c r="GYX751" s="479"/>
      <c r="GYY751" s="479"/>
      <c r="GYZ751" s="479"/>
      <c r="GZA751" s="479"/>
      <c r="GZB751" s="479"/>
      <c r="GZC751" s="479"/>
      <c r="GZD751" s="479"/>
      <c r="GZE751" s="479"/>
      <c r="GZF751" s="479"/>
      <c r="GZG751" s="479"/>
      <c r="GZH751" s="479"/>
      <c r="GZI751" s="479"/>
      <c r="GZJ751" s="479"/>
      <c r="GZK751" s="479"/>
      <c r="GZL751" s="479"/>
      <c r="GZM751" s="479"/>
      <c r="GZN751" s="479"/>
      <c r="GZO751" s="479"/>
      <c r="GZP751" s="479"/>
      <c r="GZQ751" s="479"/>
      <c r="GZR751" s="479"/>
      <c r="GZS751" s="479"/>
      <c r="GZT751" s="479"/>
      <c r="GZU751" s="479"/>
      <c r="GZV751" s="479"/>
      <c r="GZW751" s="479"/>
      <c r="GZX751" s="479"/>
      <c r="GZY751" s="479"/>
      <c r="GZZ751" s="479"/>
      <c r="HAA751" s="479"/>
      <c r="HAB751" s="479"/>
      <c r="HAC751" s="479"/>
      <c r="HAD751" s="479"/>
      <c r="HAE751" s="479"/>
      <c r="HAF751" s="479"/>
      <c r="HAG751" s="479"/>
      <c r="HAH751" s="479"/>
      <c r="HAI751" s="479"/>
      <c r="HAJ751" s="479"/>
      <c r="HAK751" s="479"/>
      <c r="HAL751" s="479"/>
      <c r="HAM751" s="479"/>
      <c r="HAN751" s="479"/>
      <c r="HAO751" s="479"/>
      <c r="HAP751" s="479"/>
      <c r="HAQ751" s="479"/>
      <c r="HAR751" s="479"/>
      <c r="HAS751" s="479"/>
      <c r="HAT751" s="479"/>
      <c r="HAU751" s="479"/>
      <c r="HAV751" s="479"/>
      <c r="HAW751" s="479"/>
      <c r="HAX751" s="479"/>
      <c r="HAY751" s="479"/>
      <c r="HAZ751" s="479"/>
      <c r="HBA751" s="479"/>
      <c r="HBB751" s="479"/>
      <c r="HBC751" s="479"/>
      <c r="HBD751" s="479"/>
      <c r="HBE751" s="479"/>
      <c r="HBF751" s="479"/>
      <c r="HBG751" s="479"/>
      <c r="HBH751" s="479"/>
      <c r="HBI751" s="479"/>
      <c r="HBJ751" s="479"/>
      <c r="HBK751" s="479"/>
      <c r="HBL751" s="479"/>
      <c r="HBM751" s="479"/>
      <c r="HBN751" s="479"/>
      <c r="HBO751" s="479"/>
      <c r="HBP751" s="479"/>
      <c r="HBQ751" s="479"/>
      <c r="HBR751" s="479"/>
      <c r="HBS751" s="479"/>
      <c r="HBT751" s="479"/>
      <c r="HBU751" s="479"/>
      <c r="HBV751" s="479"/>
      <c r="HBW751" s="479"/>
      <c r="HBX751" s="479"/>
      <c r="HBY751" s="479"/>
      <c r="HBZ751" s="479"/>
      <c r="HCA751" s="479"/>
      <c r="HCB751" s="479"/>
      <c r="HCC751" s="479"/>
      <c r="HCD751" s="479"/>
      <c r="HCE751" s="479"/>
      <c r="HCF751" s="479"/>
      <c r="HCG751" s="479"/>
      <c r="HCH751" s="479"/>
      <c r="HCI751" s="479"/>
      <c r="HCJ751" s="479"/>
      <c r="HCK751" s="479"/>
      <c r="HCL751" s="479"/>
      <c r="HCM751" s="479"/>
      <c r="HCN751" s="479"/>
      <c r="HCO751" s="479"/>
      <c r="HCP751" s="479"/>
      <c r="HCQ751" s="479"/>
      <c r="HCR751" s="479"/>
      <c r="HCS751" s="479"/>
      <c r="HCT751" s="479"/>
      <c r="HCU751" s="479"/>
      <c r="HCV751" s="479"/>
      <c r="HCW751" s="479"/>
      <c r="HCX751" s="479"/>
      <c r="HCY751" s="479"/>
      <c r="HCZ751" s="479"/>
      <c r="HDA751" s="479"/>
      <c r="HDB751" s="479"/>
      <c r="HDC751" s="479"/>
      <c r="HDD751" s="479"/>
      <c r="HDE751" s="479"/>
      <c r="HDF751" s="479"/>
      <c r="HDG751" s="479"/>
      <c r="HDH751" s="479"/>
      <c r="HDI751" s="479"/>
      <c r="HDJ751" s="479"/>
      <c r="HDK751" s="479"/>
      <c r="HDL751" s="479"/>
      <c r="HDM751" s="479"/>
      <c r="HDN751" s="479"/>
      <c r="HDO751" s="479"/>
      <c r="HDP751" s="479"/>
      <c r="HDQ751" s="479"/>
      <c r="HDR751" s="479"/>
      <c r="HDS751" s="479"/>
      <c r="HDT751" s="479"/>
      <c r="HDU751" s="479"/>
      <c r="HDV751" s="479"/>
      <c r="HDW751" s="479"/>
      <c r="HDX751" s="479"/>
      <c r="HDY751" s="479"/>
      <c r="HDZ751" s="479"/>
      <c r="HEA751" s="479"/>
      <c r="HEB751" s="479"/>
      <c r="HEC751" s="479"/>
      <c r="HED751" s="479"/>
      <c r="HEE751" s="479"/>
      <c r="HEF751" s="479"/>
      <c r="HEG751" s="479"/>
      <c r="HEH751" s="479"/>
      <c r="HEI751" s="479"/>
      <c r="HEJ751" s="479"/>
      <c r="HEK751" s="479"/>
      <c r="HEL751" s="479"/>
      <c r="HEM751" s="479"/>
      <c r="HEN751" s="479"/>
      <c r="HEO751" s="479"/>
      <c r="HEP751" s="479"/>
      <c r="HEQ751" s="479"/>
      <c r="HER751" s="479"/>
      <c r="HES751" s="479"/>
      <c r="HET751" s="479"/>
      <c r="HEU751" s="479"/>
      <c r="HEV751" s="479"/>
      <c r="HEW751" s="479"/>
      <c r="HEX751" s="479"/>
      <c r="HEY751" s="479"/>
      <c r="HEZ751" s="479"/>
      <c r="HFA751" s="479"/>
      <c r="HFB751" s="479"/>
      <c r="HFC751" s="479"/>
      <c r="HFD751" s="479"/>
      <c r="HFE751" s="479"/>
      <c r="HFF751" s="479"/>
      <c r="HFG751" s="479"/>
      <c r="HFH751" s="479"/>
      <c r="HFI751" s="479"/>
      <c r="HFJ751" s="479"/>
      <c r="HFK751" s="479"/>
      <c r="HFL751" s="479"/>
      <c r="HFM751" s="479"/>
      <c r="HFN751" s="479"/>
      <c r="HFO751" s="479"/>
      <c r="HFP751" s="479"/>
      <c r="HFQ751" s="479"/>
      <c r="HFR751" s="479"/>
      <c r="HFS751" s="479"/>
      <c r="HFT751" s="479"/>
      <c r="HFU751" s="479"/>
      <c r="HFV751" s="479"/>
      <c r="HFW751" s="479"/>
      <c r="HFX751" s="479"/>
      <c r="HFY751" s="479"/>
      <c r="HFZ751" s="479"/>
      <c r="HGA751" s="479"/>
      <c r="HGB751" s="479"/>
      <c r="HGC751" s="479"/>
      <c r="HGD751" s="479"/>
      <c r="HGE751" s="479"/>
      <c r="HGF751" s="479"/>
      <c r="HGG751" s="479"/>
      <c r="HGH751" s="479"/>
      <c r="HGI751" s="479"/>
      <c r="HGJ751" s="479"/>
      <c r="HGK751" s="479"/>
      <c r="HGL751" s="479"/>
      <c r="HGM751" s="479"/>
      <c r="HGN751" s="479"/>
      <c r="HGO751" s="479"/>
      <c r="HGP751" s="479"/>
      <c r="HGQ751" s="479"/>
      <c r="HGR751" s="479"/>
      <c r="HGS751" s="479"/>
      <c r="HGT751" s="479"/>
      <c r="HGU751" s="479"/>
      <c r="HGV751" s="479"/>
      <c r="HGW751" s="479"/>
      <c r="HGX751" s="479"/>
      <c r="HGY751" s="479"/>
      <c r="HGZ751" s="479"/>
      <c r="HHA751" s="479"/>
      <c r="HHB751" s="479"/>
      <c r="HHC751" s="479"/>
      <c r="HHD751" s="479"/>
      <c r="HHE751" s="479"/>
      <c r="HHF751" s="479"/>
      <c r="HHG751" s="479"/>
      <c r="HHH751" s="479"/>
      <c r="HHI751" s="479"/>
      <c r="HHJ751" s="479"/>
      <c r="HHK751" s="479"/>
      <c r="HHL751" s="479"/>
      <c r="HHM751" s="479"/>
      <c r="HHN751" s="479"/>
      <c r="HHO751" s="479"/>
      <c r="HHP751" s="479"/>
      <c r="HHQ751" s="479"/>
      <c r="HHR751" s="479"/>
      <c r="HHS751" s="479"/>
      <c r="HHT751" s="479"/>
      <c r="HHU751" s="479"/>
      <c r="HHV751" s="479"/>
      <c r="HHW751" s="479"/>
      <c r="HHX751" s="479"/>
      <c r="HHY751" s="479"/>
      <c r="HHZ751" s="479"/>
      <c r="HIA751" s="479"/>
      <c r="HIB751" s="479"/>
      <c r="HIC751" s="479"/>
      <c r="HID751" s="479"/>
      <c r="HIE751" s="479"/>
      <c r="HIF751" s="479"/>
      <c r="HIG751" s="479"/>
      <c r="HIH751" s="479"/>
      <c r="HII751" s="479"/>
      <c r="HIJ751" s="479"/>
      <c r="HIK751" s="479"/>
      <c r="HIL751" s="479"/>
      <c r="HIM751" s="479"/>
      <c r="HIN751" s="479"/>
      <c r="HIO751" s="479"/>
      <c r="HIP751" s="479"/>
      <c r="HIQ751" s="479"/>
      <c r="HIR751" s="479"/>
      <c r="HIS751" s="479"/>
      <c r="HIT751" s="479"/>
      <c r="HIU751" s="479"/>
      <c r="HIV751" s="479"/>
      <c r="HIW751" s="479"/>
      <c r="HIX751" s="479"/>
      <c r="HIY751" s="479"/>
      <c r="HIZ751" s="479"/>
      <c r="HJA751" s="479"/>
      <c r="HJB751" s="479"/>
      <c r="HJC751" s="479"/>
      <c r="HJD751" s="479"/>
      <c r="HJE751" s="479"/>
      <c r="HJF751" s="479"/>
      <c r="HJG751" s="479"/>
      <c r="HJH751" s="479"/>
      <c r="HJI751" s="479"/>
      <c r="HJJ751" s="479"/>
      <c r="HJK751" s="479"/>
      <c r="HJL751" s="479"/>
      <c r="HJM751" s="479"/>
      <c r="HJN751" s="479"/>
      <c r="HJO751" s="479"/>
      <c r="HJP751" s="479"/>
      <c r="HJQ751" s="479"/>
      <c r="HJR751" s="479"/>
      <c r="HJS751" s="479"/>
      <c r="HJT751" s="479"/>
      <c r="HJU751" s="479"/>
      <c r="HJV751" s="479"/>
      <c r="HJW751" s="479"/>
      <c r="HJX751" s="479"/>
      <c r="HJY751" s="479"/>
      <c r="HJZ751" s="479"/>
      <c r="HKA751" s="479"/>
      <c r="HKB751" s="479"/>
      <c r="HKC751" s="479"/>
      <c r="HKD751" s="479"/>
      <c r="HKE751" s="479"/>
      <c r="HKF751" s="479"/>
      <c r="HKG751" s="479"/>
      <c r="HKH751" s="479"/>
      <c r="HKI751" s="479"/>
      <c r="HKJ751" s="479"/>
      <c r="HKK751" s="479"/>
      <c r="HKL751" s="479"/>
      <c r="HKM751" s="479"/>
      <c r="HKN751" s="479"/>
      <c r="HKO751" s="479"/>
      <c r="HKP751" s="479"/>
      <c r="HKQ751" s="479"/>
      <c r="HKR751" s="479"/>
      <c r="HKS751" s="479"/>
      <c r="HKT751" s="479"/>
      <c r="HKU751" s="479"/>
      <c r="HKV751" s="479"/>
      <c r="HKW751" s="479"/>
      <c r="HKX751" s="479"/>
      <c r="HKY751" s="479"/>
      <c r="HKZ751" s="479"/>
      <c r="HLA751" s="479"/>
      <c r="HLB751" s="479"/>
      <c r="HLC751" s="479"/>
      <c r="HLD751" s="479"/>
      <c r="HLE751" s="479"/>
      <c r="HLF751" s="479"/>
      <c r="HLG751" s="479"/>
      <c r="HLH751" s="479"/>
      <c r="HLI751" s="479"/>
      <c r="HLJ751" s="479"/>
      <c r="HLK751" s="479"/>
      <c r="HLL751" s="479"/>
      <c r="HLM751" s="479"/>
      <c r="HLN751" s="479"/>
      <c r="HLO751" s="479"/>
      <c r="HLP751" s="479"/>
      <c r="HLQ751" s="479"/>
      <c r="HLR751" s="479"/>
      <c r="HLS751" s="479"/>
      <c r="HLT751" s="479"/>
      <c r="HLU751" s="479"/>
      <c r="HLV751" s="479"/>
      <c r="HLW751" s="479"/>
      <c r="HLX751" s="479"/>
      <c r="HLY751" s="479"/>
      <c r="HLZ751" s="479"/>
      <c r="HMA751" s="479"/>
      <c r="HMB751" s="479"/>
      <c r="HMC751" s="479"/>
      <c r="HMD751" s="479"/>
      <c r="HME751" s="479"/>
      <c r="HMF751" s="479"/>
      <c r="HMG751" s="479"/>
      <c r="HMH751" s="479"/>
      <c r="HMI751" s="479"/>
      <c r="HMJ751" s="479"/>
      <c r="HMK751" s="479"/>
      <c r="HML751" s="479"/>
      <c r="HMM751" s="479"/>
      <c r="HMN751" s="479"/>
      <c r="HMO751" s="479"/>
      <c r="HMP751" s="479"/>
      <c r="HMQ751" s="479"/>
      <c r="HMR751" s="479"/>
      <c r="HMS751" s="479"/>
      <c r="HMT751" s="479"/>
      <c r="HMU751" s="479"/>
      <c r="HMV751" s="479"/>
      <c r="HMW751" s="479"/>
      <c r="HMX751" s="479"/>
      <c r="HMY751" s="479"/>
      <c r="HMZ751" s="479"/>
      <c r="HNA751" s="479"/>
      <c r="HNB751" s="479"/>
      <c r="HNC751" s="479"/>
      <c r="HND751" s="479"/>
      <c r="HNE751" s="479"/>
      <c r="HNF751" s="479"/>
      <c r="HNG751" s="479"/>
      <c r="HNH751" s="479"/>
      <c r="HNI751" s="479"/>
      <c r="HNJ751" s="479"/>
      <c r="HNK751" s="479"/>
      <c r="HNL751" s="479"/>
      <c r="HNM751" s="479"/>
      <c r="HNN751" s="479"/>
      <c r="HNO751" s="479"/>
      <c r="HNP751" s="479"/>
      <c r="HNQ751" s="479"/>
      <c r="HNR751" s="479"/>
      <c r="HNS751" s="479"/>
      <c r="HNT751" s="479"/>
      <c r="HNU751" s="479"/>
      <c r="HNV751" s="479"/>
      <c r="HNW751" s="479"/>
      <c r="HNX751" s="479"/>
      <c r="HNY751" s="479"/>
      <c r="HNZ751" s="479"/>
      <c r="HOA751" s="479"/>
      <c r="HOB751" s="479"/>
      <c r="HOC751" s="479"/>
      <c r="HOD751" s="479"/>
      <c r="HOE751" s="479"/>
      <c r="HOF751" s="479"/>
      <c r="HOG751" s="479"/>
      <c r="HOH751" s="479"/>
      <c r="HOI751" s="479"/>
      <c r="HOJ751" s="479"/>
      <c r="HOK751" s="479"/>
      <c r="HOL751" s="479"/>
      <c r="HOM751" s="479"/>
      <c r="HON751" s="479"/>
      <c r="HOO751" s="479"/>
      <c r="HOP751" s="479"/>
      <c r="HOQ751" s="479"/>
      <c r="HOR751" s="479"/>
      <c r="HOS751" s="479"/>
      <c r="HOT751" s="479"/>
      <c r="HOU751" s="479"/>
      <c r="HOV751" s="479"/>
      <c r="HOW751" s="479"/>
      <c r="HOX751" s="479"/>
      <c r="HOY751" s="479"/>
      <c r="HOZ751" s="479"/>
      <c r="HPA751" s="479"/>
      <c r="HPB751" s="479"/>
      <c r="HPC751" s="479"/>
      <c r="HPD751" s="479"/>
      <c r="HPE751" s="479"/>
      <c r="HPF751" s="479"/>
      <c r="HPG751" s="479"/>
      <c r="HPH751" s="479"/>
      <c r="HPI751" s="479"/>
      <c r="HPJ751" s="479"/>
      <c r="HPK751" s="479"/>
      <c r="HPL751" s="479"/>
      <c r="HPM751" s="479"/>
      <c r="HPN751" s="479"/>
      <c r="HPO751" s="479"/>
      <c r="HPP751" s="479"/>
      <c r="HPQ751" s="479"/>
      <c r="HPR751" s="479"/>
      <c r="HPS751" s="479"/>
      <c r="HPT751" s="479"/>
      <c r="HPU751" s="479"/>
      <c r="HPV751" s="479"/>
      <c r="HPW751" s="479"/>
      <c r="HPX751" s="479"/>
      <c r="HPY751" s="479"/>
      <c r="HPZ751" s="479"/>
      <c r="HQA751" s="479"/>
      <c r="HQB751" s="479"/>
      <c r="HQC751" s="479"/>
      <c r="HQD751" s="479"/>
      <c r="HQE751" s="479"/>
      <c r="HQF751" s="479"/>
      <c r="HQG751" s="479"/>
      <c r="HQH751" s="479"/>
      <c r="HQI751" s="479"/>
      <c r="HQJ751" s="479"/>
      <c r="HQK751" s="479"/>
      <c r="HQL751" s="479"/>
      <c r="HQM751" s="479"/>
      <c r="HQN751" s="479"/>
      <c r="HQO751" s="479"/>
      <c r="HQP751" s="479"/>
      <c r="HQQ751" s="479"/>
      <c r="HQR751" s="479"/>
      <c r="HQS751" s="479"/>
      <c r="HQT751" s="479"/>
      <c r="HQU751" s="479"/>
      <c r="HQV751" s="479"/>
      <c r="HQW751" s="479"/>
      <c r="HQX751" s="479"/>
      <c r="HQY751" s="479"/>
      <c r="HQZ751" s="479"/>
      <c r="HRA751" s="479"/>
      <c r="HRB751" s="479"/>
      <c r="HRC751" s="479"/>
      <c r="HRD751" s="479"/>
      <c r="HRE751" s="479"/>
      <c r="HRF751" s="479"/>
      <c r="HRG751" s="479"/>
      <c r="HRH751" s="479"/>
      <c r="HRI751" s="479"/>
      <c r="HRJ751" s="479"/>
      <c r="HRK751" s="479"/>
      <c r="HRL751" s="479"/>
      <c r="HRM751" s="479"/>
      <c r="HRN751" s="479"/>
      <c r="HRO751" s="479"/>
      <c r="HRP751" s="479"/>
      <c r="HRQ751" s="479"/>
      <c r="HRR751" s="479"/>
      <c r="HRS751" s="479"/>
      <c r="HRT751" s="479"/>
      <c r="HRU751" s="479"/>
      <c r="HRV751" s="479"/>
      <c r="HRW751" s="479"/>
      <c r="HRX751" s="479"/>
      <c r="HRY751" s="479"/>
      <c r="HRZ751" s="479"/>
      <c r="HSA751" s="479"/>
      <c r="HSB751" s="479"/>
      <c r="HSC751" s="479"/>
      <c r="HSD751" s="479"/>
      <c r="HSE751" s="479"/>
      <c r="HSF751" s="479"/>
      <c r="HSG751" s="479"/>
      <c r="HSH751" s="479"/>
      <c r="HSI751" s="479"/>
      <c r="HSJ751" s="479"/>
      <c r="HSK751" s="479"/>
      <c r="HSL751" s="479"/>
      <c r="HSM751" s="479"/>
      <c r="HSN751" s="479"/>
      <c r="HSO751" s="479"/>
      <c r="HSP751" s="479"/>
      <c r="HSQ751" s="479"/>
      <c r="HSR751" s="479"/>
      <c r="HSS751" s="479"/>
      <c r="HST751" s="479"/>
      <c r="HSU751" s="479"/>
      <c r="HSV751" s="479"/>
      <c r="HSW751" s="479"/>
      <c r="HSX751" s="479"/>
      <c r="HSY751" s="479"/>
      <c r="HSZ751" s="479"/>
      <c r="HTA751" s="479"/>
      <c r="HTB751" s="479"/>
      <c r="HTC751" s="479"/>
      <c r="HTD751" s="479"/>
      <c r="HTE751" s="479"/>
      <c r="HTF751" s="479"/>
      <c r="HTG751" s="479"/>
      <c r="HTH751" s="479"/>
      <c r="HTI751" s="479"/>
      <c r="HTJ751" s="479"/>
      <c r="HTK751" s="479"/>
      <c r="HTL751" s="479"/>
      <c r="HTM751" s="479"/>
      <c r="HTN751" s="479"/>
      <c r="HTO751" s="479"/>
      <c r="HTP751" s="479"/>
      <c r="HTQ751" s="479"/>
      <c r="HTR751" s="479"/>
      <c r="HTS751" s="479"/>
      <c r="HTT751" s="479"/>
      <c r="HTU751" s="479"/>
      <c r="HTV751" s="479"/>
      <c r="HTW751" s="479"/>
      <c r="HTX751" s="479"/>
      <c r="HTY751" s="479"/>
      <c r="HTZ751" s="479"/>
      <c r="HUA751" s="479"/>
      <c r="HUB751" s="479"/>
      <c r="HUC751" s="479"/>
      <c r="HUD751" s="479"/>
      <c r="HUE751" s="479"/>
      <c r="HUF751" s="479"/>
      <c r="HUG751" s="479"/>
      <c r="HUH751" s="479"/>
      <c r="HUI751" s="479"/>
      <c r="HUJ751" s="479"/>
      <c r="HUK751" s="479"/>
      <c r="HUL751" s="479"/>
      <c r="HUM751" s="479"/>
      <c r="HUN751" s="479"/>
      <c r="HUO751" s="479"/>
      <c r="HUP751" s="479"/>
      <c r="HUQ751" s="479"/>
      <c r="HUR751" s="479"/>
      <c r="HUS751" s="479"/>
      <c r="HUT751" s="479"/>
      <c r="HUU751" s="479"/>
      <c r="HUV751" s="479"/>
      <c r="HUW751" s="479"/>
      <c r="HUX751" s="479"/>
      <c r="HUY751" s="479"/>
      <c r="HUZ751" s="479"/>
      <c r="HVA751" s="479"/>
      <c r="HVB751" s="479"/>
      <c r="HVC751" s="479"/>
      <c r="HVD751" s="479"/>
      <c r="HVE751" s="479"/>
      <c r="HVF751" s="479"/>
      <c r="HVG751" s="479"/>
      <c r="HVH751" s="479"/>
      <c r="HVI751" s="479"/>
      <c r="HVJ751" s="479"/>
      <c r="HVK751" s="479"/>
      <c r="HVL751" s="479"/>
      <c r="HVM751" s="479"/>
      <c r="HVN751" s="479"/>
      <c r="HVO751" s="479"/>
      <c r="HVP751" s="479"/>
      <c r="HVQ751" s="479"/>
      <c r="HVR751" s="479"/>
      <c r="HVS751" s="479"/>
      <c r="HVT751" s="479"/>
      <c r="HVU751" s="479"/>
      <c r="HVV751" s="479"/>
      <c r="HVW751" s="479"/>
      <c r="HVX751" s="479"/>
      <c r="HVY751" s="479"/>
      <c r="HVZ751" s="479"/>
      <c r="HWA751" s="479"/>
      <c r="HWB751" s="479"/>
      <c r="HWC751" s="479"/>
      <c r="HWD751" s="479"/>
      <c r="HWE751" s="479"/>
      <c r="HWF751" s="479"/>
      <c r="HWG751" s="479"/>
      <c r="HWH751" s="479"/>
      <c r="HWI751" s="479"/>
      <c r="HWJ751" s="479"/>
      <c r="HWK751" s="479"/>
      <c r="HWL751" s="479"/>
      <c r="HWM751" s="479"/>
      <c r="HWN751" s="479"/>
      <c r="HWO751" s="479"/>
      <c r="HWP751" s="479"/>
      <c r="HWQ751" s="479"/>
      <c r="HWR751" s="479"/>
      <c r="HWS751" s="479"/>
      <c r="HWT751" s="479"/>
      <c r="HWU751" s="479"/>
      <c r="HWV751" s="479"/>
      <c r="HWW751" s="479"/>
      <c r="HWX751" s="479"/>
      <c r="HWY751" s="479"/>
      <c r="HWZ751" s="479"/>
      <c r="HXA751" s="479"/>
      <c r="HXB751" s="479"/>
      <c r="HXC751" s="479"/>
      <c r="HXD751" s="479"/>
      <c r="HXE751" s="479"/>
      <c r="HXF751" s="479"/>
      <c r="HXG751" s="479"/>
      <c r="HXH751" s="479"/>
      <c r="HXI751" s="479"/>
      <c r="HXJ751" s="479"/>
      <c r="HXK751" s="479"/>
      <c r="HXL751" s="479"/>
      <c r="HXM751" s="479"/>
      <c r="HXN751" s="479"/>
      <c r="HXO751" s="479"/>
      <c r="HXP751" s="479"/>
      <c r="HXQ751" s="479"/>
      <c r="HXR751" s="479"/>
      <c r="HXS751" s="479"/>
      <c r="HXT751" s="479"/>
      <c r="HXU751" s="479"/>
      <c r="HXV751" s="479"/>
      <c r="HXW751" s="479"/>
      <c r="HXX751" s="479"/>
      <c r="HXY751" s="479"/>
      <c r="HXZ751" s="479"/>
      <c r="HYA751" s="479"/>
      <c r="HYB751" s="479"/>
      <c r="HYC751" s="479"/>
      <c r="HYD751" s="479"/>
      <c r="HYE751" s="479"/>
      <c r="HYF751" s="479"/>
      <c r="HYG751" s="479"/>
      <c r="HYH751" s="479"/>
      <c r="HYI751" s="479"/>
      <c r="HYJ751" s="479"/>
      <c r="HYK751" s="479"/>
      <c r="HYL751" s="479"/>
      <c r="HYM751" s="479"/>
      <c r="HYN751" s="479"/>
      <c r="HYO751" s="479"/>
      <c r="HYP751" s="479"/>
      <c r="HYQ751" s="479"/>
      <c r="HYR751" s="479"/>
      <c r="HYS751" s="479"/>
      <c r="HYT751" s="479"/>
      <c r="HYU751" s="479"/>
      <c r="HYV751" s="479"/>
      <c r="HYW751" s="479"/>
      <c r="HYX751" s="479"/>
      <c r="HYY751" s="479"/>
      <c r="HYZ751" s="479"/>
      <c r="HZA751" s="479"/>
      <c r="HZB751" s="479"/>
      <c r="HZC751" s="479"/>
      <c r="HZD751" s="479"/>
      <c r="HZE751" s="479"/>
      <c r="HZF751" s="479"/>
      <c r="HZG751" s="479"/>
      <c r="HZH751" s="479"/>
      <c r="HZI751" s="479"/>
      <c r="HZJ751" s="479"/>
      <c r="HZK751" s="479"/>
      <c r="HZL751" s="479"/>
      <c r="HZM751" s="479"/>
      <c r="HZN751" s="479"/>
      <c r="HZO751" s="479"/>
      <c r="HZP751" s="479"/>
      <c r="HZQ751" s="479"/>
      <c r="HZR751" s="479"/>
      <c r="HZS751" s="479"/>
      <c r="HZT751" s="479"/>
      <c r="HZU751" s="479"/>
      <c r="HZV751" s="479"/>
      <c r="HZW751" s="479"/>
      <c r="HZX751" s="479"/>
      <c r="HZY751" s="479"/>
      <c r="HZZ751" s="479"/>
      <c r="IAA751" s="479"/>
      <c r="IAB751" s="479"/>
      <c r="IAC751" s="479"/>
      <c r="IAD751" s="479"/>
      <c r="IAE751" s="479"/>
      <c r="IAF751" s="479"/>
      <c r="IAG751" s="479"/>
      <c r="IAH751" s="479"/>
      <c r="IAI751" s="479"/>
      <c r="IAJ751" s="479"/>
      <c r="IAK751" s="479"/>
      <c r="IAL751" s="479"/>
      <c r="IAM751" s="479"/>
      <c r="IAN751" s="479"/>
      <c r="IAO751" s="479"/>
      <c r="IAP751" s="479"/>
      <c r="IAQ751" s="479"/>
      <c r="IAR751" s="479"/>
      <c r="IAS751" s="479"/>
      <c r="IAT751" s="479"/>
      <c r="IAU751" s="479"/>
      <c r="IAV751" s="479"/>
      <c r="IAW751" s="479"/>
      <c r="IAX751" s="479"/>
      <c r="IAY751" s="479"/>
      <c r="IAZ751" s="479"/>
      <c r="IBA751" s="479"/>
      <c r="IBB751" s="479"/>
      <c r="IBC751" s="479"/>
      <c r="IBD751" s="479"/>
      <c r="IBE751" s="479"/>
      <c r="IBF751" s="479"/>
      <c r="IBG751" s="479"/>
      <c r="IBH751" s="479"/>
      <c r="IBI751" s="479"/>
      <c r="IBJ751" s="479"/>
      <c r="IBK751" s="479"/>
      <c r="IBL751" s="479"/>
      <c r="IBM751" s="479"/>
      <c r="IBN751" s="479"/>
      <c r="IBO751" s="479"/>
      <c r="IBP751" s="479"/>
      <c r="IBQ751" s="479"/>
      <c r="IBR751" s="479"/>
      <c r="IBS751" s="479"/>
      <c r="IBT751" s="479"/>
      <c r="IBU751" s="479"/>
      <c r="IBV751" s="479"/>
      <c r="IBW751" s="479"/>
      <c r="IBX751" s="479"/>
      <c r="IBY751" s="479"/>
      <c r="IBZ751" s="479"/>
      <c r="ICA751" s="479"/>
      <c r="ICB751" s="479"/>
      <c r="ICC751" s="479"/>
      <c r="ICD751" s="479"/>
      <c r="ICE751" s="479"/>
      <c r="ICF751" s="479"/>
      <c r="ICG751" s="479"/>
      <c r="ICH751" s="479"/>
      <c r="ICI751" s="479"/>
      <c r="ICJ751" s="479"/>
      <c r="ICK751" s="479"/>
      <c r="ICL751" s="479"/>
      <c r="ICM751" s="479"/>
      <c r="ICN751" s="479"/>
      <c r="ICO751" s="479"/>
      <c r="ICP751" s="479"/>
      <c r="ICQ751" s="479"/>
      <c r="ICR751" s="479"/>
      <c r="ICS751" s="479"/>
      <c r="ICT751" s="479"/>
      <c r="ICU751" s="479"/>
      <c r="ICV751" s="479"/>
      <c r="ICW751" s="479"/>
      <c r="ICX751" s="479"/>
      <c r="ICY751" s="479"/>
      <c r="ICZ751" s="479"/>
      <c r="IDA751" s="479"/>
      <c r="IDB751" s="479"/>
      <c r="IDC751" s="479"/>
      <c r="IDD751" s="479"/>
      <c r="IDE751" s="479"/>
      <c r="IDF751" s="479"/>
      <c r="IDG751" s="479"/>
      <c r="IDH751" s="479"/>
      <c r="IDI751" s="479"/>
      <c r="IDJ751" s="479"/>
      <c r="IDK751" s="479"/>
      <c r="IDL751" s="479"/>
      <c r="IDM751" s="479"/>
      <c r="IDN751" s="479"/>
      <c r="IDO751" s="479"/>
      <c r="IDP751" s="479"/>
      <c r="IDQ751" s="479"/>
      <c r="IDR751" s="479"/>
      <c r="IDS751" s="479"/>
      <c r="IDT751" s="479"/>
      <c r="IDU751" s="479"/>
      <c r="IDV751" s="479"/>
      <c r="IDW751" s="479"/>
      <c r="IDX751" s="479"/>
      <c r="IDY751" s="479"/>
      <c r="IDZ751" s="479"/>
      <c r="IEA751" s="479"/>
      <c r="IEB751" s="479"/>
      <c r="IEC751" s="479"/>
      <c r="IED751" s="479"/>
      <c r="IEE751" s="479"/>
      <c r="IEF751" s="479"/>
      <c r="IEG751" s="479"/>
      <c r="IEH751" s="479"/>
      <c r="IEI751" s="479"/>
      <c r="IEJ751" s="479"/>
      <c r="IEK751" s="479"/>
      <c r="IEL751" s="479"/>
      <c r="IEM751" s="479"/>
      <c r="IEN751" s="479"/>
      <c r="IEO751" s="479"/>
      <c r="IEP751" s="479"/>
      <c r="IEQ751" s="479"/>
      <c r="IER751" s="479"/>
      <c r="IES751" s="479"/>
      <c r="IET751" s="479"/>
      <c r="IEU751" s="479"/>
      <c r="IEV751" s="479"/>
      <c r="IEW751" s="479"/>
      <c r="IEX751" s="479"/>
      <c r="IEY751" s="479"/>
      <c r="IEZ751" s="479"/>
      <c r="IFA751" s="479"/>
      <c r="IFB751" s="479"/>
      <c r="IFC751" s="479"/>
      <c r="IFD751" s="479"/>
      <c r="IFE751" s="479"/>
      <c r="IFF751" s="479"/>
      <c r="IFG751" s="479"/>
      <c r="IFH751" s="479"/>
      <c r="IFI751" s="479"/>
      <c r="IFJ751" s="479"/>
      <c r="IFK751" s="479"/>
      <c r="IFL751" s="479"/>
      <c r="IFM751" s="479"/>
      <c r="IFN751" s="479"/>
      <c r="IFO751" s="479"/>
      <c r="IFP751" s="479"/>
      <c r="IFQ751" s="479"/>
      <c r="IFR751" s="479"/>
      <c r="IFS751" s="479"/>
      <c r="IFT751" s="479"/>
      <c r="IFU751" s="479"/>
      <c r="IFV751" s="479"/>
      <c r="IFW751" s="479"/>
      <c r="IFX751" s="479"/>
      <c r="IFY751" s="479"/>
      <c r="IFZ751" s="479"/>
      <c r="IGA751" s="479"/>
      <c r="IGB751" s="479"/>
      <c r="IGC751" s="479"/>
      <c r="IGD751" s="479"/>
      <c r="IGE751" s="479"/>
      <c r="IGF751" s="479"/>
      <c r="IGG751" s="479"/>
      <c r="IGH751" s="479"/>
      <c r="IGI751" s="479"/>
      <c r="IGJ751" s="479"/>
      <c r="IGK751" s="479"/>
      <c r="IGL751" s="479"/>
      <c r="IGM751" s="479"/>
      <c r="IGN751" s="479"/>
      <c r="IGO751" s="479"/>
      <c r="IGP751" s="479"/>
      <c r="IGQ751" s="479"/>
      <c r="IGR751" s="479"/>
      <c r="IGS751" s="479"/>
      <c r="IGT751" s="479"/>
      <c r="IGU751" s="479"/>
      <c r="IGV751" s="479"/>
      <c r="IGW751" s="479"/>
      <c r="IGX751" s="479"/>
      <c r="IGY751" s="479"/>
      <c r="IGZ751" s="479"/>
      <c r="IHA751" s="479"/>
      <c r="IHB751" s="479"/>
      <c r="IHC751" s="479"/>
      <c r="IHD751" s="479"/>
      <c r="IHE751" s="479"/>
      <c r="IHF751" s="479"/>
      <c r="IHG751" s="479"/>
      <c r="IHH751" s="479"/>
      <c r="IHI751" s="479"/>
      <c r="IHJ751" s="479"/>
      <c r="IHK751" s="479"/>
      <c r="IHL751" s="479"/>
      <c r="IHM751" s="479"/>
      <c r="IHN751" s="479"/>
      <c r="IHO751" s="479"/>
      <c r="IHP751" s="479"/>
      <c r="IHQ751" s="479"/>
      <c r="IHR751" s="479"/>
      <c r="IHS751" s="479"/>
      <c r="IHT751" s="479"/>
      <c r="IHU751" s="479"/>
      <c r="IHV751" s="479"/>
      <c r="IHW751" s="479"/>
      <c r="IHX751" s="479"/>
      <c r="IHY751" s="479"/>
      <c r="IHZ751" s="479"/>
      <c r="IIA751" s="479"/>
      <c r="IIB751" s="479"/>
      <c r="IIC751" s="479"/>
      <c r="IID751" s="479"/>
      <c r="IIE751" s="479"/>
      <c r="IIF751" s="479"/>
      <c r="IIG751" s="479"/>
      <c r="IIH751" s="479"/>
      <c r="III751" s="479"/>
      <c r="IIJ751" s="479"/>
      <c r="IIK751" s="479"/>
      <c r="IIL751" s="479"/>
      <c r="IIM751" s="479"/>
      <c r="IIN751" s="479"/>
      <c r="IIO751" s="479"/>
      <c r="IIP751" s="479"/>
      <c r="IIQ751" s="479"/>
      <c r="IIR751" s="479"/>
      <c r="IIS751" s="479"/>
      <c r="IIT751" s="479"/>
      <c r="IIU751" s="479"/>
      <c r="IIV751" s="479"/>
      <c r="IIW751" s="479"/>
      <c r="IIX751" s="479"/>
      <c r="IIY751" s="479"/>
      <c r="IIZ751" s="479"/>
      <c r="IJA751" s="479"/>
      <c r="IJB751" s="479"/>
      <c r="IJC751" s="479"/>
      <c r="IJD751" s="479"/>
      <c r="IJE751" s="479"/>
      <c r="IJF751" s="479"/>
      <c r="IJG751" s="479"/>
      <c r="IJH751" s="479"/>
      <c r="IJI751" s="479"/>
      <c r="IJJ751" s="479"/>
      <c r="IJK751" s="479"/>
      <c r="IJL751" s="479"/>
      <c r="IJM751" s="479"/>
      <c r="IJN751" s="479"/>
      <c r="IJO751" s="479"/>
      <c r="IJP751" s="479"/>
      <c r="IJQ751" s="479"/>
      <c r="IJR751" s="479"/>
      <c r="IJS751" s="479"/>
      <c r="IJT751" s="479"/>
      <c r="IJU751" s="479"/>
      <c r="IJV751" s="479"/>
      <c r="IJW751" s="479"/>
      <c r="IJX751" s="479"/>
      <c r="IJY751" s="479"/>
      <c r="IJZ751" s="479"/>
      <c r="IKA751" s="479"/>
      <c r="IKB751" s="479"/>
      <c r="IKC751" s="479"/>
      <c r="IKD751" s="479"/>
      <c r="IKE751" s="479"/>
      <c r="IKF751" s="479"/>
      <c r="IKG751" s="479"/>
      <c r="IKH751" s="479"/>
      <c r="IKI751" s="479"/>
      <c r="IKJ751" s="479"/>
      <c r="IKK751" s="479"/>
      <c r="IKL751" s="479"/>
      <c r="IKM751" s="479"/>
      <c r="IKN751" s="479"/>
      <c r="IKO751" s="479"/>
      <c r="IKP751" s="479"/>
      <c r="IKQ751" s="479"/>
      <c r="IKR751" s="479"/>
      <c r="IKS751" s="479"/>
      <c r="IKT751" s="479"/>
      <c r="IKU751" s="479"/>
      <c r="IKV751" s="479"/>
      <c r="IKW751" s="479"/>
      <c r="IKX751" s="479"/>
      <c r="IKY751" s="479"/>
      <c r="IKZ751" s="479"/>
      <c r="ILA751" s="479"/>
      <c r="ILB751" s="479"/>
      <c r="ILC751" s="479"/>
      <c r="ILD751" s="479"/>
      <c r="ILE751" s="479"/>
      <c r="ILF751" s="479"/>
      <c r="ILG751" s="479"/>
      <c r="ILH751" s="479"/>
      <c r="ILI751" s="479"/>
      <c r="ILJ751" s="479"/>
      <c r="ILK751" s="479"/>
      <c r="ILL751" s="479"/>
      <c r="ILM751" s="479"/>
      <c r="ILN751" s="479"/>
      <c r="ILO751" s="479"/>
      <c r="ILP751" s="479"/>
      <c r="ILQ751" s="479"/>
      <c r="ILR751" s="479"/>
      <c r="ILS751" s="479"/>
      <c r="ILT751" s="479"/>
      <c r="ILU751" s="479"/>
      <c r="ILV751" s="479"/>
      <c r="ILW751" s="479"/>
      <c r="ILX751" s="479"/>
      <c r="ILY751" s="479"/>
      <c r="ILZ751" s="479"/>
      <c r="IMA751" s="479"/>
      <c r="IMB751" s="479"/>
      <c r="IMC751" s="479"/>
      <c r="IMD751" s="479"/>
      <c r="IME751" s="479"/>
      <c r="IMF751" s="479"/>
      <c r="IMG751" s="479"/>
      <c r="IMH751" s="479"/>
      <c r="IMI751" s="479"/>
      <c r="IMJ751" s="479"/>
      <c r="IMK751" s="479"/>
      <c r="IML751" s="479"/>
      <c r="IMM751" s="479"/>
      <c r="IMN751" s="479"/>
      <c r="IMO751" s="479"/>
      <c r="IMP751" s="479"/>
      <c r="IMQ751" s="479"/>
      <c r="IMR751" s="479"/>
      <c r="IMS751" s="479"/>
      <c r="IMT751" s="479"/>
      <c r="IMU751" s="479"/>
      <c r="IMV751" s="479"/>
      <c r="IMW751" s="479"/>
      <c r="IMX751" s="479"/>
      <c r="IMY751" s="479"/>
      <c r="IMZ751" s="479"/>
      <c r="INA751" s="479"/>
      <c r="INB751" s="479"/>
      <c r="INC751" s="479"/>
      <c r="IND751" s="479"/>
      <c r="INE751" s="479"/>
      <c r="INF751" s="479"/>
      <c r="ING751" s="479"/>
      <c r="INH751" s="479"/>
      <c r="INI751" s="479"/>
      <c r="INJ751" s="479"/>
      <c r="INK751" s="479"/>
      <c r="INL751" s="479"/>
      <c r="INM751" s="479"/>
      <c r="INN751" s="479"/>
      <c r="INO751" s="479"/>
      <c r="INP751" s="479"/>
      <c r="INQ751" s="479"/>
      <c r="INR751" s="479"/>
      <c r="INS751" s="479"/>
      <c r="INT751" s="479"/>
      <c r="INU751" s="479"/>
      <c r="INV751" s="479"/>
      <c r="INW751" s="479"/>
      <c r="INX751" s="479"/>
      <c r="INY751" s="479"/>
      <c r="INZ751" s="479"/>
      <c r="IOA751" s="479"/>
      <c r="IOB751" s="479"/>
      <c r="IOC751" s="479"/>
      <c r="IOD751" s="479"/>
      <c r="IOE751" s="479"/>
      <c r="IOF751" s="479"/>
      <c r="IOG751" s="479"/>
      <c r="IOH751" s="479"/>
      <c r="IOI751" s="479"/>
      <c r="IOJ751" s="479"/>
      <c r="IOK751" s="479"/>
      <c r="IOL751" s="479"/>
      <c r="IOM751" s="479"/>
      <c r="ION751" s="479"/>
      <c r="IOO751" s="479"/>
      <c r="IOP751" s="479"/>
      <c r="IOQ751" s="479"/>
      <c r="IOR751" s="479"/>
      <c r="IOS751" s="479"/>
      <c r="IOT751" s="479"/>
      <c r="IOU751" s="479"/>
      <c r="IOV751" s="479"/>
      <c r="IOW751" s="479"/>
      <c r="IOX751" s="479"/>
      <c r="IOY751" s="479"/>
      <c r="IOZ751" s="479"/>
      <c r="IPA751" s="479"/>
      <c r="IPB751" s="479"/>
      <c r="IPC751" s="479"/>
      <c r="IPD751" s="479"/>
      <c r="IPE751" s="479"/>
      <c r="IPF751" s="479"/>
      <c r="IPG751" s="479"/>
      <c r="IPH751" s="479"/>
      <c r="IPI751" s="479"/>
      <c r="IPJ751" s="479"/>
      <c r="IPK751" s="479"/>
      <c r="IPL751" s="479"/>
      <c r="IPM751" s="479"/>
      <c r="IPN751" s="479"/>
      <c r="IPO751" s="479"/>
      <c r="IPP751" s="479"/>
      <c r="IPQ751" s="479"/>
      <c r="IPR751" s="479"/>
      <c r="IPS751" s="479"/>
      <c r="IPT751" s="479"/>
      <c r="IPU751" s="479"/>
      <c r="IPV751" s="479"/>
      <c r="IPW751" s="479"/>
      <c r="IPX751" s="479"/>
      <c r="IPY751" s="479"/>
      <c r="IPZ751" s="479"/>
      <c r="IQA751" s="479"/>
      <c r="IQB751" s="479"/>
      <c r="IQC751" s="479"/>
      <c r="IQD751" s="479"/>
      <c r="IQE751" s="479"/>
      <c r="IQF751" s="479"/>
      <c r="IQG751" s="479"/>
      <c r="IQH751" s="479"/>
      <c r="IQI751" s="479"/>
      <c r="IQJ751" s="479"/>
      <c r="IQK751" s="479"/>
      <c r="IQL751" s="479"/>
      <c r="IQM751" s="479"/>
      <c r="IQN751" s="479"/>
      <c r="IQO751" s="479"/>
      <c r="IQP751" s="479"/>
      <c r="IQQ751" s="479"/>
      <c r="IQR751" s="479"/>
      <c r="IQS751" s="479"/>
      <c r="IQT751" s="479"/>
      <c r="IQU751" s="479"/>
      <c r="IQV751" s="479"/>
      <c r="IQW751" s="479"/>
      <c r="IQX751" s="479"/>
      <c r="IQY751" s="479"/>
      <c r="IQZ751" s="479"/>
      <c r="IRA751" s="479"/>
      <c r="IRB751" s="479"/>
      <c r="IRC751" s="479"/>
      <c r="IRD751" s="479"/>
      <c r="IRE751" s="479"/>
      <c r="IRF751" s="479"/>
      <c r="IRG751" s="479"/>
      <c r="IRH751" s="479"/>
      <c r="IRI751" s="479"/>
      <c r="IRJ751" s="479"/>
      <c r="IRK751" s="479"/>
      <c r="IRL751" s="479"/>
      <c r="IRM751" s="479"/>
      <c r="IRN751" s="479"/>
      <c r="IRO751" s="479"/>
      <c r="IRP751" s="479"/>
      <c r="IRQ751" s="479"/>
      <c r="IRR751" s="479"/>
      <c r="IRS751" s="479"/>
      <c r="IRT751" s="479"/>
      <c r="IRU751" s="479"/>
      <c r="IRV751" s="479"/>
      <c r="IRW751" s="479"/>
      <c r="IRX751" s="479"/>
      <c r="IRY751" s="479"/>
      <c r="IRZ751" s="479"/>
      <c r="ISA751" s="479"/>
      <c r="ISB751" s="479"/>
      <c r="ISC751" s="479"/>
      <c r="ISD751" s="479"/>
      <c r="ISE751" s="479"/>
      <c r="ISF751" s="479"/>
      <c r="ISG751" s="479"/>
      <c r="ISH751" s="479"/>
      <c r="ISI751" s="479"/>
      <c r="ISJ751" s="479"/>
      <c r="ISK751" s="479"/>
      <c r="ISL751" s="479"/>
      <c r="ISM751" s="479"/>
      <c r="ISN751" s="479"/>
      <c r="ISO751" s="479"/>
      <c r="ISP751" s="479"/>
      <c r="ISQ751" s="479"/>
      <c r="ISR751" s="479"/>
      <c r="ISS751" s="479"/>
      <c r="IST751" s="479"/>
      <c r="ISU751" s="479"/>
      <c r="ISV751" s="479"/>
      <c r="ISW751" s="479"/>
      <c r="ISX751" s="479"/>
      <c r="ISY751" s="479"/>
      <c r="ISZ751" s="479"/>
      <c r="ITA751" s="479"/>
      <c r="ITB751" s="479"/>
      <c r="ITC751" s="479"/>
      <c r="ITD751" s="479"/>
      <c r="ITE751" s="479"/>
      <c r="ITF751" s="479"/>
      <c r="ITG751" s="479"/>
      <c r="ITH751" s="479"/>
      <c r="ITI751" s="479"/>
      <c r="ITJ751" s="479"/>
      <c r="ITK751" s="479"/>
      <c r="ITL751" s="479"/>
      <c r="ITM751" s="479"/>
      <c r="ITN751" s="479"/>
      <c r="ITO751" s="479"/>
      <c r="ITP751" s="479"/>
      <c r="ITQ751" s="479"/>
      <c r="ITR751" s="479"/>
      <c r="ITS751" s="479"/>
      <c r="ITT751" s="479"/>
      <c r="ITU751" s="479"/>
      <c r="ITV751" s="479"/>
      <c r="ITW751" s="479"/>
      <c r="ITX751" s="479"/>
      <c r="ITY751" s="479"/>
      <c r="ITZ751" s="479"/>
      <c r="IUA751" s="479"/>
      <c r="IUB751" s="479"/>
      <c r="IUC751" s="479"/>
      <c r="IUD751" s="479"/>
      <c r="IUE751" s="479"/>
      <c r="IUF751" s="479"/>
      <c r="IUG751" s="479"/>
      <c r="IUH751" s="479"/>
      <c r="IUI751" s="479"/>
      <c r="IUJ751" s="479"/>
      <c r="IUK751" s="479"/>
      <c r="IUL751" s="479"/>
      <c r="IUM751" s="479"/>
      <c r="IUN751" s="479"/>
      <c r="IUO751" s="479"/>
      <c r="IUP751" s="479"/>
      <c r="IUQ751" s="479"/>
      <c r="IUR751" s="479"/>
      <c r="IUS751" s="479"/>
      <c r="IUT751" s="479"/>
      <c r="IUU751" s="479"/>
      <c r="IUV751" s="479"/>
      <c r="IUW751" s="479"/>
      <c r="IUX751" s="479"/>
      <c r="IUY751" s="479"/>
      <c r="IUZ751" s="479"/>
      <c r="IVA751" s="479"/>
      <c r="IVB751" s="479"/>
      <c r="IVC751" s="479"/>
      <c r="IVD751" s="479"/>
      <c r="IVE751" s="479"/>
      <c r="IVF751" s="479"/>
      <c r="IVG751" s="479"/>
      <c r="IVH751" s="479"/>
      <c r="IVI751" s="479"/>
      <c r="IVJ751" s="479"/>
      <c r="IVK751" s="479"/>
      <c r="IVL751" s="479"/>
      <c r="IVM751" s="479"/>
      <c r="IVN751" s="479"/>
      <c r="IVO751" s="479"/>
      <c r="IVP751" s="479"/>
      <c r="IVQ751" s="479"/>
      <c r="IVR751" s="479"/>
      <c r="IVS751" s="479"/>
      <c r="IVT751" s="479"/>
      <c r="IVU751" s="479"/>
      <c r="IVV751" s="479"/>
      <c r="IVW751" s="479"/>
      <c r="IVX751" s="479"/>
      <c r="IVY751" s="479"/>
      <c r="IVZ751" s="479"/>
      <c r="IWA751" s="479"/>
      <c r="IWB751" s="479"/>
      <c r="IWC751" s="479"/>
      <c r="IWD751" s="479"/>
      <c r="IWE751" s="479"/>
      <c r="IWF751" s="479"/>
      <c r="IWG751" s="479"/>
      <c r="IWH751" s="479"/>
      <c r="IWI751" s="479"/>
      <c r="IWJ751" s="479"/>
      <c r="IWK751" s="479"/>
      <c r="IWL751" s="479"/>
      <c r="IWM751" s="479"/>
      <c r="IWN751" s="479"/>
      <c r="IWO751" s="479"/>
      <c r="IWP751" s="479"/>
      <c r="IWQ751" s="479"/>
      <c r="IWR751" s="479"/>
      <c r="IWS751" s="479"/>
      <c r="IWT751" s="479"/>
      <c r="IWU751" s="479"/>
      <c r="IWV751" s="479"/>
      <c r="IWW751" s="479"/>
      <c r="IWX751" s="479"/>
      <c r="IWY751" s="479"/>
      <c r="IWZ751" s="479"/>
      <c r="IXA751" s="479"/>
      <c r="IXB751" s="479"/>
      <c r="IXC751" s="479"/>
      <c r="IXD751" s="479"/>
      <c r="IXE751" s="479"/>
      <c r="IXF751" s="479"/>
      <c r="IXG751" s="479"/>
      <c r="IXH751" s="479"/>
      <c r="IXI751" s="479"/>
      <c r="IXJ751" s="479"/>
      <c r="IXK751" s="479"/>
      <c r="IXL751" s="479"/>
      <c r="IXM751" s="479"/>
      <c r="IXN751" s="479"/>
      <c r="IXO751" s="479"/>
      <c r="IXP751" s="479"/>
      <c r="IXQ751" s="479"/>
      <c r="IXR751" s="479"/>
      <c r="IXS751" s="479"/>
      <c r="IXT751" s="479"/>
      <c r="IXU751" s="479"/>
      <c r="IXV751" s="479"/>
      <c r="IXW751" s="479"/>
      <c r="IXX751" s="479"/>
      <c r="IXY751" s="479"/>
      <c r="IXZ751" s="479"/>
      <c r="IYA751" s="479"/>
      <c r="IYB751" s="479"/>
      <c r="IYC751" s="479"/>
      <c r="IYD751" s="479"/>
      <c r="IYE751" s="479"/>
      <c r="IYF751" s="479"/>
      <c r="IYG751" s="479"/>
      <c r="IYH751" s="479"/>
      <c r="IYI751" s="479"/>
      <c r="IYJ751" s="479"/>
      <c r="IYK751" s="479"/>
      <c r="IYL751" s="479"/>
      <c r="IYM751" s="479"/>
      <c r="IYN751" s="479"/>
      <c r="IYO751" s="479"/>
      <c r="IYP751" s="479"/>
      <c r="IYQ751" s="479"/>
      <c r="IYR751" s="479"/>
      <c r="IYS751" s="479"/>
      <c r="IYT751" s="479"/>
      <c r="IYU751" s="479"/>
      <c r="IYV751" s="479"/>
      <c r="IYW751" s="479"/>
      <c r="IYX751" s="479"/>
      <c r="IYY751" s="479"/>
      <c r="IYZ751" s="479"/>
      <c r="IZA751" s="479"/>
      <c r="IZB751" s="479"/>
      <c r="IZC751" s="479"/>
      <c r="IZD751" s="479"/>
      <c r="IZE751" s="479"/>
      <c r="IZF751" s="479"/>
      <c r="IZG751" s="479"/>
      <c r="IZH751" s="479"/>
      <c r="IZI751" s="479"/>
      <c r="IZJ751" s="479"/>
      <c r="IZK751" s="479"/>
      <c r="IZL751" s="479"/>
      <c r="IZM751" s="479"/>
      <c r="IZN751" s="479"/>
      <c r="IZO751" s="479"/>
      <c r="IZP751" s="479"/>
      <c r="IZQ751" s="479"/>
      <c r="IZR751" s="479"/>
      <c r="IZS751" s="479"/>
      <c r="IZT751" s="479"/>
      <c r="IZU751" s="479"/>
      <c r="IZV751" s="479"/>
      <c r="IZW751" s="479"/>
      <c r="IZX751" s="479"/>
      <c r="IZY751" s="479"/>
      <c r="IZZ751" s="479"/>
      <c r="JAA751" s="479"/>
      <c r="JAB751" s="479"/>
      <c r="JAC751" s="479"/>
      <c r="JAD751" s="479"/>
      <c r="JAE751" s="479"/>
      <c r="JAF751" s="479"/>
      <c r="JAG751" s="479"/>
      <c r="JAH751" s="479"/>
      <c r="JAI751" s="479"/>
      <c r="JAJ751" s="479"/>
      <c r="JAK751" s="479"/>
      <c r="JAL751" s="479"/>
      <c r="JAM751" s="479"/>
      <c r="JAN751" s="479"/>
      <c r="JAO751" s="479"/>
      <c r="JAP751" s="479"/>
      <c r="JAQ751" s="479"/>
      <c r="JAR751" s="479"/>
      <c r="JAS751" s="479"/>
      <c r="JAT751" s="479"/>
      <c r="JAU751" s="479"/>
      <c r="JAV751" s="479"/>
      <c r="JAW751" s="479"/>
      <c r="JAX751" s="479"/>
      <c r="JAY751" s="479"/>
      <c r="JAZ751" s="479"/>
      <c r="JBA751" s="479"/>
      <c r="JBB751" s="479"/>
      <c r="JBC751" s="479"/>
      <c r="JBD751" s="479"/>
      <c r="JBE751" s="479"/>
      <c r="JBF751" s="479"/>
      <c r="JBG751" s="479"/>
      <c r="JBH751" s="479"/>
      <c r="JBI751" s="479"/>
      <c r="JBJ751" s="479"/>
      <c r="JBK751" s="479"/>
      <c r="JBL751" s="479"/>
      <c r="JBM751" s="479"/>
      <c r="JBN751" s="479"/>
      <c r="JBO751" s="479"/>
      <c r="JBP751" s="479"/>
      <c r="JBQ751" s="479"/>
      <c r="JBR751" s="479"/>
      <c r="JBS751" s="479"/>
      <c r="JBT751" s="479"/>
      <c r="JBU751" s="479"/>
      <c r="JBV751" s="479"/>
      <c r="JBW751" s="479"/>
      <c r="JBX751" s="479"/>
      <c r="JBY751" s="479"/>
      <c r="JBZ751" s="479"/>
      <c r="JCA751" s="479"/>
      <c r="JCB751" s="479"/>
      <c r="JCC751" s="479"/>
      <c r="JCD751" s="479"/>
      <c r="JCE751" s="479"/>
      <c r="JCF751" s="479"/>
      <c r="JCG751" s="479"/>
      <c r="JCH751" s="479"/>
      <c r="JCI751" s="479"/>
      <c r="JCJ751" s="479"/>
      <c r="JCK751" s="479"/>
      <c r="JCL751" s="479"/>
      <c r="JCM751" s="479"/>
      <c r="JCN751" s="479"/>
      <c r="JCO751" s="479"/>
      <c r="JCP751" s="479"/>
      <c r="JCQ751" s="479"/>
      <c r="JCR751" s="479"/>
      <c r="JCS751" s="479"/>
      <c r="JCT751" s="479"/>
      <c r="JCU751" s="479"/>
      <c r="JCV751" s="479"/>
      <c r="JCW751" s="479"/>
      <c r="JCX751" s="479"/>
      <c r="JCY751" s="479"/>
      <c r="JCZ751" s="479"/>
      <c r="JDA751" s="479"/>
      <c r="JDB751" s="479"/>
      <c r="JDC751" s="479"/>
      <c r="JDD751" s="479"/>
      <c r="JDE751" s="479"/>
      <c r="JDF751" s="479"/>
      <c r="JDG751" s="479"/>
      <c r="JDH751" s="479"/>
      <c r="JDI751" s="479"/>
      <c r="JDJ751" s="479"/>
      <c r="JDK751" s="479"/>
      <c r="JDL751" s="479"/>
      <c r="JDM751" s="479"/>
      <c r="JDN751" s="479"/>
      <c r="JDO751" s="479"/>
      <c r="JDP751" s="479"/>
      <c r="JDQ751" s="479"/>
      <c r="JDR751" s="479"/>
      <c r="JDS751" s="479"/>
      <c r="JDT751" s="479"/>
      <c r="JDU751" s="479"/>
      <c r="JDV751" s="479"/>
      <c r="JDW751" s="479"/>
      <c r="JDX751" s="479"/>
      <c r="JDY751" s="479"/>
      <c r="JDZ751" s="479"/>
      <c r="JEA751" s="479"/>
      <c r="JEB751" s="479"/>
      <c r="JEC751" s="479"/>
      <c r="JED751" s="479"/>
      <c r="JEE751" s="479"/>
      <c r="JEF751" s="479"/>
      <c r="JEG751" s="479"/>
      <c r="JEH751" s="479"/>
      <c r="JEI751" s="479"/>
      <c r="JEJ751" s="479"/>
      <c r="JEK751" s="479"/>
      <c r="JEL751" s="479"/>
      <c r="JEM751" s="479"/>
      <c r="JEN751" s="479"/>
      <c r="JEO751" s="479"/>
      <c r="JEP751" s="479"/>
      <c r="JEQ751" s="479"/>
      <c r="JER751" s="479"/>
      <c r="JES751" s="479"/>
      <c r="JET751" s="479"/>
      <c r="JEU751" s="479"/>
      <c r="JEV751" s="479"/>
      <c r="JEW751" s="479"/>
      <c r="JEX751" s="479"/>
      <c r="JEY751" s="479"/>
      <c r="JEZ751" s="479"/>
      <c r="JFA751" s="479"/>
      <c r="JFB751" s="479"/>
      <c r="JFC751" s="479"/>
      <c r="JFD751" s="479"/>
      <c r="JFE751" s="479"/>
      <c r="JFF751" s="479"/>
      <c r="JFG751" s="479"/>
      <c r="JFH751" s="479"/>
      <c r="JFI751" s="479"/>
      <c r="JFJ751" s="479"/>
      <c r="JFK751" s="479"/>
      <c r="JFL751" s="479"/>
      <c r="JFM751" s="479"/>
      <c r="JFN751" s="479"/>
      <c r="JFO751" s="479"/>
      <c r="JFP751" s="479"/>
      <c r="JFQ751" s="479"/>
      <c r="JFR751" s="479"/>
      <c r="JFS751" s="479"/>
      <c r="JFT751" s="479"/>
      <c r="JFU751" s="479"/>
      <c r="JFV751" s="479"/>
      <c r="JFW751" s="479"/>
      <c r="JFX751" s="479"/>
      <c r="JFY751" s="479"/>
      <c r="JFZ751" s="479"/>
      <c r="JGA751" s="479"/>
      <c r="JGB751" s="479"/>
      <c r="JGC751" s="479"/>
      <c r="JGD751" s="479"/>
      <c r="JGE751" s="479"/>
      <c r="JGF751" s="479"/>
      <c r="JGG751" s="479"/>
      <c r="JGH751" s="479"/>
      <c r="JGI751" s="479"/>
      <c r="JGJ751" s="479"/>
      <c r="JGK751" s="479"/>
      <c r="JGL751" s="479"/>
      <c r="JGM751" s="479"/>
      <c r="JGN751" s="479"/>
      <c r="JGO751" s="479"/>
      <c r="JGP751" s="479"/>
      <c r="JGQ751" s="479"/>
      <c r="JGR751" s="479"/>
      <c r="JGS751" s="479"/>
      <c r="JGT751" s="479"/>
      <c r="JGU751" s="479"/>
      <c r="JGV751" s="479"/>
      <c r="JGW751" s="479"/>
      <c r="JGX751" s="479"/>
      <c r="JGY751" s="479"/>
      <c r="JGZ751" s="479"/>
      <c r="JHA751" s="479"/>
      <c r="JHB751" s="479"/>
      <c r="JHC751" s="479"/>
      <c r="JHD751" s="479"/>
      <c r="JHE751" s="479"/>
      <c r="JHF751" s="479"/>
      <c r="JHG751" s="479"/>
      <c r="JHH751" s="479"/>
      <c r="JHI751" s="479"/>
      <c r="JHJ751" s="479"/>
      <c r="JHK751" s="479"/>
      <c r="JHL751" s="479"/>
      <c r="JHM751" s="479"/>
      <c r="JHN751" s="479"/>
      <c r="JHO751" s="479"/>
      <c r="JHP751" s="479"/>
      <c r="JHQ751" s="479"/>
      <c r="JHR751" s="479"/>
      <c r="JHS751" s="479"/>
      <c r="JHT751" s="479"/>
      <c r="JHU751" s="479"/>
      <c r="JHV751" s="479"/>
      <c r="JHW751" s="479"/>
      <c r="JHX751" s="479"/>
      <c r="JHY751" s="479"/>
      <c r="JHZ751" s="479"/>
      <c r="JIA751" s="479"/>
      <c r="JIB751" s="479"/>
      <c r="JIC751" s="479"/>
      <c r="JID751" s="479"/>
      <c r="JIE751" s="479"/>
      <c r="JIF751" s="479"/>
      <c r="JIG751" s="479"/>
      <c r="JIH751" s="479"/>
      <c r="JII751" s="479"/>
      <c r="JIJ751" s="479"/>
      <c r="JIK751" s="479"/>
      <c r="JIL751" s="479"/>
      <c r="JIM751" s="479"/>
      <c r="JIN751" s="479"/>
      <c r="JIO751" s="479"/>
      <c r="JIP751" s="479"/>
      <c r="JIQ751" s="479"/>
      <c r="JIR751" s="479"/>
      <c r="JIS751" s="479"/>
      <c r="JIT751" s="479"/>
      <c r="JIU751" s="479"/>
      <c r="JIV751" s="479"/>
      <c r="JIW751" s="479"/>
      <c r="JIX751" s="479"/>
      <c r="JIY751" s="479"/>
      <c r="JIZ751" s="479"/>
      <c r="JJA751" s="479"/>
      <c r="JJB751" s="479"/>
      <c r="JJC751" s="479"/>
      <c r="JJD751" s="479"/>
      <c r="JJE751" s="479"/>
      <c r="JJF751" s="479"/>
      <c r="JJG751" s="479"/>
      <c r="JJH751" s="479"/>
      <c r="JJI751" s="479"/>
      <c r="JJJ751" s="479"/>
      <c r="JJK751" s="479"/>
      <c r="JJL751" s="479"/>
      <c r="JJM751" s="479"/>
      <c r="JJN751" s="479"/>
      <c r="JJO751" s="479"/>
      <c r="JJP751" s="479"/>
      <c r="JJQ751" s="479"/>
      <c r="JJR751" s="479"/>
      <c r="JJS751" s="479"/>
      <c r="JJT751" s="479"/>
      <c r="JJU751" s="479"/>
      <c r="JJV751" s="479"/>
      <c r="JJW751" s="479"/>
      <c r="JJX751" s="479"/>
      <c r="JJY751" s="479"/>
      <c r="JJZ751" s="479"/>
      <c r="JKA751" s="479"/>
      <c r="JKB751" s="479"/>
      <c r="JKC751" s="479"/>
      <c r="JKD751" s="479"/>
      <c r="JKE751" s="479"/>
      <c r="JKF751" s="479"/>
      <c r="JKG751" s="479"/>
      <c r="JKH751" s="479"/>
      <c r="JKI751" s="479"/>
      <c r="JKJ751" s="479"/>
      <c r="JKK751" s="479"/>
      <c r="JKL751" s="479"/>
      <c r="JKM751" s="479"/>
      <c r="JKN751" s="479"/>
      <c r="JKO751" s="479"/>
      <c r="JKP751" s="479"/>
      <c r="JKQ751" s="479"/>
      <c r="JKR751" s="479"/>
      <c r="JKS751" s="479"/>
      <c r="JKT751" s="479"/>
      <c r="JKU751" s="479"/>
      <c r="JKV751" s="479"/>
      <c r="JKW751" s="479"/>
      <c r="JKX751" s="479"/>
      <c r="JKY751" s="479"/>
      <c r="JKZ751" s="479"/>
      <c r="JLA751" s="479"/>
      <c r="JLB751" s="479"/>
      <c r="JLC751" s="479"/>
      <c r="JLD751" s="479"/>
      <c r="JLE751" s="479"/>
      <c r="JLF751" s="479"/>
      <c r="JLG751" s="479"/>
      <c r="JLH751" s="479"/>
      <c r="JLI751" s="479"/>
      <c r="JLJ751" s="479"/>
      <c r="JLK751" s="479"/>
      <c r="JLL751" s="479"/>
      <c r="JLM751" s="479"/>
      <c r="JLN751" s="479"/>
      <c r="JLO751" s="479"/>
      <c r="JLP751" s="479"/>
      <c r="JLQ751" s="479"/>
      <c r="JLR751" s="479"/>
      <c r="JLS751" s="479"/>
      <c r="JLT751" s="479"/>
      <c r="JLU751" s="479"/>
      <c r="JLV751" s="479"/>
      <c r="JLW751" s="479"/>
      <c r="JLX751" s="479"/>
      <c r="JLY751" s="479"/>
      <c r="JLZ751" s="479"/>
      <c r="JMA751" s="479"/>
      <c r="JMB751" s="479"/>
      <c r="JMC751" s="479"/>
      <c r="JMD751" s="479"/>
      <c r="JME751" s="479"/>
      <c r="JMF751" s="479"/>
      <c r="JMG751" s="479"/>
      <c r="JMH751" s="479"/>
      <c r="JMI751" s="479"/>
      <c r="JMJ751" s="479"/>
      <c r="JMK751" s="479"/>
      <c r="JML751" s="479"/>
      <c r="JMM751" s="479"/>
      <c r="JMN751" s="479"/>
      <c r="JMO751" s="479"/>
      <c r="JMP751" s="479"/>
      <c r="JMQ751" s="479"/>
      <c r="JMR751" s="479"/>
      <c r="JMS751" s="479"/>
      <c r="JMT751" s="479"/>
      <c r="JMU751" s="479"/>
      <c r="JMV751" s="479"/>
      <c r="JMW751" s="479"/>
      <c r="JMX751" s="479"/>
      <c r="JMY751" s="479"/>
      <c r="JMZ751" s="479"/>
      <c r="JNA751" s="479"/>
      <c r="JNB751" s="479"/>
      <c r="JNC751" s="479"/>
      <c r="JND751" s="479"/>
      <c r="JNE751" s="479"/>
      <c r="JNF751" s="479"/>
      <c r="JNG751" s="479"/>
      <c r="JNH751" s="479"/>
      <c r="JNI751" s="479"/>
      <c r="JNJ751" s="479"/>
      <c r="JNK751" s="479"/>
      <c r="JNL751" s="479"/>
      <c r="JNM751" s="479"/>
      <c r="JNN751" s="479"/>
      <c r="JNO751" s="479"/>
      <c r="JNP751" s="479"/>
      <c r="JNQ751" s="479"/>
      <c r="JNR751" s="479"/>
      <c r="JNS751" s="479"/>
      <c r="JNT751" s="479"/>
      <c r="JNU751" s="479"/>
      <c r="JNV751" s="479"/>
      <c r="JNW751" s="479"/>
      <c r="JNX751" s="479"/>
      <c r="JNY751" s="479"/>
      <c r="JNZ751" s="479"/>
      <c r="JOA751" s="479"/>
      <c r="JOB751" s="479"/>
      <c r="JOC751" s="479"/>
      <c r="JOD751" s="479"/>
      <c r="JOE751" s="479"/>
      <c r="JOF751" s="479"/>
      <c r="JOG751" s="479"/>
      <c r="JOH751" s="479"/>
      <c r="JOI751" s="479"/>
      <c r="JOJ751" s="479"/>
      <c r="JOK751" s="479"/>
      <c r="JOL751" s="479"/>
      <c r="JOM751" s="479"/>
      <c r="JON751" s="479"/>
      <c r="JOO751" s="479"/>
      <c r="JOP751" s="479"/>
      <c r="JOQ751" s="479"/>
      <c r="JOR751" s="479"/>
      <c r="JOS751" s="479"/>
      <c r="JOT751" s="479"/>
      <c r="JOU751" s="479"/>
      <c r="JOV751" s="479"/>
      <c r="JOW751" s="479"/>
      <c r="JOX751" s="479"/>
      <c r="JOY751" s="479"/>
      <c r="JOZ751" s="479"/>
      <c r="JPA751" s="479"/>
      <c r="JPB751" s="479"/>
      <c r="JPC751" s="479"/>
      <c r="JPD751" s="479"/>
      <c r="JPE751" s="479"/>
      <c r="JPF751" s="479"/>
      <c r="JPG751" s="479"/>
      <c r="JPH751" s="479"/>
      <c r="JPI751" s="479"/>
      <c r="JPJ751" s="479"/>
      <c r="JPK751" s="479"/>
      <c r="JPL751" s="479"/>
      <c r="JPM751" s="479"/>
      <c r="JPN751" s="479"/>
      <c r="JPO751" s="479"/>
      <c r="JPP751" s="479"/>
      <c r="JPQ751" s="479"/>
      <c r="JPR751" s="479"/>
      <c r="JPS751" s="479"/>
      <c r="JPT751" s="479"/>
      <c r="JPU751" s="479"/>
      <c r="JPV751" s="479"/>
      <c r="JPW751" s="479"/>
      <c r="JPX751" s="479"/>
      <c r="JPY751" s="479"/>
      <c r="JPZ751" s="479"/>
      <c r="JQA751" s="479"/>
      <c r="JQB751" s="479"/>
      <c r="JQC751" s="479"/>
      <c r="JQD751" s="479"/>
      <c r="JQE751" s="479"/>
      <c r="JQF751" s="479"/>
      <c r="JQG751" s="479"/>
      <c r="JQH751" s="479"/>
      <c r="JQI751" s="479"/>
      <c r="JQJ751" s="479"/>
      <c r="JQK751" s="479"/>
      <c r="JQL751" s="479"/>
      <c r="JQM751" s="479"/>
      <c r="JQN751" s="479"/>
      <c r="JQO751" s="479"/>
      <c r="JQP751" s="479"/>
      <c r="JQQ751" s="479"/>
      <c r="JQR751" s="479"/>
      <c r="JQS751" s="479"/>
      <c r="JQT751" s="479"/>
      <c r="JQU751" s="479"/>
      <c r="JQV751" s="479"/>
      <c r="JQW751" s="479"/>
      <c r="JQX751" s="479"/>
      <c r="JQY751" s="479"/>
      <c r="JQZ751" s="479"/>
      <c r="JRA751" s="479"/>
      <c r="JRB751" s="479"/>
      <c r="JRC751" s="479"/>
      <c r="JRD751" s="479"/>
      <c r="JRE751" s="479"/>
      <c r="JRF751" s="479"/>
      <c r="JRG751" s="479"/>
      <c r="JRH751" s="479"/>
      <c r="JRI751" s="479"/>
      <c r="JRJ751" s="479"/>
      <c r="JRK751" s="479"/>
      <c r="JRL751" s="479"/>
      <c r="JRM751" s="479"/>
      <c r="JRN751" s="479"/>
      <c r="JRO751" s="479"/>
      <c r="JRP751" s="479"/>
      <c r="JRQ751" s="479"/>
      <c r="JRR751" s="479"/>
      <c r="JRS751" s="479"/>
      <c r="JRT751" s="479"/>
      <c r="JRU751" s="479"/>
      <c r="JRV751" s="479"/>
      <c r="JRW751" s="479"/>
      <c r="JRX751" s="479"/>
      <c r="JRY751" s="479"/>
      <c r="JRZ751" s="479"/>
      <c r="JSA751" s="479"/>
      <c r="JSB751" s="479"/>
      <c r="JSC751" s="479"/>
      <c r="JSD751" s="479"/>
      <c r="JSE751" s="479"/>
      <c r="JSF751" s="479"/>
      <c r="JSG751" s="479"/>
      <c r="JSH751" s="479"/>
      <c r="JSI751" s="479"/>
      <c r="JSJ751" s="479"/>
      <c r="JSK751" s="479"/>
      <c r="JSL751" s="479"/>
      <c r="JSM751" s="479"/>
      <c r="JSN751" s="479"/>
      <c r="JSO751" s="479"/>
      <c r="JSP751" s="479"/>
      <c r="JSQ751" s="479"/>
      <c r="JSR751" s="479"/>
      <c r="JSS751" s="479"/>
      <c r="JST751" s="479"/>
      <c r="JSU751" s="479"/>
      <c r="JSV751" s="479"/>
      <c r="JSW751" s="479"/>
      <c r="JSX751" s="479"/>
      <c r="JSY751" s="479"/>
      <c r="JSZ751" s="479"/>
      <c r="JTA751" s="479"/>
      <c r="JTB751" s="479"/>
      <c r="JTC751" s="479"/>
      <c r="JTD751" s="479"/>
      <c r="JTE751" s="479"/>
      <c r="JTF751" s="479"/>
      <c r="JTG751" s="479"/>
      <c r="JTH751" s="479"/>
      <c r="JTI751" s="479"/>
      <c r="JTJ751" s="479"/>
      <c r="JTK751" s="479"/>
      <c r="JTL751" s="479"/>
      <c r="JTM751" s="479"/>
      <c r="JTN751" s="479"/>
      <c r="JTO751" s="479"/>
      <c r="JTP751" s="479"/>
      <c r="JTQ751" s="479"/>
      <c r="JTR751" s="479"/>
      <c r="JTS751" s="479"/>
      <c r="JTT751" s="479"/>
      <c r="JTU751" s="479"/>
      <c r="JTV751" s="479"/>
      <c r="JTW751" s="479"/>
      <c r="JTX751" s="479"/>
      <c r="JTY751" s="479"/>
      <c r="JTZ751" s="479"/>
      <c r="JUA751" s="479"/>
      <c r="JUB751" s="479"/>
      <c r="JUC751" s="479"/>
      <c r="JUD751" s="479"/>
      <c r="JUE751" s="479"/>
      <c r="JUF751" s="479"/>
      <c r="JUG751" s="479"/>
      <c r="JUH751" s="479"/>
      <c r="JUI751" s="479"/>
      <c r="JUJ751" s="479"/>
      <c r="JUK751" s="479"/>
      <c r="JUL751" s="479"/>
      <c r="JUM751" s="479"/>
      <c r="JUN751" s="479"/>
      <c r="JUO751" s="479"/>
      <c r="JUP751" s="479"/>
      <c r="JUQ751" s="479"/>
      <c r="JUR751" s="479"/>
      <c r="JUS751" s="479"/>
      <c r="JUT751" s="479"/>
      <c r="JUU751" s="479"/>
      <c r="JUV751" s="479"/>
      <c r="JUW751" s="479"/>
      <c r="JUX751" s="479"/>
      <c r="JUY751" s="479"/>
      <c r="JUZ751" s="479"/>
      <c r="JVA751" s="479"/>
      <c r="JVB751" s="479"/>
      <c r="JVC751" s="479"/>
      <c r="JVD751" s="479"/>
      <c r="JVE751" s="479"/>
      <c r="JVF751" s="479"/>
      <c r="JVG751" s="479"/>
      <c r="JVH751" s="479"/>
      <c r="JVI751" s="479"/>
      <c r="JVJ751" s="479"/>
      <c r="JVK751" s="479"/>
      <c r="JVL751" s="479"/>
      <c r="JVM751" s="479"/>
      <c r="JVN751" s="479"/>
      <c r="JVO751" s="479"/>
      <c r="JVP751" s="479"/>
      <c r="JVQ751" s="479"/>
      <c r="JVR751" s="479"/>
      <c r="JVS751" s="479"/>
      <c r="JVT751" s="479"/>
      <c r="JVU751" s="479"/>
      <c r="JVV751" s="479"/>
      <c r="JVW751" s="479"/>
      <c r="JVX751" s="479"/>
      <c r="JVY751" s="479"/>
      <c r="JVZ751" s="479"/>
      <c r="JWA751" s="479"/>
      <c r="JWB751" s="479"/>
      <c r="JWC751" s="479"/>
      <c r="JWD751" s="479"/>
      <c r="JWE751" s="479"/>
      <c r="JWF751" s="479"/>
      <c r="JWG751" s="479"/>
      <c r="JWH751" s="479"/>
      <c r="JWI751" s="479"/>
      <c r="JWJ751" s="479"/>
      <c r="JWK751" s="479"/>
      <c r="JWL751" s="479"/>
      <c r="JWM751" s="479"/>
      <c r="JWN751" s="479"/>
      <c r="JWO751" s="479"/>
      <c r="JWP751" s="479"/>
      <c r="JWQ751" s="479"/>
      <c r="JWR751" s="479"/>
      <c r="JWS751" s="479"/>
      <c r="JWT751" s="479"/>
      <c r="JWU751" s="479"/>
      <c r="JWV751" s="479"/>
      <c r="JWW751" s="479"/>
      <c r="JWX751" s="479"/>
      <c r="JWY751" s="479"/>
      <c r="JWZ751" s="479"/>
      <c r="JXA751" s="479"/>
      <c r="JXB751" s="479"/>
      <c r="JXC751" s="479"/>
      <c r="JXD751" s="479"/>
      <c r="JXE751" s="479"/>
      <c r="JXF751" s="479"/>
      <c r="JXG751" s="479"/>
      <c r="JXH751" s="479"/>
      <c r="JXI751" s="479"/>
      <c r="JXJ751" s="479"/>
      <c r="JXK751" s="479"/>
      <c r="JXL751" s="479"/>
      <c r="JXM751" s="479"/>
      <c r="JXN751" s="479"/>
      <c r="JXO751" s="479"/>
      <c r="JXP751" s="479"/>
      <c r="JXQ751" s="479"/>
      <c r="JXR751" s="479"/>
      <c r="JXS751" s="479"/>
      <c r="JXT751" s="479"/>
      <c r="JXU751" s="479"/>
      <c r="JXV751" s="479"/>
      <c r="JXW751" s="479"/>
      <c r="JXX751" s="479"/>
      <c r="JXY751" s="479"/>
      <c r="JXZ751" s="479"/>
      <c r="JYA751" s="479"/>
      <c r="JYB751" s="479"/>
      <c r="JYC751" s="479"/>
      <c r="JYD751" s="479"/>
      <c r="JYE751" s="479"/>
      <c r="JYF751" s="479"/>
      <c r="JYG751" s="479"/>
      <c r="JYH751" s="479"/>
      <c r="JYI751" s="479"/>
      <c r="JYJ751" s="479"/>
      <c r="JYK751" s="479"/>
      <c r="JYL751" s="479"/>
      <c r="JYM751" s="479"/>
      <c r="JYN751" s="479"/>
      <c r="JYO751" s="479"/>
      <c r="JYP751" s="479"/>
      <c r="JYQ751" s="479"/>
      <c r="JYR751" s="479"/>
      <c r="JYS751" s="479"/>
      <c r="JYT751" s="479"/>
      <c r="JYU751" s="479"/>
      <c r="JYV751" s="479"/>
      <c r="JYW751" s="479"/>
      <c r="JYX751" s="479"/>
      <c r="JYY751" s="479"/>
      <c r="JYZ751" s="479"/>
      <c r="JZA751" s="479"/>
      <c r="JZB751" s="479"/>
      <c r="JZC751" s="479"/>
      <c r="JZD751" s="479"/>
      <c r="JZE751" s="479"/>
      <c r="JZF751" s="479"/>
      <c r="JZG751" s="479"/>
      <c r="JZH751" s="479"/>
      <c r="JZI751" s="479"/>
      <c r="JZJ751" s="479"/>
      <c r="JZK751" s="479"/>
      <c r="JZL751" s="479"/>
      <c r="JZM751" s="479"/>
      <c r="JZN751" s="479"/>
      <c r="JZO751" s="479"/>
      <c r="JZP751" s="479"/>
      <c r="JZQ751" s="479"/>
      <c r="JZR751" s="479"/>
      <c r="JZS751" s="479"/>
      <c r="JZT751" s="479"/>
      <c r="JZU751" s="479"/>
      <c r="JZV751" s="479"/>
      <c r="JZW751" s="479"/>
      <c r="JZX751" s="479"/>
      <c r="JZY751" s="479"/>
      <c r="JZZ751" s="479"/>
      <c r="KAA751" s="479"/>
      <c r="KAB751" s="479"/>
      <c r="KAC751" s="479"/>
      <c r="KAD751" s="479"/>
      <c r="KAE751" s="479"/>
      <c r="KAF751" s="479"/>
      <c r="KAG751" s="479"/>
      <c r="KAH751" s="479"/>
      <c r="KAI751" s="479"/>
      <c r="KAJ751" s="479"/>
      <c r="KAK751" s="479"/>
      <c r="KAL751" s="479"/>
      <c r="KAM751" s="479"/>
      <c r="KAN751" s="479"/>
      <c r="KAO751" s="479"/>
      <c r="KAP751" s="479"/>
      <c r="KAQ751" s="479"/>
      <c r="KAR751" s="479"/>
      <c r="KAS751" s="479"/>
      <c r="KAT751" s="479"/>
      <c r="KAU751" s="479"/>
      <c r="KAV751" s="479"/>
      <c r="KAW751" s="479"/>
      <c r="KAX751" s="479"/>
      <c r="KAY751" s="479"/>
      <c r="KAZ751" s="479"/>
      <c r="KBA751" s="479"/>
      <c r="KBB751" s="479"/>
      <c r="KBC751" s="479"/>
      <c r="KBD751" s="479"/>
      <c r="KBE751" s="479"/>
      <c r="KBF751" s="479"/>
      <c r="KBG751" s="479"/>
      <c r="KBH751" s="479"/>
      <c r="KBI751" s="479"/>
      <c r="KBJ751" s="479"/>
      <c r="KBK751" s="479"/>
      <c r="KBL751" s="479"/>
      <c r="KBM751" s="479"/>
      <c r="KBN751" s="479"/>
      <c r="KBO751" s="479"/>
      <c r="KBP751" s="479"/>
      <c r="KBQ751" s="479"/>
      <c r="KBR751" s="479"/>
      <c r="KBS751" s="479"/>
      <c r="KBT751" s="479"/>
      <c r="KBU751" s="479"/>
      <c r="KBV751" s="479"/>
      <c r="KBW751" s="479"/>
      <c r="KBX751" s="479"/>
      <c r="KBY751" s="479"/>
      <c r="KBZ751" s="479"/>
      <c r="KCA751" s="479"/>
      <c r="KCB751" s="479"/>
      <c r="KCC751" s="479"/>
      <c r="KCD751" s="479"/>
      <c r="KCE751" s="479"/>
      <c r="KCF751" s="479"/>
      <c r="KCG751" s="479"/>
      <c r="KCH751" s="479"/>
      <c r="KCI751" s="479"/>
      <c r="KCJ751" s="479"/>
      <c r="KCK751" s="479"/>
      <c r="KCL751" s="479"/>
      <c r="KCM751" s="479"/>
      <c r="KCN751" s="479"/>
      <c r="KCO751" s="479"/>
      <c r="KCP751" s="479"/>
      <c r="KCQ751" s="479"/>
      <c r="KCR751" s="479"/>
      <c r="KCS751" s="479"/>
      <c r="KCT751" s="479"/>
      <c r="KCU751" s="479"/>
      <c r="KCV751" s="479"/>
      <c r="KCW751" s="479"/>
      <c r="KCX751" s="479"/>
      <c r="KCY751" s="479"/>
      <c r="KCZ751" s="479"/>
      <c r="KDA751" s="479"/>
      <c r="KDB751" s="479"/>
      <c r="KDC751" s="479"/>
      <c r="KDD751" s="479"/>
      <c r="KDE751" s="479"/>
      <c r="KDF751" s="479"/>
      <c r="KDG751" s="479"/>
      <c r="KDH751" s="479"/>
      <c r="KDI751" s="479"/>
      <c r="KDJ751" s="479"/>
      <c r="KDK751" s="479"/>
      <c r="KDL751" s="479"/>
      <c r="KDM751" s="479"/>
      <c r="KDN751" s="479"/>
      <c r="KDO751" s="479"/>
      <c r="KDP751" s="479"/>
      <c r="KDQ751" s="479"/>
      <c r="KDR751" s="479"/>
      <c r="KDS751" s="479"/>
      <c r="KDT751" s="479"/>
      <c r="KDU751" s="479"/>
      <c r="KDV751" s="479"/>
      <c r="KDW751" s="479"/>
      <c r="KDX751" s="479"/>
      <c r="KDY751" s="479"/>
      <c r="KDZ751" s="479"/>
      <c r="KEA751" s="479"/>
      <c r="KEB751" s="479"/>
      <c r="KEC751" s="479"/>
      <c r="KED751" s="479"/>
      <c r="KEE751" s="479"/>
      <c r="KEF751" s="479"/>
      <c r="KEG751" s="479"/>
      <c r="KEH751" s="479"/>
      <c r="KEI751" s="479"/>
      <c r="KEJ751" s="479"/>
      <c r="KEK751" s="479"/>
      <c r="KEL751" s="479"/>
      <c r="KEM751" s="479"/>
      <c r="KEN751" s="479"/>
      <c r="KEO751" s="479"/>
      <c r="KEP751" s="479"/>
      <c r="KEQ751" s="479"/>
      <c r="KER751" s="479"/>
      <c r="KES751" s="479"/>
      <c r="KET751" s="479"/>
      <c r="KEU751" s="479"/>
      <c r="KEV751" s="479"/>
      <c r="KEW751" s="479"/>
      <c r="KEX751" s="479"/>
      <c r="KEY751" s="479"/>
      <c r="KEZ751" s="479"/>
      <c r="KFA751" s="479"/>
      <c r="KFB751" s="479"/>
      <c r="KFC751" s="479"/>
      <c r="KFD751" s="479"/>
      <c r="KFE751" s="479"/>
      <c r="KFF751" s="479"/>
      <c r="KFG751" s="479"/>
      <c r="KFH751" s="479"/>
      <c r="KFI751" s="479"/>
      <c r="KFJ751" s="479"/>
      <c r="KFK751" s="479"/>
      <c r="KFL751" s="479"/>
      <c r="KFM751" s="479"/>
      <c r="KFN751" s="479"/>
      <c r="KFO751" s="479"/>
      <c r="KFP751" s="479"/>
      <c r="KFQ751" s="479"/>
      <c r="KFR751" s="479"/>
      <c r="KFS751" s="479"/>
      <c r="KFT751" s="479"/>
      <c r="KFU751" s="479"/>
      <c r="KFV751" s="479"/>
      <c r="KFW751" s="479"/>
      <c r="KFX751" s="479"/>
      <c r="KFY751" s="479"/>
      <c r="KFZ751" s="479"/>
      <c r="KGA751" s="479"/>
      <c r="KGB751" s="479"/>
      <c r="KGC751" s="479"/>
      <c r="KGD751" s="479"/>
      <c r="KGE751" s="479"/>
      <c r="KGF751" s="479"/>
      <c r="KGG751" s="479"/>
      <c r="KGH751" s="479"/>
      <c r="KGI751" s="479"/>
      <c r="KGJ751" s="479"/>
      <c r="KGK751" s="479"/>
      <c r="KGL751" s="479"/>
      <c r="KGM751" s="479"/>
      <c r="KGN751" s="479"/>
      <c r="KGO751" s="479"/>
      <c r="KGP751" s="479"/>
      <c r="KGQ751" s="479"/>
      <c r="KGR751" s="479"/>
      <c r="KGS751" s="479"/>
      <c r="KGT751" s="479"/>
      <c r="KGU751" s="479"/>
      <c r="KGV751" s="479"/>
      <c r="KGW751" s="479"/>
      <c r="KGX751" s="479"/>
      <c r="KGY751" s="479"/>
      <c r="KGZ751" s="479"/>
      <c r="KHA751" s="479"/>
      <c r="KHB751" s="479"/>
      <c r="KHC751" s="479"/>
      <c r="KHD751" s="479"/>
      <c r="KHE751" s="479"/>
      <c r="KHF751" s="479"/>
      <c r="KHG751" s="479"/>
      <c r="KHH751" s="479"/>
      <c r="KHI751" s="479"/>
      <c r="KHJ751" s="479"/>
      <c r="KHK751" s="479"/>
      <c r="KHL751" s="479"/>
      <c r="KHM751" s="479"/>
      <c r="KHN751" s="479"/>
      <c r="KHO751" s="479"/>
      <c r="KHP751" s="479"/>
      <c r="KHQ751" s="479"/>
      <c r="KHR751" s="479"/>
      <c r="KHS751" s="479"/>
      <c r="KHT751" s="479"/>
      <c r="KHU751" s="479"/>
      <c r="KHV751" s="479"/>
      <c r="KHW751" s="479"/>
      <c r="KHX751" s="479"/>
      <c r="KHY751" s="479"/>
      <c r="KHZ751" s="479"/>
      <c r="KIA751" s="479"/>
      <c r="KIB751" s="479"/>
      <c r="KIC751" s="479"/>
      <c r="KID751" s="479"/>
      <c r="KIE751" s="479"/>
      <c r="KIF751" s="479"/>
      <c r="KIG751" s="479"/>
      <c r="KIH751" s="479"/>
      <c r="KII751" s="479"/>
      <c r="KIJ751" s="479"/>
      <c r="KIK751" s="479"/>
      <c r="KIL751" s="479"/>
      <c r="KIM751" s="479"/>
      <c r="KIN751" s="479"/>
      <c r="KIO751" s="479"/>
      <c r="KIP751" s="479"/>
      <c r="KIQ751" s="479"/>
      <c r="KIR751" s="479"/>
      <c r="KIS751" s="479"/>
      <c r="KIT751" s="479"/>
      <c r="KIU751" s="479"/>
      <c r="KIV751" s="479"/>
      <c r="KIW751" s="479"/>
      <c r="KIX751" s="479"/>
      <c r="KIY751" s="479"/>
      <c r="KIZ751" s="479"/>
      <c r="KJA751" s="479"/>
      <c r="KJB751" s="479"/>
      <c r="KJC751" s="479"/>
      <c r="KJD751" s="479"/>
      <c r="KJE751" s="479"/>
      <c r="KJF751" s="479"/>
      <c r="KJG751" s="479"/>
      <c r="KJH751" s="479"/>
      <c r="KJI751" s="479"/>
      <c r="KJJ751" s="479"/>
      <c r="KJK751" s="479"/>
      <c r="KJL751" s="479"/>
      <c r="KJM751" s="479"/>
      <c r="KJN751" s="479"/>
      <c r="KJO751" s="479"/>
      <c r="KJP751" s="479"/>
      <c r="KJQ751" s="479"/>
      <c r="KJR751" s="479"/>
      <c r="KJS751" s="479"/>
      <c r="KJT751" s="479"/>
      <c r="KJU751" s="479"/>
      <c r="KJV751" s="479"/>
      <c r="KJW751" s="479"/>
      <c r="KJX751" s="479"/>
      <c r="KJY751" s="479"/>
      <c r="KJZ751" s="479"/>
      <c r="KKA751" s="479"/>
      <c r="KKB751" s="479"/>
      <c r="KKC751" s="479"/>
      <c r="KKD751" s="479"/>
      <c r="KKE751" s="479"/>
      <c r="KKF751" s="479"/>
      <c r="KKG751" s="479"/>
      <c r="KKH751" s="479"/>
      <c r="KKI751" s="479"/>
      <c r="KKJ751" s="479"/>
      <c r="KKK751" s="479"/>
      <c r="KKL751" s="479"/>
      <c r="KKM751" s="479"/>
      <c r="KKN751" s="479"/>
      <c r="KKO751" s="479"/>
      <c r="KKP751" s="479"/>
      <c r="KKQ751" s="479"/>
      <c r="KKR751" s="479"/>
      <c r="KKS751" s="479"/>
      <c r="KKT751" s="479"/>
      <c r="KKU751" s="479"/>
      <c r="KKV751" s="479"/>
      <c r="KKW751" s="479"/>
      <c r="KKX751" s="479"/>
      <c r="KKY751" s="479"/>
      <c r="KKZ751" s="479"/>
      <c r="KLA751" s="479"/>
      <c r="KLB751" s="479"/>
      <c r="KLC751" s="479"/>
      <c r="KLD751" s="479"/>
      <c r="KLE751" s="479"/>
      <c r="KLF751" s="479"/>
      <c r="KLG751" s="479"/>
      <c r="KLH751" s="479"/>
      <c r="KLI751" s="479"/>
      <c r="KLJ751" s="479"/>
      <c r="KLK751" s="479"/>
      <c r="KLL751" s="479"/>
      <c r="KLM751" s="479"/>
      <c r="KLN751" s="479"/>
      <c r="KLO751" s="479"/>
      <c r="KLP751" s="479"/>
      <c r="KLQ751" s="479"/>
      <c r="KLR751" s="479"/>
      <c r="KLS751" s="479"/>
      <c r="KLT751" s="479"/>
      <c r="KLU751" s="479"/>
      <c r="KLV751" s="479"/>
      <c r="KLW751" s="479"/>
      <c r="KLX751" s="479"/>
      <c r="KLY751" s="479"/>
      <c r="KLZ751" s="479"/>
      <c r="KMA751" s="479"/>
      <c r="KMB751" s="479"/>
      <c r="KMC751" s="479"/>
      <c r="KMD751" s="479"/>
      <c r="KME751" s="479"/>
      <c r="KMF751" s="479"/>
      <c r="KMG751" s="479"/>
      <c r="KMH751" s="479"/>
      <c r="KMI751" s="479"/>
      <c r="KMJ751" s="479"/>
      <c r="KMK751" s="479"/>
      <c r="KML751" s="479"/>
      <c r="KMM751" s="479"/>
      <c r="KMN751" s="479"/>
      <c r="KMO751" s="479"/>
      <c r="KMP751" s="479"/>
      <c r="KMQ751" s="479"/>
      <c r="KMR751" s="479"/>
      <c r="KMS751" s="479"/>
      <c r="KMT751" s="479"/>
      <c r="KMU751" s="479"/>
      <c r="KMV751" s="479"/>
      <c r="KMW751" s="479"/>
      <c r="KMX751" s="479"/>
      <c r="KMY751" s="479"/>
      <c r="KMZ751" s="479"/>
      <c r="KNA751" s="479"/>
      <c r="KNB751" s="479"/>
      <c r="KNC751" s="479"/>
      <c r="KND751" s="479"/>
      <c r="KNE751" s="479"/>
      <c r="KNF751" s="479"/>
      <c r="KNG751" s="479"/>
      <c r="KNH751" s="479"/>
      <c r="KNI751" s="479"/>
      <c r="KNJ751" s="479"/>
      <c r="KNK751" s="479"/>
      <c r="KNL751" s="479"/>
      <c r="KNM751" s="479"/>
      <c r="KNN751" s="479"/>
      <c r="KNO751" s="479"/>
      <c r="KNP751" s="479"/>
      <c r="KNQ751" s="479"/>
      <c r="KNR751" s="479"/>
      <c r="KNS751" s="479"/>
      <c r="KNT751" s="479"/>
      <c r="KNU751" s="479"/>
      <c r="KNV751" s="479"/>
      <c r="KNW751" s="479"/>
      <c r="KNX751" s="479"/>
      <c r="KNY751" s="479"/>
      <c r="KNZ751" s="479"/>
      <c r="KOA751" s="479"/>
      <c r="KOB751" s="479"/>
      <c r="KOC751" s="479"/>
      <c r="KOD751" s="479"/>
      <c r="KOE751" s="479"/>
      <c r="KOF751" s="479"/>
      <c r="KOG751" s="479"/>
      <c r="KOH751" s="479"/>
      <c r="KOI751" s="479"/>
      <c r="KOJ751" s="479"/>
      <c r="KOK751" s="479"/>
      <c r="KOL751" s="479"/>
      <c r="KOM751" s="479"/>
      <c r="KON751" s="479"/>
      <c r="KOO751" s="479"/>
      <c r="KOP751" s="479"/>
      <c r="KOQ751" s="479"/>
      <c r="KOR751" s="479"/>
      <c r="KOS751" s="479"/>
      <c r="KOT751" s="479"/>
      <c r="KOU751" s="479"/>
      <c r="KOV751" s="479"/>
      <c r="KOW751" s="479"/>
      <c r="KOX751" s="479"/>
      <c r="KOY751" s="479"/>
      <c r="KOZ751" s="479"/>
      <c r="KPA751" s="479"/>
      <c r="KPB751" s="479"/>
      <c r="KPC751" s="479"/>
      <c r="KPD751" s="479"/>
      <c r="KPE751" s="479"/>
      <c r="KPF751" s="479"/>
      <c r="KPG751" s="479"/>
      <c r="KPH751" s="479"/>
      <c r="KPI751" s="479"/>
      <c r="KPJ751" s="479"/>
      <c r="KPK751" s="479"/>
      <c r="KPL751" s="479"/>
      <c r="KPM751" s="479"/>
      <c r="KPN751" s="479"/>
      <c r="KPO751" s="479"/>
      <c r="KPP751" s="479"/>
      <c r="KPQ751" s="479"/>
      <c r="KPR751" s="479"/>
      <c r="KPS751" s="479"/>
      <c r="KPT751" s="479"/>
      <c r="KPU751" s="479"/>
      <c r="KPV751" s="479"/>
      <c r="KPW751" s="479"/>
      <c r="KPX751" s="479"/>
      <c r="KPY751" s="479"/>
      <c r="KPZ751" s="479"/>
      <c r="KQA751" s="479"/>
      <c r="KQB751" s="479"/>
      <c r="KQC751" s="479"/>
      <c r="KQD751" s="479"/>
      <c r="KQE751" s="479"/>
      <c r="KQF751" s="479"/>
      <c r="KQG751" s="479"/>
      <c r="KQH751" s="479"/>
      <c r="KQI751" s="479"/>
      <c r="KQJ751" s="479"/>
      <c r="KQK751" s="479"/>
      <c r="KQL751" s="479"/>
      <c r="KQM751" s="479"/>
      <c r="KQN751" s="479"/>
      <c r="KQO751" s="479"/>
      <c r="KQP751" s="479"/>
      <c r="KQQ751" s="479"/>
      <c r="KQR751" s="479"/>
      <c r="KQS751" s="479"/>
      <c r="KQT751" s="479"/>
      <c r="KQU751" s="479"/>
      <c r="KQV751" s="479"/>
      <c r="KQW751" s="479"/>
      <c r="KQX751" s="479"/>
      <c r="KQY751" s="479"/>
      <c r="KQZ751" s="479"/>
      <c r="KRA751" s="479"/>
      <c r="KRB751" s="479"/>
      <c r="KRC751" s="479"/>
      <c r="KRD751" s="479"/>
      <c r="KRE751" s="479"/>
      <c r="KRF751" s="479"/>
      <c r="KRG751" s="479"/>
      <c r="KRH751" s="479"/>
      <c r="KRI751" s="479"/>
      <c r="KRJ751" s="479"/>
      <c r="KRK751" s="479"/>
      <c r="KRL751" s="479"/>
      <c r="KRM751" s="479"/>
      <c r="KRN751" s="479"/>
      <c r="KRO751" s="479"/>
      <c r="KRP751" s="479"/>
      <c r="KRQ751" s="479"/>
      <c r="KRR751" s="479"/>
      <c r="KRS751" s="479"/>
      <c r="KRT751" s="479"/>
      <c r="KRU751" s="479"/>
      <c r="KRV751" s="479"/>
      <c r="KRW751" s="479"/>
      <c r="KRX751" s="479"/>
      <c r="KRY751" s="479"/>
      <c r="KRZ751" s="479"/>
      <c r="KSA751" s="479"/>
      <c r="KSB751" s="479"/>
      <c r="KSC751" s="479"/>
      <c r="KSD751" s="479"/>
      <c r="KSE751" s="479"/>
      <c r="KSF751" s="479"/>
      <c r="KSG751" s="479"/>
      <c r="KSH751" s="479"/>
      <c r="KSI751" s="479"/>
      <c r="KSJ751" s="479"/>
      <c r="KSK751" s="479"/>
      <c r="KSL751" s="479"/>
      <c r="KSM751" s="479"/>
      <c r="KSN751" s="479"/>
      <c r="KSO751" s="479"/>
      <c r="KSP751" s="479"/>
      <c r="KSQ751" s="479"/>
      <c r="KSR751" s="479"/>
      <c r="KSS751" s="479"/>
      <c r="KST751" s="479"/>
      <c r="KSU751" s="479"/>
      <c r="KSV751" s="479"/>
      <c r="KSW751" s="479"/>
      <c r="KSX751" s="479"/>
      <c r="KSY751" s="479"/>
      <c r="KSZ751" s="479"/>
      <c r="KTA751" s="479"/>
      <c r="KTB751" s="479"/>
      <c r="KTC751" s="479"/>
      <c r="KTD751" s="479"/>
      <c r="KTE751" s="479"/>
      <c r="KTF751" s="479"/>
      <c r="KTG751" s="479"/>
      <c r="KTH751" s="479"/>
      <c r="KTI751" s="479"/>
      <c r="KTJ751" s="479"/>
      <c r="KTK751" s="479"/>
      <c r="KTL751" s="479"/>
      <c r="KTM751" s="479"/>
      <c r="KTN751" s="479"/>
      <c r="KTO751" s="479"/>
      <c r="KTP751" s="479"/>
      <c r="KTQ751" s="479"/>
      <c r="KTR751" s="479"/>
      <c r="KTS751" s="479"/>
      <c r="KTT751" s="479"/>
      <c r="KTU751" s="479"/>
      <c r="KTV751" s="479"/>
      <c r="KTW751" s="479"/>
      <c r="KTX751" s="479"/>
      <c r="KTY751" s="479"/>
      <c r="KTZ751" s="479"/>
      <c r="KUA751" s="479"/>
      <c r="KUB751" s="479"/>
      <c r="KUC751" s="479"/>
      <c r="KUD751" s="479"/>
      <c r="KUE751" s="479"/>
      <c r="KUF751" s="479"/>
      <c r="KUG751" s="479"/>
      <c r="KUH751" s="479"/>
      <c r="KUI751" s="479"/>
      <c r="KUJ751" s="479"/>
      <c r="KUK751" s="479"/>
      <c r="KUL751" s="479"/>
      <c r="KUM751" s="479"/>
      <c r="KUN751" s="479"/>
      <c r="KUO751" s="479"/>
      <c r="KUP751" s="479"/>
      <c r="KUQ751" s="479"/>
      <c r="KUR751" s="479"/>
      <c r="KUS751" s="479"/>
      <c r="KUT751" s="479"/>
      <c r="KUU751" s="479"/>
      <c r="KUV751" s="479"/>
      <c r="KUW751" s="479"/>
      <c r="KUX751" s="479"/>
      <c r="KUY751" s="479"/>
      <c r="KUZ751" s="479"/>
      <c r="KVA751" s="479"/>
      <c r="KVB751" s="479"/>
      <c r="KVC751" s="479"/>
      <c r="KVD751" s="479"/>
      <c r="KVE751" s="479"/>
      <c r="KVF751" s="479"/>
      <c r="KVG751" s="479"/>
      <c r="KVH751" s="479"/>
      <c r="KVI751" s="479"/>
      <c r="KVJ751" s="479"/>
      <c r="KVK751" s="479"/>
      <c r="KVL751" s="479"/>
      <c r="KVM751" s="479"/>
      <c r="KVN751" s="479"/>
      <c r="KVO751" s="479"/>
      <c r="KVP751" s="479"/>
      <c r="KVQ751" s="479"/>
      <c r="KVR751" s="479"/>
      <c r="KVS751" s="479"/>
      <c r="KVT751" s="479"/>
      <c r="KVU751" s="479"/>
      <c r="KVV751" s="479"/>
      <c r="KVW751" s="479"/>
      <c r="KVX751" s="479"/>
      <c r="KVY751" s="479"/>
      <c r="KVZ751" s="479"/>
      <c r="KWA751" s="479"/>
      <c r="KWB751" s="479"/>
      <c r="KWC751" s="479"/>
      <c r="KWD751" s="479"/>
      <c r="KWE751" s="479"/>
      <c r="KWF751" s="479"/>
      <c r="KWG751" s="479"/>
      <c r="KWH751" s="479"/>
      <c r="KWI751" s="479"/>
      <c r="KWJ751" s="479"/>
      <c r="KWK751" s="479"/>
      <c r="KWL751" s="479"/>
      <c r="KWM751" s="479"/>
      <c r="KWN751" s="479"/>
      <c r="KWO751" s="479"/>
      <c r="KWP751" s="479"/>
      <c r="KWQ751" s="479"/>
      <c r="KWR751" s="479"/>
      <c r="KWS751" s="479"/>
      <c r="KWT751" s="479"/>
      <c r="KWU751" s="479"/>
      <c r="KWV751" s="479"/>
      <c r="KWW751" s="479"/>
      <c r="KWX751" s="479"/>
      <c r="KWY751" s="479"/>
      <c r="KWZ751" s="479"/>
      <c r="KXA751" s="479"/>
      <c r="KXB751" s="479"/>
      <c r="KXC751" s="479"/>
      <c r="KXD751" s="479"/>
      <c r="KXE751" s="479"/>
      <c r="KXF751" s="479"/>
      <c r="KXG751" s="479"/>
      <c r="KXH751" s="479"/>
      <c r="KXI751" s="479"/>
      <c r="KXJ751" s="479"/>
      <c r="KXK751" s="479"/>
      <c r="KXL751" s="479"/>
      <c r="KXM751" s="479"/>
      <c r="KXN751" s="479"/>
      <c r="KXO751" s="479"/>
      <c r="KXP751" s="479"/>
      <c r="KXQ751" s="479"/>
      <c r="KXR751" s="479"/>
      <c r="KXS751" s="479"/>
      <c r="KXT751" s="479"/>
      <c r="KXU751" s="479"/>
      <c r="KXV751" s="479"/>
      <c r="KXW751" s="479"/>
      <c r="KXX751" s="479"/>
      <c r="KXY751" s="479"/>
      <c r="KXZ751" s="479"/>
      <c r="KYA751" s="479"/>
      <c r="KYB751" s="479"/>
      <c r="KYC751" s="479"/>
      <c r="KYD751" s="479"/>
      <c r="KYE751" s="479"/>
      <c r="KYF751" s="479"/>
      <c r="KYG751" s="479"/>
      <c r="KYH751" s="479"/>
      <c r="KYI751" s="479"/>
      <c r="KYJ751" s="479"/>
      <c r="KYK751" s="479"/>
      <c r="KYL751" s="479"/>
      <c r="KYM751" s="479"/>
      <c r="KYN751" s="479"/>
      <c r="KYO751" s="479"/>
      <c r="KYP751" s="479"/>
      <c r="KYQ751" s="479"/>
      <c r="KYR751" s="479"/>
      <c r="KYS751" s="479"/>
      <c r="KYT751" s="479"/>
      <c r="KYU751" s="479"/>
      <c r="KYV751" s="479"/>
      <c r="KYW751" s="479"/>
      <c r="KYX751" s="479"/>
      <c r="KYY751" s="479"/>
      <c r="KYZ751" s="479"/>
      <c r="KZA751" s="479"/>
      <c r="KZB751" s="479"/>
      <c r="KZC751" s="479"/>
      <c r="KZD751" s="479"/>
      <c r="KZE751" s="479"/>
      <c r="KZF751" s="479"/>
      <c r="KZG751" s="479"/>
      <c r="KZH751" s="479"/>
      <c r="KZI751" s="479"/>
      <c r="KZJ751" s="479"/>
      <c r="KZK751" s="479"/>
      <c r="KZL751" s="479"/>
      <c r="KZM751" s="479"/>
      <c r="KZN751" s="479"/>
      <c r="KZO751" s="479"/>
      <c r="KZP751" s="479"/>
      <c r="KZQ751" s="479"/>
      <c r="KZR751" s="479"/>
      <c r="KZS751" s="479"/>
      <c r="KZT751" s="479"/>
      <c r="KZU751" s="479"/>
      <c r="KZV751" s="479"/>
      <c r="KZW751" s="479"/>
      <c r="KZX751" s="479"/>
      <c r="KZY751" s="479"/>
      <c r="KZZ751" s="479"/>
      <c r="LAA751" s="479"/>
      <c r="LAB751" s="479"/>
      <c r="LAC751" s="479"/>
      <c r="LAD751" s="479"/>
      <c r="LAE751" s="479"/>
      <c r="LAF751" s="479"/>
      <c r="LAG751" s="479"/>
      <c r="LAH751" s="479"/>
      <c r="LAI751" s="479"/>
      <c r="LAJ751" s="479"/>
      <c r="LAK751" s="479"/>
      <c r="LAL751" s="479"/>
      <c r="LAM751" s="479"/>
      <c r="LAN751" s="479"/>
      <c r="LAO751" s="479"/>
      <c r="LAP751" s="479"/>
      <c r="LAQ751" s="479"/>
      <c r="LAR751" s="479"/>
      <c r="LAS751" s="479"/>
      <c r="LAT751" s="479"/>
      <c r="LAU751" s="479"/>
      <c r="LAV751" s="479"/>
      <c r="LAW751" s="479"/>
      <c r="LAX751" s="479"/>
      <c r="LAY751" s="479"/>
      <c r="LAZ751" s="479"/>
      <c r="LBA751" s="479"/>
      <c r="LBB751" s="479"/>
      <c r="LBC751" s="479"/>
      <c r="LBD751" s="479"/>
      <c r="LBE751" s="479"/>
      <c r="LBF751" s="479"/>
      <c r="LBG751" s="479"/>
      <c r="LBH751" s="479"/>
      <c r="LBI751" s="479"/>
      <c r="LBJ751" s="479"/>
      <c r="LBK751" s="479"/>
      <c r="LBL751" s="479"/>
      <c r="LBM751" s="479"/>
      <c r="LBN751" s="479"/>
      <c r="LBO751" s="479"/>
      <c r="LBP751" s="479"/>
      <c r="LBQ751" s="479"/>
      <c r="LBR751" s="479"/>
      <c r="LBS751" s="479"/>
      <c r="LBT751" s="479"/>
      <c r="LBU751" s="479"/>
      <c r="LBV751" s="479"/>
      <c r="LBW751" s="479"/>
      <c r="LBX751" s="479"/>
      <c r="LBY751" s="479"/>
      <c r="LBZ751" s="479"/>
      <c r="LCA751" s="479"/>
      <c r="LCB751" s="479"/>
      <c r="LCC751" s="479"/>
      <c r="LCD751" s="479"/>
      <c r="LCE751" s="479"/>
      <c r="LCF751" s="479"/>
      <c r="LCG751" s="479"/>
      <c r="LCH751" s="479"/>
      <c r="LCI751" s="479"/>
      <c r="LCJ751" s="479"/>
      <c r="LCK751" s="479"/>
      <c r="LCL751" s="479"/>
      <c r="LCM751" s="479"/>
      <c r="LCN751" s="479"/>
      <c r="LCO751" s="479"/>
      <c r="LCP751" s="479"/>
      <c r="LCQ751" s="479"/>
      <c r="LCR751" s="479"/>
      <c r="LCS751" s="479"/>
      <c r="LCT751" s="479"/>
      <c r="LCU751" s="479"/>
      <c r="LCV751" s="479"/>
      <c r="LCW751" s="479"/>
      <c r="LCX751" s="479"/>
      <c r="LCY751" s="479"/>
      <c r="LCZ751" s="479"/>
      <c r="LDA751" s="479"/>
      <c r="LDB751" s="479"/>
      <c r="LDC751" s="479"/>
      <c r="LDD751" s="479"/>
      <c r="LDE751" s="479"/>
      <c r="LDF751" s="479"/>
      <c r="LDG751" s="479"/>
      <c r="LDH751" s="479"/>
      <c r="LDI751" s="479"/>
      <c r="LDJ751" s="479"/>
      <c r="LDK751" s="479"/>
      <c r="LDL751" s="479"/>
      <c r="LDM751" s="479"/>
      <c r="LDN751" s="479"/>
      <c r="LDO751" s="479"/>
      <c r="LDP751" s="479"/>
      <c r="LDQ751" s="479"/>
      <c r="LDR751" s="479"/>
      <c r="LDS751" s="479"/>
      <c r="LDT751" s="479"/>
      <c r="LDU751" s="479"/>
      <c r="LDV751" s="479"/>
      <c r="LDW751" s="479"/>
      <c r="LDX751" s="479"/>
      <c r="LDY751" s="479"/>
      <c r="LDZ751" s="479"/>
      <c r="LEA751" s="479"/>
      <c r="LEB751" s="479"/>
      <c r="LEC751" s="479"/>
      <c r="LED751" s="479"/>
      <c r="LEE751" s="479"/>
      <c r="LEF751" s="479"/>
      <c r="LEG751" s="479"/>
      <c r="LEH751" s="479"/>
      <c r="LEI751" s="479"/>
      <c r="LEJ751" s="479"/>
      <c r="LEK751" s="479"/>
      <c r="LEL751" s="479"/>
      <c r="LEM751" s="479"/>
      <c r="LEN751" s="479"/>
      <c r="LEO751" s="479"/>
      <c r="LEP751" s="479"/>
      <c r="LEQ751" s="479"/>
      <c r="LER751" s="479"/>
      <c r="LES751" s="479"/>
      <c r="LET751" s="479"/>
      <c r="LEU751" s="479"/>
      <c r="LEV751" s="479"/>
      <c r="LEW751" s="479"/>
      <c r="LEX751" s="479"/>
      <c r="LEY751" s="479"/>
      <c r="LEZ751" s="479"/>
      <c r="LFA751" s="479"/>
      <c r="LFB751" s="479"/>
      <c r="LFC751" s="479"/>
      <c r="LFD751" s="479"/>
      <c r="LFE751" s="479"/>
      <c r="LFF751" s="479"/>
      <c r="LFG751" s="479"/>
      <c r="LFH751" s="479"/>
      <c r="LFI751" s="479"/>
      <c r="LFJ751" s="479"/>
      <c r="LFK751" s="479"/>
      <c r="LFL751" s="479"/>
      <c r="LFM751" s="479"/>
      <c r="LFN751" s="479"/>
      <c r="LFO751" s="479"/>
      <c r="LFP751" s="479"/>
      <c r="LFQ751" s="479"/>
      <c r="LFR751" s="479"/>
      <c r="LFS751" s="479"/>
      <c r="LFT751" s="479"/>
      <c r="LFU751" s="479"/>
      <c r="LFV751" s="479"/>
      <c r="LFW751" s="479"/>
      <c r="LFX751" s="479"/>
      <c r="LFY751" s="479"/>
      <c r="LFZ751" s="479"/>
      <c r="LGA751" s="479"/>
      <c r="LGB751" s="479"/>
      <c r="LGC751" s="479"/>
      <c r="LGD751" s="479"/>
      <c r="LGE751" s="479"/>
      <c r="LGF751" s="479"/>
      <c r="LGG751" s="479"/>
      <c r="LGH751" s="479"/>
      <c r="LGI751" s="479"/>
      <c r="LGJ751" s="479"/>
      <c r="LGK751" s="479"/>
      <c r="LGL751" s="479"/>
      <c r="LGM751" s="479"/>
      <c r="LGN751" s="479"/>
      <c r="LGO751" s="479"/>
      <c r="LGP751" s="479"/>
      <c r="LGQ751" s="479"/>
      <c r="LGR751" s="479"/>
      <c r="LGS751" s="479"/>
      <c r="LGT751" s="479"/>
      <c r="LGU751" s="479"/>
      <c r="LGV751" s="479"/>
      <c r="LGW751" s="479"/>
      <c r="LGX751" s="479"/>
      <c r="LGY751" s="479"/>
      <c r="LGZ751" s="479"/>
      <c r="LHA751" s="479"/>
      <c r="LHB751" s="479"/>
      <c r="LHC751" s="479"/>
      <c r="LHD751" s="479"/>
      <c r="LHE751" s="479"/>
      <c r="LHF751" s="479"/>
      <c r="LHG751" s="479"/>
      <c r="LHH751" s="479"/>
      <c r="LHI751" s="479"/>
      <c r="LHJ751" s="479"/>
      <c r="LHK751" s="479"/>
      <c r="LHL751" s="479"/>
      <c r="LHM751" s="479"/>
      <c r="LHN751" s="479"/>
      <c r="LHO751" s="479"/>
      <c r="LHP751" s="479"/>
      <c r="LHQ751" s="479"/>
      <c r="LHR751" s="479"/>
      <c r="LHS751" s="479"/>
      <c r="LHT751" s="479"/>
      <c r="LHU751" s="479"/>
      <c r="LHV751" s="479"/>
      <c r="LHW751" s="479"/>
      <c r="LHX751" s="479"/>
      <c r="LHY751" s="479"/>
      <c r="LHZ751" s="479"/>
      <c r="LIA751" s="479"/>
      <c r="LIB751" s="479"/>
      <c r="LIC751" s="479"/>
      <c r="LID751" s="479"/>
      <c r="LIE751" s="479"/>
      <c r="LIF751" s="479"/>
      <c r="LIG751" s="479"/>
      <c r="LIH751" s="479"/>
      <c r="LII751" s="479"/>
      <c r="LIJ751" s="479"/>
      <c r="LIK751" s="479"/>
      <c r="LIL751" s="479"/>
      <c r="LIM751" s="479"/>
      <c r="LIN751" s="479"/>
      <c r="LIO751" s="479"/>
      <c r="LIP751" s="479"/>
      <c r="LIQ751" s="479"/>
      <c r="LIR751" s="479"/>
      <c r="LIS751" s="479"/>
      <c r="LIT751" s="479"/>
      <c r="LIU751" s="479"/>
      <c r="LIV751" s="479"/>
      <c r="LIW751" s="479"/>
      <c r="LIX751" s="479"/>
      <c r="LIY751" s="479"/>
      <c r="LIZ751" s="479"/>
      <c r="LJA751" s="479"/>
      <c r="LJB751" s="479"/>
      <c r="LJC751" s="479"/>
      <c r="LJD751" s="479"/>
      <c r="LJE751" s="479"/>
      <c r="LJF751" s="479"/>
      <c r="LJG751" s="479"/>
      <c r="LJH751" s="479"/>
      <c r="LJI751" s="479"/>
      <c r="LJJ751" s="479"/>
      <c r="LJK751" s="479"/>
      <c r="LJL751" s="479"/>
      <c r="LJM751" s="479"/>
      <c r="LJN751" s="479"/>
      <c r="LJO751" s="479"/>
      <c r="LJP751" s="479"/>
      <c r="LJQ751" s="479"/>
      <c r="LJR751" s="479"/>
      <c r="LJS751" s="479"/>
      <c r="LJT751" s="479"/>
      <c r="LJU751" s="479"/>
      <c r="LJV751" s="479"/>
      <c r="LJW751" s="479"/>
      <c r="LJX751" s="479"/>
      <c r="LJY751" s="479"/>
      <c r="LJZ751" s="479"/>
      <c r="LKA751" s="479"/>
      <c r="LKB751" s="479"/>
      <c r="LKC751" s="479"/>
      <c r="LKD751" s="479"/>
      <c r="LKE751" s="479"/>
      <c r="LKF751" s="479"/>
      <c r="LKG751" s="479"/>
      <c r="LKH751" s="479"/>
      <c r="LKI751" s="479"/>
      <c r="LKJ751" s="479"/>
      <c r="LKK751" s="479"/>
      <c r="LKL751" s="479"/>
      <c r="LKM751" s="479"/>
      <c r="LKN751" s="479"/>
      <c r="LKO751" s="479"/>
      <c r="LKP751" s="479"/>
      <c r="LKQ751" s="479"/>
      <c r="LKR751" s="479"/>
      <c r="LKS751" s="479"/>
      <c r="LKT751" s="479"/>
      <c r="LKU751" s="479"/>
      <c r="LKV751" s="479"/>
      <c r="LKW751" s="479"/>
      <c r="LKX751" s="479"/>
      <c r="LKY751" s="479"/>
      <c r="LKZ751" s="479"/>
      <c r="LLA751" s="479"/>
      <c r="LLB751" s="479"/>
      <c r="LLC751" s="479"/>
      <c r="LLD751" s="479"/>
      <c r="LLE751" s="479"/>
      <c r="LLF751" s="479"/>
      <c r="LLG751" s="479"/>
      <c r="LLH751" s="479"/>
      <c r="LLI751" s="479"/>
      <c r="LLJ751" s="479"/>
      <c r="LLK751" s="479"/>
      <c r="LLL751" s="479"/>
      <c r="LLM751" s="479"/>
      <c r="LLN751" s="479"/>
      <c r="LLO751" s="479"/>
      <c r="LLP751" s="479"/>
      <c r="LLQ751" s="479"/>
      <c r="LLR751" s="479"/>
      <c r="LLS751" s="479"/>
      <c r="LLT751" s="479"/>
      <c r="LLU751" s="479"/>
      <c r="LLV751" s="479"/>
      <c r="LLW751" s="479"/>
      <c r="LLX751" s="479"/>
      <c r="LLY751" s="479"/>
      <c r="LLZ751" s="479"/>
      <c r="LMA751" s="479"/>
      <c r="LMB751" s="479"/>
      <c r="LMC751" s="479"/>
      <c r="LMD751" s="479"/>
      <c r="LME751" s="479"/>
      <c r="LMF751" s="479"/>
      <c r="LMG751" s="479"/>
      <c r="LMH751" s="479"/>
      <c r="LMI751" s="479"/>
      <c r="LMJ751" s="479"/>
      <c r="LMK751" s="479"/>
      <c r="LML751" s="479"/>
      <c r="LMM751" s="479"/>
      <c r="LMN751" s="479"/>
      <c r="LMO751" s="479"/>
      <c r="LMP751" s="479"/>
      <c r="LMQ751" s="479"/>
      <c r="LMR751" s="479"/>
      <c r="LMS751" s="479"/>
      <c r="LMT751" s="479"/>
      <c r="LMU751" s="479"/>
      <c r="LMV751" s="479"/>
      <c r="LMW751" s="479"/>
      <c r="LMX751" s="479"/>
      <c r="LMY751" s="479"/>
      <c r="LMZ751" s="479"/>
      <c r="LNA751" s="479"/>
      <c r="LNB751" s="479"/>
      <c r="LNC751" s="479"/>
      <c r="LND751" s="479"/>
      <c r="LNE751" s="479"/>
      <c r="LNF751" s="479"/>
      <c r="LNG751" s="479"/>
      <c r="LNH751" s="479"/>
      <c r="LNI751" s="479"/>
      <c r="LNJ751" s="479"/>
      <c r="LNK751" s="479"/>
      <c r="LNL751" s="479"/>
      <c r="LNM751" s="479"/>
      <c r="LNN751" s="479"/>
      <c r="LNO751" s="479"/>
      <c r="LNP751" s="479"/>
      <c r="LNQ751" s="479"/>
      <c r="LNR751" s="479"/>
      <c r="LNS751" s="479"/>
      <c r="LNT751" s="479"/>
      <c r="LNU751" s="479"/>
      <c r="LNV751" s="479"/>
      <c r="LNW751" s="479"/>
      <c r="LNX751" s="479"/>
      <c r="LNY751" s="479"/>
      <c r="LNZ751" s="479"/>
      <c r="LOA751" s="479"/>
      <c r="LOB751" s="479"/>
      <c r="LOC751" s="479"/>
      <c r="LOD751" s="479"/>
      <c r="LOE751" s="479"/>
      <c r="LOF751" s="479"/>
      <c r="LOG751" s="479"/>
      <c r="LOH751" s="479"/>
      <c r="LOI751" s="479"/>
      <c r="LOJ751" s="479"/>
      <c r="LOK751" s="479"/>
      <c r="LOL751" s="479"/>
      <c r="LOM751" s="479"/>
      <c r="LON751" s="479"/>
      <c r="LOO751" s="479"/>
      <c r="LOP751" s="479"/>
      <c r="LOQ751" s="479"/>
      <c r="LOR751" s="479"/>
      <c r="LOS751" s="479"/>
      <c r="LOT751" s="479"/>
      <c r="LOU751" s="479"/>
      <c r="LOV751" s="479"/>
      <c r="LOW751" s="479"/>
      <c r="LOX751" s="479"/>
      <c r="LOY751" s="479"/>
      <c r="LOZ751" s="479"/>
      <c r="LPA751" s="479"/>
      <c r="LPB751" s="479"/>
      <c r="LPC751" s="479"/>
      <c r="LPD751" s="479"/>
      <c r="LPE751" s="479"/>
      <c r="LPF751" s="479"/>
      <c r="LPG751" s="479"/>
      <c r="LPH751" s="479"/>
      <c r="LPI751" s="479"/>
      <c r="LPJ751" s="479"/>
      <c r="LPK751" s="479"/>
      <c r="LPL751" s="479"/>
      <c r="LPM751" s="479"/>
      <c r="LPN751" s="479"/>
      <c r="LPO751" s="479"/>
      <c r="LPP751" s="479"/>
      <c r="LPQ751" s="479"/>
      <c r="LPR751" s="479"/>
      <c r="LPS751" s="479"/>
      <c r="LPT751" s="479"/>
      <c r="LPU751" s="479"/>
      <c r="LPV751" s="479"/>
      <c r="LPW751" s="479"/>
      <c r="LPX751" s="479"/>
      <c r="LPY751" s="479"/>
      <c r="LPZ751" s="479"/>
      <c r="LQA751" s="479"/>
      <c r="LQB751" s="479"/>
      <c r="LQC751" s="479"/>
      <c r="LQD751" s="479"/>
      <c r="LQE751" s="479"/>
      <c r="LQF751" s="479"/>
      <c r="LQG751" s="479"/>
      <c r="LQH751" s="479"/>
      <c r="LQI751" s="479"/>
      <c r="LQJ751" s="479"/>
      <c r="LQK751" s="479"/>
      <c r="LQL751" s="479"/>
      <c r="LQM751" s="479"/>
      <c r="LQN751" s="479"/>
      <c r="LQO751" s="479"/>
      <c r="LQP751" s="479"/>
      <c r="LQQ751" s="479"/>
      <c r="LQR751" s="479"/>
      <c r="LQS751" s="479"/>
      <c r="LQT751" s="479"/>
      <c r="LQU751" s="479"/>
      <c r="LQV751" s="479"/>
      <c r="LQW751" s="479"/>
      <c r="LQX751" s="479"/>
      <c r="LQY751" s="479"/>
      <c r="LQZ751" s="479"/>
      <c r="LRA751" s="479"/>
      <c r="LRB751" s="479"/>
      <c r="LRC751" s="479"/>
      <c r="LRD751" s="479"/>
      <c r="LRE751" s="479"/>
      <c r="LRF751" s="479"/>
      <c r="LRG751" s="479"/>
      <c r="LRH751" s="479"/>
      <c r="LRI751" s="479"/>
      <c r="LRJ751" s="479"/>
      <c r="LRK751" s="479"/>
      <c r="LRL751" s="479"/>
      <c r="LRM751" s="479"/>
      <c r="LRN751" s="479"/>
      <c r="LRO751" s="479"/>
      <c r="LRP751" s="479"/>
      <c r="LRQ751" s="479"/>
      <c r="LRR751" s="479"/>
      <c r="LRS751" s="479"/>
      <c r="LRT751" s="479"/>
      <c r="LRU751" s="479"/>
      <c r="LRV751" s="479"/>
      <c r="LRW751" s="479"/>
      <c r="LRX751" s="479"/>
      <c r="LRY751" s="479"/>
      <c r="LRZ751" s="479"/>
      <c r="LSA751" s="479"/>
      <c r="LSB751" s="479"/>
      <c r="LSC751" s="479"/>
      <c r="LSD751" s="479"/>
      <c r="LSE751" s="479"/>
      <c r="LSF751" s="479"/>
      <c r="LSG751" s="479"/>
      <c r="LSH751" s="479"/>
      <c r="LSI751" s="479"/>
      <c r="LSJ751" s="479"/>
      <c r="LSK751" s="479"/>
      <c r="LSL751" s="479"/>
      <c r="LSM751" s="479"/>
      <c r="LSN751" s="479"/>
      <c r="LSO751" s="479"/>
      <c r="LSP751" s="479"/>
      <c r="LSQ751" s="479"/>
      <c r="LSR751" s="479"/>
      <c r="LSS751" s="479"/>
      <c r="LST751" s="479"/>
      <c r="LSU751" s="479"/>
      <c r="LSV751" s="479"/>
      <c r="LSW751" s="479"/>
      <c r="LSX751" s="479"/>
      <c r="LSY751" s="479"/>
      <c r="LSZ751" s="479"/>
      <c r="LTA751" s="479"/>
      <c r="LTB751" s="479"/>
      <c r="LTC751" s="479"/>
      <c r="LTD751" s="479"/>
      <c r="LTE751" s="479"/>
      <c r="LTF751" s="479"/>
      <c r="LTG751" s="479"/>
      <c r="LTH751" s="479"/>
      <c r="LTI751" s="479"/>
      <c r="LTJ751" s="479"/>
      <c r="LTK751" s="479"/>
      <c r="LTL751" s="479"/>
      <c r="LTM751" s="479"/>
      <c r="LTN751" s="479"/>
      <c r="LTO751" s="479"/>
      <c r="LTP751" s="479"/>
      <c r="LTQ751" s="479"/>
      <c r="LTR751" s="479"/>
      <c r="LTS751" s="479"/>
      <c r="LTT751" s="479"/>
      <c r="LTU751" s="479"/>
      <c r="LTV751" s="479"/>
      <c r="LTW751" s="479"/>
      <c r="LTX751" s="479"/>
      <c r="LTY751" s="479"/>
      <c r="LTZ751" s="479"/>
      <c r="LUA751" s="479"/>
      <c r="LUB751" s="479"/>
      <c r="LUC751" s="479"/>
      <c r="LUD751" s="479"/>
      <c r="LUE751" s="479"/>
      <c r="LUF751" s="479"/>
      <c r="LUG751" s="479"/>
      <c r="LUH751" s="479"/>
      <c r="LUI751" s="479"/>
      <c r="LUJ751" s="479"/>
      <c r="LUK751" s="479"/>
      <c r="LUL751" s="479"/>
      <c r="LUM751" s="479"/>
      <c r="LUN751" s="479"/>
      <c r="LUO751" s="479"/>
      <c r="LUP751" s="479"/>
      <c r="LUQ751" s="479"/>
      <c r="LUR751" s="479"/>
      <c r="LUS751" s="479"/>
      <c r="LUT751" s="479"/>
      <c r="LUU751" s="479"/>
      <c r="LUV751" s="479"/>
      <c r="LUW751" s="479"/>
      <c r="LUX751" s="479"/>
      <c r="LUY751" s="479"/>
      <c r="LUZ751" s="479"/>
      <c r="LVA751" s="479"/>
      <c r="LVB751" s="479"/>
      <c r="LVC751" s="479"/>
      <c r="LVD751" s="479"/>
      <c r="LVE751" s="479"/>
      <c r="LVF751" s="479"/>
      <c r="LVG751" s="479"/>
      <c r="LVH751" s="479"/>
      <c r="LVI751" s="479"/>
      <c r="LVJ751" s="479"/>
      <c r="LVK751" s="479"/>
      <c r="LVL751" s="479"/>
      <c r="LVM751" s="479"/>
      <c r="LVN751" s="479"/>
      <c r="LVO751" s="479"/>
      <c r="LVP751" s="479"/>
      <c r="LVQ751" s="479"/>
      <c r="LVR751" s="479"/>
      <c r="LVS751" s="479"/>
      <c r="LVT751" s="479"/>
      <c r="LVU751" s="479"/>
      <c r="LVV751" s="479"/>
      <c r="LVW751" s="479"/>
      <c r="LVX751" s="479"/>
      <c r="LVY751" s="479"/>
      <c r="LVZ751" s="479"/>
      <c r="LWA751" s="479"/>
      <c r="LWB751" s="479"/>
      <c r="LWC751" s="479"/>
      <c r="LWD751" s="479"/>
      <c r="LWE751" s="479"/>
      <c r="LWF751" s="479"/>
      <c r="LWG751" s="479"/>
      <c r="LWH751" s="479"/>
      <c r="LWI751" s="479"/>
      <c r="LWJ751" s="479"/>
      <c r="LWK751" s="479"/>
      <c r="LWL751" s="479"/>
      <c r="LWM751" s="479"/>
      <c r="LWN751" s="479"/>
      <c r="LWO751" s="479"/>
      <c r="LWP751" s="479"/>
      <c r="LWQ751" s="479"/>
      <c r="LWR751" s="479"/>
      <c r="LWS751" s="479"/>
      <c r="LWT751" s="479"/>
      <c r="LWU751" s="479"/>
      <c r="LWV751" s="479"/>
      <c r="LWW751" s="479"/>
      <c r="LWX751" s="479"/>
      <c r="LWY751" s="479"/>
      <c r="LWZ751" s="479"/>
      <c r="LXA751" s="479"/>
      <c r="LXB751" s="479"/>
      <c r="LXC751" s="479"/>
      <c r="LXD751" s="479"/>
      <c r="LXE751" s="479"/>
      <c r="LXF751" s="479"/>
      <c r="LXG751" s="479"/>
      <c r="LXH751" s="479"/>
      <c r="LXI751" s="479"/>
      <c r="LXJ751" s="479"/>
      <c r="LXK751" s="479"/>
      <c r="LXL751" s="479"/>
      <c r="LXM751" s="479"/>
      <c r="LXN751" s="479"/>
      <c r="LXO751" s="479"/>
      <c r="LXP751" s="479"/>
      <c r="LXQ751" s="479"/>
      <c r="LXR751" s="479"/>
      <c r="LXS751" s="479"/>
      <c r="LXT751" s="479"/>
      <c r="LXU751" s="479"/>
      <c r="LXV751" s="479"/>
      <c r="LXW751" s="479"/>
      <c r="LXX751" s="479"/>
      <c r="LXY751" s="479"/>
      <c r="LXZ751" s="479"/>
      <c r="LYA751" s="479"/>
      <c r="LYB751" s="479"/>
      <c r="LYC751" s="479"/>
      <c r="LYD751" s="479"/>
      <c r="LYE751" s="479"/>
      <c r="LYF751" s="479"/>
      <c r="LYG751" s="479"/>
      <c r="LYH751" s="479"/>
      <c r="LYI751" s="479"/>
      <c r="LYJ751" s="479"/>
      <c r="LYK751" s="479"/>
      <c r="LYL751" s="479"/>
      <c r="LYM751" s="479"/>
      <c r="LYN751" s="479"/>
      <c r="LYO751" s="479"/>
      <c r="LYP751" s="479"/>
      <c r="LYQ751" s="479"/>
      <c r="LYR751" s="479"/>
      <c r="LYS751" s="479"/>
      <c r="LYT751" s="479"/>
      <c r="LYU751" s="479"/>
      <c r="LYV751" s="479"/>
      <c r="LYW751" s="479"/>
      <c r="LYX751" s="479"/>
      <c r="LYY751" s="479"/>
      <c r="LYZ751" s="479"/>
      <c r="LZA751" s="479"/>
      <c r="LZB751" s="479"/>
      <c r="LZC751" s="479"/>
      <c r="LZD751" s="479"/>
      <c r="LZE751" s="479"/>
      <c r="LZF751" s="479"/>
      <c r="LZG751" s="479"/>
      <c r="LZH751" s="479"/>
      <c r="LZI751" s="479"/>
      <c r="LZJ751" s="479"/>
      <c r="LZK751" s="479"/>
      <c r="LZL751" s="479"/>
      <c r="LZM751" s="479"/>
      <c r="LZN751" s="479"/>
      <c r="LZO751" s="479"/>
      <c r="LZP751" s="479"/>
      <c r="LZQ751" s="479"/>
      <c r="LZR751" s="479"/>
      <c r="LZS751" s="479"/>
      <c r="LZT751" s="479"/>
      <c r="LZU751" s="479"/>
      <c r="LZV751" s="479"/>
      <c r="LZW751" s="479"/>
      <c r="LZX751" s="479"/>
      <c r="LZY751" s="479"/>
      <c r="LZZ751" s="479"/>
      <c r="MAA751" s="479"/>
      <c r="MAB751" s="479"/>
      <c r="MAC751" s="479"/>
      <c r="MAD751" s="479"/>
      <c r="MAE751" s="479"/>
      <c r="MAF751" s="479"/>
      <c r="MAG751" s="479"/>
      <c r="MAH751" s="479"/>
      <c r="MAI751" s="479"/>
      <c r="MAJ751" s="479"/>
      <c r="MAK751" s="479"/>
      <c r="MAL751" s="479"/>
      <c r="MAM751" s="479"/>
      <c r="MAN751" s="479"/>
      <c r="MAO751" s="479"/>
      <c r="MAP751" s="479"/>
      <c r="MAQ751" s="479"/>
      <c r="MAR751" s="479"/>
      <c r="MAS751" s="479"/>
      <c r="MAT751" s="479"/>
      <c r="MAU751" s="479"/>
      <c r="MAV751" s="479"/>
      <c r="MAW751" s="479"/>
      <c r="MAX751" s="479"/>
      <c r="MAY751" s="479"/>
      <c r="MAZ751" s="479"/>
      <c r="MBA751" s="479"/>
      <c r="MBB751" s="479"/>
      <c r="MBC751" s="479"/>
      <c r="MBD751" s="479"/>
      <c r="MBE751" s="479"/>
      <c r="MBF751" s="479"/>
      <c r="MBG751" s="479"/>
      <c r="MBH751" s="479"/>
      <c r="MBI751" s="479"/>
      <c r="MBJ751" s="479"/>
      <c r="MBK751" s="479"/>
      <c r="MBL751" s="479"/>
      <c r="MBM751" s="479"/>
      <c r="MBN751" s="479"/>
      <c r="MBO751" s="479"/>
      <c r="MBP751" s="479"/>
      <c r="MBQ751" s="479"/>
      <c r="MBR751" s="479"/>
      <c r="MBS751" s="479"/>
      <c r="MBT751" s="479"/>
      <c r="MBU751" s="479"/>
      <c r="MBV751" s="479"/>
      <c r="MBW751" s="479"/>
      <c r="MBX751" s="479"/>
      <c r="MBY751" s="479"/>
      <c r="MBZ751" s="479"/>
      <c r="MCA751" s="479"/>
      <c r="MCB751" s="479"/>
      <c r="MCC751" s="479"/>
      <c r="MCD751" s="479"/>
      <c r="MCE751" s="479"/>
      <c r="MCF751" s="479"/>
      <c r="MCG751" s="479"/>
      <c r="MCH751" s="479"/>
      <c r="MCI751" s="479"/>
      <c r="MCJ751" s="479"/>
      <c r="MCK751" s="479"/>
      <c r="MCL751" s="479"/>
      <c r="MCM751" s="479"/>
      <c r="MCN751" s="479"/>
      <c r="MCO751" s="479"/>
      <c r="MCP751" s="479"/>
      <c r="MCQ751" s="479"/>
      <c r="MCR751" s="479"/>
      <c r="MCS751" s="479"/>
      <c r="MCT751" s="479"/>
      <c r="MCU751" s="479"/>
      <c r="MCV751" s="479"/>
      <c r="MCW751" s="479"/>
      <c r="MCX751" s="479"/>
      <c r="MCY751" s="479"/>
      <c r="MCZ751" s="479"/>
      <c r="MDA751" s="479"/>
      <c r="MDB751" s="479"/>
      <c r="MDC751" s="479"/>
      <c r="MDD751" s="479"/>
      <c r="MDE751" s="479"/>
      <c r="MDF751" s="479"/>
      <c r="MDG751" s="479"/>
      <c r="MDH751" s="479"/>
      <c r="MDI751" s="479"/>
      <c r="MDJ751" s="479"/>
      <c r="MDK751" s="479"/>
      <c r="MDL751" s="479"/>
      <c r="MDM751" s="479"/>
      <c r="MDN751" s="479"/>
      <c r="MDO751" s="479"/>
      <c r="MDP751" s="479"/>
      <c r="MDQ751" s="479"/>
      <c r="MDR751" s="479"/>
      <c r="MDS751" s="479"/>
      <c r="MDT751" s="479"/>
      <c r="MDU751" s="479"/>
      <c r="MDV751" s="479"/>
      <c r="MDW751" s="479"/>
      <c r="MDX751" s="479"/>
      <c r="MDY751" s="479"/>
      <c r="MDZ751" s="479"/>
      <c r="MEA751" s="479"/>
      <c r="MEB751" s="479"/>
      <c r="MEC751" s="479"/>
      <c r="MED751" s="479"/>
      <c r="MEE751" s="479"/>
      <c r="MEF751" s="479"/>
      <c r="MEG751" s="479"/>
      <c r="MEH751" s="479"/>
      <c r="MEI751" s="479"/>
      <c r="MEJ751" s="479"/>
      <c r="MEK751" s="479"/>
      <c r="MEL751" s="479"/>
      <c r="MEM751" s="479"/>
      <c r="MEN751" s="479"/>
      <c r="MEO751" s="479"/>
      <c r="MEP751" s="479"/>
      <c r="MEQ751" s="479"/>
      <c r="MER751" s="479"/>
      <c r="MES751" s="479"/>
      <c r="MET751" s="479"/>
      <c r="MEU751" s="479"/>
      <c r="MEV751" s="479"/>
      <c r="MEW751" s="479"/>
      <c r="MEX751" s="479"/>
      <c r="MEY751" s="479"/>
      <c r="MEZ751" s="479"/>
      <c r="MFA751" s="479"/>
      <c r="MFB751" s="479"/>
      <c r="MFC751" s="479"/>
      <c r="MFD751" s="479"/>
      <c r="MFE751" s="479"/>
      <c r="MFF751" s="479"/>
      <c r="MFG751" s="479"/>
      <c r="MFH751" s="479"/>
      <c r="MFI751" s="479"/>
      <c r="MFJ751" s="479"/>
      <c r="MFK751" s="479"/>
      <c r="MFL751" s="479"/>
      <c r="MFM751" s="479"/>
      <c r="MFN751" s="479"/>
      <c r="MFO751" s="479"/>
      <c r="MFP751" s="479"/>
      <c r="MFQ751" s="479"/>
      <c r="MFR751" s="479"/>
      <c r="MFS751" s="479"/>
      <c r="MFT751" s="479"/>
      <c r="MFU751" s="479"/>
      <c r="MFV751" s="479"/>
      <c r="MFW751" s="479"/>
      <c r="MFX751" s="479"/>
      <c r="MFY751" s="479"/>
      <c r="MFZ751" s="479"/>
      <c r="MGA751" s="479"/>
      <c r="MGB751" s="479"/>
      <c r="MGC751" s="479"/>
      <c r="MGD751" s="479"/>
      <c r="MGE751" s="479"/>
      <c r="MGF751" s="479"/>
      <c r="MGG751" s="479"/>
      <c r="MGH751" s="479"/>
      <c r="MGI751" s="479"/>
      <c r="MGJ751" s="479"/>
      <c r="MGK751" s="479"/>
      <c r="MGL751" s="479"/>
      <c r="MGM751" s="479"/>
      <c r="MGN751" s="479"/>
      <c r="MGO751" s="479"/>
      <c r="MGP751" s="479"/>
      <c r="MGQ751" s="479"/>
      <c r="MGR751" s="479"/>
      <c r="MGS751" s="479"/>
      <c r="MGT751" s="479"/>
      <c r="MGU751" s="479"/>
      <c r="MGV751" s="479"/>
      <c r="MGW751" s="479"/>
      <c r="MGX751" s="479"/>
      <c r="MGY751" s="479"/>
      <c r="MGZ751" s="479"/>
      <c r="MHA751" s="479"/>
      <c r="MHB751" s="479"/>
      <c r="MHC751" s="479"/>
      <c r="MHD751" s="479"/>
      <c r="MHE751" s="479"/>
      <c r="MHF751" s="479"/>
      <c r="MHG751" s="479"/>
      <c r="MHH751" s="479"/>
      <c r="MHI751" s="479"/>
      <c r="MHJ751" s="479"/>
      <c r="MHK751" s="479"/>
      <c r="MHL751" s="479"/>
      <c r="MHM751" s="479"/>
      <c r="MHN751" s="479"/>
      <c r="MHO751" s="479"/>
      <c r="MHP751" s="479"/>
      <c r="MHQ751" s="479"/>
      <c r="MHR751" s="479"/>
      <c r="MHS751" s="479"/>
      <c r="MHT751" s="479"/>
      <c r="MHU751" s="479"/>
      <c r="MHV751" s="479"/>
      <c r="MHW751" s="479"/>
      <c r="MHX751" s="479"/>
      <c r="MHY751" s="479"/>
      <c r="MHZ751" s="479"/>
      <c r="MIA751" s="479"/>
      <c r="MIB751" s="479"/>
      <c r="MIC751" s="479"/>
      <c r="MID751" s="479"/>
      <c r="MIE751" s="479"/>
      <c r="MIF751" s="479"/>
      <c r="MIG751" s="479"/>
      <c r="MIH751" s="479"/>
      <c r="MII751" s="479"/>
      <c r="MIJ751" s="479"/>
      <c r="MIK751" s="479"/>
      <c r="MIL751" s="479"/>
      <c r="MIM751" s="479"/>
      <c r="MIN751" s="479"/>
      <c r="MIO751" s="479"/>
      <c r="MIP751" s="479"/>
      <c r="MIQ751" s="479"/>
      <c r="MIR751" s="479"/>
      <c r="MIS751" s="479"/>
      <c r="MIT751" s="479"/>
      <c r="MIU751" s="479"/>
      <c r="MIV751" s="479"/>
      <c r="MIW751" s="479"/>
      <c r="MIX751" s="479"/>
      <c r="MIY751" s="479"/>
      <c r="MIZ751" s="479"/>
      <c r="MJA751" s="479"/>
      <c r="MJB751" s="479"/>
      <c r="MJC751" s="479"/>
      <c r="MJD751" s="479"/>
      <c r="MJE751" s="479"/>
      <c r="MJF751" s="479"/>
      <c r="MJG751" s="479"/>
      <c r="MJH751" s="479"/>
      <c r="MJI751" s="479"/>
      <c r="MJJ751" s="479"/>
      <c r="MJK751" s="479"/>
      <c r="MJL751" s="479"/>
      <c r="MJM751" s="479"/>
      <c r="MJN751" s="479"/>
      <c r="MJO751" s="479"/>
      <c r="MJP751" s="479"/>
      <c r="MJQ751" s="479"/>
      <c r="MJR751" s="479"/>
      <c r="MJS751" s="479"/>
      <c r="MJT751" s="479"/>
      <c r="MJU751" s="479"/>
      <c r="MJV751" s="479"/>
      <c r="MJW751" s="479"/>
      <c r="MJX751" s="479"/>
      <c r="MJY751" s="479"/>
      <c r="MJZ751" s="479"/>
      <c r="MKA751" s="479"/>
      <c r="MKB751" s="479"/>
      <c r="MKC751" s="479"/>
      <c r="MKD751" s="479"/>
      <c r="MKE751" s="479"/>
      <c r="MKF751" s="479"/>
      <c r="MKG751" s="479"/>
      <c r="MKH751" s="479"/>
      <c r="MKI751" s="479"/>
      <c r="MKJ751" s="479"/>
      <c r="MKK751" s="479"/>
      <c r="MKL751" s="479"/>
      <c r="MKM751" s="479"/>
      <c r="MKN751" s="479"/>
      <c r="MKO751" s="479"/>
      <c r="MKP751" s="479"/>
      <c r="MKQ751" s="479"/>
      <c r="MKR751" s="479"/>
      <c r="MKS751" s="479"/>
      <c r="MKT751" s="479"/>
      <c r="MKU751" s="479"/>
      <c r="MKV751" s="479"/>
      <c r="MKW751" s="479"/>
      <c r="MKX751" s="479"/>
      <c r="MKY751" s="479"/>
      <c r="MKZ751" s="479"/>
      <c r="MLA751" s="479"/>
      <c r="MLB751" s="479"/>
      <c r="MLC751" s="479"/>
      <c r="MLD751" s="479"/>
      <c r="MLE751" s="479"/>
      <c r="MLF751" s="479"/>
      <c r="MLG751" s="479"/>
      <c r="MLH751" s="479"/>
      <c r="MLI751" s="479"/>
      <c r="MLJ751" s="479"/>
      <c r="MLK751" s="479"/>
      <c r="MLL751" s="479"/>
      <c r="MLM751" s="479"/>
      <c r="MLN751" s="479"/>
      <c r="MLO751" s="479"/>
      <c r="MLP751" s="479"/>
      <c r="MLQ751" s="479"/>
      <c r="MLR751" s="479"/>
      <c r="MLS751" s="479"/>
      <c r="MLT751" s="479"/>
      <c r="MLU751" s="479"/>
      <c r="MLV751" s="479"/>
      <c r="MLW751" s="479"/>
      <c r="MLX751" s="479"/>
      <c r="MLY751" s="479"/>
      <c r="MLZ751" s="479"/>
      <c r="MMA751" s="479"/>
      <c r="MMB751" s="479"/>
      <c r="MMC751" s="479"/>
      <c r="MMD751" s="479"/>
      <c r="MME751" s="479"/>
      <c r="MMF751" s="479"/>
      <c r="MMG751" s="479"/>
      <c r="MMH751" s="479"/>
      <c r="MMI751" s="479"/>
      <c r="MMJ751" s="479"/>
      <c r="MMK751" s="479"/>
      <c r="MML751" s="479"/>
      <c r="MMM751" s="479"/>
      <c r="MMN751" s="479"/>
      <c r="MMO751" s="479"/>
      <c r="MMP751" s="479"/>
      <c r="MMQ751" s="479"/>
      <c r="MMR751" s="479"/>
      <c r="MMS751" s="479"/>
      <c r="MMT751" s="479"/>
      <c r="MMU751" s="479"/>
      <c r="MMV751" s="479"/>
      <c r="MMW751" s="479"/>
      <c r="MMX751" s="479"/>
      <c r="MMY751" s="479"/>
      <c r="MMZ751" s="479"/>
      <c r="MNA751" s="479"/>
      <c r="MNB751" s="479"/>
      <c r="MNC751" s="479"/>
      <c r="MND751" s="479"/>
      <c r="MNE751" s="479"/>
      <c r="MNF751" s="479"/>
      <c r="MNG751" s="479"/>
      <c r="MNH751" s="479"/>
      <c r="MNI751" s="479"/>
      <c r="MNJ751" s="479"/>
      <c r="MNK751" s="479"/>
      <c r="MNL751" s="479"/>
      <c r="MNM751" s="479"/>
      <c r="MNN751" s="479"/>
      <c r="MNO751" s="479"/>
      <c r="MNP751" s="479"/>
      <c r="MNQ751" s="479"/>
      <c r="MNR751" s="479"/>
      <c r="MNS751" s="479"/>
      <c r="MNT751" s="479"/>
      <c r="MNU751" s="479"/>
      <c r="MNV751" s="479"/>
      <c r="MNW751" s="479"/>
      <c r="MNX751" s="479"/>
      <c r="MNY751" s="479"/>
      <c r="MNZ751" s="479"/>
      <c r="MOA751" s="479"/>
      <c r="MOB751" s="479"/>
      <c r="MOC751" s="479"/>
      <c r="MOD751" s="479"/>
      <c r="MOE751" s="479"/>
      <c r="MOF751" s="479"/>
      <c r="MOG751" s="479"/>
      <c r="MOH751" s="479"/>
      <c r="MOI751" s="479"/>
      <c r="MOJ751" s="479"/>
      <c r="MOK751" s="479"/>
      <c r="MOL751" s="479"/>
      <c r="MOM751" s="479"/>
      <c r="MON751" s="479"/>
      <c r="MOO751" s="479"/>
      <c r="MOP751" s="479"/>
      <c r="MOQ751" s="479"/>
      <c r="MOR751" s="479"/>
      <c r="MOS751" s="479"/>
      <c r="MOT751" s="479"/>
      <c r="MOU751" s="479"/>
      <c r="MOV751" s="479"/>
      <c r="MOW751" s="479"/>
      <c r="MOX751" s="479"/>
      <c r="MOY751" s="479"/>
      <c r="MOZ751" s="479"/>
      <c r="MPA751" s="479"/>
      <c r="MPB751" s="479"/>
      <c r="MPC751" s="479"/>
      <c r="MPD751" s="479"/>
      <c r="MPE751" s="479"/>
      <c r="MPF751" s="479"/>
      <c r="MPG751" s="479"/>
      <c r="MPH751" s="479"/>
      <c r="MPI751" s="479"/>
      <c r="MPJ751" s="479"/>
      <c r="MPK751" s="479"/>
      <c r="MPL751" s="479"/>
      <c r="MPM751" s="479"/>
      <c r="MPN751" s="479"/>
      <c r="MPO751" s="479"/>
      <c r="MPP751" s="479"/>
      <c r="MPQ751" s="479"/>
      <c r="MPR751" s="479"/>
      <c r="MPS751" s="479"/>
      <c r="MPT751" s="479"/>
      <c r="MPU751" s="479"/>
      <c r="MPV751" s="479"/>
      <c r="MPW751" s="479"/>
      <c r="MPX751" s="479"/>
      <c r="MPY751" s="479"/>
      <c r="MPZ751" s="479"/>
      <c r="MQA751" s="479"/>
      <c r="MQB751" s="479"/>
      <c r="MQC751" s="479"/>
      <c r="MQD751" s="479"/>
      <c r="MQE751" s="479"/>
      <c r="MQF751" s="479"/>
      <c r="MQG751" s="479"/>
      <c r="MQH751" s="479"/>
      <c r="MQI751" s="479"/>
      <c r="MQJ751" s="479"/>
      <c r="MQK751" s="479"/>
      <c r="MQL751" s="479"/>
      <c r="MQM751" s="479"/>
      <c r="MQN751" s="479"/>
      <c r="MQO751" s="479"/>
      <c r="MQP751" s="479"/>
      <c r="MQQ751" s="479"/>
      <c r="MQR751" s="479"/>
      <c r="MQS751" s="479"/>
      <c r="MQT751" s="479"/>
      <c r="MQU751" s="479"/>
      <c r="MQV751" s="479"/>
      <c r="MQW751" s="479"/>
      <c r="MQX751" s="479"/>
      <c r="MQY751" s="479"/>
      <c r="MQZ751" s="479"/>
      <c r="MRA751" s="479"/>
      <c r="MRB751" s="479"/>
      <c r="MRC751" s="479"/>
      <c r="MRD751" s="479"/>
      <c r="MRE751" s="479"/>
      <c r="MRF751" s="479"/>
      <c r="MRG751" s="479"/>
      <c r="MRH751" s="479"/>
      <c r="MRI751" s="479"/>
      <c r="MRJ751" s="479"/>
      <c r="MRK751" s="479"/>
      <c r="MRL751" s="479"/>
      <c r="MRM751" s="479"/>
      <c r="MRN751" s="479"/>
      <c r="MRO751" s="479"/>
      <c r="MRP751" s="479"/>
      <c r="MRQ751" s="479"/>
      <c r="MRR751" s="479"/>
      <c r="MRS751" s="479"/>
      <c r="MRT751" s="479"/>
      <c r="MRU751" s="479"/>
      <c r="MRV751" s="479"/>
      <c r="MRW751" s="479"/>
      <c r="MRX751" s="479"/>
      <c r="MRY751" s="479"/>
      <c r="MRZ751" s="479"/>
      <c r="MSA751" s="479"/>
      <c r="MSB751" s="479"/>
      <c r="MSC751" s="479"/>
      <c r="MSD751" s="479"/>
      <c r="MSE751" s="479"/>
      <c r="MSF751" s="479"/>
      <c r="MSG751" s="479"/>
      <c r="MSH751" s="479"/>
      <c r="MSI751" s="479"/>
      <c r="MSJ751" s="479"/>
      <c r="MSK751" s="479"/>
      <c r="MSL751" s="479"/>
      <c r="MSM751" s="479"/>
      <c r="MSN751" s="479"/>
      <c r="MSO751" s="479"/>
      <c r="MSP751" s="479"/>
      <c r="MSQ751" s="479"/>
      <c r="MSR751" s="479"/>
      <c r="MSS751" s="479"/>
      <c r="MST751" s="479"/>
      <c r="MSU751" s="479"/>
      <c r="MSV751" s="479"/>
      <c r="MSW751" s="479"/>
      <c r="MSX751" s="479"/>
      <c r="MSY751" s="479"/>
      <c r="MSZ751" s="479"/>
      <c r="MTA751" s="479"/>
      <c r="MTB751" s="479"/>
      <c r="MTC751" s="479"/>
      <c r="MTD751" s="479"/>
      <c r="MTE751" s="479"/>
      <c r="MTF751" s="479"/>
      <c r="MTG751" s="479"/>
      <c r="MTH751" s="479"/>
      <c r="MTI751" s="479"/>
      <c r="MTJ751" s="479"/>
      <c r="MTK751" s="479"/>
      <c r="MTL751" s="479"/>
      <c r="MTM751" s="479"/>
      <c r="MTN751" s="479"/>
      <c r="MTO751" s="479"/>
      <c r="MTP751" s="479"/>
      <c r="MTQ751" s="479"/>
      <c r="MTR751" s="479"/>
      <c r="MTS751" s="479"/>
      <c r="MTT751" s="479"/>
      <c r="MTU751" s="479"/>
      <c r="MTV751" s="479"/>
      <c r="MTW751" s="479"/>
      <c r="MTX751" s="479"/>
      <c r="MTY751" s="479"/>
      <c r="MTZ751" s="479"/>
      <c r="MUA751" s="479"/>
      <c r="MUB751" s="479"/>
      <c r="MUC751" s="479"/>
      <c r="MUD751" s="479"/>
      <c r="MUE751" s="479"/>
      <c r="MUF751" s="479"/>
      <c r="MUG751" s="479"/>
      <c r="MUH751" s="479"/>
      <c r="MUI751" s="479"/>
      <c r="MUJ751" s="479"/>
      <c r="MUK751" s="479"/>
      <c r="MUL751" s="479"/>
      <c r="MUM751" s="479"/>
      <c r="MUN751" s="479"/>
      <c r="MUO751" s="479"/>
      <c r="MUP751" s="479"/>
      <c r="MUQ751" s="479"/>
      <c r="MUR751" s="479"/>
      <c r="MUS751" s="479"/>
      <c r="MUT751" s="479"/>
      <c r="MUU751" s="479"/>
      <c r="MUV751" s="479"/>
      <c r="MUW751" s="479"/>
      <c r="MUX751" s="479"/>
      <c r="MUY751" s="479"/>
      <c r="MUZ751" s="479"/>
      <c r="MVA751" s="479"/>
      <c r="MVB751" s="479"/>
      <c r="MVC751" s="479"/>
      <c r="MVD751" s="479"/>
      <c r="MVE751" s="479"/>
      <c r="MVF751" s="479"/>
      <c r="MVG751" s="479"/>
      <c r="MVH751" s="479"/>
      <c r="MVI751" s="479"/>
      <c r="MVJ751" s="479"/>
      <c r="MVK751" s="479"/>
      <c r="MVL751" s="479"/>
      <c r="MVM751" s="479"/>
      <c r="MVN751" s="479"/>
      <c r="MVO751" s="479"/>
      <c r="MVP751" s="479"/>
      <c r="MVQ751" s="479"/>
      <c r="MVR751" s="479"/>
      <c r="MVS751" s="479"/>
      <c r="MVT751" s="479"/>
      <c r="MVU751" s="479"/>
      <c r="MVV751" s="479"/>
      <c r="MVW751" s="479"/>
      <c r="MVX751" s="479"/>
      <c r="MVY751" s="479"/>
      <c r="MVZ751" s="479"/>
      <c r="MWA751" s="479"/>
      <c r="MWB751" s="479"/>
      <c r="MWC751" s="479"/>
      <c r="MWD751" s="479"/>
      <c r="MWE751" s="479"/>
      <c r="MWF751" s="479"/>
      <c r="MWG751" s="479"/>
      <c r="MWH751" s="479"/>
      <c r="MWI751" s="479"/>
      <c r="MWJ751" s="479"/>
      <c r="MWK751" s="479"/>
      <c r="MWL751" s="479"/>
      <c r="MWM751" s="479"/>
      <c r="MWN751" s="479"/>
      <c r="MWO751" s="479"/>
      <c r="MWP751" s="479"/>
      <c r="MWQ751" s="479"/>
      <c r="MWR751" s="479"/>
      <c r="MWS751" s="479"/>
      <c r="MWT751" s="479"/>
      <c r="MWU751" s="479"/>
      <c r="MWV751" s="479"/>
      <c r="MWW751" s="479"/>
      <c r="MWX751" s="479"/>
      <c r="MWY751" s="479"/>
      <c r="MWZ751" s="479"/>
      <c r="MXA751" s="479"/>
      <c r="MXB751" s="479"/>
      <c r="MXC751" s="479"/>
      <c r="MXD751" s="479"/>
      <c r="MXE751" s="479"/>
      <c r="MXF751" s="479"/>
      <c r="MXG751" s="479"/>
      <c r="MXH751" s="479"/>
      <c r="MXI751" s="479"/>
      <c r="MXJ751" s="479"/>
      <c r="MXK751" s="479"/>
      <c r="MXL751" s="479"/>
      <c r="MXM751" s="479"/>
      <c r="MXN751" s="479"/>
      <c r="MXO751" s="479"/>
      <c r="MXP751" s="479"/>
      <c r="MXQ751" s="479"/>
      <c r="MXR751" s="479"/>
      <c r="MXS751" s="479"/>
      <c r="MXT751" s="479"/>
      <c r="MXU751" s="479"/>
      <c r="MXV751" s="479"/>
      <c r="MXW751" s="479"/>
      <c r="MXX751" s="479"/>
      <c r="MXY751" s="479"/>
      <c r="MXZ751" s="479"/>
      <c r="MYA751" s="479"/>
      <c r="MYB751" s="479"/>
      <c r="MYC751" s="479"/>
      <c r="MYD751" s="479"/>
      <c r="MYE751" s="479"/>
      <c r="MYF751" s="479"/>
      <c r="MYG751" s="479"/>
      <c r="MYH751" s="479"/>
      <c r="MYI751" s="479"/>
      <c r="MYJ751" s="479"/>
      <c r="MYK751" s="479"/>
      <c r="MYL751" s="479"/>
      <c r="MYM751" s="479"/>
      <c r="MYN751" s="479"/>
      <c r="MYO751" s="479"/>
      <c r="MYP751" s="479"/>
      <c r="MYQ751" s="479"/>
      <c r="MYR751" s="479"/>
      <c r="MYS751" s="479"/>
      <c r="MYT751" s="479"/>
      <c r="MYU751" s="479"/>
      <c r="MYV751" s="479"/>
      <c r="MYW751" s="479"/>
      <c r="MYX751" s="479"/>
      <c r="MYY751" s="479"/>
      <c r="MYZ751" s="479"/>
      <c r="MZA751" s="479"/>
      <c r="MZB751" s="479"/>
      <c r="MZC751" s="479"/>
      <c r="MZD751" s="479"/>
      <c r="MZE751" s="479"/>
      <c r="MZF751" s="479"/>
      <c r="MZG751" s="479"/>
      <c r="MZH751" s="479"/>
      <c r="MZI751" s="479"/>
      <c r="MZJ751" s="479"/>
      <c r="MZK751" s="479"/>
      <c r="MZL751" s="479"/>
      <c r="MZM751" s="479"/>
      <c r="MZN751" s="479"/>
      <c r="MZO751" s="479"/>
      <c r="MZP751" s="479"/>
      <c r="MZQ751" s="479"/>
      <c r="MZR751" s="479"/>
      <c r="MZS751" s="479"/>
      <c r="MZT751" s="479"/>
      <c r="MZU751" s="479"/>
      <c r="MZV751" s="479"/>
      <c r="MZW751" s="479"/>
      <c r="MZX751" s="479"/>
      <c r="MZY751" s="479"/>
      <c r="MZZ751" s="479"/>
      <c r="NAA751" s="479"/>
      <c r="NAB751" s="479"/>
      <c r="NAC751" s="479"/>
      <c r="NAD751" s="479"/>
      <c r="NAE751" s="479"/>
      <c r="NAF751" s="479"/>
      <c r="NAG751" s="479"/>
      <c r="NAH751" s="479"/>
      <c r="NAI751" s="479"/>
      <c r="NAJ751" s="479"/>
      <c r="NAK751" s="479"/>
      <c r="NAL751" s="479"/>
      <c r="NAM751" s="479"/>
      <c r="NAN751" s="479"/>
      <c r="NAO751" s="479"/>
      <c r="NAP751" s="479"/>
      <c r="NAQ751" s="479"/>
      <c r="NAR751" s="479"/>
      <c r="NAS751" s="479"/>
      <c r="NAT751" s="479"/>
      <c r="NAU751" s="479"/>
      <c r="NAV751" s="479"/>
      <c r="NAW751" s="479"/>
      <c r="NAX751" s="479"/>
      <c r="NAY751" s="479"/>
      <c r="NAZ751" s="479"/>
      <c r="NBA751" s="479"/>
      <c r="NBB751" s="479"/>
      <c r="NBC751" s="479"/>
      <c r="NBD751" s="479"/>
      <c r="NBE751" s="479"/>
      <c r="NBF751" s="479"/>
      <c r="NBG751" s="479"/>
      <c r="NBH751" s="479"/>
      <c r="NBI751" s="479"/>
      <c r="NBJ751" s="479"/>
      <c r="NBK751" s="479"/>
      <c r="NBL751" s="479"/>
      <c r="NBM751" s="479"/>
      <c r="NBN751" s="479"/>
      <c r="NBO751" s="479"/>
      <c r="NBP751" s="479"/>
      <c r="NBQ751" s="479"/>
      <c r="NBR751" s="479"/>
      <c r="NBS751" s="479"/>
      <c r="NBT751" s="479"/>
      <c r="NBU751" s="479"/>
      <c r="NBV751" s="479"/>
      <c r="NBW751" s="479"/>
      <c r="NBX751" s="479"/>
      <c r="NBY751" s="479"/>
      <c r="NBZ751" s="479"/>
      <c r="NCA751" s="479"/>
      <c r="NCB751" s="479"/>
      <c r="NCC751" s="479"/>
      <c r="NCD751" s="479"/>
      <c r="NCE751" s="479"/>
      <c r="NCF751" s="479"/>
      <c r="NCG751" s="479"/>
      <c r="NCH751" s="479"/>
      <c r="NCI751" s="479"/>
      <c r="NCJ751" s="479"/>
      <c r="NCK751" s="479"/>
      <c r="NCL751" s="479"/>
      <c r="NCM751" s="479"/>
      <c r="NCN751" s="479"/>
      <c r="NCO751" s="479"/>
      <c r="NCP751" s="479"/>
      <c r="NCQ751" s="479"/>
      <c r="NCR751" s="479"/>
      <c r="NCS751" s="479"/>
      <c r="NCT751" s="479"/>
      <c r="NCU751" s="479"/>
      <c r="NCV751" s="479"/>
      <c r="NCW751" s="479"/>
      <c r="NCX751" s="479"/>
      <c r="NCY751" s="479"/>
      <c r="NCZ751" s="479"/>
      <c r="NDA751" s="479"/>
      <c r="NDB751" s="479"/>
      <c r="NDC751" s="479"/>
      <c r="NDD751" s="479"/>
      <c r="NDE751" s="479"/>
      <c r="NDF751" s="479"/>
      <c r="NDG751" s="479"/>
      <c r="NDH751" s="479"/>
      <c r="NDI751" s="479"/>
      <c r="NDJ751" s="479"/>
      <c r="NDK751" s="479"/>
      <c r="NDL751" s="479"/>
      <c r="NDM751" s="479"/>
      <c r="NDN751" s="479"/>
      <c r="NDO751" s="479"/>
      <c r="NDP751" s="479"/>
      <c r="NDQ751" s="479"/>
      <c r="NDR751" s="479"/>
      <c r="NDS751" s="479"/>
      <c r="NDT751" s="479"/>
      <c r="NDU751" s="479"/>
      <c r="NDV751" s="479"/>
      <c r="NDW751" s="479"/>
      <c r="NDX751" s="479"/>
      <c r="NDY751" s="479"/>
      <c r="NDZ751" s="479"/>
      <c r="NEA751" s="479"/>
      <c r="NEB751" s="479"/>
      <c r="NEC751" s="479"/>
      <c r="NED751" s="479"/>
      <c r="NEE751" s="479"/>
      <c r="NEF751" s="479"/>
      <c r="NEG751" s="479"/>
      <c r="NEH751" s="479"/>
      <c r="NEI751" s="479"/>
      <c r="NEJ751" s="479"/>
      <c r="NEK751" s="479"/>
      <c r="NEL751" s="479"/>
      <c r="NEM751" s="479"/>
      <c r="NEN751" s="479"/>
      <c r="NEO751" s="479"/>
      <c r="NEP751" s="479"/>
      <c r="NEQ751" s="479"/>
      <c r="NER751" s="479"/>
      <c r="NES751" s="479"/>
      <c r="NET751" s="479"/>
      <c r="NEU751" s="479"/>
      <c r="NEV751" s="479"/>
      <c r="NEW751" s="479"/>
      <c r="NEX751" s="479"/>
      <c r="NEY751" s="479"/>
      <c r="NEZ751" s="479"/>
      <c r="NFA751" s="479"/>
      <c r="NFB751" s="479"/>
      <c r="NFC751" s="479"/>
      <c r="NFD751" s="479"/>
      <c r="NFE751" s="479"/>
      <c r="NFF751" s="479"/>
      <c r="NFG751" s="479"/>
      <c r="NFH751" s="479"/>
      <c r="NFI751" s="479"/>
      <c r="NFJ751" s="479"/>
      <c r="NFK751" s="479"/>
      <c r="NFL751" s="479"/>
      <c r="NFM751" s="479"/>
      <c r="NFN751" s="479"/>
      <c r="NFO751" s="479"/>
      <c r="NFP751" s="479"/>
      <c r="NFQ751" s="479"/>
      <c r="NFR751" s="479"/>
      <c r="NFS751" s="479"/>
      <c r="NFT751" s="479"/>
      <c r="NFU751" s="479"/>
      <c r="NFV751" s="479"/>
      <c r="NFW751" s="479"/>
      <c r="NFX751" s="479"/>
      <c r="NFY751" s="479"/>
      <c r="NFZ751" s="479"/>
      <c r="NGA751" s="479"/>
      <c r="NGB751" s="479"/>
      <c r="NGC751" s="479"/>
      <c r="NGD751" s="479"/>
      <c r="NGE751" s="479"/>
      <c r="NGF751" s="479"/>
      <c r="NGG751" s="479"/>
      <c r="NGH751" s="479"/>
      <c r="NGI751" s="479"/>
      <c r="NGJ751" s="479"/>
      <c r="NGK751" s="479"/>
      <c r="NGL751" s="479"/>
      <c r="NGM751" s="479"/>
      <c r="NGN751" s="479"/>
      <c r="NGO751" s="479"/>
      <c r="NGP751" s="479"/>
      <c r="NGQ751" s="479"/>
      <c r="NGR751" s="479"/>
      <c r="NGS751" s="479"/>
      <c r="NGT751" s="479"/>
      <c r="NGU751" s="479"/>
      <c r="NGV751" s="479"/>
      <c r="NGW751" s="479"/>
      <c r="NGX751" s="479"/>
      <c r="NGY751" s="479"/>
      <c r="NGZ751" s="479"/>
      <c r="NHA751" s="479"/>
      <c r="NHB751" s="479"/>
      <c r="NHC751" s="479"/>
      <c r="NHD751" s="479"/>
      <c r="NHE751" s="479"/>
      <c r="NHF751" s="479"/>
      <c r="NHG751" s="479"/>
      <c r="NHH751" s="479"/>
      <c r="NHI751" s="479"/>
      <c r="NHJ751" s="479"/>
      <c r="NHK751" s="479"/>
      <c r="NHL751" s="479"/>
      <c r="NHM751" s="479"/>
      <c r="NHN751" s="479"/>
      <c r="NHO751" s="479"/>
      <c r="NHP751" s="479"/>
      <c r="NHQ751" s="479"/>
      <c r="NHR751" s="479"/>
      <c r="NHS751" s="479"/>
      <c r="NHT751" s="479"/>
      <c r="NHU751" s="479"/>
      <c r="NHV751" s="479"/>
      <c r="NHW751" s="479"/>
      <c r="NHX751" s="479"/>
      <c r="NHY751" s="479"/>
      <c r="NHZ751" s="479"/>
      <c r="NIA751" s="479"/>
      <c r="NIB751" s="479"/>
      <c r="NIC751" s="479"/>
      <c r="NID751" s="479"/>
      <c r="NIE751" s="479"/>
      <c r="NIF751" s="479"/>
      <c r="NIG751" s="479"/>
      <c r="NIH751" s="479"/>
      <c r="NII751" s="479"/>
      <c r="NIJ751" s="479"/>
      <c r="NIK751" s="479"/>
      <c r="NIL751" s="479"/>
      <c r="NIM751" s="479"/>
      <c r="NIN751" s="479"/>
      <c r="NIO751" s="479"/>
      <c r="NIP751" s="479"/>
      <c r="NIQ751" s="479"/>
      <c r="NIR751" s="479"/>
      <c r="NIS751" s="479"/>
      <c r="NIT751" s="479"/>
      <c r="NIU751" s="479"/>
      <c r="NIV751" s="479"/>
      <c r="NIW751" s="479"/>
      <c r="NIX751" s="479"/>
      <c r="NIY751" s="479"/>
      <c r="NIZ751" s="479"/>
      <c r="NJA751" s="479"/>
      <c r="NJB751" s="479"/>
      <c r="NJC751" s="479"/>
      <c r="NJD751" s="479"/>
      <c r="NJE751" s="479"/>
      <c r="NJF751" s="479"/>
      <c r="NJG751" s="479"/>
      <c r="NJH751" s="479"/>
      <c r="NJI751" s="479"/>
      <c r="NJJ751" s="479"/>
      <c r="NJK751" s="479"/>
      <c r="NJL751" s="479"/>
      <c r="NJM751" s="479"/>
      <c r="NJN751" s="479"/>
      <c r="NJO751" s="479"/>
      <c r="NJP751" s="479"/>
      <c r="NJQ751" s="479"/>
      <c r="NJR751" s="479"/>
      <c r="NJS751" s="479"/>
      <c r="NJT751" s="479"/>
      <c r="NJU751" s="479"/>
      <c r="NJV751" s="479"/>
      <c r="NJW751" s="479"/>
      <c r="NJX751" s="479"/>
      <c r="NJY751" s="479"/>
      <c r="NJZ751" s="479"/>
      <c r="NKA751" s="479"/>
      <c r="NKB751" s="479"/>
      <c r="NKC751" s="479"/>
      <c r="NKD751" s="479"/>
      <c r="NKE751" s="479"/>
      <c r="NKF751" s="479"/>
      <c r="NKG751" s="479"/>
      <c r="NKH751" s="479"/>
      <c r="NKI751" s="479"/>
      <c r="NKJ751" s="479"/>
      <c r="NKK751" s="479"/>
      <c r="NKL751" s="479"/>
      <c r="NKM751" s="479"/>
      <c r="NKN751" s="479"/>
      <c r="NKO751" s="479"/>
      <c r="NKP751" s="479"/>
      <c r="NKQ751" s="479"/>
      <c r="NKR751" s="479"/>
      <c r="NKS751" s="479"/>
      <c r="NKT751" s="479"/>
      <c r="NKU751" s="479"/>
      <c r="NKV751" s="479"/>
      <c r="NKW751" s="479"/>
      <c r="NKX751" s="479"/>
      <c r="NKY751" s="479"/>
      <c r="NKZ751" s="479"/>
      <c r="NLA751" s="479"/>
      <c r="NLB751" s="479"/>
      <c r="NLC751" s="479"/>
      <c r="NLD751" s="479"/>
      <c r="NLE751" s="479"/>
      <c r="NLF751" s="479"/>
      <c r="NLG751" s="479"/>
      <c r="NLH751" s="479"/>
      <c r="NLI751" s="479"/>
      <c r="NLJ751" s="479"/>
      <c r="NLK751" s="479"/>
      <c r="NLL751" s="479"/>
      <c r="NLM751" s="479"/>
      <c r="NLN751" s="479"/>
      <c r="NLO751" s="479"/>
      <c r="NLP751" s="479"/>
      <c r="NLQ751" s="479"/>
      <c r="NLR751" s="479"/>
      <c r="NLS751" s="479"/>
      <c r="NLT751" s="479"/>
      <c r="NLU751" s="479"/>
      <c r="NLV751" s="479"/>
      <c r="NLW751" s="479"/>
      <c r="NLX751" s="479"/>
      <c r="NLY751" s="479"/>
      <c r="NLZ751" s="479"/>
      <c r="NMA751" s="479"/>
      <c r="NMB751" s="479"/>
      <c r="NMC751" s="479"/>
      <c r="NMD751" s="479"/>
      <c r="NME751" s="479"/>
      <c r="NMF751" s="479"/>
      <c r="NMG751" s="479"/>
      <c r="NMH751" s="479"/>
      <c r="NMI751" s="479"/>
      <c r="NMJ751" s="479"/>
      <c r="NMK751" s="479"/>
      <c r="NML751" s="479"/>
      <c r="NMM751" s="479"/>
      <c r="NMN751" s="479"/>
      <c r="NMO751" s="479"/>
      <c r="NMP751" s="479"/>
      <c r="NMQ751" s="479"/>
      <c r="NMR751" s="479"/>
      <c r="NMS751" s="479"/>
      <c r="NMT751" s="479"/>
      <c r="NMU751" s="479"/>
      <c r="NMV751" s="479"/>
      <c r="NMW751" s="479"/>
      <c r="NMX751" s="479"/>
      <c r="NMY751" s="479"/>
      <c r="NMZ751" s="479"/>
      <c r="NNA751" s="479"/>
      <c r="NNB751" s="479"/>
      <c r="NNC751" s="479"/>
      <c r="NND751" s="479"/>
      <c r="NNE751" s="479"/>
      <c r="NNF751" s="479"/>
      <c r="NNG751" s="479"/>
      <c r="NNH751" s="479"/>
      <c r="NNI751" s="479"/>
      <c r="NNJ751" s="479"/>
      <c r="NNK751" s="479"/>
      <c r="NNL751" s="479"/>
      <c r="NNM751" s="479"/>
      <c r="NNN751" s="479"/>
      <c r="NNO751" s="479"/>
      <c r="NNP751" s="479"/>
      <c r="NNQ751" s="479"/>
      <c r="NNR751" s="479"/>
      <c r="NNS751" s="479"/>
      <c r="NNT751" s="479"/>
      <c r="NNU751" s="479"/>
      <c r="NNV751" s="479"/>
      <c r="NNW751" s="479"/>
      <c r="NNX751" s="479"/>
      <c r="NNY751" s="479"/>
      <c r="NNZ751" s="479"/>
      <c r="NOA751" s="479"/>
      <c r="NOB751" s="479"/>
      <c r="NOC751" s="479"/>
      <c r="NOD751" s="479"/>
      <c r="NOE751" s="479"/>
      <c r="NOF751" s="479"/>
      <c r="NOG751" s="479"/>
      <c r="NOH751" s="479"/>
      <c r="NOI751" s="479"/>
      <c r="NOJ751" s="479"/>
      <c r="NOK751" s="479"/>
      <c r="NOL751" s="479"/>
      <c r="NOM751" s="479"/>
      <c r="NON751" s="479"/>
      <c r="NOO751" s="479"/>
      <c r="NOP751" s="479"/>
      <c r="NOQ751" s="479"/>
      <c r="NOR751" s="479"/>
      <c r="NOS751" s="479"/>
      <c r="NOT751" s="479"/>
      <c r="NOU751" s="479"/>
      <c r="NOV751" s="479"/>
      <c r="NOW751" s="479"/>
      <c r="NOX751" s="479"/>
      <c r="NOY751" s="479"/>
      <c r="NOZ751" s="479"/>
      <c r="NPA751" s="479"/>
      <c r="NPB751" s="479"/>
      <c r="NPC751" s="479"/>
      <c r="NPD751" s="479"/>
      <c r="NPE751" s="479"/>
      <c r="NPF751" s="479"/>
      <c r="NPG751" s="479"/>
      <c r="NPH751" s="479"/>
      <c r="NPI751" s="479"/>
      <c r="NPJ751" s="479"/>
      <c r="NPK751" s="479"/>
      <c r="NPL751" s="479"/>
      <c r="NPM751" s="479"/>
      <c r="NPN751" s="479"/>
      <c r="NPO751" s="479"/>
      <c r="NPP751" s="479"/>
      <c r="NPQ751" s="479"/>
      <c r="NPR751" s="479"/>
      <c r="NPS751" s="479"/>
      <c r="NPT751" s="479"/>
      <c r="NPU751" s="479"/>
      <c r="NPV751" s="479"/>
      <c r="NPW751" s="479"/>
      <c r="NPX751" s="479"/>
      <c r="NPY751" s="479"/>
      <c r="NPZ751" s="479"/>
      <c r="NQA751" s="479"/>
      <c r="NQB751" s="479"/>
      <c r="NQC751" s="479"/>
      <c r="NQD751" s="479"/>
      <c r="NQE751" s="479"/>
      <c r="NQF751" s="479"/>
      <c r="NQG751" s="479"/>
      <c r="NQH751" s="479"/>
      <c r="NQI751" s="479"/>
      <c r="NQJ751" s="479"/>
      <c r="NQK751" s="479"/>
      <c r="NQL751" s="479"/>
      <c r="NQM751" s="479"/>
      <c r="NQN751" s="479"/>
      <c r="NQO751" s="479"/>
      <c r="NQP751" s="479"/>
      <c r="NQQ751" s="479"/>
      <c r="NQR751" s="479"/>
      <c r="NQS751" s="479"/>
      <c r="NQT751" s="479"/>
      <c r="NQU751" s="479"/>
      <c r="NQV751" s="479"/>
      <c r="NQW751" s="479"/>
      <c r="NQX751" s="479"/>
      <c r="NQY751" s="479"/>
      <c r="NQZ751" s="479"/>
      <c r="NRA751" s="479"/>
      <c r="NRB751" s="479"/>
      <c r="NRC751" s="479"/>
      <c r="NRD751" s="479"/>
      <c r="NRE751" s="479"/>
      <c r="NRF751" s="479"/>
      <c r="NRG751" s="479"/>
      <c r="NRH751" s="479"/>
      <c r="NRI751" s="479"/>
      <c r="NRJ751" s="479"/>
      <c r="NRK751" s="479"/>
      <c r="NRL751" s="479"/>
      <c r="NRM751" s="479"/>
      <c r="NRN751" s="479"/>
      <c r="NRO751" s="479"/>
      <c r="NRP751" s="479"/>
      <c r="NRQ751" s="479"/>
      <c r="NRR751" s="479"/>
      <c r="NRS751" s="479"/>
      <c r="NRT751" s="479"/>
      <c r="NRU751" s="479"/>
      <c r="NRV751" s="479"/>
      <c r="NRW751" s="479"/>
      <c r="NRX751" s="479"/>
      <c r="NRY751" s="479"/>
      <c r="NRZ751" s="479"/>
      <c r="NSA751" s="479"/>
      <c r="NSB751" s="479"/>
      <c r="NSC751" s="479"/>
      <c r="NSD751" s="479"/>
      <c r="NSE751" s="479"/>
      <c r="NSF751" s="479"/>
      <c r="NSG751" s="479"/>
      <c r="NSH751" s="479"/>
      <c r="NSI751" s="479"/>
      <c r="NSJ751" s="479"/>
      <c r="NSK751" s="479"/>
      <c r="NSL751" s="479"/>
      <c r="NSM751" s="479"/>
      <c r="NSN751" s="479"/>
      <c r="NSO751" s="479"/>
      <c r="NSP751" s="479"/>
      <c r="NSQ751" s="479"/>
      <c r="NSR751" s="479"/>
      <c r="NSS751" s="479"/>
      <c r="NST751" s="479"/>
      <c r="NSU751" s="479"/>
      <c r="NSV751" s="479"/>
      <c r="NSW751" s="479"/>
      <c r="NSX751" s="479"/>
      <c r="NSY751" s="479"/>
      <c r="NSZ751" s="479"/>
      <c r="NTA751" s="479"/>
      <c r="NTB751" s="479"/>
      <c r="NTC751" s="479"/>
      <c r="NTD751" s="479"/>
      <c r="NTE751" s="479"/>
      <c r="NTF751" s="479"/>
      <c r="NTG751" s="479"/>
      <c r="NTH751" s="479"/>
      <c r="NTI751" s="479"/>
      <c r="NTJ751" s="479"/>
      <c r="NTK751" s="479"/>
      <c r="NTL751" s="479"/>
      <c r="NTM751" s="479"/>
      <c r="NTN751" s="479"/>
      <c r="NTO751" s="479"/>
      <c r="NTP751" s="479"/>
      <c r="NTQ751" s="479"/>
      <c r="NTR751" s="479"/>
      <c r="NTS751" s="479"/>
      <c r="NTT751" s="479"/>
      <c r="NTU751" s="479"/>
      <c r="NTV751" s="479"/>
      <c r="NTW751" s="479"/>
      <c r="NTX751" s="479"/>
      <c r="NTY751" s="479"/>
      <c r="NTZ751" s="479"/>
      <c r="NUA751" s="479"/>
      <c r="NUB751" s="479"/>
      <c r="NUC751" s="479"/>
      <c r="NUD751" s="479"/>
      <c r="NUE751" s="479"/>
      <c r="NUF751" s="479"/>
      <c r="NUG751" s="479"/>
      <c r="NUH751" s="479"/>
      <c r="NUI751" s="479"/>
      <c r="NUJ751" s="479"/>
      <c r="NUK751" s="479"/>
      <c r="NUL751" s="479"/>
      <c r="NUM751" s="479"/>
      <c r="NUN751" s="479"/>
      <c r="NUO751" s="479"/>
      <c r="NUP751" s="479"/>
      <c r="NUQ751" s="479"/>
      <c r="NUR751" s="479"/>
      <c r="NUS751" s="479"/>
      <c r="NUT751" s="479"/>
      <c r="NUU751" s="479"/>
      <c r="NUV751" s="479"/>
      <c r="NUW751" s="479"/>
      <c r="NUX751" s="479"/>
      <c r="NUY751" s="479"/>
      <c r="NUZ751" s="479"/>
      <c r="NVA751" s="479"/>
      <c r="NVB751" s="479"/>
      <c r="NVC751" s="479"/>
      <c r="NVD751" s="479"/>
      <c r="NVE751" s="479"/>
      <c r="NVF751" s="479"/>
      <c r="NVG751" s="479"/>
      <c r="NVH751" s="479"/>
      <c r="NVI751" s="479"/>
      <c r="NVJ751" s="479"/>
      <c r="NVK751" s="479"/>
      <c r="NVL751" s="479"/>
      <c r="NVM751" s="479"/>
      <c r="NVN751" s="479"/>
      <c r="NVO751" s="479"/>
      <c r="NVP751" s="479"/>
      <c r="NVQ751" s="479"/>
      <c r="NVR751" s="479"/>
      <c r="NVS751" s="479"/>
      <c r="NVT751" s="479"/>
      <c r="NVU751" s="479"/>
      <c r="NVV751" s="479"/>
      <c r="NVW751" s="479"/>
      <c r="NVX751" s="479"/>
      <c r="NVY751" s="479"/>
      <c r="NVZ751" s="479"/>
      <c r="NWA751" s="479"/>
      <c r="NWB751" s="479"/>
      <c r="NWC751" s="479"/>
      <c r="NWD751" s="479"/>
      <c r="NWE751" s="479"/>
      <c r="NWF751" s="479"/>
      <c r="NWG751" s="479"/>
      <c r="NWH751" s="479"/>
      <c r="NWI751" s="479"/>
      <c r="NWJ751" s="479"/>
      <c r="NWK751" s="479"/>
      <c r="NWL751" s="479"/>
      <c r="NWM751" s="479"/>
      <c r="NWN751" s="479"/>
      <c r="NWO751" s="479"/>
      <c r="NWP751" s="479"/>
      <c r="NWQ751" s="479"/>
      <c r="NWR751" s="479"/>
      <c r="NWS751" s="479"/>
      <c r="NWT751" s="479"/>
      <c r="NWU751" s="479"/>
      <c r="NWV751" s="479"/>
      <c r="NWW751" s="479"/>
      <c r="NWX751" s="479"/>
      <c r="NWY751" s="479"/>
      <c r="NWZ751" s="479"/>
      <c r="NXA751" s="479"/>
      <c r="NXB751" s="479"/>
      <c r="NXC751" s="479"/>
      <c r="NXD751" s="479"/>
      <c r="NXE751" s="479"/>
      <c r="NXF751" s="479"/>
      <c r="NXG751" s="479"/>
      <c r="NXH751" s="479"/>
      <c r="NXI751" s="479"/>
      <c r="NXJ751" s="479"/>
      <c r="NXK751" s="479"/>
      <c r="NXL751" s="479"/>
      <c r="NXM751" s="479"/>
      <c r="NXN751" s="479"/>
      <c r="NXO751" s="479"/>
      <c r="NXP751" s="479"/>
      <c r="NXQ751" s="479"/>
      <c r="NXR751" s="479"/>
      <c r="NXS751" s="479"/>
      <c r="NXT751" s="479"/>
      <c r="NXU751" s="479"/>
      <c r="NXV751" s="479"/>
      <c r="NXW751" s="479"/>
      <c r="NXX751" s="479"/>
      <c r="NXY751" s="479"/>
      <c r="NXZ751" s="479"/>
      <c r="NYA751" s="479"/>
      <c r="NYB751" s="479"/>
      <c r="NYC751" s="479"/>
      <c r="NYD751" s="479"/>
      <c r="NYE751" s="479"/>
      <c r="NYF751" s="479"/>
      <c r="NYG751" s="479"/>
      <c r="NYH751" s="479"/>
      <c r="NYI751" s="479"/>
      <c r="NYJ751" s="479"/>
      <c r="NYK751" s="479"/>
      <c r="NYL751" s="479"/>
      <c r="NYM751" s="479"/>
      <c r="NYN751" s="479"/>
      <c r="NYO751" s="479"/>
      <c r="NYP751" s="479"/>
      <c r="NYQ751" s="479"/>
      <c r="NYR751" s="479"/>
      <c r="NYS751" s="479"/>
      <c r="NYT751" s="479"/>
      <c r="NYU751" s="479"/>
      <c r="NYV751" s="479"/>
      <c r="NYW751" s="479"/>
      <c r="NYX751" s="479"/>
      <c r="NYY751" s="479"/>
      <c r="NYZ751" s="479"/>
      <c r="NZA751" s="479"/>
      <c r="NZB751" s="479"/>
      <c r="NZC751" s="479"/>
      <c r="NZD751" s="479"/>
      <c r="NZE751" s="479"/>
      <c r="NZF751" s="479"/>
      <c r="NZG751" s="479"/>
      <c r="NZH751" s="479"/>
      <c r="NZI751" s="479"/>
      <c r="NZJ751" s="479"/>
      <c r="NZK751" s="479"/>
      <c r="NZL751" s="479"/>
      <c r="NZM751" s="479"/>
      <c r="NZN751" s="479"/>
      <c r="NZO751" s="479"/>
      <c r="NZP751" s="479"/>
      <c r="NZQ751" s="479"/>
      <c r="NZR751" s="479"/>
      <c r="NZS751" s="479"/>
      <c r="NZT751" s="479"/>
      <c r="NZU751" s="479"/>
      <c r="NZV751" s="479"/>
      <c r="NZW751" s="479"/>
      <c r="NZX751" s="479"/>
      <c r="NZY751" s="479"/>
      <c r="NZZ751" s="479"/>
      <c r="OAA751" s="479"/>
      <c r="OAB751" s="479"/>
      <c r="OAC751" s="479"/>
      <c r="OAD751" s="479"/>
      <c r="OAE751" s="479"/>
      <c r="OAF751" s="479"/>
      <c r="OAG751" s="479"/>
      <c r="OAH751" s="479"/>
      <c r="OAI751" s="479"/>
      <c r="OAJ751" s="479"/>
      <c r="OAK751" s="479"/>
      <c r="OAL751" s="479"/>
      <c r="OAM751" s="479"/>
      <c r="OAN751" s="479"/>
      <c r="OAO751" s="479"/>
      <c r="OAP751" s="479"/>
      <c r="OAQ751" s="479"/>
      <c r="OAR751" s="479"/>
      <c r="OAS751" s="479"/>
      <c r="OAT751" s="479"/>
      <c r="OAU751" s="479"/>
      <c r="OAV751" s="479"/>
      <c r="OAW751" s="479"/>
      <c r="OAX751" s="479"/>
      <c r="OAY751" s="479"/>
      <c r="OAZ751" s="479"/>
      <c r="OBA751" s="479"/>
      <c r="OBB751" s="479"/>
      <c r="OBC751" s="479"/>
      <c r="OBD751" s="479"/>
      <c r="OBE751" s="479"/>
      <c r="OBF751" s="479"/>
      <c r="OBG751" s="479"/>
      <c r="OBH751" s="479"/>
      <c r="OBI751" s="479"/>
      <c r="OBJ751" s="479"/>
      <c r="OBK751" s="479"/>
      <c r="OBL751" s="479"/>
      <c r="OBM751" s="479"/>
      <c r="OBN751" s="479"/>
      <c r="OBO751" s="479"/>
      <c r="OBP751" s="479"/>
      <c r="OBQ751" s="479"/>
      <c r="OBR751" s="479"/>
      <c r="OBS751" s="479"/>
      <c r="OBT751" s="479"/>
      <c r="OBU751" s="479"/>
      <c r="OBV751" s="479"/>
      <c r="OBW751" s="479"/>
      <c r="OBX751" s="479"/>
      <c r="OBY751" s="479"/>
      <c r="OBZ751" s="479"/>
      <c r="OCA751" s="479"/>
      <c r="OCB751" s="479"/>
      <c r="OCC751" s="479"/>
      <c r="OCD751" s="479"/>
      <c r="OCE751" s="479"/>
      <c r="OCF751" s="479"/>
      <c r="OCG751" s="479"/>
      <c r="OCH751" s="479"/>
      <c r="OCI751" s="479"/>
      <c r="OCJ751" s="479"/>
      <c r="OCK751" s="479"/>
      <c r="OCL751" s="479"/>
      <c r="OCM751" s="479"/>
      <c r="OCN751" s="479"/>
      <c r="OCO751" s="479"/>
      <c r="OCP751" s="479"/>
      <c r="OCQ751" s="479"/>
      <c r="OCR751" s="479"/>
      <c r="OCS751" s="479"/>
      <c r="OCT751" s="479"/>
      <c r="OCU751" s="479"/>
      <c r="OCV751" s="479"/>
      <c r="OCW751" s="479"/>
      <c r="OCX751" s="479"/>
      <c r="OCY751" s="479"/>
      <c r="OCZ751" s="479"/>
      <c r="ODA751" s="479"/>
      <c r="ODB751" s="479"/>
      <c r="ODC751" s="479"/>
      <c r="ODD751" s="479"/>
      <c r="ODE751" s="479"/>
      <c r="ODF751" s="479"/>
      <c r="ODG751" s="479"/>
      <c r="ODH751" s="479"/>
      <c r="ODI751" s="479"/>
      <c r="ODJ751" s="479"/>
      <c r="ODK751" s="479"/>
      <c r="ODL751" s="479"/>
      <c r="ODM751" s="479"/>
      <c r="ODN751" s="479"/>
      <c r="ODO751" s="479"/>
      <c r="ODP751" s="479"/>
      <c r="ODQ751" s="479"/>
      <c r="ODR751" s="479"/>
      <c r="ODS751" s="479"/>
      <c r="ODT751" s="479"/>
      <c r="ODU751" s="479"/>
      <c r="ODV751" s="479"/>
      <c r="ODW751" s="479"/>
      <c r="ODX751" s="479"/>
      <c r="ODY751" s="479"/>
      <c r="ODZ751" s="479"/>
      <c r="OEA751" s="479"/>
      <c r="OEB751" s="479"/>
      <c r="OEC751" s="479"/>
      <c r="OED751" s="479"/>
      <c r="OEE751" s="479"/>
      <c r="OEF751" s="479"/>
      <c r="OEG751" s="479"/>
      <c r="OEH751" s="479"/>
      <c r="OEI751" s="479"/>
      <c r="OEJ751" s="479"/>
      <c r="OEK751" s="479"/>
      <c r="OEL751" s="479"/>
      <c r="OEM751" s="479"/>
      <c r="OEN751" s="479"/>
      <c r="OEO751" s="479"/>
      <c r="OEP751" s="479"/>
      <c r="OEQ751" s="479"/>
      <c r="OER751" s="479"/>
      <c r="OES751" s="479"/>
      <c r="OET751" s="479"/>
      <c r="OEU751" s="479"/>
      <c r="OEV751" s="479"/>
      <c r="OEW751" s="479"/>
      <c r="OEX751" s="479"/>
      <c r="OEY751" s="479"/>
      <c r="OEZ751" s="479"/>
      <c r="OFA751" s="479"/>
      <c r="OFB751" s="479"/>
      <c r="OFC751" s="479"/>
      <c r="OFD751" s="479"/>
      <c r="OFE751" s="479"/>
      <c r="OFF751" s="479"/>
      <c r="OFG751" s="479"/>
      <c r="OFH751" s="479"/>
      <c r="OFI751" s="479"/>
      <c r="OFJ751" s="479"/>
      <c r="OFK751" s="479"/>
      <c r="OFL751" s="479"/>
      <c r="OFM751" s="479"/>
      <c r="OFN751" s="479"/>
      <c r="OFO751" s="479"/>
      <c r="OFP751" s="479"/>
      <c r="OFQ751" s="479"/>
      <c r="OFR751" s="479"/>
      <c r="OFS751" s="479"/>
      <c r="OFT751" s="479"/>
      <c r="OFU751" s="479"/>
      <c r="OFV751" s="479"/>
      <c r="OFW751" s="479"/>
      <c r="OFX751" s="479"/>
      <c r="OFY751" s="479"/>
      <c r="OFZ751" s="479"/>
      <c r="OGA751" s="479"/>
      <c r="OGB751" s="479"/>
      <c r="OGC751" s="479"/>
      <c r="OGD751" s="479"/>
      <c r="OGE751" s="479"/>
      <c r="OGF751" s="479"/>
      <c r="OGG751" s="479"/>
      <c r="OGH751" s="479"/>
      <c r="OGI751" s="479"/>
      <c r="OGJ751" s="479"/>
      <c r="OGK751" s="479"/>
      <c r="OGL751" s="479"/>
      <c r="OGM751" s="479"/>
      <c r="OGN751" s="479"/>
      <c r="OGO751" s="479"/>
      <c r="OGP751" s="479"/>
      <c r="OGQ751" s="479"/>
      <c r="OGR751" s="479"/>
      <c r="OGS751" s="479"/>
      <c r="OGT751" s="479"/>
      <c r="OGU751" s="479"/>
      <c r="OGV751" s="479"/>
      <c r="OGW751" s="479"/>
      <c r="OGX751" s="479"/>
      <c r="OGY751" s="479"/>
      <c r="OGZ751" s="479"/>
      <c r="OHA751" s="479"/>
      <c r="OHB751" s="479"/>
      <c r="OHC751" s="479"/>
      <c r="OHD751" s="479"/>
      <c r="OHE751" s="479"/>
      <c r="OHF751" s="479"/>
      <c r="OHG751" s="479"/>
      <c r="OHH751" s="479"/>
      <c r="OHI751" s="479"/>
      <c r="OHJ751" s="479"/>
      <c r="OHK751" s="479"/>
      <c r="OHL751" s="479"/>
      <c r="OHM751" s="479"/>
      <c r="OHN751" s="479"/>
      <c r="OHO751" s="479"/>
      <c r="OHP751" s="479"/>
      <c r="OHQ751" s="479"/>
      <c r="OHR751" s="479"/>
      <c r="OHS751" s="479"/>
      <c r="OHT751" s="479"/>
      <c r="OHU751" s="479"/>
      <c r="OHV751" s="479"/>
      <c r="OHW751" s="479"/>
      <c r="OHX751" s="479"/>
      <c r="OHY751" s="479"/>
      <c r="OHZ751" s="479"/>
      <c r="OIA751" s="479"/>
      <c r="OIB751" s="479"/>
      <c r="OIC751" s="479"/>
      <c r="OID751" s="479"/>
      <c r="OIE751" s="479"/>
      <c r="OIF751" s="479"/>
      <c r="OIG751" s="479"/>
      <c r="OIH751" s="479"/>
      <c r="OII751" s="479"/>
      <c r="OIJ751" s="479"/>
      <c r="OIK751" s="479"/>
      <c r="OIL751" s="479"/>
      <c r="OIM751" s="479"/>
      <c r="OIN751" s="479"/>
      <c r="OIO751" s="479"/>
      <c r="OIP751" s="479"/>
      <c r="OIQ751" s="479"/>
      <c r="OIR751" s="479"/>
      <c r="OIS751" s="479"/>
      <c r="OIT751" s="479"/>
      <c r="OIU751" s="479"/>
      <c r="OIV751" s="479"/>
      <c r="OIW751" s="479"/>
      <c r="OIX751" s="479"/>
      <c r="OIY751" s="479"/>
      <c r="OIZ751" s="479"/>
      <c r="OJA751" s="479"/>
      <c r="OJB751" s="479"/>
      <c r="OJC751" s="479"/>
      <c r="OJD751" s="479"/>
      <c r="OJE751" s="479"/>
      <c r="OJF751" s="479"/>
      <c r="OJG751" s="479"/>
      <c r="OJH751" s="479"/>
      <c r="OJI751" s="479"/>
      <c r="OJJ751" s="479"/>
      <c r="OJK751" s="479"/>
      <c r="OJL751" s="479"/>
      <c r="OJM751" s="479"/>
      <c r="OJN751" s="479"/>
      <c r="OJO751" s="479"/>
      <c r="OJP751" s="479"/>
      <c r="OJQ751" s="479"/>
      <c r="OJR751" s="479"/>
      <c r="OJS751" s="479"/>
      <c r="OJT751" s="479"/>
      <c r="OJU751" s="479"/>
      <c r="OJV751" s="479"/>
      <c r="OJW751" s="479"/>
      <c r="OJX751" s="479"/>
      <c r="OJY751" s="479"/>
      <c r="OJZ751" s="479"/>
      <c r="OKA751" s="479"/>
      <c r="OKB751" s="479"/>
      <c r="OKC751" s="479"/>
      <c r="OKD751" s="479"/>
      <c r="OKE751" s="479"/>
      <c r="OKF751" s="479"/>
      <c r="OKG751" s="479"/>
      <c r="OKH751" s="479"/>
      <c r="OKI751" s="479"/>
      <c r="OKJ751" s="479"/>
      <c r="OKK751" s="479"/>
      <c r="OKL751" s="479"/>
      <c r="OKM751" s="479"/>
      <c r="OKN751" s="479"/>
      <c r="OKO751" s="479"/>
      <c r="OKP751" s="479"/>
      <c r="OKQ751" s="479"/>
      <c r="OKR751" s="479"/>
      <c r="OKS751" s="479"/>
      <c r="OKT751" s="479"/>
      <c r="OKU751" s="479"/>
      <c r="OKV751" s="479"/>
      <c r="OKW751" s="479"/>
      <c r="OKX751" s="479"/>
      <c r="OKY751" s="479"/>
      <c r="OKZ751" s="479"/>
      <c r="OLA751" s="479"/>
      <c r="OLB751" s="479"/>
      <c r="OLC751" s="479"/>
      <c r="OLD751" s="479"/>
      <c r="OLE751" s="479"/>
      <c r="OLF751" s="479"/>
      <c r="OLG751" s="479"/>
      <c r="OLH751" s="479"/>
      <c r="OLI751" s="479"/>
      <c r="OLJ751" s="479"/>
      <c r="OLK751" s="479"/>
      <c r="OLL751" s="479"/>
      <c r="OLM751" s="479"/>
      <c r="OLN751" s="479"/>
      <c r="OLO751" s="479"/>
      <c r="OLP751" s="479"/>
      <c r="OLQ751" s="479"/>
      <c r="OLR751" s="479"/>
      <c r="OLS751" s="479"/>
      <c r="OLT751" s="479"/>
      <c r="OLU751" s="479"/>
      <c r="OLV751" s="479"/>
      <c r="OLW751" s="479"/>
      <c r="OLX751" s="479"/>
      <c r="OLY751" s="479"/>
      <c r="OLZ751" s="479"/>
      <c r="OMA751" s="479"/>
      <c r="OMB751" s="479"/>
      <c r="OMC751" s="479"/>
      <c r="OMD751" s="479"/>
      <c r="OME751" s="479"/>
      <c r="OMF751" s="479"/>
      <c r="OMG751" s="479"/>
      <c r="OMH751" s="479"/>
      <c r="OMI751" s="479"/>
      <c r="OMJ751" s="479"/>
      <c r="OMK751" s="479"/>
      <c r="OML751" s="479"/>
      <c r="OMM751" s="479"/>
      <c r="OMN751" s="479"/>
      <c r="OMO751" s="479"/>
      <c r="OMP751" s="479"/>
      <c r="OMQ751" s="479"/>
      <c r="OMR751" s="479"/>
      <c r="OMS751" s="479"/>
      <c r="OMT751" s="479"/>
      <c r="OMU751" s="479"/>
      <c r="OMV751" s="479"/>
      <c r="OMW751" s="479"/>
      <c r="OMX751" s="479"/>
      <c r="OMY751" s="479"/>
      <c r="OMZ751" s="479"/>
      <c r="ONA751" s="479"/>
      <c r="ONB751" s="479"/>
      <c r="ONC751" s="479"/>
      <c r="OND751" s="479"/>
      <c r="ONE751" s="479"/>
      <c r="ONF751" s="479"/>
      <c r="ONG751" s="479"/>
      <c r="ONH751" s="479"/>
      <c r="ONI751" s="479"/>
      <c r="ONJ751" s="479"/>
      <c r="ONK751" s="479"/>
      <c r="ONL751" s="479"/>
      <c r="ONM751" s="479"/>
      <c r="ONN751" s="479"/>
      <c r="ONO751" s="479"/>
      <c r="ONP751" s="479"/>
      <c r="ONQ751" s="479"/>
      <c r="ONR751" s="479"/>
      <c r="ONS751" s="479"/>
      <c r="ONT751" s="479"/>
      <c r="ONU751" s="479"/>
      <c r="ONV751" s="479"/>
      <c r="ONW751" s="479"/>
      <c r="ONX751" s="479"/>
      <c r="ONY751" s="479"/>
      <c r="ONZ751" s="479"/>
      <c r="OOA751" s="479"/>
      <c r="OOB751" s="479"/>
      <c r="OOC751" s="479"/>
      <c r="OOD751" s="479"/>
      <c r="OOE751" s="479"/>
      <c r="OOF751" s="479"/>
      <c r="OOG751" s="479"/>
      <c r="OOH751" s="479"/>
      <c r="OOI751" s="479"/>
      <c r="OOJ751" s="479"/>
      <c r="OOK751" s="479"/>
      <c r="OOL751" s="479"/>
      <c r="OOM751" s="479"/>
      <c r="OON751" s="479"/>
      <c r="OOO751" s="479"/>
      <c r="OOP751" s="479"/>
      <c r="OOQ751" s="479"/>
      <c r="OOR751" s="479"/>
      <c r="OOS751" s="479"/>
      <c r="OOT751" s="479"/>
      <c r="OOU751" s="479"/>
      <c r="OOV751" s="479"/>
      <c r="OOW751" s="479"/>
      <c r="OOX751" s="479"/>
      <c r="OOY751" s="479"/>
      <c r="OOZ751" s="479"/>
      <c r="OPA751" s="479"/>
      <c r="OPB751" s="479"/>
      <c r="OPC751" s="479"/>
      <c r="OPD751" s="479"/>
      <c r="OPE751" s="479"/>
      <c r="OPF751" s="479"/>
      <c r="OPG751" s="479"/>
      <c r="OPH751" s="479"/>
      <c r="OPI751" s="479"/>
      <c r="OPJ751" s="479"/>
      <c r="OPK751" s="479"/>
      <c r="OPL751" s="479"/>
      <c r="OPM751" s="479"/>
      <c r="OPN751" s="479"/>
      <c r="OPO751" s="479"/>
      <c r="OPP751" s="479"/>
      <c r="OPQ751" s="479"/>
      <c r="OPR751" s="479"/>
      <c r="OPS751" s="479"/>
      <c r="OPT751" s="479"/>
      <c r="OPU751" s="479"/>
      <c r="OPV751" s="479"/>
      <c r="OPW751" s="479"/>
      <c r="OPX751" s="479"/>
      <c r="OPY751" s="479"/>
      <c r="OPZ751" s="479"/>
      <c r="OQA751" s="479"/>
      <c r="OQB751" s="479"/>
      <c r="OQC751" s="479"/>
      <c r="OQD751" s="479"/>
      <c r="OQE751" s="479"/>
      <c r="OQF751" s="479"/>
      <c r="OQG751" s="479"/>
      <c r="OQH751" s="479"/>
      <c r="OQI751" s="479"/>
      <c r="OQJ751" s="479"/>
      <c r="OQK751" s="479"/>
      <c r="OQL751" s="479"/>
      <c r="OQM751" s="479"/>
      <c r="OQN751" s="479"/>
      <c r="OQO751" s="479"/>
      <c r="OQP751" s="479"/>
      <c r="OQQ751" s="479"/>
      <c r="OQR751" s="479"/>
      <c r="OQS751" s="479"/>
      <c r="OQT751" s="479"/>
      <c r="OQU751" s="479"/>
      <c r="OQV751" s="479"/>
      <c r="OQW751" s="479"/>
      <c r="OQX751" s="479"/>
      <c r="OQY751" s="479"/>
      <c r="OQZ751" s="479"/>
      <c r="ORA751" s="479"/>
      <c r="ORB751" s="479"/>
      <c r="ORC751" s="479"/>
      <c r="ORD751" s="479"/>
      <c r="ORE751" s="479"/>
      <c r="ORF751" s="479"/>
      <c r="ORG751" s="479"/>
      <c r="ORH751" s="479"/>
      <c r="ORI751" s="479"/>
      <c r="ORJ751" s="479"/>
      <c r="ORK751" s="479"/>
      <c r="ORL751" s="479"/>
      <c r="ORM751" s="479"/>
      <c r="ORN751" s="479"/>
      <c r="ORO751" s="479"/>
      <c r="ORP751" s="479"/>
      <c r="ORQ751" s="479"/>
      <c r="ORR751" s="479"/>
      <c r="ORS751" s="479"/>
      <c r="ORT751" s="479"/>
      <c r="ORU751" s="479"/>
      <c r="ORV751" s="479"/>
      <c r="ORW751" s="479"/>
      <c r="ORX751" s="479"/>
      <c r="ORY751" s="479"/>
      <c r="ORZ751" s="479"/>
      <c r="OSA751" s="479"/>
      <c r="OSB751" s="479"/>
      <c r="OSC751" s="479"/>
      <c r="OSD751" s="479"/>
      <c r="OSE751" s="479"/>
      <c r="OSF751" s="479"/>
      <c r="OSG751" s="479"/>
      <c r="OSH751" s="479"/>
      <c r="OSI751" s="479"/>
      <c r="OSJ751" s="479"/>
      <c r="OSK751" s="479"/>
      <c r="OSL751" s="479"/>
      <c r="OSM751" s="479"/>
      <c r="OSN751" s="479"/>
      <c r="OSO751" s="479"/>
      <c r="OSP751" s="479"/>
      <c r="OSQ751" s="479"/>
      <c r="OSR751" s="479"/>
      <c r="OSS751" s="479"/>
      <c r="OST751" s="479"/>
      <c r="OSU751" s="479"/>
      <c r="OSV751" s="479"/>
      <c r="OSW751" s="479"/>
      <c r="OSX751" s="479"/>
      <c r="OSY751" s="479"/>
      <c r="OSZ751" s="479"/>
      <c r="OTA751" s="479"/>
      <c r="OTB751" s="479"/>
      <c r="OTC751" s="479"/>
      <c r="OTD751" s="479"/>
      <c r="OTE751" s="479"/>
      <c r="OTF751" s="479"/>
      <c r="OTG751" s="479"/>
      <c r="OTH751" s="479"/>
      <c r="OTI751" s="479"/>
      <c r="OTJ751" s="479"/>
      <c r="OTK751" s="479"/>
      <c r="OTL751" s="479"/>
      <c r="OTM751" s="479"/>
      <c r="OTN751" s="479"/>
      <c r="OTO751" s="479"/>
      <c r="OTP751" s="479"/>
      <c r="OTQ751" s="479"/>
      <c r="OTR751" s="479"/>
      <c r="OTS751" s="479"/>
      <c r="OTT751" s="479"/>
      <c r="OTU751" s="479"/>
      <c r="OTV751" s="479"/>
      <c r="OTW751" s="479"/>
      <c r="OTX751" s="479"/>
      <c r="OTY751" s="479"/>
      <c r="OTZ751" s="479"/>
      <c r="OUA751" s="479"/>
      <c r="OUB751" s="479"/>
      <c r="OUC751" s="479"/>
      <c r="OUD751" s="479"/>
      <c r="OUE751" s="479"/>
      <c r="OUF751" s="479"/>
      <c r="OUG751" s="479"/>
      <c r="OUH751" s="479"/>
      <c r="OUI751" s="479"/>
      <c r="OUJ751" s="479"/>
      <c r="OUK751" s="479"/>
      <c r="OUL751" s="479"/>
      <c r="OUM751" s="479"/>
      <c r="OUN751" s="479"/>
      <c r="OUO751" s="479"/>
      <c r="OUP751" s="479"/>
      <c r="OUQ751" s="479"/>
      <c r="OUR751" s="479"/>
      <c r="OUS751" s="479"/>
      <c r="OUT751" s="479"/>
      <c r="OUU751" s="479"/>
      <c r="OUV751" s="479"/>
      <c r="OUW751" s="479"/>
      <c r="OUX751" s="479"/>
      <c r="OUY751" s="479"/>
      <c r="OUZ751" s="479"/>
      <c r="OVA751" s="479"/>
      <c r="OVB751" s="479"/>
      <c r="OVC751" s="479"/>
      <c r="OVD751" s="479"/>
      <c r="OVE751" s="479"/>
      <c r="OVF751" s="479"/>
      <c r="OVG751" s="479"/>
      <c r="OVH751" s="479"/>
      <c r="OVI751" s="479"/>
      <c r="OVJ751" s="479"/>
      <c r="OVK751" s="479"/>
      <c r="OVL751" s="479"/>
      <c r="OVM751" s="479"/>
      <c r="OVN751" s="479"/>
      <c r="OVO751" s="479"/>
      <c r="OVP751" s="479"/>
      <c r="OVQ751" s="479"/>
      <c r="OVR751" s="479"/>
      <c r="OVS751" s="479"/>
      <c r="OVT751" s="479"/>
      <c r="OVU751" s="479"/>
      <c r="OVV751" s="479"/>
      <c r="OVW751" s="479"/>
      <c r="OVX751" s="479"/>
      <c r="OVY751" s="479"/>
      <c r="OVZ751" s="479"/>
      <c r="OWA751" s="479"/>
      <c r="OWB751" s="479"/>
      <c r="OWC751" s="479"/>
      <c r="OWD751" s="479"/>
      <c r="OWE751" s="479"/>
      <c r="OWF751" s="479"/>
      <c r="OWG751" s="479"/>
      <c r="OWH751" s="479"/>
      <c r="OWI751" s="479"/>
      <c r="OWJ751" s="479"/>
      <c r="OWK751" s="479"/>
      <c r="OWL751" s="479"/>
      <c r="OWM751" s="479"/>
      <c r="OWN751" s="479"/>
      <c r="OWO751" s="479"/>
      <c r="OWP751" s="479"/>
      <c r="OWQ751" s="479"/>
      <c r="OWR751" s="479"/>
      <c r="OWS751" s="479"/>
      <c r="OWT751" s="479"/>
      <c r="OWU751" s="479"/>
      <c r="OWV751" s="479"/>
      <c r="OWW751" s="479"/>
      <c r="OWX751" s="479"/>
      <c r="OWY751" s="479"/>
      <c r="OWZ751" s="479"/>
      <c r="OXA751" s="479"/>
      <c r="OXB751" s="479"/>
      <c r="OXC751" s="479"/>
      <c r="OXD751" s="479"/>
      <c r="OXE751" s="479"/>
      <c r="OXF751" s="479"/>
      <c r="OXG751" s="479"/>
      <c r="OXH751" s="479"/>
      <c r="OXI751" s="479"/>
      <c r="OXJ751" s="479"/>
      <c r="OXK751" s="479"/>
      <c r="OXL751" s="479"/>
      <c r="OXM751" s="479"/>
      <c r="OXN751" s="479"/>
      <c r="OXO751" s="479"/>
      <c r="OXP751" s="479"/>
      <c r="OXQ751" s="479"/>
      <c r="OXR751" s="479"/>
      <c r="OXS751" s="479"/>
      <c r="OXT751" s="479"/>
      <c r="OXU751" s="479"/>
      <c r="OXV751" s="479"/>
      <c r="OXW751" s="479"/>
      <c r="OXX751" s="479"/>
      <c r="OXY751" s="479"/>
      <c r="OXZ751" s="479"/>
      <c r="OYA751" s="479"/>
      <c r="OYB751" s="479"/>
      <c r="OYC751" s="479"/>
      <c r="OYD751" s="479"/>
      <c r="OYE751" s="479"/>
      <c r="OYF751" s="479"/>
      <c r="OYG751" s="479"/>
      <c r="OYH751" s="479"/>
      <c r="OYI751" s="479"/>
      <c r="OYJ751" s="479"/>
      <c r="OYK751" s="479"/>
      <c r="OYL751" s="479"/>
      <c r="OYM751" s="479"/>
      <c r="OYN751" s="479"/>
      <c r="OYO751" s="479"/>
      <c r="OYP751" s="479"/>
      <c r="OYQ751" s="479"/>
      <c r="OYR751" s="479"/>
      <c r="OYS751" s="479"/>
      <c r="OYT751" s="479"/>
      <c r="OYU751" s="479"/>
      <c r="OYV751" s="479"/>
      <c r="OYW751" s="479"/>
      <c r="OYX751" s="479"/>
      <c r="OYY751" s="479"/>
      <c r="OYZ751" s="479"/>
      <c r="OZA751" s="479"/>
      <c r="OZB751" s="479"/>
      <c r="OZC751" s="479"/>
      <c r="OZD751" s="479"/>
      <c r="OZE751" s="479"/>
      <c r="OZF751" s="479"/>
      <c r="OZG751" s="479"/>
      <c r="OZH751" s="479"/>
      <c r="OZI751" s="479"/>
      <c r="OZJ751" s="479"/>
      <c r="OZK751" s="479"/>
      <c r="OZL751" s="479"/>
      <c r="OZM751" s="479"/>
      <c r="OZN751" s="479"/>
      <c r="OZO751" s="479"/>
      <c r="OZP751" s="479"/>
      <c r="OZQ751" s="479"/>
      <c r="OZR751" s="479"/>
      <c r="OZS751" s="479"/>
      <c r="OZT751" s="479"/>
      <c r="OZU751" s="479"/>
      <c r="OZV751" s="479"/>
      <c r="OZW751" s="479"/>
      <c r="OZX751" s="479"/>
      <c r="OZY751" s="479"/>
      <c r="OZZ751" s="479"/>
      <c r="PAA751" s="479"/>
      <c r="PAB751" s="479"/>
      <c r="PAC751" s="479"/>
      <c r="PAD751" s="479"/>
      <c r="PAE751" s="479"/>
      <c r="PAF751" s="479"/>
      <c r="PAG751" s="479"/>
      <c r="PAH751" s="479"/>
      <c r="PAI751" s="479"/>
      <c r="PAJ751" s="479"/>
      <c r="PAK751" s="479"/>
      <c r="PAL751" s="479"/>
      <c r="PAM751" s="479"/>
      <c r="PAN751" s="479"/>
      <c r="PAO751" s="479"/>
      <c r="PAP751" s="479"/>
      <c r="PAQ751" s="479"/>
      <c r="PAR751" s="479"/>
      <c r="PAS751" s="479"/>
      <c r="PAT751" s="479"/>
      <c r="PAU751" s="479"/>
      <c r="PAV751" s="479"/>
      <c r="PAW751" s="479"/>
      <c r="PAX751" s="479"/>
      <c r="PAY751" s="479"/>
      <c r="PAZ751" s="479"/>
      <c r="PBA751" s="479"/>
      <c r="PBB751" s="479"/>
      <c r="PBC751" s="479"/>
      <c r="PBD751" s="479"/>
      <c r="PBE751" s="479"/>
      <c r="PBF751" s="479"/>
      <c r="PBG751" s="479"/>
      <c r="PBH751" s="479"/>
      <c r="PBI751" s="479"/>
      <c r="PBJ751" s="479"/>
      <c r="PBK751" s="479"/>
      <c r="PBL751" s="479"/>
      <c r="PBM751" s="479"/>
      <c r="PBN751" s="479"/>
      <c r="PBO751" s="479"/>
      <c r="PBP751" s="479"/>
      <c r="PBQ751" s="479"/>
      <c r="PBR751" s="479"/>
      <c r="PBS751" s="479"/>
      <c r="PBT751" s="479"/>
      <c r="PBU751" s="479"/>
      <c r="PBV751" s="479"/>
      <c r="PBW751" s="479"/>
      <c r="PBX751" s="479"/>
      <c r="PBY751" s="479"/>
      <c r="PBZ751" s="479"/>
      <c r="PCA751" s="479"/>
      <c r="PCB751" s="479"/>
      <c r="PCC751" s="479"/>
      <c r="PCD751" s="479"/>
      <c r="PCE751" s="479"/>
      <c r="PCF751" s="479"/>
      <c r="PCG751" s="479"/>
      <c r="PCH751" s="479"/>
      <c r="PCI751" s="479"/>
      <c r="PCJ751" s="479"/>
      <c r="PCK751" s="479"/>
      <c r="PCL751" s="479"/>
      <c r="PCM751" s="479"/>
      <c r="PCN751" s="479"/>
      <c r="PCO751" s="479"/>
      <c r="PCP751" s="479"/>
      <c r="PCQ751" s="479"/>
      <c r="PCR751" s="479"/>
      <c r="PCS751" s="479"/>
      <c r="PCT751" s="479"/>
      <c r="PCU751" s="479"/>
      <c r="PCV751" s="479"/>
      <c r="PCW751" s="479"/>
      <c r="PCX751" s="479"/>
      <c r="PCY751" s="479"/>
      <c r="PCZ751" s="479"/>
      <c r="PDA751" s="479"/>
      <c r="PDB751" s="479"/>
      <c r="PDC751" s="479"/>
      <c r="PDD751" s="479"/>
      <c r="PDE751" s="479"/>
      <c r="PDF751" s="479"/>
      <c r="PDG751" s="479"/>
      <c r="PDH751" s="479"/>
      <c r="PDI751" s="479"/>
      <c r="PDJ751" s="479"/>
      <c r="PDK751" s="479"/>
      <c r="PDL751" s="479"/>
      <c r="PDM751" s="479"/>
      <c r="PDN751" s="479"/>
      <c r="PDO751" s="479"/>
      <c r="PDP751" s="479"/>
      <c r="PDQ751" s="479"/>
      <c r="PDR751" s="479"/>
      <c r="PDS751" s="479"/>
      <c r="PDT751" s="479"/>
      <c r="PDU751" s="479"/>
      <c r="PDV751" s="479"/>
      <c r="PDW751" s="479"/>
      <c r="PDX751" s="479"/>
      <c r="PDY751" s="479"/>
      <c r="PDZ751" s="479"/>
      <c r="PEA751" s="479"/>
      <c r="PEB751" s="479"/>
      <c r="PEC751" s="479"/>
      <c r="PED751" s="479"/>
      <c r="PEE751" s="479"/>
      <c r="PEF751" s="479"/>
      <c r="PEG751" s="479"/>
      <c r="PEH751" s="479"/>
      <c r="PEI751" s="479"/>
      <c r="PEJ751" s="479"/>
      <c r="PEK751" s="479"/>
      <c r="PEL751" s="479"/>
      <c r="PEM751" s="479"/>
      <c r="PEN751" s="479"/>
      <c r="PEO751" s="479"/>
      <c r="PEP751" s="479"/>
      <c r="PEQ751" s="479"/>
      <c r="PER751" s="479"/>
      <c r="PES751" s="479"/>
      <c r="PET751" s="479"/>
      <c r="PEU751" s="479"/>
      <c r="PEV751" s="479"/>
      <c r="PEW751" s="479"/>
      <c r="PEX751" s="479"/>
      <c r="PEY751" s="479"/>
      <c r="PEZ751" s="479"/>
      <c r="PFA751" s="479"/>
      <c r="PFB751" s="479"/>
      <c r="PFC751" s="479"/>
      <c r="PFD751" s="479"/>
      <c r="PFE751" s="479"/>
      <c r="PFF751" s="479"/>
      <c r="PFG751" s="479"/>
      <c r="PFH751" s="479"/>
      <c r="PFI751" s="479"/>
      <c r="PFJ751" s="479"/>
      <c r="PFK751" s="479"/>
      <c r="PFL751" s="479"/>
      <c r="PFM751" s="479"/>
      <c r="PFN751" s="479"/>
      <c r="PFO751" s="479"/>
      <c r="PFP751" s="479"/>
      <c r="PFQ751" s="479"/>
      <c r="PFR751" s="479"/>
      <c r="PFS751" s="479"/>
      <c r="PFT751" s="479"/>
      <c r="PFU751" s="479"/>
      <c r="PFV751" s="479"/>
      <c r="PFW751" s="479"/>
      <c r="PFX751" s="479"/>
      <c r="PFY751" s="479"/>
      <c r="PFZ751" s="479"/>
      <c r="PGA751" s="479"/>
      <c r="PGB751" s="479"/>
      <c r="PGC751" s="479"/>
      <c r="PGD751" s="479"/>
      <c r="PGE751" s="479"/>
      <c r="PGF751" s="479"/>
      <c r="PGG751" s="479"/>
      <c r="PGH751" s="479"/>
      <c r="PGI751" s="479"/>
      <c r="PGJ751" s="479"/>
      <c r="PGK751" s="479"/>
      <c r="PGL751" s="479"/>
      <c r="PGM751" s="479"/>
      <c r="PGN751" s="479"/>
      <c r="PGO751" s="479"/>
      <c r="PGP751" s="479"/>
      <c r="PGQ751" s="479"/>
      <c r="PGR751" s="479"/>
      <c r="PGS751" s="479"/>
      <c r="PGT751" s="479"/>
      <c r="PGU751" s="479"/>
      <c r="PGV751" s="479"/>
      <c r="PGW751" s="479"/>
      <c r="PGX751" s="479"/>
      <c r="PGY751" s="479"/>
      <c r="PGZ751" s="479"/>
      <c r="PHA751" s="479"/>
      <c r="PHB751" s="479"/>
      <c r="PHC751" s="479"/>
      <c r="PHD751" s="479"/>
      <c r="PHE751" s="479"/>
      <c r="PHF751" s="479"/>
      <c r="PHG751" s="479"/>
      <c r="PHH751" s="479"/>
      <c r="PHI751" s="479"/>
      <c r="PHJ751" s="479"/>
      <c r="PHK751" s="479"/>
      <c r="PHL751" s="479"/>
      <c r="PHM751" s="479"/>
      <c r="PHN751" s="479"/>
      <c r="PHO751" s="479"/>
      <c r="PHP751" s="479"/>
      <c r="PHQ751" s="479"/>
      <c r="PHR751" s="479"/>
      <c r="PHS751" s="479"/>
      <c r="PHT751" s="479"/>
      <c r="PHU751" s="479"/>
      <c r="PHV751" s="479"/>
      <c r="PHW751" s="479"/>
      <c r="PHX751" s="479"/>
      <c r="PHY751" s="479"/>
      <c r="PHZ751" s="479"/>
      <c r="PIA751" s="479"/>
      <c r="PIB751" s="479"/>
      <c r="PIC751" s="479"/>
      <c r="PID751" s="479"/>
      <c r="PIE751" s="479"/>
      <c r="PIF751" s="479"/>
      <c r="PIG751" s="479"/>
      <c r="PIH751" s="479"/>
      <c r="PII751" s="479"/>
      <c r="PIJ751" s="479"/>
      <c r="PIK751" s="479"/>
      <c r="PIL751" s="479"/>
      <c r="PIM751" s="479"/>
      <c r="PIN751" s="479"/>
      <c r="PIO751" s="479"/>
      <c r="PIP751" s="479"/>
      <c r="PIQ751" s="479"/>
      <c r="PIR751" s="479"/>
      <c r="PIS751" s="479"/>
      <c r="PIT751" s="479"/>
      <c r="PIU751" s="479"/>
      <c r="PIV751" s="479"/>
      <c r="PIW751" s="479"/>
      <c r="PIX751" s="479"/>
      <c r="PIY751" s="479"/>
      <c r="PIZ751" s="479"/>
      <c r="PJA751" s="479"/>
      <c r="PJB751" s="479"/>
      <c r="PJC751" s="479"/>
      <c r="PJD751" s="479"/>
      <c r="PJE751" s="479"/>
      <c r="PJF751" s="479"/>
      <c r="PJG751" s="479"/>
      <c r="PJH751" s="479"/>
      <c r="PJI751" s="479"/>
      <c r="PJJ751" s="479"/>
      <c r="PJK751" s="479"/>
      <c r="PJL751" s="479"/>
      <c r="PJM751" s="479"/>
      <c r="PJN751" s="479"/>
      <c r="PJO751" s="479"/>
      <c r="PJP751" s="479"/>
      <c r="PJQ751" s="479"/>
      <c r="PJR751" s="479"/>
      <c r="PJS751" s="479"/>
      <c r="PJT751" s="479"/>
      <c r="PJU751" s="479"/>
      <c r="PJV751" s="479"/>
      <c r="PJW751" s="479"/>
      <c r="PJX751" s="479"/>
      <c r="PJY751" s="479"/>
      <c r="PJZ751" s="479"/>
      <c r="PKA751" s="479"/>
      <c r="PKB751" s="479"/>
      <c r="PKC751" s="479"/>
      <c r="PKD751" s="479"/>
      <c r="PKE751" s="479"/>
      <c r="PKF751" s="479"/>
      <c r="PKG751" s="479"/>
      <c r="PKH751" s="479"/>
      <c r="PKI751" s="479"/>
      <c r="PKJ751" s="479"/>
      <c r="PKK751" s="479"/>
      <c r="PKL751" s="479"/>
      <c r="PKM751" s="479"/>
      <c r="PKN751" s="479"/>
      <c r="PKO751" s="479"/>
      <c r="PKP751" s="479"/>
      <c r="PKQ751" s="479"/>
      <c r="PKR751" s="479"/>
      <c r="PKS751" s="479"/>
      <c r="PKT751" s="479"/>
      <c r="PKU751" s="479"/>
      <c r="PKV751" s="479"/>
      <c r="PKW751" s="479"/>
      <c r="PKX751" s="479"/>
      <c r="PKY751" s="479"/>
      <c r="PKZ751" s="479"/>
      <c r="PLA751" s="479"/>
      <c r="PLB751" s="479"/>
      <c r="PLC751" s="479"/>
      <c r="PLD751" s="479"/>
      <c r="PLE751" s="479"/>
      <c r="PLF751" s="479"/>
      <c r="PLG751" s="479"/>
      <c r="PLH751" s="479"/>
      <c r="PLI751" s="479"/>
      <c r="PLJ751" s="479"/>
      <c r="PLK751" s="479"/>
      <c r="PLL751" s="479"/>
      <c r="PLM751" s="479"/>
      <c r="PLN751" s="479"/>
      <c r="PLO751" s="479"/>
      <c r="PLP751" s="479"/>
      <c r="PLQ751" s="479"/>
      <c r="PLR751" s="479"/>
      <c r="PLS751" s="479"/>
      <c r="PLT751" s="479"/>
      <c r="PLU751" s="479"/>
      <c r="PLV751" s="479"/>
      <c r="PLW751" s="479"/>
      <c r="PLX751" s="479"/>
      <c r="PLY751" s="479"/>
      <c r="PLZ751" s="479"/>
      <c r="PMA751" s="479"/>
      <c r="PMB751" s="479"/>
      <c r="PMC751" s="479"/>
      <c r="PMD751" s="479"/>
      <c r="PME751" s="479"/>
      <c r="PMF751" s="479"/>
      <c r="PMG751" s="479"/>
      <c r="PMH751" s="479"/>
      <c r="PMI751" s="479"/>
      <c r="PMJ751" s="479"/>
      <c r="PMK751" s="479"/>
      <c r="PML751" s="479"/>
      <c r="PMM751" s="479"/>
      <c r="PMN751" s="479"/>
      <c r="PMO751" s="479"/>
      <c r="PMP751" s="479"/>
      <c r="PMQ751" s="479"/>
      <c r="PMR751" s="479"/>
      <c r="PMS751" s="479"/>
      <c r="PMT751" s="479"/>
      <c r="PMU751" s="479"/>
      <c r="PMV751" s="479"/>
      <c r="PMW751" s="479"/>
      <c r="PMX751" s="479"/>
      <c r="PMY751" s="479"/>
      <c r="PMZ751" s="479"/>
      <c r="PNA751" s="479"/>
      <c r="PNB751" s="479"/>
      <c r="PNC751" s="479"/>
      <c r="PND751" s="479"/>
      <c r="PNE751" s="479"/>
      <c r="PNF751" s="479"/>
      <c r="PNG751" s="479"/>
      <c r="PNH751" s="479"/>
      <c r="PNI751" s="479"/>
      <c r="PNJ751" s="479"/>
      <c r="PNK751" s="479"/>
      <c r="PNL751" s="479"/>
      <c r="PNM751" s="479"/>
      <c r="PNN751" s="479"/>
      <c r="PNO751" s="479"/>
      <c r="PNP751" s="479"/>
      <c r="PNQ751" s="479"/>
      <c r="PNR751" s="479"/>
      <c r="PNS751" s="479"/>
      <c r="PNT751" s="479"/>
      <c r="PNU751" s="479"/>
      <c r="PNV751" s="479"/>
      <c r="PNW751" s="479"/>
      <c r="PNX751" s="479"/>
      <c r="PNY751" s="479"/>
      <c r="PNZ751" s="479"/>
      <c r="POA751" s="479"/>
      <c r="POB751" s="479"/>
      <c r="POC751" s="479"/>
      <c r="POD751" s="479"/>
      <c r="POE751" s="479"/>
      <c r="POF751" s="479"/>
      <c r="POG751" s="479"/>
      <c r="POH751" s="479"/>
      <c r="POI751" s="479"/>
      <c r="POJ751" s="479"/>
      <c r="POK751" s="479"/>
      <c r="POL751" s="479"/>
      <c r="POM751" s="479"/>
      <c r="PON751" s="479"/>
      <c r="POO751" s="479"/>
      <c r="POP751" s="479"/>
      <c r="POQ751" s="479"/>
      <c r="POR751" s="479"/>
      <c r="POS751" s="479"/>
      <c r="POT751" s="479"/>
      <c r="POU751" s="479"/>
      <c r="POV751" s="479"/>
      <c r="POW751" s="479"/>
      <c r="POX751" s="479"/>
      <c r="POY751" s="479"/>
      <c r="POZ751" s="479"/>
      <c r="PPA751" s="479"/>
      <c r="PPB751" s="479"/>
      <c r="PPC751" s="479"/>
      <c r="PPD751" s="479"/>
      <c r="PPE751" s="479"/>
      <c r="PPF751" s="479"/>
      <c r="PPG751" s="479"/>
      <c r="PPH751" s="479"/>
      <c r="PPI751" s="479"/>
      <c r="PPJ751" s="479"/>
      <c r="PPK751" s="479"/>
      <c r="PPL751" s="479"/>
      <c r="PPM751" s="479"/>
      <c r="PPN751" s="479"/>
      <c r="PPO751" s="479"/>
      <c r="PPP751" s="479"/>
      <c r="PPQ751" s="479"/>
      <c r="PPR751" s="479"/>
      <c r="PPS751" s="479"/>
      <c r="PPT751" s="479"/>
      <c r="PPU751" s="479"/>
      <c r="PPV751" s="479"/>
      <c r="PPW751" s="479"/>
      <c r="PPX751" s="479"/>
      <c r="PPY751" s="479"/>
      <c r="PPZ751" s="479"/>
      <c r="PQA751" s="479"/>
      <c r="PQB751" s="479"/>
      <c r="PQC751" s="479"/>
      <c r="PQD751" s="479"/>
      <c r="PQE751" s="479"/>
      <c r="PQF751" s="479"/>
      <c r="PQG751" s="479"/>
      <c r="PQH751" s="479"/>
      <c r="PQI751" s="479"/>
      <c r="PQJ751" s="479"/>
      <c r="PQK751" s="479"/>
      <c r="PQL751" s="479"/>
      <c r="PQM751" s="479"/>
      <c r="PQN751" s="479"/>
      <c r="PQO751" s="479"/>
      <c r="PQP751" s="479"/>
      <c r="PQQ751" s="479"/>
      <c r="PQR751" s="479"/>
      <c r="PQS751" s="479"/>
      <c r="PQT751" s="479"/>
      <c r="PQU751" s="479"/>
      <c r="PQV751" s="479"/>
      <c r="PQW751" s="479"/>
      <c r="PQX751" s="479"/>
      <c r="PQY751" s="479"/>
      <c r="PQZ751" s="479"/>
      <c r="PRA751" s="479"/>
      <c r="PRB751" s="479"/>
      <c r="PRC751" s="479"/>
      <c r="PRD751" s="479"/>
      <c r="PRE751" s="479"/>
      <c r="PRF751" s="479"/>
      <c r="PRG751" s="479"/>
      <c r="PRH751" s="479"/>
      <c r="PRI751" s="479"/>
      <c r="PRJ751" s="479"/>
      <c r="PRK751" s="479"/>
      <c r="PRL751" s="479"/>
      <c r="PRM751" s="479"/>
      <c r="PRN751" s="479"/>
      <c r="PRO751" s="479"/>
      <c r="PRP751" s="479"/>
      <c r="PRQ751" s="479"/>
      <c r="PRR751" s="479"/>
      <c r="PRS751" s="479"/>
      <c r="PRT751" s="479"/>
      <c r="PRU751" s="479"/>
      <c r="PRV751" s="479"/>
      <c r="PRW751" s="479"/>
      <c r="PRX751" s="479"/>
      <c r="PRY751" s="479"/>
      <c r="PRZ751" s="479"/>
      <c r="PSA751" s="479"/>
      <c r="PSB751" s="479"/>
      <c r="PSC751" s="479"/>
      <c r="PSD751" s="479"/>
      <c r="PSE751" s="479"/>
      <c r="PSF751" s="479"/>
      <c r="PSG751" s="479"/>
      <c r="PSH751" s="479"/>
      <c r="PSI751" s="479"/>
      <c r="PSJ751" s="479"/>
      <c r="PSK751" s="479"/>
      <c r="PSL751" s="479"/>
      <c r="PSM751" s="479"/>
      <c r="PSN751" s="479"/>
      <c r="PSO751" s="479"/>
      <c r="PSP751" s="479"/>
      <c r="PSQ751" s="479"/>
      <c r="PSR751" s="479"/>
      <c r="PSS751" s="479"/>
      <c r="PST751" s="479"/>
      <c r="PSU751" s="479"/>
      <c r="PSV751" s="479"/>
      <c r="PSW751" s="479"/>
      <c r="PSX751" s="479"/>
      <c r="PSY751" s="479"/>
      <c r="PSZ751" s="479"/>
      <c r="PTA751" s="479"/>
      <c r="PTB751" s="479"/>
      <c r="PTC751" s="479"/>
      <c r="PTD751" s="479"/>
      <c r="PTE751" s="479"/>
      <c r="PTF751" s="479"/>
      <c r="PTG751" s="479"/>
      <c r="PTH751" s="479"/>
      <c r="PTI751" s="479"/>
      <c r="PTJ751" s="479"/>
      <c r="PTK751" s="479"/>
      <c r="PTL751" s="479"/>
      <c r="PTM751" s="479"/>
      <c r="PTN751" s="479"/>
      <c r="PTO751" s="479"/>
      <c r="PTP751" s="479"/>
      <c r="PTQ751" s="479"/>
      <c r="PTR751" s="479"/>
      <c r="PTS751" s="479"/>
      <c r="PTT751" s="479"/>
      <c r="PTU751" s="479"/>
      <c r="PTV751" s="479"/>
      <c r="PTW751" s="479"/>
      <c r="PTX751" s="479"/>
      <c r="PTY751" s="479"/>
      <c r="PTZ751" s="479"/>
      <c r="PUA751" s="479"/>
      <c r="PUB751" s="479"/>
      <c r="PUC751" s="479"/>
      <c r="PUD751" s="479"/>
      <c r="PUE751" s="479"/>
      <c r="PUF751" s="479"/>
      <c r="PUG751" s="479"/>
      <c r="PUH751" s="479"/>
      <c r="PUI751" s="479"/>
      <c r="PUJ751" s="479"/>
      <c r="PUK751" s="479"/>
      <c r="PUL751" s="479"/>
      <c r="PUM751" s="479"/>
      <c r="PUN751" s="479"/>
      <c r="PUO751" s="479"/>
      <c r="PUP751" s="479"/>
      <c r="PUQ751" s="479"/>
      <c r="PUR751" s="479"/>
      <c r="PUS751" s="479"/>
      <c r="PUT751" s="479"/>
      <c r="PUU751" s="479"/>
      <c r="PUV751" s="479"/>
      <c r="PUW751" s="479"/>
      <c r="PUX751" s="479"/>
      <c r="PUY751" s="479"/>
      <c r="PUZ751" s="479"/>
      <c r="PVA751" s="479"/>
      <c r="PVB751" s="479"/>
      <c r="PVC751" s="479"/>
      <c r="PVD751" s="479"/>
      <c r="PVE751" s="479"/>
      <c r="PVF751" s="479"/>
      <c r="PVG751" s="479"/>
      <c r="PVH751" s="479"/>
      <c r="PVI751" s="479"/>
      <c r="PVJ751" s="479"/>
      <c r="PVK751" s="479"/>
      <c r="PVL751" s="479"/>
      <c r="PVM751" s="479"/>
      <c r="PVN751" s="479"/>
      <c r="PVO751" s="479"/>
      <c r="PVP751" s="479"/>
      <c r="PVQ751" s="479"/>
      <c r="PVR751" s="479"/>
      <c r="PVS751" s="479"/>
      <c r="PVT751" s="479"/>
      <c r="PVU751" s="479"/>
      <c r="PVV751" s="479"/>
      <c r="PVW751" s="479"/>
      <c r="PVX751" s="479"/>
      <c r="PVY751" s="479"/>
      <c r="PVZ751" s="479"/>
      <c r="PWA751" s="479"/>
      <c r="PWB751" s="479"/>
      <c r="PWC751" s="479"/>
      <c r="PWD751" s="479"/>
      <c r="PWE751" s="479"/>
      <c r="PWF751" s="479"/>
      <c r="PWG751" s="479"/>
      <c r="PWH751" s="479"/>
      <c r="PWI751" s="479"/>
      <c r="PWJ751" s="479"/>
      <c r="PWK751" s="479"/>
      <c r="PWL751" s="479"/>
      <c r="PWM751" s="479"/>
      <c r="PWN751" s="479"/>
      <c r="PWO751" s="479"/>
      <c r="PWP751" s="479"/>
      <c r="PWQ751" s="479"/>
      <c r="PWR751" s="479"/>
      <c r="PWS751" s="479"/>
      <c r="PWT751" s="479"/>
      <c r="PWU751" s="479"/>
      <c r="PWV751" s="479"/>
      <c r="PWW751" s="479"/>
      <c r="PWX751" s="479"/>
      <c r="PWY751" s="479"/>
      <c r="PWZ751" s="479"/>
      <c r="PXA751" s="479"/>
      <c r="PXB751" s="479"/>
      <c r="PXC751" s="479"/>
      <c r="PXD751" s="479"/>
      <c r="PXE751" s="479"/>
      <c r="PXF751" s="479"/>
      <c r="PXG751" s="479"/>
      <c r="PXH751" s="479"/>
      <c r="PXI751" s="479"/>
      <c r="PXJ751" s="479"/>
      <c r="PXK751" s="479"/>
      <c r="PXL751" s="479"/>
      <c r="PXM751" s="479"/>
      <c r="PXN751" s="479"/>
      <c r="PXO751" s="479"/>
      <c r="PXP751" s="479"/>
      <c r="PXQ751" s="479"/>
      <c r="PXR751" s="479"/>
      <c r="PXS751" s="479"/>
      <c r="PXT751" s="479"/>
      <c r="PXU751" s="479"/>
      <c r="PXV751" s="479"/>
      <c r="PXW751" s="479"/>
      <c r="PXX751" s="479"/>
      <c r="PXY751" s="479"/>
      <c r="PXZ751" s="479"/>
      <c r="PYA751" s="479"/>
      <c r="PYB751" s="479"/>
      <c r="PYC751" s="479"/>
      <c r="PYD751" s="479"/>
      <c r="PYE751" s="479"/>
      <c r="PYF751" s="479"/>
      <c r="PYG751" s="479"/>
      <c r="PYH751" s="479"/>
      <c r="PYI751" s="479"/>
      <c r="PYJ751" s="479"/>
      <c r="PYK751" s="479"/>
      <c r="PYL751" s="479"/>
      <c r="PYM751" s="479"/>
      <c r="PYN751" s="479"/>
      <c r="PYO751" s="479"/>
      <c r="PYP751" s="479"/>
      <c r="PYQ751" s="479"/>
      <c r="PYR751" s="479"/>
      <c r="PYS751" s="479"/>
      <c r="PYT751" s="479"/>
      <c r="PYU751" s="479"/>
      <c r="PYV751" s="479"/>
      <c r="PYW751" s="479"/>
      <c r="PYX751" s="479"/>
      <c r="PYY751" s="479"/>
      <c r="PYZ751" s="479"/>
      <c r="PZA751" s="479"/>
      <c r="PZB751" s="479"/>
      <c r="PZC751" s="479"/>
      <c r="PZD751" s="479"/>
      <c r="PZE751" s="479"/>
      <c r="PZF751" s="479"/>
      <c r="PZG751" s="479"/>
      <c r="PZH751" s="479"/>
      <c r="PZI751" s="479"/>
      <c r="PZJ751" s="479"/>
      <c r="PZK751" s="479"/>
      <c r="PZL751" s="479"/>
      <c r="PZM751" s="479"/>
      <c r="PZN751" s="479"/>
      <c r="PZO751" s="479"/>
      <c r="PZP751" s="479"/>
      <c r="PZQ751" s="479"/>
      <c r="PZR751" s="479"/>
      <c r="PZS751" s="479"/>
      <c r="PZT751" s="479"/>
      <c r="PZU751" s="479"/>
      <c r="PZV751" s="479"/>
      <c r="PZW751" s="479"/>
      <c r="PZX751" s="479"/>
      <c r="PZY751" s="479"/>
      <c r="PZZ751" s="479"/>
      <c r="QAA751" s="479"/>
      <c r="QAB751" s="479"/>
      <c r="QAC751" s="479"/>
      <c r="QAD751" s="479"/>
      <c r="QAE751" s="479"/>
      <c r="QAF751" s="479"/>
      <c r="QAG751" s="479"/>
      <c r="QAH751" s="479"/>
      <c r="QAI751" s="479"/>
      <c r="QAJ751" s="479"/>
      <c r="QAK751" s="479"/>
      <c r="QAL751" s="479"/>
      <c r="QAM751" s="479"/>
      <c r="QAN751" s="479"/>
      <c r="QAO751" s="479"/>
      <c r="QAP751" s="479"/>
      <c r="QAQ751" s="479"/>
      <c r="QAR751" s="479"/>
      <c r="QAS751" s="479"/>
      <c r="QAT751" s="479"/>
      <c r="QAU751" s="479"/>
      <c r="QAV751" s="479"/>
      <c r="QAW751" s="479"/>
      <c r="QAX751" s="479"/>
      <c r="QAY751" s="479"/>
      <c r="QAZ751" s="479"/>
      <c r="QBA751" s="479"/>
      <c r="QBB751" s="479"/>
      <c r="QBC751" s="479"/>
      <c r="QBD751" s="479"/>
      <c r="QBE751" s="479"/>
      <c r="QBF751" s="479"/>
      <c r="QBG751" s="479"/>
      <c r="QBH751" s="479"/>
      <c r="QBI751" s="479"/>
      <c r="QBJ751" s="479"/>
      <c r="QBK751" s="479"/>
      <c r="QBL751" s="479"/>
      <c r="QBM751" s="479"/>
      <c r="QBN751" s="479"/>
      <c r="QBO751" s="479"/>
      <c r="QBP751" s="479"/>
      <c r="QBQ751" s="479"/>
      <c r="QBR751" s="479"/>
      <c r="QBS751" s="479"/>
      <c r="QBT751" s="479"/>
      <c r="QBU751" s="479"/>
      <c r="QBV751" s="479"/>
      <c r="QBW751" s="479"/>
      <c r="QBX751" s="479"/>
      <c r="QBY751" s="479"/>
      <c r="QBZ751" s="479"/>
      <c r="QCA751" s="479"/>
      <c r="QCB751" s="479"/>
      <c r="QCC751" s="479"/>
      <c r="QCD751" s="479"/>
      <c r="QCE751" s="479"/>
      <c r="QCF751" s="479"/>
      <c r="QCG751" s="479"/>
      <c r="QCH751" s="479"/>
      <c r="QCI751" s="479"/>
      <c r="QCJ751" s="479"/>
      <c r="QCK751" s="479"/>
      <c r="QCL751" s="479"/>
      <c r="QCM751" s="479"/>
      <c r="QCN751" s="479"/>
      <c r="QCO751" s="479"/>
      <c r="QCP751" s="479"/>
      <c r="QCQ751" s="479"/>
      <c r="QCR751" s="479"/>
      <c r="QCS751" s="479"/>
      <c r="QCT751" s="479"/>
      <c r="QCU751" s="479"/>
      <c r="QCV751" s="479"/>
      <c r="QCW751" s="479"/>
      <c r="QCX751" s="479"/>
      <c r="QCY751" s="479"/>
      <c r="QCZ751" s="479"/>
      <c r="QDA751" s="479"/>
      <c r="QDB751" s="479"/>
      <c r="QDC751" s="479"/>
      <c r="QDD751" s="479"/>
      <c r="QDE751" s="479"/>
      <c r="QDF751" s="479"/>
      <c r="QDG751" s="479"/>
      <c r="QDH751" s="479"/>
      <c r="QDI751" s="479"/>
      <c r="QDJ751" s="479"/>
      <c r="QDK751" s="479"/>
      <c r="QDL751" s="479"/>
      <c r="QDM751" s="479"/>
      <c r="QDN751" s="479"/>
      <c r="QDO751" s="479"/>
      <c r="QDP751" s="479"/>
      <c r="QDQ751" s="479"/>
      <c r="QDR751" s="479"/>
      <c r="QDS751" s="479"/>
      <c r="QDT751" s="479"/>
      <c r="QDU751" s="479"/>
      <c r="QDV751" s="479"/>
      <c r="QDW751" s="479"/>
      <c r="QDX751" s="479"/>
      <c r="QDY751" s="479"/>
      <c r="QDZ751" s="479"/>
      <c r="QEA751" s="479"/>
      <c r="QEB751" s="479"/>
      <c r="QEC751" s="479"/>
      <c r="QED751" s="479"/>
      <c r="QEE751" s="479"/>
      <c r="QEF751" s="479"/>
      <c r="QEG751" s="479"/>
      <c r="QEH751" s="479"/>
      <c r="QEI751" s="479"/>
      <c r="QEJ751" s="479"/>
      <c r="QEK751" s="479"/>
      <c r="QEL751" s="479"/>
      <c r="QEM751" s="479"/>
      <c r="QEN751" s="479"/>
      <c r="QEO751" s="479"/>
      <c r="QEP751" s="479"/>
      <c r="QEQ751" s="479"/>
      <c r="QER751" s="479"/>
      <c r="QES751" s="479"/>
      <c r="QET751" s="479"/>
      <c r="QEU751" s="479"/>
      <c r="QEV751" s="479"/>
      <c r="QEW751" s="479"/>
      <c r="QEX751" s="479"/>
      <c r="QEY751" s="479"/>
      <c r="QEZ751" s="479"/>
      <c r="QFA751" s="479"/>
      <c r="QFB751" s="479"/>
      <c r="QFC751" s="479"/>
      <c r="QFD751" s="479"/>
      <c r="QFE751" s="479"/>
      <c r="QFF751" s="479"/>
      <c r="QFG751" s="479"/>
      <c r="QFH751" s="479"/>
      <c r="QFI751" s="479"/>
      <c r="QFJ751" s="479"/>
      <c r="QFK751" s="479"/>
      <c r="QFL751" s="479"/>
      <c r="QFM751" s="479"/>
      <c r="QFN751" s="479"/>
      <c r="QFO751" s="479"/>
      <c r="QFP751" s="479"/>
      <c r="QFQ751" s="479"/>
      <c r="QFR751" s="479"/>
      <c r="QFS751" s="479"/>
      <c r="QFT751" s="479"/>
      <c r="QFU751" s="479"/>
      <c r="QFV751" s="479"/>
      <c r="QFW751" s="479"/>
      <c r="QFX751" s="479"/>
      <c r="QFY751" s="479"/>
      <c r="QFZ751" s="479"/>
      <c r="QGA751" s="479"/>
      <c r="QGB751" s="479"/>
      <c r="QGC751" s="479"/>
      <c r="QGD751" s="479"/>
      <c r="QGE751" s="479"/>
      <c r="QGF751" s="479"/>
      <c r="QGG751" s="479"/>
      <c r="QGH751" s="479"/>
      <c r="QGI751" s="479"/>
      <c r="QGJ751" s="479"/>
      <c r="QGK751" s="479"/>
      <c r="QGL751" s="479"/>
      <c r="QGM751" s="479"/>
      <c r="QGN751" s="479"/>
      <c r="QGO751" s="479"/>
      <c r="QGP751" s="479"/>
      <c r="QGQ751" s="479"/>
      <c r="QGR751" s="479"/>
      <c r="QGS751" s="479"/>
      <c r="QGT751" s="479"/>
      <c r="QGU751" s="479"/>
      <c r="QGV751" s="479"/>
      <c r="QGW751" s="479"/>
      <c r="QGX751" s="479"/>
      <c r="QGY751" s="479"/>
      <c r="QGZ751" s="479"/>
      <c r="QHA751" s="479"/>
      <c r="QHB751" s="479"/>
      <c r="QHC751" s="479"/>
      <c r="QHD751" s="479"/>
      <c r="QHE751" s="479"/>
      <c r="QHF751" s="479"/>
      <c r="QHG751" s="479"/>
      <c r="QHH751" s="479"/>
      <c r="QHI751" s="479"/>
      <c r="QHJ751" s="479"/>
      <c r="QHK751" s="479"/>
      <c r="QHL751" s="479"/>
      <c r="QHM751" s="479"/>
      <c r="QHN751" s="479"/>
      <c r="QHO751" s="479"/>
      <c r="QHP751" s="479"/>
      <c r="QHQ751" s="479"/>
      <c r="QHR751" s="479"/>
      <c r="QHS751" s="479"/>
      <c r="QHT751" s="479"/>
      <c r="QHU751" s="479"/>
      <c r="QHV751" s="479"/>
      <c r="QHW751" s="479"/>
      <c r="QHX751" s="479"/>
      <c r="QHY751" s="479"/>
      <c r="QHZ751" s="479"/>
      <c r="QIA751" s="479"/>
      <c r="QIB751" s="479"/>
      <c r="QIC751" s="479"/>
      <c r="QID751" s="479"/>
      <c r="QIE751" s="479"/>
      <c r="QIF751" s="479"/>
      <c r="QIG751" s="479"/>
      <c r="QIH751" s="479"/>
      <c r="QII751" s="479"/>
      <c r="QIJ751" s="479"/>
      <c r="QIK751" s="479"/>
      <c r="QIL751" s="479"/>
      <c r="QIM751" s="479"/>
      <c r="QIN751" s="479"/>
      <c r="QIO751" s="479"/>
      <c r="QIP751" s="479"/>
      <c r="QIQ751" s="479"/>
      <c r="QIR751" s="479"/>
      <c r="QIS751" s="479"/>
      <c r="QIT751" s="479"/>
      <c r="QIU751" s="479"/>
      <c r="QIV751" s="479"/>
      <c r="QIW751" s="479"/>
      <c r="QIX751" s="479"/>
      <c r="QIY751" s="479"/>
      <c r="QIZ751" s="479"/>
      <c r="QJA751" s="479"/>
      <c r="QJB751" s="479"/>
      <c r="QJC751" s="479"/>
      <c r="QJD751" s="479"/>
      <c r="QJE751" s="479"/>
      <c r="QJF751" s="479"/>
      <c r="QJG751" s="479"/>
      <c r="QJH751" s="479"/>
      <c r="QJI751" s="479"/>
      <c r="QJJ751" s="479"/>
      <c r="QJK751" s="479"/>
      <c r="QJL751" s="479"/>
      <c r="QJM751" s="479"/>
      <c r="QJN751" s="479"/>
      <c r="QJO751" s="479"/>
      <c r="QJP751" s="479"/>
      <c r="QJQ751" s="479"/>
      <c r="QJR751" s="479"/>
      <c r="QJS751" s="479"/>
      <c r="QJT751" s="479"/>
      <c r="QJU751" s="479"/>
      <c r="QJV751" s="479"/>
      <c r="QJW751" s="479"/>
      <c r="QJX751" s="479"/>
      <c r="QJY751" s="479"/>
      <c r="QJZ751" s="479"/>
      <c r="QKA751" s="479"/>
      <c r="QKB751" s="479"/>
      <c r="QKC751" s="479"/>
      <c r="QKD751" s="479"/>
      <c r="QKE751" s="479"/>
      <c r="QKF751" s="479"/>
      <c r="QKG751" s="479"/>
      <c r="QKH751" s="479"/>
      <c r="QKI751" s="479"/>
      <c r="QKJ751" s="479"/>
      <c r="QKK751" s="479"/>
      <c r="QKL751" s="479"/>
      <c r="QKM751" s="479"/>
      <c r="QKN751" s="479"/>
      <c r="QKO751" s="479"/>
      <c r="QKP751" s="479"/>
      <c r="QKQ751" s="479"/>
      <c r="QKR751" s="479"/>
      <c r="QKS751" s="479"/>
      <c r="QKT751" s="479"/>
      <c r="QKU751" s="479"/>
      <c r="QKV751" s="479"/>
      <c r="QKW751" s="479"/>
      <c r="QKX751" s="479"/>
      <c r="QKY751" s="479"/>
      <c r="QKZ751" s="479"/>
      <c r="QLA751" s="479"/>
      <c r="QLB751" s="479"/>
      <c r="QLC751" s="479"/>
      <c r="QLD751" s="479"/>
      <c r="QLE751" s="479"/>
      <c r="QLF751" s="479"/>
      <c r="QLG751" s="479"/>
      <c r="QLH751" s="479"/>
      <c r="QLI751" s="479"/>
      <c r="QLJ751" s="479"/>
      <c r="QLK751" s="479"/>
      <c r="QLL751" s="479"/>
      <c r="QLM751" s="479"/>
      <c r="QLN751" s="479"/>
      <c r="QLO751" s="479"/>
      <c r="QLP751" s="479"/>
      <c r="QLQ751" s="479"/>
      <c r="QLR751" s="479"/>
      <c r="QLS751" s="479"/>
      <c r="QLT751" s="479"/>
      <c r="QLU751" s="479"/>
      <c r="QLV751" s="479"/>
      <c r="QLW751" s="479"/>
      <c r="QLX751" s="479"/>
      <c r="QLY751" s="479"/>
      <c r="QLZ751" s="479"/>
      <c r="QMA751" s="479"/>
      <c r="QMB751" s="479"/>
      <c r="QMC751" s="479"/>
      <c r="QMD751" s="479"/>
      <c r="QME751" s="479"/>
      <c r="QMF751" s="479"/>
      <c r="QMG751" s="479"/>
      <c r="QMH751" s="479"/>
      <c r="QMI751" s="479"/>
      <c r="QMJ751" s="479"/>
      <c r="QMK751" s="479"/>
      <c r="QML751" s="479"/>
      <c r="QMM751" s="479"/>
      <c r="QMN751" s="479"/>
      <c r="QMO751" s="479"/>
      <c r="QMP751" s="479"/>
      <c r="QMQ751" s="479"/>
      <c r="QMR751" s="479"/>
      <c r="QMS751" s="479"/>
      <c r="QMT751" s="479"/>
      <c r="QMU751" s="479"/>
      <c r="QMV751" s="479"/>
      <c r="QMW751" s="479"/>
      <c r="QMX751" s="479"/>
      <c r="QMY751" s="479"/>
      <c r="QMZ751" s="479"/>
      <c r="QNA751" s="479"/>
      <c r="QNB751" s="479"/>
      <c r="QNC751" s="479"/>
      <c r="QND751" s="479"/>
      <c r="QNE751" s="479"/>
      <c r="QNF751" s="479"/>
      <c r="QNG751" s="479"/>
      <c r="QNH751" s="479"/>
      <c r="QNI751" s="479"/>
      <c r="QNJ751" s="479"/>
      <c r="QNK751" s="479"/>
      <c r="QNL751" s="479"/>
      <c r="QNM751" s="479"/>
      <c r="QNN751" s="479"/>
      <c r="QNO751" s="479"/>
      <c r="QNP751" s="479"/>
      <c r="QNQ751" s="479"/>
      <c r="QNR751" s="479"/>
      <c r="QNS751" s="479"/>
      <c r="QNT751" s="479"/>
      <c r="QNU751" s="479"/>
      <c r="QNV751" s="479"/>
      <c r="QNW751" s="479"/>
      <c r="QNX751" s="479"/>
      <c r="QNY751" s="479"/>
      <c r="QNZ751" s="479"/>
      <c r="QOA751" s="479"/>
      <c r="QOB751" s="479"/>
      <c r="QOC751" s="479"/>
      <c r="QOD751" s="479"/>
      <c r="QOE751" s="479"/>
      <c r="QOF751" s="479"/>
      <c r="QOG751" s="479"/>
      <c r="QOH751" s="479"/>
      <c r="QOI751" s="479"/>
      <c r="QOJ751" s="479"/>
      <c r="QOK751" s="479"/>
      <c r="QOL751" s="479"/>
      <c r="QOM751" s="479"/>
      <c r="QON751" s="479"/>
      <c r="QOO751" s="479"/>
      <c r="QOP751" s="479"/>
      <c r="QOQ751" s="479"/>
      <c r="QOR751" s="479"/>
      <c r="QOS751" s="479"/>
      <c r="QOT751" s="479"/>
      <c r="QOU751" s="479"/>
      <c r="QOV751" s="479"/>
      <c r="QOW751" s="479"/>
      <c r="QOX751" s="479"/>
      <c r="QOY751" s="479"/>
      <c r="QOZ751" s="479"/>
      <c r="QPA751" s="479"/>
      <c r="QPB751" s="479"/>
      <c r="QPC751" s="479"/>
      <c r="QPD751" s="479"/>
      <c r="QPE751" s="479"/>
      <c r="QPF751" s="479"/>
      <c r="QPG751" s="479"/>
      <c r="QPH751" s="479"/>
      <c r="QPI751" s="479"/>
      <c r="QPJ751" s="479"/>
      <c r="QPK751" s="479"/>
      <c r="QPL751" s="479"/>
      <c r="QPM751" s="479"/>
      <c r="QPN751" s="479"/>
      <c r="QPO751" s="479"/>
      <c r="QPP751" s="479"/>
      <c r="QPQ751" s="479"/>
      <c r="QPR751" s="479"/>
      <c r="QPS751" s="479"/>
      <c r="QPT751" s="479"/>
      <c r="QPU751" s="479"/>
      <c r="QPV751" s="479"/>
      <c r="QPW751" s="479"/>
      <c r="QPX751" s="479"/>
      <c r="QPY751" s="479"/>
      <c r="QPZ751" s="479"/>
      <c r="QQA751" s="479"/>
      <c r="QQB751" s="479"/>
      <c r="QQC751" s="479"/>
      <c r="QQD751" s="479"/>
      <c r="QQE751" s="479"/>
      <c r="QQF751" s="479"/>
      <c r="QQG751" s="479"/>
      <c r="QQH751" s="479"/>
      <c r="QQI751" s="479"/>
      <c r="QQJ751" s="479"/>
      <c r="QQK751" s="479"/>
      <c r="QQL751" s="479"/>
      <c r="QQM751" s="479"/>
      <c r="QQN751" s="479"/>
      <c r="QQO751" s="479"/>
      <c r="QQP751" s="479"/>
      <c r="QQQ751" s="479"/>
      <c r="QQR751" s="479"/>
      <c r="QQS751" s="479"/>
      <c r="QQT751" s="479"/>
      <c r="QQU751" s="479"/>
      <c r="QQV751" s="479"/>
      <c r="QQW751" s="479"/>
      <c r="QQX751" s="479"/>
      <c r="QQY751" s="479"/>
      <c r="QQZ751" s="479"/>
      <c r="QRA751" s="479"/>
      <c r="QRB751" s="479"/>
      <c r="QRC751" s="479"/>
      <c r="QRD751" s="479"/>
      <c r="QRE751" s="479"/>
      <c r="QRF751" s="479"/>
      <c r="QRG751" s="479"/>
      <c r="QRH751" s="479"/>
      <c r="QRI751" s="479"/>
      <c r="QRJ751" s="479"/>
      <c r="QRK751" s="479"/>
      <c r="QRL751" s="479"/>
      <c r="QRM751" s="479"/>
      <c r="QRN751" s="479"/>
      <c r="QRO751" s="479"/>
      <c r="QRP751" s="479"/>
      <c r="QRQ751" s="479"/>
      <c r="QRR751" s="479"/>
      <c r="QRS751" s="479"/>
      <c r="QRT751" s="479"/>
      <c r="QRU751" s="479"/>
      <c r="QRV751" s="479"/>
      <c r="QRW751" s="479"/>
      <c r="QRX751" s="479"/>
      <c r="QRY751" s="479"/>
      <c r="QRZ751" s="479"/>
      <c r="QSA751" s="479"/>
      <c r="QSB751" s="479"/>
      <c r="QSC751" s="479"/>
      <c r="QSD751" s="479"/>
      <c r="QSE751" s="479"/>
      <c r="QSF751" s="479"/>
      <c r="QSG751" s="479"/>
      <c r="QSH751" s="479"/>
      <c r="QSI751" s="479"/>
      <c r="QSJ751" s="479"/>
      <c r="QSK751" s="479"/>
      <c r="QSL751" s="479"/>
      <c r="QSM751" s="479"/>
      <c r="QSN751" s="479"/>
      <c r="QSO751" s="479"/>
      <c r="QSP751" s="479"/>
      <c r="QSQ751" s="479"/>
      <c r="QSR751" s="479"/>
      <c r="QSS751" s="479"/>
      <c r="QST751" s="479"/>
      <c r="QSU751" s="479"/>
      <c r="QSV751" s="479"/>
      <c r="QSW751" s="479"/>
      <c r="QSX751" s="479"/>
      <c r="QSY751" s="479"/>
      <c r="QSZ751" s="479"/>
      <c r="QTA751" s="479"/>
      <c r="QTB751" s="479"/>
      <c r="QTC751" s="479"/>
      <c r="QTD751" s="479"/>
      <c r="QTE751" s="479"/>
      <c r="QTF751" s="479"/>
      <c r="QTG751" s="479"/>
      <c r="QTH751" s="479"/>
      <c r="QTI751" s="479"/>
      <c r="QTJ751" s="479"/>
      <c r="QTK751" s="479"/>
      <c r="QTL751" s="479"/>
      <c r="QTM751" s="479"/>
      <c r="QTN751" s="479"/>
      <c r="QTO751" s="479"/>
      <c r="QTP751" s="479"/>
      <c r="QTQ751" s="479"/>
      <c r="QTR751" s="479"/>
      <c r="QTS751" s="479"/>
      <c r="QTT751" s="479"/>
      <c r="QTU751" s="479"/>
      <c r="QTV751" s="479"/>
      <c r="QTW751" s="479"/>
      <c r="QTX751" s="479"/>
      <c r="QTY751" s="479"/>
      <c r="QTZ751" s="479"/>
      <c r="QUA751" s="479"/>
      <c r="QUB751" s="479"/>
      <c r="QUC751" s="479"/>
      <c r="QUD751" s="479"/>
      <c r="QUE751" s="479"/>
      <c r="QUF751" s="479"/>
      <c r="QUG751" s="479"/>
      <c r="QUH751" s="479"/>
      <c r="QUI751" s="479"/>
      <c r="QUJ751" s="479"/>
      <c r="QUK751" s="479"/>
      <c r="QUL751" s="479"/>
      <c r="QUM751" s="479"/>
      <c r="QUN751" s="479"/>
      <c r="QUO751" s="479"/>
      <c r="QUP751" s="479"/>
      <c r="QUQ751" s="479"/>
      <c r="QUR751" s="479"/>
      <c r="QUS751" s="479"/>
      <c r="QUT751" s="479"/>
      <c r="QUU751" s="479"/>
      <c r="QUV751" s="479"/>
      <c r="QUW751" s="479"/>
      <c r="QUX751" s="479"/>
      <c r="QUY751" s="479"/>
      <c r="QUZ751" s="479"/>
      <c r="QVA751" s="479"/>
      <c r="QVB751" s="479"/>
      <c r="QVC751" s="479"/>
      <c r="QVD751" s="479"/>
      <c r="QVE751" s="479"/>
      <c r="QVF751" s="479"/>
      <c r="QVG751" s="479"/>
      <c r="QVH751" s="479"/>
      <c r="QVI751" s="479"/>
      <c r="QVJ751" s="479"/>
      <c r="QVK751" s="479"/>
      <c r="QVL751" s="479"/>
      <c r="QVM751" s="479"/>
      <c r="QVN751" s="479"/>
      <c r="QVO751" s="479"/>
      <c r="QVP751" s="479"/>
      <c r="QVQ751" s="479"/>
      <c r="QVR751" s="479"/>
      <c r="QVS751" s="479"/>
      <c r="QVT751" s="479"/>
      <c r="QVU751" s="479"/>
      <c r="QVV751" s="479"/>
      <c r="QVW751" s="479"/>
      <c r="QVX751" s="479"/>
      <c r="QVY751" s="479"/>
      <c r="QVZ751" s="479"/>
      <c r="QWA751" s="479"/>
      <c r="QWB751" s="479"/>
      <c r="QWC751" s="479"/>
      <c r="QWD751" s="479"/>
      <c r="QWE751" s="479"/>
      <c r="QWF751" s="479"/>
      <c r="QWG751" s="479"/>
      <c r="QWH751" s="479"/>
      <c r="QWI751" s="479"/>
      <c r="QWJ751" s="479"/>
      <c r="QWK751" s="479"/>
      <c r="QWL751" s="479"/>
      <c r="QWM751" s="479"/>
      <c r="QWN751" s="479"/>
      <c r="QWO751" s="479"/>
      <c r="QWP751" s="479"/>
      <c r="QWQ751" s="479"/>
      <c r="QWR751" s="479"/>
      <c r="QWS751" s="479"/>
      <c r="QWT751" s="479"/>
      <c r="QWU751" s="479"/>
      <c r="QWV751" s="479"/>
      <c r="QWW751" s="479"/>
      <c r="QWX751" s="479"/>
      <c r="QWY751" s="479"/>
      <c r="QWZ751" s="479"/>
      <c r="QXA751" s="479"/>
      <c r="QXB751" s="479"/>
      <c r="QXC751" s="479"/>
      <c r="QXD751" s="479"/>
      <c r="QXE751" s="479"/>
      <c r="QXF751" s="479"/>
      <c r="QXG751" s="479"/>
      <c r="QXH751" s="479"/>
      <c r="QXI751" s="479"/>
      <c r="QXJ751" s="479"/>
      <c r="QXK751" s="479"/>
      <c r="QXL751" s="479"/>
      <c r="QXM751" s="479"/>
      <c r="QXN751" s="479"/>
      <c r="QXO751" s="479"/>
      <c r="QXP751" s="479"/>
      <c r="QXQ751" s="479"/>
      <c r="QXR751" s="479"/>
      <c r="QXS751" s="479"/>
      <c r="QXT751" s="479"/>
      <c r="QXU751" s="479"/>
      <c r="QXV751" s="479"/>
      <c r="QXW751" s="479"/>
      <c r="QXX751" s="479"/>
      <c r="QXY751" s="479"/>
      <c r="QXZ751" s="479"/>
      <c r="QYA751" s="479"/>
      <c r="QYB751" s="479"/>
      <c r="QYC751" s="479"/>
      <c r="QYD751" s="479"/>
      <c r="QYE751" s="479"/>
      <c r="QYF751" s="479"/>
      <c r="QYG751" s="479"/>
      <c r="QYH751" s="479"/>
      <c r="QYI751" s="479"/>
      <c r="QYJ751" s="479"/>
      <c r="QYK751" s="479"/>
      <c r="QYL751" s="479"/>
      <c r="QYM751" s="479"/>
      <c r="QYN751" s="479"/>
      <c r="QYO751" s="479"/>
      <c r="QYP751" s="479"/>
      <c r="QYQ751" s="479"/>
      <c r="QYR751" s="479"/>
      <c r="QYS751" s="479"/>
      <c r="QYT751" s="479"/>
      <c r="QYU751" s="479"/>
      <c r="QYV751" s="479"/>
      <c r="QYW751" s="479"/>
      <c r="QYX751" s="479"/>
      <c r="QYY751" s="479"/>
      <c r="QYZ751" s="479"/>
      <c r="QZA751" s="479"/>
      <c r="QZB751" s="479"/>
      <c r="QZC751" s="479"/>
      <c r="QZD751" s="479"/>
      <c r="QZE751" s="479"/>
      <c r="QZF751" s="479"/>
      <c r="QZG751" s="479"/>
      <c r="QZH751" s="479"/>
      <c r="QZI751" s="479"/>
      <c r="QZJ751" s="479"/>
      <c r="QZK751" s="479"/>
      <c r="QZL751" s="479"/>
      <c r="QZM751" s="479"/>
      <c r="QZN751" s="479"/>
      <c r="QZO751" s="479"/>
      <c r="QZP751" s="479"/>
      <c r="QZQ751" s="479"/>
      <c r="QZR751" s="479"/>
      <c r="QZS751" s="479"/>
      <c r="QZT751" s="479"/>
      <c r="QZU751" s="479"/>
      <c r="QZV751" s="479"/>
      <c r="QZW751" s="479"/>
      <c r="QZX751" s="479"/>
      <c r="QZY751" s="479"/>
      <c r="QZZ751" s="479"/>
      <c r="RAA751" s="479"/>
      <c r="RAB751" s="479"/>
      <c r="RAC751" s="479"/>
      <c r="RAD751" s="479"/>
      <c r="RAE751" s="479"/>
      <c r="RAF751" s="479"/>
      <c r="RAG751" s="479"/>
      <c r="RAH751" s="479"/>
      <c r="RAI751" s="479"/>
      <c r="RAJ751" s="479"/>
      <c r="RAK751" s="479"/>
      <c r="RAL751" s="479"/>
      <c r="RAM751" s="479"/>
      <c r="RAN751" s="479"/>
      <c r="RAO751" s="479"/>
      <c r="RAP751" s="479"/>
      <c r="RAQ751" s="479"/>
      <c r="RAR751" s="479"/>
      <c r="RAS751" s="479"/>
      <c r="RAT751" s="479"/>
      <c r="RAU751" s="479"/>
      <c r="RAV751" s="479"/>
      <c r="RAW751" s="479"/>
      <c r="RAX751" s="479"/>
      <c r="RAY751" s="479"/>
      <c r="RAZ751" s="479"/>
      <c r="RBA751" s="479"/>
      <c r="RBB751" s="479"/>
      <c r="RBC751" s="479"/>
      <c r="RBD751" s="479"/>
      <c r="RBE751" s="479"/>
      <c r="RBF751" s="479"/>
      <c r="RBG751" s="479"/>
      <c r="RBH751" s="479"/>
      <c r="RBI751" s="479"/>
      <c r="RBJ751" s="479"/>
      <c r="RBK751" s="479"/>
      <c r="RBL751" s="479"/>
      <c r="RBM751" s="479"/>
      <c r="RBN751" s="479"/>
      <c r="RBO751" s="479"/>
      <c r="RBP751" s="479"/>
      <c r="RBQ751" s="479"/>
      <c r="RBR751" s="479"/>
      <c r="RBS751" s="479"/>
      <c r="RBT751" s="479"/>
      <c r="RBU751" s="479"/>
      <c r="RBV751" s="479"/>
      <c r="RBW751" s="479"/>
      <c r="RBX751" s="479"/>
      <c r="RBY751" s="479"/>
      <c r="RBZ751" s="479"/>
      <c r="RCA751" s="479"/>
      <c r="RCB751" s="479"/>
      <c r="RCC751" s="479"/>
      <c r="RCD751" s="479"/>
      <c r="RCE751" s="479"/>
      <c r="RCF751" s="479"/>
      <c r="RCG751" s="479"/>
      <c r="RCH751" s="479"/>
      <c r="RCI751" s="479"/>
      <c r="RCJ751" s="479"/>
      <c r="RCK751" s="479"/>
      <c r="RCL751" s="479"/>
      <c r="RCM751" s="479"/>
      <c r="RCN751" s="479"/>
      <c r="RCO751" s="479"/>
      <c r="RCP751" s="479"/>
      <c r="RCQ751" s="479"/>
      <c r="RCR751" s="479"/>
      <c r="RCS751" s="479"/>
      <c r="RCT751" s="479"/>
      <c r="RCU751" s="479"/>
      <c r="RCV751" s="479"/>
      <c r="RCW751" s="479"/>
      <c r="RCX751" s="479"/>
      <c r="RCY751" s="479"/>
      <c r="RCZ751" s="479"/>
      <c r="RDA751" s="479"/>
      <c r="RDB751" s="479"/>
      <c r="RDC751" s="479"/>
      <c r="RDD751" s="479"/>
      <c r="RDE751" s="479"/>
      <c r="RDF751" s="479"/>
      <c r="RDG751" s="479"/>
      <c r="RDH751" s="479"/>
      <c r="RDI751" s="479"/>
      <c r="RDJ751" s="479"/>
      <c r="RDK751" s="479"/>
      <c r="RDL751" s="479"/>
      <c r="RDM751" s="479"/>
      <c r="RDN751" s="479"/>
      <c r="RDO751" s="479"/>
      <c r="RDP751" s="479"/>
      <c r="RDQ751" s="479"/>
      <c r="RDR751" s="479"/>
      <c r="RDS751" s="479"/>
      <c r="RDT751" s="479"/>
      <c r="RDU751" s="479"/>
      <c r="RDV751" s="479"/>
      <c r="RDW751" s="479"/>
      <c r="RDX751" s="479"/>
      <c r="RDY751" s="479"/>
      <c r="RDZ751" s="479"/>
      <c r="REA751" s="479"/>
      <c r="REB751" s="479"/>
      <c r="REC751" s="479"/>
      <c r="RED751" s="479"/>
      <c r="REE751" s="479"/>
      <c r="REF751" s="479"/>
      <c r="REG751" s="479"/>
      <c r="REH751" s="479"/>
      <c r="REI751" s="479"/>
      <c r="REJ751" s="479"/>
      <c r="REK751" s="479"/>
      <c r="REL751" s="479"/>
      <c r="REM751" s="479"/>
      <c r="REN751" s="479"/>
      <c r="REO751" s="479"/>
      <c r="REP751" s="479"/>
      <c r="REQ751" s="479"/>
      <c r="RER751" s="479"/>
      <c r="RES751" s="479"/>
      <c r="RET751" s="479"/>
      <c r="REU751" s="479"/>
      <c r="REV751" s="479"/>
      <c r="REW751" s="479"/>
      <c r="REX751" s="479"/>
      <c r="REY751" s="479"/>
      <c r="REZ751" s="479"/>
      <c r="RFA751" s="479"/>
      <c r="RFB751" s="479"/>
      <c r="RFC751" s="479"/>
      <c r="RFD751" s="479"/>
      <c r="RFE751" s="479"/>
      <c r="RFF751" s="479"/>
      <c r="RFG751" s="479"/>
      <c r="RFH751" s="479"/>
      <c r="RFI751" s="479"/>
      <c r="RFJ751" s="479"/>
      <c r="RFK751" s="479"/>
      <c r="RFL751" s="479"/>
      <c r="RFM751" s="479"/>
      <c r="RFN751" s="479"/>
      <c r="RFO751" s="479"/>
      <c r="RFP751" s="479"/>
      <c r="RFQ751" s="479"/>
      <c r="RFR751" s="479"/>
      <c r="RFS751" s="479"/>
      <c r="RFT751" s="479"/>
      <c r="RFU751" s="479"/>
      <c r="RFV751" s="479"/>
      <c r="RFW751" s="479"/>
      <c r="RFX751" s="479"/>
      <c r="RFY751" s="479"/>
      <c r="RFZ751" s="479"/>
      <c r="RGA751" s="479"/>
      <c r="RGB751" s="479"/>
      <c r="RGC751" s="479"/>
      <c r="RGD751" s="479"/>
      <c r="RGE751" s="479"/>
      <c r="RGF751" s="479"/>
      <c r="RGG751" s="479"/>
      <c r="RGH751" s="479"/>
      <c r="RGI751" s="479"/>
      <c r="RGJ751" s="479"/>
      <c r="RGK751" s="479"/>
      <c r="RGL751" s="479"/>
      <c r="RGM751" s="479"/>
      <c r="RGN751" s="479"/>
      <c r="RGO751" s="479"/>
      <c r="RGP751" s="479"/>
      <c r="RGQ751" s="479"/>
      <c r="RGR751" s="479"/>
      <c r="RGS751" s="479"/>
      <c r="RGT751" s="479"/>
      <c r="RGU751" s="479"/>
      <c r="RGV751" s="479"/>
      <c r="RGW751" s="479"/>
      <c r="RGX751" s="479"/>
      <c r="RGY751" s="479"/>
      <c r="RGZ751" s="479"/>
      <c r="RHA751" s="479"/>
      <c r="RHB751" s="479"/>
      <c r="RHC751" s="479"/>
      <c r="RHD751" s="479"/>
      <c r="RHE751" s="479"/>
      <c r="RHF751" s="479"/>
      <c r="RHG751" s="479"/>
      <c r="RHH751" s="479"/>
      <c r="RHI751" s="479"/>
      <c r="RHJ751" s="479"/>
      <c r="RHK751" s="479"/>
      <c r="RHL751" s="479"/>
      <c r="RHM751" s="479"/>
      <c r="RHN751" s="479"/>
      <c r="RHO751" s="479"/>
      <c r="RHP751" s="479"/>
      <c r="RHQ751" s="479"/>
      <c r="RHR751" s="479"/>
      <c r="RHS751" s="479"/>
      <c r="RHT751" s="479"/>
      <c r="RHU751" s="479"/>
      <c r="RHV751" s="479"/>
      <c r="RHW751" s="479"/>
      <c r="RHX751" s="479"/>
      <c r="RHY751" s="479"/>
      <c r="RHZ751" s="479"/>
      <c r="RIA751" s="479"/>
      <c r="RIB751" s="479"/>
      <c r="RIC751" s="479"/>
      <c r="RID751" s="479"/>
      <c r="RIE751" s="479"/>
      <c r="RIF751" s="479"/>
      <c r="RIG751" s="479"/>
      <c r="RIH751" s="479"/>
      <c r="RII751" s="479"/>
      <c r="RIJ751" s="479"/>
      <c r="RIK751" s="479"/>
      <c r="RIL751" s="479"/>
      <c r="RIM751" s="479"/>
      <c r="RIN751" s="479"/>
      <c r="RIO751" s="479"/>
      <c r="RIP751" s="479"/>
      <c r="RIQ751" s="479"/>
      <c r="RIR751" s="479"/>
      <c r="RIS751" s="479"/>
      <c r="RIT751" s="479"/>
      <c r="RIU751" s="479"/>
      <c r="RIV751" s="479"/>
      <c r="RIW751" s="479"/>
      <c r="RIX751" s="479"/>
      <c r="RIY751" s="479"/>
      <c r="RIZ751" s="479"/>
      <c r="RJA751" s="479"/>
      <c r="RJB751" s="479"/>
      <c r="RJC751" s="479"/>
      <c r="RJD751" s="479"/>
      <c r="RJE751" s="479"/>
      <c r="RJF751" s="479"/>
      <c r="RJG751" s="479"/>
      <c r="RJH751" s="479"/>
      <c r="RJI751" s="479"/>
      <c r="RJJ751" s="479"/>
      <c r="RJK751" s="479"/>
      <c r="RJL751" s="479"/>
      <c r="RJM751" s="479"/>
      <c r="RJN751" s="479"/>
      <c r="RJO751" s="479"/>
      <c r="RJP751" s="479"/>
      <c r="RJQ751" s="479"/>
      <c r="RJR751" s="479"/>
      <c r="RJS751" s="479"/>
      <c r="RJT751" s="479"/>
      <c r="RJU751" s="479"/>
      <c r="RJV751" s="479"/>
      <c r="RJW751" s="479"/>
      <c r="RJX751" s="479"/>
      <c r="RJY751" s="479"/>
      <c r="RJZ751" s="479"/>
      <c r="RKA751" s="479"/>
      <c r="RKB751" s="479"/>
      <c r="RKC751" s="479"/>
      <c r="RKD751" s="479"/>
      <c r="RKE751" s="479"/>
      <c r="RKF751" s="479"/>
      <c r="RKG751" s="479"/>
      <c r="RKH751" s="479"/>
      <c r="RKI751" s="479"/>
      <c r="RKJ751" s="479"/>
      <c r="RKK751" s="479"/>
      <c r="RKL751" s="479"/>
      <c r="RKM751" s="479"/>
      <c r="RKN751" s="479"/>
      <c r="RKO751" s="479"/>
      <c r="RKP751" s="479"/>
      <c r="RKQ751" s="479"/>
      <c r="RKR751" s="479"/>
      <c r="RKS751" s="479"/>
      <c r="RKT751" s="479"/>
      <c r="RKU751" s="479"/>
      <c r="RKV751" s="479"/>
      <c r="RKW751" s="479"/>
      <c r="RKX751" s="479"/>
      <c r="RKY751" s="479"/>
      <c r="RKZ751" s="479"/>
      <c r="RLA751" s="479"/>
      <c r="RLB751" s="479"/>
      <c r="RLC751" s="479"/>
      <c r="RLD751" s="479"/>
      <c r="RLE751" s="479"/>
      <c r="RLF751" s="479"/>
      <c r="RLG751" s="479"/>
      <c r="RLH751" s="479"/>
      <c r="RLI751" s="479"/>
      <c r="RLJ751" s="479"/>
      <c r="RLK751" s="479"/>
      <c r="RLL751" s="479"/>
      <c r="RLM751" s="479"/>
      <c r="RLN751" s="479"/>
      <c r="RLO751" s="479"/>
      <c r="RLP751" s="479"/>
      <c r="RLQ751" s="479"/>
      <c r="RLR751" s="479"/>
      <c r="RLS751" s="479"/>
      <c r="RLT751" s="479"/>
      <c r="RLU751" s="479"/>
      <c r="RLV751" s="479"/>
      <c r="RLW751" s="479"/>
      <c r="RLX751" s="479"/>
      <c r="RLY751" s="479"/>
      <c r="RLZ751" s="479"/>
      <c r="RMA751" s="479"/>
      <c r="RMB751" s="479"/>
      <c r="RMC751" s="479"/>
      <c r="RMD751" s="479"/>
      <c r="RME751" s="479"/>
      <c r="RMF751" s="479"/>
      <c r="RMG751" s="479"/>
      <c r="RMH751" s="479"/>
      <c r="RMI751" s="479"/>
      <c r="RMJ751" s="479"/>
      <c r="RMK751" s="479"/>
      <c r="RML751" s="479"/>
      <c r="RMM751" s="479"/>
      <c r="RMN751" s="479"/>
      <c r="RMO751" s="479"/>
      <c r="RMP751" s="479"/>
      <c r="RMQ751" s="479"/>
      <c r="RMR751" s="479"/>
      <c r="RMS751" s="479"/>
      <c r="RMT751" s="479"/>
      <c r="RMU751" s="479"/>
      <c r="RMV751" s="479"/>
      <c r="RMW751" s="479"/>
      <c r="RMX751" s="479"/>
      <c r="RMY751" s="479"/>
      <c r="RMZ751" s="479"/>
      <c r="RNA751" s="479"/>
      <c r="RNB751" s="479"/>
      <c r="RNC751" s="479"/>
      <c r="RND751" s="479"/>
      <c r="RNE751" s="479"/>
      <c r="RNF751" s="479"/>
      <c r="RNG751" s="479"/>
      <c r="RNH751" s="479"/>
      <c r="RNI751" s="479"/>
      <c r="RNJ751" s="479"/>
      <c r="RNK751" s="479"/>
      <c r="RNL751" s="479"/>
      <c r="RNM751" s="479"/>
      <c r="RNN751" s="479"/>
      <c r="RNO751" s="479"/>
      <c r="RNP751" s="479"/>
      <c r="RNQ751" s="479"/>
      <c r="RNR751" s="479"/>
      <c r="RNS751" s="479"/>
      <c r="RNT751" s="479"/>
      <c r="RNU751" s="479"/>
      <c r="RNV751" s="479"/>
      <c r="RNW751" s="479"/>
      <c r="RNX751" s="479"/>
      <c r="RNY751" s="479"/>
      <c r="RNZ751" s="479"/>
      <c r="ROA751" s="479"/>
      <c r="ROB751" s="479"/>
      <c r="ROC751" s="479"/>
      <c r="ROD751" s="479"/>
      <c r="ROE751" s="479"/>
      <c r="ROF751" s="479"/>
      <c r="ROG751" s="479"/>
      <c r="ROH751" s="479"/>
      <c r="ROI751" s="479"/>
      <c r="ROJ751" s="479"/>
      <c r="ROK751" s="479"/>
      <c r="ROL751" s="479"/>
      <c r="ROM751" s="479"/>
      <c r="RON751" s="479"/>
      <c r="ROO751" s="479"/>
      <c r="ROP751" s="479"/>
      <c r="ROQ751" s="479"/>
      <c r="ROR751" s="479"/>
      <c r="ROS751" s="479"/>
      <c r="ROT751" s="479"/>
      <c r="ROU751" s="479"/>
      <c r="ROV751" s="479"/>
      <c r="ROW751" s="479"/>
      <c r="ROX751" s="479"/>
      <c r="ROY751" s="479"/>
      <c r="ROZ751" s="479"/>
      <c r="RPA751" s="479"/>
      <c r="RPB751" s="479"/>
      <c r="RPC751" s="479"/>
      <c r="RPD751" s="479"/>
      <c r="RPE751" s="479"/>
      <c r="RPF751" s="479"/>
      <c r="RPG751" s="479"/>
      <c r="RPH751" s="479"/>
      <c r="RPI751" s="479"/>
      <c r="RPJ751" s="479"/>
      <c r="RPK751" s="479"/>
      <c r="RPL751" s="479"/>
      <c r="RPM751" s="479"/>
      <c r="RPN751" s="479"/>
      <c r="RPO751" s="479"/>
      <c r="RPP751" s="479"/>
      <c r="RPQ751" s="479"/>
      <c r="RPR751" s="479"/>
      <c r="RPS751" s="479"/>
      <c r="RPT751" s="479"/>
      <c r="RPU751" s="479"/>
      <c r="RPV751" s="479"/>
      <c r="RPW751" s="479"/>
      <c r="RPX751" s="479"/>
      <c r="RPY751" s="479"/>
      <c r="RPZ751" s="479"/>
      <c r="RQA751" s="479"/>
      <c r="RQB751" s="479"/>
      <c r="RQC751" s="479"/>
      <c r="RQD751" s="479"/>
      <c r="RQE751" s="479"/>
      <c r="RQF751" s="479"/>
      <c r="RQG751" s="479"/>
      <c r="RQH751" s="479"/>
      <c r="RQI751" s="479"/>
      <c r="RQJ751" s="479"/>
      <c r="RQK751" s="479"/>
      <c r="RQL751" s="479"/>
      <c r="RQM751" s="479"/>
      <c r="RQN751" s="479"/>
      <c r="RQO751" s="479"/>
      <c r="RQP751" s="479"/>
      <c r="RQQ751" s="479"/>
      <c r="RQR751" s="479"/>
      <c r="RQS751" s="479"/>
      <c r="RQT751" s="479"/>
      <c r="RQU751" s="479"/>
      <c r="RQV751" s="479"/>
      <c r="RQW751" s="479"/>
      <c r="RQX751" s="479"/>
      <c r="RQY751" s="479"/>
      <c r="RQZ751" s="479"/>
      <c r="RRA751" s="479"/>
      <c r="RRB751" s="479"/>
      <c r="RRC751" s="479"/>
      <c r="RRD751" s="479"/>
      <c r="RRE751" s="479"/>
      <c r="RRF751" s="479"/>
      <c r="RRG751" s="479"/>
      <c r="RRH751" s="479"/>
      <c r="RRI751" s="479"/>
      <c r="RRJ751" s="479"/>
      <c r="RRK751" s="479"/>
      <c r="RRL751" s="479"/>
      <c r="RRM751" s="479"/>
      <c r="RRN751" s="479"/>
      <c r="RRO751" s="479"/>
      <c r="RRP751" s="479"/>
      <c r="RRQ751" s="479"/>
      <c r="RRR751" s="479"/>
      <c r="RRS751" s="479"/>
      <c r="RRT751" s="479"/>
      <c r="RRU751" s="479"/>
      <c r="RRV751" s="479"/>
      <c r="RRW751" s="479"/>
      <c r="RRX751" s="479"/>
      <c r="RRY751" s="479"/>
      <c r="RRZ751" s="479"/>
      <c r="RSA751" s="479"/>
      <c r="RSB751" s="479"/>
      <c r="RSC751" s="479"/>
      <c r="RSD751" s="479"/>
      <c r="RSE751" s="479"/>
      <c r="RSF751" s="479"/>
      <c r="RSG751" s="479"/>
      <c r="RSH751" s="479"/>
      <c r="RSI751" s="479"/>
      <c r="RSJ751" s="479"/>
      <c r="RSK751" s="479"/>
      <c r="RSL751" s="479"/>
      <c r="RSM751" s="479"/>
      <c r="RSN751" s="479"/>
      <c r="RSO751" s="479"/>
      <c r="RSP751" s="479"/>
      <c r="RSQ751" s="479"/>
      <c r="RSR751" s="479"/>
      <c r="RSS751" s="479"/>
      <c r="RST751" s="479"/>
      <c r="RSU751" s="479"/>
      <c r="RSV751" s="479"/>
      <c r="RSW751" s="479"/>
      <c r="RSX751" s="479"/>
      <c r="RSY751" s="479"/>
      <c r="RSZ751" s="479"/>
      <c r="RTA751" s="479"/>
      <c r="RTB751" s="479"/>
      <c r="RTC751" s="479"/>
      <c r="RTD751" s="479"/>
      <c r="RTE751" s="479"/>
      <c r="RTF751" s="479"/>
      <c r="RTG751" s="479"/>
      <c r="RTH751" s="479"/>
      <c r="RTI751" s="479"/>
      <c r="RTJ751" s="479"/>
      <c r="RTK751" s="479"/>
      <c r="RTL751" s="479"/>
      <c r="RTM751" s="479"/>
      <c r="RTN751" s="479"/>
      <c r="RTO751" s="479"/>
      <c r="RTP751" s="479"/>
      <c r="RTQ751" s="479"/>
      <c r="RTR751" s="479"/>
      <c r="RTS751" s="479"/>
      <c r="RTT751" s="479"/>
      <c r="RTU751" s="479"/>
      <c r="RTV751" s="479"/>
      <c r="RTW751" s="479"/>
      <c r="RTX751" s="479"/>
      <c r="RTY751" s="479"/>
      <c r="RTZ751" s="479"/>
      <c r="RUA751" s="479"/>
      <c r="RUB751" s="479"/>
      <c r="RUC751" s="479"/>
      <c r="RUD751" s="479"/>
      <c r="RUE751" s="479"/>
      <c r="RUF751" s="479"/>
      <c r="RUG751" s="479"/>
      <c r="RUH751" s="479"/>
      <c r="RUI751" s="479"/>
      <c r="RUJ751" s="479"/>
      <c r="RUK751" s="479"/>
      <c r="RUL751" s="479"/>
      <c r="RUM751" s="479"/>
      <c r="RUN751" s="479"/>
      <c r="RUO751" s="479"/>
      <c r="RUP751" s="479"/>
      <c r="RUQ751" s="479"/>
      <c r="RUR751" s="479"/>
      <c r="RUS751" s="479"/>
      <c r="RUT751" s="479"/>
      <c r="RUU751" s="479"/>
      <c r="RUV751" s="479"/>
      <c r="RUW751" s="479"/>
      <c r="RUX751" s="479"/>
      <c r="RUY751" s="479"/>
      <c r="RUZ751" s="479"/>
      <c r="RVA751" s="479"/>
      <c r="RVB751" s="479"/>
      <c r="RVC751" s="479"/>
      <c r="RVD751" s="479"/>
      <c r="RVE751" s="479"/>
      <c r="RVF751" s="479"/>
      <c r="RVG751" s="479"/>
      <c r="RVH751" s="479"/>
      <c r="RVI751" s="479"/>
      <c r="RVJ751" s="479"/>
      <c r="RVK751" s="479"/>
      <c r="RVL751" s="479"/>
      <c r="RVM751" s="479"/>
      <c r="RVN751" s="479"/>
      <c r="RVO751" s="479"/>
      <c r="RVP751" s="479"/>
      <c r="RVQ751" s="479"/>
      <c r="RVR751" s="479"/>
      <c r="RVS751" s="479"/>
      <c r="RVT751" s="479"/>
      <c r="RVU751" s="479"/>
      <c r="RVV751" s="479"/>
      <c r="RVW751" s="479"/>
      <c r="RVX751" s="479"/>
      <c r="RVY751" s="479"/>
      <c r="RVZ751" s="479"/>
      <c r="RWA751" s="479"/>
      <c r="RWB751" s="479"/>
      <c r="RWC751" s="479"/>
      <c r="RWD751" s="479"/>
      <c r="RWE751" s="479"/>
      <c r="RWF751" s="479"/>
      <c r="RWG751" s="479"/>
      <c r="RWH751" s="479"/>
      <c r="RWI751" s="479"/>
      <c r="RWJ751" s="479"/>
      <c r="RWK751" s="479"/>
      <c r="RWL751" s="479"/>
      <c r="RWM751" s="479"/>
      <c r="RWN751" s="479"/>
      <c r="RWO751" s="479"/>
      <c r="RWP751" s="479"/>
      <c r="RWQ751" s="479"/>
      <c r="RWR751" s="479"/>
      <c r="RWS751" s="479"/>
      <c r="RWT751" s="479"/>
      <c r="RWU751" s="479"/>
      <c r="RWV751" s="479"/>
      <c r="RWW751" s="479"/>
      <c r="RWX751" s="479"/>
      <c r="RWY751" s="479"/>
      <c r="RWZ751" s="479"/>
      <c r="RXA751" s="479"/>
      <c r="RXB751" s="479"/>
      <c r="RXC751" s="479"/>
      <c r="RXD751" s="479"/>
      <c r="RXE751" s="479"/>
      <c r="RXF751" s="479"/>
      <c r="RXG751" s="479"/>
      <c r="RXH751" s="479"/>
      <c r="RXI751" s="479"/>
      <c r="RXJ751" s="479"/>
      <c r="RXK751" s="479"/>
      <c r="RXL751" s="479"/>
      <c r="RXM751" s="479"/>
      <c r="RXN751" s="479"/>
      <c r="RXO751" s="479"/>
      <c r="RXP751" s="479"/>
      <c r="RXQ751" s="479"/>
      <c r="RXR751" s="479"/>
      <c r="RXS751" s="479"/>
      <c r="RXT751" s="479"/>
      <c r="RXU751" s="479"/>
      <c r="RXV751" s="479"/>
      <c r="RXW751" s="479"/>
      <c r="RXX751" s="479"/>
      <c r="RXY751" s="479"/>
      <c r="RXZ751" s="479"/>
      <c r="RYA751" s="479"/>
      <c r="RYB751" s="479"/>
      <c r="RYC751" s="479"/>
      <c r="RYD751" s="479"/>
      <c r="RYE751" s="479"/>
      <c r="RYF751" s="479"/>
      <c r="RYG751" s="479"/>
      <c r="RYH751" s="479"/>
      <c r="RYI751" s="479"/>
      <c r="RYJ751" s="479"/>
      <c r="RYK751" s="479"/>
      <c r="RYL751" s="479"/>
      <c r="RYM751" s="479"/>
      <c r="RYN751" s="479"/>
      <c r="RYO751" s="479"/>
      <c r="RYP751" s="479"/>
      <c r="RYQ751" s="479"/>
      <c r="RYR751" s="479"/>
      <c r="RYS751" s="479"/>
      <c r="RYT751" s="479"/>
      <c r="RYU751" s="479"/>
      <c r="RYV751" s="479"/>
      <c r="RYW751" s="479"/>
      <c r="RYX751" s="479"/>
      <c r="RYY751" s="479"/>
      <c r="RYZ751" s="479"/>
      <c r="RZA751" s="479"/>
      <c r="RZB751" s="479"/>
      <c r="RZC751" s="479"/>
      <c r="RZD751" s="479"/>
      <c r="RZE751" s="479"/>
      <c r="RZF751" s="479"/>
      <c r="RZG751" s="479"/>
      <c r="RZH751" s="479"/>
      <c r="RZI751" s="479"/>
      <c r="RZJ751" s="479"/>
      <c r="RZK751" s="479"/>
      <c r="RZL751" s="479"/>
      <c r="RZM751" s="479"/>
      <c r="RZN751" s="479"/>
      <c r="RZO751" s="479"/>
      <c r="RZP751" s="479"/>
      <c r="RZQ751" s="479"/>
      <c r="RZR751" s="479"/>
      <c r="RZS751" s="479"/>
      <c r="RZT751" s="479"/>
      <c r="RZU751" s="479"/>
      <c r="RZV751" s="479"/>
      <c r="RZW751" s="479"/>
      <c r="RZX751" s="479"/>
      <c r="RZY751" s="479"/>
      <c r="RZZ751" s="479"/>
      <c r="SAA751" s="479"/>
      <c r="SAB751" s="479"/>
      <c r="SAC751" s="479"/>
      <c r="SAD751" s="479"/>
      <c r="SAE751" s="479"/>
      <c r="SAF751" s="479"/>
      <c r="SAG751" s="479"/>
      <c r="SAH751" s="479"/>
      <c r="SAI751" s="479"/>
      <c r="SAJ751" s="479"/>
      <c r="SAK751" s="479"/>
      <c r="SAL751" s="479"/>
      <c r="SAM751" s="479"/>
      <c r="SAN751" s="479"/>
      <c r="SAO751" s="479"/>
      <c r="SAP751" s="479"/>
      <c r="SAQ751" s="479"/>
      <c r="SAR751" s="479"/>
      <c r="SAS751" s="479"/>
      <c r="SAT751" s="479"/>
      <c r="SAU751" s="479"/>
      <c r="SAV751" s="479"/>
      <c r="SAW751" s="479"/>
      <c r="SAX751" s="479"/>
      <c r="SAY751" s="479"/>
      <c r="SAZ751" s="479"/>
      <c r="SBA751" s="479"/>
      <c r="SBB751" s="479"/>
      <c r="SBC751" s="479"/>
      <c r="SBD751" s="479"/>
      <c r="SBE751" s="479"/>
      <c r="SBF751" s="479"/>
      <c r="SBG751" s="479"/>
      <c r="SBH751" s="479"/>
      <c r="SBI751" s="479"/>
      <c r="SBJ751" s="479"/>
      <c r="SBK751" s="479"/>
      <c r="SBL751" s="479"/>
      <c r="SBM751" s="479"/>
      <c r="SBN751" s="479"/>
      <c r="SBO751" s="479"/>
      <c r="SBP751" s="479"/>
      <c r="SBQ751" s="479"/>
      <c r="SBR751" s="479"/>
      <c r="SBS751" s="479"/>
      <c r="SBT751" s="479"/>
      <c r="SBU751" s="479"/>
      <c r="SBV751" s="479"/>
      <c r="SBW751" s="479"/>
      <c r="SBX751" s="479"/>
      <c r="SBY751" s="479"/>
      <c r="SBZ751" s="479"/>
      <c r="SCA751" s="479"/>
      <c r="SCB751" s="479"/>
      <c r="SCC751" s="479"/>
      <c r="SCD751" s="479"/>
      <c r="SCE751" s="479"/>
      <c r="SCF751" s="479"/>
      <c r="SCG751" s="479"/>
      <c r="SCH751" s="479"/>
      <c r="SCI751" s="479"/>
      <c r="SCJ751" s="479"/>
      <c r="SCK751" s="479"/>
      <c r="SCL751" s="479"/>
      <c r="SCM751" s="479"/>
      <c r="SCN751" s="479"/>
      <c r="SCO751" s="479"/>
      <c r="SCP751" s="479"/>
      <c r="SCQ751" s="479"/>
      <c r="SCR751" s="479"/>
      <c r="SCS751" s="479"/>
      <c r="SCT751" s="479"/>
      <c r="SCU751" s="479"/>
      <c r="SCV751" s="479"/>
      <c r="SCW751" s="479"/>
      <c r="SCX751" s="479"/>
      <c r="SCY751" s="479"/>
      <c r="SCZ751" s="479"/>
      <c r="SDA751" s="479"/>
      <c r="SDB751" s="479"/>
      <c r="SDC751" s="479"/>
      <c r="SDD751" s="479"/>
      <c r="SDE751" s="479"/>
      <c r="SDF751" s="479"/>
      <c r="SDG751" s="479"/>
      <c r="SDH751" s="479"/>
      <c r="SDI751" s="479"/>
      <c r="SDJ751" s="479"/>
      <c r="SDK751" s="479"/>
      <c r="SDL751" s="479"/>
      <c r="SDM751" s="479"/>
      <c r="SDN751" s="479"/>
      <c r="SDO751" s="479"/>
      <c r="SDP751" s="479"/>
      <c r="SDQ751" s="479"/>
      <c r="SDR751" s="479"/>
      <c r="SDS751" s="479"/>
      <c r="SDT751" s="479"/>
      <c r="SDU751" s="479"/>
      <c r="SDV751" s="479"/>
      <c r="SDW751" s="479"/>
      <c r="SDX751" s="479"/>
      <c r="SDY751" s="479"/>
      <c r="SDZ751" s="479"/>
      <c r="SEA751" s="479"/>
      <c r="SEB751" s="479"/>
      <c r="SEC751" s="479"/>
      <c r="SED751" s="479"/>
      <c r="SEE751" s="479"/>
      <c r="SEF751" s="479"/>
      <c r="SEG751" s="479"/>
      <c r="SEH751" s="479"/>
      <c r="SEI751" s="479"/>
      <c r="SEJ751" s="479"/>
      <c r="SEK751" s="479"/>
      <c r="SEL751" s="479"/>
      <c r="SEM751" s="479"/>
      <c r="SEN751" s="479"/>
      <c r="SEO751" s="479"/>
      <c r="SEP751" s="479"/>
      <c r="SEQ751" s="479"/>
      <c r="SER751" s="479"/>
      <c r="SES751" s="479"/>
      <c r="SET751" s="479"/>
      <c r="SEU751" s="479"/>
      <c r="SEV751" s="479"/>
      <c r="SEW751" s="479"/>
      <c r="SEX751" s="479"/>
      <c r="SEY751" s="479"/>
      <c r="SEZ751" s="479"/>
      <c r="SFA751" s="479"/>
      <c r="SFB751" s="479"/>
      <c r="SFC751" s="479"/>
      <c r="SFD751" s="479"/>
      <c r="SFE751" s="479"/>
      <c r="SFF751" s="479"/>
      <c r="SFG751" s="479"/>
      <c r="SFH751" s="479"/>
      <c r="SFI751" s="479"/>
      <c r="SFJ751" s="479"/>
      <c r="SFK751" s="479"/>
      <c r="SFL751" s="479"/>
      <c r="SFM751" s="479"/>
      <c r="SFN751" s="479"/>
      <c r="SFO751" s="479"/>
      <c r="SFP751" s="479"/>
      <c r="SFQ751" s="479"/>
      <c r="SFR751" s="479"/>
      <c r="SFS751" s="479"/>
      <c r="SFT751" s="479"/>
      <c r="SFU751" s="479"/>
      <c r="SFV751" s="479"/>
      <c r="SFW751" s="479"/>
      <c r="SFX751" s="479"/>
      <c r="SFY751" s="479"/>
      <c r="SFZ751" s="479"/>
      <c r="SGA751" s="479"/>
      <c r="SGB751" s="479"/>
      <c r="SGC751" s="479"/>
      <c r="SGD751" s="479"/>
      <c r="SGE751" s="479"/>
      <c r="SGF751" s="479"/>
      <c r="SGG751" s="479"/>
      <c r="SGH751" s="479"/>
      <c r="SGI751" s="479"/>
      <c r="SGJ751" s="479"/>
      <c r="SGK751" s="479"/>
      <c r="SGL751" s="479"/>
      <c r="SGM751" s="479"/>
      <c r="SGN751" s="479"/>
      <c r="SGO751" s="479"/>
      <c r="SGP751" s="479"/>
      <c r="SGQ751" s="479"/>
      <c r="SGR751" s="479"/>
      <c r="SGS751" s="479"/>
      <c r="SGT751" s="479"/>
      <c r="SGU751" s="479"/>
      <c r="SGV751" s="479"/>
      <c r="SGW751" s="479"/>
      <c r="SGX751" s="479"/>
      <c r="SGY751" s="479"/>
      <c r="SGZ751" s="479"/>
      <c r="SHA751" s="479"/>
      <c r="SHB751" s="479"/>
      <c r="SHC751" s="479"/>
      <c r="SHD751" s="479"/>
      <c r="SHE751" s="479"/>
      <c r="SHF751" s="479"/>
      <c r="SHG751" s="479"/>
      <c r="SHH751" s="479"/>
      <c r="SHI751" s="479"/>
      <c r="SHJ751" s="479"/>
      <c r="SHK751" s="479"/>
      <c r="SHL751" s="479"/>
      <c r="SHM751" s="479"/>
      <c r="SHN751" s="479"/>
      <c r="SHO751" s="479"/>
      <c r="SHP751" s="479"/>
      <c r="SHQ751" s="479"/>
      <c r="SHR751" s="479"/>
      <c r="SHS751" s="479"/>
      <c r="SHT751" s="479"/>
      <c r="SHU751" s="479"/>
      <c r="SHV751" s="479"/>
      <c r="SHW751" s="479"/>
      <c r="SHX751" s="479"/>
      <c r="SHY751" s="479"/>
      <c r="SHZ751" s="479"/>
      <c r="SIA751" s="479"/>
      <c r="SIB751" s="479"/>
      <c r="SIC751" s="479"/>
      <c r="SID751" s="479"/>
      <c r="SIE751" s="479"/>
      <c r="SIF751" s="479"/>
      <c r="SIG751" s="479"/>
      <c r="SIH751" s="479"/>
      <c r="SII751" s="479"/>
      <c r="SIJ751" s="479"/>
      <c r="SIK751" s="479"/>
      <c r="SIL751" s="479"/>
      <c r="SIM751" s="479"/>
      <c r="SIN751" s="479"/>
      <c r="SIO751" s="479"/>
      <c r="SIP751" s="479"/>
      <c r="SIQ751" s="479"/>
      <c r="SIR751" s="479"/>
      <c r="SIS751" s="479"/>
      <c r="SIT751" s="479"/>
      <c r="SIU751" s="479"/>
      <c r="SIV751" s="479"/>
      <c r="SIW751" s="479"/>
      <c r="SIX751" s="479"/>
      <c r="SIY751" s="479"/>
      <c r="SIZ751" s="479"/>
      <c r="SJA751" s="479"/>
      <c r="SJB751" s="479"/>
      <c r="SJC751" s="479"/>
      <c r="SJD751" s="479"/>
      <c r="SJE751" s="479"/>
      <c r="SJF751" s="479"/>
      <c r="SJG751" s="479"/>
      <c r="SJH751" s="479"/>
      <c r="SJI751" s="479"/>
      <c r="SJJ751" s="479"/>
      <c r="SJK751" s="479"/>
      <c r="SJL751" s="479"/>
      <c r="SJM751" s="479"/>
      <c r="SJN751" s="479"/>
      <c r="SJO751" s="479"/>
      <c r="SJP751" s="479"/>
      <c r="SJQ751" s="479"/>
      <c r="SJR751" s="479"/>
      <c r="SJS751" s="479"/>
      <c r="SJT751" s="479"/>
      <c r="SJU751" s="479"/>
      <c r="SJV751" s="479"/>
      <c r="SJW751" s="479"/>
      <c r="SJX751" s="479"/>
      <c r="SJY751" s="479"/>
      <c r="SJZ751" s="479"/>
      <c r="SKA751" s="479"/>
      <c r="SKB751" s="479"/>
      <c r="SKC751" s="479"/>
      <c r="SKD751" s="479"/>
      <c r="SKE751" s="479"/>
      <c r="SKF751" s="479"/>
      <c r="SKG751" s="479"/>
      <c r="SKH751" s="479"/>
      <c r="SKI751" s="479"/>
      <c r="SKJ751" s="479"/>
      <c r="SKK751" s="479"/>
      <c r="SKL751" s="479"/>
      <c r="SKM751" s="479"/>
      <c r="SKN751" s="479"/>
      <c r="SKO751" s="479"/>
      <c r="SKP751" s="479"/>
      <c r="SKQ751" s="479"/>
      <c r="SKR751" s="479"/>
      <c r="SKS751" s="479"/>
      <c r="SKT751" s="479"/>
      <c r="SKU751" s="479"/>
      <c r="SKV751" s="479"/>
      <c r="SKW751" s="479"/>
      <c r="SKX751" s="479"/>
      <c r="SKY751" s="479"/>
      <c r="SKZ751" s="479"/>
      <c r="SLA751" s="479"/>
      <c r="SLB751" s="479"/>
      <c r="SLC751" s="479"/>
      <c r="SLD751" s="479"/>
      <c r="SLE751" s="479"/>
      <c r="SLF751" s="479"/>
      <c r="SLG751" s="479"/>
      <c r="SLH751" s="479"/>
      <c r="SLI751" s="479"/>
      <c r="SLJ751" s="479"/>
      <c r="SLK751" s="479"/>
      <c r="SLL751" s="479"/>
      <c r="SLM751" s="479"/>
      <c r="SLN751" s="479"/>
      <c r="SLO751" s="479"/>
      <c r="SLP751" s="479"/>
      <c r="SLQ751" s="479"/>
      <c r="SLR751" s="479"/>
      <c r="SLS751" s="479"/>
      <c r="SLT751" s="479"/>
      <c r="SLU751" s="479"/>
      <c r="SLV751" s="479"/>
      <c r="SLW751" s="479"/>
      <c r="SLX751" s="479"/>
      <c r="SLY751" s="479"/>
      <c r="SLZ751" s="479"/>
      <c r="SMA751" s="479"/>
      <c r="SMB751" s="479"/>
      <c r="SMC751" s="479"/>
      <c r="SMD751" s="479"/>
      <c r="SME751" s="479"/>
      <c r="SMF751" s="479"/>
      <c r="SMG751" s="479"/>
      <c r="SMH751" s="479"/>
      <c r="SMI751" s="479"/>
      <c r="SMJ751" s="479"/>
      <c r="SMK751" s="479"/>
      <c r="SML751" s="479"/>
      <c r="SMM751" s="479"/>
      <c r="SMN751" s="479"/>
      <c r="SMO751" s="479"/>
      <c r="SMP751" s="479"/>
      <c r="SMQ751" s="479"/>
      <c r="SMR751" s="479"/>
      <c r="SMS751" s="479"/>
      <c r="SMT751" s="479"/>
      <c r="SMU751" s="479"/>
      <c r="SMV751" s="479"/>
      <c r="SMW751" s="479"/>
      <c r="SMX751" s="479"/>
      <c r="SMY751" s="479"/>
      <c r="SMZ751" s="479"/>
      <c r="SNA751" s="479"/>
      <c r="SNB751" s="479"/>
      <c r="SNC751" s="479"/>
      <c r="SND751" s="479"/>
      <c r="SNE751" s="479"/>
      <c r="SNF751" s="479"/>
      <c r="SNG751" s="479"/>
      <c r="SNH751" s="479"/>
      <c r="SNI751" s="479"/>
      <c r="SNJ751" s="479"/>
      <c r="SNK751" s="479"/>
      <c r="SNL751" s="479"/>
      <c r="SNM751" s="479"/>
      <c r="SNN751" s="479"/>
      <c r="SNO751" s="479"/>
      <c r="SNP751" s="479"/>
      <c r="SNQ751" s="479"/>
      <c r="SNR751" s="479"/>
      <c r="SNS751" s="479"/>
      <c r="SNT751" s="479"/>
      <c r="SNU751" s="479"/>
      <c r="SNV751" s="479"/>
      <c r="SNW751" s="479"/>
      <c r="SNX751" s="479"/>
      <c r="SNY751" s="479"/>
      <c r="SNZ751" s="479"/>
      <c r="SOA751" s="479"/>
      <c r="SOB751" s="479"/>
      <c r="SOC751" s="479"/>
      <c r="SOD751" s="479"/>
      <c r="SOE751" s="479"/>
      <c r="SOF751" s="479"/>
      <c r="SOG751" s="479"/>
      <c r="SOH751" s="479"/>
      <c r="SOI751" s="479"/>
      <c r="SOJ751" s="479"/>
      <c r="SOK751" s="479"/>
      <c r="SOL751" s="479"/>
      <c r="SOM751" s="479"/>
      <c r="SON751" s="479"/>
      <c r="SOO751" s="479"/>
      <c r="SOP751" s="479"/>
      <c r="SOQ751" s="479"/>
      <c r="SOR751" s="479"/>
      <c r="SOS751" s="479"/>
      <c r="SOT751" s="479"/>
      <c r="SOU751" s="479"/>
      <c r="SOV751" s="479"/>
      <c r="SOW751" s="479"/>
      <c r="SOX751" s="479"/>
      <c r="SOY751" s="479"/>
      <c r="SOZ751" s="479"/>
      <c r="SPA751" s="479"/>
      <c r="SPB751" s="479"/>
      <c r="SPC751" s="479"/>
      <c r="SPD751" s="479"/>
      <c r="SPE751" s="479"/>
      <c r="SPF751" s="479"/>
      <c r="SPG751" s="479"/>
      <c r="SPH751" s="479"/>
      <c r="SPI751" s="479"/>
      <c r="SPJ751" s="479"/>
      <c r="SPK751" s="479"/>
      <c r="SPL751" s="479"/>
      <c r="SPM751" s="479"/>
      <c r="SPN751" s="479"/>
      <c r="SPO751" s="479"/>
      <c r="SPP751" s="479"/>
      <c r="SPQ751" s="479"/>
      <c r="SPR751" s="479"/>
      <c r="SPS751" s="479"/>
      <c r="SPT751" s="479"/>
      <c r="SPU751" s="479"/>
      <c r="SPV751" s="479"/>
      <c r="SPW751" s="479"/>
      <c r="SPX751" s="479"/>
      <c r="SPY751" s="479"/>
      <c r="SPZ751" s="479"/>
      <c r="SQA751" s="479"/>
      <c r="SQB751" s="479"/>
      <c r="SQC751" s="479"/>
      <c r="SQD751" s="479"/>
      <c r="SQE751" s="479"/>
      <c r="SQF751" s="479"/>
      <c r="SQG751" s="479"/>
      <c r="SQH751" s="479"/>
      <c r="SQI751" s="479"/>
      <c r="SQJ751" s="479"/>
      <c r="SQK751" s="479"/>
      <c r="SQL751" s="479"/>
      <c r="SQM751" s="479"/>
      <c r="SQN751" s="479"/>
      <c r="SQO751" s="479"/>
      <c r="SQP751" s="479"/>
      <c r="SQQ751" s="479"/>
      <c r="SQR751" s="479"/>
      <c r="SQS751" s="479"/>
      <c r="SQT751" s="479"/>
      <c r="SQU751" s="479"/>
      <c r="SQV751" s="479"/>
      <c r="SQW751" s="479"/>
      <c r="SQX751" s="479"/>
      <c r="SQY751" s="479"/>
      <c r="SQZ751" s="479"/>
      <c r="SRA751" s="479"/>
      <c r="SRB751" s="479"/>
      <c r="SRC751" s="479"/>
      <c r="SRD751" s="479"/>
      <c r="SRE751" s="479"/>
      <c r="SRF751" s="479"/>
      <c r="SRG751" s="479"/>
      <c r="SRH751" s="479"/>
      <c r="SRI751" s="479"/>
      <c r="SRJ751" s="479"/>
      <c r="SRK751" s="479"/>
      <c r="SRL751" s="479"/>
      <c r="SRM751" s="479"/>
      <c r="SRN751" s="479"/>
      <c r="SRO751" s="479"/>
      <c r="SRP751" s="479"/>
      <c r="SRQ751" s="479"/>
      <c r="SRR751" s="479"/>
      <c r="SRS751" s="479"/>
      <c r="SRT751" s="479"/>
      <c r="SRU751" s="479"/>
      <c r="SRV751" s="479"/>
      <c r="SRW751" s="479"/>
      <c r="SRX751" s="479"/>
      <c r="SRY751" s="479"/>
      <c r="SRZ751" s="479"/>
      <c r="SSA751" s="479"/>
      <c r="SSB751" s="479"/>
      <c r="SSC751" s="479"/>
      <c r="SSD751" s="479"/>
      <c r="SSE751" s="479"/>
      <c r="SSF751" s="479"/>
      <c r="SSG751" s="479"/>
      <c r="SSH751" s="479"/>
      <c r="SSI751" s="479"/>
      <c r="SSJ751" s="479"/>
      <c r="SSK751" s="479"/>
      <c r="SSL751" s="479"/>
      <c r="SSM751" s="479"/>
      <c r="SSN751" s="479"/>
      <c r="SSO751" s="479"/>
      <c r="SSP751" s="479"/>
      <c r="SSQ751" s="479"/>
      <c r="SSR751" s="479"/>
      <c r="SSS751" s="479"/>
      <c r="SST751" s="479"/>
      <c r="SSU751" s="479"/>
      <c r="SSV751" s="479"/>
      <c r="SSW751" s="479"/>
      <c r="SSX751" s="479"/>
      <c r="SSY751" s="479"/>
      <c r="SSZ751" s="479"/>
      <c r="STA751" s="479"/>
      <c r="STB751" s="479"/>
      <c r="STC751" s="479"/>
      <c r="STD751" s="479"/>
      <c r="STE751" s="479"/>
      <c r="STF751" s="479"/>
      <c r="STG751" s="479"/>
      <c r="STH751" s="479"/>
      <c r="STI751" s="479"/>
      <c r="STJ751" s="479"/>
      <c r="STK751" s="479"/>
      <c r="STL751" s="479"/>
      <c r="STM751" s="479"/>
      <c r="STN751" s="479"/>
      <c r="STO751" s="479"/>
      <c r="STP751" s="479"/>
      <c r="STQ751" s="479"/>
      <c r="STR751" s="479"/>
      <c r="STS751" s="479"/>
      <c r="STT751" s="479"/>
      <c r="STU751" s="479"/>
      <c r="STV751" s="479"/>
      <c r="STW751" s="479"/>
      <c r="STX751" s="479"/>
      <c r="STY751" s="479"/>
      <c r="STZ751" s="479"/>
      <c r="SUA751" s="479"/>
      <c r="SUB751" s="479"/>
      <c r="SUC751" s="479"/>
      <c r="SUD751" s="479"/>
      <c r="SUE751" s="479"/>
      <c r="SUF751" s="479"/>
      <c r="SUG751" s="479"/>
      <c r="SUH751" s="479"/>
      <c r="SUI751" s="479"/>
      <c r="SUJ751" s="479"/>
      <c r="SUK751" s="479"/>
      <c r="SUL751" s="479"/>
      <c r="SUM751" s="479"/>
      <c r="SUN751" s="479"/>
      <c r="SUO751" s="479"/>
      <c r="SUP751" s="479"/>
      <c r="SUQ751" s="479"/>
      <c r="SUR751" s="479"/>
      <c r="SUS751" s="479"/>
      <c r="SUT751" s="479"/>
      <c r="SUU751" s="479"/>
      <c r="SUV751" s="479"/>
      <c r="SUW751" s="479"/>
      <c r="SUX751" s="479"/>
      <c r="SUY751" s="479"/>
      <c r="SUZ751" s="479"/>
      <c r="SVA751" s="479"/>
      <c r="SVB751" s="479"/>
      <c r="SVC751" s="479"/>
      <c r="SVD751" s="479"/>
      <c r="SVE751" s="479"/>
      <c r="SVF751" s="479"/>
      <c r="SVG751" s="479"/>
      <c r="SVH751" s="479"/>
      <c r="SVI751" s="479"/>
      <c r="SVJ751" s="479"/>
      <c r="SVK751" s="479"/>
      <c r="SVL751" s="479"/>
      <c r="SVM751" s="479"/>
      <c r="SVN751" s="479"/>
      <c r="SVO751" s="479"/>
      <c r="SVP751" s="479"/>
      <c r="SVQ751" s="479"/>
      <c r="SVR751" s="479"/>
      <c r="SVS751" s="479"/>
      <c r="SVT751" s="479"/>
      <c r="SVU751" s="479"/>
      <c r="SVV751" s="479"/>
      <c r="SVW751" s="479"/>
      <c r="SVX751" s="479"/>
      <c r="SVY751" s="479"/>
      <c r="SVZ751" s="479"/>
      <c r="SWA751" s="479"/>
      <c r="SWB751" s="479"/>
      <c r="SWC751" s="479"/>
      <c r="SWD751" s="479"/>
      <c r="SWE751" s="479"/>
      <c r="SWF751" s="479"/>
      <c r="SWG751" s="479"/>
      <c r="SWH751" s="479"/>
      <c r="SWI751" s="479"/>
      <c r="SWJ751" s="479"/>
      <c r="SWK751" s="479"/>
      <c r="SWL751" s="479"/>
      <c r="SWM751" s="479"/>
      <c r="SWN751" s="479"/>
      <c r="SWO751" s="479"/>
      <c r="SWP751" s="479"/>
      <c r="SWQ751" s="479"/>
      <c r="SWR751" s="479"/>
      <c r="SWS751" s="479"/>
      <c r="SWT751" s="479"/>
      <c r="SWU751" s="479"/>
      <c r="SWV751" s="479"/>
      <c r="SWW751" s="479"/>
      <c r="SWX751" s="479"/>
      <c r="SWY751" s="479"/>
      <c r="SWZ751" s="479"/>
      <c r="SXA751" s="479"/>
      <c r="SXB751" s="479"/>
      <c r="SXC751" s="479"/>
      <c r="SXD751" s="479"/>
      <c r="SXE751" s="479"/>
      <c r="SXF751" s="479"/>
      <c r="SXG751" s="479"/>
      <c r="SXH751" s="479"/>
      <c r="SXI751" s="479"/>
      <c r="SXJ751" s="479"/>
      <c r="SXK751" s="479"/>
      <c r="SXL751" s="479"/>
      <c r="SXM751" s="479"/>
      <c r="SXN751" s="479"/>
      <c r="SXO751" s="479"/>
      <c r="SXP751" s="479"/>
      <c r="SXQ751" s="479"/>
      <c r="SXR751" s="479"/>
      <c r="SXS751" s="479"/>
      <c r="SXT751" s="479"/>
      <c r="SXU751" s="479"/>
      <c r="SXV751" s="479"/>
      <c r="SXW751" s="479"/>
      <c r="SXX751" s="479"/>
      <c r="SXY751" s="479"/>
      <c r="SXZ751" s="479"/>
      <c r="SYA751" s="479"/>
      <c r="SYB751" s="479"/>
      <c r="SYC751" s="479"/>
      <c r="SYD751" s="479"/>
      <c r="SYE751" s="479"/>
      <c r="SYF751" s="479"/>
      <c r="SYG751" s="479"/>
      <c r="SYH751" s="479"/>
      <c r="SYI751" s="479"/>
      <c r="SYJ751" s="479"/>
      <c r="SYK751" s="479"/>
      <c r="SYL751" s="479"/>
      <c r="SYM751" s="479"/>
      <c r="SYN751" s="479"/>
      <c r="SYO751" s="479"/>
      <c r="SYP751" s="479"/>
      <c r="SYQ751" s="479"/>
      <c r="SYR751" s="479"/>
      <c r="SYS751" s="479"/>
      <c r="SYT751" s="479"/>
      <c r="SYU751" s="479"/>
      <c r="SYV751" s="479"/>
      <c r="SYW751" s="479"/>
      <c r="SYX751" s="479"/>
      <c r="SYY751" s="479"/>
      <c r="SYZ751" s="479"/>
      <c r="SZA751" s="479"/>
      <c r="SZB751" s="479"/>
      <c r="SZC751" s="479"/>
      <c r="SZD751" s="479"/>
      <c r="SZE751" s="479"/>
      <c r="SZF751" s="479"/>
      <c r="SZG751" s="479"/>
      <c r="SZH751" s="479"/>
      <c r="SZI751" s="479"/>
      <c r="SZJ751" s="479"/>
      <c r="SZK751" s="479"/>
      <c r="SZL751" s="479"/>
      <c r="SZM751" s="479"/>
      <c r="SZN751" s="479"/>
      <c r="SZO751" s="479"/>
      <c r="SZP751" s="479"/>
      <c r="SZQ751" s="479"/>
      <c r="SZR751" s="479"/>
      <c r="SZS751" s="479"/>
      <c r="SZT751" s="479"/>
      <c r="SZU751" s="479"/>
      <c r="SZV751" s="479"/>
      <c r="SZW751" s="479"/>
      <c r="SZX751" s="479"/>
      <c r="SZY751" s="479"/>
      <c r="SZZ751" s="479"/>
      <c r="TAA751" s="479"/>
      <c r="TAB751" s="479"/>
      <c r="TAC751" s="479"/>
      <c r="TAD751" s="479"/>
      <c r="TAE751" s="479"/>
      <c r="TAF751" s="479"/>
      <c r="TAG751" s="479"/>
      <c r="TAH751" s="479"/>
      <c r="TAI751" s="479"/>
      <c r="TAJ751" s="479"/>
      <c r="TAK751" s="479"/>
      <c r="TAL751" s="479"/>
      <c r="TAM751" s="479"/>
      <c r="TAN751" s="479"/>
      <c r="TAO751" s="479"/>
      <c r="TAP751" s="479"/>
      <c r="TAQ751" s="479"/>
      <c r="TAR751" s="479"/>
      <c r="TAS751" s="479"/>
      <c r="TAT751" s="479"/>
      <c r="TAU751" s="479"/>
      <c r="TAV751" s="479"/>
      <c r="TAW751" s="479"/>
      <c r="TAX751" s="479"/>
      <c r="TAY751" s="479"/>
      <c r="TAZ751" s="479"/>
      <c r="TBA751" s="479"/>
      <c r="TBB751" s="479"/>
      <c r="TBC751" s="479"/>
      <c r="TBD751" s="479"/>
      <c r="TBE751" s="479"/>
      <c r="TBF751" s="479"/>
      <c r="TBG751" s="479"/>
      <c r="TBH751" s="479"/>
      <c r="TBI751" s="479"/>
      <c r="TBJ751" s="479"/>
      <c r="TBK751" s="479"/>
      <c r="TBL751" s="479"/>
      <c r="TBM751" s="479"/>
      <c r="TBN751" s="479"/>
      <c r="TBO751" s="479"/>
      <c r="TBP751" s="479"/>
      <c r="TBQ751" s="479"/>
      <c r="TBR751" s="479"/>
      <c r="TBS751" s="479"/>
      <c r="TBT751" s="479"/>
      <c r="TBU751" s="479"/>
      <c r="TBV751" s="479"/>
      <c r="TBW751" s="479"/>
      <c r="TBX751" s="479"/>
      <c r="TBY751" s="479"/>
      <c r="TBZ751" s="479"/>
      <c r="TCA751" s="479"/>
      <c r="TCB751" s="479"/>
      <c r="TCC751" s="479"/>
      <c r="TCD751" s="479"/>
      <c r="TCE751" s="479"/>
      <c r="TCF751" s="479"/>
      <c r="TCG751" s="479"/>
      <c r="TCH751" s="479"/>
      <c r="TCI751" s="479"/>
      <c r="TCJ751" s="479"/>
      <c r="TCK751" s="479"/>
      <c r="TCL751" s="479"/>
      <c r="TCM751" s="479"/>
      <c r="TCN751" s="479"/>
      <c r="TCO751" s="479"/>
      <c r="TCP751" s="479"/>
      <c r="TCQ751" s="479"/>
      <c r="TCR751" s="479"/>
      <c r="TCS751" s="479"/>
      <c r="TCT751" s="479"/>
      <c r="TCU751" s="479"/>
      <c r="TCV751" s="479"/>
      <c r="TCW751" s="479"/>
      <c r="TCX751" s="479"/>
      <c r="TCY751" s="479"/>
      <c r="TCZ751" s="479"/>
      <c r="TDA751" s="479"/>
      <c r="TDB751" s="479"/>
      <c r="TDC751" s="479"/>
      <c r="TDD751" s="479"/>
      <c r="TDE751" s="479"/>
      <c r="TDF751" s="479"/>
      <c r="TDG751" s="479"/>
      <c r="TDH751" s="479"/>
      <c r="TDI751" s="479"/>
      <c r="TDJ751" s="479"/>
      <c r="TDK751" s="479"/>
      <c r="TDL751" s="479"/>
      <c r="TDM751" s="479"/>
      <c r="TDN751" s="479"/>
      <c r="TDO751" s="479"/>
      <c r="TDP751" s="479"/>
      <c r="TDQ751" s="479"/>
      <c r="TDR751" s="479"/>
      <c r="TDS751" s="479"/>
      <c r="TDT751" s="479"/>
      <c r="TDU751" s="479"/>
      <c r="TDV751" s="479"/>
      <c r="TDW751" s="479"/>
      <c r="TDX751" s="479"/>
      <c r="TDY751" s="479"/>
      <c r="TDZ751" s="479"/>
      <c r="TEA751" s="479"/>
      <c r="TEB751" s="479"/>
      <c r="TEC751" s="479"/>
      <c r="TED751" s="479"/>
      <c r="TEE751" s="479"/>
      <c r="TEF751" s="479"/>
      <c r="TEG751" s="479"/>
      <c r="TEH751" s="479"/>
      <c r="TEI751" s="479"/>
      <c r="TEJ751" s="479"/>
      <c r="TEK751" s="479"/>
      <c r="TEL751" s="479"/>
      <c r="TEM751" s="479"/>
      <c r="TEN751" s="479"/>
      <c r="TEO751" s="479"/>
      <c r="TEP751" s="479"/>
      <c r="TEQ751" s="479"/>
      <c r="TER751" s="479"/>
      <c r="TES751" s="479"/>
      <c r="TET751" s="479"/>
      <c r="TEU751" s="479"/>
      <c r="TEV751" s="479"/>
      <c r="TEW751" s="479"/>
      <c r="TEX751" s="479"/>
      <c r="TEY751" s="479"/>
      <c r="TEZ751" s="479"/>
      <c r="TFA751" s="479"/>
      <c r="TFB751" s="479"/>
      <c r="TFC751" s="479"/>
      <c r="TFD751" s="479"/>
      <c r="TFE751" s="479"/>
      <c r="TFF751" s="479"/>
      <c r="TFG751" s="479"/>
      <c r="TFH751" s="479"/>
      <c r="TFI751" s="479"/>
      <c r="TFJ751" s="479"/>
      <c r="TFK751" s="479"/>
      <c r="TFL751" s="479"/>
      <c r="TFM751" s="479"/>
      <c r="TFN751" s="479"/>
      <c r="TFO751" s="479"/>
      <c r="TFP751" s="479"/>
      <c r="TFQ751" s="479"/>
      <c r="TFR751" s="479"/>
      <c r="TFS751" s="479"/>
      <c r="TFT751" s="479"/>
      <c r="TFU751" s="479"/>
      <c r="TFV751" s="479"/>
      <c r="TFW751" s="479"/>
      <c r="TFX751" s="479"/>
      <c r="TFY751" s="479"/>
      <c r="TFZ751" s="479"/>
      <c r="TGA751" s="479"/>
      <c r="TGB751" s="479"/>
      <c r="TGC751" s="479"/>
      <c r="TGD751" s="479"/>
      <c r="TGE751" s="479"/>
      <c r="TGF751" s="479"/>
      <c r="TGG751" s="479"/>
      <c r="TGH751" s="479"/>
      <c r="TGI751" s="479"/>
      <c r="TGJ751" s="479"/>
      <c r="TGK751" s="479"/>
      <c r="TGL751" s="479"/>
      <c r="TGM751" s="479"/>
      <c r="TGN751" s="479"/>
      <c r="TGO751" s="479"/>
      <c r="TGP751" s="479"/>
      <c r="TGQ751" s="479"/>
      <c r="TGR751" s="479"/>
      <c r="TGS751" s="479"/>
      <c r="TGT751" s="479"/>
      <c r="TGU751" s="479"/>
      <c r="TGV751" s="479"/>
      <c r="TGW751" s="479"/>
      <c r="TGX751" s="479"/>
      <c r="TGY751" s="479"/>
      <c r="TGZ751" s="479"/>
      <c r="THA751" s="479"/>
      <c r="THB751" s="479"/>
      <c r="THC751" s="479"/>
      <c r="THD751" s="479"/>
      <c r="THE751" s="479"/>
      <c r="THF751" s="479"/>
      <c r="THG751" s="479"/>
      <c r="THH751" s="479"/>
      <c r="THI751" s="479"/>
      <c r="THJ751" s="479"/>
      <c r="THK751" s="479"/>
      <c r="THL751" s="479"/>
      <c r="THM751" s="479"/>
      <c r="THN751" s="479"/>
      <c r="THO751" s="479"/>
      <c r="THP751" s="479"/>
      <c r="THQ751" s="479"/>
      <c r="THR751" s="479"/>
      <c r="THS751" s="479"/>
      <c r="THT751" s="479"/>
      <c r="THU751" s="479"/>
      <c r="THV751" s="479"/>
      <c r="THW751" s="479"/>
      <c r="THX751" s="479"/>
      <c r="THY751" s="479"/>
      <c r="THZ751" s="479"/>
      <c r="TIA751" s="479"/>
      <c r="TIB751" s="479"/>
      <c r="TIC751" s="479"/>
      <c r="TID751" s="479"/>
      <c r="TIE751" s="479"/>
      <c r="TIF751" s="479"/>
      <c r="TIG751" s="479"/>
      <c r="TIH751" s="479"/>
      <c r="TII751" s="479"/>
      <c r="TIJ751" s="479"/>
      <c r="TIK751" s="479"/>
      <c r="TIL751" s="479"/>
      <c r="TIM751" s="479"/>
      <c r="TIN751" s="479"/>
      <c r="TIO751" s="479"/>
      <c r="TIP751" s="479"/>
      <c r="TIQ751" s="479"/>
      <c r="TIR751" s="479"/>
      <c r="TIS751" s="479"/>
      <c r="TIT751" s="479"/>
      <c r="TIU751" s="479"/>
      <c r="TIV751" s="479"/>
      <c r="TIW751" s="479"/>
      <c r="TIX751" s="479"/>
      <c r="TIY751" s="479"/>
      <c r="TIZ751" s="479"/>
      <c r="TJA751" s="479"/>
      <c r="TJB751" s="479"/>
      <c r="TJC751" s="479"/>
      <c r="TJD751" s="479"/>
      <c r="TJE751" s="479"/>
      <c r="TJF751" s="479"/>
      <c r="TJG751" s="479"/>
      <c r="TJH751" s="479"/>
      <c r="TJI751" s="479"/>
      <c r="TJJ751" s="479"/>
      <c r="TJK751" s="479"/>
      <c r="TJL751" s="479"/>
      <c r="TJM751" s="479"/>
      <c r="TJN751" s="479"/>
      <c r="TJO751" s="479"/>
      <c r="TJP751" s="479"/>
      <c r="TJQ751" s="479"/>
      <c r="TJR751" s="479"/>
      <c r="TJS751" s="479"/>
      <c r="TJT751" s="479"/>
      <c r="TJU751" s="479"/>
      <c r="TJV751" s="479"/>
      <c r="TJW751" s="479"/>
      <c r="TJX751" s="479"/>
      <c r="TJY751" s="479"/>
      <c r="TJZ751" s="479"/>
      <c r="TKA751" s="479"/>
      <c r="TKB751" s="479"/>
      <c r="TKC751" s="479"/>
      <c r="TKD751" s="479"/>
      <c r="TKE751" s="479"/>
      <c r="TKF751" s="479"/>
      <c r="TKG751" s="479"/>
      <c r="TKH751" s="479"/>
      <c r="TKI751" s="479"/>
      <c r="TKJ751" s="479"/>
      <c r="TKK751" s="479"/>
      <c r="TKL751" s="479"/>
      <c r="TKM751" s="479"/>
      <c r="TKN751" s="479"/>
      <c r="TKO751" s="479"/>
      <c r="TKP751" s="479"/>
      <c r="TKQ751" s="479"/>
      <c r="TKR751" s="479"/>
      <c r="TKS751" s="479"/>
      <c r="TKT751" s="479"/>
      <c r="TKU751" s="479"/>
      <c r="TKV751" s="479"/>
      <c r="TKW751" s="479"/>
      <c r="TKX751" s="479"/>
      <c r="TKY751" s="479"/>
      <c r="TKZ751" s="479"/>
      <c r="TLA751" s="479"/>
      <c r="TLB751" s="479"/>
      <c r="TLC751" s="479"/>
      <c r="TLD751" s="479"/>
      <c r="TLE751" s="479"/>
      <c r="TLF751" s="479"/>
      <c r="TLG751" s="479"/>
      <c r="TLH751" s="479"/>
      <c r="TLI751" s="479"/>
      <c r="TLJ751" s="479"/>
      <c r="TLK751" s="479"/>
      <c r="TLL751" s="479"/>
      <c r="TLM751" s="479"/>
      <c r="TLN751" s="479"/>
      <c r="TLO751" s="479"/>
      <c r="TLP751" s="479"/>
      <c r="TLQ751" s="479"/>
      <c r="TLR751" s="479"/>
      <c r="TLS751" s="479"/>
      <c r="TLT751" s="479"/>
      <c r="TLU751" s="479"/>
      <c r="TLV751" s="479"/>
      <c r="TLW751" s="479"/>
      <c r="TLX751" s="479"/>
      <c r="TLY751" s="479"/>
      <c r="TLZ751" s="479"/>
      <c r="TMA751" s="479"/>
      <c r="TMB751" s="479"/>
      <c r="TMC751" s="479"/>
      <c r="TMD751" s="479"/>
      <c r="TME751" s="479"/>
      <c r="TMF751" s="479"/>
      <c r="TMG751" s="479"/>
      <c r="TMH751" s="479"/>
      <c r="TMI751" s="479"/>
      <c r="TMJ751" s="479"/>
      <c r="TMK751" s="479"/>
      <c r="TML751" s="479"/>
      <c r="TMM751" s="479"/>
      <c r="TMN751" s="479"/>
      <c r="TMO751" s="479"/>
      <c r="TMP751" s="479"/>
      <c r="TMQ751" s="479"/>
      <c r="TMR751" s="479"/>
      <c r="TMS751" s="479"/>
      <c r="TMT751" s="479"/>
      <c r="TMU751" s="479"/>
      <c r="TMV751" s="479"/>
      <c r="TMW751" s="479"/>
      <c r="TMX751" s="479"/>
      <c r="TMY751" s="479"/>
      <c r="TMZ751" s="479"/>
      <c r="TNA751" s="479"/>
      <c r="TNB751" s="479"/>
      <c r="TNC751" s="479"/>
      <c r="TND751" s="479"/>
      <c r="TNE751" s="479"/>
      <c r="TNF751" s="479"/>
      <c r="TNG751" s="479"/>
      <c r="TNH751" s="479"/>
      <c r="TNI751" s="479"/>
      <c r="TNJ751" s="479"/>
      <c r="TNK751" s="479"/>
      <c r="TNL751" s="479"/>
      <c r="TNM751" s="479"/>
      <c r="TNN751" s="479"/>
      <c r="TNO751" s="479"/>
      <c r="TNP751" s="479"/>
      <c r="TNQ751" s="479"/>
      <c r="TNR751" s="479"/>
      <c r="TNS751" s="479"/>
      <c r="TNT751" s="479"/>
      <c r="TNU751" s="479"/>
      <c r="TNV751" s="479"/>
      <c r="TNW751" s="479"/>
      <c r="TNX751" s="479"/>
      <c r="TNY751" s="479"/>
      <c r="TNZ751" s="479"/>
      <c r="TOA751" s="479"/>
      <c r="TOB751" s="479"/>
      <c r="TOC751" s="479"/>
      <c r="TOD751" s="479"/>
      <c r="TOE751" s="479"/>
      <c r="TOF751" s="479"/>
      <c r="TOG751" s="479"/>
      <c r="TOH751" s="479"/>
      <c r="TOI751" s="479"/>
      <c r="TOJ751" s="479"/>
      <c r="TOK751" s="479"/>
      <c r="TOL751" s="479"/>
      <c r="TOM751" s="479"/>
      <c r="TON751" s="479"/>
      <c r="TOO751" s="479"/>
      <c r="TOP751" s="479"/>
      <c r="TOQ751" s="479"/>
      <c r="TOR751" s="479"/>
      <c r="TOS751" s="479"/>
      <c r="TOT751" s="479"/>
      <c r="TOU751" s="479"/>
      <c r="TOV751" s="479"/>
      <c r="TOW751" s="479"/>
      <c r="TOX751" s="479"/>
      <c r="TOY751" s="479"/>
      <c r="TOZ751" s="479"/>
      <c r="TPA751" s="479"/>
      <c r="TPB751" s="479"/>
      <c r="TPC751" s="479"/>
      <c r="TPD751" s="479"/>
      <c r="TPE751" s="479"/>
      <c r="TPF751" s="479"/>
      <c r="TPG751" s="479"/>
      <c r="TPH751" s="479"/>
      <c r="TPI751" s="479"/>
      <c r="TPJ751" s="479"/>
      <c r="TPK751" s="479"/>
      <c r="TPL751" s="479"/>
      <c r="TPM751" s="479"/>
      <c r="TPN751" s="479"/>
      <c r="TPO751" s="479"/>
      <c r="TPP751" s="479"/>
      <c r="TPQ751" s="479"/>
      <c r="TPR751" s="479"/>
      <c r="TPS751" s="479"/>
      <c r="TPT751" s="479"/>
      <c r="TPU751" s="479"/>
      <c r="TPV751" s="479"/>
      <c r="TPW751" s="479"/>
      <c r="TPX751" s="479"/>
      <c r="TPY751" s="479"/>
      <c r="TPZ751" s="479"/>
      <c r="TQA751" s="479"/>
      <c r="TQB751" s="479"/>
      <c r="TQC751" s="479"/>
      <c r="TQD751" s="479"/>
      <c r="TQE751" s="479"/>
      <c r="TQF751" s="479"/>
      <c r="TQG751" s="479"/>
      <c r="TQH751" s="479"/>
      <c r="TQI751" s="479"/>
      <c r="TQJ751" s="479"/>
      <c r="TQK751" s="479"/>
      <c r="TQL751" s="479"/>
      <c r="TQM751" s="479"/>
      <c r="TQN751" s="479"/>
      <c r="TQO751" s="479"/>
      <c r="TQP751" s="479"/>
      <c r="TQQ751" s="479"/>
      <c r="TQR751" s="479"/>
      <c r="TQS751" s="479"/>
      <c r="TQT751" s="479"/>
      <c r="TQU751" s="479"/>
      <c r="TQV751" s="479"/>
      <c r="TQW751" s="479"/>
      <c r="TQX751" s="479"/>
      <c r="TQY751" s="479"/>
      <c r="TQZ751" s="479"/>
      <c r="TRA751" s="479"/>
      <c r="TRB751" s="479"/>
      <c r="TRC751" s="479"/>
      <c r="TRD751" s="479"/>
      <c r="TRE751" s="479"/>
      <c r="TRF751" s="479"/>
      <c r="TRG751" s="479"/>
      <c r="TRH751" s="479"/>
      <c r="TRI751" s="479"/>
      <c r="TRJ751" s="479"/>
      <c r="TRK751" s="479"/>
      <c r="TRL751" s="479"/>
      <c r="TRM751" s="479"/>
      <c r="TRN751" s="479"/>
      <c r="TRO751" s="479"/>
      <c r="TRP751" s="479"/>
      <c r="TRQ751" s="479"/>
      <c r="TRR751" s="479"/>
      <c r="TRS751" s="479"/>
      <c r="TRT751" s="479"/>
      <c r="TRU751" s="479"/>
      <c r="TRV751" s="479"/>
      <c r="TRW751" s="479"/>
      <c r="TRX751" s="479"/>
      <c r="TRY751" s="479"/>
      <c r="TRZ751" s="479"/>
      <c r="TSA751" s="479"/>
      <c r="TSB751" s="479"/>
      <c r="TSC751" s="479"/>
      <c r="TSD751" s="479"/>
      <c r="TSE751" s="479"/>
      <c r="TSF751" s="479"/>
      <c r="TSG751" s="479"/>
      <c r="TSH751" s="479"/>
      <c r="TSI751" s="479"/>
      <c r="TSJ751" s="479"/>
      <c r="TSK751" s="479"/>
      <c r="TSL751" s="479"/>
      <c r="TSM751" s="479"/>
      <c r="TSN751" s="479"/>
      <c r="TSO751" s="479"/>
      <c r="TSP751" s="479"/>
      <c r="TSQ751" s="479"/>
      <c r="TSR751" s="479"/>
      <c r="TSS751" s="479"/>
      <c r="TST751" s="479"/>
      <c r="TSU751" s="479"/>
      <c r="TSV751" s="479"/>
      <c r="TSW751" s="479"/>
      <c r="TSX751" s="479"/>
      <c r="TSY751" s="479"/>
      <c r="TSZ751" s="479"/>
      <c r="TTA751" s="479"/>
      <c r="TTB751" s="479"/>
      <c r="TTC751" s="479"/>
      <c r="TTD751" s="479"/>
      <c r="TTE751" s="479"/>
      <c r="TTF751" s="479"/>
      <c r="TTG751" s="479"/>
      <c r="TTH751" s="479"/>
      <c r="TTI751" s="479"/>
      <c r="TTJ751" s="479"/>
      <c r="TTK751" s="479"/>
      <c r="TTL751" s="479"/>
      <c r="TTM751" s="479"/>
      <c r="TTN751" s="479"/>
      <c r="TTO751" s="479"/>
      <c r="TTP751" s="479"/>
      <c r="TTQ751" s="479"/>
      <c r="TTR751" s="479"/>
      <c r="TTS751" s="479"/>
      <c r="TTT751" s="479"/>
      <c r="TTU751" s="479"/>
      <c r="TTV751" s="479"/>
      <c r="TTW751" s="479"/>
      <c r="TTX751" s="479"/>
      <c r="TTY751" s="479"/>
      <c r="TTZ751" s="479"/>
      <c r="TUA751" s="479"/>
      <c r="TUB751" s="479"/>
      <c r="TUC751" s="479"/>
      <c r="TUD751" s="479"/>
      <c r="TUE751" s="479"/>
      <c r="TUF751" s="479"/>
      <c r="TUG751" s="479"/>
      <c r="TUH751" s="479"/>
      <c r="TUI751" s="479"/>
      <c r="TUJ751" s="479"/>
      <c r="TUK751" s="479"/>
      <c r="TUL751" s="479"/>
      <c r="TUM751" s="479"/>
      <c r="TUN751" s="479"/>
      <c r="TUO751" s="479"/>
      <c r="TUP751" s="479"/>
      <c r="TUQ751" s="479"/>
      <c r="TUR751" s="479"/>
      <c r="TUS751" s="479"/>
      <c r="TUT751" s="479"/>
      <c r="TUU751" s="479"/>
      <c r="TUV751" s="479"/>
      <c r="TUW751" s="479"/>
      <c r="TUX751" s="479"/>
      <c r="TUY751" s="479"/>
      <c r="TUZ751" s="479"/>
      <c r="TVA751" s="479"/>
      <c r="TVB751" s="479"/>
      <c r="TVC751" s="479"/>
      <c r="TVD751" s="479"/>
      <c r="TVE751" s="479"/>
      <c r="TVF751" s="479"/>
      <c r="TVG751" s="479"/>
      <c r="TVH751" s="479"/>
      <c r="TVI751" s="479"/>
      <c r="TVJ751" s="479"/>
      <c r="TVK751" s="479"/>
      <c r="TVL751" s="479"/>
      <c r="TVM751" s="479"/>
      <c r="TVN751" s="479"/>
      <c r="TVO751" s="479"/>
      <c r="TVP751" s="479"/>
      <c r="TVQ751" s="479"/>
      <c r="TVR751" s="479"/>
      <c r="TVS751" s="479"/>
      <c r="TVT751" s="479"/>
      <c r="TVU751" s="479"/>
      <c r="TVV751" s="479"/>
      <c r="TVW751" s="479"/>
      <c r="TVX751" s="479"/>
      <c r="TVY751" s="479"/>
      <c r="TVZ751" s="479"/>
      <c r="TWA751" s="479"/>
      <c r="TWB751" s="479"/>
      <c r="TWC751" s="479"/>
      <c r="TWD751" s="479"/>
      <c r="TWE751" s="479"/>
      <c r="TWF751" s="479"/>
      <c r="TWG751" s="479"/>
      <c r="TWH751" s="479"/>
      <c r="TWI751" s="479"/>
      <c r="TWJ751" s="479"/>
      <c r="TWK751" s="479"/>
      <c r="TWL751" s="479"/>
      <c r="TWM751" s="479"/>
      <c r="TWN751" s="479"/>
      <c r="TWO751" s="479"/>
      <c r="TWP751" s="479"/>
      <c r="TWQ751" s="479"/>
      <c r="TWR751" s="479"/>
      <c r="TWS751" s="479"/>
      <c r="TWT751" s="479"/>
      <c r="TWU751" s="479"/>
      <c r="TWV751" s="479"/>
      <c r="TWW751" s="479"/>
      <c r="TWX751" s="479"/>
      <c r="TWY751" s="479"/>
      <c r="TWZ751" s="479"/>
      <c r="TXA751" s="479"/>
      <c r="TXB751" s="479"/>
      <c r="TXC751" s="479"/>
      <c r="TXD751" s="479"/>
      <c r="TXE751" s="479"/>
      <c r="TXF751" s="479"/>
      <c r="TXG751" s="479"/>
      <c r="TXH751" s="479"/>
      <c r="TXI751" s="479"/>
      <c r="TXJ751" s="479"/>
      <c r="TXK751" s="479"/>
      <c r="TXL751" s="479"/>
      <c r="TXM751" s="479"/>
      <c r="TXN751" s="479"/>
      <c r="TXO751" s="479"/>
      <c r="TXP751" s="479"/>
      <c r="TXQ751" s="479"/>
      <c r="TXR751" s="479"/>
      <c r="TXS751" s="479"/>
      <c r="TXT751" s="479"/>
      <c r="TXU751" s="479"/>
      <c r="TXV751" s="479"/>
      <c r="TXW751" s="479"/>
      <c r="TXX751" s="479"/>
      <c r="TXY751" s="479"/>
      <c r="TXZ751" s="479"/>
      <c r="TYA751" s="479"/>
      <c r="TYB751" s="479"/>
      <c r="TYC751" s="479"/>
      <c r="TYD751" s="479"/>
      <c r="TYE751" s="479"/>
      <c r="TYF751" s="479"/>
      <c r="TYG751" s="479"/>
      <c r="TYH751" s="479"/>
      <c r="TYI751" s="479"/>
      <c r="TYJ751" s="479"/>
      <c r="TYK751" s="479"/>
      <c r="TYL751" s="479"/>
      <c r="TYM751" s="479"/>
      <c r="TYN751" s="479"/>
      <c r="TYO751" s="479"/>
      <c r="TYP751" s="479"/>
      <c r="TYQ751" s="479"/>
      <c r="TYR751" s="479"/>
      <c r="TYS751" s="479"/>
      <c r="TYT751" s="479"/>
      <c r="TYU751" s="479"/>
      <c r="TYV751" s="479"/>
      <c r="TYW751" s="479"/>
      <c r="TYX751" s="479"/>
      <c r="TYY751" s="479"/>
      <c r="TYZ751" s="479"/>
      <c r="TZA751" s="479"/>
      <c r="TZB751" s="479"/>
      <c r="TZC751" s="479"/>
      <c r="TZD751" s="479"/>
      <c r="TZE751" s="479"/>
      <c r="TZF751" s="479"/>
      <c r="TZG751" s="479"/>
      <c r="TZH751" s="479"/>
      <c r="TZI751" s="479"/>
      <c r="TZJ751" s="479"/>
      <c r="TZK751" s="479"/>
      <c r="TZL751" s="479"/>
      <c r="TZM751" s="479"/>
      <c r="TZN751" s="479"/>
      <c r="TZO751" s="479"/>
      <c r="TZP751" s="479"/>
      <c r="TZQ751" s="479"/>
      <c r="TZR751" s="479"/>
      <c r="TZS751" s="479"/>
      <c r="TZT751" s="479"/>
      <c r="TZU751" s="479"/>
      <c r="TZV751" s="479"/>
      <c r="TZW751" s="479"/>
      <c r="TZX751" s="479"/>
      <c r="TZY751" s="479"/>
      <c r="TZZ751" s="479"/>
      <c r="UAA751" s="479"/>
      <c r="UAB751" s="479"/>
      <c r="UAC751" s="479"/>
      <c r="UAD751" s="479"/>
      <c r="UAE751" s="479"/>
      <c r="UAF751" s="479"/>
      <c r="UAG751" s="479"/>
      <c r="UAH751" s="479"/>
      <c r="UAI751" s="479"/>
      <c r="UAJ751" s="479"/>
      <c r="UAK751" s="479"/>
      <c r="UAL751" s="479"/>
      <c r="UAM751" s="479"/>
      <c r="UAN751" s="479"/>
      <c r="UAO751" s="479"/>
      <c r="UAP751" s="479"/>
      <c r="UAQ751" s="479"/>
      <c r="UAR751" s="479"/>
      <c r="UAS751" s="479"/>
      <c r="UAT751" s="479"/>
      <c r="UAU751" s="479"/>
      <c r="UAV751" s="479"/>
      <c r="UAW751" s="479"/>
      <c r="UAX751" s="479"/>
      <c r="UAY751" s="479"/>
      <c r="UAZ751" s="479"/>
      <c r="UBA751" s="479"/>
      <c r="UBB751" s="479"/>
      <c r="UBC751" s="479"/>
      <c r="UBD751" s="479"/>
      <c r="UBE751" s="479"/>
      <c r="UBF751" s="479"/>
      <c r="UBG751" s="479"/>
      <c r="UBH751" s="479"/>
      <c r="UBI751" s="479"/>
      <c r="UBJ751" s="479"/>
      <c r="UBK751" s="479"/>
      <c r="UBL751" s="479"/>
      <c r="UBM751" s="479"/>
      <c r="UBN751" s="479"/>
      <c r="UBO751" s="479"/>
      <c r="UBP751" s="479"/>
      <c r="UBQ751" s="479"/>
      <c r="UBR751" s="479"/>
      <c r="UBS751" s="479"/>
      <c r="UBT751" s="479"/>
      <c r="UBU751" s="479"/>
      <c r="UBV751" s="479"/>
      <c r="UBW751" s="479"/>
      <c r="UBX751" s="479"/>
      <c r="UBY751" s="479"/>
      <c r="UBZ751" s="479"/>
      <c r="UCA751" s="479"/>
      <c r="UCB751" s="479"/>
      <c r="UCC751" s="479"/>
      <c r="UCD751" s="479"/>
      <c r="UCE751" s="479"/>
      <c r="UCF751" s="479"/>
      <c r="UCG751" s="479"/>
      <c r="UCH751" s="479"/>
      <c r="UCI751" s="479"/>
      <c r="UCJ751" s="479"/>
      <c r="UCK751" s="479"/>
      <c r="UCL751" s="479"/>
      <c r="UCM751" s="479"/>
      <c r="UCN751" s="479"/>
      <c r="UCO751" s="479"/>
      <c r="UCP751" s="479"/>
      <c r="UCQ751" s="479"/>
      <c r="UCR751" s="479"/>
      <c r="UCS751" s="479"/>
      <c r="UCT751" s="479"/>
      <c r="UCU751" s="479"/>
      <c r="UCV751" s="479"/>
      <c r="UCW751" s="479"/>
      <c r="UCX751" s="479"/>
      <c r="UCY751" s="479"/>
      <c r="UCZ751" s="479"/>
      <c r="UDA751" s="479"/>
      <c r="UDB751" s="479"/>
      <c r="UDC751" s="479"/>
      <c r="UDD751" s="479"/>
      <c r="UDE751" s="479"/>
      <c r="UDF751" s="479"/>
      <c r="UDG751" s="479"/>
      <c r="UDH751" s="479"/>
      <c r="UDI751" s="479"/>
      <c r="UDJ751" s="479"/>
      <c r="UDK751" s="479"/>
      <c r="UDL751" s="479"/>
      <c r="UDM751" s="479"/>
      <c r="UDN751" s="479"/>
      <c r="UDO751" s="479"/>
      <c r="UDP751" s="479"/>
      <c r="UDQ751" s="479"/>
      <c r="UDR751" s="479"/>
      <c r="UDS751" s="479"/>
      <c r="UDT751" s="479"/>
      <c r="UDU751" s="479"/>
      <c r="UDV751" s="479"/>
      <c r="UDW751" s="479"/>
      <c r="UDX751" s="479"/>
      <c r="UDY751" s="479"/>
      <c r="UDZ751" s="479"/>
      <c r="UEA751" s="479"/>
      <c r="UEB751" s="479"/>
      <c r="UEC751" s="479"/>
      <c r="UED751" s="479"/>
      <c r="UEE751" s="479"/>
      <c r="UEF751" s="479"/>
      <c r="UEG751" s="479"/>
      <c r="UEH751" s="479"/>
      <c r="UEI751" s="479"/>
      <c r="UEJ751" s="479"/>
      <c r="UEK751" s="479"/>
      <c r="UEL751" s="479"/>
      <c r="UEM751" s="479"/>
      <c r="UEN751" s="479"/>
      <c r="UEO751" s="479"/>
      <c r="UEP751" s="479"/>
      <c r="UEQ751" s="479"/>
      <c r="UER751" s="479"/>
      <c r="UES751" s="479"/>
      <c r="UET751" s="479"/>
      <c r="UEU751" s="479"/>
      <c r="UEV751" s="479"/>
      <c r="UEW751" s="479"/>
      <c r="UEX751" s="479"/>
      <c r="UEY751" s="479"/>
      <c r="UEZ751" s="479"/>
      <c r="UFA751" s="479"/>
      <c r="UFB751" s="479"/>
      <c r="UFC751" s="479"/>
      <c r="UFD751" s="479"/>
      <c r="UFE751" s="479"/>
      <c r="UFF751" s="479"/>
      <c r="UFG751" s="479"/>
      <c r="UFH751" s="479"/>
      <c r="UFI751" s="479"/>
      <c r="UFJ751" s="479"/>
      <c r="UFK751" s="479"/>
      <c r="UFL751" s="479"/>
      <c r="UFM751" s="479"/>
      <c r="UFN751" s="479"/>
      <c r="UFO751" s="479"/>
      <c r="UFP751" s="479"/>
      <c r="UFQ751" s="479"/>
      <c r="UFR751" s="479"/>
      <c r="UFS751" s="479"/>
      <c r="UFT751" s="479"/>
      <c r="UFU751" s="479"/>
      <c r="UFV751" s="479"/>
      <c r="UFW751" s="479"/>
      <c r="UFX751" s="479"/>
      <c r="UFY751" s="479"/>
      <c r="UFZ751" s="479"/>
      <c r="UGA751" s="479"/>
      <c r="UGB751" s="479"/>
      <c r="UGC751" s="479"/>
      <c r="UGD751" s="479"/>
      <c r="UGE751" s="479"/>
      <c r="UGF751" s="479"/>
      <c r="UGG751" s="479"/>
      <c r="UGH751" s="479"/>
      <c r="UGI751" s="479"/>
      <c r="UGJ751" s="479"/>
      <c r="UGK751" s="479"/>
      <c r="UGL751" s="479"/>
      <c r="UGM751" s="479"/>
      <c r="UGN751" s="479"/>
      <c r="UGO751" s="479"/>
      <c r="UGP751" s="479"/>
      <c r="UGQ751" s="479"/>
      <c r="UGR751" s="479"/>
      <c r="UGS751" s="479"/>
      <c r="UGT751" s="479"/>
      <c r="UGU751" s="479"/>
      <c r="UGV751" s="479"/>
      <c r="UGW751" s="479"/>
      <c r="UGX751" s="479"/>
      <c r="UGY751" s="479"/>
      <c r="UGZ751" s="479"/>
      <c r="UHA751" s="479"/>
      <c r="UHB751" s="479"/>
      <c r="UHC751" s="479"/>
      <c r="UHD751" s="479"/>
      <c r="UHE751" s="479"/>
      <c r="UHF751" s="479"/>
      <c r="UHG751" s="479"/>
      <c r="UHH751" s="479"/>
      <c r="UHI751" s="479"/>
      <c r="UHJ751" s="479"/>
      <c r="UHK751" s="479"/>
      <c r="UHL751" s="479"/>
      <c r="UHM751" s="479"/>
      <c r="UHN751" s="479"/>
      <c r="UHO751" s="479"/>
      <c r="UHP751" s="479"/>
      <c r="UHQ751" s="479"/>
      <c r="UHR751" s="479"/>
      <c r="UHS751" s="479"/>
      <c r="UHT751" s="479"/>
      <c r="UHU751" s="479"/>
      <c r="UHV751" s="479"/>
      <c r="UHW751" s="479"/>
      <c r="UHX751" s="479"/>
      <c r="UHY751" s="479"/>
      <c r="UHZ751" s="479"/>
      <c r="UIA751" s="479"/>
      <c r="UIB751" s="479"/>
      <c r="UIC751" s="479"/>
      <c r="UID751" s="479"/>
      <c r="UIE751" s="479"/>
      <c r="UIF751" s="479"/>
      <c r="UIG751" s="479"/>
      <c r="UIH751" s="479"/>
      <c r="UII751" s="479"/>
      <c r="UIJ751" s="479"/>
      <c r="UIK751" s="479"/>
      <c r="UIL751" s="479"/>
      <c r="UIM751" s="479"/>
      <c r="UIN751" s="479"/>
      <c r="UIO751" s="479"/>
      <c r="UIP751" s="479"/>
      <c r="UIQ751" s="479"/>
      <c r="UIR751" s="479"/>
      <c r="UIS751" s="479"/>
      <c r="UIT751" s="479"/>
      <c r="UIU751" s="479"/>
      <c r="UIV751" s="479"/>
      <c r="UIW751" s="479"/>
      <c r="UIX751" s="479"/>
      <c r="UIY751" s="479"/>
      <c r="UIZ751" s="479"/>
      <c r="UJA751" s="479"/>
      <c r="UJB751" s="479"/>
      <c r="UJC751" s="479"/>
      <c r="UJD751" s="479"/>
      <c r="UJE751" s="479"/>
      <c r="UJF751" s="479"/>
      <c r="UJG751" s="479"/>
      <c r="UJH751" s="479"/>
      <c r="UJI751" s="479"/>
      <c r="UJJ751" s="479"/>
      <c r="UJK751" s="479"/>
      <c r="UJL751" s="479"/>
      <c r="UJM751" s="479"/>
      <c r="UJN751" s="479"/>
      <c r="UJO751" s="479"/>
      <c r="UJP751" s="479"/>
      <c r="UJQ751" s="479"/>
      <c r="UJR751" s="479"/>
      <c r="UJS751" s="479"/>
      <c r="UJT751" s="479"/>
      <c r="UJU751" s="479"/>
      <c r="UJV751" s="479"/>
      <c r="UJW751" s="479"/>
      <c r="UJX751" s="479"/>
      <c r="UJY751" s="479"/>
      <c r="UJZ751" s="479"/>
      <c r="UKA751" s="479"/>
      <c r="UKB751" s="479"/>
      <c r="UKC751" s="479"/>
      <c r="UKD751" s="479"/>
      <c r="UKE751" s="479"/>
      <c r="UKF751" s="479"/>
      <c r="UKG751" s="479"/>
      <c r="UKH751" s="479"/>
      <c r="UKI751" s="479"/>
      <c r="UKJ751" s="479"/>
      <c r="UKK751" s="479"/>
      <c r="UKL751" s="479"/>
      <c r="UKM751" s="479"/>
      <c r="UKN751" s="479"/>
      <c r="UKO751" s="479"/>
      <c r="UKP751" s="479"/>
      <c r="UKQ751" s="479"/>
      <c r="UKR751" s="479"/>
      <c r="UKS751" s="479"/>
      <c r="UKT751" s="479"/>
      <c r="UKU751" s="479"/>
      <c r="UKV751" s="479"/>
      <c r="UKW751" s="479"/>
      <c r="UKX751" s="479"/>
      <c r="UKY751" s="479"/>
      <c r="UKZ751" s="479"/>
      <c r="ULA751" s="479"/>
      <c r="ULB751" s="479"/>
      <c r="ULC751" s="479"/>
      <c r="ULD751" s="479"/>
      <c r="ULE751" s="479"/>
      <c r="ULF751" s="479"/>
      <c r="ULG751" s="479"/>
      <c r="ULH751" s="479"/>
      <c r="ULI751" s="479"/>
      <c r="ULJ751" s="479"/>
      <c r="ULK751" s="479"/>
      <c r="ULL751" s="479"/>
      <c r="ULM751" s="479"/>
      <c r="ULN751" s="479"/>
      <c r="ULO751" s="479"/>
      <c r="ULP751" s="479"/>
      <c r="ULQ751" s="479"/>
      <c r="ULR751" s="479"/>
      <c r="ULS751" s="479"/>
      <c r="ULT751" s="479"/>
      <c r="ULU751" s="479"/>
      <c r="ULV751" s="479"/>
      <c r="ULW751" s="479"/>
      <c r="ULX751" s="479"/>
      <c r="ULY751" s="479"/>
      <c r="ULZ751" s="479"/>
      <c r="UMA751" s="479"/>
      <c r="UMB751" s="479"/>
      <c r="UMC751" s="479"/>
      <c r="UMD751" s="479"/>
      <c r="UME751" s="479"/>
      <c r="UMF751" s="479"/>
      <c r="UMG751" s="479"/>
      <c r="UMH751" s="479"/>
      <c r="UMI751" s="479"/>
      <c r="UMJ751" s="479"/>
      <c r="UMK751" s="479"/>
      <c r="UML751" s="479"/>
      <c r="UMM751" s="479"/>
      <c r="UMN751" s="479"/>
      <c r="UMO751" s="479"/>
      <c r="UMP751" s="479"/>
      <c r="UMQ751" s="479"/>
      <c r="UMR751" s="479"/>
      <c r="UMS751" s="479"/>
      <c r="UMT751" s="479"/>
      <c r="UMU751" s="479"/>
      <c r="UMV751" s="479"/>
      <c r="UMW751" s="479"/>
      <c r="UMX751" s="479"/>
      <c r="UMY751" s="479"/>
      <c r="UMZ751" s="479"/>
      <c r="UNA751" s="479"/>
      <c r="UNB751" s="479"/>
      <c r="UNC751" s="479"/>
      <c r="UND751" s="479"/>
      <c r="UNE751" s="479"/>
      <c r="UNF751" s="479"/>
      <c r="UNG751" s="479"/>
      <c r="UNH751" s="479"/>
      <c r="UNI751" s="479"/>
      <c r="UNJ751" s="479"/>
      <c r="UNK751" s="479"/>
      <c r="UNL751" s="479"/>
      <c r="UNM751" s="479"/>
      <c r="UNN751" s="479"/>
      <c r="UNO751" s="479"/>
      <c r="UNP751" s="479"/>
      <c r="UNQ751" s="479"/>
      <c r="UNR751" s="479"/>
      <c r="UNS751" s="479"/>
      <c r="UNT751" s="479"/>
      <c r="UNU751" s="479"/>
      <c r="UNV751" s="479"/>
      <c r="UNW751" s="479"/>
      <c r="UNX751" s="479"/>
      <c r="UNY751" s="479"/>
      <c r="UNZ751" s="479"/>
      <c r="UOA751" s="479"/>
      <c r="UOB751" s="479"/>
      <c r="UOC751" s="479"/>
      <c r="UOD751" s="479"/>
      <c r="UOE751" s="479"/>
      <c r="UOF751" s="479"/>
      <c r="UOG751" s="479"/>
      <c r="UOH751" s="479"/>
      <c r="UOI751" s="479"/>
      <c r="UOJ751" s="479"/>
      <c r="UOK751" s="479"/>
      <c r="UOL751" s="479"/>
      <c r="UOM751" s="479"/>
      <c r="UON751" s="479"/>
      <c r="UOO751" s="479"/>
      <c r="UOP751" s="479"/>
      <c r="UOQ751" s="479"/>
      <c r="UOR751" s="479"/>
      <c r="UOS751" s="479"/>
      <c r="UOT751" s="479"/>
      <c r="UOU751" s="479"/>
      <c r="UOV751" s="479"/>
      <c r="UOW751" s="479"/>
      <c r="UOX751" s="479"/>
      <c r="UOY751" s="479"/>
      <c r="UOZ751" s="479"/>
      <c r="UPA751" s="479"/>
      <c r="UPB751" s="479"/>
      <c r="UPC751" s="479"/>
      <c r="UPD751" s="479"/>
      <c r="UPE751" s="479"/>
      <c r="UPF751" s="479"/>
      <c r="UPG751" s="479"/>
      <c r="UPH751" s="479"/>
      <c r="UPI751" s="479"/>
      <c r="UPJ751" s="479"/>
      <c r="UPK751" s="479"/>
      <c r="UPL751" s="479"/>
      <c r="UPM751" s="479"/>
      <c r="UPN751" s="479"/>
      <c r="UPO751" s="479"/>
      <c r="UPP751" s="479"/>
      <c r="UPQ751" s="479"/>
      <c r="UPR751" s="479"/>
      <c r="UPS751" s="479"/>
      <c r="UPT751" s="479"/>
      <c r="UPU751" s="479"/>
      <c r="UPV751" s="479"/>
      <c r="UPW751" s="479"/>
      <c r="UPX751" s="479"/>
      <c r="UPY751" s="479"/>
      <c r="UPZ751" s="479"/>
      <c r="UQA751" s="479"/>
      <c r="UQB751" s="479"/>
      <c r="UQC751" s="479"/>
      <c r="UQD751" s="479"/>
      <c r="UQE751" s="479"/>
      <c r="UQF751" s="479"/>
      <c r="UQG751" s="479"/>
      <c r="UQH751" s="479"/>
      <c r="UQI751" s="479"/>
      <c r="UQJ751" s="479"/>
      <c r="UQK751" s="479"/>
      <c r="UQL751" s="479"/>
      <c r="UQM751" s="479"/>
      <c r="UQN751" s="479"/>
      <c r="UQO751" s="479"/>
      <c r="UQP751" s="479"/>
      <c r="UQQ751" s="479"/>
      <c r="UQR751" s="479"/>
      <c r="UQS751" s="479"/>
      <c r="UQT751" s="479"/>
      <c r="UQU751" s="479"/>
      <c r="UQV751" s="479"/>
      <c r="UQW751" s="479"/>
      <c r="UQX751" s="479"/>
      <c r="UQY751" s="479"/>
      <c r="UQZ751" s="479"/>
      <c r="URA751" s="479"/>
      <c r="URB751" s="479"/>
      <c r="URC751" s="479"/>
      <c r="URD751" s="479"/>
      <c r="URE751" s="479"/>
      <c r="URF751" s="479"/>
      <c r="URG751" s="479"/>
      <c r="URH751" s="479"/>
      <c r="URI751" s="479"/>
      <c r="URJ751" s="479"/>
      <c r="URK751" s="479"/>
      <c r="URL751" s="479"/>
      <c r="URM751" s="479"/>
      <c r="URN751" s="479"/>
      <c r="URO751" s="479"/>
      <c r="URP751" s="479"/>
      <c r="URQ751" s="479"/>
      <c r="URR751" s="479"/>
      <c r="URS751" s="479"/>
      <c r="URT751" s="479"/>
      <c r="URU751" s="479"/>
      <c r="URV751" s="479"/>
      <c r="URW751" s="479"/>
      <c r="URX751" s="479"/>
      <c r="URY751" s="479"/>
      <c r="URZ751" s="479"/>
      <c r="USA751" s="479"/>
      <c r="USB751" s="479"/>
      <c r="USC751" s="479"/>
      <c r="USD751" s="479"/>
      <c r="USE751" s="479"/>
      <c r="USF751" s="479"/>
      <c r="USG751" s="479"/>
      <c r="USH751" s="479"/>
      <c r="USI751" s="479"/>
      <c r="USJ751" s="479"/>
      <c r="USK751" s="479"/>
      <c r="USL751" s="479"/>
      <c r="USM751" s="479"/>
      <c r="USN751" s="479"/>
      <c r="USO751" s="479"/>
      <c r="USP751" s="479"/>
      <c r="USQ751" s="479"/>
      <c r="USR751" s="479"/>
      <c r="USS751" s="479"/>
      <c r="UST751" s="479"/>
      <c r="USU751" s="479"/>
      <c r="USV751" s="479"/>
      <c r="USW751" s="479"/>
      <c r="USX751" s="479"/>
      <c r="USY751" s="479"/>
      <c r="USZ751" s="479"/>
      <c r="UTA751" s="479"/>
      <c r="UTB751" s="479"/>
      <c r="UTC751" s="479"/>
      <c r="UTD751" s="479"/>
      <c r="UTE751" s="479"/>
      <c r="UTF751" s="479"/>
      <c r="UTG751" s="479"/>
      <c r="UTH751" s="479"/>
      <c r="UTI751" s="479"/>
      <c r="UTJ751" s="479"/>
      <c r="UTK751" s="479"/>
      <c r="UTL751" s="479"/>
      <c r="UTM751" s="479"/>
      <c r="UTN751" s="479"/>
      <c r="UTO751" s="479"/>
      <c r="UTP751" s="479"/>
      <c r="UTQ751" s="479"/>
      <c r="UTR751" s="479"/>
      <c r="UTS751" s="479"/>
      <c r="UTT751" s="479"/>
      <c r="UTU751" s="479"/>
      <c r="UTV751" s="479"/>
      <c r="UTW751" s="479"/>
      <c r="UTX751" s="479"/>
      <c r="UTY751" s="479"/>
      <c r="UTZ751" s="479"/>
      <c r="UUA751" s="479"/>
      <c r="UUB751" s="479"/>
      <c r="UUC751" s="479"/>
      <c r="UUD751" s="479"/>
      <c r="UUE751" s="479"/>
      <c r="UUF751" s="479"/>
      <c r="UUG751" s="479"/>
      <c r="UUH751" s="479"/>
      <c r="UUI751" s="479"/>
      <c r="UUJ751" s="479"/>
      <c r="UUK751" s="479"/>
      <c r="UUL751" s="479"/>
      <c r="UUM751" s="479"/>
      <c r="UUN751" s="479"/>
      <c r="UUO751" s="479"/>
      <c r="UUP751" s="479"/>
      <c r="UUQ751" s="479"/>
      <c r="UUR751" s="479"/>
      <c r="UUS751" s="479"/>
      <c r="UUT751" s="479"/>
      <c r="UUU751" s="479"/>
      <c r="UUV751" s="479"/>
      <c r="UUW751" s="479"/>
      <c r="UUX751" s="479"/>
      <c r="UUY751" s="479"/>
      <c r="UUZ751" s="479"/>
      <c r="UVA751" s="479"/>
      <c r="UVB751" s="479"/>
      <c r="UVC751" s="479"/>
      <c r="UVD751" s="479"/>
      <c r="UVE751" s="479"/>
      <c r="UVF751" s="479"/>
      <c r="UVG751" s="479"/>
      <c r="UVH751" s="479"/>
      <c r="UVI751" s="479"/>
      <c r="UVJ751" s="479"/>
      <c r="UVK751" s="479"/>
      <c r="UVL751" s="479"/>
      <c r="UVM751" s="479"/>
      <c r="UVN751" s="479"/>
      <c r="UVO751" s="479"/>
      <c r="UVP751" s="479"/>
      <c r="UVQ751" s="479"/>
      <c r="UVR751" s="479"/>
      <c r="UVS751" s="479"/>
      <c r="UVT751" s="479"/>
      <c r="UVU751" s="479"/>
      <c r="UVV751" s="479"/>
      <c r="UVW751" s="479"/>
      <c r="UVX751" s="479"/>
      <c r="UVY751" s="479"/>
      <c r="UVZ751" s="479"/>
      <c r="UWA751" s="479"/>
      <c r="UWB751" s="479"/>
      <c r="UWC751" s="479"/>
      <c r="UWD751" s="479"/>
      <c r="UWE751" s="479"/>
      <c r="UWF751" s="479"/>
      <c r="UWG751" s="479"/>
      <c r="UWH751" s="479"/>
      <c r="UWI751" s="479"/>
      <c r="UWJ751" s="479"/>
      <c r="UWK751" s="479"/>
      <c r="UWL751" s="479"/>
      <c r="UWM751" s="479"/>
      <c r="UWN751" s="479"/>
      <c r="UWO751" s="479"/>
      <c r="UWP751" s="479"/>
      <c r="UWQ751" s="479"/>
      <c r="UWR751" s="479"/>
      <c r="UWS751" s="479"/>
      <c r="UWT751" s="479"/>
      <c r="UWU751" s="479"/>
      <c r="UWV751" s="479"/>
      <c r="UWW751" s="479"/>
      <c r="UWX751" s="479"/>
      <c r="UWY751" s="479"/>
      <c r="UWZ751" s="479"/>
      <c r="UXA751" s="479"/>
      <c r="UXB751" s="479"/>
      <c r="UXC751" s="479"/>
      <c r="UXD751" s="479"/>
      <c r="UXE751" s="479"/>
      <c r="UXF751" s="479"/>
      <c r="UXG751" s="479"/>
      <c r="UXH751" s="479"/>
      <c r="UXI751" s="479"/>
      <c r="UXJ751" s="479"/>
      <c r="UXK751" s="479"/>
      <c r="UXL751" s="479"/>
      <c r="UXM751" s="479"/>
      <c r="UXN751" s="479"/>
      <c r="UXO751" s="479"/>
      <c r="UXP751" s="479"/>
      <c r="UXQ751" s="479"/>
      <c r="UXR751" s="479"/>
      <c r="UXS751" s="479"/>
      <c r="UXT751" s="479"/>
      <c r="UXU751" s="479"/>
      <c r="UXV751" s="479"/>
      <c r="UXW751" s="479"/>
      <c r="UXX751" s="479"/>
      <c r="UXY751" s="479"/>
      <c r="UXZ751" s="479"/>
      <c r="UYA751" s="479"/>
      <c r="UYB751" s="479"/>
      <c r="UYC751" s="479"/>
      <c r="UYD751" s="479"/>
      <c r="UYE751" s="479"/>
      <c r="UYF751" s="479"/>
      <c r="UYG751" s="479"/>
      <c r="UYH751" s="479"/>
      <c r="UYI751" s="479"/>
      <c r="UYJ751" s="479"/>
      <c r="UYK751" s="479"/>
      <c r="UYL751" s="479"/>
      <c r="UYM751" s="479"/>
      <c r="UYN751" s="479"/>
      <c r="UYO751" s="479"/>
      <c r="UYP751" s="479"/>
      <c r="UYQ751" s="479"/>
      <c r="UYR751" s="479"/>
      <c r="UYS751" s="479"/>
      <c r="UYT751" s="479"/>
      <c r="UYU751" s="479"/>
      <c r="UYV751" s="479"/>
      <c r="UYW751" s="479"/>
      <c r="UYX751" s="479"/>
      <c r="UYY751" s="479"/>
      <c r="UYZ751" s="479"/>
      <c r="UZA751" s="479"/>
      <c r="UZB751" s="479"/>
      <c r="UZC751" s="479"/>
      <c r="UZD751" s="479"/>
      <c r="UZE751" s="479"/>
      <c r="UZF751" s="479"/>
      <c r="UZG751" s="479"/>
      <c r="UZH751" s="479"/>
      <c r="UZI751" s="479"/>
      <c r="UZJ751" s="479"/>
      <c r="UZK751" s="479"/>
      <c r="UZL751" s="479"/>
      <c r="UZM751" s="479"/>
      <c r="UZN751" s="479"/>
      <c r="UZO751" s="479"/>
      <c r="UZP751" s="479"/>
      <c r="UZQ751" s="479"/>
      <c r="UZR751" s="479"/>
      <c r="UZS751" s="479"/>
      <c r="UZT751" s="479"/>
      <c r="UZU751" s="479"/>
      <c r="UZV751" s="479"/>
      <c r="UZW751" s="479"/>
      <c r="UZX751" s="479"/>
      <c r="UZY751" s="479"/>
      <c r="UZZ751" s="479"/>
      <c r="VAA751" s="479"/>
      <c r="VAB751" s="479"/>
      <c r="VAC751" s="479"/>
      <c r="VAD751" s="479"/>
      <c r="VAE751" s="479"/>
      <c r="VAF751" s="479"/>
      <c r="VAG751" s="479"/>
      <c r="VAH751" s="479"/>
      <c r="VAI751" s="479"/>
      <c r="VAJ751" s="479"/>
      <c r="VAK751" s="479"/>
      <c r="VAL751" s="479"/>
      <c r="VAM751" s="479"/>
      <c r="VAN751" s="479"/>
      <c r="VAO751" s="479"/>
      <c r="VAP751" s="479"/>
      <c r="VAQ751" s="479"/>
      <c r="VAR751" s="479"/>
      <c r="VAS751" s="479"/>
      <c r="VAT751" s="479"/>
      <c r="VAU751" s="479"/>
      <c r="VAV751" s="479"/>
      <c r="VAW751" s="479"/>
      <c r="VAX751" s="479"/>
      <c r="VAY751" s="479"/>
      <c r="VAZ751" s="479"/>
      <c r="VBA751" s="479"/>
      <c r="VBB751" s="479"/>
      <c r="VBC751" s="479"/>
      <c r="VBD751" s="479"/>
      <c r="VBE751" s="479"/>
      <c r="VBF751" s="479"/>
      <c r="VBG751" s="479"/>
      <c r="VBH751" s="479"/>
      <c r="VBI751" s="479"/>
      <c r="VBJ751" s="479"/>
      <c r="VBK751" s="479"/>
      <c r="VBL751" s="479"/>
      <c r="VBM751" s="479"/>
      <c r="VBN751" s="479"/>
      <c r="VBO751" s="479"/>
      <c r="VBP751" s="479"/>
      <c r="VBQ751" s="479"/>
      <c r="VBR751" s="479"/>
      <c r="VBS751" s="479"/>
      <c r="VBT751" s="479"/>
      <c r="VBU751" s="479"/>
      <c r="VBV751" s="479"/>
      <c r="VBW751" s="479"/>
      <c r="VBX751" s="479"/>
      <c r="VBY751" s="479"/>
      <c r="VBZ751" s="479"/>
      <c r="VCA751" s="479"/>
      <c r="VCB751" s="479"/>
      <c r="VCC751" s="479"/>
      <c r="VCD751" s="479"/>
      <c r="VCE751" s="479"/>
      <c r="VCF751" s="479"/>
      <c r="VCG751" s="479"/>
      <c r="VCH751" s="479"/>
      <c r="VCI751" s="479"/>
      <c r="VCJ751" s="479"/>
      <c r="VCK751" s="479"/>
      <c r="VCL751" s="479"/>
      <c r="VCM751" s="479"/>
      <c r="VCN751" s="479"/>
      <c r="VCO751" s="479"/>
      <c r="VCP751" s="479"/>
      <c r="VCQ751" s="479"/>
      <c r="VCR751" s="479"/>
      <c r="VCS751" s="479"/>
      <c r="VCT751" s="479"/>
      <c r="VCU751" s="479"/>
      <c r="VCV751" s="479"/>
      <c r="VCW751" s="479"/>
      <c r="VCX751" s="479"/>
      <c r="VCY751" s="479"/>
      <c r="VCZ751" s="479"/>
      <c r="VDA751" s="479"/>
      <c r="VDB751" s="479"/>
      <c r="VDC751" s="479"/>
      <c r="VDD751" s="479"/>
      <c r="VDE751" s="479"/>
      <c r="VDF751" s="479"/>
      <c r="VDG751" s="479"/>
      <c r="VDH751" s="479"/>
      <c r="VDI751" s="479"/>
      <c r="VDJ751" s="479"/>
      <c r="VDK751" s="479"/>
      <c r="VDL751" s="479"/>
      <c r="VDM751" s="479"/>
      <c r="VDN751" s="479"/>
      <c r="VDO751" s="479"/>
      <c r="VDP751" s="479"/>
      <c r="VDQ751" s="479"/>
      <c r="VDR751" s="479"/>
      <c r="VDS751" s="479"/>
      <c r="VDT751" s="479"/>
      <c r="VDU751" s="479"/>
      <c r="VDV751" s="479"/>
      <c r="VDW751" s="479"/>
      <c r="VDX751" s="479"/>
      <c r="VDY751" s="479"/>
      <c r="VDZ751" s="479"/>
      <c r="VEA751" s="479"/>
      <c r="VEB751" s="479"/>
      <c r="VEC751" s="479"/>
      <c r="VED751" s="479"/>
      <c r="VEE751" s="479"/>
      <c r="VEF751" s="479"/>
      <c r="VEG751" s="479"/>
      <c r="VEH751" s="479"/>
      <c r="VEI751" s="479"/>
      <c r="VEJ751" s="479"/>
      <c r="VEK751" s="479"/>
      <c r="VEL751" s="479"/>
      <c r="VEM751" s="479"/>
      <c r="VEN751" s="479"/>
      <c r="VEO751" s="479"/>
      <c r="VEP751" s="479"/>
      <c r="VEQ751" s="479"/>
      <c r="VER751" s="479"/>
      <c r="VES751" s="479"/>
      <c r="VET751" s="479"/>
      <c r="VEU751" s="479"/>
      <c r="VEV751" s="479"/>
      <c r="VEW751" s="479"/>
      <c r="VEX751" s="479"/>
      <c r="VEY751" s="479"/>
      <c r="VEZ751" s="479"/>
      <c r="VFA751" s="479"/>
      <c r="VFB751" s="479"/>
      <c r="VFC751" s="479"/>
      <c r="VFD751" s="479"/>
      <c r="VFE751" s="479"/>
      <c r="VFF751" s="479"/>
      <c r="VFG751" s="479"/>
      <c r="VFH751" s="479"/>
      <c r="VFI751" s="479"/>
      <c r="VFJ751" s="479"/>
      <c r="VFK751" s="479"/>
      <c r="VFL751" s="479"/>
      <c r="VFM751" s="479"/>
      <c r="VFN751" s="479"/>
      <c r="VFO751" s="479"/>
      <c r="VFP751" s="479"/>
      <c r="VFQ751" s="479"/>
      <c r="VFR751" s="479"/>
      <c r="VFS751" s="479"/>
      <c r="VFT751" s="479"/>
      <c r="VFU751" s="479"/>
      <c r="VFV751" s="479"/>
      <c r="VFW751" s="479"/>
      <c r="VFX751" s="479"/>
      <c r="VFY751" s="479"/>
      <c r="VFZ751" s="479"/>
      <c r="VGA751" s="479"/>
      <c r="VGB751" s="479"/>
      <c r="VGC751" s="479"/>
      <c r="VGD751" s="479"/>
      <c r="VGE751" s="479"/>
      <c r="VGF751" s="479"/>
      <c r="VGG751" s="479"/>
      <c r="VGH751" s="479"/>
      <c r="VGI751" s="479"/>
      <c r="VGJ751" s="479"/>
      <c r="VGK751" s="479"/>
      <c r="VGL751" s="479"/>
      <c r="VGM751" s="479"/>
      <c r="VGN751" s="479"/>
      <c r="VGO751" s="479"/>
      <c r="VGP751" s="479"/>
      <c r="VGQ751" s="479"/>
      <c r="VGR751" s="479"/>
      <c r="VGS751" s="479"/>
      <c r="VGT751" s="479"/>
      <c r="VGU751" s="479"/>
      <c r="VGV751" s="479"/>
      <c r="VGW751" s="479"/>
      <c r="VGX751" s="479"/>
      <c r="VGY751" s="479"/>
      <c r="VGZ751" s="479"/>
      <c r="VHA751" s="479"/>
      <c r="VHB751" s="479"/>
      <c r="VHC751" s="479"/>
      <c r="VHD751" s="479"/>
      <c r="VHE751" s="479"/>
      <c r="VHF751" s="479"/>
      <c r="VHG751" s="479"/>
      <c r="VHH751" s="479"/>
      <c r="VHI751" s="479"/>
      <c r="VHJ751" s="479"/>
      <c r="VHK751" s="479"/>
      <c r="VHL751" s="479"/>
      <c r="VHM751" s="479"/>
      <c r="VHN751" s="479"/>
      <c r="VHO751" s="479"/>
      <c r="VHP751" s="479"/>
      <c r="VHQ751" s="479"/>
      <c r="VHR751" s="479"/>
      <c r="VHS751" s="479"/>
      <c r="VHT751" s="479"/>
      <c r="VHU751" s="479"/>
      <c r="VHV751" s="479"/>
      <c r="VHW751" s="479"/>
      <c r="VHX751" s="479"/>
      <c r="VHY751" s="479"/>
      <c r="VHZ751" s="479"/>
      <c r="VIA751" s="479"/>
      <c r="VIB751" s="479"/>
      <c r="VIC751" s="479"/>
      <c r="VID751" s="479"/>
      <c r="VIE751" s="479"/>
      <c r="VIF751" s="479"/>
      <c r="VIG751" s="479"/>
      <c r="VIH751" s="479"/>
      <c r="VII751" s="479"/>
      <c r="VIJ751" s="479"/>
      <c r="VIK751" s="479"/>
      <c r="VIL751" s="479"/>
      <c r="VIM751" s="479"/>
      <c r="VIN751" s="479"/>
      <c r="VIO751" s="479"/>
      <c r="VIP751" s="479"/>
      <c r="VIQ751" s="479"/>
      <c r="VIR751" s="479"/>
      <c r="VIS751" s="479"/>
      <c r="VIT751" s="479"/>
      <c r="VIU751" s="479"/>
      <c r="VIV751" s="479"/>
      <c r="VIW751" s="479"/>
      <c r="VIX751" s="479"/>
      <c r="VIY751" s="479"/>
      <c r="VIZ751" s="479"/>
      <c r="VJA751" s="479"/>
      <c r="VJB751" s="479"/>
      <c r="VJC751" s="479"/>
      <c r="VJD751" s="479"/>
      <c r="VJE751" s="479"/>
      <c r="VJF751" s="479"/>
      <c r="VJG751" s="479"/>
      <c r="VJH751" s="479"/>
      <c r="VJI751" s="479"/>
      <c r="VJJ751" s="479"/>
      <c r="VJK751" s="479"/>
      <c r="VJL751" s="479"/>
      <c r="VJM751" s="479"/>
      <c r="VJN751" s="479"/>
      <c r="VJO751" s="479"/>
      <c r="VJP751" s="479"/>
      <c r="VJQ751" s="479"/>
      <c r="VJR751" s="479"/>
      <c r="VJS751" s="479"/>
      <c r="VJT751" s="479"/>
      <c r="VJU751" s="479"/>
      <c r="VJV751" s="479"/>
      <c r="VJW751" s="479"/>
      <c r="VJX751" s="479"/>
      <c r="VJY751" s="479"/>
      <c r="VJZ751" s="479"/>
      <c r="VKA751" s="479"/>
      <c r="VKB751" s="479"/>
      <c r="VKC751" s="479"/>
      <c r="VKD751" s="479"/>
      <c r="VKE751" s="479"/>
      <c r="VKF751" s="479"/>
      <c r="VKG751" s="479"/>
      <c r="VKH751" s="479"/>
      <c r="VKI751" s="479"/>
      <c r="VKJ751" s="479"/>
      <c r="VKK751" s="479"/>
      <c r="VKL751" s="479"/>
      <c r="VKM751" s="479"/>
      <c r="VKN751" s="479"/>
      <c r="VKO751" s="479"/>
      <c r="VKP751" s="479"/>
      <c r="VKQ751" s="479"/>
      <c r="VKR751" s="479"/>
      <c r="VKS751" s="479"/>
      <c r="VKT751" s="479"/>
      <c r="VKU751" s="479"/>
      <c r="VKV751" s="479"/>
      <c r="VKW751" s="479"/>
      <c r="VKX751" s="479"/>
      <c r="VKY751" s="479"/>
      <c r="VKZ751" s="479"/>
      <c r="VLA751" s="479"/>
      <c r="VLB751" s="479"/>
      <c r="VLC751" s="479"/>
      <c r="VLD751" s="479"/>
      <c r="VLE751" s="479"/>
      <c r="VLF751" s="479"/>
      <c r="VLG751" s="479"/>
      <c r="VLH751" s="479"/>
      <c r="VLI751" s="479"/>
      <c r="VLJ751" s="479"/>
      <c r="VLK751" s="479"/>
      <c r="VLL751" s="479"/>
      <c r="VLM751" s="479"/>
      <c r="VLN751" s="479"/>
      <c r="VLO751" s="479"/>
      <c r="VLP751" s="479"/>
      <c r="VLQ751" s="479"/>
      <c r="VLR751" s="479"/>
      <c r="VLS751" s="479"/>
      <c r="VLT751" s="479"/>
      <c r="VLU751" s="479"/>
      <c r="VLV751" s="479"/>
      <c r="VLW751" s="479"/>
      <c r="VLX751" s="479"/>
      <c r="VLY751" s="479"/>
      <c r="VLZ751" s="479"/>
      <c r="VMA751" s="479"/>
      <c r="VMB751" s="479"/>
      <c r="VMC751" s="479"/>
      <c r="VMD751" s="479"/>
      <c r="VME751" s="479"/>
      <c r="VMF751" s="479"/>
      <c r="VMG751" s="479"/>
      <c r="VMH751" s="479"/>
      <c r="VMI751" s="479"/>
      <c r="VMJ751" s="479"/>
      <c r="VMK751" s="479"/>
      <c r="VML751" s="479"/>
      <c r="VMM751" s="479"/>
      <c r="VMN751" s="479"/>
      <c r="VMO751" s="479"/>
      <c r="VMP751" s="479"/>
      <c r="VMQ751" s="479"/>
      <c r="VMR751" s="479"/>
      <c r="VMS751" s="479"/>
      <c r="VMT751" s="479"/>
      <c r="VMU751" s="479"/>
      <c r="VMV751" s="479"/>
      <c r="VMW751" s="479"/>
      <c r="VMX751" s="479"/>
      <c r="VMY751" s="479"/>
      <c r="VMZ751" s="479"/>
      <c r="VNA751" s="479"/>
      <c r="VNB751" s="479"/>
      <c r="VNC751" s="479"/>
      <c r="VND751" s="479"/>
      <c r="VNE751" s="479"/>
      <c r="VNF751" s="479"/>
      <c r="VNG751" s="479"/>
      <c r="VNH751" s="479"/>
      <c r="VNI751" s="479"/>
      <c r="VNJ751" s="479"/>
      <c r="VNK751" s="479"/>
      <c r="VNL751" s="479"/>
      <c r="VNM751" s="479"/>
      <c r="VNN751" s="479"/>
      <c r="VNO751" s="479"/>
      <c r="VNP751" s="479"/>
      <c r="VNQ751" s="479"/>
      <c r="VNR751" s="479"/>
      <c r="VNS751" s="479"/>
      <c r="VNT751" s="479"/>
      <c r="VNU751" s="479"/>
      <c r="VNV751" s="479"/>
      <c r="VNW751" s="479"/>
      <c r="VNX751" s="479"/>
      <c r="VNY751" s="479"/>
      <c r="VNZ751" s="479"/>
      <c r="VOA751" s="479"/>
      <c r="VOB751" s="479"/>
      <c r="VOC751" s="479"/>
      <c r="VOD751" s="479"/>
      <c r="VOE751" s="479"/>
      <c r="VOF751" s="479"/>
      <c r="VOG751" s="479"/>
      <c r="VOH751" s="479"/>
      <c r="VOI751" s="479"/>
      <c r="VOJ751" s="479"/>
      <c r="VOK751" s="479"/>
      <c r="VOL751" s="479"/>
      <c r="VOM751" s="479"/>
      <c r="VON751" s="479"/>
      <c r="VOO751" s="479"/>
      <c r="VOP751" s="479"/>
      <c r="VOQ751" s="479"/>
      <c r="VOR751" s="479"/>
      <c r="VOS751" s="479"/>
      <c r="VOT751" s="479"/>
      <c r="VOU751" s="479"/>
      <c r="VOV751" s="479"/>
      <c r="VOW751" s="479"/>
      <c r="VOX751" s="479"/>
      <c r="VOY751" s="479"/>
      <c r="VOZ751" s="479"/>
      <c r="VPA751" s="479"/>
      <c r="VPB751" s="479"/>
      <c r="VPC751" s="479"/>
      <c r="VPD751" s="479"/>
      <c r="VPE751" s="479"/>
      <c r="VPF751" s="479"/>
      <c r="VPG751" s="479"/>
      <c r="VPH751" s="479"/>
      <c r="VPI751" s="479"/>
      <c r="VPJ751" s="479"/>
      <c r="VPK751" s="479"/>
      <c r="VPL751" s="479"/>
      <c r="VPM751" s="479"/>
      <c r="VPN751" s="479"/>
      <c r="VPO751" s="479"/>
      <c r="VPP751" s="479"/>
      <c r="VPQ751" s="479"/>
      <c r="VPR751" s="479"/>
      <c r="VPS751" s="479"/>
      <c r="VPT751" s="479"/>
      <c r="VPU751" s="479"/>
      <c r="VPV751" s="479"/>
      <c r="VPW751" s="479"/>
      <c r="VPX751" s="479"/>
      <c r="VPY751" s="479"/>
      <c r="VPZ751" s="479"/>
      <c r="VQA751" s="479"/>
      <c r="VQB751" s="479"/>
      <c r="VQC751" s="479"/>
      <c r="VQD751" s="479"/>
      <c r="VQE751" s="479"/>
      <c r="VQF751" s="479"/>
      <c r="VQG751" s="479"/>
      <c r="VQH751" s="479"/>
      <c r="VQI751" s="479"/>
      <c r="VQJ751" s="479"/>
      <c r="VQK751" s="479"/>
      <c r="VQL751" s="479"/>
      <c r="VQM751" s="479"/>
      <c r="VQN751" s="479"/>
      <c r="VQO751" s="479"/>
      <c r="VQP751" s="479"/>
      <c r="VQQ751" s="479"/>
      <c r="VQR751" s="479"/>
      <c r="VQS751" s="479"/>
      <c r="VQT751" s="479"/>
      <c r="VQU751" s="479"/>
      <c r="VQV751" s="479"/>
      <c r="VQW751" s="479"/>
      <c r="VQX751" s="479"/>
      <c r="VQY751" s="479"/>
      <c r="VQZ751" s="479"/>
      <c r="VRA751" s="479"/>
      <c r="VRB751" s="479"/>
      <c r="VRC751" s="479"/>
      <c r="VRD751" s="479"/>
      <c r="VRE751" s="479"/>
      <c r="VRF751" s="479"/>
      <c r="VRG751" s="479"/>
      <c r="VRH751" s="479"/>
      <c r="VRI751" s="479"/>
      <c r="VRJ751" s="479"/>
      <c r="VRK751" s="479"/>
      <c r="VRL751" s="479"/>
      <c r="VRM751" s="479"/>
      <c r="VRN751" s="479"/>
      <c r="VRO751" s="479"/>
      <c r="VRP751" s="479"/>
      <c r="VRQ751" s="479"/>
      <c r="VRR751" s="479"/>
      <c r="VRS751" s="479"/>
      <c r="VRT751" s="479"/>
      <c r="VRU751" s="479"/>
      <c r="VRV751" s="479"/>
      <c r="VRW751" s="479"/>
      <c r="VRX751" s="479"/>
      <c r="VRY751" s="479"/>
      <c r="VRZ751" s="479"/>
      <c r="VSA751" s="479"/>
      <c r="VSB751" s="479"/>
      <c r="VSC751" s="479"/>
      <c r="VSD751" s="479"/>
      <c r="VSE751" s="479"/>
      <c r="VSF751" s="479"/>
      <c r="VSG751" s="479"/>
      <c r="VSH751" s="479"/>
      <c r="VSI751" s="479"/>
      <c r="VSJ751" s="479"/>
      <c r="VSK751" s="479"/>
      <c r="VSL751" s="479"/>
      <c r="VSM751" s="479"/>
      <c r="VSN751" s="479"/>
      <c r="VSO751" s="479"/>
      <c r="VSP751" s="479"/>
      <c r="VSQ751" s="479"/>
      <c r="VSR751" s="479"/>
      <c r="VSS751" s="479"/>
      <c r="VST751" s="479"/>
      <c r="VSU751" s="479"/>
      <c r="VSV751" s="479"/>
      <c r="VSW751" s="479"/>
      <c r="VSX751" s="479"/>
      <c r="VSY751" s="479"/>
      <c r="VSZ751" s="479"/>
      <c r="VTA751" s="479"/>
      <c r="VTB751" s="479"/>
      <c r="VTC751" s="479"/>
      <c r="VTD751" s="479"/>
      <c r="VTE751" s="479"/>
      <c r="VTF751" s="479"/>
      <c r="VTG751" s="479"/>
      <c r="VTH751" s="479"/>
      <c r="VTI751" s="479"/>
      <c r="VTJ751" s="479"/>
      <c r="VTK751" s="479"/>
      <c r="VTL751" s="479"/>
      <c r="VTM751" s="479"/>
      <c r="VTN751" s="479"/>
      <c r="VTO751" s="479"/>
      <c r="VTP751" s="479"/>
      <c r="VTQ751" s="479"/>
      <c r="VTR751" s="479"/>
      <c r="VTS751" s="479"/>
      <c r="VTT751" s="479"/>
      <c r="VTU751" s="479"/>
      <c r="VTV751" s="479"/>
      <c r="VTW751" s="479"/>
      <c r="VTX751" s="479"/>
      <c r="VTY751" s="479"/>
      <c r="VTZ751" s="479"/>
      <c r="VUA751" s="479"/>
      <c r="VUB751" s="479"/>
      <c r="VUC751" s="479"/>
      <c r="VUD751" s="479"/>
      <c r="VUE751" s="479"/>
      <c r="VUF751" s="479"/>
      <c r="VUG751" s="479"/>
      <c r="VUH751" s="479"/>
      <c r="VUI751" s="479"/>
      <c r="VUJ751" s="479"/>
      <c r="VUK751" s="479"/>
      <c r="VUL751" s="479"/>
      <c r="VUM751" s="479"/>
      <c r="VUN751" s="479"/>
      <c r="VUO751" s="479"/>
      <c r="VUP751" s="479"/>
      <c r="VUQ751" s="479"/>
      <c r="VUR751" s="479"/>
      <c r="VUS751" s="479"/>
      <c r="VUT751" s="479"/>
      <c r="VUU751" s="479"/>
      <c r="VUV751" s="479"/>
      <c r="VUW751" s="479"/>
      <c r="VUX751" s="479"/>
      <c r="VUY751" s="479"/>
      <c r="VUZ751" s="479"/>
      <c r="VVA751" s="479"/>
      <c r="VVB751" s="479"/>
      <c r="VVC751" s="479"/>
      <c r="VVD751" s="479"/>
      <c r="VVE751" s="479"/>
      <c r="VVF751" s="479"/>
      <c r="VVG751" s="479"/>
      <c r="VVH751" s="479"/>
      <c r="VVI751" s="479"/>
      <c r="VVJ751" s="479"/>
      <c r="VVK751" s="479"/>
      <c r="VVL751" s="479"/>
      <c r="VVM751" s="479"/>
      <c r="VVN751" s="479"/>
      <c r="VVO751" s="479"/>
      <c r="VVP751" s="479"/>
      <c r="VVQ751" s="479"/>
      <c r="VVR751" s="479"/>
      <c r="VVS751" s="479"/>
      <c r="VVT751" s="479"/>
      <c r="VVU751" s="479"/>
      <c r="VVV751" s="479"/>
      <c r="VVW751" s="479"/>
      <c r="VVX751" s="479"/>
      <c r="VVY751" s="479"/>
      <c r="VVZ751" s="479"/>
      <c r="VWA751" s="479"/>
      <c r="VWB751" s="479"/>
      <c r="VWC751" s="479"/>
      <c r="VWD751" s="479"/>
      <c r="VWE751" s="479"/>
      <c r="VWF751" s="479"/>
      <c r="VWG751" s="479"/>
      <c r="VWH751" s="479"/>
      <c r="VWI751" s="479"/>
      <c r="VWJ751" s="479"/>
      <c r="VWK751" s="479"/>
      <c r="VWL751" s="479"/>
      <c r="VWM751" s="479"/>
      <c r="VWN751" s="479"/>
      <c r="VWO751" s="479"/>
      <c r="VWP751" s="479"/>
      <c r="VWQ751" s="479"/>
      <c r="VWR751" s="479"/>
      <c r="VWS751" s="479"/>
      <c r="VWT751" s="479"/>
      <c r="VWU751" s="479"/>
      <c r="VWV751" s="479"/>
      <c r="VWW751" s="479"/>
      <c r="VWX751" s="479"/>
      <c r="VWY751" s="479"/>
      <c r="VWZ751" s="479"/>
      <c r="VXA751" s="479"/>
      <c r="VXB751" s="479"/>
      <c r="VXC751" s="479"/>
      <c r="VXD751" s="479"/>
      <c r="VXE751" s="479"/>
      <c r="VXF751" s="479"/>
      <c r="VXG751" s="479"/>
      <c r="VXH751" s="479"/>
      <c r="VXI751" s="479"/>
      <c r="VXJ751" s="479"/>
      <c r="VXK751" s="479"/>
      <c r="VXL751" s="479"/>
      <c r="VXM751" s="479"/>
      <c r="VXN751" s="479"/>
      <c r="VXO751" s="479"/>
      <c r="VXP751" s="479"/>
      <c r="VXQ751" s="479"/>
      <c r="VXR751" s="479"/>
      <c r="VXS751" s="479"/>
      <c r="VXT751" s="479"/>
      <c r="VXU751" s="479"/>
      <c r="VXV751" s="479"/>
      <c r="VXW751" s="479"/>
      <c r="VXX751" s="479"/>
      <c r="VXY751" s="479"/>
      <c r="VXZ751" s="479"/>
      <c r="VYA751" s="479"/>
      <c r="VYB751" s="479"/>
      <c r="VYC751" s="479"/>
      <c r="VYD751" s="479"/>
      <c r="VYE751" s="479"/>
      <c r="VYF751" s="479"/>
      <c r="VYG751" s="479"/>
      <c r="VYH751" s="479"/>
      <c r="VYI751" s="479"/>
      <c r="VYJ751" s="479"/>
      <c r="VYK751" s="479"/>
      <c r="VYL751" s="479"/>
      <c r="VYM751" s="479"/>
      <c r="VYN751" s="479"/>
      <c r="VYO751" s="479"/>
      <c r="VYP751" s="479"/>
      <c r="VYQ751" s="479"/>
      <c r="VYR751" s="479"/>
      <c r="VYS751" s="479"/>
      <c r="VYT751" s="479"/>
      <c r="VYU751" s="479"/>
      <c r="VYV751" s="479"/>
      <c r="VYW751" s="479"/>
      <c r="VYX751" s="479"/>
      <c r="VYY751" s="479"/>
      <c r="VYZ751" s="479"/>
      <c r="VZA751" s="479"/>
      <c r="VZB751" s="479"/>
      <c r="VZC751" s="479"/>
      <c r="VZD751" s="479"/>
      <c r="VZE751" s="479"/>
      <c r="VZF751" s="479"/>
      <c r="VZG751" s="479"/>
      <c r="VZH751" s="479"/>
      <c r="VZI751" s="479"/>
      <c r="VZJ751" s="479"/>
      <c r="VZK751" s="479"/>
      <c r="VZL751" s="479"/>
      <c r="VZM751" s="479"/>
      <c r="VZN751" s="479"/>
      <c r="VZO751" s="479"/>
      <c r="VZP751" s="479"/>
      <c r="VZQ751" s="479"/>
      <c r="VZR751" s="479"/>
      <c r="VZS751" s="479"/>
      <c r="VZT751" s="479"/>
      <c r="VZU751" s="479"/>
      <c r="VZV751" s="479"/>
      <c r="VZW751" s="479"/>
      <c r="VZX751" s="479"/>
      <c r="VZY751" s="479"/>
      <c r="VZZ751" s="479"/>
      <c r="WAA751" s="479"/>
      <c r="WAB751" s="479"/>
      <c r="WAC751" s="479"/>
      <c r="WAD751" s="479"/>
      <c r="WAE751" s="479"/>
      <c r="WAF751" s="479"/>
      <c r="WAG751" s="479"/>
      <c r="WAH751" s="479"/>
      <c r="WAI751" s="479"/>
      <c r="WAJ751" s="479"/>
      <c r="WAK751" s="479"/>
      <c r="WAL751" s="479"/>
      <c r="WAM751" s="479"/>
      <c r="WAN751" s="479"/>
      <c r="WAO751" s="479"/>
      <c r="WAP751" s="479"/>
      <c r="WAQ751" s="479"/>
      <c r="WAR751" s="479"/>
      <c r="WAS751" s="479"/>
      <c r="WAT751" s="479"/>
      <c r="WAU751" s="479"/>
      <c r="WAV751" s="479"/>
      <c r="WAW751" s="479"/>
      <c r="WAX751" s="479"/>
      <c r="WAY751" s="479"/>
      <c r="WAZ751" s="479"/>
      <c r="WBA751" s="479"/>
      <c r="WBB751" s="479"/>
      <c r="WBC751" s="479"/>
      <c r="WBD751" s="479"/>
      <c r="WBE751" s="479"/>
      <c r="WBF751" s="479"/>
      <c r="WBG751" s="479"/>
      <c r="WBH751" s="479"/>
      <c r="WBI751" s="479"/>
      <c r="WBJ751" s="479"/>
      <c r="WBK751" s="479"/>
      <c r="WBL751" s="479"/>
      <c r="WBM751" s="479"/>
      <c r="WBN751" s="479"/>
      <c r="WBO751" s="479"/>
      <c r="WBP751" s="479"/>
      <c r="WBQ751" s="479"/>
      <c r="WBR751" s="479"/>
      <c r="WBS751" s="479"/>
      <c r="WBT751" s="479"/>
      <c r="WBU751" s="479"/>
      <c r="WBV751" s="479"/>
      <c r="WBW751" s="479"/>
      <c r="WBX751" s="479"/>
      <c r="WBY751" s="479"/>
      <c r="WBZ751" s="479"/>
      <c r="WCA751" s="479"/>
      <c r="WCB751" s="479"/>
      <c r="WCC751" s="479"/>
      <c r="WCD751" s="479"/>
      <c r="WCE751" s="479"/>
      <c r="WCF751" s="479"/>
      <c r="WCG751" s="479"/>
      <c r="WCH751" s="479"/>
      <c r="WCI751" s="479"/>
      <c r="WCJ751" s="479"/>
      <c r="WCK751" s="479"/>
      <c r="WCL751" s="479"/>
      <c r="WCM751" s="479"/>
      <c r="WCN751" s="479"/>
      <c r="WCO751" s="479"/>
      <c r="WCP751" s="479"/>
      <c r="WCQ751" s="479"/>
      <c r="WCR751" s="479"/>
      <c r="WCS751" s="479"/>
      <c r="WCT751" s="479"/>
      <c r="WCU751" s="479"/>
      <c r="WCV751" s="479"/>
      <c r="WCW751" s="479"/>
      <c r="WCX751" s="479"/>
      <c r="WCY751" s="479"/>
      <c r="WCZ751" s="479"/>
      <c r="WDA751" s="479"/>
      <c r="WDB751" s="479"/>
      <c r="WDC751" s="479"/>
      <c r="WDD751" s="479"/>
      <c r="WDE751" s="479"/>
      <c r="WDF751" s="479"/>
      <c r="WDG751" s="479"/>
      <c r="WDH751" s="479"/>
      <c r="WDI751" s="479"/>
      <c r="WDJ751" s="479"/>
      <c r="WDK751" s="479"/>
      <c r="WDL751" s="479"/>
      <c r="WDM751" s="479"/>
      <c r="WDN751" s="479"/>
      <c r="WDO751" s="479"/>
      <c r="WDP751" s="479"/>
      <c r="WDQ751" s="479"/>
      <c r="WDR751" s="479"/>
      <c r="WDS751" s="479"/>
      <c r="WDT751" s="479"/>
      <c r="WDU751" s="479"/>
      <c r="WDV751" s="479"/>
      <c r="WDW751" s="479"/>
      <c r="WDX751" s="479"/>
      <c r="WDY751" s="479"/>
      <c r="WDZ751" s="479"/>
      <c r="WEA751" s="479"/>
      <c r="WEB751" s="479"/>
      <c r="WEC751" s="479"/>
      <c r="WED751" s="479"/>
      <c r="WEE751" s="479"/>
      <c r="WEF751" s="479"/>
      <c r="WEG751" s="479"/>
      <c r="WEH751" s="479"/>
      <c r="WEI751" s="479"/>
      <c r="WEJ751" s="479"/>
      <c r="WEK751" s="479"/>
      <c r="WEL751" s="479"/>
      <c r="WEM751" s="479"/>
      <c r="WEN751" s="479"/>
      <c r="WEO751" s="479"/>
      <c r="WEP751" s="479"/>
      <c r="WEQ751" s="479"/>
      <c r="WER751" s="479"/>
      <c r="WES751" s="479"/>
      <c r="WET751" s="479"/>
      <c r="WEU751" s="479"/>
      <c r="WEV751" s="479"/>
      <c r="WEW751" s="479"/>
      <c r="WEX751" s="479"/>
      <c r="WEY751" s="479"/>
      <c r="WEZ751" s="479"/>
      <c r="WFA751" s="479"/>
      <c r="WFB751" s="479"/>
      <c r="WFC751" s="479"/>
      <c r="WFD751" s="479"/>
      <c r="WFE751" s="479"/>
      <c r="WFF751" s="479"/>
      <c r="WFG751" s="479"/>
      <c r="WFH751" s="479"/>
      <c r="WFI751" s="479"/>
      <c r="WFJ751" s="479"/>
      <c r="WFK751" s="479"/>
      <c r="WFL751" s="479"/>
      <c r="WFM751" s="479"/>
      <c r="WFN751" s="479"/>
      <c r="WFO751" s="479"/>
      <c r="WFP751" s="479"/>
      <c r="WFQ751" s="479"/>
      <c r="WFR751" s="479"/>
      <c r="WFS751" s="479"/>
      <c r="WFT751" s="479"/>
      <c r="WFU751" s="479"/>
      <c r="WFV751" s="479"/>
      <c r="WFW751" s="479"/>
      <c r="WFX751" s="479"/>
      <c r="WFY751" s="479"/>
      <c r="WFZ751" s="479"/>
      <c r="WGA751" s="479"/>
      <c r="WGB751" s="479"/>
      <c r="WGC751" s="479"/>
      <c r="WGD751" s="479"/>
      <c r="WGE751" s="479"/>
      <c r="WGF751" s="479"/>
      <c r="WGG751" s="479"/>
      <c r="WGH751" s="479"/>
      <c r="WGI751" s="479"/>
      <c r="WGJ751" s="479"/>
      <c r="WGK751" s="479"/>
      <c r="WGL751" s="479"/>
      <c r="WGM751" s="479"/>
      <c r="WGN751" s="479"/>
      <c r="WGO751" s="479"/>
      <c r="WGP751" s="479"/>
      <c r="WGQ751" s="479"/>
      <c r="WGR751" s="479"/>
      <c r="WGS751" s="479"/>
      <c r="WGT751" s="479"/>
      <c r="WGU751" s="479"/>
      <c r="WGV751" s="479"/>
      <c r="WGW751" s="479"/>
      <c r="WGX751" s="479"/>
      <c r="WGY751" s="479"/>
      <c r="WGZ751" s="479"/>
      <c r="WHA751" s="479"/>
      <c r="WHB751" s="479"/>
      <c r="WHC751" s="479"/>
      <c r="WHD751" s="479"/>
      <c r="WHE751" s="479"/>
      <c r="WHF751" s="479"/>
      <c r="WHG751" s="479"/>
      <c r="WHH751" s="479"/>
      <c r="WHI751" s="479"/>
      <c r="WHJ751" s="479"/>
      <c r="WHK751" s="479"/>
      <c r="WHL751" s="479"/>
      <c r="WHM751" s="479"/>
      <c r="WHN751" s="479"/>
      <c r="WHO751" s="479"/>
      <c r="WHP751" s="479"/>
      <c r="WHQ751" s="479"/>
      <c r="WHR751" s="479"/>
      <c r="WHS751" s="479"/>
      <c r="WHT751" s="479"/>
      <c r="WHU751" s="479"/>
      <c r="WHV751" s="479"/>
      <c r="WHW751" s="479"/>
      <c r="WHX751" s="479"/>
      <c r="WHY751" s="479"/>
      <c r="WHZ751" s="479"/>
      <c r="WIA751" s="479"/>
      <c r="WIB751" s="479"/>
      <c r="WIC751" s="479"/>
      <c r="WID751" s="479"/>
      <c r="WIE751" s="479"/>
      <c r="WIF751" s="479"/>
      <c r="WIG751" s="479"/>
      <c r="WIH751" s="479"/>
      <c r="WII751" s="479"/>
      <c r="WIJ751" s="479"/>
      <c r="WIK751" s="479"/>
      <c r="WIL751" s="479"/>
      <c r="WIM751" s="479"/>
      <c r="WIN751" s="479"/>
      <c r="WIO751" s="479"/>
      <c r="WIP751" s="479"/>
      <c r="WIQ751" s="479"/>
      <c r="WIR751" s="479"/>
      <c r="WIS751" s="479"/>
      <c r="WIT751" s="479"/>
      <c r="WIU751" s="479"/>
      <c r="WIV751" s="479"/>
      <c r="WIW751" s="479"/>
      <c r="WIX751" s="479"/>
      <c r="WIY751" s="479"/>
      <c r="WIZ751" s="479"/>
      <c r="WJA751" s="479"/>
      <c r="WJB751" s="479"/>
      <c r="WJC751" s="479"/>
      <c r="WJD751" s="479"/>
      <c r="WJE751" s="479"/>
      <c r="WJF751" s="479"/>
      <c r="WJG751" s="479"/>
      <c r="WJH751" s="479"/>
      <c r="WJI751" s="479"/>
      <c r="WJJ751" s="479"/>
      <c r="WJK751" s="479"/>
      <c r="WJL751" s="479"/>
      <c r="WJM751" s="479"/>
      <c r="WJN751" s="479"/>
      <c r="WJO751" s="479"/>
      <c r="WJP751" s="479"/>
      <c r="WJQ751" s="479"/>
      <c r="WJR751" s="479"/>
      <c r="WJS751" s="479"/>
      <c r="WJT751" s="479"/>
      <c r="WJU751" s="479"/>
      <c r="WJV751" s="479"/>
      <c r="WJW751" s="479"/>
      <c r="WJX751" s="479"/>
      <c r="WJY751" s="479"/>
      <c r="WJZ751" s="479"/>
      <c r="WKA751" s="479"/>
      <c r="WKB751" s="479"/>
      <c r="WKC751" s="479"/>
      <c r="WKD751" s="479"/>
      <c r="WKE751" s="479"/>
      <c r="WKF751" s="479"/>
      <c r="WKG751" s="479"/>
      <c r="WKH751" s="479"/>
      <c r="WKI751" s="479"/>
      <c r="WKJ751" s="479"/>
      <c r="WKK751" s="479"/>
      <c r="WKL751" s="479"/>
      <c r="WKM751" s="479"/>
      <c r="WKN751" s="479"/>
      <c r="WKO751" s="479"/>
      <c r="WKP751" s="479"/>
      <c r="WKQ751" s="479"/>
      <c r="WKR751" s="479"/>
      <c r="WKS751" s="479"/>
      <c r="WKT751" s="479"/>
      <c r="WKU751" s="479"/>
      <c r="WKV751" s="479"/>
      <c r="WKW751" s="479"/>
      <c r="WKX751" s="479"/>
      <c r="WKY751" s="479"/>
      <c r="WKZ751" s="479"/>
      <c r="WLA751" s="479"/>
      <c r="WLB751" s="479"/>
      <c r="WLC751" s="479"/>
      <c r="WLD751" s="479"/>
      <c r="WLE751" s="479"/>
      <c r="WLF751" s="479"/>
      <c r="WLG751" s="479"/>
      <c r="WLH751" s="479"/>
      <c r="WLI751" s="479"/>
      <c r="WLJ751" s="479"/>
      <c r="WLK751" s="479"/>
      <c r="WLL751" s="479"/>
      <c r="WLM751" s="479"/>
      <c r="WLN751" s="479"/>
      <c r="WLO751" s="479"/>
      <c r="WLP751" s="479"/>
      <c r="WLQ751" s="479"/>
      <c r="WLR751" s="479"/>
      <c r="WLS751" s="479"/>
      <c r="WLT751" s="479"/>
      <c r="WLU751" s="479"/>
      <c r="WLV751" s="479"/>
      <c r="WLW751" s="479"/>
      <c r="WLX751" s="479"/>
      <c r="WLY751" s="479"/>
      <c r="WLZ751" s="479"/>
      <c r="WMA751" s="479"/>
      <c r="WMB751" s="479"/>
      <c r="WMC751" s="479"/>
      <c r="WMD751" s="479"/>
      <c r="WME751" s="479"/>
      <c r="WMF751" s="479"/>
      <c r="WMG751" s="479"/>
      <c r="WMH751" s="479"/>
      <c r="WMI751" s="479"/>
      <c r="WMJ751" s="479"/>
      <c r="WMK751" s="479"/>
      <c r="WML751" s="479"/>
      <c r="WMM751" s="479"/>
      <c r="WMN751" s="479"/>
      <c r="WMO751" s="479"/>
      <c r="WMP751" s="479"/>
      <c r="WMQ751" s="479"/>
      <c r="WMR751" s="479"/>
      <c r="WMS751" s="479"/>
      <c r="WMT751" s="479"/>
      <c r="WMU751" s="479"/>
      <c r="WMV751" s="479"/>
      <c r="WMW751" s="479"/>
      <c r="WMX751" s="479"/>
      <c r="WMY751" s="479"/>
      <c r="WMZ751" s="479"/>
      <c r="WNA751" s="479"/>
      <c r="WNB751" s="479"/>
      <c r="WNC751" s="479"/>
      <c r="WND751" s="479"/>
      <c r="WNE751" s="479"/>
      <c r="WNF751" s="479"/>
      <c r="WNG751" s="479"/>
      <c r="WNH751" s="479"/>
      <c r="WNI751" s="479"/>
      <c r="WNJ751" s="479"/>
      <c r="WNK751" s="479"/>
      <c r="WNL751" s="479"/>
      <c r="WNM751" s="479"/>
      <c r="WNN751" s="479"/>
      <c r="WNO751" s="479"/>
      <c r="WNP751" s="479"/>
      <c r="WNQ751" s="479"/>
      <c r="WNR751" s="479"/>
      <c r="WNS751" s="479"/>
      <c r="WNT751" s="479"/>
      <c r="WNU751" s="479"/>
      <c r="WNV751" s="479"/>
      <c r="WNW751" s="479"/>
      <c r="WNX751" s="479"/>
      <c r="WNY751" s="479"/>
      <c r="WNZ751" s="479"/>
      <c r="WOA751" s="479"/>
      <c r="WOB751" s="479"/>
      <c r="WOC751" s="479"/>
      <c r="WOD751" s="479"/>
      <c r="WOE751" s="479"/>
      <c r="WOF751" s="479"/>
      <c r="WOG751" s="479"/>
      <c r="WOH751" s="479"/>
      <c r="WOI751" s="479"/>
      <c r="WOJ751" s="479"/>
      <c r="WOK751" s="479"/>
      <c r="WOL751" s="479"/>
      <c r="WOM751" s="479"/>
      <c r="WON751" s="479"/>
      <c r="WOO751" s="479"/>
      <c r="WOP751" s="479"/>
      <c r="WOQ751" s="479"/>
      <c r="WOR751" s="479"/>
      <c r="WOS751" s="479"/>
      <c r="WOT751" s="479"/>
      <c r="WOU751" s="479"/>
      <c r="WOV751" s="479"/>
      <c r="WOW751" s="479"/>
      <c r="WOX751" s="479"/>
      <c r="WOY751" s="479"/>
      <c r="WOZ751" s="479"/>
      <c r="WPA751" s="479"/>
      <c r="WPB751" s="479"/>
      <c r="WPC751" s="479"/>
      <c r="WPD751" s="479"/>
      <c r="WPE751" s="479"/>
      <c r="WPF751" s="479"/>
      <c r="WPG751" s="479"/>
      <c r="WPH751" s="479"/>
      <c r="WPI751" s="479"/>
      <c r="WPJ751" s="479"/>
      <c r="WPK751" s="479"/>
      <c r="WPL751" s="479"/>
      <c r="WPM751" s="479"/>
      <c r="WPN751" s="479"/>
      <c r="WPO751" s="479"/>
      <c r="WPP751" s="479"/>
      <c r="WPQ751" s="479"/>
      <c r="WPR751" s="479"/>
      <c r="WPS751" s="479"/>
      <c r="WPT751" s="479"/>
      <c r="WPU751" s="479"/>
      <c r="WPV751" s="479"/>
      <c r="WPW751" s="479"/>
      <c r="WPX751" s="479"/>
      <c r="WPY751" s="479"/>
      <c r="WPZ751" s="479"/>
      <c r="WQA751" s="479"/>
      <c r="WQB751" s="479"/>
      <c r="WQC751" s="479"/>
      <c r="WQD751" s="479"/>
      <c r="WQE751" s="479"/>
      <c r="WQF751" s="479"/>
      <c r="WQG751" s="479"/>
      <c r="WQH751" s="479"/>
      <c r="WQI751" s="479"/>
      <c r="WQJ751" s="479"/>
      <c r="WQK751" s="479"/>
      <c r="WQL751" s="479"/>
      <c r="WQM751" s="479"/>
      <c r="WQN751" s="479"/>
      <c r="WQO751" s="479"/>
      <c r="WQP751" s="479"/>
      <c r="WQQ751" s="479"/>
      <c r="WQR751" s="479"/>
      <c r="WQS751" s="479"/>
      <c r="WQT751" s="479"/>
      <c r="WQU751" s="479"/>
      <c r="WQV751" s="479"/>
      <c r="WQW751" s="479"/>
      <c r="WQX751" s="479"/>
      <c r="WQY751" s="479"/>
      <c r="WQZ751" s="479"/>
      <c r="WRA751" s="479"/>
      <c r="WRB751" s="479"/>
      <c r="WRC751" s="479"/>
      <c r="WRD751" s="479"/>
      <c r="WRE751" s="479"/>
      <c r="WRF751" s="479"/>
      <c r="WRG751" s="479"/>
      <c r="WRH751" s="479"/>
      <c r="WRI751" s="479"/>
      <c r="WRJ751" s="479"/>
      <c r="WRK751" s="479"/>
      <c r="WRL751" s="479"/>
      <c r="WRM751" s="479"/>
      <c r="WRN751" s="479"/>
      <c r="WRO751" s="479"/>
      <c r="WRP751" s="479"/>
      <c r="WRQ751" s="479"/>
      <c r="WRR751" s="479"/>
      <c r="WRS751" s="479"/>
      <c r="WRT751" s="479"/>
      <c r="WRU751" s="479"/>
      <c r="WRV751" s="479"/>
      <c r="WRW751" s="479"/>
      <c r="WRX751" s="479"/>
      <c r="WRY751" s="479"/>
      <c r="WRZ751" s="479"/>
      <c r="WSA751" s="479"/>
      <c r="WSB751" s="479"/>
      <c r="WSC751" s="479"/>
      <c r="WSD751" s="479"/>
      <c r="WSE751" s="479"/>
      <c r="WSF751" s="479"/>
      <c r="WSG751" s="479"/>
      <c r="WSH751" s="479"/>
      <c r="WSI751" s="479"/>
      <c r="WSJ751" s="479"/>
      <c r="WSK751" s="479"/>
      <c r="WSL751" s="479"/>
      <c r="WSM751" s="479"/>
      <c r="WSN751" s="479"/>
      <c r="WSO751" s="479"/>
      <c r="WSP751" s="479"/>
      <c r="WSQ751" s="479"/>
      <c r="WSR751" s="479"/>
      <c r="WSS751" s="479"/>
      <c r="WST751" s="479"/>
      <c r="WSU751" s="479"/>
      <c r="WSV751" s="479"/>
      <c r="WSW751" s="479"/>
      <c r="WSX751" s="479"/>
      <c r="WSY751" s="479"/>
      <c r="WSZ751" s="479"/>
      <c r="WTA751" s="479"/>
      <c r="WTB751" s="479"/>
      <c r="WTC751" s="479"/>
      <c r="WTD751" s="479"/>
      <c r="WTE751" s="479"/>
      <c r="WTF751" s="479"/>
      <c r="WTG751" s="479"/>
      <c r="WTH751" s="479"/>
      <c r="WTI751" s="479"/>
      <c r="WTJ751" s="479"/>
      <c r="WTK751" s="479"/>
      <c r="WTL751" s="479"/>
      <c r="WTM751" s="479"/>
      <c r="WTN751" s="479"/>
      <c r="WTO751" s="479"/>
      <c r="WTP751" s="479"/>
      <c r="WTQ751" s="479"/>
      <c r="WTR751" s="479"/>
      <c r="WTS751" s="479"/>
      <c r="WTT751" s="479"/>
      <c r="WTU751" s="479"/>
      <c r="WTV751" s="479"/>
      <c r="WTW751" s="479"/>
      <c r="WTX751" s="479"/>
      <c r="WTY751" s="479"/>
      <c r="WTZ751" s="479"/>
      <c r="WUA751" s="479"/>
      <c r="WUB751" s="479"/>
      <c r="WUC751" s="479"/>
      <c r="WUD751" s="479"/>
      <c r="WUE751" s="479"/>
      <c r="WUF751" s="479"/>
      <c r="WUG751" s="479"/>
      <c r="WUH751" s="479"/>
      <c r="WUI751" s="479"/>
      <c r="WUJ751" s="479"/>
      <c r="WUK751" s="479"/>
      <c r="WUL751" s="479"/>
      <c r="WUM751" s="479"/>
      <c r="WUN751" s="479"/>
      <c r="WUO751" s="479"/>
      <c r="WUP751" s="479"/>
      <c r="WUQ751" s="479"/>
      <c r="WUR751" s="479"/>
      <c r="WUS751" s="479"/>
      <c r="WUT751" s="479"/>
      <c r="WUU751" s="479"/>
      <c r="WUV751" s="479"/>
      <c r="WUW751" s="479"/>
      <c r="WUX751" s="479"/>
      <c r="WUY751" s="479"/>
      <c r="WUZ751" s="479"/>
      <c r="WVA751" s="479"/>
      <c r="WVB751" s="479"/>
      <c r="WVC751" s="479"/>
      <c r="WVD751" s="479"/>
      <c r="WVE751" s="479"/>
      <c r="WVF751" s="479"/>
      <c r="WVG751" s="479"/>
      <c r="WVH751" s="479"/>
      <c r="WVI751" s="479"/>
      <c r="WVJ751" s="479"/>
      <c r="WVK751" s="479"/>
      <c r="WVL751" s="479"/>
      <c r="WVM751" s="479"/>
      <c r="WVN751" s="479"/>
      <c r="WVO751" s="479"/>
      <c r="WVP751" s="479"/>
      <c r="WVQ751" s="479"/>
      <c r="WVR751" s="479"/>
      <c r="WVS751" s="479"/>
      <c r="WVT751" s="479"/>
      <c r="WVU751" s="479"/>
      <c r="WVV751" s="479"/>
      <c r="WVW751" s="479"/>
      <c r="WVX751" s="479"/>
      <c r="WVY751" s="479"/>
      <c r="WVZ751" s="479"/>
      <c r="WWA751" s="479"/>
      <c r="WWB751" s="479"/>
      <c r="WWC751" s="479"/>
      <c r="WWD751" s="479"/>
      <c r="WWE751" s="479"/>
      <c r="WWF751" s="479"/>
      <c r="WWG751" s="479"/>
      <c r="WWH751" s="479"/>
      <c r="WWI751" s="479"/>
      <c r="WWJ751" s="479"/>
      <c r="WWK751" s="479"/>
      <c r="WWL751" s="479"/>
      <c r="WWM751" s="479"/>
      <c r="WWN751" s="479"/>
      <c r="WWO751" s="479"/>
      <c r="WWP751" s="479"/>
      <c r="WWQ751" s="479"/>
      <c r="WWR751" s="479"/>
      <c r="WWS751" s="479"/>
      <c r="WWT751" s="479"/>
      <c r="WWU751" s="479"/>
      <c r="WWV751" s="479"/>
      <c r="WWW751" s="479"/>
      <c r="WWX751" s="479"/>
      <c r="WWY751" s="479"/>
      <c r="WWZ751" s="479"/>
      <c r="WXA751" s="479"/>
      <c r="WXB751" s="479"/>
      <c r="WXC751" s="479"/>
      <c r="WXD751" s="479"/>
      <c r="WXE751" s="479"/>
      <c r="WXF751" s="479"/>
      <c r="WXG751" s="479"/>
      <c r="WXH751" s="479"/>
      <c r="WXI751" s="479"/>
      <c r="WXJ751" s="479"/>
      <c r="WXK751" s="479"/>
      <c r="WXL751" s="479"/>
      <c r="WXM751" s="479"/>
      <c r="WXN751" s="479"/>
      <c r="WXO751" s="479"/>
      <c r="WXP751" s="479"/>
      <c r="WXQ751" s="479"/>
      <c r="WXR751" s="479"/>
      <c r="WXS751" s="479"/>
      <c r="WXT751" s="479"/>
      <c r="WXU751" s="479"/>
      <c r="WXV751" s="479"/>
      <c r="WXW751" s="479"/>
      <c r="WXX751" s="479"/>
      <c r="WXY751" s="479"/>
      <c r="WXZ751" s="479"/>
      <c r="WYA751" s="479"/>
      <c r="WYB751" s="479"/>
      <c r="WYC751" s="479"/>
      <c r="WYD751" s="479"/>
      <c r="WYE751" s="479"/>
      <c r="WYF751" s="479"/>
      <c r="WYG751" s="479"/>
      <c r="WYH751" s="479"/>
      <c r="WYI751" s="479"/>
      <c r="WYJ751" s="479"/>
      <c r="WYK751" s="479"/>
      <c r="WYL751" s="479"/>
      <c r="WYM751" s="479"/>
      <c r="WYN751" s="479"/>
      <c r="WYO751" s="479"/>
      <c r="WYP751" s="479"/>
      <c r="WYQ751" s="479"/>
      <c r="WYR751" s="479"/>
      <c r="WYS751" s="479"/>
      <c r="WYT751" s="479"/>
      <c r="WYU751" s="479"/>
      <c r="WYV751" s="479"/>
      <c r="WYW751" s="479"/>
      <c r="WYX751" s="479"/>
      <c r="WYY751" s="479"/>
      <c r="WYZ751" s="479"/>
      <c r="WZA751" s="479"/>
      <c r="WZB751" s="479"/>
      <c r="WZC751" s="479"/>
      <c r="WZD751" s="479"/>
      <c r="WZE751" s="479"/>
      <c r="WZF751" s="479"/>
      <c r="WZG751" s="479"/>
      <c r="WZH751" s="479"/>
      <c r="WZI751" s="479"/>
      <c r="WZJ751" s="479"/>
      <c r="WZK751" s="479"/>
      <c r="WZL751" s="479"/>
      <c r="WZM751" s="479"/>
      <c r="WZN751" s="479"/>
      <c r="WZO751" s="479"/>
      <c r="WZP751" s="479"/>
      <c r="WZQ751" s="479"/>
      <c r="WZR751" s="479"/>
      <c r="WZS751" s="479"/>
      <c r="WZT751" s="479"/>
      <c r="WZU751" s="479"/>
      <c r="WZV751" s="479"/>
      <c r="WZW751" s="479"/>
      <c r="WZX751" s="479"/>
      <c r="WZY751" s="479"/>
      <c r="WZZ751" s="479"/>
      <c r="XAA751" s="479"/>
      <c r="XAB751" s="479"/>
      <c r="XAC751" s="479"/>
      <c r="XAD751" s="479"/>
      <c r="XAE751" s="479"/>
      <c r="XAF751" s="479"/>
      <c r="XAG751" s="479"/>
      <c r="XAH751" s="479"/>
      <c r="XAI751" s="479"/>
      <c r="XAJ751" s="479"/>
      <c r="XAK751" s="479"/>
      <c r="XAL751" s="479"/>
      <c r="XAM751" s="479"/>
      <c r="XAN751" s="479"/>
      <c r="XAO751" s="479"/>
      <c r="XAP751" s="479"/>
      <c r="XAQ751" s="479"/>
      <c r="XAR751" s="479"/>
      <c r="XAS751" s="479"/>
      <c r="XAT751" s="479"/>
      <c r="XAU751" s="479"/>
      <c r="XAV751" s="479"/>
      <c r="XAW751" s="479"/>
      <c r="XAX751" s="479"/>
      <c r="XAY751" s="479"/>
      <c r="XAZ751" s="479"/>
      <c r="XBA751" s="479"/>
      <c r="XBB751" s="479"/>
      <c r="XBC751" s="479"/>
      <c r="XBD751" s="479"/>
      <c r="XBE751" s="479"/>
      <c r="XBF751" s="479"/>
      <c r="XBG751" s="479"/>
      <c r="XBH751" s="479"/>
      <c r="XBI751" s="479"/>
      <c r="XBJ751" s="479"/>
      <c r="XBK751" s="479"/>
      <c r="XBL751" s="479"/>
      <c r="XBM751" s="479"/>
      <c r="XBN751" s="479"/>
      <c r="XBO751" s="479"/>
      <c r="XBP751" s="479"/>
      <c r="XBQ751" s="479"/>
      <c r="XBR751" s="479"/>
      <c r="XBS751" s="479"/>
      <c r="XBT751" s="479"/>
      <c r="XBU751" s="479"/>
      <c r="XBV751" s="479"/>
      <c r="XBW751" s="479"/>
      <c r="XBX751" s="479"/>
      <c r="XBY751" s="479"/>
      <c r="XBZ751" s="479"/>
      <c r="XCA751" s="479"/>
      <c r="XCB751" s="479"/>
      <c r="XCC751" s="479"/>
      <c r="XCD751" s="479"/>
      <c r="XCE751" s="479"/>
      <c r="XCF751" s="479"/>
      <c r="XCG751" s="479"/>
      <c r="XCH751" s="479"/>
      <c r="XCI751" s="479"/>
      <c r="XCJ751" s="479"/>
      <c r="XCK751" s="479"/>
      <c r="XCL751" s="479"/>
      <c r="XCM751" s="479"/>
      <c r="XCN751" s="479"/>
      <c r="XCO751" s="479"/>
      <c r="XCP751" s="479"/>
      <c r="XCQ751" s="479"/>
      <c r="XCR751" s="479"/>
      <c r="XCS751" s="479"/>
      <c r="XCT751" s="479"/>
      <c r="XCU751" s="479"/>
      <c r="XCV751" s="479"/>
      <c r="XCW751" s="479"/>
      <c r="XCX751" s="479"/>
      <c r="XCY751" s="479"/>
      <c r="XCZ751" s="479"/>
      <c r="XDA751" s="479"/>
      <c r="XDB751" s="479"/>
      <c r="XDC751" s="479"/>
      <c r="XDD751" s="479"/>
      <c r="XDE751" s="479"/>
      <c r="XDF751" s="479"/>
      <c r="XDG751" s="479"/>
      <c r="XDH751" s="479"/>
      <c r="XDI751" s="479"/>
      <c r="XDJ751" s="479"/>
      <c r="XDK751" s="479"/>
      <c r="XDL751" s="479"/>
      <c r="XDM751" s="479"/>
      <c r="XDN751" s="479"/>
      <c r="XDO751" s="479"/>
      <c r="XDP751" s="479"/>
      <c r="XDQ751" s="479"/>
      <c r="XDR751" s="479"/>
      <c r="XDS751" s="479"/>
      <c r="XDT751" s="479"/>
      <c r="XDU751" s="479"/>
      <c r="XDV751" s="479"/>
      <c r="XDW751" s="479"/>
      <c r="XDX751" s="479"/>
      <c r="XDY751" s="479"/>
      <c r="XDZ751" s="479"/>
      <c r="XEA751" s="479"/>
      <c r="XEB751" s="479"/>
      <c r="XEC751" s="479"/>
      <c r="XED751" s="479"/>
      <c r="XEE751" s="479"/>
      <c r="XEF751" s="479"/>
      <c r="XEG751" s="479"/>
      <c r="XEH751" s="479"/>
      <c r="XEI751" s="479"/>
      <c r="XEJ751" s="479"/>
      <c r="XEK751" s="479"/>
      <c r="XEL751" s="479"/>
      <c r="XEM751" s="479"/>
      <c r="XEN751" s="479"/>
      <c r="XEO751" s="479"/>
      <c r="XEP751" s="479"/>
      <c r="XEQ751" s="479"/>
      <c r="XER751" s="479"/>
      <c r="XES751" s="479"/>
      <c r="XET751" s="479"/>
      <c r="XEU751" s="479"/>
      <c r="XEV751" s="479"/>
      <c r="XEW751" s="479"/>
      <c r="XEX751" s="479"/>
      <c r="XEY751" s="479"/>
      <c r="XEZ751" s="479"/>
      <c r="XFA751" s="479"/>
      <c r="XFB751" s="479"/>
      <c r="XFC751" s="479"/>
      <c r="XFD751" s="479"/>
    </row>
    <row r="752" spans="1:16384" ht="12.75" customHeight="1">
      <c r="A752" s="479"/>
      <c r="B752" s="479"/>
      <c r="C752" s="479"/>
      <c r="D752" s="479"/>
      <c r="E752" s="479"/>
      <c r="F752" s="479"/>
      <c r="G752" s="479"/>
      <c r="H752" s="479"/>
      <c r="I752" s="479"/>
      <c r="J752" s="1012"/>
      <c r="K752" s="1013"/>
      <c r="L752" s="1013"/>
      <c r="M752" s="1013"/>
      <c r="N752" s="1014"/>
      <c r="O752" s="1126"/>
      <c r="P752" s="1126"/>
      <c r="Q752" s="1126"/>
      <c r="R752" s="1126"/>
      <c r="S752" s="1126"/>
      <c r="T752" s="1126"/>
      <c r="U752" s="1126"/>
      <c r="V752" s="1126"/>
      <c r="W752" s="1126"/>
      <c r="X752" s="1126"/>
      <c r="Y752" s="1126"/>
      <c r="Z752" s="1126"/>
      <c r="AA752" s="1126"/>
      <c r="AB752" s="1126"/>
      <c r="AC752" s="1126"/>
      <c r="AD752" s="479"/>
      <c r="AE752" s="479"/>
      <c r="AF752" s="479"/>
      <c r="AG752" s="479"/>
      <c r="AH752" s="479"/>
      <c r="AI752" s="479"/>
      <c r="AJ752" s="479"/>
      <c r="AK752" s="479"/>
      <c r="AL752" s="479"/>
      <c r="AM752" s="46"/>
      <c r="AN752" s="46"/>
      <c r="AO752" s="46"/>
      <c r="AP752" s="46"/>
      <c r="AQ752" s="46"/>
      <c r="AR752" s="46"/>
      <c r="AS752" s="46"/>
      <c r="AT752" s="46"/>
      <c r="AU752" s="46"/>
      <c r="AV752" s="46"/>
      <c r="AW752" s="46"/>
      <c r="AX752" s="46"/>
      <c r="AY752" s="46"/>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46"/>
      <c r="CS752" s="479"/>
      <c r="CT752" s="479"/>
      <c r="CU752" s="479"/>
      <c r="CV752" s="479"/>
      <c r="CW752" s="479"/>
      <c r="CX752" s="479"/>
      <c r="CY752" s="479"/>
      <c r="CZ752" s="479"/>
      <c r="DA752" s="479"/>
      <c r="DB752" s="479"/>
      <c r="DC752" s="479"/>
      <c r="DD752" s="479"/>
      <c r="DE752" s="479"/>
      <c r="DF752" s="479"/>
      <c r="DG752" s="479"/>
      <c r="DH752" s="479"/>
      <c r="DI752" s="479"/>
      <c r="DJ752" s="479"/>
      <c r="DK752" s="479"/>
      <c r="DL752" s="479"/>
      <c r="DM752" s="479"/>
      <c r="DN752" s="479"/>
      <c r="DO752" s="479"/>
      <c r="DP752" s="479"/>
      <c r="DQ752" s="479"/>
      <c r="DR752" s="479"/>
      <c r="DS752" s="479"/>
      <c r="DT752" s="479"/>
      <c r="DU752" s="479"/>
      <c r="DV752" s="479"/>
      <c r="DW752" s="479"/>
      <c r="DX752" s="479"/>
      <c r="DY752" s="479"/>
      <c r="DZ752" s="479"/>
      <c r="EA752" s="479"/>
      <c r="EB752" s="479"/>
      <c r="EC752" s="479"/>
      <c r="ED752" s="479"/>
      <c r="EE752" s="479"/>
      <c r="EF752" s="479"/>
      <c r="EG752" s="479"/>
      <c r="EH752" s="479"/>
      <c r="EI752" s="479"/>
      <c r="EJ752" s="479"/>
      <c r="EK752" s="479"/>
      <c r="EL752" s="479"/>
      <c r="EM752" s="479"/>
      <c r="EN752" s="479"/>
      <c r="EO752" s="479"/>
      <c r="EP752" s="479"/>
      <c r="EQ752" s="479"/>
      <c r="ER752" s="479"/>
      <c r="ES752" s="479"/>
      <c r="ET752" s="479"/>
      <c r="EU752" s="479"/>
      <c r="EV752" s="479"/>
      <c r="EW752" s="479"/>
      <c r="EX752" s="479"/>
      <c r="EY752" s="479"/>
      <c r="EZ752" s="479"/>
      <c r="FA752" s="479"/>
      <c r="FB752" s="479"/>
      <c r="FC752" s="479"/>
      <c r="FD752" s="479"/>
      <c r="FE752" s="479"/>
      <c r="FF752" s="479"/>
      <c r="FG752" s="479"/>
      <c r="FH752" s="479"/>
      <c r="FI752" s="479"/>
      <c r="FJ752" s="479"/>
      <c r="FK752" s="479"/>
      <c r="FL752" s="479"/>
      <c r="FM752" s="479"/>
      <c r="FN752" s="479"/>
      <c r="FO752" s="479"/>
      <c r="FP752" s="479"/>
      <c r="FQ752" s="479"/>
      <c r="FR752" s="479"/>
      <c r="FS752" s="479"/>
      <c r="FT752" s="479"/>
      <c r="FU752" s="479"/>
      <c r="FV752" s="479"/>
      <c r="FW752" s="479"/>
      <c r="FX752" s="479"/>
      <c r="FY752" s="479"/>
      <c r="FZ752" s="479"/>
      <c r="GA752" s="479"/>
      <c r="GB752" s="479"/>
      <c r="GC752" s="479"/>
      <c r="GD752" s="479"/>
      <c r="GE752" s="479"/>
      <c r="GF752" s="479"/>
      <c r="GG752" s="479"/>
      <c r="GH752" s="479"/>
      <c r="GI752" s="479"/>
      <c r="GJ752" s="479"/>
      <c r="GK752" s="479"/>
      <c r="GL752" s="479"/>
      <c r="GM752" s="479"/>
      <c r="GN752" s="479"/>
      <c r="GO752" s="479"/>
      <c r="GP752" s="479"/>
      <c r="GQ752" s="479"/>
      <c r="GR752" s="479"/>
      <c r="GS752" s="479"/>
      <c r="GT752" s="479"/>
      <c r="GU752" s="479"/>
      <c r="GV752" s="479"/>
      <c r="GW752" s="479"/>
      <c r="GX752" s="479"/>
      <c r="GY752" s="479"/>
      <c r="GZ752" s="479"/>
      <c r="HA752" s="479"/>
      <c r="HB752" s="479"/>
      <c r="HC752" s="479"/>
      <c r="HD752" s="479"/>
      <c r="HE752" s="479"/>
      <c r="HF752" s="479"/>
      <c r="HG752" s="479"/>
      <c r="HH752" s="479"/>
      <c r="HI752" s="479"/>
      <c r="HJ752" s="479"/>
      <c r="HK752" s="479"/>
      <c r="HL752" s="479"/>
      <c r="HM752" s="479"/>
      <c r="HN752" s="479"/>
      <c r="HO752" s="479"/>
      <c r="HP752" s="479"/>
      <c r="HQ752" s="479"/>
      <c r="HR752" s="479"/>
      <c r="HS752" s="479"/>
      <c r="HT752" s="479"/>
      <c r="HU752" s="479"/>
      <c r="HV752" s="479"/>
      <c r="HW752" s="479"/>
      <c r="HX752" s="479"/>
      <c r="HY752" s="479"/>
      <c r="HZ752" s="479"/>
      <c r="IA752" s="479"/>
      <c r="IB752" s="479"/>
      <c r="IC752" s="479"/>
      <c r="ID752" s="479"/>
      <c r="IE752" s="479"/>
      <c r="IF752" s="479"/>
      <c r="IG752" s="479"/>
      <c r="IH752" s="479"/>
      <c r="II752" s="479"/>
      <c r="IJ752" s="479"/>
      <c r="IK752" s="479"/>
      <c r="IL752" s="479"/>
      <c r="IM752" s="479"/>
      <c r="IN752" s="479"/>
      <c r="IO752" s="479"/>
      <c r="IP752" s="479"/>
      <c r="IQ752" s="479"/>
      <c r="IR752" s="479"/>
      <c r="IS752" s="479"/>
      <c r="IT752" s="479"/>
      <c r="IU752" s="479"/>
      <c r="IV752" s="479"/>
      <c r="IW752" s="479"/>
      <c r="IX752" s="479"/>
      <c r="IY752" s="479"/>
      <c r="IZ752" s="479"/>
      <c r="JA752" s="479"/>
      <c r="JB752" s="479"/>
      <c r="JC752" s="479"/>
      <c r="JD752" s="479"/>
      <c r="JE752" s="479"/>
      <c r="JF752" s="479"/>
      <c r="JG752" s="479"/>
      <c r="JH752" s="479"/>
      <c r="JI752" s="479"/>
      <c r="JJ752" s="479"/>
      <c r="JK752" s="479"/>
      <c r="JL752" s="479"/>
      <c r="JM752" s="479"/>
      <c r="JN752" s="479"/>
      <c r="JO752" s="479"/>
      <c r="JP752" s="479"/>
      <c r="JQ752" s="479"/>
      <c r="JR752" s="479"/>
      <c r="JS752" s="479"/>
      <c r="JT752" s="479"/>
      <c r="JU752" s="479"/>
      <c r="JV752" s="479"/>
      <c r="JW752" s="479"/>
      <c r="JX752" s="479"/>
      <c r="JY752" s="479"/>
      <c r="JZ752" s="479"/>
      <c r="KA752" s="479"/>
      <c r="KB752" s="479"/>
      <c r="KC752" s="479"/>
      <c r="KD752" s="479"/>
      <c r="KE752" s="479"/>
      <c r="KF752" s="479"/>
      <c r="KG752" s="479"/>
      <c r="KH752" s="479"/>
      <c r="KI752" s="479"/>
      <c r="KJ752" s="479"/>
      <c r="KK752" s="479"/>
      <c r="KL752" s="479"/>
      <c r="KM752" s="479"/>
      <c r="KN752" s="479"/>
      <c r="KO752" s="479"/>
      <c r="KP752" s="479"/>
      <c r="KQ752" s="479"/>
      <c r="KR752" s="479"/>
      <c r="KS752" s="479"/>
      <c r="KT752" s="479"/>
      <c r="KU752" s="479"/>
      <c r="KV752" s="479"/>
      <c r="KW752" s="479"/>
      <c r="KX752" s="479"/>
      <c r="KY752" s="479"/>
      <c r="KZ752" s="479"/>
      <c r="LA752" s="479"/>
      <c r="LB752" s="479"/>
      <c r="LC752" s="479"/>
      <c r="LD752" s="479"/>
      <c r="LE752" s="479"/>
      <c r="LF752" s="479"/>
      <c r="LG752" s="479"/>
      <c r="LH752" s="479"/>
      <c r="LI752" s="479"/>
      <c r="LJ752" s="479"/>
      <c r="LK752" s="479"/>
      <c r="LL752" s="479"/>
      <c r="LM752" s="479"/>
      <c r="LN752" s="479"/>
      <c r="LO752" s="479"/>
      <c r="LP752" s="479"/>
      <c r="LQ752" s="479"/>
      <c r="LR752" s="479"/>
      <c r="LS752" s="479"/>
      <c r="LT752" s="479"/>
      <c r="LU752" s="479"/>
      <c r="LV752" s="479"/>
      <c r="LW752" s="479"/>
      <c r="LX752" s="479"/>
      <c r="LY752" s="479"/>
      <c r="LZ752" s="479"/>
      <c r="MA752" s="479"/>
      <c r="MB752" s="479"/>
      <c r="MC752" s="479"/>
      <c r="MD752" s="479"/>
      <c r="ME752" s="479"/>
      <c r="MF752" s="479"/>
      <c r="MG752" s="479"/>
      <c r="MH752" s="479"/>
      <c r="MI752" s="479"/>
      <c r="MJ752" s="479"/>
      <c r="MK752" s="479"/>
      <c r="ML752" s="479"/>
      <c r="MM752" s="479"/>
      <c r="MN752" s="479"/>
      <c r="MO752" s="479"/>
      <c r="MP752" s="479"/>
      <c r="MQ752" s="479"/>
      <c r="MR752" s="479"/>
      <c r="MS752" s="479"/>
      <c r="MT752" s="479"/>
      <c r="MU752" s="479"/>
      <c r="MV752" s="479"/>
      <c r="MW752" s="479"/>
      <c r="MX752" s="479"/>
      <c r="MY752" s="479"/>
      <c r="MZ752" s="479"/>
      <c r="NA752" s="479"/>
      <c r="NB752" s="479"/>
      <c r="NC752" s="479"/>
      <c r="ND752" s="479"/>
      <c r="NE752" s="479"/>
      <c r="NF752" s="479"/>
      <c r="NG752" s="479"/>
      <c r="NH752" s="479"/>
      <c r="NI752" s="479"/>
      <c r="NJ752" s="479"/>
      <c r="NK752" s="479"/>
      <c r="NL752" s="479"/>
      <c r="NM752" s="479"/>
      <c r="NN752" s="479"/>
      <c r="NO752" s="479"/>
      <c r="NP752" s="479"/>
      <c r="NQ752" s="479"/>
      <c r="NR752" s="479"/>
      <c r="NS752" s="479"/>
      <c r="NT752" s="479"/>
      <c r="NU752" s="479"/>
      <c r="NV752" s="479"/>
      <c r="NW752" s="479"/>
      <c r="NX752" s="479"/>
      <c r="NY752" s="479"/>
      <c r="NZ752" s="479"/>
      <c r="OA752" s="479"/>
      <c r="OB752" s="479"/>
      <c r="OC752" s="479"/>
      <c r="OD752" s="479"/>
      <c r="OE752" s="479"/>
      <c r="OF752" s="479"/>
      <c r="OG752" s="479"/>
      <c r="OH752" s="479"/>
      <c r="OI752" s="479"/>
      <c r="OJ752" s="479"/>
      <c r="OK752" s="479"/>
      <c r="OL752" s="479"/>
      <c r="OM752" s="479"/>
      <c r="ON752" s="479"/>
      <c r="OO752" s="479"/>
      <c r="OP752" s="479"/>
      <c r="OQ752" s="479"/>
      <c r="OR752" s="479"/>
      <c r="OS752" s="479"/>
      <c r="OT752" s="479"/>
      <c r="OU752" s="479"/>
      <c r="OV752" s="479"/>
      <c r="OW752" s="479"/>
      <c r="OX752" s="479"/>
      <c r="OY752" s="479"/>
      <c r="OZ752" s="479"/>
      <c r="PA752" s="479"/>
      <c r="PB752" s="479"/>
      <c r="PC752" s="479"/>
      <c r="PD752" s="479"/>
      <c r="PE752" s="479"/>
      <c r="PF752" s="479"/>
      <c r="PG752" s="479"/>
      <c r="PH752" s="479"/>
      <c r="PI752" s="479"/>
      <c r="PJ752" s="479"/>
      <c r="PK752" s="479"/>
      <c r="PL752" s="479"/>
      <c r="PM752" s="479"/>
      <c r="PN752" s="479"/>
      <c r="PO752" s="479"/>
      <c r="PP752" s="479"/>
      <c r="PQ752" s="479"/>
      <c r="PR752" s="479"/>
      <c r="PS752" s="479"/>
      <c r="PT752" s="479"/>
      <c r="PU752" s="479"/>
      <c r="PV752" s="479"/>
      <c r="PW752" s="479"/>
      <c r="PX752" s="479"/>
      <c r="PY752" s="479"/>
      <c r="PZ752" s="479"/>
      <c r="QA752" s="479"/>
      <c r="QB752" s="479"/>
      <c r="QC752" s="479"/>
      <c r="QD752" s="479"/>
      <c r="QE752" s="479"/>
      <c r="QF752" s="479"/>
      <c r="QG752" s="479"/>
      <c r="QH752" s="479"/>
      <c r="QI752" s="479"/>
      <c r="QJ752" s="479"/>
      <c r="QK752" s="479"/>
      <c r="QL752" s="479"/>
      <c r="QM752" s="479"/>
      <c r="QN752" s="479"/>
      <c r="QO752" s="479"/>
      <c r="QP752" s="479"/>
      <c r="QQ752" s="479"/>
      <c r="QR752" s="479"/>
      <c r="QS752" s="479"/>
      <c r="QT752" s="479"/>
      <c r="QU752" s="479"/>
      <c r="QV752" s="479"/>
      <c r="QW752" s="479"/>
      <c r="QX752" s="479"/>
      <c r="QY752" s="479"/>
      <c r="QZ752" s="479"/>
      <c r="RA752" s="479"/>
      <c r="RB752" s="479"/>
      <c r="RC752" s="479"/>
      <c r="RD752" s="479"/>
      <c r="RE752" s="479"/>
      <c r="RF752" s="479"/>
      <c r="RG752" s="479"/>
      <c r="RH752" s="479"/>
      <c r="RI752" s="479"/>
      <c r="RJ752" s="479"/>
      <c r="RK752" s="479"/>
      <c r="RL752" s="479"/>
      <c r="RM752" s="479"/>
      <c r="RN752" s="479"/>
      <c r="RO752" s="479"/>
      <c r="RP752" s="479"/>
      <c r="RQ752" s="479"/>
      <c r="RR752" s="479"/>
      <c r="RS752" s="479"/>
      <c r="RT752" s="479"/>
      <c r="RU752" s="479"/>
      <c r="RV752" s="479"/>
      <c r="RW752" s="479"/>
      <c r="RX752" s="479"/>
      <c r="RY752" s="479"/>
      <c r="RZ752" s="479"/>
      <c r="SA752" s="479"/>
      <c r="SB752" s="479"/>
      <c r="SC752" s="479"/>
      <c r="SD752" s="479"/>
      <c r="SE752" s="479"/>
      <c r="SF752" s="479"/>
      <c r="SG752" s="479"/>
      <c r="SH752" s="479"/>
      <c r="SI752" s="479"/>
      <c r="SJ752" s="479"/>
      <c r="SK752" s="479"/>
      <c r="SL752" s="479"/>
      <c r="SM752" s="479"/>
      <c r="SN752" s="479"/>
      <c r="SO752" s="479"/>
      <c r="SP752" s="479"/>
      <c r="SQ752" s="479"/>
      <c r="SR752" s="479"/>
      <c r="SS752" s="479"/>
      <c r="ST752" s="479"/>
      <c r="SU752" s="479"/>
      <c r="SV752" s="479"/>
      <c r="SW752" s="479"/>
      <c r="SX752" s="479"/>
      <c r="SY752" s="479"/>
      <c r="SZ752" s="479"/>
      <c r="TA752" s="479"/>
      <c r="TB752" s="479"/>
      <c r="TC752" s="479"/>
      <c r="TD752" s="479"/>
      <c r="TE752" s="479"/>
      <c r="TF752" s="479"/>
      <c r="TG752" s="479"/>
      <c r="TH752" s="479"/>
      <c r="TI752" s="479"/>
      <c r="TJ752" s="479"/>
      <c r="TK752" s="479"/>
      <c r="TL752" s="479"/>
      <c r="TM752" s="479"/>
      <c r="TN752" s="479"/>
      <c r="TO752" s="479"/>
      <c r="TP752" s="479"/>
      <c r="TQ752" s="479"/>
      <c r="TR752" s="479"/>
      <c r="TS752" s="479"/>
      <c r="TT752" s="479"/>
      <c r="TU752" s="479"/>
      <c r="TV752" s="479"/>
      <c r="TW752" s="479"/>
      <c r="TX752" s="479"/>
      <c r="TY752" s="479"/>
      <c r="TZ752" s="479"/>
      <c r="UA752" s="479"/>
      <c r="UB752" s="479"/>
      <c r="UC752" s="479"/>
      <c r="UD752" s="479"/>
      <c r="UE752" s="479"/>
      <c r="UF752" s="479"/>
      <c r="UG752" s="479"/>
      <c r="UH752" s="479"/>
      <c r="UI752" s="479"/>
      <c r="UJ752" s="479"/>
      <c r="UK752" s="479"/>
      <c r="UL752" s="479"/>
      <c r="UM752" s="479"/>
      <c r="UN752" s="479"/>
      <c r="UO752" s="479"/>
      <c r="UP752" s="479"/>
      <c r="UQ752" s="479"/>
      <c r="UR752" s="479"/>
      <c r="US752" s="479"/>
      <c r="UT752" s="479"/>
      <c r="UU752" s="479"/>
      <c r="UV752" s="479"/>
      <c r="UW752" s="479"/>
      <c r="UX752" s="479"/>
      <c r="UY752" s="479"/>
      <c r="UZ752" s="479"/>
      <c r="VA752" s="479"/>
      <c r="VB752" s="479"/>
      <c r="VC752" s="479"/>
      <c r="VD752" s="479"/>
      <c r="VE752" s="479"/>
      <c r="VF752" s="479"/>
      <c r="VG752" s="479"/>
      <c r="VH752" s="479"/>
      <c r="VI752" s="479"/>
      <c r="VJ752" s="479"/>
      <c r="VK752" s="479"/>
      <c r="VL752" s="479"/>
      <c r="VM752" s="479"/>
      <c r="VN752" s="479"/>
      <c r="VO752" s="479"/>
      <c r="VP752" s="479"/>
      <c r="VQ752" s="479"/>
      <c r="VR752" s="479"/>
      <c r="VS752" s="479"/>
      <c r="VT752" s="479"/>
      <c r="VU752" s="479"/>
      <c r="VV752" s="479"/>
      <c r="VW752" s="479"/>
      <c r="VX752" s="479"/>
      <c r="VY752" s="479"/>
      <c r="VZ752" s="479"/>
      <c r="WA752" s="479"/>
      <c r="WB752" s="479"/>
      <c r="WC752" s="479"/>
      <c r="WD752" s="479"/>
      <c r="WE752" s="479"/>
      <c r="WF752" s="479"/>
      <c r="WG752" s="479"/>
      <c r="WH752" s="479"/>
      <c r="WI752" s="479"/>
      <c r="WJ752" s="479"/>
      <c r="WK752" s="479"/>
      <c r="WL752" s="479"/>
      <c r="WM752" s="479"/>
      <c r="WN752" s="479"/>
      <c r="WO752" s="479"/>
      <c r="WP752" s="479"/>
      <c r="WQ752" s="479"/>
      <c r="WR752" s="479"/>
      <c r="WS752" s="479"/>
      <c r="WT752" s="479"/>
      <c r="WU752" s="479"/>
      <c r="WV752" s="479"/>
      <c r="WW752" s="479"/>
      <c r="WX752" s="479"/>
      <c r="WY752" s="479"/>
      <c r="WZ752" s="479"/>
      <c r="XA752" s="479"/>
      <c r="XB752" s="479"/>
      <c r="XC752" s="479"/>
      <c r="XD752" s="479"/>
      <c r="XE752" s="479"/>
      <c r="XF752" s="479"/>
      <c r="XG752" s="479"/>
      <c r="XH752" s="479"/>
      <c r="XI752" s="479"/>
      <c r="XJ752" s="479"/>
      <c r="XK752" s="479"/>
      <c r="XL752" s="479"/>
      <c r="XM752" s="479"/>
      <c r="XN752" s="479"/>
      <c r="XO752" s="479"/>
      <c r="XP752" s="479"/>
      <c r="XQ752" s="479"/>
      <c r="XR752" s="479"/>
      <c r="XS752" s="479"/>
      <c r="XT752" s="479"/>
      <c r="XU752" s="479"/>
      <c r="XV752" s="479"/>
      <c r="XW752" s="479"/>
      <c r="XX752" s="479"/>
      <c r="XY752" s="479"/>
      <c r="XZ752" s="479"/>
      <c r="YA752" s="479"/>
      <c r="YB752" s="479"/>
      <c r="YC752" s="479"/>
      <c r="YD752" s="479"/>
      <c r="YE752" s="479"/>
      <c r="YF752" s="479"/>
      <c r="YG752" s="479"/>
      <c r="YH752" s="479"/>
      <c r="YI752" s="479"/>
      <c r="YJ752" s="479"/>
      <c r="YK752" s="479"/>
      <c r="YL752" s="479"/>
      <c r="YM752" s="479"/>
      <c r="YN752" s="479"/>
      <c r="YO752" s="479"/>
      <c r="YP752" s="479"/>
      <c r="YQ752" s="479"/>
      <c r="YR752" s="479"/>
      <c r="YS752" s="479"/>
      <c r="YT752" s="479"/>
      <c r="YU752" s="479"/>
      <c r="YV752" s="479"/>
      <c r="YW752" s="479"/>
      <c r="YX752" s="479"/>
      <c r="YY752" s="479"/>
      <c r="YZ752" s="479"/>
      <c r="ZA752" s="479"/>
      <c r="ZB752" s="479"/>
      <c r="ZC752" s="479"/>
      <c r="ZD752" s="479"/>
      <c r="ZE752" s="479"/>
      <c r="ZF752" s="479"/>
      <c r="ZG752" s="479"/>
      <c r="ZH752" s="479"/>
      <c r="ZI752" s="479"/>
      <c r="ZJ752" s="479"/>
      <c r="ZK752" s="479"/>
      <c r="ZL752" s="479"/>
      <c r="ZM752" s="479"/>
      <c r="ZN752" s="479"/>
      <c r="ZO752" s="479"/>
      <c r="ZP752" s="479"/>
      <c r="ZQ752" s="479"/>
      <c r="ZR752" s="479"/>
      <c r="ZS752" s="479"/>
      <c r="ZT752" s="479"/>
      <c r="ZU752" s="479"/>
      <c r="ZV752" s="479"/>
      <c r="ZW752" s="479"/>
      <c r="ZX752" s="479"/>
      <c r="ZY752" s="479"/>
      <c r="ZZ752" s="479"/>
      <c r="AAA752" s="479"/>
      <c r="AAB752" s="479"/>
      <c r="AAC752" s="479"/>
      <c r="AAD752" s="479"/>
      <c r="AAE752" s="479"/>
      <c r="AAF752" s="479"/>
      <c r="AAG752" s="479"/>
      <c r="AAH752" s="479"/>
      <c r="AAI752" s="479"/>
      <c r="AAJ752" s="479"/>
      <c r="AAK752" s="479"/>
      <c r="AAL752" s="479"/>
      <c r="AAM752" s="479"/>
      <c r="AAN752" s="479"/>
      <c r="AAO752" s="479"/>
      <c r="AAP752" s="479"/>
      <c r="AAQ752" s="479"/>
      <c r="AAR752" s="479"/>
      <c r="AAS752" s="479"/>
      <c r="AAT752" s="479"/>
      <c r="AAU752" s="479"/>
      <c r="AAV752" s="479"/>
      <c r="AAW752" s="479"/>
      <c r="AAX752" s="479"/>
      <c r="AAY752" s="479"/>
      <c r="AAZ752" s="479"/>
      <c r="ABA752" s="479"/>
      <c r="ABB752" s="479"/>
      <c r="ABC752" s="479"/>
      <c r="ABD752" s="479"/>
      <c r="ABE752" s="479"/>
      <c r="ABF752" s="479"/>
      <c r="ABG752" s="479"/>
      <c r="ABH752" s="479"/>
      <c r="ABI752" s="479"/>
      <c r="ABJ752" s="479"/>
      <c r="ABK752" s="479"/>
      <c r="ABL752" s="479"/>
      <c r="ABM752" s="479"/>
      <c r="ABN752" s="479"/>
      <c r="ABO752" s="479"/>
      <c r="ABP752" s="479"/>
      <c r="ABQ752" s="479"/>
      <c r="ABR752" s="479"/>
      <c r="ABS752" s="479"/>
      <c r="ABT752" s="479"/>
      <c r="ABU752" s="479"/>
      <c r="ABV752" s="479"/>
      <c r="ABW752" s="479"/>
      <c r="ABX752" s="479"/>
      <c r="ABY752" s="479"/>
      <c r="ABZ752" s="479"/>
      <c r="ACA752" s="479"/>
      <c r="ACB752" s="479"/>
      <c r="ACC752" s="479"/>
      <c r="ACD752" s="479"/>
      <c r="ACE752" s="479"/>
      <c r="ACF752" s="479"/>
      <c r="ACG752" s="479"/>
      <c r="ACH752" s="479"/>
      <c r="ACI752" s="479"/>
      <c r="ACJ752" s="479"/>
      <c r="ACK752" s="479"/>
      <c r="ACL752" s="479"/>
      <c r="ACM752" s="479"/>
      <c r="ACN752" s="479"/>
      <c r="ACO752" s="479"/>
      <c r="ACP752" s="479"/>
      <c r="ACQ752" s="479"/>
      <c r="ACR752" s="479"/>
      <c r="ACS752" s="479"/>
      <c r="ACT752" s="479"/>
      <c r="ACU752" s="479"/>
      <c r="ACV752" s="479"/>
      <c r="ACW752" s="479"/>
      <c r="ACX752" s="479"/>
      <c r="ACY752" s="479"/>
      <c r="ACZ752" s="479"/>
      <c r="ADA752" s="479"/>
      <c r="ADB752" s="479"/>
      <c r="ADC752" s="479"/>
      <c r="ADD752" s="479"/>
      <c r="ADE752" s="479"/>
      <c r="ADF752" s="479"/>
      <c r="ADG752" s="479"/>
      <c r="ADH752" s="479"/>
      <c r="ADI752" s="479"/>
      <c r="ADJ752" s="479"/>
      <c r="ADK752" s="479"/>
      <c r="ADL752" s="479"/>
      <c r="ADM752" s="479"/>
      <c r="ADN752" s="479"/>
      <c r="ADO752" s="479"/>
      <c r="ADP752" s="479"/>
      <c r="ADQ752" s="479"/>
      <c r="ADR752" s="479"/>
      <c r="ADS752" s="479"/>
      <c r="ADT752" s="479"/>
      <c r="ADU752" s="479"/>
      <c r="ADV752" s="479"/>
      <c r="ADW752" s="479"/>
      <c r="ADX752" s="479"/>
      <c r="ADY752" s="479"/>
      <c r="ADZ752" s="479"/>
      <c r="AEA752" s="479"/>
      <c r="AEB752" s="479"/>
      <c r="AEC752" s="479"/>
      <c r="AED752" s="479"/>
      <c r="AEE752" s="479"/>
      <c r="AEF752" s="479"/>
      <c r="AEG752" s="479"/>
      <c r="AEH752" s="479"/>
      <c r="AEI752" s="479"/>
      <c r="AEJ752" s="479"/>
      <c r="AEK752" s="479"/>
      <c r="AEL752" s="479"/>
      <c r="AEM752" s="479"/>
      <c r="AEN752" s="479"/>
      <c r="AEO752" s="479"/>
      <c r="AEP752" s="479"/>
      <c r="AEQ752" s="479"/>
      <c r="AER752" s="479"/>
      <c r="AES752" s="479"/>
      <c r="AET752" s="479"/>
      <c r="AEU752" s="479"/>
      <c r="AEV752" s="479"/>
      <c r="AEW752" s="479"/>
      <c r="AEX752" s="479"/>
      <c r="AEY752" s="479"/>
      <c r="AEZ752" s="479"/>
      <c r="AFA752" s="479"/>
      <c r="AFB752" s="479"/>
      <c r="AFC752" s="479"/>
      <c r="AFD752" s="479"/>
      <c r="AFE752" s="479"/>
      <c r="AFF752" s="479"/>
      <c r="AFG752" s="479"/>
      <c r="AFH752" s="479"/>
      <c r="AFI752" s="479"/>
      <c r="AFJ752" s="479"/>
      <c r="AFK752" s="479"/>
      <c r="AFL752" s="479"/>
      <c r="AFM752" s="479"/>
      <c r="AFN752" s="479"/>
      <c r="AFO752" s="479"/>
      <c r="AFP752" s="479"/>
      <c r="AFQ752" s="479"/>
      <c r="AFR752" s="479"/>
      <c r="AFS752" s="479"/>
      <c r="AFT752" s="479"/>
      <c r="AFU752" s="479"/>
      <c r="AFV752" s="479"/>
      <c r="AFW752" s="479"/>
      <c r="AFX752" s="479"/>
      <c r="AFY752" s="479"/>
      <c r="AFZ752" s="479"/>
      <c r="AGA752" s="479"/>
      <c r="AGB752" s="479"/>
      <c r="AGC752" s="479"/>
      <c r="AGD752" s="479"/>
      <c r="AGE752" s="479"/>
      <c r="AGF752" s="479"/>
      <c r="AGG752" s="479"/>
      <c r="AGH752" s="479"/>
      <c r="AGI752" s="479"/>
      <c r="AGJ752" s="479"/>
      <c r="AGK752" s="479"/>
      <c r="AGL752" s="479"/>
      <c r="AGM752" s="479"/>
      <c r="AGN752" s="479"/>
      <c r="AGO752" s="479"/>
      <c r="AGP752" s="479"/>
      <c r="AGQ752" s="479"/>
      <c r="AGR752" s="479"/>
      <c r="AGS752" s="479"/>
      <c r="AGT752" s="479"/>
      <c r="AGU752" s="479"/>
      <c r="AGV752" s="479"/>
      <c r="AGW752" s="479"/>
      <c r="AGX752" s="479"/>
      <c r="AGY752" s="479"/>
      <c r="AGZ752" s="479"/>
      <c r="AHA752" s="479"/>
      <c r="AHB752" s="479"/>
      <c r="AHC752" s="479"/>
      <c r="AHD752" s="479"/>
      <c r="AHE752" s="479"/>
      <c r="AHF752" s="479"/>
      <c r="AHG752" s="479"/>
      <c r="AHH752" s="479"/>
      <c r="AHI752" s="479"/>
      <c r="AHJ752" s="479"/>
      <c r="AHK752" s="479"/>
      <c r="AHL752" s="479"/>
      <c r="AHM752" s="479"/>
      <c r="AHN752" s="479"/>
      <c r="AHO752" s="479"/>
      <c r="AHP752" s="479"/>
      <c r="AHQ752" s="479"/>
      <c r="AHR752" s="479"/>
      <c r="AHS752" s="479"/>
      <c r="AHT752" s="479"/>
      <c r="AHU752" s="479"/>
      <c r="AHV752" s="479"/>
      <c r="AHW752" s="479"/>
      <c r="AHX752" s="479"/>
      <c r="AHY752" s="479"/>
      <c r="AHZ752" s="479"/>
      <c r="AIA752" s="479"/>
      <c r="AIB752" s="479"/>
      <c r="AIC752" s="479"/>
      <c r="AID752" s="479"/>
      <c r="AIE752" s="479"/>
      <c r="AIF752" s="479"/>
      <c r="AIG752" s="479"/>
      <c r="AIH752" s="479"/>
      <c r="AII752" s="479"/>
      <c r="AIJ752" s="479"/>
      <c r="AIK752" s="479"/>
      <c r="AIL752" s="479"/>
      <c r="AIM752" s="479"/>
      <c r="AIN752" s="479"/>
      <c r="AIO752" s="479"/>
      <c r="AIP752" s="479"/>
      <c r="AIQ752" s="479"/>
      <c r="AIR752" s="479"/>
      <c r="AIS752" s="479"/>
      <c r="AIT752" s="479"/>
      <c r="AIU752" s="479"/>
      <c r="AIV752" s="479"/>
      <c r="AIW752" s="479"/>
      <c r="AIX752" s="479"/>
      <c r="AIY752" s="479"/>
      <c r="AIZ752" s="479"/>
      <c r="AJA752" s="479"/>
      <c r="AJB752" s="479"/>
      <c r="AJC752" s="479"/>
      <c r="AJD752" s="479"/>
      <c r="AJE752" s="479"/>
      <c r="AJF752" s="479"/>
      <c r="AJG752" s="479"/>
      <c r="AJH752" s="479"/>
      <c r="AJI752" s="479"/>
      <c r="AJJ752" s="479"/>
      <c r="AJK752" s="479"/>
      <c r="AJL752" s="479"/>
      <c r="AJM752" s="479"/>
      <c r="AJN752" s="479"/>
      <c r="AJO752" s="479"/>
      <c r="AJP752" s="479"/>
      <c r="AJQ752" s="479"/>
      <c r="AJR752" s="479"/>
      <c r="AJS752" s="479"/>
      <c r="AJT752" s="479"/>
      <c r="AJU752" s="479"/>
      <c r="AJV752" s="479"/>
      <c r="AJW752" s="479"/>
      <c r="AJX752" s="479"/>
      <c r="AJY752" s="479"/>
      <c r="AJZ752" s="479"/>
      <c r="AKA752" s="479"/>
      <c r="AKB752" s="479"/>
      <c r="AKC752" s="479"/>
      <c r="AKD752" s="479"/>
      <c r="AKE752" s="479"/>
      <c r="AKF752" s="479"/>
      <c r="AKG752" s="479"/>
      <c r="AKH752" s="479"/>
      <c r="AKI752" s="479"/>
      <c r="AKJ752" s="479"/>
      <c r="AKK752" s="479"/>
      <c r="AKL752" s="479"/>
      <c r="AKM752" s="479"/>
      <c r="AKN752" s="479"/>
      <c r="AKO752" s="479"/>
      <c r="AKP752" s="479"/>
      <c r="AKQ752" s="479"/>
      <c r="AKR752" s="479"/>
      <c r="AKS752" s="479"/>
      <c r="AKT752" s="479"/>
      <c r="AKU752" s="479"/>
      <c r="AKV752" s="479"/>
      <c r="AKW752" s="479"/>
      <c r="AKX752" s="479"/>
      <c r="AKY752" s="479"/>
      <c r="AKZ752" s="479"/>
      <c r="ALA752" s="479"/>
      <c r="ALB752" s="479"/>
      <c r="ALC752" s="479"/>
      <c r="ALD752" s="479"/>
      <c r="ALE752" s="479"/>
      <c r="ALF752" s="479"/>
      <c r="ALG752" s="479"/>
      <c r="ALH752" s="479"/>
      <c r="ALI752" s="479"/>
      <c r="ALJ752" s="479"/>
      <c r="ALK752" s="479"/>
      <c r="ALL752" s="479"/>
      <c r="ALM752" s="479"/>
      <c r="ALN752" s="479"/>
      <c r="ALO752" s="479"/>
      <c r="ALP752" s="479"/>
      <c r="ALQ752" s="479"/>
      <c r="ALR752" s="479"/>
      <c r="ALS752" s="479"/>
      <c r="ALT752" s="479"/>
      <c r="ALU752" s="479"/>
      <c r="ALV752" s="479"/>
      <c r="ALW752" s="479"/>
      <c r="ALX752" s="479"/>
      <c r="ALY752" s="479"/>
      <c r="ALZ752" s="479"/>
      <c r="AMA752" s="479"/>
      <c r="AMB752" s="479"/>
      <c r="AMC752" s="479"/>
      <c r="AMD752" s="479"/>
      <c r="AME752" s="479"/>
      <c r="AMF752" s="479"/>
      <c r="AMG752" s="479"/>
      <c r="AMH752" s="479"/>
      <c r="AMI752" s="479"/>
      <c r="AMJ752" s="479"/>
      <c r="AMK752" s="479"/>
      <c r="AML752" s="479"/>
      <c r="AMM752" s="479"/>
      <c r="AMN752" s="479"/>
      <c r="AMO752" s="479"/>
      <c r="AMP752" s="479"/>
      <c r="AMQ752" s="479"/>
      <c r="AMR752" s="479"/>
      <c r="AMS752" s="479"/>
      <c r="AMT752" s="479"/>
      <c r="AMU752" s="479"/>
      <c r="AMV752" s="479"/>
      <c r="AMW752" s="479"/>
      <c r="AMX752" s="479"/>
      <c r="AMY752" s="479"/>
      <c r="AMZ752" s="479"/>
      <c r="ANA752" s="479"/>
      <c r="ANB752" s="479"/>
      <c r="ANC752" s="479"/>
      <c r="AND752" s="479"/>
      <c r="ANE752" s="479"/>
      <c r="ANF752" s="479"/>
      <c r="ANG752" s="479"/>
      <c r="ANH752" s="479"/>
      <c r="ANI752" s="479"/>
      <c r="ANJ752" s="479"/>
      <c r="ANK752" s="479"/>
      <c r="ANL752" s="479"/>
      <c r="ANM752" s="479"/>
      <c r="ANN752" s="479"/>
      <c r="ANO752" s="479"/>
      <c r="ANP752" s="479"/>
      <c r="ANQ752" s="479"/>
      <c r="ANR752" s="479"/>
      <c r="ANS752" s="479"/>
      <c r="ANT752" s="479"/>
      <c r="ANU752" s="479"/>
      <c r="ANV752" s="479"/>
      <c r="ANW752" s="479"/>
      <c r="ANX752" s="479"/>
      <c r="ANY752" s="479"/>
      <c r="ANZ752" s="479"/>
      <c r="AOA752" s="479"/>
      <c r="AOB752" s="479"/>
      <c r="AOC752" s="479"/>
      <c r="AOD752" s="479"/>
      <c r="AOE752" s="479"/>
      <c r="AOF752" s="479"/>
      <c r="AOG752" s="479"/>
      <c r="AOH752" s="479"/>
      <c r="AOI752" s="479"/>
      <c r="AOJ752" s="479"/>
      <c r="AOK752" s="479"/>
      <c r="AOL752" s="479"/>
      <c r="AOM752" s="479"/>
      <c r="AON752" s="479"/>
      <c r="AOO752" s="479"/>
      <c r="AOP752" s="479"/>
      <c r="AOQ752" s="479"/>
      <c r="AOR752" s="479"/>
      <c r="AOS752" s="479"/>
      <c r="AOT752" s="479"/>
      <c r="AOU752" s="479"/>
      <c r="AOV752" s="479"/>
      <c r="AOW752" s="479"/>
      <c r="AOX752" s="479"/>
      <c r="AOY752" s="479"/>
      <c r="AOZ752" s="479"/>
      <c r="APA752" s="479"/>
      <c r="APB752" s="479"/>
      <c r="APC752" s="479"/>
      <c r="APD752" s="479"/>
      <c r="APE752" s="479"/>
      <c r="APF752" s="479"/>
      <c r="APG752" s="479"/>
      <c r="APH752" s="479"/>
      <c r="API752" s="479"/>
      <c r="APJ752" s="479"/>
      <c r="APK752" s="479"/>
      <c r="APL752" s="479"/>
      <c r="APM752" s="479"/>
      <c r="APN752" s="479"/>
      <c r="APO752" s="479"/>
      <c r="APP752" s="479"/>
      <c r="APQ752" s="479"/>
      <c r="APR752" s="479"/>
      <c r="APS752" s="479"/>
      <c r="APT752" s="479"/>
      <c r="APU752" s="479"/>
      <c r="APV752" s="479"/>
      <c r="APW752" s="479"/>
      <c r="APX752" s="479"/>
      <c r="APY752" s="479"/>
      <c r="APZ752" s="479"/>
      <c r="AQA752" s="479"/>
      <c r="AQB752" s="479"/>
      <c r="AQC752" s="479"/>
      <c r="AQD752" s="479"/>
      <c r="AQE752" s="479"/>
      <c r="AQF752" s="479"/>
      <c r="AQG752" s="479"/>
      <c r="AQH752" s="479"/>
      <c r="AQI752" s="479"/>
      <c r="AQJ752" s="479"/>
      <c r="AQK752" s="479"/>
      <c r="AQL752" s="479"/>
      <c r="AQM752" s="479"/>
      <c r="AQN752" s="479"/>
      <c r="AQO752" s="479"/>
      <c r="AQP752" s="479"/>
      <c r="AQQ752" s="479"/>
      <c r="AQR752" s="479"/>
      <c r="AQS752" s="479"/>
      <c r="AQT752" s="479"/>
      <c r="AQU752" s="479"/>
      <c r="AQV752" s="479"/>
      <c r="AQW752" s="479"/>
      <c r="AQX752" s="479"/>
      <c r="AQY752" s="479"/>
      <c r="AQZ752" s="479"/>
      <c r="ARA752" s="479"/>
      <c r="ARB752" s="479"/>
      <c r="ARC752" s="479"/>
      <c r="ARD752" s="479"/>
      <c r="ARE752" s="479"/>
      <c r="ARF752" s="479"/>
      <c r="ARG752" s="479"/>
      <c r="ARH752" s="479"/>
      <c r="ARI752" s="479"/>
      <c r="ARJ752" s="479"/>
      <c r="ARK752" s="479"/>
      <c r="ARL752" s="479"/>
      <c r="ARM752" s="479"/>
      <c r="ARN752" s="479"/>
      <c r="ARO752" s="479"/>
      <c r="ARP752" s="479"/>
      <c r="ARQ752" s="479"/>
      <c r="ARR752" s="479"/>
      <c r="ARS752" s="479"/>
      <c r="ART752" s="479"/>
      <c r="ARU752" s="479"/>
      <c r="ARV752" s="479"/>
      <c r="ARW752" s="479"/>
      <c r="ARX752" s="479"/>
      <c r="ARY752" s="479"/>
      <c r="ARZ752" s="479"/>
      <c r="ASA752" s="479"/>
      <c r="ASB752" s="479"/>
      <c r="ASC752" s="479"/>
      <c r="ASD752" s="479"/>
      <c r="ASE752" s="479"/>
      <c r="ASF752" s="479"/>
      <c r="ASG752" s="479"/>
      <c r="ASH752" s="479"/>
      <c r="ASI752" s="479"/>
      <c r="ASJ752" s="479"/>
      <c r="ASK752" s="479"/>
      <c r="ASL752" s="479"/>
      <c r="ASM752" s="479"/>
      <c r="ASN752" s="479"/>
      <c r="ASO752" s="479"/>
      <c r="ASP752" s="479"/>
      <c r="ASQ752" s="479"/>
      <c r="ASR752" s="479"/>
      <c r="ASS752" s="479"/>
      <c r="AST752" s="479"/>
      <c r="ASU752" s="479"/>
      <c r="ASV752" s="479"/>
      <c r="ASW752" s="479"/>
      <c r="ASX752" s="479"/>
      <c r="ASY752" s="479"/>
      <c r="ASZ752" s="479"/>
      <c r="ATA752" s="479"/>
      <c r="ATB752" s="479"/>
      <c r="ATC752" s="479"/>
      <c r="ATD752" s="479"/>
      <c r="ATE752" s="479"/>
      <c r="ATF752" s="479"/>
      <c r="ATG752" s="479"/>
      <c r="ATH752" s="479"/>
      <c r="ATI752" s="479"/>
      <c r="ATJ752" s="479"/>
      <c r="ATK752" s="479"/>
      <c r="ATL752" s="479"/>
      <c r="ATM752" s="479"/>
      <c r="ATN752" s="479"/>
      <c r="ATO752" s="479"/>
      <c r="ATP752" s="479"/>
      <c r="ATQ752" s="479"/>
      <c r="ATR752" s="479"/>
      <c r="ATS752" s="479"/>
      <c r="ATT752" s="479"/>
      <c r="ATU752" s="479"/>
      <c r="ATV752" s="479"/>
      <c r="ATW752" s="479"/>
      <c r="ATX752" s="479"/>
      <c r="ATY752" s="479"/>
      <c r="ATZ752" s="479"/>
      <c r="AUA752" s="479"/>
      <c r="AUB752" s="479"/>
      <c r="AUC752" s="479"/>
      <c r="AUD752" s="479"/>
      <c r="AUE752" s="479"/>
      <c r="AUF752" s="479"/>
      <c r="AUG752" s="479"/>
      <c r="AUH752" s="479"/>
      <c r="AUI752" s="479"/>
      <c r="AUJ752" s="479"/>
      <c r="AUK752" s="479"/>
      <c r="AUL752" s="479"/>
      <c r="AUM752" s="479"/>
      <c r="AUN752" s="479"/>
      <c r="AUO752" s="479"/>
      <c r="AUP752" s="479"/>
      <c r="AUQ752" s="479"/>
      <c r="AUR752" s="479"/>
      <c r="AUS752" s="479"/>
      <c r="AUT752" s="479"/>
      <c r="AUU752" s="479"/>
      <c r="AUV752" s="479"/>
      <c r="AUW752" s="479"/>
      <c r="AUX752" s="479"/>
      <c r="AUY752" s="479"/>
      <c r="AUZ752" s="479"/>
      <c r="AVA752" s="479"/>
      <c r="AVB752" s="479"/>
      <c r="AVC752" s="479"/>
      <c r="AVD752" s="479"/>
      <c r="AVE752" s="479"/>
      <c r="AVF752" s="479"/>
      <c r="AVG752" s="479"/>
      <c r="AVH752" s="479"/>
      <c r="AVI752" s="479"/>
      <c r="AVJ752" s="479"/>
      <c r="AVK752" s="479"/>
      <c r="AVL752" s="479"/>
      <c r="AVM752" s="479"/>
      <c r="AVN752" s="479"/>
      <c r="AVO752" s="479"/>
      <c r="AVP752" s="479"/>
      <c r="AVQ752" s="479"/>
      <c r="AVR752" s="479"/>
      <c r="AVS752" s="479"/>
      <c r="AVT752" s="479"/>
      <c r="AVU752" s="479"/>
      <c r="AVV752" s="479"/>
      <c r="AVW752" s="479"/>
      <c r="AVX752" s="479"/>
      <c r="AVY752" s="479"/>
      <c r="AVZ752" s="479"/>
      <c r="AWA752" s="479"/>
      <c r="AWB752" s="479"/>
      <c r="AWC752" s="479"/>
      <c r="AWD752" s="479"/>
      <c r="AWE752" s="479"/>
      <c r="AWF752" s="479"/>
      <c r="AWG752" s="479"/>
      <c r="AWH752" s="479"/>
      <c r="AWI752" s="479"/>
      <c r="AWJ752" s="479"/>
      <c r="AWK752" s="479"/>
      <c r="AWL752" s="479"/>
      <c r="AWM752" s="479"/>
      <c r="AWN752" s="479"/>
      <c r="AWO752" s="479"/>
      <c r="AWP752" s="479"/>
      <c r="AWQ752" s="479"/>
      <c r="AWR752" s="479"/>
      <c r="AWS752" s="479"/>
      <c r="AWT752" s="479"/>
      <c r="AWU752" s="479"/>
      <c r="AWV752" s="479"/>
      <c r="AWW752" s="479"/>
      <c r="AWX752" s="479"/>
      <c r="AWY752" s="479"/>
      <c r="AWZ752" s="479"/>
      <c r="AXA752" s="479"/>
      <c r="AXB752" s="479"/>
      <c r="AXC752" s="479"/>
      <c r="AXD752" s="479"/>
      <c r="AXE752" s="479"/>
      <c r="AXF752" s="479"/>
      <c r="AXG752" s="479"/>
      <c r="AXH752" s="479"/>
      <c r="AXI752" s="479"/>
      <c r="AXJ752" s="479"/>
      <c r="AXK752" s="479"/>
      <c r="AXL752" s="479"/>
      <c r="AXM752" s="479"/>
      <c r="AXN752" s="479"/>
      <c r="AXO752" s="479"/>
      <c r="AXP752" s="479"/>
      <c r="AXQ752" s="479"/>
      <c r="AXR752" s="479"/>
      <c r="AXS752" s="479"/>
      <c r="AXT752" s="479"/>
      <c r="AXU752" s="479"/>
      <c r="AXV752" s="479"/>
      <c r="AXW752" s="479"/>
      <c r="AXX752" s="479"/>
      <c r="AXY752" s="479"/>
      <c r="AXZ752" s="479"/>
      <c r="AYA752" s="479"/>
      <c r="AYB752" s="479"/>
      <c r="AYC752" s="479"/>
      <c r="AYD752" s="479"/>
      <c r="AYE752" s="479"/>
      <c r="AYF752" s="479"/>
      <c r="AYG752" s="479"/>
      <c r="AYH752" s="479"/>
      <c r="AYI752" s="479"/>
      <c r="AYJ752" s="479"/>
      <c r="AYK752" s="479"/>
      <c r="AYL752" s="479"/>
      <c r="AYM752" s="479"/>
      <c r="AYN752" s="479"/>
      <c r="AYO752" s="479"/>
      <c r="AYP752" s="479"/>
      <c r="AYQ752" s="479"/>
      <c r="AYR752" s="479"/>
      <c r="AYS752" s="479"/>
      <c r="AYT752" s="479"/>
      <c r="AYU752" s="479"/>
      <c r="AYV752" s="479"/>
      <c r="AYW752" s="479"/>
      <c r="AYX752" s="479"/>
      <c r="AYY752" s="479"/>
      <c r="AYZ752" s="479"/>
      <c r="AZA752" s="479"/>
      <c r="AZB752" s="479"/>
      <c r="AZC752" s="479"/>
      <c r="AZD752" s="479"/>
      <c r="AZE752" s="479"/>
      <c r="AZF752" s="479"/>
      <c r="AZG752" s="479"/>
      <c r="AZH752" s="479"/>
      <c r="AZI752" s="479"/>
      <c r="AZJ752" s="479"/>
      <c r="AZK752" s="479"/>
      <c r="AZL752" s="479"/>
      <c r="AZM752" s="479"/>
      <c r="AZN752" s="479"/>
      <c r="AZO752" s="479"/>
      <c r="AZP752" s="479"/>
      <c r="AZQ752" s="479"/>
      <c r="AZR752" s="479"/>
      <c r="AZS752" s="479"/>
      <c r="AZT752" s="479"/>
      <c r="AZU752" s="479"/>
      <c r="AZV752" s="479"/>
      <c r="AZW752" s="479"/>
      <c r="AZX752" s="479"/>
      <c r="AZY752" s="479"/>
      <c r="AZZ752" s="479"/>
      <c r="BAA752" s="479"/>
      <c r="BAB752" s="479"/>
      <c r="BAC752" s="479"/>
      <c r="BAD752" s="479"/>
      <c r="BAE752" s="479"/>
      <c r="BAF752" s="479"/>
      <c r="BAG752" s="479"/>
      <c r="BAH752" s="479"/>
      <c r="BAI752" s="479"/>
      <c r="BAJ752" s="479"/>
      <c r="BAK752" s="479"/>
      <c r="BAL752" s="479"/>
      <c r="BAM752" s="479"/>
      <c r="BAN752" s="479"/>
      <c r="BAO752" s="479"/>
      <c r="BAP752" s="479"/>
      <c r="BAQ752" s="479"/>
      <c r="BAR752" s="479"/>
      <c r="BAS752" s="479"/>
      <c r="BAT752" s="479"/>
      <c r="BAU752" s="479"/>
      <c r="BAV752" s="479"/>
      <c r="BAW752" s="479"/>
      <c r="BAX752" s="479"/>
      <c r="BAY752" s="479"/>
      <c r="BAZ752" s="479"/>
      <c r="BBA752" s="479"/>
      <c r="BBB752" s="479"/>
      <c r="BBC752" s="479"/>
      <c r="BBD752" s="479"/>
      <c r="BBE752" s="479"/>
      <c r="BBF752" s="479"/>
      <c r="BBG752" s="479"/>
      <c r="BBH752" s="479"/>
      <c r="BBI752" s="479"/>
      <c r="BBJ752" s="479"/>
      <c r="BBK752" s="479"/>
      <c r="BBL752" s="479"/>
      <c r="BBM752" s="479"/>
      <c r="BBN752" s="479"/>
      <c r="BBO752" s="479"/>
      <c r="BBP752" s="479"/>
      <c r="BBQ752" s="479"/>
      <c r="BBR752" s="479"/>
      <c r="BBS752" s="479"/>
      <c r="BBT752" s="479"/>
      <c r="BBU752" s="479"/>
      <c r="BBV752" s="479"/>
      <c r="BBW752" s="479"/>
      <c r="BBX752" s="479"/>
      <c r="BBY752" s="479"/>
      <c r="BBZ752" s="479"/>
      <c r="BCA752" s="479"/>
      <c r="BCB752" s="479"/>
      <c r="BCC752" s="479"/>
      <c r="BCD752" s="479"/>
      <c r="BCE752" s="479"/>
      <c r="BCF752" s="479"/>
      <c r="BCG752" s="479"/>
      <c r="BCH752" s="479"/>
      <c r="BCI752" s="479"/>
      <c r="BCJ752" s="479"/>
      <c r="BCK752" s="479"/>
      <c r="BCL752" s="479"/>
      <c r="BCM752" s="479"/>
      <c r="BCN752" s="479"/>
      <c r="BCO752" s="479"/>
      <c r="BCP752" s="479"/>
      <c r="BCQ752" s="479"/>
      <c r="BCR752" s="479"/>
      <c r="BCS752" s="479"/>
      <c r="BCT752" s="479"/>
      <c r="BCU752" s="479"/>
      <c r="BCV752" s="479"/>
      <c r="BCW752" s="479"/>
      <c r="BCX752" s="479"/>
      <c r="BCY752" s="479"/>
      <c r="BCZ752" s="479"/>
      <c r="BDA752" s="479"/>
      <c r="BDB752" s="479"/>
      <c r="BDC752" s="479"/>
      <c r="BDD752" s="479"/>
      <c r="BDE752" s="479"/>
      <c r="BDF752" s="479"/>
      <c r="BDG752" s="479"/>
      <c r="BDH752" s="479"/>
      <c r="BDI752" s="479"/>
      <c r="BDJ752" s="479"/>
      <c r="BDK752" s="479"/>
      <c r="BDL752" s="479"/>
      <c r="BDM752" s="479"/>
      <c r="BDN752" s="479"/>
      <c r="BDO752" s="479"/>
      <c r="BDP752" s="479"/>
      <c r="BDQ752" s="479"/>
      <c r="BDR752" s="479"/>
      <c r="BDS752" s="479"/>
      <c r="BDT752" s="479"/>
      <c r="BDU752" s="479"/>
      <c r="BDV752" s="479"/>
      <c r="BDW752" s="479"/>
      <c r="BDX752" s="479"/>
      <c r="BDY752" s="479"/>
      <c r="BDZ752" s="479"/>
      <c r="BEA752" s="479"/>
      <c r="BEB752" s="479"/>
      <c r="BEC752" s="479"/>
      <c r="BED752" s="479"/>
      <c r="BEE752" s="479"/>
      <c r="BEF752" s="479"/>
      <c r="BEG752" s="479"/>
      <c r="BEH752" s="479"/>
      <c r="BEI752" s="479"/>
      <c r="BEJ752" s="479"/>
      <c r="BEK752" s="479"/>
      <c r="BEL752" s="479"/>
      <c r="BEM752" s="479"/>
      <c r="BEN752" s="479"/>
      <c r="BEO752" s="479"/>
      <c r="BEP752" s="479"/>
      <c r="BEQ752" s="479"/>
      <c r="BER752" s="479"/>
      <c r="BES752" s="479"/>
      <c r="BET752" s="479"/>
      <c r="BEU752" s="479"/>
      <c r="BEV752" s="479"/>
      <c r="BEW752" s="479"/>
      <c r="BEX752" s="479"/>
      <c r="BEY752" s="479"/>
      <c r="BEZ752" s="479"/>
      <c r="BFA752" s="479"/>
      <c r="BFB752" s="479"/>
      <c r="BFC752" s="479"/>
      <c r="BFD752" s="479"/>
      <c r="BFE752" s="479"/>
      <c r="BFF752" s="479"/>
      <c r="BFG752" s="479"/>
      <c r="BFH752" s="479"/>
      <c r="BFI752" s="479"/>
      <c r="BFJ752" s="479"/>
      <c r="BFK752" s="479"/>
      <c r="BFL752" s="479"/>
      <c r="BFM752" s="479"/>
      <c r="BFN752" s="479"/>
      <c r="BFO752" s="479"/>
      <c r="BFP752" s="479"/>
      <c r="BFQ752" s="479"/>
      <c r="BFR752" s="479"/>
      <c r="BFS752" s="479"/>
      <c r="BFT752" s="479"/>
      <c r="BFU752" s="479"/>
      <c r="BFV752" s="479"/>
      <c r="BFW752" s="479"/>
      <c r="BFX752" s="479"/>
      <c r="BFY752" s="479"/>
      <c r="BFZ752" s="479"/>
      <c r="BGA752" s="479"/>
      <c r="BGB752" s="479"/>
      <c r="BGC752" s="479"/>
      <c r="BGD752" s="479"/>
      <c r="BGE752" s="479"/>
      <c r="BGF752" s="479"/>
      <c r="BGG752" s="479"/>
      <c r="BGH752" s="479"/>
      <c r="BGI752" s="479"/>
      <c r="BGJ752" s="479"/>
      <c r="BGK752" s="479"/>
      <c r="BGL752" s="479"/>
      <c r="BGM752" s="479"/>
      <c r="BGN752" s="479"/>
      <c r="BGO752" s="479"/>
      <c r="BGP752" s="479"/>
      <c r="BGQ752" s="479"/>
      <c r="BGR752" s="479"/>
      <c r="BGS752" s="479"/>
      <c r="BGT752" s="479"/>
      <c r="BGU752" s="479"/>
      <c r="BGV752" s="479"/>
      <c r="BGW752" s="479"/>
      <c r="BGX752" s="479"/>
      <c r="BGY752" s="479"/>
      <c r="BGZ752" s="479"/>
      <c r="BHA752" s="479"/>
      <c r="BHB752" s="479"/>
      <c r="BHC752" s="479"/>
      <c r="BHD752" s="479"/>
      <c r="BHE752" s="479"/>
      <c r="BHF752" s="479"/>
      <c r="BHG752" s="479"/>
      <c r="BHH752" s="479"/>
      <c r="BHI752" s="479"/>
      <c r="BHJ752" s="479"/>
      <c r="BHK752" s="479"/>
      <c r="BHL752" s="479"/>
      <c r="BHM752" s="479"/>
      <c r="BHN752" s="479"/>
      <c r="BHO752" s="479"/>
      <c r="BHP752" s="479"/>
      <c r="BHQ752" s="479"/>
      <c r="BHR752" s="479"/>
      <c r="BHS752" s="479"/>
      <c r="BHT752" s="479"/>
      <c r="BHU752" s="479"/>
      <c r="BHV752" s="479"/>
      <c r="BHW752" s="479"/>
      <c r="BHX752" s="479"/>
      <c r="BHY752" s="479"/>
      <c r="BHZ752" s="479"/>
      <c r="BIA752" s="479"/>
      <c r="BIB752" s="479"/>
      <c r="BIC752" s="479"/>
      <c r="BID752" s="479"/>
      <c r="BIE752" s="479"/>
      <c r="BIF752" s="479"/>
      <c r="BIG752" s="479"/>
      <c r="BIH752" s="479"/>
      <c r="BII752" s="479"/>
      <c r="BIJ752" s="479"/>
      <c r="BIK752" s="479"/>
      <c r="BIL752" s="479"/>
      <c r="BIM752" s="479"/>
      <c r="BIN752" s="479"/>
      <c r="BIO752" s="479"/>
      <c r="BIP752" s="479"/>
      <c r="BIQ752" s="479"/>
      <c r="BIR752" s="479"/>
      <c r="BIS752" s="479"/>
      <c r="BIT752" s="479"/>
      <c r="BIU752" s="479"/>
      <c r="BIV752" s="479"/>
      <c r="BIW752" s="479"/>
      <c r="BIX752" s="479"/>
      <c r="BIY752" s="479"/>
      <c r="BIZ752" s="479"/>
      <c r="BJA752" s="479"/>
      <c r="BJB752" s="479"/>
      <c r="BJC752" s="479"/>
      <c r="BJD752" s="479"/>
      <c r="BJE752" s="479"/>
      <c r="BJF752" s="479"/>
      <c r="BJG752" s="479"/>
      <c r="BJH752" s="479"/>
      <c r="BJI752" s="479"/>
      <c r="BJJ752" s="479"/>
      <c r="BJK752" s="479"/>
      <c r="BJL752" s="479"/>
      <c r="BJM752" s="479"/>
      <c r="BJN752" s="479"/>
      <c r="BJO752" s="479"/>
      <c r="BJP752" s="479"/>
      <c r="BJQ752" s="479"/>
      <c r="BJR752" s="479"/>
      <c r="BJS752" s="479"/>
      <c r="BJT752" s="479"/>
      <c r="BJU752" s="479"/>
      <c r="BJV752" s="479"/>
      <c r="BJW752" s="479"/>
      <c r="BJX752" s="479"/>
      <c r="BJY752" s="479"/>
      <c r="BJZ752" s="479"/>
      <c r="BKA752" s="479"/>
      <c r="BKB752" s="479"/>
      <c r="BKC752" s="479"/>
      <c r="BKD752" s="479"/>
      <c r="BKE752" s="479"/>
      <c r="BKF752" s="479"/>
      <c r="BKG752" s="479"/>
      <c r="BKH752" s="479"/>
      <c r="BKI752" s="479"/>
      <c r="BKJ752" s="479"/>
      <c r="BKK752" s="479"/>
      <c r="BKL752" s="479"/>
      <c r="BKM752" s="479"/>
      <c r="BKN752" s="479"/>
      <c r="BKO752" s="479"/>
      <c r="BKP752" s="479"/>
      <c r="BKQ752" s="479"/>
      <c r="BKR752" s="479"/>
      <c r="BKS752" s="479"/>
      <c r="BKT752" s="479"/>
      <c r="BKU752" s="479"/>
      <c r="BKV752" s="479"/>
      <c r="BKW752" s="479"/>
      <c r="BKX752" s="479"/>
      <c r="BKY752" s="479"/>
      <c r="BKZ752" s="479"/>
      <c r="BLA752" s="479"/>
      <c r="BLB752" s="479"/>
      <c r="BLC752" s="479"/>
      <c r="BLD752" s="479"/>
      <c r="BLE752" s="479"/>
      <c r="BLF752" s="479"/>
      <c r="BLG752" s="479"/>
      <c r="BLH752" s="479"/>
      <c r="BLI752" s="479"/>
      <c r="BLJ752" s="479"/>
      <c r="BLK752" s="479"/>
      <c r="BLL752" s="479"/>
      <c r="BLM752" s="479"/>
      <c r="BLN752" s="479"/>
      <c r="BLO752" s="479"/>
      <c r="BLP752" s="479"/>
      <c r="BLQ752" s="479"/>
      <c r="BLR752" s="479"/>
      <c r="BLS752" s="479"/>
      <c r="BLT752" s="479"/>
      <c r="BLU752" s="479"/>
      <c r="BLV752" s="479"/>
      <c r="BLW752" s="479"/>
      <c r="BLX752" s="479"/>
      <c r="BLY752" s="479"/>
      <c r="BLZ752" s="479"/>
      <c r="BMA752" s="479"/>
      <c r="BMB752" s="479"/>
      <c r="BMC752" s="479"/>
      <c r="BMD752" s="479"/>
      <c r="BME752" s="479"/>
      <c r="BMF752" s="479"/>
      <c r="BMG752" s="479"/>
      <c r="BMH752" s="479"/>
      <c r="BMI752" s="479"/>
      <c r="BMJ752" s="479"/>
      <c r="BMK752" s="479"/>
      <c r="BML752" s="479"/>
      <c r="BMM752" s="479"/>
      <c r="BMN752" s="479"/>
      <c r="BMO752" s="479"/>
      <c r="BMP752" s="479"/>
      <c r="BMQ752" s="479"/>
      <c r="BMR752" s="479"/>
      <c r="BMS752" s="479"/>
      <c r="BMT752" s="479"/>
      <c r="BMU752" s="479"/>
      <c r="BMV752" s="479"/>
      <c r="BMW752" s="479"/>
      <c r="BMX752" s="479"/>
      <c r="BMY752" s="479"/>
      <c r="BMZ752" s="479"/>
      <c r="BNA752" s="479"/>
      <c r="BNB752" s="479"/>
      <c r="BNC752" s="479"/>
      <c r="BND752" s="479"/>
      <c r="BNE752" s="479"/>
      <c r="BNF752" s="479"/>
      <c r="BNG752" s="479"/>
      <c r="BNH752" s="479"/>
      <c r="BNI752" s="479"/>
      <c r="BNJ752" s="479"/>
      <c r="BNK752" s="479"/>
      <c r="BNL752" s="479"/>
      <c r="BNM752" s="479"/>
      <c r="BNN752" s="479"/>
      <c r="BNO752" s="479"/>
      <c r="BNP752" s="479"/>
      <c r="BNQ752" s="479"/>
      <c r="BNR752" s="479"/>
      <c r="BNS752" s="479"/>
      <c r="BNT752" s="479"/>
      <c r="BNU752" s="479"/>
      <c r="BNV752" s="479"/>
      <c r="BNW752" s="479"/>
      <c r="BNX752" s="479"/>
      <c r="BNY752" s="479"/>
      <c r="BNZ752" s="479"/>
      <c r="BOA752" s="479"/>
      <c r="BOB752" s="479"/>
      <c r="BOC752" s="479"/>
      <c r="BOD752" s="479"/>
      <c r="BOE752" s="479"/>
      <c r="BOF752" s="479"/>
      <c r="BOG752" s="479"/>
      <c r="BOH752" s="479"/>
      <c r="BOI752" s="479"/>
      <c r="BOJ752" s="479"/>
      <c r="BOK752" s="479"/>
      <c r="BOL752" s="479"/>
      <c r="BOM752" s="479"/>
      <c r="BON752" s="479"/>
      <c r="BOO752" s="479"/>
      <c r="BOP752" s="479"/>
      <c r="BOQ752" s="479"/>
      <c r="BOR752" s="479"/>
      <c r="BOS752" s="479"/>
      <c r="BOT752" s="479"/>
      <c r="BOU752" s="479"/>
      <c r="BOV752" s="479"/>
      <c r="BOW752" s="479"/>
      <c r="BOX752" s="479"/>
      <c r="BOY752" s="479"/>
      <c r="BOZ752" s="479"/>
      <c r="BPA752" s="479"/>
      <c r="BPB752" s="479"/>
      <c r="BPC752" s="479"/>
      <c r="BPD752" s="479"/>
      <c r="BPE752" s="479"/>
      <c r="BPF752" s="479"/>
      <c r="BPG752" s="479"/>
      <c r="BPH752" s="479"/>
      <c r="BPI752" s="479"/>
      <c r="BPJ752" s="479"/>
      <c r="BPK752" s="479"/>
      <c r="BPL752" s="479"/>
      <c r="BPM752" s="479"/>
      <c r="BPN752" s="479"/>
      <c r="BPO752" s="479"/>
      <c r="BPP752" s="479"/>
      <c r="BPQ752" s="479"/>
      <c r="BPR752" s="479"/>
      <c r="BPS752" s="479"/>
      <c r="BPT752" s="479"/>
      <c r="BPU752" s="479"/>
      <c r="BPV752" s="479"/>
      <c r="BPW752" s="479"/>
      <c r="BPX752" s="479"/>
      <c r="BPY752" s="479"/>
      <c r="BPZ752" s="479"/>
      <c r="BQA752" s="479"/>
      <c r="BQB752" s="479"/>
      <c r="BQC752" s="479"/>
      <c r="BQD752" s="479"/>
      <c r="BQE752" s="479"/>
      <c r="BQF752" s="479"/>
      <c r="BQG752" s="479"/>
      <c r="BQH752" s="479"/>
      <c r="BQI752" s="479"/>
      <c r="BQJ752" s="479"/>
      <c r="BQK752" s="479"/>
      <c r="BQL752" s="479"/>
      <c r="BQM752" s="479"/>
      <c r="BQN752" s="479"/>
      <c r="BQO752" s="479"/>
      <c r="BQP752" s="479"/>
      <c r="BQQ752" s="479"/>
      <c r="BQR752" s="479"/>
      <c r="BQS752" s="479"/>
      <c r="BQT752" s="479"/>
      <c r="BQU752" s="479"/>
      <c r="BQV752" s="479"/>
      <c r="BQW752" s="479"/>
      <c r="BQX752" s="479"/>
      <c r="BQY752" s="479"/>
      <c r="BQZ752" s="479"/>
      <c r="BRA752" s="479"/>
      <c r="BRB752" s="479"/>
      <c r="BRC752" s="479"/>
      <c r="BRD752" s="479"/>
      <c r="BRE752" s="479"/>
      <c r="BRF752" s="479"/>
      <c r="BRG752" s="479"/>
      <c r="BRH752" s="479"/>
      <c r="BRI752" s="479"/>
      <c r="BRJ752" s="479"/>
      <c r="BRK752" s="479"/>
      <c r="BRL752" s="479"/>
      <c r="BRM752" s="479"/>
      <c r="BRN752" s="479"/>
      <c r="BRO752" s="479"/>
      <c r="BRP752" s="479"/>
      <c r="BRQ752" s="479"/>
      <c r="BRR752" s="479"/>
      <c r="BRS752" s="479"/>
      <c r="BRT752" s="479"/>
      <c r="BRU752" s="479"/>
      <c r="BRV752" s="479"/>
      <c r="BRW752" s="479"/>
      <c r="BRX752" s="479"/>
      <c r="BRY752" s="479"/>
      <c r="BRZ752" s="479"/>
      <c r="BSA752" s="479"/>
      <c r="BSB752" s="479"/>
      <c r="BSC752" s="479"/>
      <c r="BSD752" s="479"/>
      <c r="BSE752" s="479"/>
      <c r="BSF752" s="479"/>
      <c r="BSG752" s="479"/>
      <c r="BSH752" s="479"/>
      <c r="BSI752" s="479"/>
      <c r="BSJ752" s="479"/>
      <c r="BSK752" s="479"/>
      <c r="BSL752" s="479"/>
      <c r="BSM752" s="479"/>
      <c r="BSN752" s="479"/>
      <c r="BSO752" s="479"/>
      <c r="BSP752" s="479"/>
      <c r="BSQ752" s="479"/>
      <c r="BSR752" s="479"/>
      <c r="BSS752" s="479"/>
      <c r="BST752" s="479"/>
      <c r="BSU752" s="479"/>
      <c r="BSV752" s="479"/>
      <c r="BSW752" s="479"/>
      <c r="BSX752" s="479"/>
      <c r="BSY752" s="479"/>
      <c r="BSZ752" s="479"/>
      <c r="BTA752" s="479"/>
      <c r="BTB752" s="479"/>
      <c r="BTC752" s="479"/>
      <c r="BTD752" s="479"/>
      <c r="BTE752" s="479"/>
      <c r="BTF752" s="479"/>
      <c r="BTG752" s="479"/>
      <c r="BTH752" s="479"/>
      <c r="BTI752" s="479"/>
      <c r="BTJ752" s="479"/>
      <c r="BTK752" s="479"/>
      <c r="BTL752" s="479"/>
      <c r="BTM752" s="479"/>
      <c r="BTN752" s="479"/>
      <c r="BTO752" s="479"/>
      <c r="BTP752" s="479"/>
      <c r="BTQ752" s="479"/>
      <c r="BTR752" s="479"/>
      <c r="BTS752" s="479"/>
      <c r="BTT752" s="479"/>
      <c r="BTU752" s="479"/>
      <c r="BTV752" s="479"/>
      <c r="BTW752" s="479"/>
      <c r="BTX752" s="479"/>
      <c r="BTY752" s="479"/>
      <c r="BTZ752" s="479"/>
      <c r="BUA752" s="479"/>
      <c r="BUB752" s="479"/>
      <c r="BUC752" s="479"/>
      <c r="BUD752" s="479"/>
      <c r="BUE752" s="479"/>
      <c r="BUF752" s="479"/>
      <c r="BUG752" s="479"/>
      <c r="BUH752" s="479"/>
      <c r="BUI752" s="479"/>
      <c r="BUJ752" s="479"/>
      <c r="BUK752" s="479"/>
      <c r="BUL752" s="479"/>
      <c r="BUM752" s="479"/>
      <c r="BUN752" s="479"/>
      <c r="BUO752" s="479"/>
      <c r="BUP752" s="479"/>
      <c r="BUQ752" s="479"/>
      <c r="BUR752" s="479"/>
      <c r="BUS752" s="479"/>
      <c r="BUT752" s="479"/>
      <c r="BUU752" s="479"/>
      <c r="BUV752" s="479"/>
      <c r="BUW752" s="479"/>
      <c r="BUX752" s="479"/>
      <c r="BUY752" s="479"/>
      <c r="BUZ752" s="479"/>
      <c r="BVA752" s="479"/>
      <c r="BVB752" s="479"/>
      <c r="BVC752" s="479"/>
      <c r="BVD752" s="479"/>
      <c r="BVE752" s="479"/>
      <c r="BVF752" s="479"/>
      <c r="BVG752" s="479"/>
      <c r="BVH752" s="479"/>
      <c r="BVI752" s="479"/>
      <c r="BVJ752" s="479"/>
      <c r="BVK752" s="479"/>
      <c r="BVL752" s="479"/>
      <c r="BVM752" s="479"/>
      <c r="BVN752" s="479"/>
      <c r="BVO752" s="479"/>
      <c r="BVP752" s="479"/>
      <c r="BVQ752" s="479"/>
      <c r="BVR752" s="479"/>
      <c r="BVS752" s="479"/>
      <c r="BVT752" s="479"/>
      <c r="BVU752" s="479"/>
      <c r="BVV752" s="479"/>
      <c r="BVW752" s="479"/>
      <c r="BVX752" s="479"/>
      <c r="BVY752" s="479"/>
      <c r="BVZ752" s="479"/>
      <c r="BWA752" s="479"/>
      <c r="BWB752" s="479"/>
      <c r="BWC752" s="479"/>
      <c r="BWD752" s="479"/>
      <c r="BWE752" s="479"/>
      <c r="BWF752" s="479"/>
      <c r="BWG752" s="479"/>
      <c r="BWH752" s="479"/>
      <c r="BWI752" s="479"/>
      <c r="BWJ752" s="479"/>
      <c r="BWK752" s="479"/>
      <c r="BWL752" s="479"/>
      <c r="BWM752" s="479"/>
      <c r="BWN752" s="479"/>
      <c r="BWO752" s="479"/>
      <c r="BWP752" s="479"/>
      <c r="BWQ752" s="479"/>
      <c r="BWR752" s="479"/>
      <c r="BWS752" s="479"/>
      <c r="BWT752" s="479"/>
      <c r="BWU752" s="479"/>
      <c r="BWV752" s="479"/>
      <c r="BWW752" s="479"/>
      <c r="BWX752" s="479"/>
      <c r="BWY752" s="479"/>
      <c r="BWZ752" s="479"/>
      <c r="BXA752" s="479"/>
      <c r="BXB752" s="479"/>
      <c r="BXC752" s="479"/>
      <c r="BXD752" s="479"/>
      <c r="BXE752" s="479"/>
      <c r="BXF752" s="479"/>
      <c r="BXG752" s="479"/>
      <c r="BXH752" s="479"/>
      <c r="BXI752" s="479"/>
      <c r="BXJ752" s="479"/>
      <c r="BXK752" s="479"/>
      <c r="BXL752" s="479"/>
      <c r="BXM752" s="479"/>
      <c r="BXN752" s="479"/>
      <c r="BXO752" s="479"/>
      <c r="BXP752" s="479"/>
      <c r="BXQ752" s="479"/>
      <c r="BXR752" s="479"/>
      <c r="BXS752" s="479"/>
      <c r="BXT752" s="479"/>
      <c r="BXU752" s="479"/>
      <c r="BXV752" s="479"/>
      <c r="BXW752" s="479"/>
      <c r="BXX752" s="479"/>
      <c r="BXY752" s="479"/>
      <c r="BXZ752" s="479"/>
      <c r="BYA752" s="479"/>
      <c r="BYB752" s="479"/>
      <c r="BYC752" s="479"/>
      <c r="BYD752" s="479"/>
      <c r="BYE752" s="479"/>
      <c r="BYF752" s="479"/>
      <c r="BYG752" s="479"/>
      <c r="BYH752" s="479"/>
      <c r="BYI752" s="479"/>
      <c r="BYJ752" s="479"/>
      <c r="BYK752" s="479"/>
      <c r="BYL752" s="479"/>
      <c r="BYM752" s="479"/>
      <c r="BYN752" s="479"/>
      <c r="BYO752" s="479"/>
      <c r="BYP752" s="479"/>
      <c r="BYQ752" s="479"/>
      <c r="BYR752" s="479"/>
      <c r="BYS752" s="479"/>
      <c r="BYT752" s="479"/>
      <c r="BYU752" s="479"/>
      <c r="BYV752" s="479"/>
      <c r="BYW752" s="479"/>
      <c r="BYX752" s="479"/>
      <c r="BYY752" s="479"/>
      <c r="BYZ752" s="479"/>
      <c r="BZA752" s="479"/>
      <c r="BZB752" s="479"/>
      <c r="BZC752" s="479"/>
      <c r="BZD752" s="479"/>
      <c r="BZE752" s="479"/>
      <c r="BZF752" s="479"/>
      <c r="BZG752" s="479"/>
      <c r="BZH752" s="479"/>
      <c r="BZI752" s="479"/>
      <c r="BZJ752" s="479"/>
      <c r="BZK752" s="479"/>
      <c r="BZL752" s="479"/>
      <c r="BZM752" s="479"/>
      <c r="BZN752" s="479"/>
      <c r="BZO752" s="479"/>
      <c r="BZP752" s="479"/>
      <c r="BZQ752" s="479"/>
      <c r="BZR752" s="479"/>
      <c r="BZS752" s="479"/>
      <c r="BZT752" s="479"/>
      <c r="BZU752" s="479"/>
      <c r="BZV752" s="479"/>
      <c r="BZW752" s="479"/>
      <c r="BZX752" s="479"/>
      <c r="BZY752" s="479"/>
      <c r="BZZ752" s="479"/>
      <c r="CAA752" s="479"/>
      <c r="CAB752" s="479"/>
      <c r="CAC752" s="479"/>
      <c r="CAD752" s="479"/>
      <c r="CAE752" s="479"/>
      <c r="CAF752" s="479"/>
      <c r="CAG752" s="479"/>
      <c r="CAH752" s="479"/>
      <c r="CAI752" s="479"/>
      <c r="CAJ752" s="479"/>
      <c r="CAK752" s="479"/>
      <c r="CAL752" s="479"/>
      <c r="CAM752" s="479"/>
      <c r="CAN752" s="479"/>
      <c r="CAO752" s="479"/>
      <c r="CAP752" s="479"/>
      <c r="CAQ752" s="479"/>
      <c r="CAR752" s="479"/>
      <c r="CAS752" s="479"/>
      <c r="CAT752" s="479"/>
      <c r="CAU752" s="479"/>
      <c r="CAV752" s="479"/>
      <c r="CAW752" s="479"/>
      <c r="CAX752" s="479"/>
      <c r="CAY752" s="479"/>
      <c r="CAZ752" s="479"/>
      <c r="CBA752" s="479"/>
      <c r="CBB752" s="479"/>
      <c r="CBC752" s="479"/>
      <c r="CBD752" s="479"/>
      <c r="CBE752" s="479"/>
      <c r="CBF752" s="479"/>
      <c r="CBG752" s="479"/>
      <c r="CBH752" s="479"/>
      <c r="CBI752" s="479"/>
      <c r="CBJ752" s="479"/>
      <c r="CBK752" s="479"/>
      <c r="CBL752" s="479"/>
      <c r="CBM752" s="479"/>
      <c r="CBN752" s="479"/>
      <c r="CBO752" s="479"/>
      <c r="CBP752" s="479"/>
      <c r="CBQ752" s="479"/>
      <c r="CBR752" s="479"/>
      <c r="CBS752" s="479"/>
      <c r="CBT752" s="479"/>
      <c r="CBU752" s="479"/>
      <c r="CBV752" s="479"/>
      <c r="CBW752" s="479"/>
      <c r="CBX752" s="479"/>
      <c r="CBY752" s="479"/>
      <c r="CBZ752" s="479"/>
      <c r="CCA752" s="479"/>
      <c r="CCB752" s="479"/>
      <c r="CCC752" s="479"/>
      <c r="CCD752" s="479"/>
      <c r="CCE752" s="479"/>
      <c r="CCF752" s="479"/>
      <c r="CCG752" s="479"/>
      <c r="CCH752" s="479"/>
      <c r="CCI752" s="479"/>
      <c r="CCJ752" s="479"/>
      <c r="CCK752" s="479"/>
      <c r="CCL752" s="479"/>
      <c r="CCM752" s="479"/>
      <c r="CCN752" s="479"/>
      <c r="CCO752" s="479"/>
      <c r="CCP752" s="479"/>
      <c r="CCQ752" s="479"/>
      <c r="CCR752" s="479"/>
      <c r="CCS752" s="479"/>
      <c r="CCT752" s="479"/>
      <c r="CCU752" s="479"/>
      <c r="CCV752" s="479"/>
      <c r="CCW752" s="479"/>
      <c r="CCX752" s="479"/>
      <c r="CCY752" s="479"/>
      <c r="CCZ752" s="479"/>
      <c r="CDA752" s="479"/>
      <c r="CDB752" s="479"/>
      <c r="CDC752" s="479"/>
      <c r="CDD752" s="479"/>
      <c r="CDE752" s="479"/>
      <c r="CDF752" s="479"/>
      <c r="CDG752" s="479"/>
      <c r="CDH752" s="479"/>
      <c r="CDI752" s="479"/>
      <c r="CDJ752" s="479"/>
      <c r="CDK752" s="479"/>
      <c r="CDL752" s="479"/>
      <c r="CDM752" s="479"/>
      <c r="CDN752" s="479"/>
      <c r="CDO752" s="479"/>
      <c r="CDP752" s="479"/>
      <c r="CDQ752" s="479"/>
      <c r="CDR752" s="479"/>
      <c r="CDS752" s="479"/>
      <c r="CDT752" s="479"/>
      <c r="CDU752" s="479"/>
      <c r="CDV752" s="479"/>
      <c r="CDW752" s="479"/>
      <c r="CDX752" s="479"/>
      <c r="CDY752" s="479"/>
      <c r="CDZ752" s="479"/>
      <c r="CEA752" s="479"/>
      <c r="CEB752" s="479"/>
      <c r="CEC752" s="479"/>
      <c r="CED752" s="479"/>
      <c r="CEE752" s="479"/>
      <c r="CEF752" s="479"/>
      <c r="CEG752" s="479"/>
      <c r="CEH752" s="479"/>
      <c r="CEI752" s="479"/>
      <c r="CEJ752" s="479"/>
      <c r="CEK752" s="479"/>
      <c r="CEL752" s="479"/>
      <c r="CEM752" s="479"/>
      <c r="CEN752" s="479"/>
      <c r="CEO752" s="479"/>
      <c r="CEP752" s="479"/>
      <c r="CEQ752" s="479"/>
      <c r="CER752" s="479"/>
      <c r="CES752" s="479"/>
      <c r="CET752" s="479"/>
      <c r="CEU752" s="479"/>
      <c r="CEV752" s="479"/>
      <c r="CEW752" s="479"/>
      <c r="CEX752" s="479"/>
      <c r="CEY752" s="479"/>
      <c r="CEZ752" s="479"/>
      <c r="CFA752" s="479"/>
      <c r="CFB752" s="479"/>
      <c r="CFC752" s="479"/>
      <c r="CFD752" s="479"/>
      <c r="CFE752" s="479"/>
      <c r="CFF752" s="479"/>
      <c r="CFG752" s="479"/>
      <c r="CFH752" s="479"/>
      <c r="CFI752" s="479"/>
      <c r="CFJ752" s="479"/>
      <c r="CFK752" s="479"/>
      <c r="CFL752" s="479"/>
      <c r="CFM752" s="479"/>
      <c r="CFN752" s="479"/>
      <c r="CFO752" s="479"/>
      <c r="CFP752" s="479"/>
      <c r="CFQ752" s="479"/>
      <c r="CFR752" s="479"/>
      <c r="CFS752" s="479"/>
      <c r="CFT752" s="479"/>
      <c r="CFU752" s="479"/>
      <c r="CFV752" s="479"/>
      <c r="CFW752" s="479"/>
      <c r="CFX752" s="479"/>
      <c r="CFY752" s="479"/>
      <c r="CFZ752" s="479"/>
      <c r="CGA752" s="479"/>
      <c r="CGB752" s="479"/>
      <c r="CGC752" s="479"/>
      <c r="CGD752" s="479"/>
      <c r="CGE752" s="479"/>
      <c r="CGF752" s="479"/>
      <c r="CGG752" s="479"/>
      <c r="CGH752" s="479"/>
      <c r="CGI752" s="479"/>
      <c r="CGJ752" s="479"/>
      <c r="CGK752" s="479"/>
      <c r="CGL752" s="479"/>
      <c r="CGM752" s="479"/>
      <c r="CGN752" s="479"/>
      <c r="CGO752" s="479"/>
      <c r="CGP752" s="479"/>
      <c r="CGQ752" s="479"/>
      <c r="CGR752" s="479"/>
      <c r="CGS752" s="479"/>
      <c r="CGT752" s="479"/>
      <c r="CGU752" s="479"/>
      <c r="CGV752" s="479"/>
      <c r="CGW752" s="479"/>
      <c r="CGX752" s="479"/>
      <c r="CGY752" s="479"/>
      <c r="CGZ752" s="479"/>
      <c r="CHA752" s="479"/>
      <c r="CHB752" s="479"/>
      <c r="CHC752" s="479"/>
      <c r="CHD752" s="479"/>
      <c r="CHE752" s="479"/>
      <c r="CHF752" s="479"/>
      <c r="CHG752" s="479"/>
      <c r="CHH752" s="479"/>
      <c r="CHI752" s="479"/>
      <c r="CHJ752" s="479"/>
      <c r="CHK752" s="479"/>
      <c r="CHL752" s="479"/>
      <c r="CHM752" s="479"/>
      <c r="CHN752" s="479"/>
      <c r="CHO752" s="479"/>
      <c r="CHP752" s="479"/>
      <c r="CHQ752" s="479"/>
      <c r="CHR752" s="479"/>
      <c r="CHS752" s="479"/>
      <c r="CHT752" s="479"/>
      <c r="CHU752" s="479"/>
      <c r="CHV752" s="479"/>
      <c r="CHW752" s="479"/>
      <c r="CHX752" s="479"/>
      <c r="CHY752" s="479"/>
      <c r="CHZ752" s="479"/>
      <c r="CIA752" s="479"/>
      <c r="CIB752" s="479"/>
      <c r="CIC752" s="479"/>
      <c r="CID752" s="479"/>
      <c r="CIE752" s="479"/>
      <c r="CIF752" s="479"/>
      <c r="CIG752" s="479"/>
      <c r="CIH752" s="479"/>
      <c r="CII752" s="479"/>
      <c r="CIJ752" s="479"/>
      <c r="CIK752" s="479"/>
      <c r="CIL752" s="479"/>
      <c r="CIM752" s="479"/>
      <c r="CIN752" s="479"/>
      <c r="CIO752" s="479"/>
      <c r="CIP752" s="479"/>
      <c r="CIQ752" s="479"/>
      <c r="CIR752" s="479"/>
      <c r="CIS752" s="479"/>
      <c r="CIT752" s="479"/>
      <c r="CIU752" s="479"/>
      <c r="CIV752" s="479"/>
      <c r="CIW752" s="479"/>
      <c r="CIX752" s="479"/>
      <c r="CIY752" s="479"/>
      <c r="CIZ752" s="479"/>
      <c r="CJA752" s="479"/>
      <c r="CJB752" s="479"/>
      <c r="CJC752" s="479"/>
      <c r="CJD752" s="479"/>
      <c r="CJE752" s="479"/>
      <c r="CJF752" s="479"/>
      <c r="CJG752" s="479"/>
      <c r="CJH752" s="479"/>
      <c r="CJI752" s="479"/>
      <c r="CJJ752" s="479"/>
      <c r="CJK752" s="479"/>
      <c r="CJL752" s="479"/>
      <c r="CJM752" s="479"/>
      <c r="CJN752" s="479"/>
      <c r="CJO752" s="479"/>
      <c r="CJP752" s="479"/>
      <c r="CJQ752" s="479"/>
      <c r="CJR752" s="479"/>
      <c r="CJS752" s="479"/>
      <c r="CJT752" s="479"/>
      <c r="CJU752" s="479"/>
      <c r="CJV752" s="479"/>
      <c r="CJW752" s="479"/>
      <c r="CJX752" s="479"/>
      <c r="CJY752" s="479"/>
      <c r="CJZ752" s="479"/>
      <c r="CKA752" s="479"/>
      <c r="CKB752" s="479"/>
      <c r="CKC752" s="479"/>
      <c r="CKD752" s="479"/>
      <c r="CKE752" s="479"/>
      <c r="CKF752" s="479"/>
      <c r="CKG752" s="479"/>
      <c r="CKH752" s="479"/>
      <c r="CKI752" s="479"/>
      <c r="CKJ752" s="479"/>
      <c r="CKK752" s="479"/>
      <c r="CKL752" s="479"/>
      <c r="CKM752" s="479"/>
      <c r="CKN752" s="479"/>
      <c r="CKO752" s="479"/>
      <c r="CKP752" s="479"/>
      <c r="CKQ752" s="479"/>
      <c r="CKR752" s="479"/>
      <c r="CKS752" s="479"/>
      <c r="CKT752" s="479"/>
      <c r="CKU752" s="479"/>
      <c r="CKV752" s="479"/>
      <c r="CKW752" s="479"/>
      <c r="CKX752" s="479"/>
      <c r="CKY752" s="479"/>
      <c r="CKZ752" s="479"/>
      <c r="CLA752" s="479"/>
      <c r="CLB752" s="479"/>
      <c r="CLC752" s="479"/>
      <c r="CLD752" s="479"/>
      <c r="CLE752" s="479"/>
      <c r="CLF752" s="479"/>
      <c r="CLG752" s="479"/>
      <c r="CLH752" s="479"/>
      <c r="CLI752" s="479"/>
      <c r="CLJ752" s="479"/>
      <c r="CLK752" s="479"/>
      <c r="CLL752" s="479"/>
      <c r="CLM752" s="479"/>
      <c r="CLN752" s="479"/>
      <c r="CLO752" s="479"/>
      <c r="CLP752" s="479"/>
      <c r="CLQ752" s="479"/>
      <c r="CLR752" s="479"/>
      <c r="CLS752" s="479"/>
      <c r="CLT752" s="479"/>
      <c r="CLU752" s="479"/>
      <c r="CLV752" s="479"/>
      <c r="CLW752" s="479"/>
      <c r="CLX752" s="479"/>
      <c r="CLY752" s="479"/>
      <c r="CLZ752" s="479"/>
      <c r="CMA752" s="479"/>
      <c r="CMB752" s="479"/>
      <c r="CMC752" s="479"/>
      <c r="CMD752" s="479"/>
      <c r="CME752" s="479"/>
      <c r="CMF752" s="479"/>
      <c r="CMG752" s="479"/>
      <c r="CMH752" s="479"/>
      <c r="CMI752" s="479"/>
      <c r="CMJ752" s="479"/>
      <c r="CMK752" s="479"/>
      <c r="CML752" s="479"/>
      <c r="CMM752" s="479"/>
      <c r="CMN752" s="479"/>
      <c r="CMO752" s="479"/>
      <c r="CMP752" s="479"/>
      <c r="CMQ752" s="479"/>
      <c r="CMR752" s="479"/>
      <c r="CMS752" s="479"/>
      <c r="CMT752" s="479"/>
      <c r="CMU752" s="479"/>
      <c r="CMV752" s="479"/>
      <c r="CMW752" s="479"/>
      <c r="CMX752" s="479"/>
      <c r="CMY752" s="479"/>
      <c r="CMZ752" s="479"/>
      <c r="CNA752" s="479"/>
      <c r="CNB752" s="479"/>
      <c r="CNC752" s="479"/>
      <c r="CND752" s="479"/>
      <c r="CNE752" s="479"/>
      <c r="CNF752" s="479"/>
      <c r="CNG752" s="479"/>
      <c r="CNH752" s="479"/>
      <c r="CNI752" s="479"/>
      <c r="CNJ752" s="479"/>
      <c r="CNK752" s="479"/>
      <c r="CNL752" s="479"/>
      <c r="CNM752" s="479"/>
      <c r="CNN752" s="479"/>
      <c r="CNO752" s="479"/>
      <c r="CNP752" s="479"/>
      <c r="CNQ752" s="479"/>
      <c r="CNR752" s="479"/>
      <c r="CNS752" s="479"/>
      <c r="CNT752" s="479"/>
      <c r="CNU752" s="479"/>
      <c r="CNV752" s="479"/>
      <c r="CNW752" s="479"/>
      <c r="CNX752" s="479"/>
      <c r="CNY752" s="479"/>
      <c r="CNZ752" s="479"/>
      <c r="COA752" s="479"/>
      <c r="COB752" s="479"/>
      <c r="COC752" s="479"/>
      <c r="COD752" s="479"/>
      <c r="COE752" s="479"/>
      <c r="COF752" s="479"/>
      <c r="COG752" s="479"/>
      <c r="COH752" s="479"/>
      <c r="COI752" s="479"/>
      <c r="COJ752" s="479"/>
      <c r="COK752" s="479"/>
      <c r="COL752" s="479"/>
      <c r="COM752" s="479"/>
      <c r="CON752" s="479"/>
      <c r="COO752" s="479"/>
      <c r="COP752" s="479"/>
      <c r="COQ752" s="479"/>
      <c r="COR752" s="479"/>
      <c r="COS752" s="479"/>
      <c r="COT752" s="479"/>
      <c r="COU752" s="479"/>
      <c r="COV752" s="479"/>
      <c r="COW752" s="479"/>
      <c r="COX752" s="479"/>
      <c r="COY752" s="479"/>
      <c r="COZ752" s="479"/>
      <c r="CPA752" s="479"/>
      <c r="CPB752" s="479"/>
      <c r="CPC752" s="479"/>
      <c r="CPD752" s="479"/>
      <c r="CPE752" s="479"/>
      <c r="CPF752" s="479"/>
      <c r="CPG752" s="479"/>
      <c r="CPH752" s="479"/>
      <c r="CPI752" s="479"/>
      <c r="CPJ752" s="479"/>
      <c r="CPK752" s="479"/>
      <c r="CPL752" s="479"/>
      <c r="CPM752" s="479"/>
      <c r="CPN752" s="479"/>
      <c r="CPO752" s="479"/>
      <c r="CPP752" s="479"/>
      <c r="CPQ752" s="479"/>
      <c r="CPR752" s="479"/>
      <c r="CPS752" s="479"/>
      <c r="CPT752" s="479"/>
      <c r="CPU752" s="479"/>
      <c r="CPV752" s="479"/>
      <c r="CPW752" s="479"/>
      <c r="CPX752" s="479"/>
      <c r="CPY752" s="479"/>
      <c r="CPZ752" s="479"/>
      <c r="CQA752" s="479"/>
      <c r="CQB752" s="479"/>
      <c r="CQC752" s="479"/>
      <c r="CQD752" s="479"/>
      <c r="CQE752" s="479"/>
      <c r="CQF752" s="479"/>
      <c r="CQG752" s="479"/>
      <c r="CQH752" s="479"/>
      <c r="CQI752" s="479"/>
      <c r="CQJ752" s="479"/>
      <c r="CQK752" s="479"/>
      <c r="CQL752" s="479"/>
      <c r="CQM752" s="479"/>
      <c r="CQN752" s="479"/>
      <c r="CQO752" s="479"/>
      <c r="CQP752" s="479"/>
      <c r="CQQ752" s="479"/>
      <c r="CQR752" s="479"/>
      <c r="CQS752" s="479"/>
      <c r="CQT752" s="479"/>
      <c r="CQU752" s="479"/>
      <c r="CQV752" s="479"/>
      <c r="CQW752" s="479"/>
      <c r="CQX752" s="479"/>
      <c r="CQY752" s="479"/>
      <c r="CQZ752" s="479"/>
      <c r="CRA752" s="479"/>
      <c r="CRB752" s="479"/>
      <c r="CRC752" s="479"/>
      <c r="CRD752" s="479"/>
      <c r="CRE752" s="479"/>
      <c r="CRF752" s="479"/>
      <c r="CRG752" s="479"/>
      <c r="CRH752" s="479"/>
      <c r="CRI752" s="479"/>
      <c r="CRJ752" s="479"/>
      <c r="CRK752" s="479"/>
      <c r="CRL752" s="479"/>
      <c r="CRM752" s="479"/>
      <c r="CRN752" s="479"/>
      <c r="CRO752" s="479"/>
      <c r="CRP752" s="479"/>
      <c r="CRQ752" s="479"/>
      <c r="CRR752" s="479"/>
      <c r="CRS752" s="479"/>
      <c r="CRT752" s="479"/>
      <c r="CRU752" s="479"/>
      <c r="CRV752" s="479"/>
      <c r="CRW752" s="479"/>
      <c r="CRX752" s="479"/>
      <c r="CRY752" s="479"/>
      <c r="CRZ752" s="479"/>
      <c r="CSA752" s="479"/>
      <c r="CSB752" s="479"/>
      <c r="CSC752" s="479"/>
      <c r="CSD752" s="479"/>
      <c r="CSE752" s="479"/>
      <c r="CSF752" s="479"/>
      <c r="CSG752" s="479"/>
      <c r="CSH752" s="479"/>
      <c r="CSI752" s="479"/>
      <c r="CSJ752" s="479"/>
      <c r="CSK752" s="479"/>
      <c r="CSL752" s="479"/>
      <c r="CSM752" s="479"/>
      <c r="CSN752" s="479"/>
      <c r="CSO752" s="479"/>
      <c r="CSP752" s="479"/>
      <c r="CSQ752" s="479"/>
      <c r="CSR752" s="479"/>
      <c r="CSS752" s="479"/>
      <c r="CST752" s="479"/>
      <c r="CSU752" s="479"/>
      <c r="CSV752" s="479"/>
      <c r="CSW752" s="479"/>
      <c r="CSX752" s="479"/>
      <c r="CSY752" s="479"/>
      <c r="CSZ752" s="479"/>
      <c r="CTA752" s="479"/>
      <c r="CTB752" s="479"/>
      <c r="CTC752" s="479"/>
      <c r="CTD752" s="479"/>
      <c r="CTE752" s="479"/>
      <c r="CTF752" s="479"/>
      <c r="CTG752" s="479"/>
      <c r="CTH752" s="479"/>
      <c r="CTI752" s="479"/>
      <c r="CTJ752" s="479"/>
      <c r="CTK752" s="479"/>
      <c r="CTL752" s="479"/>
      <c r="CTM752" s="479"/>
      <c r="CTN752" s="479"/>
      <c r="CTO752" s="479"/>
      <c r="CTP752" s="479"/>
      <c r="CTQ752" s="479"/>
      <c r="CTR752" s="479"/>
      <c r="CTS752" s="479"/>
      <c r="CTT752" s="479"/>
      <c r="CTU752" s="479"/>
      <c r="CTV752" s="479"/>
      <c r="CTW752" s="479"/>
      <c r="CTX752" s="479"/>
      <c r="CTY752" s="479"/>
      <c r="CTZ752" s="479"/>
      <c r="CUA752" s="479"/>
      <c r="CUB752" s="479"/>
      <c r="CUC752" s="479"/>
      <c r="CUD752" s="479"/>
      <c r="CUE752" s="479"/>
      <c r="CUF752" s="479"/>
      <c r="CUG752" s="479"/>
      <c r="CUH752" s="479"/>
      <c r="CUI752" s="479"/>
      <c r="CUJ752" s="479"/>
      <c r="CUK752" s="479"/>
      <c r="CUL752" s="479"/>
      <c r="CUM752" s="479"/>
      <c r="CUN752" s="479"/>
      <c r="CUO752" s="479"/>
      <c r="CUP752" s="479"/>
      <c r="CUQ752" s="479"/>
      <c r="CUR752" s="479"/>
      <c r="CUS752" s="479"/>
      <c r="CUT752" s="479"/>
      <c r="CUU752" s="479"/>
      <c r="CUV752" s="479"/>
      <c r="CUW752" s="479"/>
      <c r="CUX752" s="479"/>
      <c r="CUY752" s="479"/>
      <c r="CUZ752" s="479"/>
      <c r="CVA752" s="479"/>
      <c r="CVB752" s="479"/>
      <c r="CVC752" s="479"/>
      <c r="CVD752" s="479"/>
      <c r="CVE752" s="479"/>
      <c r="CVF752" s="479"/>
      <c r="CVG752" s="479"/>
      <c r="CVH752" s="479"/>
      <c r="CVI752" s="479"/>
      <c r="CVJ752" s="479"/>
      <c r="CVK752" s="479"/>
      <c r="CVL752" s="479"/>
      <c r="CVM752" s="479"/>
      <c r="CVN752" s="479"/>
      <c r="CVO752" s="479"/>
      <c r="CVP752" s="479"/>
      <c r="CVQ752" s="479"/>
      <c r="CVR752" s="479"/>
      <c r="CVS752" s="479"/>
      <c r="CVT752" s="479"/>
      <c r="CVU752" s="479"/>
      <c r="CVV752" s="479"/>
      <c r="CVW752" s="479"/>
      <c r="CVX752" s="479"/>
      <c r="CVY752" s="479"/>
      <c r="CVZ752" s="479"/>
      <c r="CWA752" s="479"/>
      <c r="CWB752" s="479"/>
      <c r="CWC752" s="479"/>
      <c r="CWD752" s="479"/>
      <c r="CWE752" s="479"/>
      <c r="CWF752" s="479"/>
      <c r="CWG752" s="479"/>
      <c r="CWH752" s="479"/>
      <c r="CWI752" s="479"/>
      <c r="CWJ752" s="479"/>
      <c r="CWK752" s="479"/>
      <c r="CWL752" s="479"/>
      <c r="CWM752" s="479"/>
      <c r="CWN752" s="479"/>
      <c r="CWO752" s="479"/>
      <c r="CWP752" s="479"/>
      <c r="CWQ752" s="479"/>
      <c r="CWR752" s="479"/>
      <c r="CWS752" s="479"/>
      <c r="CWT752" s="479"/>
      <c r="CWU752" s="479"/>
      <c r="CWV752" s="479"/>
      <c r="CWW752" s="479"/>
      <c r="CWX752" s="479"/>
      <c r="CWY752" s="479"/>
      <c r="CWZ752" s="479"/>
      <c r="CXA752" s="479"/>
      <c r="CXB752" s="479"/>
      <c r="CXC752" s="479"/>
      <c r="CXD752" s="479"/>
      <c r="CXE752" s="479"/>
      <c r="CXF752" s="479"/>
      <c r="CXG752" s="479"/>
      <c r="CXH752" s="479"/>
      <c r="CXI752" s="479"/>
      <c r="CXJ752" s="479"/>
      <c r="CXK752" s="479"/>
      <c r="CXL752" s="479"/>
      <c r="CXM752" s="479"/>
      <c r="CXN752" s="479"/>
      <c r="CXO752" s="479"/>
      <c r="CXP752" s="479"/>
      <c r="CXQ752" s="479"/>
      <c r="CXR752" s="479"/>
      <c r="CXS752" s="479"/>
      <c r="CXT752" s="479"/>
      <c r="CXU752" s="479"/>
      <c r="CXV752" s="479"/>
      <c r="CXW752" s="479"/>
      <c r="CXX752" s="479"/>
      <c r="CXY752" s="479"/>
      <c r="CXZ752" s="479"/>
      <c r="CYA752" s="479"/>
      <c r="CYB752" s="479"/>
      <c r="CYC752" s="479"/>
      <c r="CYD752" s="479"/>
      <c r="CYE752" s="479"/>
      <c r="CYF752" s="479"/>
      <c r="CYG752" s="479"/>
      <c r="CYH752" s="479"/>
      <c r="CYI752" s="479"/>
      <c r="CYJ752" s="479"/>
      <c r="CYK752" s="479"/>
      <c r="CYL752" s="479"/>
      <c r="CYM752" s="479"/>
      <c r="CYN752" s="479"/>
      <c r="CYO752" s="479"/>
      <c r="CYP752" s="479"/>
      <c r="CYQ752" s="479"/>
      <c r="CYR752" s="479"/>
      <c r="CYS752" s="479"/>
      <c r="CYT752" s="479"/>
      <c r="CYU752" s="479"/>
      <c r="CYV752" s="479"/>
      <c r="CYW752" s="479"/>
      <c r="CYX752" s="479"/>
      <c r="CYY752" s="479"/>
      <c r="CYZ752" s="479"/>
      <c r="CZA752" s="479"/>
      <c r="CZB752" s="479"/>
      <c r="CZC752" s="479"/>
      <c r="CZD752" s="479"/>
      <c r="CZE752" s="479"/>
      <c r="CZF752" s="479"/>
      <c r="CZG752" s="479"/>
      <c r="CZH752" s="479"/>
      <c r="CZI752" s="479"/>
      <c r="CZJ752" s="479"/>
      <c r="CZK752" s="479"/>
      <c r="CZL752" s="479"/>
      <c r="CZM752" s="479"/>
      <c r="CZN752" s="479"/>
      <c r="CZO752" s="479"/>
      <c r="CZP752" s="479"/>
      <c r="CZQ752" s="479"/>
      <c r="CZR752" s="479"/>
      <c r="CZS752" s="479"/>
      <c r="CZT752" s="479"/>
      <c r="CZU752" s="479"/>
      <c r="CZV752" s="479"/>
      <c r="CZW752" s="479"/>
      <c r="CZX752" s="479"/>
      <c r="CZY752" s="479"/>
      <c r="CZZ752" s="479"/>
      <c r="DAA752" s="479"/>
      <c r="DAB752" s="479"/>
      <c r="DAC752" s="479"/>
      <c r="DAD752" s="479"/>
      <c r="DAE752" s="479"/>
      <c r="DAF752" s="479"/>
      <c r="DAG752" s="479"/>
      <c r="DAH752" s="479"/>
      <c r="DAI752" s="479"/>
      <c r="DAJ752" s="479"/>
      <c r="DAK752" s="479"/>
      <c r="DAL752" s="479"/>
      <c r="DAM752" s="479"/>
      <c r="DAN752" s="479"/>
      <c r="DAO752" s="479"/>
      <c r="DAP752" s="479"/>
      <c r="DAQ752" s="479"/>
      <c r="DAR752" s="479"/>
      <c r="DAS752" s="479"/>
      <c r="DAT752" s="479"/>
      <c r="DAU752" s="479"/>
      <c r="DAV752" s="479"/>
      <c r="DAW752" s="479"/>
      <c r="DAX752" s="479"/>
      <c r="DAY752" s="479"/>
      <c r="DAZ752" s="479"/>
      <c r="DBA752" s="479"/>
      <c r="DBB752" s="479"/>
      <c r="DBC752" s="479"/>
      <c r="DBD752" s="479"/>
      <c r="DBE752" s="479"/>
      <c r="DBF752" s="479"/>
      <c r="DBG752" s="479"/>
      <c r="DBH752" s="479"/>
      <c r="DBI752" s="479"/>
      <c r="DBJ752" s="479"/>
      <c r="DBK752" s="479"/>
      <c r="DBL752" s="479"/>
      <c r="DBM752" s="479"/>
      <c r="DBN752" s="479"/>
      <c r="DBO752" s="479"/>
      <c r="DBP752" s="479"/>
      <c r="DBQ752" s="479"/>
      <c r="DBR752" s="479"/>
      <c r="DBS752" s="479"/>
      <c r="DBT752" s="479"/>
      <c r="DBU752" s="479"/>
      <c r="DBV752" s="479"/>
      <c r="DBW752" s="479"/>
      <c r="DBX752" s="479"/>
      <c r="DBY752" s="479"/>
      <c r="DBZ752" s="479"/>
      <c r="DCA752" s="479"/>
      <c r="DCB752" s="479"/>
      <c r="DCC752" s="479"/>
      <c r="DCD752" s="479"/>
      <c r="DCE752" s="479"/>
      <c r="DCF752" s="479"/>
      <c r="DCG752" s="479"/>
      <c r="DCH752" s="479"/>
      <c r="DCI752" s="479"/>
      <c r="DCJ752" s="479"/>
      <c r="DCK752" s="479"/>
      <c r="DCL752" s="479"/>
      <c r="DCM752" s="479"/>
      <c r="DCN752" s="479"/>
      <c r="DCO752" s="479"/>
      <c r="DCP752" s="479"/>
      <c r="DCQ752" s="479"/>
      <c r="DCR752" s="479"/>
      <c r="DCS752" s="479"/>
      <c r="DCT752" s="479"/>
      <c r="DCU752" s="479"/>
      <c r="DCV752" s="479"/>
      <c r="DCW752" s="479"/>
      <c r="DCX752" s="479"/>
      <c r="DCY752" s="479"/>
      <c r="DCZ752" s="479"/>
      <c r="DDA752" s="479"/>
      <c r="DDB752" s="479"/>
      <c r="DDC752" s="479"/>
      <c r="DDD752" s="479"/>
      <c r="DDE752" s="479"/>
      <c r="DDF752" s="479"/>
      <c r="DDG752" s="479"/>
      <c r="DDH752" s="479"/>
      <c r="DDI752" s="479"/>
      <c r="DDJ752" s="479"/>
      <c r="DDK752" s="479"/>
      <c r="DDL752" s="479"/>
      <c r="DDM752" s="479"/>
      <c r="DDN752" s="479"/>
      <c r="DDO752" s="479"/>
      <c r="DDP752" s="479"/>
      <c r="DDQ752" s="479"/>
      <c r="DDR752" s="479"/>
      <c r="DDS752" s="479"/>
      <c r="DDT752" s="479"/>
      <c r="DDU752" s="479"/>
      <c r="DDV752" s="479"/>
      <c r="DDW752" s="479"/>
      <c r="DDX752" s="479"/>
      <c r="DDY752" s="479"/>
      <c r="DDZ752" s="479"/>
      <c r="DEA752" s="479"/>
      <c r="DEB752" s="479"/>
      <c r="DEC752" s="479"/>
      <c r="DED752" s="479"/>
      <c r="DEE752" s="479"/>
      <c r="DEF752" s="479"/>
      <c r="DEG752" s="479"/>
      <c r="DEH752" s="479"/>
      <c r="DEI752" s="479"/>
      <c r="DEJ752" s="479"/>
      <c r="DEK752" s="479"/>
      <c r="DEL752" s="479"/>
      <c r="DEM752" s="479"/>
      <c r="DEN752" s="479"/>
      <c r="DEO752" s="479"/>
      <c r="DEP752" s="479"/>
      <c r="DEQ752" s="479"/>
      <c r="DER752" s="479"/>
      <c r="DES752" s="479"/>
      <c r="DET752" s="479"/>
      <c r="DEU752" s="479"/>
      <c r="DEV752" s="479"/>
      <c r="DEW752" s="479"/>
      <c r="DEX752" s="479"/>
      <c r="DEY752" s="479"/>
      <c r="DEZ752" s="479"/>
      <c r="DFA752" s="479"/>
      <c r="DFB752" s="479"/>
      <c r="DFC752" s="479"/>
      <c r="DFD752" s="479"/>
      <c r="DFE752" s="479"/>
      <c r="DFF752" s="479"/>
      <c r="DFG752" s="479"/>
      <c r="DFH752" s="479"/>
      <c r="DFI752" s="479"/>
      <c r="DFJ752" s="479"/>
      <c r="DFK752" s="479"/>
      <c r="DFL752" s="479"/>
      <c r="DFM752" s="479"/>
      <c r="DFN752" s="479"/>
      <c r="DFO752" s="479"/>
      <c r="DFP752" s="479"/>
      <c r="DFQ752" s="479"/>
      <c r="DFR752" s="479"/>
      <c r="DFS752" s="479"/>
      <c r="DFT752" s="479"/>
      <c r="DFU752" s="479"/>
      <c r="DFV752" s="479"/>
      <c r="DFW752" s="479"/>
      <c r="DFX752" s="479"/>
      <c r="DFY752" s="479"/>
      <c r="DFZ752" s="479"/>
      <c r="DGA752" s="479"/>
      <c r="DGB752" s="479"/>
      <c r="DGC752" s="479"/>
      <c r="DGD752" s="479"/>
      <c r="DGE752" s="479"/>
      <c r="DGF752" s="479"/>
      <c r="DGG752" s="479"/>
      <c r="DGH752" s="479"/>
      <c r="DGI752" s="479"/>
      <c r="DGJ752" s="479"/>
      <c r="DGK752" s="479"/>
      <c r="DGL752" s="479"/>
      <c r="DGM752" s="479"/>
      <c r="DGN752" s="479"/>
      <c r="DGO752" s="479"/>
      <c r="DGP752" s="479"/>
      <c r="DGQ752" s="479"/>
      <c r="DGR752" s="479"/>
      <c r="DGS752" s="479"/>
      <c r="DGT752" s="479"/>
      <c r="DGU752" s="479"/>
      <c r="DGV752" s="479"/>
      <c r="DGW752" s="479"/>
      <c r="DGX752" s="479"/>
      <c r="DGY752" s="479"/>
      <c r="DGZ752" s="479"/>
      <c r="DHA752" s="479"/>
      <c r="DHB752" s="479"/>
      <c r="DHC752" s="479"/>
      <c r="DHD752" s="479"/>
      <c r="DHE752" s="479"/>
      <c r="DHF752" s="479"/>
      <c r="DHG752" s="479"/>
      <c r="DHH752" s="479"/>
      <c r="DHI752" s="479"/>
      <c r="DHJ752" s="479"/>
      <c r="DHK752" s="479"/>
      <c r="DHL752" s="479"/>
      <c r="DHM752" s="479"/>
      <c r="DHN752" s="479"/>
      <c r="DHO752" s="479"/>
      <c r="DHP752" s="479"/>
      <c r="DHQ752" s="479"/>
      <c r="DHR752" s="479"/>
      <c r="DHS752" s="479"/>
      <c r="DHT752" s="479"/>
      <c r="DHU752" s="479"/>
      <c r="DHV752" s="479"/>
      <c r="DHW752" s="479"/>
      <c r="DHX752" s="479"/>
      <c r="DHY752" s="479"/>
      <c r="DHZ752" s="479"/>
      <c r="DIA752" s="479"/>
      <c r="DIB752" s="479"/>
      <c r="DIC752" s="479"/>
      <c r="DID752" s="479"/>
      <c r="DIE752" s="479"/>
      <c r="DIF752" s="479"/>
      <c r="DIG752" s="479"/>
      <c r="DIH752" s="479"/>
      <c r="DII752" s="479"/>
      <c r="DIJ752" s="479"/>
      <c r="DIK752" s="479"/>
      <c r="DIL752" s="479"/>
      <c r="DIM752" s="479"/>
      <c r="DIN752" s="479"/>
      <c r="DIO752" s="479"/>
      <c r="DIP752" s="479"/>
      <c r="DIQ752" s="479"/>
      <c r="DIR752" s="479"/>
      <c r="DIS752" s="479"/>
      <c r="DIT752" s="479"/>
      <c r="DIU752" s="479"/>
      <c r="DIV752" s="479"/>
      <c r="DIW752" s="479"/>
      <c r="DIX752" s="479"/>
      <c r="DIY752" s="479"/>
      <c r="DIZ752" s="479"/>
      <c r="DJA752" s="479"/>
      <c r="DJB752" s="479"/>
      <c r="DJC752" s="479"/>
      <c r="DJD752" s="479"/>
      <c r="DJE752" s="479"/>
      <c r="DJF752" s="479"/>
      <c r="DJG752" s="479"/>
      <c r="DJH752" s="479"/>
      <c r="DJI752" s="479"/>
      <c r="DJJ752" s="479"/>
      <c r="DJK752" s="479"/>
      <c r="DJL752" s="479"/>
      <c r="DJM752" s="479"/>
      <c r="DJN752" s="479"/>
      <c r="DJO752" s="479"/>
      <c r="DJP752" s="479"/>
      <c r="DJQ752" s="479"/>
      <c r="DJR752" s="479"/>
      <c r="DJS752" s="479"/>
      <c r="DJT752" s="479"/>
      <c r="DJU752" s="479"/>
      <c r="DJV752" s="479"/>
      <c r="DJW752" s="479"/>
      <c r="DJX752" s="479"/>
      <c r="DJY752" s="479"/>
      <c r="DJZ752" s="479"/>
      <c r="DKA752" s="479"/>
      <c r="DKB752" s="479"/>
      <c r="DKC752" s="479"/>
      <c r="DKD752" s="479"/>
      <c r="DKE752" s="479"/>
      <c r="DKF752" s="479"/>
      <c r="DKG752" s="479"/>
      <c r="DKH752" s="479"/>
      <c r="DKI752" s="479"/>
      <c r="DKJ752" s="479"/>
      <c r="DKK752" s="479"/>
      <c r="DKL752" s="479"/>
      <c r="DKM752" s="479"/>
      <c r="DKN752" s="479"/>
      <c r="DKO752" s="479"/>
      <c r="DKP752" s="479"/>
      <c r="DKQ752" s="479"/>
      <c r="DKR752" s="479"/>
      <c r="DKS752" s="479"/>
      <c r="DKT752" s="479"/>
      <c r="DKU752" s="479"/>
      <c r="DKV752" s="479"/>
      <c r="DKW752" s="479"/>
      <c r="DKX752" s="479"/>
      <c r="DKY752" s="479"/>
      <c r="DKZ752" s="479"/>
      <c r="DLA752" s="479"/>
      <c r="DLB752" s="479"/>
      <c r="DLC752" s="479"/>
      <c r="DLD752" s="479"/>
      <c r="DLE752" s="479"/>
      <c r="DLF752" s="479"/>
      <c r="DLG752" s="479"/>
      <c r="DLH752" s="479"/>
      <c r="DLI752" s="479"/>
      <c r="DLJ752" s="479"/>
      <c r="DLK752" s="479"/>
      <c r="DLL752" s="479"/>
      <c r="DLM752" s="479"/>
      <c r="DLN752" s="479"/>
      <c r="DLO752" s="479"/>
      <c r="DLP752" s="479"/>
      <c r="DLQ752" s="479"/>
      <c r="DLR752" s="479"/>
      <c r="DLS752" s="479"/>
      <c r="DLT752" s="479"/>
      <c r="DLU752" s="479"/>
      <c r="DLV752" s="479"/>
      <c r="DLW752" s="479"/>
      <c r="DLX752" s="479"/>
      <c r="DLY752" s="479"/>
      <c r="DLZ752" s="479"/>
      <c r="DMA752" s="479"/>
      <c r="DMB752" s="479"/>
      <c r="DMC752" s="479"/>
      <c r="DMD752" s="479"/>
      <c r="DME752" s="479"/>
      <c r="DMF752" s="479"/>
      <c r="DMG752" s="479"/>
      <c r="DMH752" s="479"/>
      <c r="DMI752" s="479"/>
      <c r="DMJ752" s="479"/>
      <c r="DMK752" s="479"/>
      <c r="DML752" s="479"/>
      <c r="DMM752" s="479"/>
      <c r="DMN752" s="479"/>
      <c r="DMO752" s="479"/>
      <c r="DMP752" s="479"/>
      <c r="DMQ752" s="479"/>
      <c r="DMR752" s="479"/>
      <c r="DMS752" s="479"/>
      <c r="DMT752" s="479"/>
      <c r="DMU752" s="479"/>
      <c r="DMV752" s="479"/>
      <c r="DMW752" s="479"/>
      <c r="DMX752" s="479"/>
      <c r="DMY752" s="479"/>
      <c r="DMZ752" s="479"/>
      <c r="DNA752" s="479"/>
      <c r="DNB752" s="479"/>
      <c r="DNC752" s="479"/>
      <c r="DND752" s="479"/>
      <c r="DNE752" s="479"/>
      <c r="DNF752" s="479"/>
      <c r="DNG752" s="479"/>
      <c r="DNH752" s="479"/>
      <c r="DNI752" s="479"/>
      <c r="DNJ752" s="479"/>
      <c r="DNK752" s="479"/>
      <c r="DNL752" s="479"/>
      <c r="DNM752" s="479"/>
      <c r="DNN752" s="479"/>
      <c r="DNO752" s="479"/>
      <c r="DNP752" s="479"/>
      <c r="DNQ752" s="479"/>
      <c r="DNR752" s="479"/>
      <c r="DNS752" s="479"/>
      <c r="DNT752" s="479"/>
      <c r="DNU752" s="479"/>
      <c r="DNV752" s="479"/>
      <c r="DNW752" s="479"/>
      <c r="DNX752" s="479"/>
      <c r="DNY752" s="479"/>
      <c r="DNZ752" s="479"/>
      <c r="DOA752" s="479"/>
      <c r="DOB752" s="479"/>
      <c r="DOC752" s="479"/>
      <c r="DOD752" s="479"/>
      <c r="DOE752" s="479"/>
      <c r="DOF752" s="479"/>
      <c r="DOG752" s="479"/>
      <c r="DOH752" s="479"/>
      <c r="DOI752" s="479"/>
      <c r="DOJ752" s="479"/>
      <c r="DOK752" s="479"/>
      <c r="DOL752" s="479"/>
      <c r="DOM752" s="479"/>
      <c r="DON752" s="479"/>
      <c r="DOO752" s="479"/>
      <c r="DOP752" s="479"/>
      <c r="DOQ752" s="479"/>
      <c r="DOR752" s="479"/>
      <c r="DOS752" s="479"/>
      <c r="DOT752" s="479"/>
      <c r="DOU752" s="479"/>
      <c r="DOV752" s="479"/>
      <c r="DOW752" s="479"/>
      <c r="DOX752" s="479"/>
      <c r="DOY752" s="479"/>
      <c r="DOZ752" s="479"/>
      <c r="DPA752" s="479"/>
      <c r="DPB752" s="479"/>
      <c r="DPC752" s="479"/>
      <c r="DPD752" s="479"/>
      <c r="DPE752" s="479"/>
      <c r="DPF752" s="479"/>
      <c r="DPG752" s="479"/>
      <c r="DPH752" s="479"/>
      <c r="DPI752" s="479"/>
      <c r="DPJ752" s="479"/>
      <c r="DPK752" s="479"/>
      <c r="DPL752" s="479"/>
      <c r="DPM752" s="479"/>
      <c r="DPN752" s="479"/>
      <c r="DPO752" s="479"/>
      <c r="DPP752" s="479"/>
      <c r="DPQ752" s="479"/>
      <c r="DPR752" s="479"/>
      <c r="DPS752" s="479"/>
      <c r="DPT752" s="479"/>
      <c r="DPU752" s="479"/>
      <c r="DPV752" s="479"/>
      <c r="DPW752" s="479"/>
      <c r="DPX752" s="479"/>
      <c r="DPY752" s="479"/>
      <c r="DPZ752" s="479"/>
      <c r="DQA752" s="479"/>
      <c r="DQB752" s="479"/>
      <c r="DQC752" s="479"/>
      <c r="DQD752" s="479"/>
      <c r="DQE752" s="479"/>
      <c r="DQF752" s="479"/>
      <c r="DQG752" s="479"/>
      <c r="DQH752" s="479"/>
      <c r="DQI752" s="479"/>
      <c r="DQJ752" s="479"/>
      <c r="DQK752" s="479"/>
      <c r="DQL752" s="479"/>
      <c r="DQM752" s="479"/>
      <c r="DQN752" s="479"/>
      <c r="DQO752" s="479"/>
      <c r="DQP752" s="479"/>
      <c r="DQQ752" s="479"/>
      <c r="DQR752" s="479"/>
      <c r="DQS752" s="479"/>
      <c r="DQT752" s="479"/>
      <c r="DQU752" s="479"/>
      <c r="DQV752" s="479"/>
      <c r="DQW752" s="479"/>
      <c r="DQX752" s="479"/>
      <c r="DQY752" s="479"/>
      <c r="DQZ752" s="479"/>
      <c r="DRA752" s="479"/>
      <c r="DRB752" s="479"/>
      <c r="DRC752" s="479"/>
      <c r="DRD752" s="479"/>
      <c r="DRE752" s="479"/>
      <c r="DRF752" s="479"/>
      <c r="DRG752" s="479"/>
      <c r="DRH752" s="479"/>
      <c r="DRI752" s="479"/>
      <c r="DRJ752" s="479"/>
      <c r="DRK752" s="479"/>
      <c r="DRL752" s="479"/>
      <c r="DRM752" s="479"/>
      <c r="DRN752" s="479"/>
      <c r="DRO752" s="479"/>
      <c r="DRP752" s="479"/>
      <c r="DRQ752" s="479"/>
      <c r="DRR752" s="479"/>
      <c r="DRS752" s="479"/>
      <c r="DRT752" s="479"/>
      <c r="DRU752" s="479"/>
      <c r="DRV752" s="479"/>
      <c r="DRW752" s="479"/>
      <c r="DRX752" s="479"/>
      <c r="DRY752" s="479"/>
      <c r="DRZ752" s="479"/>
      <c r="DSA752" s="479"/>
      <c r="DSB752" s="479"/>
      <c r="DSC752" s="479"/>
      <c r="DSD752" s="479"/>
      <c r="DSE752" s="479"/>
      <c r="DSF752" s="479"/>
      <c r="DSG752" s="479"/>
      <c r="DSH752" s="479"/>
      <c r="DSI752" s="479"/>
      <c r="DSJ752" s="479"/>
      <c r="DSK752" s="479"/>
      <c r="DSL752" s="479"/>
      <c r="DSM752" s="479"/>
      <c r="DSN752" s="479"/>
      <c r="DSO752" s="479"/>
      <c r="DSP752" s="479"/>
      <c r="DSQ752" s="479"/>
      <c r="DSR752" s="479"/>
      <c r="DSS752" s="479"/>
      <c r="DST752" s="479"/>
      <c r="DSU752" s="479"/>
      <c r="DSV752" s="479"/>
      <c r="DSW752" s="479"/>
      <c r="DSX752" s="479"/>
      <c r="DSY752" s="479"/>
      <c r="DSZ752" s="479"/>
      <c r="DTA752" s="479"/>
      <c r="DTB752" s="479"/>
      <c r="DTC752" s="479"/>
      <c r="DTD752" s="479"/>
      <c r="DTE752" s="479"/>
      <c r="DTF752" s="479"/>
      <c r="DTG752" s="479"/>
      <c r="DTH752" s="479"/>
      <c r="DTI752" s="479"/>
      <c r="DTJ752" s="479"/>
      <c r="DTK752" s="479"/>
      <c r="DTL752" s="479"/>
      <c r="DTM752" s="479"/>
      <c r="DTN752" s="479"/>
      <c r="DTO752" s="479"/>
      <c r="DTP752" s="479"/>
      <c r="DTQ752" s="479"/>
      <c r="DTR752" s="479"/>
      <c r="DTS752" s="479"/>
      <c r="DTT752" s="479"/>
      <c r="DTU752" s="479"/>
      <c r="DTV752" s="479"/>
      <c r="DTW752" s="479"/>
      <c r="DTX752" s="479"/>
      <c r="DTY752" s="479"/>
      <c r="DTZ752" s="479"/>
      <c r="DUA752" s="479"/>
      <c r="DUB752" s="479"/>
      <c r="DUC752" s="479"/>
      <c r="DUD752" s="479"/>
      <c r="DUE752" s="479"/>
      <c r="DUF752" s="479"/>
      <c r="DUG752" s="479"/>
      <c r="DUH752" s="479"/>
      <c r="DUI752" s="479"/>
      <c r="DUJ752" s="479"/>
      <c r="DUK752" s="479"/>
      <c r="DUL752" s="479"/>
      <c r="DUM752" s="479"/>
      <c r="DUN752" s="479"/>
      <c r="DUO752" s="479"/>
      <c r="DUP752" s="479"/>
      <c r="DUQ752" s="479"/>
      <c r="DUR752" s="479"/>
      <c r="DUS752" s="479"/>
      <c r="DUT752" s="479"/>
      <c r="DUU752" s="479"/>
      <c r="DUV752" s="479"/>
      <c r="DUW752" s="479"/>
      <c r="DUX752" s="479"/>
      <c r="DUY752" s="479"/>
      <c r="DUZ752" s="479"/>
      <c r="DVA752" s="479"/>
      <c r="DVB752" s="479"/>
      <c r="DVC752" s="479"/>
      <c r="DVD752" s="479"/>
      <c r="DVE752" s="479"/>
      <c r="DVF752" s="479"/>
      <c r="DVG752" s="479"/>
      <c r="DVH752" s="479"/>
      <c r="DVI752" s="479"/>
      <c r="DVJ752" s="479"/>
      <c r="DVK752" s="479"/>
      <c r="DVL752" s="479"/>
      <c r="DVM752" s="479"/>
      <c r="DVN752" s="479"/>
      <c r="DVO752" s="479"/>
      <c r="DVP752" s="479"/>
      <c r="DVQ752" s="479"/>
      <c r="DVR752" s="479"/>
      <c r="DVS752" s="479"/>
      <c r="DVT752" s="479"/>
      <c r="DVU752" s="479"/>
      <c r="DVV752" s="479"/>
      <c r="DVW752" s="479"/>
      <c r="DVX752" s="479"/>
      <c r="DVY752" s="479"/>
      <c r="DVZ752" s="479"/>
      <c r="DWA752" s="479"/>
      <c r="DWB752" s="479"/>
      <c r="DWC752" s="479"/>
      <c r="DWD752" s="479"/>
      <c r="DWE752" s="479"/>
      <c r="DWF752" s="479"/>
      <c r="DWG752" s="479"/>
      <c r="DWH752" s="479"/>
      <c r="DWI752" s="479"/>
      <c r="DWJ752" s="479"/>
      <c r="DWK752" s="479"/>
      <c r="DWL752" s="479"/>
      <c r="DWM752" s="479"/>
      <c r="DWN752" s="479"/>
      <c r="DWO752" s="479"/>
      <c r="DWP752" s="479"/>
      <c r="DWQ752" s="479"/>
      <c r="DWR752" s="479"/>
      <c r="DWS752" s="479"/>
      <c r="DWT752" s="479"/>
      <c r="DWU752" s="479"/>
      <c r="DWV752" s="479"/>
      <c r="DWW752" s="479"/>
      <c r="DWX752" s="479"/>
      <c r="DWY752" s="479"/>
      <c r="DWZ752" s="479"/>
      <c r="DXA752" s="479"/>
      <c r="DXB752" s="479"/>
      <c r="DXC752" s="479"/>
      <c r="DXD752" s="479"/>
      <c r="DXE752" s="479"/>
      <c r="DXF752" s="479"/>
      <c r="DXG752" s="479"/>
      <c r="DXH752" s="479"/>
      <c r="DXI752" s="479"/>
      <c r="DXJ752" s="479"/>
      <c r="DXK752" s="479"/>
      <c r="DXL752" s="479"/>
      <c r="DXM752" s="479"/>
      <c r="DXN752" s="479"/>
      <c r="DXO752" s="479"/>
      <c r="DXP752" s="479"/>
      <c r="DXQ752" s="479"/>
      <c r="DXR752" s="479"/>
      <c r="DXS752" s="479"/>
      <c r="DXT752" s="479"/>
      <c r="DXU752" s="479"/>
      <c r="DXV752" s="479"/>
      <c r="DXW752" s="479"/>
      <c r="DXX752" s="479"/>
      <c r="DXY752" s="479"/>
      <c r="DXZ752" s="479"/>
      <c r="DYA752" s="479"/>
      <c r="DYB752" s="479"/>
      <c r="DYC752" s="479"/>
      <c r="DYD752" s="479"/>
      <c r="DYE752" s="479"/>
      <c r="DYF752" s="479"/>
      <c r="DYG752" s="479"/>
      <c r="DYH752" s="479"/>
      <c r="DYI752" s="479"/>
      <c r="DYJ752" s="479"/>
      <c r="DYK752" s="479"/>
      <c r="DYL752" s="479"/>
      <c r="DYM752" s="479"/>
      <c r="DYN752" s="479"/>
      <c r="DYO752" s="479"/>
      <c r="DYP752" s="479"/>
      <c r="DYQ752" s="479"/>
      <c r="DYR752" s="479"/>
      <c r="DYS752" s="479"/>
      <c r="DYT752" s="479"/>
      <c r="DYU752" s="479"/>
      <c r="DYV752" s="479"/>
      <c r="DYW752" s="479"/>
      <c r="DYX752" s="479"/>
      <c r="DYY752" s="479"/>
      <c r="DYZ752" s="479"/>
      <c r="DZA752" s="479"/>
      <c r="DZB752" s="479"/>
      <c r="DZC752" s="479"/>
      <c r="DZD752" s="479"/>
      <c r="DZE752" s="479"/>
      <c r="DZF752" s="479"/>
      <c r="DZG752" s="479"/>
      <c r="DZH752" s="479"/>
      <c r="DZI752" s="479"/>
      <c r="DZJ752" s="479"/>
      <c r="DZK752" s="479"/>
      <c r="DZL752" s="479"/>
      <c r="DZM752" s="479"/>
      <c r="DZN752" s="479"/>
      <c r="DZO752" s="479"/>
      <c r="DZP752" s="479"/>
      <c r="DZQ752" s="479"/>
      <c r="DZR752" s="479"/>
      <c r="DZS752" s="479"/>
      <c r="DZT752" s="479"/>
      <c r="DZU752" s="479"/>
      <c r="DZV752" s="479"/>
      <c r="DZW752" s="479"/>
      <c r="DZX752" s="479"/>
      <c r="DZY752" s="479"/>
      <c r="DZZ752" s="479"/>
      <c r="EAA752" s="479"/>
      <c r="EAB752" s="479"/>
      <c r="EAC752" s="479"/>
      <c r="EAD752" s="479"/>
      <c r="EAE752" s="479"/>
      <c r="EAF752" s="479"/>
      <c r="EAG752" s="479"/>
      <c r="EAH752" s="479"/>
      <c r="EAI752" s="479"/>
      <c r="EAJ752" s="479"/>
      <c r="EAK752" s="479"/>
      <c r="EAL752" s="479"/>
      <c r="EAM752" s="479"/>
      <c r="EAN752" s="479"/>
      <c r="EAO752" s="479"/>
      <c r="EAP752" s="479"/>
      <c r="EAQ752" s="479"/>
      <c r="EAR752" s="479"/>
      <c r="EAS752" s="479"/>
      <c r="EAT752" s="479"/>
      <c r="EAU752" s="479"/>
      <c r="EAV752" s="479"/>
      <c r="EAW752" s="479"/>
      <c r="EAX752" s="479"/>
      <c r="EAY752" s="479"/>
      <c r="EAZ752" s="479"/>
      <c r="EBA752" s="479"/>
      <c r="EBB752" s="479"/>
      <c r="EBC752" s="479"/>
      <c r="EBD752" s="479"/>
      <c r="EBE752" s="479"/>
      <c r="EBF752" s="479"/>
      <c r="EBG752" s="479"/>
      <c r="EBH752" s="479"/>
      <c r="EBI752" s="479"/>
      <c r="EBJ752" s="479"/>
      <c r="EBK752" s="479"/>
      <c r="EBL752" s="479"/>
      <c r="EBM752" s="479"/>
      <c r="EBN752" s="479"/>
      <c r="EBO752" s="479"/>
      <c r="EBP752" s="479"/>
      <c r="EBQ752" s="479"/>
      <c r="EBR752" s="479"/>
      <c r="EBS752" s="479"/>
      <c r="EBT752" s="479"/>
      <c r="EBU752" s="479"/>
      <c r="EBV752" s="479"/>
      <c r="EBW752" s="479"/>
      <c r="EBX752" s="479"/>
      <c r="EBY752" s="479"/>
      <c r="EBZ752" s="479"/>
      <c r="ECA752" s="479"/>
      <c r="ECB752" s="479"/>
      <c r="ECC752" s="479"/>
      <c r="ECD752" s="479"/>
      <c r="ECE752" s="479"/>
      <c r="ECF752" s="479"/>
      <c r="ECG752" s="479"/>
      <c r="ECH752" s="479"/>
      <c r="ECI752" s="479"/>
      <c r="ECJ752" s="479"/>
      <c r="ECK752" s="479"/>
      <c r="ECL752" s="479"/>
      <c r="ECM752" s="479"/>
      <c r="ECN752" s="479"/>
      <c r="ECO752" s="479"/>
      <c r="ECP752" s="479"/>
      <c r="ECQ752" s="479"/>
      <c r="ECR752" s="479"/>
      <c r="ECS752" s="479"/>
      <c r="ECT752" s="479"/>
      <c r="ECU752" s="479"/>
      <c r="ECV752" s="479"/>
      <c r="ECW752" s="479"/>
      <c r="ECX752" s="479"/>
      <c r="ECY752" s="479"/>
      <c r="ECZ752" s="479"/>
      <c r="EDA752" s="479"/>
      <c r="EDB752" s="479"/>
      <c r="EDC752" s="479"/>
      <c r="EDD752" s="479"/>
      <c r="EDE752" s="479"/>
      <c r="EDF752" s="479"/>
      <c r="EDG752" s="479"/>
      <c r="EDH752" s="479"/>
      <c r="EDI752" s="479"/>
      <c r="EDJ752" s="479"/>
      <c r="EDK752" s="479"/>
      <c r="EDL752" s="479"/>
      <c r="EDM752" s="479"/>
      <c r="EDN752" s="479"/>
      <c r="EDO752" s="479"/>
      <c r="EDP752" s="479"/>
      <c r="EDQ752" s="479"/>
      <c r="EDR752" s="479"/>
      <c r="EDS752" s="479"/>
      <c r="EDT752" s="479"/>
      <c r="EDU752" s="479"/>
      <c r="EDV752" s="479"/>
      <c r="EDW752" s="479"/>
      <c r="EDX752" s="479"/>
      <c r="EDY752" s="479"/>
      <c r="EDZ752" s="479"/>
      <c r="EEA752" s="479"/>
      <c r="EEB752" s="479"/>
      <c r="EEC752" s="479"/>
      <c r="EED752" s="479"/>
      <c r="EEE752" s="479"/>
      <c r="EEF752" s="479"/>
      <c r="EEG752" s="479"/>
      <c r="EEH752" s="479"/>
      <c r="EEI752" s="479"/>
      <c r="EEJ752" s="479"/>
      <c r="EEK752" s="479"/>
      <c r="EEL752" s="479"/>
      <c r="EEM752" s="479"/>
      <c r="EEN752" s="479"/>
      <c r="EEO752" s="479"/>
      <c r="EEP752" s="479"/>
      <c r="EEQ752" s="479"/>
      <c r="EER752" s="479"/>
      <c r="EES752" s="479"/>
      <c r="EET752" s="479"/>
      <c r="EEU752" s="479"/>
      <c r="EEV752" s="479"/>
      <c r="EEW752" s="479"/>
      <c r="EEX752" s="479"/>
      <c r="EEY752" s="479"/>
      <c r="EEZ752" s="479"/>
      <c r="EFA752" s="479"/>
      <c r="EFB752" s="479"/>
      <c r="EFC752" s="479"/>
      <c r="EFD752" s="479"/>
      <c r="EFE752" s="479"/>
      <c r="EFF752" s="479"/>
      <c r="EFG752" s="479"/>
      <c r="EFH752" s="479"/>
      <c r="EFI752" s="479"/>
      <c r="EFJ752" s="479"/>
      <c r="EFK752" s="479"/>
      <c r="EFL752" s="479"/>
      <c r="EFM752" s="479"/>
      <c r="EFN752" s="479"/>
      <c r="EFO752" s="479"/>
      <c r="EFP752" s="479"/>
      <c r="EFQ752" s="479"/>
      <c r="EFR752" s="479"/>
      <c r="EFS752" s="479"/>
      <c r="EFT752" s="479"/>
      <c r="EFU752" s="479"/>
      <c r="EFV752" s="479"/>
      <c r="EFW752" s="479"/>
      <c r="EFX752" s="479"/>
      <c r="EFY752" s="479"/>
      <c r="EFZ752" s="479"/>
      <c r="EGA752" s="479"/>
      <c r="EGB752" s="479"/>
      <c r="EGC752" s="479"/>
      <c r="EGD752" s="479"/>
      <c r="EGE752" s="479"/>
      <c r="EGF752" s="479"/>
      <c r="EGG752" s="479"/>
      <c r="EGH752" s="479"/>
      <c r="EGI752" s="479"/>
      <c r="EGJ752" s="479"/>
      <c r="EGK752" s="479"/>
      <c r="EGL752" s="479"/>
      <c r="EGM752" s="479"/>
      <c r="EGN752" s="479"/>
      <c r="EGO752" s="479"/>
      <c r="EGP752" s="479"/>
      <c r="EGQ752" s="479"/>
      <c r="EGR752" s="479"/>
      <c r="EGS752" s="479"/>
      <c r="EGT752" s="479"/>
      <c r="EGU752" s="479"/>
      <c r="EGV752" s="479"/>
      <c r="EGW752" s="479"/>
      <c r="EGX752" s="479"/>
      <c r="EGY752" s="479"/>
      <c r="EGZ752" s="479"/>
      <c r="EHA752" s="479"/>
      <c r="EHB752" s="479"/>
      <c r="EHC752" s="479"/>
      <c r="EHD752" s="479"/>
      <c r="EHE752" s="479"/>
      <c r="EHF752" s="479"/>
      <c r="EHG752" s="479"/>
      <c r="EHH752" s="479"/>
      <c r="EHI752" s="479"/>
      <c r="EHJ752" s="479"/>
      <c r="EHK752" s="479"/>
      <c r="EHL752" s="479"/>
      <c r="EHM752" s="479"/>
      <c r="EHN752" s="479"/>
      <c r="EHO752" s="479"/>
      <c r="EHP752" s="479"/>
      <c r="EHQ752" s="479"/>
      <c r="EHR752" s="479"/>
      <c r="EHS752" s="479"/>
      <c r="EHT752" s="479"/>
      <c r="EHU752" s="479"/>
      <c r="EHV752" s="479"/>
      <c r="EHW752" s="479"/>
      <c r="EHX752" s="479"/>
      <c r="EHY752" s="479"/>
      <c r="EHZ752" s="479"/>
      <c r="EIA752" s="479"/>
      <c r="EIB752" s="479"/>
      <c r="EIC752" s="479"/>
      <c r="EID752" s="479"/>
      <c r="EIE752" s="479"/>
      <c r="EIF752" s="479"/>
      <c r="EIG752" s="479"/>
      <c r="EIH752" s="479"/>
      <c r="EII752" s="479"/>
      <c r="EIJ752" s="479"/>
      <c r="EIK752" s="479"/>
      <c r="EIL752" s="479"/>
      <c r="EIM752" s="479"/>
      <c r="EIN752" s="479"/>
      <c r="EIO752" s="479"/>
      <c r="EIP752" s="479"/>
      <c r="EIQ752" s="479"/>
      <c r="EIR752" s="479"/>
      <c r="EIS752" s="479"/>
      <c r="EIT752" s="479"/>
      <c r="EIU752" s="479"/>
      <c r="EIV752" s="479"/>
      <c r="EIW752" s="479"/>
      <c r="EIX752" s="479"/>
      <c r="EIY752" s="479"/>
      <c r="EIZ752" s="479"/>
      <c r="EJA752" s="479"/>
      <c r="EJB752" s="479"/>
      <c r="EJC752" s="479"/>
      <c r="EJD752" s="479"/>
      <c r="EJE752" s="479"/>
      <c r="EJF752" s="479"/>
      <c r="EJG752" s="479"/>
      <c r="EJH752" s="479"/>
      <c r="EJI752" s="479"/>
      <c r="EJJ752" s="479"/>
      <c r="EJK752" s="479"/>
      <c r="EJL752" s="479"/>
      <c r="EJM752" s="479"/>
      <c r="EJN752" s="479"/>
      <c r="EJO752" s="479"/>
      <c r="EJP752" s="479"/>
      <c r="EJQ752" s="479"/>
      <c r="EJR752" s="479"/>
      <c r="EJS752" s="479"/>
      <c r="EJT752" s="479"/>
      <c r="EJU752" s="479"/>
      <c r="EJV752" s="479"/>
      <c r="EJW752" s="479"/>
      <c r="EJX752" s="479"/>
      <c r="EJY752" s="479"/>
      <c r="EJZ752" s="479"/>
      <c r="EKA752" s="479"/>
      <c r="EKB752" s="479"/>
      <c r="EKC752" s="479"/>
      <c r="EKD752" s="479"/>
      <c r="EKE752" s="479"/>
      <c r="EKF752" s="479"/>
      <c r="EKG752" s="479"/>
      <c r="EKH752" s="479"/>
      <c r="EKI752" s="479"/>
      <c r="EKJ752" s="479"/>
      <c r="EKK752" s="479"/>
      <c r="EKL752" s="479"/>
      <c r="EKM752" s="479"/>
      <c r="EKN752" s="479"/>
      <c r="EKO752" s="479"/>
      <c r="EKP752" s="479"/>
      <c r="EKQ752" s="479"/>
      <c r="EKR752" s="479"/>
      <c r="EKS752" s="479"/>
      <c r="EKT752" s="479"/>
      <c r="EKU752" s="479"/>
      <c r="EKV752" s="479"/>
      <c r="EKW752" s="479"/>
      <c r="EKX752" s="479"/>
      <c r="EKY752" s="479"/>
      <c r="EKZ752" s="479"/>
      <c r="ELA752" s="479"/>
      <c r="ELB752" s="479"/>
      <c r="ELC752" s="479"/>
      <c r="ELD752" s="479"/>
      <c r="ELE752" s="479"/>
      <c r="ELF752" s="479"/>
      <c r="ELG752" s="479"/>
      <c r="ELH752" s="479"/>
      <c r="ELI752" s="479"/>
      <c r="ELJ752" s="479"/>
      <c r="ELK752" s="479"/>
      <c r="ELL752" s="479"/>
      <c r="ELM752" s="479"/>
      <c r="ELN752" s="479"/>
      <c r="ELO752" s="479"/>
      <c r="ELP752" s="479"/>
      <c r="ELQ752" s="479"/>
      <c r="ELR752" s="479"/>
      <c r="ELS752" s="479"/>
      <c r="ELT752" s="479"/>
      <c r="ELU752" s="479"/>
      <c r="ELV752" s="479"/>
      <c r="ELW752" s="479"/>
      <c r="ELX752" s="479"/>
      <c r="ELY752" s="479"/>
      <c r="ELZ752" s="479"/>
      <c r="EMA752" s="479"/>
      <c r="EMB752" s="479"/>
      <c r="EMC752" s="479"/>
      <c r="EMD752" s="479"/>
      <c r="EME752" s="479"/>
      <c r="EMF752" s="479"/>
      <c r="EMG752" s="479"/>
      <c r="EMH752" s="479"/>
      <c r="EMI752" s="479"/>
      <c r="EMJ752" s="479"/>
      <c r="EMK752" s="479"/>
      <c r="EML752" s="479"/>
      <c r="EMM752" s="479"/>
      <c r="EMN752" s="479"/>
      <c r="EMO752" s="479"/>
      <c r="EMP752" s="479"/>
      <c r="EMQ752" s="479"/>
      <c r="EMR752" s="479"/>
      <c r="EMS752" s="479"/>
      <c r="EMT752" s="479"/>
      <c r="EMU752" s="479"/>
      <c r="EMV752" s="479"/>
      <c r="EMW752" s="479"/>
      <c r="EMX752" s="479"/>
      <c r="EMY752" s="479"/>
      <c r="EMZ752" s="479"/>
      <c r="ENA752" s="479"/>
      <c r="ENB752" s="479"/>
      <c r="ENC752" s="479"/>
      <c r="END752" s="479"/>
      <c r="ENE752" s="479"/>
      <c r="ENF752" s="479"/>
      <c r="ENG752" s="479"/>
      <c r="ENH752" s="479"/>
      <c r="ENI752" s="479"/>
      <c r="ENJ752" s="479"/>
      <c r="ENK752" s="479"/>
      <c r="ENL752" s="479"/>
      <c r="ENM752" s="479"/>
      <c r="ENN752" s="479"/>
      <c r="ENO752" s="479"/>
      <c r="ENP752" s="479"/>
      <c r="ENQ752" s="479"/>
      <c r="ENR752" s="479"/>
      <c r="ENS752" s="479"/>
      <c r="ENT752" s="479"/>
      <c r="ENU752" s="479"/>
      <c r="ENV752" s="479"/>
      <c r="ENW752" s="479"/>
      <c r="ENX752" s="479"/>
      <c r="ENY752" s="479"/>
      <c r="ENZ752" s="479"/>
      <c r="EOA752" s="479"/>
      <c r="EOB752" s="479"/>
      <c r="EOC752" s="479"/>
      <c r="EOD752" s="479"/>
      <c r="EOE752" s="479"/>
      <c r="EOF752" s="479"/>
      <c r="EOG752" s="479"/>
      <c r="EOH752" s="479"/>
      <c r="EOI752" s="479"/>
      <c r="EOJ752" s="479"/>
      <c r="EOK752" s="479"/>
      <c r="EOL752" s="479"/>
      <c r="EOM752" s="479"/>
      <c r="EON752" s="479"/>
      <c r="EOO752" s="479"/>
      <c r="EOP752" s="479"/>
      <c r="EOQ752" s="479"/>
      <c r="EOR752" s="479"/>
      <c r="EOS752" s="479"/>
      <c r="EOT752" s="479"/>
      <c r="EOU752" s="479"/>
      <c r="EOV752" s="479"/>
      <c r="EOW752" s="479"/>
      <c r="EOX752" s="479"/>
      <c r="EOY752" s="479"/>
      <c r="EOZ752" s="479"/>
      <c r="EPA752" s="479"/>
      <c r="EPB752" s="479"/>
      <c r="EPC752" s="479"/>
      <c r="EPD752" s="479"/>
      <c r="EPE752" s="479"/>
      <c r="EPF752" s="479"/>
      <c r="EPG752" s="479"/>
      <c r="EPH752" s="479"/>
      <c r="EPI752" s="479"/>
      <c r="EPJ752" s="479"/>
      <c r="EPK752" s="479"/>
      <c r="EPL752" s="479"/>
      <c r="EPM752" s="479"/>
      <c r="EPN752" s="479"/>
      <c r="EPO752" s="479"/>
      <c r="EPP752" s="479"/>
      <c r="EPQ752" s="479"/>
      <c r="EPR752" s="479"/>
      <c r="EPS752" s="479"/>
      <c r="EPT752" s="479"/>
      <c r="EPU752" s="479"/>
      <c r="EPV752" s="479"/>
      <c r="EPW752" s="479"/>
      <c r="EPX752" s="479"/>
      <c r="EPY752" s="479"/>
      <c r="EPZ752" s="479"/>
      <c r="EQA752" s="479"/>
      <c r="EQB752" s="479"/>
      <c r="EQC752" s="479"/>
      <c r="EQD752" s="479"/>
      <c r="EQE752" s="479"/>
      <c r="EQF752" s="479"/>
      <c r="EQG752" s="479"/>
      <c r="EQH752" s="479"/>
      <c r="EQI752" s="479"/>
      <c r="EQJ752" s="479"/>
      <c r="EQK752" s="479"/>
      <c r="EQL752" s="479"/>
      <c r="EQM752" s="479"/>
      <c r="EQN752" s="479"/>
      <c r="EQO752" s="479"/>
      <c r="EQP752" s="479"/>
      <c r="EQQ752" s="479"/>
      <c r="EQR752" s="479"/>
      <c r="EQS752" s="479"/>
      <c r="EQT752" s="479"/>
      <c r="EQU752" s="479"/>
      <c r="EQV752" s="479"/>
      <c r="EQW752" s="479"/>
      <c r="EQX752" s="479"/>
      <c r="EQY752" s="479"/>
      <c r="EQZ752" s="479"/>
      <c r="ERA752" s="479"/>
      <c r="ERB752" s="479"/>
      <c r="ERC752" s="479"/>
      <c r="ERD752" s="479"/>
      <c r="ERE752" s="479"/>
      <c r="ERF752" s="479"/>
      <c r="ERG752" s="479"/>
      <c r="ERH752" s="479"/>
      <c r="ERI752" s="479"/>
      <c r="ERJ752" s="479"/>
      <c r="ERK752" s="479"/>
      <c r="ERL752" s="479"/>
      <c r="ERM752" s="479"/>
      <c r="ERN752" s="479"/>
      <c r="ERO752" s="479"/>
      <c r="ERP752" s="479"/>
      <c r="ERQ752" s="479"/>
      <c r="ERR752" s="479"/>
      <c r="ERS752" s="479"/>
      <c r="ERT752" s="479"/>
      <c r="ERU752" s="479"/>
      <c r="ERV752" s="479"/>
      <c r="ERW752" s="479"/>
      <c r="ERX752" s="479"/>
      <c r="ERY752" s="479"/>
      <c r="ERZ752" s="479"/>
      <c r="ESA752" s="479"/>
      <c r="ESB752" s="479"/>
      <c r="ESC752" s="479"/>
      <c r="ESD752" s="479"/>
      <c r="ESE752" s="479"/>
      <c r="ESF752" s="479"/>
      <c r="ESG752" s="479"/>
      <c r="ESH752" s="479"/>
      <c r="ESI752" s="479"/>
      <c r="ESJ752" s="479"/>
      <c r="ESK752" s="479"/>
      <c r="ESL752" s="479"/>
      <c r="ESM752" s="479"/>
      <c r="ESN752" s="479"/>
      <c r="ESO752" s="479"/>
      <c r="ESP752" s="479"/>
      <c r="ESQ752" s="479"/>
      <c r="ESR752" s="479"/>
      <c r="ESS752" s="479"/>
      <c r="EST752" s="479"/>
      <c r="ESU752" s="479"/>
      <c r="ESV752" s="479"/>
      <c r="ESW752" s="479"/>
      <c r="ESX752" s="479"/>
      <c r="ESY752" s="479"/>
      <c r="ESZ752" s="479"/>
      <c r="ETA752" s="479"/>
      <c r="ETB752" s="479"/>
      <c r="ETC752" s="479"/>
      <c r="ETD752" s="479"/>
      <c r="ETE752" s="479"/>
      <c r="ETF752" s="479"/>
      <c r="ETG752" s="479"/>
      <c r="ETH752" s="479"/>
      <c r="ETI752" s="479"/>
      <c r="ETJ752" s="479"/>
      <c r="ETK752" s="479"/>
      <c r="ETL752" s="479"/>
      <c r="ETM752" s="479"/>
      <c r="ETN752" s="479"/>
      <c r="ETO752" s="479"/>
      <c r="ETP752" s="479"/>
      <c r="ETQ752" s="479"/>
      <c r="ETR752" s="479"/>
      <c r="ETS752" s="479"/>
      <c r="ETT752" s="479"/>
      <c r="ETU752" s="479"/>
      <c r="ETV752" s="479"/>
      <c r="ETW752" s="479"/>
      <c r="ETX752" s="479"/>
      <c r="ETY752" s="479"/>
      <c r="ETZ752" s="479"/>
      <c r="EUA752" s="479"/>
      <c r="EUB752" s="479"/>
      <c r="EUC752" s="479"/>
      <c r="EUD752" s="479"/>
      <c r="EUE752" s="479"/>
      <c r="EUF752" s="479"/>
      <c r="EUG752" s="479"/>
      <c r="EUH752" s="479"/>
      <c r="EUI752" s="479"/>
      <c r="EUJ752" s="479"/>
      <c r="EUK752" s="479"/>
      <c r="EUL752" s="479"/>
      <c r="EUM752" s="479"/>
      <c r="EUN752" s="479"/>
      <c r="EUO752" s="479"/>
      <c r="EUP752" s="479"/>
      <c r="EUQ752" s="479"/>
      <c r="EUR752" s="479"/>
      <c r="EUS752" s="479"/>
      <c r="EUT752" s="479"/>
      <c r="EUU752" s="479"/>
      <c r="EUV752" s="479"/>
      <c r="EUW752" s="479"/>
      <c r="EUX752" s="479"/>
      <c r="EUY752" s="479"/>
      <c r="EUZ752" s="479"/>
      <c r="EVA752" s="479"/>
      <c r="EVB752" s="479"/>
      <c r="EVC752" s="479"/>
      <c r="EVD752" s="479"/>
      <c r="EVE752" s="479"/>
      <c r="EVF752" s="479"/>
      <c r="EVG752" s="479"/>
      <c r="EVH752" s="479"/>
      <c r="EVI752" s="479"/>
      <c r="EVJ752" s="479"/>
      <c r="EVK752" s="479"/>
      <c r="EVL752" s="479"/>
      <c r="EVM752" s="479"/>
      <c r="EVN752" s="479"/>
      <c r="EVO752" s="479"/>
      <c r="EVP752" s="479"/>
      <c r="EVQ752" s="479"/>
      <c r="EVR752" s="479"/>
      <c r="EVS752" s="479"/>
      <c r="EVT752" s="479"/>
      <c r="EVU752" s="479"/>
      <c r="EVV752" s="479"/>
      <c r="EVW752" s="479"/>
      <c r="EVX752" s="479"/>
      <c r="EVY752" s="479"/>
      <c r="EVZ752" s="479"/>
      <c r="EWA752" s="479"/>
      <c r="EWB752" s="479"/>
      <c r="EWC752" s="479"/>
      <c r="EWD752" s="479"/>
      <c r="EWE752" s="479"/>
      <c r="EWF752" s="479"/>
      <c r="EWG752" s="479"/>
      <c r="EWH752" s="479"/>
      <c r="EWI752" s="479"/>
      <c r="EWJ752" s="479"/>
      <c r="EWK752" s="479"/>
      <c r="EWL752" s="479"/>
      <c r="EWM752" s="479"/>
      <c r="EWN752" s="479"/>
      <c r="EWO752" s="479"/>
      <c r="EWP752" s="479"/>
      <c r="EWQ752" s="479"/>
      <c r="EWR752" s="479"/>
      <c r="EWS752" s="479"/>
      <c r="EWT752" s="479"/>
      <c r="EWU752" s="479"/>
      <c r="EWV752" s="479"/>
      <c r="EWW752" s="479"/>
      <c r="EWX752" s="479"/>
      <c r="EWY752" s="479"/>
      <c r="EWZ752" s="479"/>
      <c r="EXA752" s="479"/>
      <c r="EXB752" s="479"/>
      <c r="EXC752" s="479"/>
      <c r="EXD752" s="479"/>
      <c r="EXE752" s="479"/>
      <c r="EXF752" s="479"/>
      <c r="EXG752" s="479"/>
      <c r="EXH752" s="479"/>
      <c r="EXI752" s="479"/>
      <c r="EXJ752" s="479"/>
      <c r="EXK752" s="479"/>
      <c r="EXL752" s="479"/>
      <c r="EXM752" s="479"/>
      <c r="EXN752" s="479"/>
      <c r="EXO752" s="479"/>
      <c r="EXP752" s="479"/>
      <c r="EXQ752" s="479"/>
      <c r="EXR752" s="479"/>
      <c r="EXS752" s="479"/>
      <c r="EXT752" s="479"/>
      <c r="EXU752" s="479"/>
      <c r="EXV752" s="479"/>
      <c r="EXW752" s="479"/>
      <c r="EXX752" s="479"/>
      <c r="EXY752" s="479"/>
      <c r="EXZ752" s="479"/>
      <c r="EYA752" s="479"/>
      <c r="EYB752" s="479"/>
      <c r="EYC752" s="479"/>
      <c r="EYD752" s="479"/>
      <c r="EYE752" s="479"/>
      <c r="EYF752" s="479"/>
      <c r="EYG752" s="479"/>
      <c r="EYH752" s="479"/>
      <c r="EYI752" s="479"/>
      <c r="EYJ752" s="479"/>
      <c r="EYK752" s="479"/>
      <c r="EYL752" s="479"/>
      <c r="EYM752" s="479"/>
      <c r="EYN752" s="479"/>
      <c r="EYO752" s="479"/>
      <c r="EYP752" s="479"/>
      <c r="EYQ752" s="479"/>
      <c r="EYR752" s="479"/>
      <c r="EYS752" s="479"/>
      <c r="EYT752" s="479"/>
      <c r="EYU752" s="479"/>
      <c r="EYV752" s="479"/>
      <c r="EYW752" s="479"/>
      <c r="EYX752" s="479"/>
      <c r="EYY752" s="479"/>
      <c r="EYZ752" s="479"/>
      <c r="EZA752" s="479"/>
      <c r="EZB752" s="479"/>
      <c r="EZC752" s="479"/>
      <c r="EZD752" s="479"/>
      <c r="EZE752" s="479"/>
      <c r="EZF752" s="479"/>
      <c r="EZG752" s="479"/>
      <c r="EZH752" s="479"/>
      <c r="EZI752" s="479"/>
      <c r="EZJ752" s="479"/>
      <c r="EZK752" s="479"/>
      <c r="EZL752" s="479"/>
      <c r="EZM752" s="479"/>
      <c r="EZN752" s="479"/>
      <c r="EZO752" s="479"/>
      <c r="EZP752" s="479"/>
      <c r="EZQ752" s="479"/>
      <c r="EZR752" s="479"/>
      <c r="EZS752" s="479"/>
      <c r="EZT752" s="479"/>
      <c r="EZU752" s="479"/>
      <c r="EZV752" s="479"/>
      <c r="EZW752" s="479"/>
      <c r="EZX752" s="479"/>
      <c r="EZY752" s="479"/>
      <c r="EZZ752" s="479"/>
      <c r="FAA752" s="479"/>
      <c r="FAB752" s="479"/>
      <c r="FAC752" s="479"/>
      <c r="FAD752" s="479"/>
      <c r="FAE752" s="479"/>
      <c r="FAF752" s="479"/>
      <c r="FAG752" s="479"/>
      <c r="FAH752" s="479"/>
      <c r="FAI752" s="479"/>
      <c r="FAJ752" s="479"/>
      <c r="FAK752" s="479"/>
      <c r="FAL752" s="479"/>
      <c r="FAM752" s="479"/>
      <c r="FAN752" s="479"/>
      <c r="FAO752" s="479"/>
      <c r="FAP752" s="479"/>
      <c r="FAQ752" s="479"/>
      <c r="FAR752" s="479"/>
      <c r="FAS752" s="479"/>
      <c r="FAT752" s="479"/>
      <c r="FAU752" s="479"/>
      <c r="FAV752" s="479"/>
      <c r="FAW752" s="479"/>
      <c r="FAX752" s="479"/>
      <c r="FAY752" s="479"/>
      <c r="FAZ752" s="479"/>
      <c r="FBA752" s="479"/>
      <c r="FBB752" s="479"/>
      <c r="FBC752" s="479"/>
      <c r="FBD752" s="479"/>
      <c r="FBE752" s="479"/>
      <c r="FBF752" s="479"/>
      <c r="FBG752" s="479"/>
      <c r="FBH752" s="479"/>
      <c r="FBI752" s="479"/>
      <c r="FBJ752" s="479"/>
      <c r="FBK752" s="479"/>
      <c r="FBL752" s="479"/>
      <c r="FBM752" s="479"/>
      <c r="FBN752" s="479"/>
      <c r="FBO752" s="479"/>
      <c r="FBP752" s="479"/>
      <c r="FBQ752" s="479"/>
      <c r="FBR752" s="479"/>
      <c r="FBS752" s="479"/>
      <c r="FBT752" s="479"/>
      <c r="FBU752" s="479"/>
      <c r="FBV752" s="479"/>
      <c r="FBW752" s="479"/>
      <c r="FBX752" s="479"/>
      <c r="FBY752" s="479"/>
      <c r="FBZ752" s="479"/>
      <c r="FCA752" s="479"/>
      <c r="FCB752" s="479"/>
      <c r="FCC752" s="479"/>
      <c r="FCD752" s="479"/>
      <c r="FCE752" s="479"/>
      <c r="FCF752" s="479"/>
      <c r="FCG752" s="479"/>
      <c r="FCH752" s="479"/>
      <c r="FCI752" s="479"/>
      <c r="FCJ752" s="479"/>
      <c r="FCK752" s="479"/>
      <c r="FCL752" s="479"/>
      <c r="FCM752" s="479"/>
      <c r="FCN752" s="479"/>
      <c r="FCO752" s="479"/>
      <c r="FCP752" s="479"/>
      <c r="FCQ752" s="479"/>
      <c r="FCR752" s="479"/>
      <c r="FCS752" s="479"/>
      <c r="FCT752" s="479"/>
      <c r="FCU752" s="479"/>
      <c r="FCV752" s="479"/>
      <c r="FCW752" s="479"/>
      <c r="FCX752" s="479"/>
      <c r="FCY752" s="479"/>
      <c r="FCZ752" s="479"/>
      <c r="FDA752" s="479"/>
      <c r="FDB752" s="479"/>
      <c r="FDC752" s="479"/>
      <c r="FDD752" s="479"/>
      <c r="FDE752" s="479"/>
      <c r="FDF752" s="479"/>
      <c r="FDG752" s="479"/>
      <c r="FDH752" s="479"/>
      <c r="FDI752" s="479"/>
      <c r="FDJ752" s="479"/>
      <c r="FDK752" s="479"/>
      <c r="FDL752" s="479"/>
      <c r="FDM752" s="479"/>
      <c r="FDN752" s="479"/>
      <c r="FDO752" s="479"/>
      <c r="FDP752" s="479"/>
      <c r="FDQ752" s="479"/>
      <c r="FDR752" s="479"/>
      <c r="FDS752" s="479"/>
      <c r="FDT752" s="479"/>
      <c r="FDU752" s="479"/>
      <c r="FDV752" s="479"/>
      <c r="FDW752" s="479"/>
      <c r="FDX752" s="479"/>
      <c r="FDY752" s="479"/>
      <c r="FDZ752" s="479"/>
      <c r="FEA752" s="479"/>
      <c r="FEB752" s="479"/>
      <c r="FEC752" s="479"/>
      <c r="FED752" s="479"/>
      <c r="FEE752" s="479"/>
      <c r="FEF752" s="479"/>
      <c r="FEG752" s="479"/>
      <c r="FEH752" s="479"/>
      <c r="FEI752" s="479"/>
      <c r="FEJ752" s="479"/>
      <c r="FEK752" s="479"/>
      <c r="FEL752" s="479"/>
      <c r="FEM752" s="479"/>
      <c r="FEN752" s="479"/>
      <c r="FEO752" s="479"/>
      <c r="FEP752" s="479"/>
      <c r="FEQ752" s="479"/>
      <c r="FER752" s="479"/>
      <c r="FES752" s="479"/>
      <c r="FET752" s="479"/>
      <c r="FEU752" s="479"/>
      <c r="FEV752" s="479"/>
      <c r="FEW752" s="479"/>
      <c r="FEX752" s="479"/>
      <c r="FEY752" s="479"/>
      <c r="FEZ752" s="479"/>
      <c r="FFA752" s="479"/>
      <c r="FFB752" s="479"/>
      <c r="FFC752" s="479"/>
      <c r="FFD752" s="479"/>
      <c r="FFE752" s="479"/>
      <c r="FFF752" s="479"/>
      <c r="FFG752" s="479"/>
      <c r="FFH752" s="479"/>
      <c r="FFI752" s="479"/>
      <c r="FFJ752" s="479"/>
      <c r="FFK752" s="479"/>
      <c r="FFL752" s="479"/>
      <c r="FFM752" s="479"/>
      <c r="FFN752" s="479"/>
      <c r="FFO752" s="479"/>
      <c r="FFP752" s="479"/>
      <c r="FFQ752" s="479"/>
      <c r="FFR752" s="479"/>
      <c r="FFS752" s="479"/>
      <c r="FFT752" s="479"/>
      <c r="FFU752" s="479"/>
      <c r="FFV752" s="479"/>
      <c r="FFW752" s="479"/>
      <c r="FFX752" s="479"/>
      <c r="FFY752" s="479"/>
      <c r="FFZ752" s="479"/>
      <c r="FGA752" s="479"/>
      <c r="FGB752" s="479"/>
      <c r="FGC752" s="479"/>
      <c r="FGD752" s="479"/>
      <c r="FGE752" s="479"/>
      <c r="FGF752" s="479"/>
      <c r="FGG752" s="479"/>
      <c r="FGH752" s="479"/>
      <c r="FGI752" s="479"/>
      <c r="FGJ752" s="479"/>
      <c r="FGK752" s="479"/>
      <c r="FGL752" s="479"/>
      <c r="FGM752" s="479"/>
      <c r="FGN752" s="479"/>
      <c r="FGO752" s="479"/>
      <c r="FGP752" s="479"/>
      <c r="FGQ752" s="479"/>
      <c r="FGR752" s="479"/>
      <c r="FGS752" s="479"/>
      <c r="FGT752" s="479"/>
      <c r="FGU752" s="479"/>
      <c r="FGV752" s="479"/>
      <c r="FGW752" s="479"/>
      <c r="FGX752" s="479"/>
      <c r="FGY752" s="479"/>
      <c r="FGZ752" s="479"/>
      <c r="FHA752" s="479"/>
      <c r="FHB752" s="479"/>
      <c r="FHC752" s="479"/>
      <c r="FHD752" s="479"/>
      <c r="FHE752" s="479"/>
      <c r="FHF752" s="479"/>
      <c r="FHG752" s="479"/>
      <c r="FHH752" s="479"/>
      <c r="FHI752" s="479"/>
      <c r="FHJ752" s="479"/>
      <c r="FHK752" s="479"/>
      <c r="FHL752" s="479"/>
      <c r="FHM752" s="479"/>
      <c r="FHN752" s="479"/>
      <c r="FHO752" s="479"/>
      <c r="FHP752" s="479"/>
      <c r="FHQ752" s="479"/>
      <c r="FHR752" s="479"/>
      <c r="FHS752" s="479"/>
      <c r="FHT752" s="479"/>
      <c r="FHU752" s="479"/>
      <c r="FHV752" s="479"/>
      <c r="FHW752" s="479"/>
      <c r="FHX752" s="479"/>
      <c r="FHY752" s="479"/>
      <c r="FHZ752" s="479"/>
      <c r="FIA752" s="479"/>
      <c r="FIB752" s="479"/>
      <c r="FIC752" s="479"/>
      <c r="FID752" s="479"/>
      <c r="FIE752" s="479"/>
      <c r="FIF752" s="479"/>
      <c r="FIG752" s="479"/>
      <c r="FIH752" s="479"/>
      <c r="FII752" s="479"/>
      <c r="FIJ752" s="479"/>
      <c r="FIK752" s="479"/>
      <c r="FIL752" s="479"/>
      <c r="FIM752" s="479"/>
      <c r="FIN752" s="479"/>
      <c r="FIO752" s="479"/>
      <c r="FIP752" s="479"/>
      <c r="FIQ752" s="479"/>
      <c r="FIR752" s="479"/>
      <c r="FIS752" s="479"/>
      <c r="FIT752" s="479"/>
      <c r="FIU752" s="479"/>
      <c r="FIV752" s="479"/>
      <c r="FIW752" s="479"/>
      <c r="FIX752" s="479"/>
      <c r="FIY752" s="479"/>
      <c r="FIZ752" s="479"/>
      <c r="FJA752" s="479"/>
      <c r="FJB752" s="479"/>
      <c r="FJC752" s="479"/>
      <c r="FJD752" s="479"/>
      <c r="FJE752" s="479"/>
      <c r="FJF752" s="479"/>
      <c r="FJG752" s="479"/>
      <c r="FJH752" s="479"/>
      <c r="FJI752" s="479"/>
      <c r="FJJ752" s="479"/>
      <c r="FJK752" s="479"/>
      <c r="FJL752" s="479"/>
      <c r="FJM752" s="479"/>
      <c r="FJN752" s="479"/>
      <c r="FJO752" s="479"/>
      <c r="FJP752" s="479"/>
      <c r="FJQ752" s="479"/>
      <c r="FJR752" s="479"/>
      <c r="FJS752" s="479"/>
      <c r="FJT752" s="479"/>
      <c r="FJU752" s="479"/>
      <c r="FJV752" s="479"/>
      <c r="FJW752" s="479"/>
      <c r="FJX752" s="479"/>
      <c r="FJY752" s="479"/>
      <c r="FJZ752" s="479"/>
      <c r="FKA752" s="479"/>
      <c r="FKB752" s="479"/>
      <c r="FKC752" s="479"/>
      <c r="FKD752" s="479"/>
      <c r="FKE752" s="479"/>
      <c r="FKF752" s="479"/>
      <c r="FKG752" s="479"/>
      <c r="FKH752" s="479"/>
      <c r="FKI752" s="479"/>
      <c r="FKJ752" s="479"/>
      <c r="FKK752" s="479"/>
      <c r="FKL752" s="479"/>
      <c r="FKM752" s="479"/>
      <c r="FKN752" s="479"/>
      <c r="FKO752" s="479"/>
      <c r="FKP752" s="479"/>
      <c r="FKQ752" s="479"/>
      <c r="FKR752" s="479"/>
      <c r="FKS752" s="479"/>
      <c r="FKT752" s="479"/>
      <c r="FKU752" s="479"/>
      <c r="FKV752" s="479"/>
      <c r="FKW752" s="479"/>
      <c r="FKX752" s="479"/>
      <c r="FKY752" s="479"/>
      <c r="FKZ752" s="479"/>
      <c r="FLA752" s="479"/>
      <c r="FLB752" s="479"/>
      <c r="FLC752" s="479"/>
      <c r="FLD752" s="479"/>
      <c r="FLE752" s="479"/>
      <c r="FLF752" s="479"/>
      <c r="FLG752" s="479"/>
      <c r="FLH752" s="479"/>
      <c r="FLI752" s="479"/>
      <c r="FLJ752" s="479"/>
      <c r="FLK752" s="479"/>
      <c r="FLL752" s="479"/>
      <c r="FLM752" s="479"/>
      <c r="FLN752" s="479"/>
      <c r="FLO752" s="479"/>
      <c r="FLP752" s="479"/>
      <c r="FLQ752" s="479"/>
      <c r="FLR752" s="479"/>
      <c r="FLS752" s="479"/>
      <c r="FLT752" s="479"/>
      <c r="FLU752" s="479"/>
      <c r="FLV752" s="479"/>
      <c r="FLW752" s="479"/>
      <c r="FLX752" s="479"/>
      <c r="FLY752" s="479"/>
      <c r="FLZ752" s="479"/>
      <c r="FMA752" s="479"/>
      <c r="FMB752" s="479"/>
      <c r="FMC752" s="479"/>
      <c r="FMD752" s="479"/>
      <c r="FME752" s="479"/>
      <c r="FMF752" s="479"/>
      <c r="FMG752" s="479"/>
      <c r="FMH752" s="479"/>
      <c r="FMI752" s="479"/>
      <c r="FMJ752" s="479"/>
      <c r="FMK752" s="479"/>
      <c r="FML752" s="479"/>
      <c r="FMM752" s="479"/>
      <c r="FMN752" s="479"/>
      <c r="FMO752" s="479"/>
      <c r="FMP752" s="479"/>
      <c r="FMQ752" s="479"/>
      <c r="FMR752" s="479"/>
      <c r="FMS752" s="479"/>
      <c r="FMT752" s="479"/>
      <c r="FMU752" s="479"/>
      <c r="FMV752" s="479"/>
      <c r="FMW752" s="479"/>
      <c r="FMX752" s="479"/>
      <c r="FMY752" s="479"/>
      <c r="FMZ752" s="479"/>
      <c r="FNA752" s="479"/>
      <c r="FNB752" s="479"/>
      <c r="FNC752" s="479"/>
      <c r="FND752" s="479"/>
      <c r="FNE752" s="479"/>
      <c r="FNF752" s="479"/>
      <c r="FNG752" s="479"/>
      <c r="FNH752" s="479"/>
      <c r="FNI752" s="479"/>
      <c r="FNJ752" s="479"/>
      <c r="FNK752" s="479"/>
      <c r="FNL752" s="479"/>
      <c r="FNM752" s="479"/>
      <c r="FNN752" s="479"/>
      <c r="FNO752" s="479"/>
      <c r="FNP752" s="479"/>
      <c r="FNQ752" s="479"/>
      <c r="FNR752" s="479"/>
      <c r="FNS752" s="479"/>
      <c r="FNT752" s="479"/>
      <c r="FNU752" s="479"/>
      <c r="FNV752" s="479"/>
      <c r="FNW752" s="479"/>
      <c r="FNX752" s="479"/>
      <c r="FNY752" s="479"/>
      <c r="FNZ752" s="479"/>
      <c r="FOA752" s="479"/>
      <c r="FOB752" s="479"/>
      <c r="FOC752" s="479"/>
      <c r="FOD752" s="479"/>
      <c r="FOE752" s="479"/>
      <c r="FOF752" s="479"/>
      <c r="FOG752" s="479"/>
      <c r="FOH752" s="479"/>
      <c r="FOI752" s="479"/>
      <c r="FOJ752" s="479"/>
      <c r="FOK752" s="479"/>
      <c r="FOL752" s="479"/>
      <c r="FOM752" s="479"/>
      <c r="FON752" s="479"/>
      <c r="FOO752" s="479"/>
      <c r="FOP752" s="479"/>
      <c r="FOQ752" s="479"/>
      <c r="FOR752" s="479"/>
      <c r="FOS752" s="479"/>
      <c r="FOT752" s="479"/>
      <c r="FOU752" s="479"/>
      <c r="FOV752" s="479"/>
      <c r="FOW752" s="479"/>
      <c r="FOX752" s="479"/>
      <c r="FOY752" s="479"/>
      <c r="FOZ752" s="479"/>
      <c r="FPA752" s="479"/>
      <c r="FPB752" s="479"/>
      <c r="FPC752" s="479"/>
      <c r="FPD752" s="479"/>
      <c r="FPE752" s="479"/>
      <c r="FPF752" s="479"/>
      <c r="FPG752" s="479"/>
      <c r="FPH752" s="479"/>
      <c r="FPI752" s="479"/>
      <c r="FPJ752" s="479"/>
      <c r="FPK752" s="479"/>
      <c r="FPL752" s="479"/>
      <c r="FPM752" s="479"/>
      <c r="FPN752" s="479"/>
      <c r="FPO752" s="479"/>
      <c r="FPP752" s="479"/>
      <c r="FPQ752" s="479"/>
      <c r="FPR752" s="479"/>
      <c r="FPS752" s="479"/>
      <c r="FPT752" s="479"/>
      <c r="FPU752" s="479"/>
      <c r="FPV752" s="479"/>
      <c r="FPW752" s="479"/>
      <c r="FPX752" s="479"/>
      <c r="FPY752" s="479"/>
      <c r="FPZ752" s="479"/>
      <c r="FQA752" s="479"/>
      <c r="FQB752" s="479"/>
      <c r="FQC752" s="479"/>
      <c r="FQD752" s="479"/>
      <c r="FQE752" s="479"/>
      <c r="FQF752" s="479"/>
      <c r="FQG752" s="479"/>
      <c r="FQH752" s="479"/>
      <c r="FQI752" s="479"/>
      <c r="FQJ752" s="479"/>
      <c r="FQK752" s="479"/>
      <c r="FQL752" s="479"/>
      <c r="FQM752" s="479"/>
      <c r="FQN752" s="479"/>
      <c r="FQO752" s="479"/>
      <c r="FQP752" s="479"/>
      <c r="FQQ752" s="479"/>
      <c r="FQR752" s="479"/>
      <c r="FQS752" s="479"/>
      <c r="FQT752" s="479"/>
      <c r="FQU752" s="479"/>
      <c r="FQV752" s="479"/>
      <c r="FQW752" s="479"/>
      <c r="FQX752" s="479"/>
      <c r="FQY752" s="479"/>
      <c r="FQZ752" s="479"/>
      <c r="FRA752" s="479"/>
      <c r="FRB752" s="479"/>
      <c r="FRC752" s="479"/>
      <c r="FRD752" s="479"/>
      <c r="FRE752" s="479"/>
      <c r="FRF752" s="479"/>
      <c r="FRG752" s="479"/>
      <c r="FRH752" s="479"/>
      <c r="FRI752" s="479"/>
      <c r="FRJ752" s="479"/>
      <c r="FRK752" s="479"/>
      <c r="FRL752" s="479"/>
      <c r="FRM752" s="479"/>
      <c r="FRN752" s="479"/>
      <c r="FRO752" s="479"/>
      <c r="FRP752" s="479"/>
      <c r="FRQ752" s="479"/>
      <c r="FRR752" s="479"/>
      <c r="FRS752" s="479"/>
      <c r="FRT752" s="479"/>
      <c r="FRU752" s="479"/>
      <c r="FRV752" s="479"/>
      <c r="FRW752" s="479"/>
      <c r="FRX752" s="479"/>
      <c r="FRY752" s="479"/>
      <c r="FRZ752" s="479"/>
      <c r="FSA752" s="479"/>
      <c r="FSB752" s="479"/>
      <c r="FSC752" s="479"/>
      <c r="FSD752" s="479"/>
      <c r="FSE752" s="479"/>
      <c r="FSF752" s="479"/>
      <c r="FSG752" s="479"/>
      <c r="FSH752" s="479"/>
      <c r="FSI752" s="479"/>
      <c r="FSJ752" s="479"/>
      <c r="FSK752" s="479"/>
      <c r="FSL752" s="479"/>
      <c r="FSM752" s="479"/>
      <c r="FSN752" s="479"/>
      <c r="FSO752" s="479"/>
      <c r="FSP752" s="479"/>
      <c r="FSQ752" s="479"/>
      <c r="FSR752" s="479"/>
      <c r="FSS752" s="479"/>
      <c r="FST752" s="479"/>
      <c r="FSU752" s="479"/>
      <c r="FSV752" s="479"/>
      <c r="FSW752" s="479"/>
      <c r="FSX752" s="479"/>
      <c r="FSY752" s="479"/>
      <c r="FSZ752" s="479"/>
      <c r="FTA752" s="479"/>
      <c r="FTB752" s="479"/>
      <c r="FTC752" s="479"/>
      <c r="FTD752" s="479"/>
      <c r="FTE752" s="479"/>
      <c r="FTF752" s="479"/>
      <c r="FTG752" s="479"/>
      <c r="FTH752" s="479"/>
      <c r="FTI752" s="479"/>
      <c r="FTJ752" s="479"/>
      <c r="FTK752" s="479"/>
      <c r="FTL752" s="479"/>
      <c r="FTM752" s="479"/>
      <c r="FTN752" s="479"/>
      <c r="FTO752" s="479"/>
      <c r="FTP752" s="479"/>
      <c r="FTQ752" s="479"/>
      <c r="FTR752" s="479"/>
      <c r="FTS752" s="479"/>
      <c r="FTT752" s="479"/>
      <c r="FTU752" s="479"/>
      <c r="FTV752" s="479"/>
      <c r="FTW752" s="479"/>
      <c r="FTX752" s="479"/>
      <c r="FTY752" s="479"/>
      <c r="FTZ752" s="479"/>
      <c r="FUA752" s="479"/>
      <c r="FUB752" s="479"/>
      <c r="FUC752" s="479"/>
      <c r="FUD752" s="479"/>
      <c r="FUE752" s="479"/>
      <c r="FUF752" s="479"/>
      <c r="FUG752" s="479"/>
      <c r="FUH752" s="479"/>
      <c r="FUI752" s="479"/>
      <c r="FUJ752" s="479"/>
      <c r="FUK752" s="479"/>
      <c r="FUL752" s="479"/>
      <c r="FUM752" s="479"/>
      <c r="FUN752" s="479"/>
      <c r="FUO752" s="479"/>
      <c r="FUP752" s="479"/>
      <c r="FUQ752" s="479"/>
      <c r="FUR752" s="479"/>
      <c r="FUS752" s="479"/>
      <c r="FUT752" s="479"/>
      <c r="FUU752" s="479"/>
      <c r="FUV752" s="479"/>
      <c r="FUW752" s="479"/>
      <c r="FUX752" s="479"/>
      <c r="FUY752" s="479"/>
      <c r="FUZ752" s="479"/>
      <c r="FVA752" s="479"/>
      <c r="FVB752" s="479"/>
      <c r="FVC752" s="479"/>
      <c r="FVD752" s="479"/>
      <c r="FVE752" s="479"/>
      <c r="FVF752" s="479"/>
      <c r="FVG752" s="479"/>
      <c r="FVH752" s="479"/>
      <c r="FVI752" s="479"/>
      <c r="FVJ752" s="479"/>
      <c r="FVK752" s="479"/>
      <c r="FVL752" s="479"/>
      <c r="FVM752" s="479"/>
      <c r="FVN752" s="479"/>
      <c r="FVO752" s="479"/>
      <c r="FVP752" s="479"/>
      <c r="FVQ752" s="479"/>
      <c r="FVR752" s="479"/>
      <c r="FVS752" s="479"/>
      <c r="FVT752" s="479"/>
      <c r="FVU752" s="479"/>
      <c r="FVV752" s="479"/>
      <c r="FVW752" s="479"/>
      <c r="FVX752" s="479"/>
      <c r="FVY752" s="479"/>
      <c r="FVZ752" s="479"/>
      <c r="FWA752" s="479"/>
      <c r="FWB752" s="479"/>
      <c r="FWC752" s="479"/>
      <c r="FWD752" s="479"/>
      <c r="FWE752" s="479"/>
      <c r="FWF752" s="479"/>
      <c r="FWG752" s="479"/>
      <c r="FWH752" s="479"/>
      <c r="FWI752" s="479"/>
      <c r="FWJ752" s="479"/>
      <c r="FWK752" s="479"/>
      <c r="FWL752" s="479"/>
      <c r="FWM752" s="479"/>
      <c r="FWN752" s="479"/>
      <c r="FWO752" s="479"/>
      <c r="FWP752" s="479"/>
      <c r="FWQ752" s="479"/>
      <c r="FWR752" s="479"/>
      <c r="FWS752" s="479"/>
      <c r="FWT752" s="479"/>
      <c r="FWU752" s="479"/>
      <c r="FWV752" s="479"/>
      <c r="FWW752" s="479"/>
      <c r="FWX752" s="479"/>
      <c r="FWY752" s="479"/>
      <c r="FWZ752" s="479"/>
      <c r="FXA752" s="479"/>
      <c r="FXB752" s="479"/>
      <c r="FXC752" s="479"/>
      <c r="FXD752" s="479"/>
      <c r="FXE752" s="479"/>
      <c r="FXF752" s="479"/>
      <c r="FXG752" s="479"/>
      <c r="FXH752" s="479"/>
      <c r="FXI752" s="479"/>
      <c r="FXJ752" s="479"/>
      <c r="FXK752" s="479"/>
      <c r="FXL752" s="479"/>
      <c r="FXM752" s="479"/>
      <c r="FXN752" s="479"/>
      <c r="FXO752" s="479"/>
      <c r="FXP752" s="479"/>
      <c r="FXQ752" s="479"/>
      <c r="FXR752" s="479"/>
      <c r="FXS752" s="479"/>
      <c r="FXT752" s="479"/>
      <c r="FXU752" s="479"/>
      <c r="FXV752" s="479"/>
      <c r="FXW752" s="479"/>
      <c r="FXX752" s="479"/>
      <c r="FXY752" s="479"/>
      <c r="FXZ752" s="479"/>
      <c r="FYA752" s="479"/>
      <c r="FYB752" s="479"/>
      <c r="FYC752" s="479"/>
      <c r="FYD752" s="479"/>
      <c r="FYE752" s="479"/>
      <c r="FYF752" s="479"/>
      <c r="FYG752" s="479"/>
      <c r="FYH752" s="479"/>
      <c r="FYI752" s="479"/>
      <c r="FYJ752" s="479"/>
      <c r="FYK752" s="479"/>
      <c r="FYL752" s="479"/>
      <c r="FYM752" s="479"/>
      <c r="FYN752" s="479"/>
      <c r="FYO752" s="479"/>
      <c r="FYP752" s="479"/>
      <c r="FYQ752" s="479"/>
      <c r="FYR752" s="479"/>
      <c r="FYS752" s="479"/>
      <c r="FYT752" s="479"/>
      <c r="FYU752" s="479"/>
      <c r="FYV752" s="479"/>
      <c r="FYW752" s="479"/>
      <c r="FYX752" s="479"/>
      <c r="FYY752" s="479"/>
      <c r="FYZ752" s="479"/>
      <c r="FZA752" s="479"/>
      <c r="FZB752" s="479"/>
      <c r="FZC752" s="479"/>
      <c r="FZD752" s="479"/>
      <c r="FZE752" s="479"/>
      <c r="FZF752" s="479"/>
      <c r="FZG752" s="479"/>
      <c r="FZH752" s="479"/>
      <c r="FZI752" s="479"/>
      <c r="FZJ752" s="479"/>
      <c r="FZK752" s="479"/>
      <c r="FZL752" s="479"/>
      <c r="FZM752" s="479"/>
      <c r="FZN752" s="479"/>
      <c r="FZO752" s="479"/>
      <c r="FZP752" s="479"/>
      <c r="FZQ752" s="479"/>
      <c r="FZR752" s="479"/>
      <c r="FZS752" s="479"/>
      <c r="FZT752" s="479"/>
      <c r="FZU752" s="479"/>
      <c r="FZV752" s="479"/>
      <c r="FZW752" s="479"/>
      <c r="FZX752" s="479"/>
      <c r="FZY752" s="479"/>
      <c r="FZZ752" s="479"/>
      <c r="GAA752" s="479"/>
      <c r="GAB752" s="479"/>
      <c r="GAC752" s="479"/>
      <c r="GAD752" s="479"/>
      <c r="GAE752" s="479"/>
      <c r="GAF752" s="479"/>
      <c r="GAG752" s="479"/>
      <c r="GAH752" s="479"/>
      <c r="GAI752" s="479"/>
      <c r="GAJ752" s="479"/>
      <c r="GAK752" s="479"/>
      <c r="GAL752" s="479"/>
      <c r="GAM752" s="479"/>
      <c r="GAN752" s="479"/>
      <c r="GAO752" s="479"/>
      <c r="GAP752" s="479"/>
      <c r="GAQ752" s="479"/>
      <c r="GAR752" s="479"/>
      <c r="GAS752" s="479"/>
      <c r="GAT752" s="479"/>
      <c r="GAU752" s="479"/>
      <c r="GAV752" s="479"/>
      <c r="GAW752" s="479"/>
      <c r="GAX752" s="479"/>
      <c r="GAY752" s="479"/>
      <c r="GAZ752" s="479"/>
      <c r="GBA752" s="479"/>
      <c r="GBB752" s="479"/>
      <c r="GBC752" s="479"/>
      <c r="GBD752" s="479"/>
      <c r="GBE752" s="479"/>
      <c r="GBF752" s="479"/>
      <c r="GBG752" s="479"/>
      <c r="GBH752" s="479"/>
      <c r="GBI752" s="479"/>
      <c r="GBJ752" s="479"/>
      <c r="GBK752" s="479"/>
      <c r="GBL752" s="479"/>
      <c r="GBM752" s="479"/>
      <c r="GBN752" s="479"/>
      <c r="GBO752" s="479"/>
      <c r="GBP752" s="479"/>
      <c r="GBQ752" s="479"/>
      <c r="GBR752" s="479"/>
      <c r="GBS752" s="479"/>
      <c r="GBT752" s="479"/>
      <c r="GBU752" s="479"/>
      <c r="GBV752" s="479"/>
      <c r="GBW752" s="479"/>
      <c r="GBX752" s="479"/>
      <c r="GBY752" s="479"/>
      <c r="GBZ752" s="479"/>
      <c r="GCA752" s="479"/>
      <c r="GCB752" s="479"/>
      <c r="GCC752" s="479"/>
      <c r="GCD752" s="479"/>
      <c r="GCE752" s="479"/>
      <c r="GCF752" s="479"/>
      <c r="GCG752" s="479"/>
      <c r="GCH752" s="479"/>
      <c r="GCI752" s="479"/>
      <c r="GCJ752" s="479"/>
      <c r="GCK752" s="479"/>
      <c r="GCL752" s="479"/>
      <c r="GCM752" s="479"/>
      <c r="GCN752" s="479"/>
      <c r="GCO752" s="479"/>
      <c r="GCP752" s="479"/>
      <c r="GCQ752" s="479"/>
      <c r="GCR752" s="479"/>
      <c r="GCS752" s="479"/>
      <c r="GCT752" s="479"/>
      <c r="GCU752" s="479"/>
      <c r="GCV752" s="479"/>
      <c r="GCW752" s="479"/>
      <c r="GCX752" s="479"/>
      <c r="GCY752" s="479"/>
      <c r="GCZ752" s="479"/>
      <c r="GDA752" s="479"/>
      <c r="GDB752" s="479"/>
      <c r="GDC752" s="479"/>
      <c r="GDD752" s="479"/>
      <c r="GDE752" s="479"/>
      <c r="GDF752" s="479"/>
      <c r="GDG752" s="479"/>
      <c r="GDH752" s="479"/>
      <c r="GDI752" s="479"/>
      <c r="GDJ752" s="479"/>
      <c r="GDK752" s="479"/>
      <c r="GDL752" s="479"/>
      <c r="GDM752" s="479"/>
      <c r="GDN752" s="479"/>
      <c r="GDO752" s="479"/>
      <c r="GDP752" s="479"/>
      <c r="GDQ752" s="479"/>
      <c r="GDR752" s="479"/>
      <c r="GDS752" s="479"/>
      <c r="GDT752" s="479"/>
      <c r="GDU752" s="479"/>
      <c r="GDV752" s="479"/>
      <c r="GDW752" s="479"/>
      <c r="GDX752" s="479"/>
      <c r="GDY752" s="479"/>
      <c r="GDZ752" s="479"/>
      <c r="GEA752" s="479"/>
      <c r="GEB752" s="479"/>
      <c r="GEC752" s="479"/>
      <c r="GED752" s="479"/>
      <c r="GEE752" s="479"/>
      <c r="GEF752" s="479"/>
      <c r="GEG752" s="479"/>
      <c r="GEH752" s="479"/>
      <c r="GEI752" s="479"/>
      <c r="GEJ752" s="479"/>
      <c r="GEK752" s="479"/>
      <c r="GEL752" s="479"/>
      <c r="GEM752" s="479"/>
      <c r="GEN752" s="479"/>
      <c r="GEO752" s="479"/>
      <c r="GEP752" s="479"/>
      <c r="GEQ752" s="479"/>
      <c r="GER752" s="479"/>
      <c r="GES752" s="479"/>
      <c r="GET752" s="479"/>
      <c r="GEU752" s="479"/>
      <c r="GEV752" s="479"/>
      <c r="GEW752" s="479"/>
      <c r="GEX752" s="479"/>
      <c r="GEY752" s="479"/>
      <c r="GEZ752" s="479"/>
      <c r="GFA752" s="479"/>
      <c r="GFB752" s="479"/>
      <c r="GFC752" s="479"/>
      <c r="GFD752" s="479"/>
      <c r="GFE752" s="479"/>
      <c r="GFF752" s="479"/>
      <c r="GFG752" s="479"/>
      <c r="GFH752" s="479"/>
      <c r="GFI752" s="479"/>
      <c r="GFJ752" s="479"/>
      <c r="GFK752" s="479"/>
      <c r="GFL752" s="479"/>
      <c r="GFM752" s="479"/>
      <c r="GFN752" s="479"/>
      <c r="GFO752" s="479"/>
      <c r="GFP752" s="479"/>
      <c r="GFQ752" s="479"/>
      <c r="GFR752" s="479"/>
      <c r="GFS752" s="479"/>
      <c r="GFT752" s="479"/>
      <c r="GFU752" s="479"/>
      <c r="GFV752" s="479"/>
      <c r="GFW752" s="479"/>
      <c r="GFX752" s="479"/>
      <c r="GFY752" s="479"/>
      <c r="GFZ752" s="479"/>
      <c r="GGA752" s="479"/>
      <c r="GGB752" s="479"/>
      <c r="GGC752" s="479"/>
      <c r="GGD752" s="479"/>
      <c r="GGE752" s="479"/>
      <c r="GGF752" s="479"/>
      <c r="GGG752" s="479"/>
      <c r="GGH752" s="479"/>
      <c r="GGI752" s="479"/>
      <c r="GGJ752" s="479"/>
      <c r="GGK752" s="479"/>
      <c r="GGL752" s="479"/>
      <c r="GGM752" s="479"/>
      <c r="GGN752" s="479"/>
      <c r="GGO752" s="479"/>
      <c r="GGP752" s="479"/>
      <c r="GGQ752" s="479"/>
      <c r="GGR752" s="479"/>
      <c r="GGS752" s="479"/>
      <c r="GGT752" s="479"/>
      <c r="GGU752" s="479"/>
      <c r="GGV752" s="479"/>
      <c r="GGW752" s="479"/>
      <c r="GGX752" s="479"/>
      <c r="GGY752" s="479"/>
      <c r="GGZ752" s="479"/>
      <c r="GHA752" s="479"/>
      <c r="GHB752" s="479"/>
      <c r="GHC752" s="479"/>
      <c r="GHD752" s="479"/>
      <c r="GHE752" s="479"/>
      <c r="GHF752" s="479"/>
      <c r="GHG752" s="479"/>
      <c r="GHH752" s="479"/>
      <c r="GHI752" s="479"/>
      <c r="GHJ752" s="479"/>
      <c r="GHK752" s="479"/>
      <c r="GHL752" s="479"/>
      <c r="GHM752" s="479"/>
      <c r="GHN752" s="479"/>
      <c r="GHO752" s="479"/>
      <c r="GHP752" s="479"/>
      <c r="GHQ752" s="479"/>
      <c r="GHR752" s="479"/>
      <c r="GHS752" s="479"/>
      <c r="GHT752" s="479"/>
      <c r="GHU752" s="479"/>
      <c r="GHV752" s="479"/>
      <c r="GHW752" s="479"/>
      <c r="GHX752" s="479"/>
      <c r="GHY752" s="479"/>
      <c r="GHZ752" s="479"/>
      <c r="GIA752" s="479"/>
      <c r="GIB752" s="479"/>
      <c r="GIC752" s="479"/>
      <c r="GID752" s="479"/>
      <c r="GIE752" s="479"/>
      <c r="GIF752" s="479"/>
      <c r="GIG752" s="479"/>
      <c r="GIH752" s="479"/>
      <c r="GII752" s="479"/>
      <c r="GIJ752" s="479"/>
      <c r="GIK752" s="479"/>
      <c r="GIL752" s="479"/>
      <c r="GIM752" s="479"/>
      <c r="GIN752" s="479"/>
      <c r="GIO752" s="479"/>
      <c r="GIP752" s="479"/>
      <c r="GIQ752" s="479"/>
      <c r="GIR752" s="479"/>
      <c r="GIS752" s="479"/>
      <c r="GIT752" s="479"/>
      <c r="GIU752" s="479"/>
      <c r="GIV752" s="479"/>
      <c r="GIW752" s="479"/>
      <c r="GIX752" s="479"/>
      <c r="GIY752" s="479"/>
      <c r="GIZ752" s="479"/>
      <c r="GJA752" s="479"/>
      <c r="GJB752" s="479"/>
      <c r="GJC752" s="479"/>
      <c r="GJD752" s="479"/>
      <c r="GJE752" s="479"/>
      <c r="GJF752" s="479"/>
      <c r="GJG752" s="479"/>
      <c r="GJH752" s="479"/>
      <c r="GJI752" s="479"/>
      <c r="GJJ752" s="479"/>
      <c r="GJK752" s="479"/>
      <c r="GJL752" s="479"/>
      <c r="GJM752" s="479"/>
      <c r="GJN752" s="479"/>
      <c r="GJO752" s="479"/>
      <c r="GJP752" s="479"/>
      <c r="GJQ752" s="479"/>
      <c r="GJR752" s="479"/>
      <c r="GJS752" s="479"/>
      <c r="GJT752" s="479"/>
      <c r="GJU752" s="479"/>
      <c r="GJV752" s="479"/>
      <c r="GJW752" s="479"/>
      <c r="GJX752" s="479"/>
      <c r="GJY752" s="479"/>
      <c r="GJZ752" s="479"/>
      <c r="GKA752" s="479"/>
      <c r="GKB752" s="479"/>
      <c r="GKC752" s="479"/>
      <c r="GKD752" s="479"/>
      <c r="GKE752" s="479"/>
      <c r="GKF752" s="479"/>
      <c r="GKG752" s="479"/>
      <c r="GKH752" s="479"/>
      <c r="GKI752" s="479"/>
      <c r="GKJ752" s="479"/>
      <c r="GKK752" s="479"/>
      <c r="GKL752" s="479"/>
      <c r="GKM752" s="479"/>
      <c r="GKN752" s="479"/>
      <c r="GKO752" s="479"/>
      <c r="GKP752" s="479"/>
      <c r="GKQ752" s="479"/>
      <c r="GKR752" s="479"/>
      <c r="GKS752" s="479"/>
      <c r="GKT752" s="479"/>
      <c r="GKU752" s="479"/>
      <c r="GKV752" s="479"/>
      <c r="GKW752" s="479"/>
      <c r="GKX752" s="479"/>
      <c r="GKY752" s="479"/>
      <c r="GKZ752" s="479"/>
      <c r="GLA752" s="479"/>
      <c r="GLB752" s="479"/>
      <c r="GLC752" s="479"/>
      <c r="GLD752" s="479"/>
      <c r="GLE752" s="479"/>
      <c r="GLF752" s="479"/>
      <c r="GLG752" s="479"/>
      <c r="GLH752" s="479"/>
      <c r="GLI752" s="479"/>
      <c r="GLJ752" s="479"/>
      <c r="GLK752" s="479"/>
      <c r="GLL752" s="479"/>
      <c r="GLM752" s="479"/>
      <c r="GLN752" s="479"/>
      <c r="GLO752" s="479"/>
      <c r="GLP752" s="479"/>
      <c r="GLQ752" s="479"/>
      <c r="GLR752" s="479"/>
      <c r="GLS752" s="479"/>
      <c r="GLT752" s="479"/>
      <c r="GLU752" s="479"/>
      <c r="GLV752" s="479"/>
      <c r="GLW752" s="479"/>
      <c r="GLX752" s="479"/>
      <c r="GLY752" s="479"/>
      <c r="GLZ752" s="479"/>
      <c r="GMA752" s="479"/>
      <c r="GMB752" s="479"/>
      <c r="GMC752" s="479"/>
      <c r="GMD752" s="479"/>
      <c r="GME752" s="479"/>
      <c r="GMF752" s="479"/>
      <c r="GMG752" s="479"/>
      <c r="GMH752" s="479"/>
      <c r="GMI752" s="479"/>
      <c r="GMJ752" s="479"/>
      <c r="GMK752" s="479"/>
      <c r="GML752" s="479"/>
      <c r="GMM752" s="479"/>
      <c r="GMN752" s="479"/>
      <c r="GMO752" s="479"/>
      <c r="GMP752" s="479"/>
      <c r="GMQ752" s="479"/>
      <c r="GMR752" s="479"/>
      <c r="GMS752" s="479"/>
      <c r="GMT752" s="479"/>
      <c r="GMU752" s="479"/>
      <c r="GMV752" s="479"/>
      <c r="GMW752" s="479"/>
      <c r="GMX752" s="479"/>
      <c r="GMY752" s="479"/>
      <c r="GMZ752" s="479"/>
      <c r="GNA752" s="479"/>
      <c r="GNB752" s="479"/>
      <c r="GNC752" s="479"/>
      <c r="GND752" s="479"/>
      <c r="GNE752" s="479"/>
      <c r="GNF752" s="479"/>
      <c r="GNG752" s="479"/>
      <c r="GNH752" s="479"/>
      <c r="GNI752" s="479"/>
      <c r="GNJ752" s="479"/>
      <c r="GNK752" s="479"/>
      <c r="GNL752" s="479"/>
      <c r="GNM752" s="479"/>
      <c r="GNN752" s="479"/>
      <c r="GNO752" s="479"/>
      <c r="GNP752" s="479"/>
      <c r="GNQ752" s="479"/>
      <c r="GNR752" s="479"/>
      <c r="GNS752" s="479"/>
      <c r="GNT752" s="479"/>
      <c r="GNU752" s="479"/>
      <c r="GNV752" s="479"/>
      <c r="GNW752" s="479"/>
      <c r="GNX752" s="479"/>
      <c r="GNY752" s="479"/>
      <c r="GNZ752" s="479"/>
      <c r="GOA752" s="479"/>
      <c r="GOB752" s="479"/>
      <c r="GOC752" s="479"/>
      <c r="GOD752" s="479"/>
      <c r="GOE752" s="479"/>
      <c r="GOF752" s="479"/>
      <c r="GOG752" s="479"/>
      <c r="GOH752" s="479"/>
      <c r="GOI752" s="479"/>
      <c r="GOJ752" s="479"/>
      <c r="GOK752" s="479"/>
      <c r="GOL752" s="479"/>
      <c r="GOM752" s="479"/>
      <c r="GON752" s="479"/>
      <c r="GOO752" s="479"/>
      <c r="GOP752" s="479"/>
      <c r="GOQ752" s="479"/>
      <c r="GOR752" s="479"/>
      <c r="GOS752" s="479"/>
      <c r="GOT752" s="479"/>
      <c r="GOU752" s="479"/>
      <c r="GOV752" s="479"/>
      <c r="GOW752" s="479"/>
      <c r="GOX752" s="479"/>
      <c r="GOY752" s="479"/>
      <c r="GOZ752" s="479"/>
      <c r="GPA752" s="479"/>
      <c r="GPB752" s="479"/>
      <c r="GPC752" s="479"/>
      <c r="GPD752" s="479"/>
      <c r="GPE752" s="479"/>
      <c r="GPF752" s="479"/>
      <c r="GPG752" s="479"/>
      <c r="GPH752" s="479"/>
      <c r="GPI752" s="479"/>
      <c r="GPJ752" s="479"/>
      <c r="GPK752" s="479"/>
      <c r="GPL752" s="479"/>
      <c r="GPM752" s="479"/>
      <c r="GPN752" s="479"/>
      <c r="GPO752" s="479"/>
      <c r="GPP752" s="479"/>
      <c r="GPQ752" s="479"/>
      <c r="GPR752" s="479"/>
      <c r="GPS752" s="479"/>
      <c r="GPT752" s="479"/>
      <c r="GPU752" s="479"/>
      <c r="GPV752" s="479"/>
      <c r="GPW752" s="479"/>
      <c r="GPX752" s="479"/>
      <c r="GPY752" s="479"/>
      <c r="GPZ752" s="479"/>
      <c r="GQA752" s="479"/>
      <c r="GQB752" s="479"/>
      <c r="GQC752" s="479"/>
      <c r="GQD752" s="479"/>
      <c r="GQE752" s="479"/>
      <c r="GQF752" s="479"/>
      <c r="GQG752" s="479"/>
      <c r="GQH752" s="479"/>
      <c r="GQI752" s="479"/>
      <c r="GQJ752" s="479"/>
      <c r="GQK752" s="479"/>
      <c r="GQL752" s="479"/>
      <c r="GQM752" s="479"/>
      <c r="GQN752" s="479"/>
      <c r="GQO752" s="479"/>
      <c r="GQP752" s="479"/>
      <c r="GQQ752" s="479"/>
      <c r="GQR752" s="479"/>
      <c r="GQS752" s="479"/>
      <c r="GQT752" s="479"/>
      <c r="GQU752" s="479"/>
      <c r="GQV752" s="479"/>
      <c r="GQW752" s="479"/>
      <c r="GQX752" s="479"/>
      <c r="GQY752" s="479"/>
      <c r="GQZ752" s="479"/>
      <c r="GRA752" s="479"/>
      <c r="GRB752" s="479"/>
      <c r="GRC752" s="479"/>
      <c r="GRD752" s="479"/>
      <c r="GRE752" s="479"/>
      <c r="GRF752" s="479"/>
      <c r="GRG752" s="479"/>
      <c r="GRH752" s="479"/>
      <c r="GRI752" s="479"/>
      <c r="GRJ752" s="479"/>
      <c r="GRK752" s="479"/>
      <c r="GRL752" s="479"/>
      <c r="GRM752" s="479"/>
      <c r="GRN752" s="479"/>
      <c r="GRO752" s="479"/>
      <c r="GRP752" s="479"/>
      <c r="GRQ752" s="479"/>
      <c r="GRR752" s="479"/>
      <c r="GRS752" s="479"/>
      <c r="GRT752" s="479"/>
      <c r="GRU752" s="479"/>
      <c r="GRV752" s="479"/>
      <c r="GRW752" s="479"/>
      <c r="GRX752" s="479"/>
      <c r="GRY752" s="479"/>
      <c r="GRZ752" s="479"/>
      <c r="GSA752" s="479"/>
      <c r="GSB752" s="479"/>
      <c r="GSC752" s="479"/>
      <c r="GSD752" s="479"/>
      <c r="GSE752" s="479"/>
      <c r="GSF752" s="479"/>
      <c r="GSG752" s="479"/>
      <c r="GSH752" s="479"/>
      <c r="GSI752" s="479"/>
      <c r="GSJ752" s="479"/>
      <c r="GSK752" s="479"/>
      <c r="GSL752" s="479"/>
      <c r="GSM752" s="479"/>
      <c r="GSN752" s="479"/>
      <c r="GSO752" s="479"/>
      <c r="GSP752" s="479"/>
      <c r="GSQ752" s="479"/>
      <c r="GSR752" s="479"/>
      <c r="GSS752" s="479"/>
      <c r="GST752" s="479"/>
      <c r="GSU752" s="479"/>
      <c r="GSV752" s="479"/>
      <c r="GSW752" s="479"/>
      <c r="GSX752" s="479"/>
      <c r="GSY752" s="479"/>
      <c r="GSZ752" s="479"/>
      <c r="GTA752" s="479"/>
      <c r="GTB752" s="479"/>
      <c r="GTC752" s="479"/>
      <c r="GTD752" s="479"/>
      <c r="GTE752" s="479"/>
      <c r="GTF752" s="479"/>
      <c r="GTG752" s="479"/>
      <c r="GTH752" s="479"/>
      <c r="GTI752" s="479"/>
      <c r="GTJ752" s="479"/>
      <c r="GTK752" s="479"/>
      <c r="GTL752" s="479"/>
      <c r="GTM752" s="479"/>
      <c r="GTN752" s="479"/>
      <c r="GTO752" s="479"/>
      <c r="GTP752" s="479"/>
      <c r="GTQ752" s="479"/>
      <c r="GTR752" s="479"/>
      <c r="GTS752" s="479"/>
      <c r="GTT752" s="479"/>
      <c r="GTU752" s="479"/>
      <c r="GTV752" s="479"/>
      <c r="GTW752" s="479"/>
      <c r="GTX752" s="479"/>
      <c r="GTY752" s="479"/>
      <c r="GTZ752" s="479"/>
      <c r="GUA752" s="479"/>
      <c r="GUB752" s="479"/>
      <c r="GUC752" s="479"/>
      <c r="GUD752" s="479"/>
      <c r="GUE752" s="479"/>
      <c r="GUF752" s="479"/>
      <c r="GUG752" s="479"/>
      <c r="GUH752" s="479"/>
      <c r="GUI752" s="479"/>
      <c r="GUJ752" s="479"/>
      <c r="GUK752" s="479"/>
      <c r="GUL752" s="479"/>
      <c r="GUM752" s="479"/>
      <c r="GUN752" s="479"/>
      <c r="GUO752" s="479"/>
      <c r="GUP752" s="479"/>
      <c r="GUQ752" s="479"/>
      <c r="GUR752" s="479"/>
      <c r="GUS752" s="479"/>
      <c r="GUT752" s="479"/>
      <c r="GUU752" s="479"/>
      <c r="GUV752" s="479"/>
      <c r="GUW752" s="479"/>
      <c r="GUX752" s="479"/>
      <c r="GUY752" s="479"/>
      <c r="GUZ752" s="479"/>
      <c r="GVA752" s="479"/>
      <c r="GVB752" s="479"/>
      <c r="GVC752" s="479"/>
      <c r="GVD752" s="479"/>
      <c r="GVE752" s="479"/>
      <c r="GVF752" s="479"/>
      <c r="GVG752" s="479"/>
      <c r="GVH752" s="479"/>
      <c r="GVI752" s="479"/>
      <c r="GVJ752" s="479"/>
      <c r="GVK752" s="479"/>
      <c r="GVL752" s="479"/>
      <c r="GVM752" s="479"/>
      <c r="GVN752" s="479"/>
      <c r="GVO752" s="479"/>
      <c r="GVP752" s="479"/>
      <c r="GVQ752" s="479"/>
      <c r="GVR752" s="479"/>
      <c r="GVS752" s="479"/>
      <c r="GVT752" s="479"/>
      <c r="GVU752" s="479"/>
      <c r="GVV752" s="479"/>
      <c r="GVW752" s="479"/>
      <c r="GVX752" s="479"/>
      <c r="GVY752" s="479"/>
      <c r="GVZ752" s="479"/>
      <c r="GWA752" s="479"/>
      <c r="GWB752" s="479"/>
      <c r="GWC752" s="479"/>
      <c r="GWD752" s="479"/>
      <c r="GWE752" s="479"/>
      <c r="GWF752" s="479"/>
      <c r="GWG752" s="479"/>
      <c r="GWH752" s="479"/>
      <c r="GWI752" s="479"/>
      <c r="GWJ752" s="479"/>
      <c r="GWK752" s="479"/>
      <c r="GWL752" s="479"/>
      <c r="GWM752" s="479"/>
      <c r="GWN752" s="479"/>
      <c r="GWO752" s="479"/>
      <c r="GWP752" s="479"/>
      <c r="GWQ752" s="479"/>
      <c r="GWR752" s="479"/>
      <c r="GWS752" s="479"/>
      <c r="GWT752" s="479"/>
      <c r="GWU752" s="479"/>
      <c r="GWV752" s="479"/>
      <c r="GWW752" s="479"/>
      <c r="GWX752" s="479"/>
      <c r="GWY752" s="479"/>
      <c r="GWZ752" s="479"/>
      <c r="GXA752" s="479"/>
      <c r="GXB752" s="479"/>
      <c r="GXC752" s="479"/>
      <c r="GXD752" s="479"/>
      <c r="GXE752" s="479"/>
      <c r="GXF752" s="479"/>
      <c r="GXG752" s="479"/>
      <c r="GXH752" s="479"/>
      <c r="GXI752" s="479"/>
      <c r="GXJ752" s="479"/>
      <c r="GXK752" s="479"/>
      <c r="GXL752" s="479"/>
      <c r="GXM752" s="479"/>
      <c r="GXN752" s="479"/>
      <c r="GXO752" s="479"/>
      <c r="GXP752" s="479"/>
      <c r="GXQ752" s="479"/>
      <c r="GXR752" s="479"/>
      <c r="GXS752" s="479"/>
      <c r="GXT752" s="479"/>
      <c r="GXU752" s="479"/>
      <c r="GXV752" s="479"/>
      <c r="GXW752" s="479"/>
      <c r="GXX752" s="479"/>
      <c r="GXY752" s="479"/>
      <c r="GXZ752" s="479"/>
      <c r="GYA752" s="479"/>
      <c r="GYB752" s="479"/>
      <c r="GYC752" s="479"/>
      <c r="GYD752" s="479"/>
      <c r="GYE752" s="479"/>
      <c r="GYF752" s="479"/>
      <c r="GYG752" s="479"/>
      <c r="GYH752" s="479"/>
      <c r="GYI752" s="479"/>
      <c r="GYJ752" s="479"/>
      <c r="GYK752" s="479"/>
      <c r="GYL752" s="479"/>
      <c r="GYM752" s="479"/>
      <c r="GYN752" s="479"/>
      <c r="GYO752" s="479"/>
      <c r="GYP752" s="479"/>
      <c r="GYQ752" s="479"/>
      <c r="GYR752" s="479"/>
      <c r="GYS752" s="479"/>
      <c r="GYT752" s="479"/>
      <c r="GYU752" s="479"/>
      <c r="GYV752" s="479"/>
      <c r="GYW752" s="479"/>
      <c r="GYX752" s="479"/>
      <c r="GYY752" s="479"/>
      <c r="GYZ752" s="479"/>
      <c r="GZA752" s="479"/>
      <c r="GZB752" s="479"/>
      <c r="GZC752" s="479"/>
      <c r="GZD752" s="479"/>
      <c r="GZE752" s="479"/>
      <c r="GZF752" s="479"/>
      <c r="GZG752" s="479"/>
      <c r="GZH752" s="479"/>
      <c r="GZI752" s="479"/>
      <c r="GZJ752" s="479"/>
      <c r="GZK752" s="479"/>
      <c r="GZL752" s="479"/>
      <c r="GZM752" s="479"/>
      <c r="GZN752" s="479"/>
      <c r="GZO752" s="479"/>
      <c r="GZP752" s="479"/>
      <c r="GZQ752" s="479"/>
      <c r="GZR752" s="479"/>
      <c r="GZS752" s="479"/>
      <c r="GZT752" s="479"/>
      <c r="GZU752" s="479"/>
      <c r="GZV752" s="479"/>
      <c r="GZW752" s="479"/>
      <c r="GZX752" s="479"/>
      <c r="GZY752" s="479"/>
      <c r="GZZ752" s="479"/>
      <c r="HAA752" s="479"/>
      <c r="HAB752" s="479"/>
      <c r="HAC752" s="479"/>
      <c r="HAD752" s="479"/>
      <c r="HAE752" s="479"/>
      <c r="HAF752" s="479"/>
      <c r="HAG752" s="479"/>
      <c r="HAH752" s="479"/>
      <c r="HAI752" s="479"/>
      <c r="HAJ752" s="479"/>
      <c r="HAK752" s="479"/>
      <c r="HAL752" s="479"/>
      <c r="HAM752" s="479"/>
      <c r="HAN752" s="479"/>
      <c r="HAO752" s="479"/>
      <c r="HAP752" s="479"/>
      <c r="HAQ752" s="479"/>
      <c r="HAR752" s="479"/>
      <c r="HAS752" s="479"/>
      <c r="HAT752" s="479"/>
      <c r="HAU752" s="479"/>
      <c r="HAV752" s="479"/>
      <c r="HAW752" s="479"/>
      <c r="HAX752" s="479"/>
      <c r="HAY752" s="479"/>
      <c r="HAZ752" s="479"/>
      <c r="HBA752" s="479"/>
      <c r="HBB752" s="479"/>
      <c r="HBC752" s="479"/>
      <c r="HBD752" s="479"/>
      <c r="HBE752" s="479"/>
      <c r="HBF752" s="479"/>
      <c r="HBG752" s="479"/>
      <c r="HBH752" s="479"/>
      <c r="HBI752" s="479"/>
      <c r="HBJ752" s="479"/>
      <c r="HBK752" s="479"/>
      <c r="HBL752" s="479"/>
      <c r="HBM752" s="479"/>
      <c r="HBN752" s="479"/>
      <c r="HBO752" s="479"/>
      <c r="HBP752" s="479"/>
      <c r="HBQ752" s="479"/>
      <c r="HBR752" s="479"/>
      <c r="HBS752" s="479"/>
      <c r="HBT752" s="479"/>
      <c r="HBU752" s="479"/>
      <c r="HBV752" s="479"/>
      <c r="HBW752" s="479"/>
      <c r="HBX752" s="479"/>
      <c r="HBY752" s="479"/>
      <c r="HBZ752" s="479"/>
      <c r="HCA752" s="479"/>
      <c r="HCB752" s="479"/>
      <c r="HCC752" s="479"/>
      <c r="HCD752" s="479"/>
      <c r="HCE752" s="479"/>
      <c r="HCF752" s="479"/>
      <c r="HCG752" s="479"/>
      <c r="HCH752" s="479"/>
      <c r="HCI752" s="479"/>
      <c r="HCJ752" s="479"/>
      <c r="HCK752" s="479"/>
      <c r="HCL752" s="479"/>
      <c r="HCM752" s="479"/>
      <c r="HCN752" s="479"/>
      <c r="HCO752" s="479"/>
      <c r="HCP752" s="479"/>
      <c r="HCQ752" s="479"/>
      <c r="HCR752" s="479"/>
      <c r="HCS752" s="479"/>
      <c r="HCT752" s="479"/>
      <c r="HCU752" s="479"/>
      <c r="HCV752" s="479"/>
      <c r="HCW752" s="479"/>
      <c r="HCX752" s="479"/>
      <c r="HCY752" s="479"/>
      <c r="HCZ752" s="479"/>
      <c r="HDA752" s="479"/>
      <c r="HDB752" s="479"/>
      <c r="HDC752" s="479"/>
      <c r="HDD752" s="479"/>
      <c r="HDE752" s="479"/>
      <c r="HDF752" s="479"/>
      <c r="HDG752" s="479"/>
      <c r="HDH752" s="479"/>
      <c r="HDI752" s="479"/>
      <c r="HDJ752" s="479"/>
      <c r="HDK752" s="479"/>
      <c r="HDL752" s="479"/>
      <c r="HDM752" s="479"/>
      <c r="HDN752" s="479"/>
      <c r="HDO752" s="479"/>
      <c r="HDP752" s="479"/>
      <c r="HDQ752" s="479"/>
      <c r="HDR752" s="479"/>
      <c r="HDS752" s="479"/>
      <c r="HDT752" s="479"/>
      <c r="HDU752" s="479"/>
      <c r="HDV752" s="479"/>
      <c r="HDW752" s="479"/>
      <c r="HDX752" s="479"/>
      <c r="HDY752" s="479"/>
      <c r="HDZ752" s="479"/>
      <c r="HEA752" s="479"/>
      <c r="HEB752" s="479"/>
      <c r="HEC752" s="479"/>
      <c r="HED752" s="479"/>
      <c r="HEE752" s="479"/>
      <c r="HEF752" s="479"/>
      <c r="HEG752" s="479"/>
      <c r="HEH752" s="479"/>
      <c r="HEI752" s="479"/>
      <c r="HEJ752" s="479"/>
      <c r="HEK752" s="479"/>
      <c r="HEL752" s="479"/>
      <c r="HEM752" s="479"/>
      <c r="HEN752" s="479"/>
      <c r="HEO752" s="479"/>
      <c r="HEP752" s="479"/>
      <c r="HEQ752" s="479"/>
      <c r="HER752" s="479"/>
      <c r="HES752" s="479"/>
      <c r="HET752" s="479"/>
      <c r="HEU752" s="479"/>
      <c r="HEV752" s="479"/>
      <c r="HEW752" s="479"/>
      <c r="HEX752" s="479"/>
      <c r="HEY752" s="479"/>
      <c r="HEZ752" s="479"/>
      <c r="HFA752" s="479"/>
      <c r="HFB752" s="479"/>
      <c r="HFC752" s="479"/>
      <c r="HFD752" s="479"/>
      <c r="HFE752" s="479"/>
      <c r="HFF752" s="479"/>
      <c r="HFG752" s="479"/>
      <c r="HFH752" s="479"/>
      <c r="HFI752" s="479"/>
      <c r="HFJ752" s="479"/>
      <c r="HFK752" s="479"/>
      <c r="HFL752" s="479"/>
      <c r="HFM752" s="479"/>
      <c r="HFN752" s="479"/>
      <c r="HFO752" s="479"/>
      <c r="HFP752" s="479"/>
      <c r="HFQ752" s="479"/>
      <c r="HFR752" s="479"/>
      <c r="HFS752" s="479"/>
      <c r="HFT752" s="479"/>
      <c r="HFU752" s="479"/>
      <c r="HFV752" s="479"/>
      <c r="HFW752" s="479"/>
      <c r="HFX752" s="479"/>
      <c r="HFY752" s="479"/>
      <c r="HFZ752" s="479"/>
      <c r="HGA752" s="479"/>
      <c r="HGB752" s="479"/>
      <c r="HGC752" s="479"/>
      <c r="HGD752" s="479"/>
      <c r="HGE752" s="479"/>
      <c r="HGF752" s="479"/>
      <c r="HGG752" s="479"/>
      <c r="HGH752" s="479"/>
      <c r="HGI752" s="479"/>
      <c r="HGJ752" s="479"/>
      <c r="HGK752" s="479"/>
      <c r="HGL752" s="479"/>
      <c r="HGM752" s="479"/>
      <c r="HGN752" s="479"/>
      <c r="HGO752" s="479"/>
      <c r="HGP752" s="479"/>
      <c r="HGQ752" s="479"/>
      <c r="HGR752" s="479"/>
      <c r="HGS752" s="479"/>
      <c r="HGT752" s="479"/>
      <c r="HGU752" s="479"/>
      <c r="HGV752" s="479"/>
      <c r="HGW752" s="479"/>
      <c r="HGX752" s="479"/>
      <c r="HGY752" s="479"/>
      <c r="HGZ752" s="479"/>
      <c r="HHA752" s="479"/>
      <c r="HHB752" s="479"/>
      <c r="HHC752" s="479"/>
      <c r="HHD752" s="479"/>
      <c r="HHE752" s="479"/>
      <c r="HHF752" s="479"/>
      <c r="HHG752" s="479"/>
      <c r="HHH752" s="479"/>
      <c r="HHI752" s="479"/>
      <c r="HHJ752" s="479"/>
      <c r="HHK752" s="479"/>
      <c r="HHL752" s="479"/>
      <c r="HHM752" s="479"/>
      <c r="HHN752" s="479"/>
      <c r="HHO752" s="479"/>
      <c r="HHP752" s="479"/>
      <c r="HHQ752" s="479"/>
      <c r="HHR752" s="479"/>
      <c r="HHS752" s="479"/>
      <c r="HHT752" s="479"/>
      <c r="HHU752" s="479"/>
      <c r="HHV752" s="479"/>
      <c r="HHW752" s="479"/>
      <c r="HHX752" s="479"/>
      <c r="HHY752" s="479"/>
      <c r="HHZ752" s="479"/>
      <c r="HIA752" s="479"/>
      <c r="HIB752" s="479"/>
      <c r="HIC752" s="479"/>
      <c r="HID752" s="479"/>
      <c r="HIE752" s="479"/>
      <c r="HIF752" s="479"/>
      <c r="HIG752" s="479"/>
      <c r="HIH752" s="479"/>
      <c r="HII752" s="479"/>
      <c r="HIJ752" s="479"/>
      <c r="HIK752" s="479"/>
      <c r="HIL752" s="479"/>
      <c r="HIM752" s="479"/>
      <c r="HIN752" s="479"/>
      <c r="HIO752" s="479"/>
      <c r="HIP752" s="479"/>
      <c r="HIQ752" s="479"/>
      <c r="HIR752" s="479"/>
      <c r="HIS752" s="479"/>
      <c r="HIT752" s="479"/>
      <c r="HIU752" s="479"/>
      <c r="HIV752" s="479"/>
      <c r="HIW752" s="479"/>
      <c r="HIX752" s="479"/>
      <c r="HIY752" s="479"/>
      <c r="HIZ752" s="479"/>
      <c r="HJA752" s="479"/>
      <c r="HJB752" s="479"/>
      <c r="HJC752" s="479"/>
      <c r="HJD752" s="479"/>
      <c r="HJE752" s="479"/>
      <c r="HJF752" s="479"/>
      <c r="HJG752" s="479"/>
      <c r="HJH752" s="479"/>
      <c r="HJI752" s="479"/>
      <c r="HJJ752" s="479"/>
      <c r="HJK752" s="479"/>
      <c r="HJL752" s="479"/>
      <c r="HJM752" s="479"/>
      <c r="HJN752" s="479"/>
      <c r="HJO752" s="479"/>
      <c r="HJP752" s="479"/>
      <c r="HJQ752" s="479"/>
      <c r="HJR752" s="479"/>
      <c r="HJS752" s="479"/>
      <c r="HJT752" s="479"/>
      <c r="HJU752" s="479"/>
      <c r="HJV752" s="479"/>
      <c r="HJW752" s="479"/>
      <c r="HJX752" s="479"/>
      <c r="HJY752" s="479"/>
      <c r="HJZ752" s="479"/>
      <c r="HKA752" s="479"/>
      <c r="HKB752" s="479"/>
      <c r="HKC752" s="479"/>
      <c r="HKD752" s="479"/>
      <c r="HKE752" s="479"/>
      <c r="HKF752" s="479"/>
      <c r="HKG752" s="479"/>
      <c r="HKH752" s="479"/>
      <c r="HKI752" s="479"/>
      <c r="HKJ752" s="479"/>
      <c r="HKK752" s="479"/>
      <c r="HKL752" s="479"/>
      <c r="HKM752" s="479"/>
      <c r="HKN752" s="479"/>
      <c r="HKO752" s="479"/>
      <c r="HKP752" s="479"/>
      <c r="HKQ752" s="479"/>
      <c r="HKR752" s="479"/>
      <c r="HKS752" s="479"/>
      <c r="HKT752" s="479"/>
      <c r="HKU752" s="479"/>
      <c r="HKV752" s="479"/>
      <c r="HKW752" s="479"/>
      <c r="HKX752" s="479"/>
      <c r="HKY752" s="479"/>
      <c r="HKZ752" s="479"/>
      <c r="HLA752" s="479"/>
      <c r="HLB752" s="479"/>
      <c r="HLC752" s="479"/>
      <c r="HLD752" s="479"/>
      <c r="HLE752" s="479"/>
      <c r="HLF752" s="479"/>
      <c r="HLG752" s="479"/>
      <c r="HLH752" s="479"/>
      <c r="HLI752" s="479"/>
      <c r="HLJ752" s="479"/>
      <c r="HLK752" s="479"/>
      <c r="HLL752" s="479"/>
      <c r="HLM752" s="479"/>
      <c r="HLN752" s="479"/>
      <c r="HLO752" s="479"/>
      <c r="HLP752" s="479"/>
      <c r="HLQ752" s="479"/>
      <c r="HLR752" s="479"/>
      <c r="HLS752" s="479"/>
      <c r="HLT752" s="479"/>
      <c r="HLU752" s="479"/>
      <c r="HLV752" s="479"/>
      <c r="HLW752" s="479"/>
      <c r="HLX752" s="479"/>
      <c r="HLY752" s="479"/>
      <c r="HLZ752" s="479"/>
      <c r="HMA752" s="479"/>
      <c r="HMB752" s="479"/>
      <c r="HMC752" s="479"/>
      <c r="HMD752" s="479"/>
      <c r="HME752" s="479"/>
      <c r="HMF752" s="479"/>
      <c r="HMG752" s="479"/>
      <c r="HMH752" s="479"/>
      <c r="HMI752" s="479"/>
      <c r="HMJ752" s="479"/>
      <c r="HMK752" s="479"/>
      <c r="HML752" s="479"/>
      <c r="HMM752" s="479"/>
      <c r="HMN752" s="479"/>
      <c r="HMO752" s="479"/>
      <c r="HMP752" s="479"/>
      <c r="HMQ752" s="479"/>
      <c r="HMR752" s="479"/>
      <c r="HMS752" s="479"/>
      <c r="HMT752" s="479"/>
      <c r="HMU752" s="479"/>
      <c r="HMV752" s="479"/>
      <c r="HMW752" s="479"/>
      <c r="HMX752" s="479"/>
      <c r="HMY752" s="479"/>
      <c r="HMZ752" s="479"/>
      <c r="HNA752" s="479"/>
      <c r="HNB752" s="479"/>
      <c r="HNC752" s="479"/>
      <c r="HND752" s="479"/>
      <c r="HNE752" s="479"/>
      <c r="HNF752" s="479"/>
      <c r="HNG752" s="479"/>
      <c r="HNH752" s="479"/>
      <c r="HNI752" s="479"/>
      <c r="HNJ752" s="479"/>
      <c r="HNK752" s="479"/>
      <c r="HNL752" s="479"/>
      <c r="HNM752" s="479"/>
      <c r="HNN752" s="479"/>
      <c r="HNO752" s="479"/>
      <c r="HNP752" s="479"/>
      <c r="HNQ752" s="479"/>
      <c r="HNR752" s="479"/>
      <c r="HNS752" s="479"/>
      <c r="HNT752" s="479"/>
      <c r="HNU752" s="479"/>
      <c r="HNV752" s="479"/>
      <c r="HNW752" s="479"/>
      <c r="HNX752" s="479"/>
      <c r="HNY752" s="479"/>
      <c r="HNZ752" s="479"/>
      <c r="HOA752" s="479"/>
      <c r="HOB752" s="479"/>
      <c r="HOC752" s="479"/>
      <c r="HOD752" s="479"/>
      <c r="HOE752" s="479"/>
      <c r="HOF752" s="479"/>
      <c r="HOG752" s="479"/>
      <c r="HOH752" s="479"/>
      <c r="HOI752" s="479"/>
      <c r="HOJ752" s="479"/>
      <c r="HOK752" s="479"/>
      <c r="HOL752" s="479"/>
      <c r="HOM752" s="479"/>
      <c r="HON752" s="479"/>
      <c r="HOO752" s="479"/>
      <c r="HOP752" s="479"/>
      <c r="HOQ752" s="479"/>
      <c r="HOR752" s="479"/>
      <c r="HOS752" s="479"/>
      <c r="HOT752" s="479"/>
      <c r="HOU752" s="479"/>
      <c r="HOV752" s="479"/>
      <c r="HOW752" s="479"/>
      <c r="HOX752" s="479"/>
      <c r="HOY752" s="479"/>
      <c r="HOZ752" s="479"/>
      <c r="HPA752" s="479"/>
      <c r="HPB752" s="479"/>
      <c r="HPC752" s="479"/>
      <c r="HPD752" s="479"/>
      <c r="HPE752" s="479"/>
      <c r="HPF752" s="479"/>
      <c r="HPG752" s="479"/>
      <c r="HPH752" s="479"/>
      <c r="HPI752" s="479"/>
      <c r="HPJ752" s="479"/>
      <c r="HPK752" s="479"/>
      <c r="HPL752" s="479"/>
      <c r="HPM752" s="479"/>
      <c r="HPN752" s="479"/>
      <c r="HPO752" s="479"/>
      <c r="HPP752" s="479"/>
      <c r="HPQ752" s="479"/>
      <c r="HPR752" s="479"/>
      <c r="HPS752" s="479"/>
      <c r="HPT752" s="479"/>
      <c r="HPU752" s="479"/>
      <c r="HPV752" s="479"/>
      <c r="HPW752" s="479"/>
      <c r="HPX752" s="479"/>
      <c r="HPY752" s="479"/>
      <c r="HPZ752" s="479"/>
      <c r="HQA752" s="479"/>
      <c r="HQB752" s="479"/>
      <c r="HQC752" s="479"/>
      <c r="HQD752" s="479"/>
      <c r="HQE752" s="479"/>
      <c r="HQF752" s="479"/>
      <c r="HQG752" s="479"/>
      <c r="HQH752" s="479"/>
      <c r="HQI752" s="479"/>
      <c r="HQJ752" s="479"/>
      <c r="HQK752" s="479"/>
      <c r="HQL752" s="479"/>
      <c r="HQM752" s="479"/>
      <c r="HQN752" s="479"/>
      <c r="HQO752" s="479"/>
      <c r="HQP752" s="479"/>
      <c r="HQQ752" s="479"/>
      <c r="HQR752" s="479"/>
      <c r="HQS752" s="479"/>
      <c r="HQT752" s="479"/>
      <c r="HQU752" s="479"/>
      <c r="HQV752" s="479"/>
      <c r="HQW752" s="479"/>
      <c r="HQX752" s="479"/>
      <c r="HQY752" s="479"/>
      <c r="HQZ752" s="479"/>
      <c r="HRA752" s="479"/>
      <c r="HRB752" s="479"/>
      <c r="HRC752" s="479"/>
      <c r="HRD752" s="479"/>
      <c r="HRE752" s="479"/>
      <c r="HRF752" s="479"/>
      <c r="HRG752" s="479"/>
      <c r="HRH752" s="479"/>
      <c r="HRI752" s="479"/>
      <c r="HRJ752" s="479"/>
      <c r="HRK752" s="479"/>
      <c r="HRL752" s="479"/>
      <c r="HRM752" s="479"/>
      <c r="HRN752" s="479"/>
      <c r="HRO752" s="479"/>
      <c r="HRP752" s="479"/>
      <c r="HRQ752" s="479"/>
      <c r="HRR752" s="479"/>
      <c r="HRS752" s="479"/>
      <c r="HRT752" s="479"/>
      <c r="HRU752" s="479"/>
      <c r="HRV752" s="479"/>
      <c r="HRW752" s="479"/>
      <c r="HRX752" s="479"/>
      <c r="HRY752" s="479"/>
      <c r="HRZ752" s="479"/>
      <c r="HSA752" s="479"/>
      <c r="HSB752" s="479"/>
      <c r="HSC752" s="479"/>
      <c r="HSD752" s="479"/>
      <c r="HSE752" s="479"/>
      <c r="HSF752" s="479"/>
      <c r="HSG752" s="479"/>
      <c r="HSH752" s="479"/>
      <c r="HSI752" s="479"/>
      <c r="HSJ752" s="479"/>
      <c r="HSK752" s="479"/>
      <c r="HSL752" s="479"/>
      <c r="HSM752" s="479"/>
      <c r="HSN752" s="479"/>
      <c r="HSO752" s="479"/>
      <c r="HSP752" s="479"/>
      <c r="HSQ752" s="479"/>
      <c r="HSR752" s="479"/>
      <c r="HSS752" s="479"/>
      <c r="HST752" s="479"/>
      <c r="HSU752" s="479"/>
      <c r="HSV752" s="479"/>
      <c r="HSW752" s="479"/>
      <c r="HSX752" s="479"/>
      <c r="HSY752" s="479"/>
      <c r="HSZ752" s="479"/>
      <c r="HTA752" s="479"/>
      <c r="HTB752" s="479"/>
      <c r="HTC752" s="479"/>
      <c r="HTD752" s="479"/>
      <c r="HTE752" s="479"/>
      <c r="HTF752" s="479"/>
      <c r="HTG752" s="479"/>
      <c r="HTH752" s="479"/>
      <c r="HTI752" s="479"/>
      <c r="HTJ752" s="479"/>
      <c r="HTK752" s="479"/>
      <c r="HTL752" s="479"/>
      <c r="HTM752" s="479"/>
      <c r="HTN752" s="479"/>
      <c r="HTO752" s="479"/>
      <c r="HTP752" s="479"/>
      <c r="HTQ752" s="479"/>
      <c r="HTR752" s="479"/>
      <c r="HTS752" s="479"/>
      <c r="HTT752" s="479"/>
      <c r="HTU752" s="479"/>
      <c r="HTV752" s="479"/>
      <c r="HTW752" s="479"/>
      <c r="HTX752" s="479"/>
      <c r="HTY752" s="479"/>
      <c r="HTZ752" s="479"/>
      <c r="HUA752" s="479"/>
      <c r="HUB752" s="479"/>
      <c r="HUC752" s="479"/>
      <c r="HUD752" s="479"/>
      <c r="HUE752" s="479"/>
      <c r="HUF752" s="479"/>
      <c r="HUG752" s="479"/>
      <c r="HUH752" s="479"/>
      <c r="HUI752" s="479"/>
      <c r="HUJ752" s="479"/>
      <c r="HUK752" s="479"/>
      <c r="HUL752" s="479"/>
      <c r="HUM752" s="479"/>
      <c r="HUN752" s="479"/>
      <c r="HUO752" s="479"/>
      <c r="HUP752" s="479"/>
      <c r="HUQ752" s="479"/>
      <c r="HUR752" s="479"/>
      <c r="HUS752" s="479"/>
      <c r="HUT752" s="479"/>
      <c r="HUU752" s="479"/>
      <c r="HUV752" s="479"/>
      <c r="HUW752" s="479"/>
      <c r="HUX752" s="479"/>
      <c r="HUY752" s="479"/>
      <c r="HUZ752" s="479"/>
      <c r="HVA752" s="479"/>
      <c r="HVB752" s="479"/>
      <c r="HVC752" s="479"/>
      <c r="HVD752" s="479"/>
      <c r="HVE752" s="479"/>
      <c r="HVF752" s="479"/>
      <c r="HVG752" s="479"/>
      <c r="HVH752" s="479"/>
      <c r="HVI752" s="479"/>
      <c r="HVJ752" s="479"/>
      <c r="HVK752" s="479"/>
      <c r="HVL752" s="479"/>
      <c r="HVM752" s="479"/>
      <c r="HVN752" s="479"/>
      <c r="HVO752" s="479"/>
      <c r="HVP752" s="479"/>
      <c r="HVQ752" s="479"/>
      <c r="HVR752" s="479"/>
      <c r="HVS752" s="479"/>
      <c r="HVT752" s="479"/>
      <c r="HVU752" s="479"/>
      <c r="HVV752" s="479"/>
      <c r="HVW752" s="479"/>
      <c r="HVX752" s="479"/>
      <c r="HVY752" s="479"/>
      <c r="HVZ752" s="479"/>
      <c r="HWA752" s="479"/>
      <c r="HWB752" s="479"/>
      <c r="HWC752" s="479"/>
      <c r="HWD752" s="479"/>
      <c r="HWE752" s="479"/>
      <c r="HWF752" s="479"/>
      <c r="HWG752" s="479"/>
      <c r="HWH752" s="479"/>
      <c r="HWI752" s="479"/>
      <c r="HWJ752" s="479"/>
      <c r="HWK752" s="479"/>
      <c r="HWL752" s="479"/>
      <c r="HWM752" s="479"/>
      <c r="HWN752" s="479"/>
      <c r="HWO752" s="479"/>
      <c r="HWP752" s="479"/>
      <c r="HWQ752" s="479"/>
      <c r="HWR752" s="479"/>
      <c r="HWS752" s="479"/>
      <c r="HWT752" s="479"/>
      <c r="HWU752" s="479"/>
      <c r="HWV752" s="479"/>
      <c r="HWW752" s="479"/>
      <c r="HWX752" s="479"/>
      <c r="HWY752" s="479"/>
      <c r="HWZ752" s="479"/>
      <c r="HXA752" s="479"/>
      <c r="HXB752" s="479"/>
      <c r="HXC752" s="479"/>
      <c r="HXD752" s="479"/>
      <c r="HXE752" s="479"/>
      <c r="HXF752" s="479"/>
      <c r="HXG752" s="479"/>
      <c r="HXH752" s="479"/>
      <c r="HXI752" s="479"/>
      <c r="HXJ752" s="479"/>
      <c r="HXK752" s="479"/>
      <c r="HXL752" s="479"/>
      <c r="HXM752" s="479"/>
      <c r="HXN752" s="479"/>
      <c r="HXO752" s="479"/>
      <c r="HXP752" s="479"/>
      <c r="HXQ752" s="479"/>
      <c r="HXR752" s="479"/>
      <c r="HXS752" s="479"/>
      <c r="HXT752" s="479"/>
      <c r="HXU752" s="479"/>
      <c r="HXV752" s="479"/>
      <c r="HXW752" s="479"/>
      <c r="HXX752" s="479"/>
      <c r="HXY752" s="479"/>
      <c r="HXZ752" s="479"/>
      <c r="HYA752" s="479"/>
      <c r="HYB752" s="479"/>
      <c r="HYC752" s="479"/>
      <c r="HYD752" s="479"/>
      <c r="HYE752" s="479"/>
      <c r="HYF752" s="479"/>
      <c r="HYG752" s="479"/>
      <c r="HYH752" s="479"/>
      <c r="HYI752" s="479"/>
      <c r="HYJ752" s="479"/>
      <c r="HYK752" s="479"/>
      <c r="HYL752" s="479"/>
      <c r="HYM752" s="479"/>
      <c r="HYN752" s="479"/>
      <c r="HYO752" s="479"/>
      <c r="HYP752" s="479"/>
      <c r="HYQ752" s="479"/>
      <c r="HYR752" s="479"/>
      <c r="HYS752" s="479"/>
      <c r="HYT752" s="479"/>
      <c r="HYU752" s="479"/>
      <c r="HYV752" s="479"/>
      <c r="HYW752" s="479"/>
      <c r="HYX752" s="479"/>
      <c r="HYY752" s="479"/>
      <c r="HYZ752" s="479"/>
      <c r="HZA752" s="479"/>
      <c r="HZB752" s="479"/>
      <c r="HZC752" s="479"/>
      <c r="HZD752" s="479"/>
      <c r="HZE752" s="479"/>
      <c r="HZF752" s="479"/>
      <c r="HZG752" s="479"/>
      <c r="HZH752" s="479"/>
      <c r="HZI752" s="479"/>
      <c r="HZJ752" s="479"/>
      <c r="HZK752" s="479"/>
      <c r="HZL752" s="479"/>
      <c r="HZM752" s="479"/>
      <c r="HZN752" s="479"/>
      <c r="HZO752" s="479"/>
      <c r="HZP752" s="479"/>
      <c r="HZQ752" s="479"/>
      <c r="HZR752" s="479"/>
      <c r="HZS752" s="479"/>
      <c r="HZT752" s="479"/>
      <c r="HZU752" s="479"/>
      <c r="HZV752" s="479"/>
      <c r="HZW752" s="479"/>
      <c r="HZX752" s="479"/>
      <c r="HZY752" s="479"/>
      <c r="HZZ752" s="479"/>
      <c r="IAA752" s="479"/>
      <c r="IAB752" s="479"/>
      <c r="IAC752" s="479"/>
      <c r="IAD752" s="479"/>
      <c r="IAE752" s="479"/>
      <c r="IAF752" s="479"/>
      <c r="IAG752" s="479"/>
      <c r="IAH752" s="479"/>
      <c r="IAI752" s="479"/>
      <c r="IAJ752" s="479"/>
      <c r="IAK752" s="479"/>
      <c r="IAL752" s="479"/>
      <c r="IAM752" s="479"/>
      <c r="IAN752" s="479"/>
      <c r="IAO752" s="479"/>
      <c r="IAP752" s="479"/>
      <c r="IAQ752" s="479"/>
      <c r="IAR752" s="479"/>
      <c r="IAS752" s="479"/>
      <c r="IAT752" s="479"/>
      <c r="IAU752" s="479"/>
      <c r="IAV752" s="479"/>
      <c r="IAW752" s="479"/>
      <c r="IAX752" s="479"/>
      <c r="IAY752" s="479"/>
      <c r="IAZ752" s="479"/>
      <c r="IBA752" s="479"/>
      <c r="IBB752" s="479"/>
      <c r="IBC752" s="479"/>
      <c r="IBD752" s="479"/>
      <c r="IBE752" s="479"/>
      <c r="IBF752" s="479"/>
      <c r="IBG752" s="479"/>
      <c r="IBH752" s="479"/>
      <c r="IBI752" s="479"/>
      <c r="IBJ752" s="479"/>
      <c r="IBK752" s="479"/>
      <c r="IBL752" s="479"/>
      <c r="IBM752" s="479"/>
      <c r="IBN752" s="479"/>
      <c r="IBO752" s="479"/>
      <c r="IBP752" s="479"/>
      <c r="IBQ752" s="479"/>
      <c r="IBR752" s="479"/>
      <c r="IBS752" s="479"/>
      <c r="IBT752" s="479"/>
      <c r="IBU752" s="479"/>
      <c r="IBV752" s="479"/>
      <c r="IBW752" s="479"/>
      <c r="IBX752" s="479"/>
      <c r="IBY752" s="479"/>
      <c r="IBZ752" s="479"/>
      <c r="ICA752" s="479"/>
      <c r="ICB752" s="479"/>
      <c r="ICC752" s="479"/>
      <c r="ICD752" s="479"/>
      <c r="ICE752" s="479"/>
      <c r="ICF752" s="479"/>
      <c r="ICG752" s="479"/>
      <c r="ICH752" s="479"/>
      <c r="ICI752" s="479"/>
      <c r="ICJ752" s="479"/>
      <c r="ICK752" s="479"/>
      <c r="ICL752" s="479"/>
      <c r="ICM752" s="479"/>
      <c r="ICN752" s="479"/>
      <c r="ICO752" s="479"/>
      <c r="ICP752" s="479"/>
      <c r="ICQ752" s="479"/>
      <c r="ICR752" s="479"/>
      <c r="ICS752" s="479"/>
      <c r="ICT752" s="479"/>
      <c r="ICU752" s="479"/>
      <c r="ICV752" s="479"/>
      <c r="ICW752" s="479"/>
      <c r="ICX752" s="479"/>
      <c r="ICY752" s="479"/>
      <c r="ICZ752" s="479"/>
      <c r="IDA752" s="479"/>
      <c r="IDB752" s="479"/>
      <c r="IDC752" s="479"/>
      <c r="IDD752" s="479"/>
      <c r="IDE752" s="479"/>
      <c r="IDF752" s="479"/>
      <c r="IDG752" s="479"/>
      <c r="IDH752" s="479"/>
      <c r="IDI752" s="479"/>
      <c r="IDJ752" s="479"/>
      <c r="IDK752" s="479"/>
      <c r="IDL752" s="479"/>
      <c r="IDM752" s="479"/>
      <c r="IDN752" s="479"/>
      <c r="IDO752" s="479"/>
      <c r="IDP752" s="479"/>
      <c r="IDQ752" s="479"/>
      <c r="IDR752" s="479"/>
      <c r="IDS752" s="479"/>
      <c r="IDT752" s="479"/>
      <c r="IDU752" s="479"/>
      <c r="IDV752" s="479"/>
      <c r="IDW752" s="479"/>
      <c r="IDX752" s="479"/>
      <c r="IDY752" s="479"/>
      <c r="IDZ752" s="479"/>
      <c r="IEA752" s="479"/>
      <c r="IEB752" s="479"/>
      <c r="IEC752" s="479"/>
      <c r="IED752" s="479"/>
      <c r="IEE752" s="479"/>
      <c r="IEF752" s="479"/>
      <c r="IEG752" s="479"/>
      <c r="IEH752" s="479"/>
      <c r="IEI752" s="479"/>
      <c r="IEJ752" s="479"/>
      <c r="IEK752" s="479"/>
      <c r="IEL752" s="479"/>
      <c r="IEM752" s="479"/>
      <c r="IEN752" s="479"/>
      <c r="IEO752" s="479"/>
      <c r="IEP752" s="479"/>
      <c r="IEQ752" s="479"/>
      <c r="IER752" s="479"/>
      <c r="IES752" s="479"/>
      <c r="IET752" s="479"/>
      <c r="IEU752" s="479"/>
      <c r="IEV752" s="479"/>
      <c r="IEW752" s="479"/>
      <c r="IEX752" s="479"/>
      <c r="IEY752" s="479"/>
      <c r="IEZ752" s="479"/>
      <c r="IFA752" s="479"/>
      <c r="IFB752" s="479"/>
      <c r="IFC752" s="479"/>
      <c r="IFD752" s="479"/>
      <c r="IFE752" s="479"/>
      <c r="IFF752" s="479"/>
      <c r="IFG752" s="479"/>
      <c r="IFH752" s="479"/>
      <c r="IFI752" s="479"/>
      <c r="IFJ752" s="479"/>
      <c r="IFK752" s="479"/>
      <c r="IFL752" s="479"/>
      <c r="IFM752" s="479"/>
      <c r="IFN752" s="479"/>
      <c r="IFO752" s="479"/>
      <c r="IFP752" s="479"/>
      <c r="IFQ752" s="479"/>
      <c r="IFR752" s="479"/>
      <c r="IFS752" s="479"/>
      <c r="IFT752" s="479"/>
      <c r="IFU752" s="479"/>
      <c r="IFV752" s="479"/>
      <c r="IFW752" s="479"/>
      <c r="IFX752" s="479"/>
      <c r="IFY752" s="479"/>
      <c r="IFZ752" s="479"/>
      <c r="IGA752" s="479"/>
      <c r="IGB752" s="479"/>
      <c r="IGC752" s="479"/>
      <c r="IGD752" s="479"/>
      <c r="IGE752" s="479"/>
      <c r="IGF752" s="479"/>
      <c r="IGG752" s="479"/>
      <c r="IGH752" s="479"/>
      <c r="IGI752" s="479"/>
      <c r="IGJ752" s="479"/>
      <c r="IGK752" s="479"/>
      <c r="IGL752" s="479"/>
      <c r="IGM752" s="479"/>
      <c r="IGN752" s="479"/>
      <c r="IGO752" s="479"/>
      <c r="IGP752" s="479"/>
      <c r="IGQ752" s="479"/>
      <c r="IGR752" s="479"/>
      <c r="IGS752" s="479"/>
      <c r="IGT752" s="479"/>
      <c r="IGU752" s="479"/>
      <c r="IGV752" s="479"/>
      <c r="IGW752" s="479"/>
      <c r="IGX752" s="479"/>
      <c r="IGY752" s="479"/>
      <c r="IGZ752" s="479"/>
      <c r="IHA752" s="479"/>
      <c r="IHB752" s="479"/>
      <c r="IHC752" s="479"/>
      <c r="IHD752" s="479"/>
      <c r="IHE752" s="479"/>
      <c r="IHF752" s="479"/>
      <c r="IHG752" s="479"/>
      <c r="IHH752" s="479"/>
      <c r="IHI752" s="479"/>
      <c r="IHJ752" s="479"/>
      <c r="IHK752" s="479"/>
      <c r="IHL752" s="479"/>
      <c r="IHM752" s="479"/>
      <c r="IHN752" s="479"/>
      <c r="IHO752" s="479"/>
      <c r="IHP752" s="479"/>
      <c r="IHQ752" s="479"/>
      <c r="IHR752" s="479"/>
      <c r="IHS752" s="479"/>
      <c r="IHT752" s="479"/>
      <c r="IHU752" s="479"/>
      <c r="IHV752" s="479"/>
      <c r="IHW752" s="479"/>
      <c r="IHX752" s="479"/>
      <c r="IHY752" s="479"/>
      <c r="IHZ752" s="479"/>
      <c r="IIA752" s="479"/>
      <c r="IIB752" s="479"/>
      <c r="IIC752" s="479"/>
      <c r="IID752" s="479"/>
      <c r="IIE752" s="479"/>
      <c r="IIF752" s="479"/>
      <c r="IIG752" s="479"/>
      <c r="IIH752" s="479"/>
      <c r="III752" s="479"/>
      <c r="IIJ752" s="479"/>
      <c r="IIK752" s="479"/>
      <c r="IIL752" s="479"/>
      <c r="IIM752" s="479"/>
      <c r="IIN752" s="479"/>
      <c r="IIO752" s="479"/>
      <c r="IIP752" s="479"/>
      <c r="IIQ752" s="479"/>
      <c r="IIR752" s="479"/>
      <c r="IIS752" s="479"/>
      <c r="IIT752" s="479"/>
      <c r="IIU752" s="479"/>
      <c r="IIV752" s="479"/>
      <c r="IIW752" s="479"/>
      <c r="IIX752" s="479"/>
      <c r="IIY752" s="479"/>
      <c r="IIZ752" s="479"/>
      <c r="IJA752" s="479"/>
      <c r="IJB752" s="479"/>
      <c r="IJC752" s="479"/>
      <c r="IJD752" s="479"/>
      <c r="IJE752" s="479"/>
      <c r="IJF752" s="479"/>
      <c r="IJG752" s="479"/>
      <c r="IJH752" s="479"/>
      <c r="IJI752" s="479"/>
      <c r="IJJ752" s="479"/>
      <c r="IJK752" s="479"/>
      <c r="IJL752" s="479"/>
      <c r="IJM752" s="479"/>
      <c r="IJN752" s="479"/>
      <c r="IJO752" s="479"/>
      <c r="IJP752" s="479"/>
      <c r="IJQ752" s="479"/>
      <c r="IJR752" s="479"/>
      <c r="IJS752" s="479"/>
      <c r="IJT752" s="479"/>
      <c r="IJU752" s="479"/>
      <c r="IJV752" s="479"/>
      <c r="IJW752" s="479"/>
      <c r="IJX752" s="479"/>
      <c r="IJY752" s="479"/>
      <c r="IJZ752" s="479"/>
      <c r="IKA752" s="479"/>
      <c r="IKB752" s="479"/>
      <c r="IKC752" s="479"/>
      <c r="IKD752" s="479"/>
      <c r="IKE752" s="479"/>
      <c r="IKF752" s="479"/>
      <c r="IKG752" s="479"/>
      <c r="IKH752" s="479"/>
      <c r="IKI752" s="479"/>
      <c r="IKJ752" s="479"/>
      <c r="IKK752" s="479"/>
      <c r="IKL752" s="479"/>
      <c r="IKM752" s="479"/>
      <c r="IKN752" s="479"/>
      <c r="IKO752" s="479"/>
      <c r="IKP752" s="479"/>
      <c r="IKQ752" s="479"/>
      <c r="IKR752" s="479"/>
      <c r="IKS752" s="479"/>
      <c r="IKT752" s="479"/>
      <c r="IKU752" s="479"/>
      <c r="IKV752" s="479"/>
      <c r="IKW752" s="479"/>
      <c r="IKX752" s="479"/>
      <c r="IKY752" s="479"/>
      <c r="IKZ752" s="479"/>
      <c r="ILA752" s="479"/>
      <c r="ILB752" s="479"/>
      <c r="ILC752" s="479"/>
      <c r="ILD752" s="479"/>
      <c r="ILE752" s="479"/>
      <c r="ILF752" s="479"/>
      <c r="ILG752" s="479"/>
      <c r="ILH752" s="479"/>
      <c r="ILI752" s="479"/>
      <c r="ILJ752" s="479"/>
      <c r="ILK752" s="479"/>
      <c r="ILL752" s="479"/>
      <c r="ILM752" s="479"/>
      <c r="ILN752" s="479"/>
      <c r="ILO752" s="479"/>
      <c r="ILP752" s="479"/>
      <c r="ILQ752" s="479"/>
      <c r="ILR752" s="479"/>
      <c r="ILS752" s="479"/>
      <c r="ILT752" s="479"/>
      <c r="ILU752" s="479"/>
      <c r="ILV752" s="479"/>
      <c r="ILW752" s="479"/>
      <c r="ILX752" s="479"/>
      <c r="ILY752" s="479"/>
      <c r="ILZ752" s="479"/>
      <c r="IMA752" s="479"/>
      <c r="IMB752" s="479"/>
      <c r="IMC752" s="479"/>
      <c r="IMD752" s="479"/>
      <c r="IME752" s="479"/>
      <c r="IMF752" s="479"/>
      <c r="IMG752" s="479"/>
      <c r="IMH752" s="479"/>
      <c r="IMI752" s="479"/>
      <c r="IMJ752" s="479"/>
      <c r="IMK752" s="479"/>
      <c r="IML752" s="479"/>
      <c r="IMM752" s="479"/>
      <c r="IMN752" s="479"/>
      <c r="IMO752" s="479"/>
      <c r="IMP752" s="479"/>
      <c r="IMQ752" s="479"/>
      <c r="IMR752" s="479"/>
      <c r="IMS752" s="479"/>
      <c r="IMT752" s="479"/>
      <c r="IMU752" s="479"/>
      <c r="IMV752" s="479"/>
      <c r="IMW752" s="479"/>
      <c r="IMX752" s="479"/>
      <c r="IMY752" s="479"/>
      <c r="IMZ752" s="479"/>
      <c r="INA752" s="479"/>
      <c r="INB752" s="479"/>
      <c r="INC752" s="479"/>
      <c r="IND752" s="479"/>
      <c r="INE752" s="479"/>
      <c r="INF752" s="479"/>
      <c r="ING752" s="479"/>
      <c r="INH752" s="479"/>
      <c r="INI752" s="479"/>
      <c r="INJ752" s="479"/>
      <c r="INK752" s="479"/>
      <c r="INL752" s="479"/>
      <c r="INM752" s="479"/>
      <c r="INN752" s="479"/>
      <c r="INO752" s="479"/>
      <c r="INP752" s="479"/>
      <c r="INQ752" s="479"/>
      <c r="INR752" s="479"/>
      <c r="INS752" s="479"/>
      <c r="INT752" s="479"/>
      <c r="INU752" s="479"/>
      <c r="INV752" s="479"/>
      <c r="INW752" s="479"/>
      <c r="INX752" s="479"/>
      <c r="INY752" s="479"/>
      <c r="INZ752" s="479"/>
      <c r="IOA752" s="479"/>
      <c r="IOB752" s="479"/>
      <c r="IOC752" s="479"/>
      <c r="IOD752" s="479"/>
      <c r="IOE752" s="479"/>
      <c r="IOF752" s="479"/>
      <c r="IOG752" s="479"/>
      <c r="IOH752" s="479"/>
      <c r="IOI752" s="479"/>
      <c r="IOJ752" s="479"/>
      <c r="IOK752" s="479"/>
      <c r="IOL752" s="479"/>
      <c r="IOM752" s="479"/>
      <c r="ION752" s="479"/>
      <c r="IOO752" s="479"/>
      <c r="IOP752" s="479"/>
      <c r="IOQ752" s="479"/>
      <c r="IOR752" s="479"/>
      <c r="IOS752" s="479"/>
      <c r="IOT752" s="479"/>
      <c r="IOU752" s="479"/>
      <c r="IOV752" s="479"/>
      <c r="IOW752" s="479"/>
      <c r="IOX752" s="479"/>
      <c r="IOY752" s="479"/>
      <c r="IOZ752" s="479"/>
      <c r="IPA752" s="479"/>
      <c r="IPB752" s="479"/>
      <c r="IPC752" s="479"/>
      <c r="IPD752" s="479"/>
      <c r="IPE752" s="479"/>
      <c r="IPF752" s="479"/>
      <c r="IPG752" s="479"/>
      <c r="IPH752" s="479"/>
      <c r="IPI752" s="479"/>
      <c r="IPJ752" s="479"/>
      <c r="IPK752" s="479"/>
      <c r="IPL752" s="479"/>
      <c r="IPM752" s="479"/>
      <c r="IPN752" s="479"/>
      <c r="IPO752" s="479"/>
      <c r="IPP752" s="479"/>
      <c r="IPQ752" s="479"/>
      <c r="IPR752" s="479"/>
      <c r="IPS752" s="479"/>
      <c r="IPT752" s="479"/>
      <c r="IPU752" s="479"/>
      <c r="IPV752" s="479"/>
      <c r="IPW752" s="479"/>
      <c r="IPX752" s="479"/>
      <c r="IPY752" s="479"/>
      <c r="IPZ752" s="479"/>
      <c r="IQA752" s="479"/>
      <c r="IQB752" s="479"/>
      <c r="IQC752" s="479"/>
      <c r="IQD752" s="479"/>
      <c r="IQE752" s="479"/>
      <c r="IQF752" s="479"/>
      <c r="IQG752" s="479"/>
      <c r="IQH752" s="479"/>
      <c r="IQI752" s="479"/>
      <c r="IQJ752" s="479"/>
      <c r="IQK752" s="479"/>
      <c r="IQL752" s="479"/>
      <c r="IQM752" s="479"/>
      <c r="IQN752" s="479"/>
      <c r="IQO752" s="479"/>
      <c r="IQP752" s="479"/>
      <c r="IQQ752" s="479"/>
      <c r="IQR752" s="479"/>
      <c r="IQS752" s="479"/>
      <c r="IQT752" s="479"/>
      <c r="IQU752" s="479"/>
      <c r="IQV752" s="479"/>
      <c r="IQW752" s="479"/>
      <c r="IQX752" s="479"/>
      <c r="IQY752" s="479"/>
      <c r="IQZ752" s="479"/>
      <c r="IRA752" s="479"/>
      <c r="IRB752" s="479"/>
      <c r="IRC752" s="479"/>
      <c r="IRD752" s="479"/>
      <c r="IRE752" s="479"/>
      <c r="IRF752" s="479"/>
      <c r="IRG752" s="479"/>
      <c r="IRH752" s="479"/>
      <c r="IRI752" s="479"/>
      <c r="IRJ752" s="479"/>
      <c r="IRK752" s="479"/>
      <c r="IRL752" s="479"/>
      <c r="IRM752" s="479"/>
      <c r="IRN752" s="479"/>
      <c r="IRO752" s="479"/>
      <c r="IRP752" s="479"/>
      <c r="IRQ752" s="479"/>
      <c r="IRR752" s="479"/>
      <c r="IRS752" s="479"/>
      <c r="IRT752" s="479"/>
      <c r="IRU752" s="479"/>
      <c r="IRV752" s="479"/>
      <c r="IRW752" s="479"/>
      <c r="IRX752" s="479"/>
      <c r="IRY752" s="479"/>
      <c r="IRZ752" s="479"/>
      <c r="ISA752" s="479"/>
      <c r="ISB752" s="479"/>
      <c r="ISC752" s="479"/>
      <c r="ISD752" s="479"/>
      <c r="ISE752" s="479"/>
      <c r="ISF752" s="479"/>
      <c r="ISG752" s="479"/>
      <c r="ISH752" s="479"/>
      <c r="ISI752" s="479"/>
      <c r="ISJ752" s="479"/>
      <c r="ISK752" s="479"/>
      <c r="ISL752" s="479"/>
      <c r="ISM752" s="479"/>
      <c r="ISN752" s="479"/>
      <c r="ISO752" s="479"/>
      <c r="ISP752" s="479"/>
      <c r="ISQ752" s="479"/>
      <c r="ISR752" s="479"/>
      <c r="ISS752" s="479"/>
      <c r="IST752" s="479"/>
      <c r="ISU752" s="479"/>
      <c r="ISV752" s="479"/>
      <c r="ISW752" s="479"/>
      <c r="ISX752" s="479"/>
      <c r="ISY752" s="479"/>
      <c r="ISZ752" s="479"/>
      <c r="ITA752" s="479"/>
      <c r="ITB752" s="479"/>
      <c r="ITC752" s="479"/>
      <c r="ITD752" s="479"/>
      <c r="ITE752" s="479"/>
      <c r="ITF752" s="479"/>
      <c r="ITG752" s="479"/>
      <c r="ITH752" s="479"/>
      <c r="ITI752" s="479"/>
      <c r="ITJ752" s="479"/>
      <c r="ITK752" s="479"/>
      <c r="ITL752" s="479"/>
      <c r="ITM752" s="479"/>
      <c r="ITN752" s="479"/>
      <c r="ITO752" s="479"/>
      <c r="ITP752" s="479"/>
      <c r="ITQ752" s="479"/>
      <c r="ITR752" s="479"/>
      <c r="ITS752" s="479"/>
      <c r="ITT752" s="479"/>
      <c r="ITU752" s="479"/>
      <c r="ITV752" s="479"/>
      <c r="ITW752" s="479"/>
      <c r="ITX752" s="479"/>
      <c r="ITY752" s="479"/>
      <c r="ITZ752" s="479"/>
      <c r="IUA752" s="479"/>
      <c r="IUB752" s="479"/>
      <c r="IUC752" s="479"/>
      <c r="IUD752" s="479"/>
      <c r="IUE752" s="479"/>
      <c r="IUF752" s="479"/>
      <c r="IUG752" s="479"/>
      <c r="IUH752" s="479"/>
      <c r="IUI752" s="479"/>
      <c r="IUJ752" s="479"/>
      <c r="IUK752" s="479"/>
      <c r="IUL752" s="479"/>
      <c r="IUM752" s="479"/>
      <c r="IUN752" s="479"/>
      <c r="IUO752" s="479"/>
      <c r="IUP752" s="479"/>
      <c r="IUQ752" s="479"/>
      <c r="IUR752" s="479"/>
      <c r="IUS752" s="479"/>
      <c r="IUT752" s="479"/>
      <c r="IUU752" s="479"/>
      <c r="IUV752" s="479"/>
      <c r="IUW752" s="479"/>
      <c r="IUX752" s="479"/>
      <c r="IUY752" s="479"/>
      <c r="IUZ752" s="479"/>
      <c r="IVA752" s="479"/>
      <c r="IVB752" s="479"/>
      <c r="IVC752" s="479"/>
      <c r="IVD752" s="479"/>
      <c r="IVE752" s="479"/>
      <c r="IVF752" s="479"/>
      <c r="IVG752" s="479"/>
      <c r="IVH752" s="479"/>
      <c r="IVI752" s="479"/>
      <c r="IVJ752" s="479"/>
      <c r="IVK752" s="479"/>
      <c r="IVL752" s="479"/>
      <c r="IVM752" s="479"/>
      <c r="IVN752" s="479"/>
      <c r="IVO752" s="479"/>
      <c r="IVP752" s="479"/>
      <c r="IVQ752" s="479"/>
      <c r="IVR752" s="479"/>
      <c r="IVS752" s="479"/>
      <c r="IVT752" s="479"/>
      <c r="IVU752" s="479"/>
      <c r="IVV752" s="479"/>
      <c r="IVW752" s="479"/>
      <c r="IVX752" s="479"/>
      <c r="IVY752" s="479"/>
      <c r="IVZ752" s="479"/>
      <c r="IWA752" s="479"/>
      <c r="IWB752" s="479"/>
      <c r="IWC752" s="479"/>
      <c r="IWD752" s="479"/>
      <c r="IWE752" s="479"/>
      <c r="IWF752" s="479"/>
      <c r="IWG752" s="479"/>
      <c r="IWH752" s="479"/>
      <c r="IWI752" s="479"/>
      <c r="IWJ752" s="479"/>
      <c r="IWK752" s="479"/>
      <c r="IWL752" s="479"/>
      <c r="IWM752" s="479"/>
      <c r="IWN752" s="479"/>
      <c r="IWO752" s="479"/>
      <c r="IWP752" s="479"/>
      <c r="IWQ752" s="479"/>
      <c r="IWR752" s="479"/>
      <c r="IWS752" s="479"/>
      <c r="IWT752" s="479"/>
      <c r="IWU752" s="479"/>
      <c r="IWV752" s="479"/>
      <c r="IWW752" s="479"/>
      <c r="IWX752" s="479"/>
      <c r="IWY752" s="479"/>
      <c r="IWZ752" s="479"/>
      <c r="IXA752" s="479"/>
      <c r="IXB752" s="479"/>
      <c r="IXC752" s="479"/>
      <c r="IXD752" s="479"/>
      <c r="IXE752" s="479"/>
      <c r="IXF752" s="479"/>
      <c r="IXG752" s="479"/>
      <c r="IXH752" s="479"/>
      <c r="IXI752" s="479"/>
      <c r="IXJ752" s="479"/>
      <c r="IXK752" s="479"/>
      <c r="IXL752" s="479"/>
      <c r="IXM752" s="479"/>
      <c r="IXN752" s="479"/>
      <c r="IXO752" s="479"/>
      <c r="IXP752" s="479"/>
      <c r="IXQ752" s="479"/>
      <c r="IXR752" s="479"/>
      <c r="IXS752" s="479"/>
      <c r="IXT752" s="479"/>
      <c r="IXU752" s="479"/>
      <c r="IXV752" s="479"/>
      <c r="IXW752" s="479"/>
      <c r="IXX752" s="479"/>
      <c r="IXY752" s="479"/>
      <c r="IXZ752" s="479"/>
      <c r="IYA752" s="479"/>
      <c r="IYB752" s="479"/>
      <c r="IYC752" s="479"/>
      <c r="IYD752" s="479"/>
      <c r="IYE752" s="479"/>
      <c r="IYF752" s="479"/>
      <c r="IYG752" s="479"/>
      <c r="IYH752" s="479"/>
      <c r="IYI752" s="479"/>
      <c r="IYJ752" s="479"/>
      <c r="IYK752" s="479"/>
      <c r="IYL752" s="479"/>
      <c r="IYM752" s="479"/>
      <c r="IYN752" s="479"/>
      <c r="IYO752" s="479"/>
      <c r="IYP752" s="479"/>
      <c r="IYQ752" s="479"/>
      <c r="IYR752" s="479"/>
      <c r="IYS752" s="479"/>
      <c r="IYT752" s="479"/>
      <c r="IYU752" s="479"/>
      <c r="IYV752" s="479"/>
      <c r="IYW752" s="479"/>
      <c r="IYX752" s="479"/>
      <c r="IYY752" s="479"/>
      <c r="IYZ752" s="479"/>
      <c r="IZA752" s="479"/>
      <c r="IZB752" s="479"/>
      <c r="IZC752" s="479"/>
      <c r="IZD752" s="479"/>
      <c r="IZE752" s="479"/>
      <c r="IZF752" s="479"/>
      <c r="IZG752" s="479"/>
      <c r="IZH752" s="479"/>
      <c r="IZI752" s="479"/>
      <c r="IZJ752" s="479"/>
      <c r="IZK752" s="479"/>
      <c r="IZL752" s="479"/>
      <c r="IZM752" s="479"/>
      <c r="IZN752" s="479"/>
      <c r="IZO752" s="479"/>
      <c r="IZP752" s="479"/>
      <c r="IZQ752" s="479"/>
      <c r="IZR752" s="479"/>
      <c r="IZS752" s="479"/>
      <c r="IZT752" s="479"/>
      <c r="IZU752" s="479"/>
      <c r="IZV752" s="479"/>
      <c r="IZW752" s="479"/>
      <c r="IZX752" s="479"/>
      <c r="IZY752" s="479"/>
      <c r="IZZ752" s="479"/>
      <c r="JAA752" s="479"/>
      <c r="JAB752" s="479"/>
      <c r="JAC752" s="479"/>
      <c r="JAD752" s="479"/>
      <c r="JAE752" s="479"/>
      <c r="JAF752" s="479"/>
      <c r="JAG752" s="479"/>
      <c r="JAH752" s="479"/>
      <c r="JAI752" s="479"/>
      <c r="JAJ752" s="479"/>
      <c r="JAK752" s="479"/>
      <c r="JAL752" s="479"/>
      <c r="JAM752" s="479"/>
      <c r="JAN752" s="479"/>
      <c r="JAO752" s="479"/>
      <c r="JAP752" s="479"/>
      <c r="JAQ752" s="479"/>
      <c r="JAR752" s="479"/>
      <c r="JAS752" s="479"/>
      <c r="JAT752" s="479"/>
      <c r="JAU752" s="479"/>
      <c r="JAV752" s="479"/>
      <c r="JAW752" s="479"/>
      <c r="JAX752" s="479"/>
      <c r="JAY752" s="479"/>
      <c r="JAZ752" s="479"/>
      <c r="JBA752" s="479"/>
      <c r="JBB752" s="479"/>
      <c r="JBC752" s="479"/>
      <c r="JBD752" s="479"/>
      <c r="JBE752" s="479"/>
      <c r="JBF752" s="479"/>
      <c r="JBG752" s="479"/>
      <c r="JBH752" s="479"/>
      <c r="JBI752" s="479"/>
      <c r="JBJ752" s="479"/>
      <c r="JBK752" s="479"/>
      <c r="JBL752" s="479"/>
      <c r="JBM752" s="479"/>
      <c r="JBN752" s="479"/>
      <c r="JBO752" s="479"/>
      <c r="JBP752" s="479"/>
      <c r="JBQ752" s="479"/>
      <c r="JBR752" s="479"/>
      <c r="JBS752" s="479"/>
      <c r="JBT752" s="479"/>
      <c r="JBU752" s="479"/>
      <c r="JBV752" s="479"/>
      <c r="JBW752" s="479"/>
      <c r="JBX752" s="479"/>
      <c r="JBY752" s="479"/>
      <c r="JBZ752" s="479"/>
      <c r="JCA752" s="479"/>
      <c r="JCB752" s="479"/>
      <c r="JCC752" s="479"/>
      <c r="JCD752" s="479"/>
      <c r="JCE752" s="479"/>
      <c r="JCF752" s="479"/>
      <c r="JCG752" s="479"/>
      <c r="JCH752" s="479"/>
      <c r="JCI752" s="479"/>
      <c r="JCJ752" s="479"/>
      <c r="JCK752" s="479"/>
      <c r="JCL752" s="479"/>
      <c r="JCM752" s="479"/>
      <c r="JCN752" s="479"/>
      <c r="JCO752" s="479"/>
      <c r="JCP752" s="479"/>
      <c r="JCQ752" s="479"/>
      <c r="JCR752" s="479"/>
      <c r="JCS752" s="479"/>
      <c r="JCT752" s="479"/>
      <c r="JCU752" s="479"/>
      <c r="JCV752" s="479"/>
      <c r="JCW752" s="479"/>
      <c r="JCX752" s="479"/>
      <c r="JCY752" s="479"/>
      <c r="JCZ752" s="479"/>
      <c r="JDA752" s="479"/>
      <c r="JDB752" s="479"/>
      <c r="JDC752" s="479"/>
      <c r="JDD752" s="479"/>
      <c r="JDE752" s="479"/>
      <c r="JDF752" s="479"/>
      <c r="JDG752" s="479"/>
      <c r="JDH752" s="479"/>
      <c r="JDI752" s="479"/>
      <c r="JDJ752" s="479"/>
      <c r="JDK752" s="479"/>
      <c r="JDL752" s="479"/>
      <c r="JDM752" s="479"/>
      <c r="JDN752" s="479"/>
      <c r="JDO752" s="479"/>
      <c r="JDP752" s="479"/>
      <c r="JDQ752" s="479"/>
      <c r="JDR752" s="479"/>
      <c r="JDS752" s="479"/>
      <c r="JDT752" s="479"/>
      <c r="JDU752" s="479"/>
      <c r="JDV752" s="479"/>
      <c r="JDW752" s="479"/>
      <c r="JDX752" s="479"/>
      <c r="JDY752" s="479"/>
      <c r="JDZ752" s="479"/>
      <c r="JEA752" s="479"/>
      <c r="JEB752" s="479"/>
      <c r="JEC752" s="479"/>
      <c r="JED752" s="479"/>
      <c r="JEE752" s="479"/>
      <c r="JEF752" s="479"/>
      <c r="JEG752" s="479"/>
      <c r="JEH752" s="479"/>
      <c r="JEI752" s="479"/>
      <c r="JEJ752" s="479"/>
      <c r="JEK752" s="479"/>
      <c r="JEL752" s="479"/>
      <c r="JEM752" s="479"/>
      <c r="JEN752" s="479"/>
      <c r="JEO752" s="479"/>
      <c r="JEP752" s="479"/>
      <c r="JEQ752" s="479"/>
      <c r="JER752" s="479"/>
      <c r="JES752" s="479"/>
      <c r="JET752" s="479"/>
      <c r="JEU752" s="479"/>
      <c r="JEV752" s="479"/>
      <c r="JEW752" s="479"/>
      <c r="JEX752" s="479"/>
      <c r="JEY752" s="479"/>
      <c r="JEZ752" s="479"/>
      <c r="JFA752" s="479"/>
      <c r="JFB752" s="479"/>
      <c r="JFC752" s="479"/>
      <c r="JFD752" s="479"/>
      <c r="JFE752" s="479"/>
      <c r="JFF752" s="479"/>
      <c r="JFG752" s="479"/>
      <c r="JFH752" s="479"/>
      <c r="JFI752" s="479"/>
      <c r="JFJ752" s="479"/>
      <c r="JFK752" s="479"/>
      <c r="JFL752" s="479"/>
      <c r="JFM752" s="479"/>
      <c r="JFN752" s="479"/>
      <c r="JFO752" s="479"/>
      <c r="JFP752" s="479"/>
      <c r="JFQ752" s="479"/>
      <c r="JFR752" s="479"/>
      <c r="JFS752" s="479"/>
      <c r="JFT752" s="479"/>
      <c r="JFU752" s="479"/>
      <c r="JFV752" s="479"/>
      <c r="JFW752" s="479"/>
      <c r="JFX752" s="479"/>
      <c r="JFY752" s="479"/>
      <c r="JFZ752" s="479"/>
      <c r="JGA752" s="479"/>
      <c r="JGB752" s="479"/>
      <c r="JGC752" s="479"/>
      <c r="JGD752" s="479"/>
      <c r="JGE752" s="479"/>
      <c r="JGF752" s="479"/>
      <c r="JGG752" s="479"/>
      <c r="JGH752" s="479"/>
      <c r="JGI752" s="479"/>
      <c r="JGJ752" s="479"/>
      <c r="JGK752" s="479"/>
      <c r="JGL752" s="479"/>
      <c r="JGM752" s="479"/>
      <c r="JGN752" s="479"/>
      <c r="JGO752" s="479"/>
      <c r="JGP752" s="479"/>
      <c r="JGQ752" s="479"/>
      <c r="JGR752" s="479"/>
      <c r="JGS752" s="479"/>
      <c r="JGT752" s="479"/>
      <c r="JGU752" s="479"/>
      <c r="JGV752" s="479"/>
      <c r="JGW752" s="479"/>
      <c r="JGX752" s="479"/>
      <c r="JGY752" s="479"/>
      <c r="JGZ752" s="479"/>
      <c r="JHA752" s="479"/>
      <c r="JHB752" s="479"/>
      <c r="JHC752" s="479"/>
      <c r="JHD752" s="479"/>
      <c r="JHE752" s="479"/>
      <c r="JHF752" s="479"/>
      <c r="JHG752" s="479"/>
      <c r="JHH752" s="479"/>
      <c r="JHI752" s="479"/>
      <c r="JHJ752" s="479"/>
      <c r="JHK752" s="479"/>
      <c r="JHL752" s="479"/>
      <c r="JHM752" s="479"/>
      <c r="JHN752" s="479"/>
      <c r="JHO752" s="479"/>
      <c r="JHP752" s="479"/>
      <c r="JHQ752" s="479"/>
      <c r="JHR752" s="479"/>
      <c r="JHS752" s="479"/>
      <c r="JHT752" s="479"/>
      <c r="JHU752" s="479"/>
      <c r="JHV752" s="479"/>
      <c r="JHW752" s="479"/>
      <c r="JHX752" s="479"/>
      <c r="JHY752" s="479"/>
      <c r="JHZ752" s="479"/>
      <c r="JIA752" s="479"/>
      <c r="JIB752" s="479"/>
      <c r="JIC752" s="479"/>
      <c r="JID752" s="479"/>
      <c r="JIE752" s="479"/>
      <c r="JIF752" s="479"/>
      <c r="JIG752" s="479"/>
      <c r="JIH752" s="479"/>
      <c r="JII752" s="479"/>
      <c r="JIJ752" s="479"/>
      <c r="JIK752" s="479"/>
      <c r="JIL752" s="479"/>
      <c r="JIM752" s="479"/>
      <c r="JIN752" s="479"/>
      <c r="JIO752" s="479"/>
      <c r="JIP752" s="479"/>
      <c r="JIQ752" s="479"/>
      <c r="JIR752" s="479"/>
      <c r="JIS752" s="479"/>
      <c r="JIT752" s="479"/>
      <c r="JIU752" s="479"/>
      <c r="JIV752" s="479"/>
      <c r="JIW752" s="479"/>
      <c r="JIX752" s="479"/>
      <c r="JIY752" s="479"/>
      <c r="JIZ752" s="479"/>
      <c r="JJA752" s="479"/>
      <c r="JJB752" s="479"/>
      <c r="JJC752" s="479"/>
      <c r="JJD752" s="479"/>
      <c r="JJE752" s="479"/>
      <c r="JJF752" s="479"/>
      <c r="JJG752" s="479"/>
      <c r="JJH752" s="479"/>
      <c r="JJI752" s="479"/>
      <c r="JJJ752" s="479"/>
      <c r="JJK752" s="479"/>
      <c r="JJL752" s="479"/>
      <c r="JJM752" s="479"/>
      <c r="JJN752" s="479"/>
      <c r="JJO752" s="479"/>
      <c r="JJP752" s="479"/>
      <c r="JJQ752" s="479"/>
      <c r="JJR752" s="479"/>
      <c r="JJS752" s="479"/>
      <c r="JJT752" s="479"/>
      <c r="JJU752" s="479"/>
      <c r="JJV752" s="479"/>
      <c r="JJW752" s="479"/>
      <c r="JJX752" s="479"/>
      <c r="JJY752" s="479"/>
      <c r="JJZ752" s="479"/>
      <c r="JKA752" s="479"/>
      <c r="JKB752" s="479"/>
      <c r="JKC752" s="479"/>
      <c r="JKD752" s="479"/>
      <c r="JKE752" s="479"/>
      <c r="JKF752" s="479"/>
      <c r="JKG752" s="479"/>
      <c r="JKH752" s="479"/>
      <c r="JKI752" s="479"/>
      <c r="JKJ752" s="479"/>
      <c r="JKK752" s="479"/>
      <c r="JKL752" s="479"/>
      <c r="JKM752" s="479"/>
      <c r="JKN752" s="479"/>
      <c r="JKO752" s="479"/>
      <c r="JKP752" s="479"/>
      <c r="JKQ752" s="479"/>
      <c r="JKR752" s="479"/>
      <c r="JKS752" s="479"/>
      <c r="JKT752" s="479"/>
      <c r="JKU752" s="479"/>
      <c r="JKV752" s="479"/>
      <c r="JKW752" s="479"/>
      <c r="JKX752" s="479"/>
      <c r="JKY752" s="479"/>
      <c r="JKZ752" s="479"/>
      <c r="JLA752" s="479"/>
      <c r="JLB752" s="479"/>
      <c r="JLC752" s="479"/>
      <c r="JLD752" s="479"/>
      <c r="JLE752" s="479"/>
      <c r="JLF752" s="479"/>
      <c r="JLG752" s="479"/>
      <c r="JLH752" s="479"/>
      <c r="JLI752" s="479"/>
      <c r="JLJ752" s="479"/>
      <c r="JLK752" s="479"/>
      <c r="JLL752" s="479"/>
      <c r="JLM752" s="479"/>
      <c r="JLN752" s="479"/>
      <c r="JLO752" s="479"/>
      <c r="JLP752" s="479"/>
      <c r="JLQ752" s="479"/>
      <c r="JLR752" s="479"/>
      <c r="JLS752" s="479"/>
      <c r="JLT752" s="479"/>
      <c r="JLU752" s="479"/>
      <c r="JLV752" s="479"/>
      <c r="JLW752" s="479"/>
      <c r="JLX752" s="479"/>
      <c r="JLY752" s="479"/>
      <c r="JLZ752" s="479"/>
      <c r="JMA752" s="479"/>
      <c r="JMB752" s="479"/>
      <c r="JMC752" s="479"/>
      <c r="JMD752" s="479"/>
      <c r="JME752" s="479"/>
      <c r="JMF752" s="479"/>
      <c r="JMG752" s="479"/>
      <c r="JMH752" s="479"/>
      <c r="JMI752" s="479"/>
      <c r="JMJ752" s="479"/>
      <c r="JMK752" s="479"/>
      <c r="JML752" s="479"/>
      <c r="JMM752" s="479"/>
      <c r="JMN752" s="479"/>
      <c r="JMO752" s="479"/>
      <c r="JMP752" s="479"/>
      <c r="JMQ752" s="479"/>
      <c r="JMR752" s="479"/>
      <c r="JMS752" s="479"/>
      <c r="JMT752" s="479"/>
      <c r="JMU752" s="479"/>
      <c r="JMV752" s="479"/>
      <c r="JMW752" s="479"/>
      <c r="JMX752" s="479"/>
      <c r="JMY752" s="479"/>
      <c r="JMZ752" s="479"/>
      <c r="JNA752" s="479"/>
      <c r="JNB752" s="479"/>
      <c r="JNC752" s="479"/>
      <c r="JND752" s="479"/>
      <c r="JNE752" s="479"/>
      <c r="JNF752" s="479"/>
      <c r="JNG752" s="479"/>
      <c r="JNH752" s="479"/>
      <c r="JNI752" s="479"/>
      <c r="JNJ752" s="479"/>
      <c r="JNK752" s="479"/>
      <c r="JNL752" s="479"/>
      <c r="JNM752" s="479"/>
      <c r="JNN752" s="479"/>
      <c r="JNO752" s="479"/>
      <c r="JNP752" s="479"/>
      <c r="JNQ752" s="479"/>
      <c r="JNR752" s="479"/>
      <c r="JNS752" s="479"/>
      <c r="JNT752" s="479"/>
      <c r="JNU752" s="479"/>
      <c r="JNV752" s="479"/>
      <c r="JNW752" s="479"/>
      <c r="JNX752" s="479"/>
      <c r="JNY752" s="479"/>
      <c r="JNZ752" s="479"/>
      <c r="JOA752" s="479"/>
      <c r="JOB752" s="479"/>
      <c r="JOC752" s="479"/>
      <c r="JOD752" s="479"/>
      <c r="JOE752" s="479"/>
      <c r="JOF752" s="479"/>
      <c r="JOG752" s="479"/>
      <c r="JOH752" s="479"/>
      <c r="JOI752" s="479"/>
      <c r="JOJ752" s="479"/>
      <c r="JOK752" s="479"/>
      <c r="JOL752" s="479"/>
      <c r="JOM752" s="479"/>
      <c r="JON752" s="479"/>
      <c r="JOO752" s="479"/>
      <c r="JOP752" s="479"/>
      <c r="JOQ752" s="479"/>
      <c r="JOR752" s="479"/>
      <c r="JOS752" s="479"/>
      <c r="JOT752" s="479"/>
      <c r="JOU752" s="479"/>
      <c r="JOV752" s="479"/>
      <c r="JOW752" s="479"/>
      <c r="JOX752" s="479"/>
      <c r="JOY752" s="479"/>
      <c r="JOZ752" s="479"/>
      <c r="JPA752" s="479"/>
      <c r="JPB752" s="479"/>
      <c r="JPC752" s="479"/>
      <c r="JPD752" s="479"/>
      <c r="JPE752" s="479"/>
      <c r="JPF752" s="479"/>
      <c r="JPG752" s="479"/>
      <c r="JPH752" s="479"/>
      <c r="JPI752" s="479"/>
      <c r="JPJ752" s="479"/>
      <c r="JPK752" s="479"/>
      <c r="JPL752" s="479"/>
      <c r="JPM752" s="479"/>
      <c r="JPN752" s="479"/>
      <c r="JPO752" s="479"/>
      <c r="JPP752" s="479"/>
      <c r="JPQ752" s="479"/>
      <c r="JPR752" s="479"/>
      <c r="JPS752" s="479"/>
      <c r="JPT752" s="479"/>
      <c r="JPU752" s="479"/>
      <c r="JPV752" s="479"/>
      <c r="JPW752" s="479"/>
      <c r="JPX752" s="479"/>
      <c r="JPY752" s="479"/>
      <c r="JPZ752" s="479"/>
      <c r="JQA752" s="479"/>
      <c r="JQB752" s="479"/>
      <c r="JQC752" s="479"/>
      <c r="JQD752" s="479"/>
      <c r="JQE752" s="479"/>
      <c r="JQF752" s="479"/>
      <c r="JQG752" s="479"/>
      <c r="JQH752" s="479"/>
      <c r="JQI752" s="479"/>
      <c r="JQJ752" s="479"/>
      <c r="JQK752" s="479"/>
      <c r="JQL752" s="479"/>
      <c r="JQM752" s="479"/>
      <c r="JQN752" s="479"/>
      <c r="JQO752" s="479"/>
      <c r="JQP752" s="479"/>
      <c r="JQQ752" s="479"/>
      <c r="JQR752" s="479"/>
      <c r="JQS752" s="479"/>
      <c r="JQT752" s="479"/>
      <c r="JQU752" s="479"/>
      <c r="JQV752" s="479"/>
      <c r="JQW752" s="479"/>
      <c r="JQX752" s="479"/>
      <c r="JQY752" s="479"/>
      <c r="JQZ752" s="479"/>
      <c r="JRA752" s="479"/>
      <c r="JRB752" s="479"/>
      <c r="JRC752" s="479"/>
      <c r="JRD752" s="479"/>
      <c r="JRE752" s="479"/>
      <c r="JRF752" s="479"/>
      <c r="JRG752" s="479"/>
      <c r="JRH752" s="479"/>
      <c r="JRI752" s="479"/>
      <c r="JRJ752" s="479"/>
      <c r="JRK752" s="479"/>
      <c r="JRL752" s="479"/>
      <c r="JRM752" s="479"/>
      <c r="JRN752" s="479"/>
      <c r="JRO752" s="479"/>
      <c r="JRP752" s="479"/>
      <c r="JRQ752" s="479"/>
      <c r="JRR752" s="479"/>
      <c r="JRS752" s="479"/>
      <c r="JRT752" s="479"/>
      <c r="JRU752" s="479"/>
      <c r="JRV752" s="479"/>
      <c r="JRW752" s="479"/>
      <c r="JRX752" s="479"/>
      <c r="JRY752" s="479"/>
      <c r="JRZ752" s="479"/>
      <c r="JSA752" s="479"/>
      <c r="JSB752" s="479"/>
      <c r="JSC752" s="479"/>
      <c r="JSD752" s="479"/>
      <c r="JSE752" s="479"/>
      <c r="JSF752" s="479"/>
      <c r="JSG752" s="479"/>
      <c r="JSH752" s="479"/>
      <c r="JSI752" s="479"/>
      <c r="JSJ752" s="479"/>
      <c r="JSK752" s="479"/>
      <c r="JSL752" s="479"/>
      <c r="JSM752" s="479"/>
      <c r="JSN752" s="479"/>
      <c r="JSO752" s="479"/>
      <c r="JSP752" s="479"/>
      <c r="JSQ752" s="479"/>
      <c r="JSR752" s="479"/>
      <c r="JSS752" s="479"/>
      <c r="JST752" s="479"/>
      <c r="JSU752" s="479"/>
      <c r="JSV752" s="479"/>
      <c r="JSW752" s="479"/>
      <c r="JSX752" s="479"/>
      <c r="JSY752" s="479"/>
      <c r="JSZ752" s="479"/>
      <c r="JTA752" s="479"/>
      <c r="JTB752" s="479"/>
      <c r="JTC752" s="479"/>
      <c r="JTD752" s="479"/>
      <c r="JTE752" s="479"/>
      <c r="JTF752" s="479"/>
      <c r="JTG752" s="479"/>
      <c r="JTH752" s="479"/>
      <c r="JTI752" s="479"/>
      <c r="JTJ752" s="479"/>
      <c r="JTK752" s="479"/>
      <c r="JTL752" s="479"/>
      <c r="JTM752" s="479"/>
      <c r="JTN752" s="479"/>
      <c r="JTO752" s="479"/>
      <c r="JTP752" s="479"/>
      <c r="JTQ752" s="479"/>
      <c r="JTR752" s="479"/>
      <c r="JTS752" s="479"/>
      <c r="JTT752" s="479"/>
      <c r="JTU752" s="479"/>
      <c r="JTV752" s="479"/>
      <c r="JTW752" s="479"/>
      <c r="JTX752" s="479"/>
      <c r="JTY752" s="479"/>
      <c r="JTZ752" s="479"/>
      <c r="JUA752" s="479"/>
      <c r="JUB752" s="479"/>
      <c r="JUC752" s="479"/>
      <c r="JUD752" s="479"/>
      <c r="JUE752" s="479"/>
      <c r="JUF752" s="479"/>
      <c r="JUG752" s="479"/>
      <c r="JUH752" s="479"/>
      <c r="JUI752" s="479"/>
      <c r="JUJ752" s="479"/>
      <c r="JUK752" s="479"/>
      <c r="JUL752" s="479"/>
      <c r="JUM752" s="479"/>
      <c r="JUN752" s="479"/>
      <c r="JUO752" s="479"/>
      <c r="JUP752" s="479"/>
      <c r="JUQ752" s="479"/>
      <c r="JUR752" s="479"/>
      <c r="JUS752" s="479"/>
      <c r="JUT752" s="479"/>
      <c r="JUU752" s="479"/>
      <c r="JUV752" s="479"/>
      <c r="JUW752" s="479"/>
      <c r="JUX752" s="479"/>
      <c r="JUY752" s="479"/>
      <c r="JUZ752" s="479"/>
      <c r="JVA752" s="479"/>
      <c r="JVB752" s="479"/>
      <c r="JVC752" s="479"/>
      <c r="JVD752" s="479"/>
      <c r="JVE752" s="479"/>
      <c r="JVF752" s="479"/>
      <c r="JVG752" s="479"/>
      <c r="JVH752" s="479"/>
      <c r="JVI752" s="479"/>
      <c r="JVJ752" s="479"/>
      <c r="JVK752" s="479"/>
      <c r="JVL752" s="479"/>
      <c r="JVM752" s="479"/>
      <c r="JVN752" s="479"/>
      <c r="JVO752" s="479"/>
      <c r="JVP752" s="479"/>
      <c r="JVQ752" s="479"/>
      <c r="JVR752" s="479"/>
      <c r="JVS752" s="479"/>
      <c r="JVT752" s="479"/>
      <c r="JVU752" s="479"/>
      <c r="JVV752" s="479"/>
      <c r="JVW752" s="479"/>
      <c r="JVX752" s="479"/>
      <c r="JVY752" s="479"/>
      <c r="JVZ752" s="479"/>
      <c r="JWA752" s="479"/>
      <c r="JWB752" s="479"/>
      <c r="JWC752" s="479"/>
      <c r="JWD752" s="479"/>
      <c r="JWE752" s="479"/>
      <c r="JWF752" s="479"/>
      <c r="JWG752" s="479"/>
      <c r="JWH752" s="479"/>
      <c r="JWI752" s="479"/>
      <c r="JWJ752" s="479"/>
      <c r="JWK752" s="479"/>
      <c r="JWL752" s="479"/>
      <c r="JWM752" s="479"/>
      <c r="JWN752" s="479"/>
      <c r="JWO752" s="479"/>
      <c r="JWP752" s="479"/>
      <c r="JWQ752" s="479"/>
      <c r="JWR752" s="479"/>
      <c r="JWS752" s="479"/>
      <c r="JWT752" s="479"/>
      <c r="JWU752" s="479"/>
      <c r="JWV752" s="479"/>
      <c r="JWW752" s="479"/>
      <c r="JWX752" s="479"/>
      <c r="JWY752" s="479"/>
      <c r="JWZ752" s="479"/>
      <c r="JXA752" s="479"/>
      <c r="JXB752" s="479"/>
      <c r="JXC752" s="479"/>
      <c r="JXD752" s="479"/>
      <c r="JXE752" s="479"/>
      <c r="JXF752" s="479"/>
      <c r="JXG752" s="479"/>
      <c r="JXH752" s="479"/>
      <c r="JXI752" s="479"/>
      <c r="JXJ752" s="479"/>
      <c r="JXK752" s="479"/>
      <c r="JXL752" s="479"/>
      <c r="JXM752" s="479"/>
      <c r="JXN752" s="479"/>
      <c r="JXO752" s="479"/>
      <c r="JXP752" s="479"/>
      <c r="JXQ752" s="479"/>
      <c r="JXR752" s="479"/>
      <c r="JXS752" s="479"/>
      <c r="JXT752" s="479"/>
      <c r="JXU752" s="479"/>
      <c r="JXV752" s="479"/>
      <c r="JXW752" s="479"/>
      <c r="JXX752" s="479"/>
      <c r="JXY752" s="479"/>
      <c r="JXZ752" s="479"/>
      <c r="JYA752" s="479"/>
      <c r="JYB752" s="479"/>
      <c r="JYC752" s="479"/>
      <c r="JYD752" s="479"/>
      <c r="JYE752" s="479"/>
      <c r="JYF752" s="479"/>
      <c r="JYG752" s="479"/>
      <c r="JYH752" s="479"/>
      <c r="JYI752" s="479"/>
      <c r="JYJ752" s="479"/>
      <c r="JYK752" s="479"/>
      <c r="JYL752" s="479"/>
      <c r="JYM752" s="479"/>
      <c r="JYN752" s="479"/>
      <c r="JYO752" s="479"/>
      <c r="JYP752" s="479"/>
      <c r="JYQ752" s="479"/>
      <c r="JYR752" s="479"/>
      <c r="JYS752" s="479"/>
      <c r="JYT752" s="479"/>
      <c r="JYU752" s="479"/>
      <c r="JYV752" s="479"/>
      <c r="JYW752" s="479"/>
      <c r="JYX752" s="479"/>
      <c r="JYY752" s="479"/>
      <c r="JYZ752" s="479"/>
      <c r="JZA752" s="479"/>
      <c r="JZB752" s="479"/>
      <c r="JZC752" s="479"/>
      <c r="JZD752" s="479"/>
      <c r="JZE752" s="479"/>
      <c r="JZF752" s="479"/>
      <c r="JZG752" s="479"/>
      <c r="JZH752" s="479"/>
      <c r="JZI752" s="479"/>
      <c r="JZJ752" s="479"/>
      <c r="JZK752" s="479"/>
      <c r="JZL752" s="479"/>
      <c r="JZM752" s="479"/>
      <c r="JZN752" s="479"/>
      <c r="JZO752" s="479"/>
      <c r="JZP752" s="479"/>
      <c r="JZQ752" s="479"/>
      <c r="JZR752" s="479"/>
      <c r="JZS752" s="479"/>
      <c r="JZT752" s="479"/>
      <c r="JZU752" s="479"/>
      <c r="JZV752" s="479"/>
      <c r="JZW752" s="479"/>
      <c r="JZX752" s="479"/>
      <c r="JZY752" s="479"/>
      <c r="JZZ752" s="479"/>
      <c r="KAA752" s="479"/>
      <c r="KAB752" s="479"/>
      <c r="KAC752" s="479"/>
      <c r="KAD752" s="479"/>
      <c r="KAE752" s="479"/>
      <c r="KAF752" s="479"/>
      <c r="KAG752" s="479"/>
      <c r="KAH752" s="479"/>
      <c r="KAI752" s="479"/>
      <c r="KAJ752" s="479"/>
      <c r="KAK752" s="479"/>
      <c r="KAL752" s="479"/>
      <c r="KAM752" s="479"/>
      <c r="KAN752" s="479"/>
      <c r="KAO752" s="479"/>
      <c r="KAP752" s="479"/>
      <c r="KAQ752" s="479"/>
      <c r="KAR752" s="479"/>
      <c r="KAS752" s="479"/>
      <c r="KAT752" s="479"/>
      <c r="KAU752" s="479"/>
      <c r="KAV752" s="479"/>
      <c r="KAW752" s="479"/>
      <c r="KAX752" s="479"/>
      <c r="KAY752" s="479"/>
      <c r="KAZ752" s="479"/>
      <c r="KBA752" s="479"/>
      <c r="KBB752" s="479"/>
      <c r="KBC752" s="479"/>
      <c r="KBD752" s="479"/>
      <c r="KBE752" s="479"/>
      <c r="KBF752" s="479"/>
      <c r="KBG752" s="479"/>
      <c r="KBH752" s="479"/>
      <c r="KBI752" s="479"/>
      <c r="KBJ752" s="479"/>
      <c r="KBK752" s="479"/>
      <c r="KBL752" s="479"/>
      <c r="KBM752" s="479"/>
      <c r="KBN752" s="479"/>
      <c r="KBO752" s="479"/>
      <c r="KBP752" s="479"/>
      <c r="KBQ752" s="479"/>
      <c r="KBR752" s="479"/>
      <c r="KBS752" s="479"/>
      <c r="KBT752" s="479"/>
      <c r="KBU752" s="479"/>
      <c r="KBV752" s="479"/>
      <c r="KBW752" s="479"/>
      <c r="KBX752" s="479"/>
      <c r="KBY752" s="479"/>
      <c r="KBZ752" s="479"/>
      <c r="KCA752" s="479"/>
      <c r="KCB752" s="479"/>
      <c r="KCC752" s="479"/>
      <c r="KCD752" s="479"/>
      <c r="KCE752" s="479"/>
      <c r="KCF752" s="479"/>
      <c r="KCG752" s="479"/>
      <c r="KCH752" s="479"/>
      <c r="KCI752" s="479"/>
      <c r="KCJ752" s="479"/>
      <c r="KCK752" s="479"/>
      <c r="KCL752" s="479"/>
      <c r="KCM752" s="479"/>
      <c r="KCN752" s="479"/>
      <c r="KCO752" s="479"/>
      <c r="KCP752" s="479"/>
      <c r="KCQ752" s="479"/>
      <c r="KCR752" s="479"/>
      <c r="KCS752" s="479"/>
      <c r="KCT752" s="479"/>
      <c r="KCU752" s="479"/>
      <c r="KCV752" s="479"/>
      <c r="KCW752" s="479"/>
      <c r="KCX752" s="479"/>
      <c r="KCY752" s="479"/>
      <c r="KCZ752" s="479"/>
      <c r="KDA752" s="479"/>
      <c r="KDB752" s="479"/>
      <c r="KDC752" s="479"/>
      <c r="KDD752" s="479"/>
      <c r="KDE752" s="479"/>
      <c r="KDF752" s="479"/>
      <c r="KDG752" s="479"/>
      <c r="KDH752" s="479"/>
      <c r="KDI752" s="479"/>
      <c r="KDJ752" s="479"/>
      <c r="KDK752" s="479"/>
      <c r="KDL752" s="479"/>
      <c r="KDM752" s="479"/>
      <c r="KDN752" s="479"/>
      <c r="KDO752" s="479"/>
      <c r="KDP752" s="479"/>
      <c r="KDQ752" s="479"/>
      <c r="KDR752" s="479"/>
      <c r="KDS752" s="479"/>
      <c r="KDT752" s="479"/>
      <c r="KDU752" s="479"/>
      <c r="KDV752" s="479"/>
      <c r="KDW752" s="479"/>
      <c r="KDX752" s="479"/>
      <c r="KDY752" s="479"/>
      <c r="KDZ752" s="479"/>
      <c r="KEA752" s="479"/>
      <c r="KEB752" s="479"/>
      <c r="KEC752" s="479"/>
      <c r="KED752" s="479"/>
      <c r="KEE752" s="479"/>
      <c r="KEF752" s="479"/>
      <c r="KEG752" s="479"/>
      <c r="KEH752" s="479"/>
      <c r="KEI752" s="479"/>
      <c r="KEJ752" s="479"/>
      <c r="KEK752" s="479"/>
      <c r="KEL752" s="479"/>
      <c r="KEM752" s="479"/>
      <c r="KEN752" s="479"/>
      <c r="KEO752" s="479"/>
      <c r="KEP752" s="479"/>
      <c r="KEQ752" s="479"/>
      <c r="KER752" s="479"/>
      <c r="KES752" s="479"/>
      <c r="KET752" s="479"/>
      <c r="KEU752" s="479"/>
      <c r="KEV752" s="479"/>
      <c r="KEW752" s="479"/>
      <c r="KEX752" s="479"/>
      <c r="KEY752" s="479"/>
      <c r="KEZ752" s="479"/>
      <c r="KFA752" s="479"/>
      <c r="KFB752" s="479"/>
      <c r="KFC752" s="479"/>
      <c r="KFD752" s="479"/>
      <c r="KFE752" s="479"/>
      <c r="KFF752" s="479"/>
      <c r="KFG752" s="479"/>
      <c r="KFH752" s="479"/>
      <c r="KFI752" s="479"/>
      <c r="KFJ752" s="479"/>
      <c r="KFK752" s="479"/>
      <c r="KFL752" s="479"/>
      <c r="KFM752" s="479"/>
      <c r="KFN752" s="479"/>
      <c r="KFO752" s="479"/>
      <c r="KFP752" s="479"/>
      <c r="KFQ752" s="479"/>
      <c r="KFR752" s="479"/>
      <c r="KFS752" s="479"/>
      <c r="KFT752" s="479"/>
      <c r="KFU752" s="479"/>
      <c r="KFV752" s="479"/>
      <c r="KFW752" s="479"/>
      <c r="KFX752" s="479"/>
      <c r="KFY752" s="479"/>
      <c r="KFZ752" s="479"/>
      <c r="KGA752" s="479"/>
      <c r="KGB752" s="479"/>
      <c r="KGC752" s="479"/>
      <c r="KGD752" s="479"/>
      <c r="KGE752" s="479"/>
      <c r="KGF752" s="479"/>
      <c r="KGG752" s="479"/>
      <c r="KGH752" s="479"/>
      <c r="KGI752" s="479"/>
      <c r="KGJ752" s="479"/>
      <c r="KGK752" s="479"/>
      <c r="KGL752" s="479"/>
      <c r="KGM752" s="479"/>
      <c r="KGN752" s="479"/>
      <c r="KGO752" s="479"/>
      <c r="KGP752" s="479"/>
      <c r="KGQ752" s="479"/>
      <c r="KGR752" s="479"/>
      <c r="KGS752" s="479"/>
      <c r="KGT752" s="479"/>
      <c r="KGU752" s="479"/>
      <c r="KGV752" s="479"/>
      <c r="KGW752" s="479"/>
      <c r="KGX752" s="479"/>
      <c r="KGY752" s="479"/>
      <c r="KGZ752" s="479"/>
      <c r="KHA752" s="479"/>
      <c r="KHB752" s="479"/>
      <c r="KHC752" s="479"/>
      <c r="KHD752" s="479"/>
      <c r="KHE752" s="479"/>
      <c r="KHF752" s="479"/>
      <c r="KHG752" s="479"/>
      <c r="KHH752" s="479"/>
      <c r="KHI752" s="479"/>
      <c r="KHJ752" s="479"/>
      <c r="KHK752" s="479"/>
      <c r="KHL752" s="479"/>
      <c r="KHM752" s="479"/>
      <c r="KHN752" s="479"/>
      <c r="KHO752" s="479"/>
      <c r="KHP752" s="479"/>
      <c r="KHQ752" s="479"/>
      <c r="KHR752" s="479"/>
      <c r="KHS752" s="479"/>
      <c r="KHT752" s="479"/>
      <c r="KHU752" s="479"/>
      <c r="KHV752" s="479"/>
      <c r="KHW752" s="479"/>
      <c r="KHX752" s="479"/>
      <c r="KHY752" s="479"/>
      <c r="KHZ752" s="479"/>
      <c r="KIA752" s="479"/>
      <c r="KIB752" s="479"/>
      <c r="KIC752" s="479"/>
      <c r="KID752" s="479"/>
      <c r="KIE752" s="479"/>
      <c r="KIF752" s="479"/>
      <c r="KIG752" s="479"/>
      <c r="KIH752" s="479"/>
      <c r="KII752" s="479"/>
      <c r="KIJ752" s="479"/>
      <c r="KIK752" s="479"/>
      <c r="KIL752" s="479"/>
      <c r="KIM752" s="479"/>
      <c r="KIN752" s="479"/>
      <c r="KIO752" s="479"/>
      <c r="KIP752" s="479"/>
      <c r="KIQ752" s="479"/>
      <c r="KIR752" s="479"/>
      <c r="KIS752" s="479"/>
      <c r="KIT752" s="479"/>
      <c r="KIU752" s="479"/>
      <c r="KIV752" s="479"/>
      <c r="KIW752" s="479"/>
      <c r="KIX752" s="479"/>
      <c r="KIY752" s="479"/>
      <c r="KIZ752" s="479"/>
      <c r="KJA752" s="479"/>
      <c r="KJB752" s="479"/>
      <c r="KJC752" s="479"/>
      <c r="KJD752" s="479"/>
      <c r="KJE752" s="479"/>
      <c r="KJF752" s="479"/>
      <c r="KJG752" s="479"/>
      <c r="KJH752" s="479"/>
      <c r="KJI752" s="479"/>
      <c r="KJJ752" s="479"/>
      <c r="KJK752" s="479"/>
      <c r="KJL752" s="479"/>
      <c r="KJM752" s="479"/>
      <c r="KJN752" s="479"/>
      <c r="KJO752" s="479"/>
      <c r="KJP752" s="479"/>
      <c r="KJQ752" s="479"/>
      <c r="KJR752" s="479"/>
      <c r="KJS752" s="479"/>
      <c r="KJT752" s="479"/>
      <c r="KJU752" s="479"/>
      <c r="KJV752" s="479"/>
      <c r="KJW752" s="479"/>
      <c r="KJX752" s="479"/>
      <c r="KJY752" s="479"/>
      <c r="KJZ752" s="479"/>
      <c r="KKA752" s="479"/>
      <c r="KKB752" s="479"/>
      <c r="KKC752" s="479"/>
      <c r="KKD752" s="479"/>
      <c r="KKE752" s="479"/>
      <c r="KKF752" s="479"/>
      <c r="KKG752" s="479"/>
      <c r="KKH752" s="479"/>
      <c r="KKI752" s="479"/>
      <c r="KKJ752" s="479"/>
      <c r="KKK752" s="479"/>
      <c r="KKL752" s="479"/>
      <c r="KKM752" s="479"/>
      <c r="KKN752" s="479"/>
      <c r="KKO752" s="479"/>
      <c r="KKP752" s="479"/>
      <c r="KKQ752" s="479"/>
      <c r="KKR752" s="479"/>
      <c r="KKS752" s="479"/>
      <c r="KKT752" s="479"/>
      <c r="KKU752" s="479"/>
      <c r="KKV752" s="479"/>
      <c r="KKW752" s="479"/>
      <c r="KKX752" s="479"/>
      <c r="KKY752" s="479"/>
      <c r="KKZ752" s="479"/>
      <c r="KLA752" s="479"/>
      <c r="KLB752" s="479"/>
      <c r="KLC752" s="479"/>
      <c r="KLD752" s="479"/>
      <c r="KLE752" s="479"/>
      <c r="KLF752" s="479"/>
      <c r="KLG752" s="479"/>
      <c r="KLH752" s="479"/>
      <c r="KLI752" s="479"/>
      <c r="KLJ752" s="479"/>
      <c r="KLK752" s="479"/>
      <c r="KLL752" s="479"/>
      <c r="KLM752" s="479"/>
      <c r="KLN752" s="479"/>
      <c r="KLO752" s="479"/>
      <c r="KLP752" s="479"/>
      <c r="KLQ752" s="479"/>
      <c r="KLR752" s="479"/>
      <c r="KLS752" s="479"/>
      <c r="KLT752" s="479"/>
      <c r="KLU752" s="479"/>
      <c r="KLV752" s="479"/>
      <c r="KLW752" s="479"/>
      <c r="KLX752" s="479"/>
      <c r="KLY752" s="479"/>
      <c r="KLZ752" s="479"/>
      <c r="KMA752" s="479"/>
      <c r="KMB752" s="479"/>
      <c r="KMC752" s="479"/>
      <c r="KMD752" s="479"/>
      <c r="KME752" s="479"/>
      <c r="KMF752" s="479"/>
      <c r="KMG752" s="479"/>
      <c r="KMH752" s="479"/>
      <c r="KMI752" s="479"/>
      <c r="KMJ752" s="479"/>
      <c r="KMK752" s="479"/>
      <c r="KML752" s="479"/>
      <c r="KMM752" s="479"/>
      <c r="KMN752" s="479"/>
      <c r="KMO752" s="479"/>
      <c r="KMP752" s="479"/>
      <c r="KMQ752" s="479"/>
      <c r="KMR752" s="479"/>
      <c r="KMS752" s="479"/>
      <c r="KMT752" s="479"/>
      <c r="KMU752" s="479"/>
      <c r="KMV752" s="479"/>
      <c r="KMW752" s="479"/>
      <c r="KMX752" s="479"/>
      <c r="KMY752" s="479"/>
      <c r="KMZ752" s="479"/>
      <c r="KNA752" s="479"/>
      <c r="KNB752" s="479"/>
      <c r="KNC752" s="479"/>
      <c r="KND752" s="479"/>
      <c r="KNE752" s="479"/>
      <c r="KNF752" s="479"/>
      <c r="KNG752" s="479"/>
      <c r="KNH752" s="479"/>
      <c r="KNI752" s="479"/>
      <c r="KNJ752" s="479"/>
      <c r="KNK752" s="479"/>
      <c r="KNL752" s="479"/>
      <c r="KNM752" s="479"/>
      <c r="KNN752" s="479"/>
      <c r="KNO752" s="479"/>
      <c r="KNP752" s="479"/>
      <c r="KNQ752" s="479"/>
      <c r="KNR752" s="479"/>
      <c r="KNS752" s="479"/>
      <c r="KNT752" s="479"/>
      <c r="KNU752" s="479"/>
      <c r="KNV752" s="479"/>
      <c r="KNW752" s="479"/>
      <c r="KNX752" s="479"/>
      <c r="KNY752" s="479"/>
      <c r="KNZ752" s="479"/>
      <c r="KOA752" s="479"/>
      <c r="KOB752" s="479"/>
      <c r="KOC752" s="479"/>
      <c r="KOD752" s="479"/>
      <c r="KOE752" s="479"/>
      <c r="KOF752" s="479"/>
      <c r="KOG752" s="479"/>
      <c r="KOH752" s="479"/>
      <c r="KOI752" s="479"/>
      <c r="KOJ752" s="479"/>
      <c r="KOK752" s="479"/>
      <c r="KOL752" s="479"/>
      <c r="KOM752" s="479"/>
      <c r="KON752" s="479"/>
      <c r="KOO752" s="479"/>
      <c r="KOP752" s="479"/>
      <c r="KOQ752" s="479"/>
      <c r="KOR752" s="479"/>
      <c r="KOS752" s="479"/>
      <c r="KOT752" s="479"/>
      <c r="KOU752" s="479"/>
      <c r="KOV752" s="479"/>
      <c r="KOW752" s="479"/>
      <c r="KOX752" s="479"/>
      <c r="KOY752" s="479"/>
      <c r="KOZ752" s="479"/>
      <c r="KPA752" s="479"/>
      <c r="KPB752" s="479"/>
      <c r="KPC752" s="479"/>
      <c r="KPD752" s="479"/>
      <c r="KPE752" s="479"/>
      <c r="KPF752" s="479"/>
      <c r="KPG752" s="479"/>
      <c r="KPH752" s="479"/>
      <c r="KPI752" s="479"/>
      <c r="KPJ752" s="479"/>
      <c r="KPK752" s="479"/>
      <c r="KPL752" s="479"/>
      <c r="KPM752" s="479"/>
      <c r="KPN752" s="479"/>
      <c r="KPO752" s="479"/>
      <c r="KPP752" s="479"/>
      <c r="KPQ752" s="479"/>
      <c r="KPR752" s="479"/>
      <c r="KPS752" s="479"/>
      <c r="KPT752" s="479"/>
      <c r="KPU752" s="479"/>
      <c r="KPV752" s="479"/>
      <c r="KPW752" s="479"/>
      <c r="KPX752" s="479"/>
      <c r="KPY752" s="479"/>
      <c r="KPZ752" s="479"/>
      <c r="KQA752" s="479"/>
      <c r="KQB752" s="479"/>
      <c r="KQC752" s="479"/>
      <c r="KQD752" s="479"/>
      <c r="KQE752" s="479"/>
      <c r="KQF752" s="479"/>
      <c r="KQG752" s="479"/>
      <c r="KQH752" s="479"/>
      <c r="KQI752" s="479"/>
      <c r="KQJ752" s="479"/>
      <c r="KQK752" s="479"/>
      <c r="KQL752" s="479"/>
      <c r="KQM752" s="479"/>
      <c r="KQN752" s="479"/>
      <c r="KQO752" s="479"/>
      <c r="KQP752" s="479"/>
      <c r="KQQ752" s="479"/>
      <c r="KQR752" s="479"/>
      <c r="KQS752" s="479"/>
      <c r="KQT752" s="479"/>
      <c r="KQU752" s="479"/>
      <c r="KQV752" s="479"/>
      <c r="KQW752" s="479"/>
      <c r="KQX752" s="479"/>
      <c r="KQY752" s="479"/>
      <c r="KQZ752" s="479"/>
      <c r="KRA752" s="479"/>
      <c r="KRB752" s="479"/>
      <c r="KRC752" s="479"/>
      <c r="KRD752" s="479"/>
      <c r="KRE752" s="479"/>
      <c r="KRF752" s="479"/>
      <c r="KRG752" s="479"/>
      <c r="KRH752" s="479"/>
      <c r="KRI752" s="479"/>
      <c r="KRJ752" s="479"/>
      <c r="KRK752" s="479"/>
      <c r="KRL752" s="479"/>
      <c r="KRM752" s="479"/>
      <c r="KRN752" s="479"/>
      <c r="KRO752" s="479"/>
      <c r="KRP752" s="479"/>
      <c r="KRQ752" s="479"/>
      <c r="KRR752" s="479"/>
      <c r="KRS752" s="479"/>
      <c r="KRT752" s="479"/>
      <c r="KRU752" s="479"/>
      <c r="KRV752" s="479"/>
      <c r="KRW752" s="479"/>
      <c r="KRX752" s="479"/>
      <c r="KRY752" s="479"/>
      <c r="KRZ752" s="479"/>
      <c r="KSA752" s="479"/>
      <c r="KSB752" s="479"/>
      <c r="KSC752" s="479"/>
      <c r="KSD752" s="479"/>
      <c r="KSE752" s="479"/>
      <c r="KSF752" s="479"/>
      <c r="KSG752" s="479"/>
      <c r="KSH752" s="479"/>
      <c r="KSI752" s="479"/>
      <c r="KSJ752" s="479"/>
      <c r="KSK752" s="479"/>
      <c r="KSL752" s="479"/>
      <c r="KSM752" s="479"/>
      <c r="KSN752" s="479"/>
      <c r="KSO752" s="479"/>
      <c r="KSP752" s="479"/>
      <c r="KSQ752" s="479"/>
      <c r="KSR752" s="479"/>
      <c r="KSS752" s="479"/>
      <c r="KST752" s="479"/>
      <c r="KSU752" s="479"/>
      <c r="KSV752" s="479"/>
      <c r="KSW752" s="479"/>
      <c r="KSX752" s="479"/>
      <c r="KSY752" s="479"/>
      <c r="KSZ752" s="479"/>
      <c r="KTA752" s="479"/>
      <c r="KTB752" s="479"/>
      <c r="KTC752" s="479"/>
      <c r="KTD752" s="479"/>
      <c r="KTE752" s="479"/>
      <c r="KTF752" s="479"/>
      <c r="KTG752" s="479"/>
      <c r="KTH752" s="479"/>
      <c r="KTI752" s="479"/>
      <c r="KTJ752" s="479"/>
      <c r="KTK752" s="479"/>
      <c r="KTL752" s="479"/>
      <c r="KTM752" s="479"/>
      <c r="KTN752" s="479"/>
      <c r="KTO752" s="479"/>
      <c r="KTP752" s="479"/>
      <c r="KTQ752" s="479"/>
      <c r="KTR752" s="479"/>
      <c r="KTS752" s="479"/>
      <c r="KTT752" s="479"/>
      <c r="KTU752" s="479"/>
      <c r="KTV752" s="479"/>
      <c r="KTW752" s="479"/>
      <c r="KTX752" s="479"/>
      <c r="KTY752" s="479"/>
      <c r="KTZ752" s="479"/>
      <c r="KUA752" s="479"/>
      <c r="KUB752" s="479"/>
      <c r="KUC752" s="479"/>
      <c r="KUD752" s="479"/>
      <c r="KUE752" s="479"/>
      <c r="KUF752" s="479"/>
      <c r="KUG752" s="479"/>
      <c r="KUH752" s="479"/>
      <c r="KUI752" s="479"/>
      <c r="KUJ752" s="479"/>
      <c r="KUK752" s="479"/>
      <c r="KUL752" s="479"/>
      <c r="KUM752" s="479"/>
      <c r="KUN752" s="479"/>
      <c r="KUO752" s="479"/>
      <c r="KUP752" s="479"/>
      <c r="KUQ752" s="479"/>
      <c r="KUR752" s="479"/>
      <c r="KUS752" s="479"/>
      <c r="KUT752" s="479"/>
      <c r="KUU752" s="479"/>
      <c r="KUV752" s="479"/>
      <c r="KUW752" s="479"/>
      <c r="KUX752" s="479"/>
      <c r="KUY752" s="479"/>
      <c r="KUZ752" s="479"/>
      <c r="KVA752" s="479"/>
      <c r="KVB752" s="479"/>
      <c r="KVC752" s="479"/>
      <c r="KVD752" s="479"/>
      <c r="KVE752" s="479"/>
      <c r="KVF752" s="479"/>
      <c r="KVG752" s="479"/>
      <c r="KVH752" s="479"/>
      <c r="KVI752" s="479"/>
      <c r="KVJ752" s="479"/>
      <c r="KVK752" s="479"/>
      <c r="KVL752" s="479"/>
      <c r="KVM752" s="479"/>
      <c r="KVN752" s="479"/>
      <c r="KVO752" s="479"/>
      <c r="KVP752" s="479"/>
      <c r="KVQ752" s="479"/>
      <c r="KVR752" s="479"/>
      <c r="KVS752" s="479"/>
      <c r="KVT752" s="479"/>
      <c r="KVU752" s="479"/>
      <c r="KVV752" s="479"/>
      <c r="KVW752" s="479"/>
      <c r="KVX752" s="479"/>
      <c r="KVY752" s="479"/>
      <c r="KVZ752" s="479"/>
      <c r="KWA752" s="479"/>
      <c r="KWB752" s="479"/>
      <c r="KWC752" s="479"/>
      <c r="KWD752" s="479"/>
      <c r="KWE752" s="479"/>
      <c r="KWF752" s="479"/>
      <c r="KWG752" s="479"/>
      <c r="KWH752" s="479"/>
      <c r="KWI752" s="479"/>
      <c r="KWJ752" s="479"/>
      <c r="KWK752" s="479"/>
      <c r="KWL752" s="479"/>
      <c r="KWM752" s="479"/>
      <c r="KWN752" s="479"/>
      <c r="KWO752" s="479"/>
      <c r="KWP752" s="479"/>
      <c r="KWQ752" s="479"/>
      <c r="KWR752" s="479"/>
      <c r="KWS752" s="479"/>
      <c r="KWT752" s="479"/>
      <c r="KWU752" s="479"/>
      <c r="KWV752" s="479"/>
      <c r="KWW752" s="479"/>
      <c r="KWX752" s="479"/>
      <c r="KWY752" s="479"/>
      <c r="KWZ752" s="479"/>
      <c r="KXA752" s="479"/>
      <c r="KXB752" s="479"/>
      <c r="KXC752" s="479"/>
      <c r="KXD752" s="479"/>
      <c r="KXE752" s="479"/>
      <c r="KXF752" s="479"/>
      <c r="KXG752" s="479"/>
      <c r="KXH752" s="479"/>
      <c r="KXI752" s="479"/>
      <c r="KXJ752" s="479"/>
      <c r="KXK752" s="479"/>
      <c r="KXL752" s="479"/>
      <c r="KXM752" s="479"/>
      <c r="KXN752" s="479"/>
      <c r="KXO752" s="479"/>
      <c r="KXP752" s="479"/>
      <c r="KXQ752" s="479"/>
      <c r="KXR752" s="479"/>
      <c r="KXS752" s="479"/>
      <c r="KXT752" s="479"/>
      <c r="KXU752" s="479"/>
      <c r="KXV752" s="479"/>
      <c r="KXW752" s="479"/>
      <c r="KXX752" s="479"/>
      <c r="KXY752" s="479"/>
      <c r="KXZ752" s="479"/>
      <c r="KYA752" s="479"/>
      <c r="KYB752" s="479"/>
      <c r="KYC752" s="479"/>
      <c r="KYD752" s="479"/>
      <c r="KYE752" s="479"/>
      <c r="KYF752" s="479"/>
      <c r="KYG752" s="479"/>
      <c r="KYH752" s="479"/>
      <c r="KYI752" s="479"/>
      <c r="KYJ752" s="479"/>
      <c r="KYK752" s="479"/>
      <c r="KYL752" s="479"/>
      <c r="KYM752" s="479"/>
      <c r="KYN752" s="479"/>
      <c r="KYO752" s="479"/>
      <c r="KYP752" s="479"/>
      <c r="KYQ752" s="479"/>
      <c r="KYR752" s="479"/>
      <c r="KYS752" s="479"/>
      <c r="KYT752" s="479"/>
      <c r="KYU752" s="479"/>
      <c r="KYV752" s="479"/>
      <c r="KYW752" s="479"/>
      <c r="KYX752" s="479"/>
      <c r="KYY752" s="479"/>
      <c r="KYZ752" s="479"/>
      <c r="KZA752" s="479"/>
      <c r="KZB752" s="479"/>
      <c r="KZC752" s="479"/>
      <c r="KZD752" s="479"/>
      <c r="KZE752" s="479"/>
      <c r="KZF752" s="479"/>
      <c r="KZG752" s="479"/>
      <c r="KZH752" s="479"/>
      <c r="KZI752" s="479"/>
      <c r="KZJ752" s="479"/>
      <c r="KZK752" s="479"/>
      <c r="KZL752" s="479"/>
      <c r="KZM752" s="479"/>
      <c r="KZN752" s="479"/>
      <c r="KZO752" s="479"/>
      <c r="KZP752" s="479"/>
      <c r="KZQ752" s="479"/>
      <c r="KZR752" s="479"/>
      <c r="KZS752" s="479"/>
      <c r="KZT752" s="479"/>
      <c r="KZU752" s="479"/>
      <c r="KZV752" s="479"/>
      <c r="KZW752" s="479"/>
      <c r="KZX752" s="479"/>
      <c r="KZY752" s="479"/>
      <c r="KZZ752" s="479"/>
      <c r="LAA752" s="479"/>
      <c r="LAB752" s="479"/>
      <c r="LAC752" s="479"/>
      <c r="LAD752" s="479"/>
      <c r="LAE752" s="479"/>
      <c r="LAF752" s="479"/>
      <c r="LAG752" s="479"/>
      <c r="LAH752" s="479"/>
      <c r="LAI752" s="479"/>
      <c r="LAJ752" s="479"/>
      <c r="LAK752" s="479"/>
      <c r="LAL752" s="479"/>
      <c r="LAM752" s="479"/>
      <c r="LAN752" s="479"/>
      <c r="LAO752" s="479"/>
      <c r="LAP752" s="479"/>
      <c r="LAQ752" s="479"/>
      <c r="LAR752" s="479"/>
      <c r="LAS752" s="479"/>
      <c r="LAT752" s="479"/>
      <c r="LAU752" s="479"/>
      <c r="LAV752" s="479"/>
      <c r="LAW752" s="479"/>
      <c r="LAX752" s="479"/>
      <c r="LAY752" s="479"/>
      <c r="LAZ752" s="479"/>
      <c r="LBA752" s="479"/>
      <c r="LBB752" s="479"/>
      <c r="LBC752" s="479"/>
      <c r="LBD752" s="479"/>
      <c r="LBE752" s="479"/>
      <c r="LBF752" s="479"/>
      <c r="LBG752" s="479"/>
      <c r="LBH752" s="479"/>
      <c r="LBI752" s="479"/>
      <c r="LBJ752" s="479"/>
      <c r="LBK752" s="479"/>
      <c r="LBL752" s="479"/>
      <c r="LBM752" s="479"/>
      <c r="LBN752" s="479"/>
      <c r="LBO752" s="479"/>
      <c r="LBP752" s="479"/>
      <c r="LBQ752" s="479"/>
      <c r="LBR752" s="479"/>
      <c r="LBS752" s="479"/>
      <c r="LBT752" s="479"/>
      <c r="LBU752" s="479"/>
      <c r="LBV752" s="479"/>
      <c r="LBW752" s="479"/>
      <c r="LBX752" s="479"/>
      <c r="LBY752" s="479"/>
      <c r="LBZ752" s="479"/>
      <c r="LCA752" s="479"/>
      <c r="LCB752" s="479"/>
      <c r="LCC752" s="479"/>
      <c r="LCD752" s="479"/>
      <c r="LCE752" s="479"/>
      <c r="LCF752" s="479"/>
      <c r="LCG752" s="479"/>
      <c r="LCH752" s="479"/>
      <c r="LCI752" s="479"/>
      <c r="LCJ752" s="479"/>
      <c r="LCK752" s="479"/>
      <c r="LCL752" s="479"/>
      <c r="LCM752" s="479"/>
      <c r="LCN752" s="479"/>
      <c r="LCO752" s="479"/>
      <c r="LCP752" s="479"/>
      <c r="LCQ752" s="479"/>
      <c r="LCR752" s="479"/>
      <c r="LCS752" s="479"/>
      <c r="LCT752" s="479"/>
      <c r="LCU752" s="479"/>
      <c r="LCV752" s="479"/>
      <c r="LCW752" s="479"/>
      <c r="LCX752" s="479"/>
      <c r="LCY752" s="479"/>
      <c r="LCZ752" s="479"/>
      <c r="LDA752" s="479"/>
      <c r="LDB752" s="479"/>
      <c r="LDC752" s="479"/>
      <c r="LDD752" s="479"/>
      <c r="LDE752" s="479"/>
      <c r="LDF752" s="479"/>
      <c r="LDG752" s="479"/>
      <c r="LDH752" s="479"/>
      <c r="LDI752" s="479"/>
      <c r="LDJ752" s="479"/>
      <c r="LDK752" s="479"/>
      <c r="LDL752" s="479"/>
      <c r="LDM752" s="479"/>
      <c r="LDN752" s="479"/>
      <c r="LDO752" s="479"/>
      <c r="LDP752" s="479"/>
      <c r="LDQ752" s="479"/>
      <c r="LDR752" s="479"/>
      <c r="LDS752" s="479"/>
      <c r="LDT752" s="479"/>
      <c r="LDU752" s="479"/>
      <c r="LDV752" s="479"/>
      <c r="LDW752" s="479"/>
      <c r="LDX752" s="479"/>
      <c r="LDY752" s="479"/>
      <c r="LDZ752" s="479"/>
      <c r="LEA752" s="479"/>
      <c r="LEB752" s="479"/>
      <c r="LEC752" s="479"/>
      <c r="LED752" s="479"/>
      <c r="LEE752" s="479"/>
      <c r="LEF752" s="479"/>
      <c r="LEG752" s="479"/>
      <c r="LEH752" s="479"/>
      <c r="LEI752" s="479"/>
      <c r="LEJ752" s="479"/>
      <c r="LEK752" s="479"/>
      <c r="LEL752" s="479"/>
      <c r="LEM752" s="479"/>
      <c r="LEN752" s="479"/>
      <c r="LEO752" s="479"/>
      <c r="LEP752" s="479"/>
      <c r="LEQ752" s="479"/>
      <c r="LER752" s="479"/>
      <c r="LES752" s="479"/>
      <c r="LET752" s="479"/>
      <c r="LEU752" s="479"/>
      <c r="LEV752" s="479"/>
      <c r="LEW752" s="479"/>
      <c r="LEX752" s="479"/>
      <c r="LEY752" s="479"/>
      <c r="LEZ752" s="479"/>
      <c r="LFA752" s="479"/>
      <c r="LFB752" s="479"/>
      <c r="LFC752" s="479"/>
      <c r="LFD752" s="479"/>
      <c r="LFE752" s="479"/>
      <c r="LFF752" s="479"/>
      <c r="LFG752" s="479"/>
      <c r="LFH752" s="479"/>
      <c r="LFI752" s="479"/>
      <c r="LFJ752" s="479"/>
      <c r="LFK752" s="479"/>
      <c r="LFL752" s="479"/>
      <c r="LFM752" s="479"/>
      <c r="LFN752" s="479"/>
      <c r="LFO752" s="479"/>
      <c r="LFP752" s="479"/>
      <c r="LFQ752" s="479"/>
      <c r="LFR752" s="479"/>
      <c r="LFS752" s="479"/>
      <c r="LFT752" s="479"/>
      <c r="LFU752" s="479"/>
      <c r="LFV752" s="479"/>
      <c r="LFW752" s="479"/>
      <c r="LFX752" s="479"/>
      <c r="LFY752" s="479"/>
      <c r="LFZ752" s="479"/>
      <c r="LGA752" s="479"/>
      <c r="LGB752" s="479"/>
      <c r="LGC752" s="479"/>
      <c r="LGD752" s="479"/>
      <c r="LGE752" s="479"/>
      <c r="LGF752" s="479"/>
      <c r="LGG752" s="479"/>
      <c r="LGH752" s="479"/>
      <c r="LGI752" s="479"/>
      <c r="LGJ752" s="479"/>
      <c r="LGK752" s="479"/>
      <c r="LGL752" s="479"/>
      <c r="LGM752" s="479"/>
      <c r="LGN752" s="479"/>
      <c r="LGO752" s="479"/>
      <c r="LGP752" s="479"/>
      <c r="LGQ752" s="479"/>
      <c r="LGR752" s="479"/>
      <c r="LGS752" s="479"/>
      <c r="LGT752" s="479"/>
      <c r="LGU752" s="479"/>
      <c r="LGV752" s="479"/>
      <c r="LGW752" s="479"/>
      <c r="LGX752" s="479"/>
      <c r="LGY752" s="479"/>
      <c r="LGZ752" s="479"/>
      <c r="LHA752" s="479"/>
      <c r="LHB752" s="479"/>
      <c r="LHC752" s="479"/>
      <c r="LHD752" s="479"/>
      <c r="LHE752" s="479"/>
      <c r="LHF752" s="479"/>
      <c r="LHG752" s="479"/>
      <c r="LHH752" s="479"/>
      <c r="LHI752" s="479"/>
      <c r="LHJ752" s="479"/>
      <c r="LHK752" s="479"/>
      <c r="LHL752" s="479"/>
      <c r="LHM752" s="479"/>
      <c r="LHN752" s="479"/>
      <c r="LHO752" s="479"/>
      <c r="LHP752" s="479"/>
      <c r="LHQ752" s="479"/>
      <c r="LHR752" s="479"/>
      <c r="LHS752" s="479"/>
      <c r="LHT752" s="479"/>
      <c r="LHU752" s="479"/>
      <c r="LHV752" s="479"/>
      <c r="LHW752" s="479"/>
      <c r="LHX752" s="479"/>
      <c r="LHY752" s="479"/>
      <c r="LHZ752" s="479"/>
      <c r="LIA752" s="479"/>
      <c r="LIB752" s="479"/>
      <c r="LIC752" s="479"/>
      <c r="LID752" s="479"/>
      <c r="LIE752" s="479"/>
      <c r="LIF752" s="479"/>
      <c r="LIG752" s="479"/>
      <c r="LIH752" s="479"/>
      <c r="LII752" s="479"/>
      <c r="LIJ752" s="479"/>
      <c r="LIK752" s="479"/>
      <c r="LIL752" s="479"/>
      <c r="LIM752" s="479"/>
      <c r="LIN752" s="479"/>
      <c r="LIO752" s="479"/>
      <c r="LIP752" s="479"/>
      <c r="LIQ752" s="479"/>
      <c r="LIR752" s="479"/>
      <c r="LIS752" s="479"/>
      <c r="LIT752" s="479"/>
      <c r="LIU752" s="479"/>
      <c r="LIV752" s="479"/>
      <c r="LIW752" s="479"/>
      <c r="LIX752" s="479"/>
      <c r="LIY752" s="479"/>
      <c r="LIZ752" s="479"/>
      <c r="LJA752" s="479"/>
      <c r="LJB752" s="479"/>
      <c r="LJC752" s="479"/>
      <c r="LJD752" s="479"/>
      <c r="LJE752" s="479"/>
      <c r="LJF752" s="479"/>
      <c r="LJG752" s="479"/>
      <c r="LJH752" s="479"/>
      <c r="LJI752" s="479"/>
      <c r="LJJ752" s="479"/>
      <c r="LJK752" s="479"/>
      <c r="LJL752" s="479"/>
      <c r="LJM752" s="479"/>
      <c r="LJN752" s="479"/>
      <c r="LJO752" s="479"/>
      <c r="LJP752" s="479"/>
      <c r="LJQ752" s="479"/>
      <c r="LJR752" s="479"/>
      <c r="LJS752" s="479"/>
      <c r="LJT752" s="479"/>
      <c r="LJU752" s="479"/>
      <c r="LJV752" s="479"/>
      <c r="LJW752" s="479"/>
      <c r="LJX752" s="479"/>
      <c r="LJY752" s="479"/>
      <c r="LJZ752" s="479"/>
      <c r="LKA752" s="479"/>
      <c r="LKB752" s="479"/>
      <c r="LKC752" s="479"/>
      <c r="LKD752" s="479"/>
      <c r="LKE752" s="479"/>
      <c r="LKF752" s="479"/>
      <c r="LKG752" s="479"/>
      <c r="LKH752" s="479"/>
      <c r="LKI752" s="479"/>
      <c r="LKJ752" s="479"/>
      <c r="LKK752" s="479"/>
      <c r="LKL752" s="479"/>
      <c r="LKM752" s="479"/>
      <c r="LKN752" s="479"/>
      <c r="LKO752" s="479"/>
      <c r="LKP752" s="479"/>
      <c r="LKQ752" s="479"/>
      <c r="LKR752" s="479"/>
      <c r="LKS752" s="479"/>
      <c r="LKT752" s="479"/>
      <c r="LKU752" s="479"/>
      <c r="LKV752" s="479"/>
      <c r="LKW752" s="479"/>
      <c r="LKX752" s="479"/>
      <c r="LKY752" s="479"/>
      <c r="LKZ752" s="479"/>
      <c r="LLA752" s="479"/>
      <c r="LLB752" s="479"/>
      <c r="LLC752" s="479"/>
      <c r="LLD752" s="479"/>
      <c r="LLE752" s="479"/>
      <c r="LLF752" s="479"/>
      <c r="LLG752" s="479"/>
      <c r="LLH752" s="479"/>
      <c r="LLI752" s="479"/>
      <c r="LLJ752" s="479"/>
      <c r="LLK752" s="479"/>
      <c r="LLL752" s="479"/>
      <c r="LLM752" s="479"/>
      <c r="LLN752" s="479"/>
      <c r="LLO752" s="479"/>
      <c r="LLP752" s="479"/>
      <c r="LLQ752" s="479"/>
      <c r="LLR752" s="479"/>
      <c r="LLS752" s="479"/>
      <c r="LLT752" s="479"/>
      <c r="LLU752" s="479"/>
      <c r="LLV752" s="479"/>
      <c r="LLW752" s="479"/>
      <c r="LLX752" s="479"/>
      <c r="LLY752" s="479"/>
      <c r="LLZ752" s="479"/>
      <c r="LMA752" s="479"/>
      <c r="LMB752" s="479"/>
      <c r="LMC752" s="479"/>
      <c r="LMD752" s="479"/>
      <c r="LME752" s="479"/>
      <c r="LMF752" s="479"/>
      <c r="LMG752" s="479"/>
      <c r="LMH752" s="479"/>
      <c r="LMI752" s="479"/>
      <c r="LMJ752" s="479"/>
      <c r="LMK752" s="479"/>
      <c r="LML752" s="479"/>
      <c r="LMM752" s="479"/>
      <c r="LMN752" s="479"/>
      <c r="LMO752" s="479"/>
      <c r="LMP752" s="479"/>
      <c r="LMQ752" s="479"/>
      <c r="LMR752" s="479"/>
      <c r="LMS752" s="479"/>
      <c r="LMT752" s="479"/>
      <c r="LMU752" s="479"/>
      <c r="LMV752" s="479"/>
      <c r="LMW752" s="479"/>
      <c r="LMX752" s="479"/>
      <c r="LMY752" s="479"/>
      <c r="LMZ752" s="479"/>
      <c r="LNA752" s="479"/>
      <c r="LNB752" s="479"/>
      <c r="LNC752" s="479"/>
      <c r="LND752" s="479"/>
      <c r="LNE752" s="479"/>
      <c r="LNF752" s="479"/>
      <c r="LNG752" s="479"/>
      <c r="LNH752" s="479"/>
      <c r="LNI752" s="479"/>
      <c r="LNJ752" s="479"/>
      <c r="LNK752" s="479"/>
      <c r="LNL752" s="479"/>
      <c r="LNM752" s="479"/>
      <c r="LNN752" s="479"/>
      <c r="LNO752" s="479"/>
      <c r="LNP752" s="479"/>
      <c r="LNQ752" s="479"/>
      <c r="LNR752" s="479"/>
      <c r="LNS752" s="479"/>
      <c r="LNT752" s="479"/>
      <c r="LNU752" s="479"/>
      <c r="LNV752" s="479"/>
      <c r="LNW752" s="479"/>
      <c r="LNX752" s="479"/>
      <c r="LNY752" s="479"/>
      <c r="LNZ752" s="479"/>
      <c r="LOA752" s="479"/>
      <c r="LOB752" s="479"/>
      <c r="LOC752" s="479"/>
      <c r="LOD752" s="479"/>
      <c r="LOE752" s="479"/>
      <c r="LOF752" s="479"/>
      <c r="LOG752" s="479"/>
      <c r="LOH752" s="479"/>
      <c r="LOI752" s="479"/>
      <c r="LOJ752" s="479"/>
      <c r="LOK752" s="479"/>
      <c r="LOL752" s="479"/>
      <c r="LOM752" s="479"/>
      <c r="LON752" s="479"/>
      <c r="LOO752" s="479"/>
      <c r="LOP752" s="479"/>
      <c r="LOQ752" s="479"/>
      <c r="LOR752" s="479"/>
      <c r="LOS752" s="479"/>
      <c r="LOT752" s="479"/>
      <c r="LOU752" s="479"/>
      <c r="LOV752" s="479"/>
      <c r="LOW752" s="479"/>
      <c r="LOX752" s="479"/>
      <c r="LOY752" s="479"/>
      <c r="LOZ752" s="479"/>
      <c r="LPA752" s="479"/>
      <c r="LPB752" s="479"/>
      <c r="LPC752" s="479"/>
      <c r="LPD752" s="479"/>
      <c r="LPE752" s="479"/>
      <c r="LPF752" s="479"/>
      <c r="LPG752" s="479"/>
      <c r="LPH752" s="479"/>
      <c r="LPI752" s="479"/>
      <c r="LPJ752" s="479"/>
      <c r="LPK752" s="479"/>
      <c r="LPL752" s="479"/>
      <c r="LPM752" s="479"/>
      <c r="LPN752" s="479"/>
      <c r="LPO752" s="479"/>
      <c r="LPP752" s="479"/>
      <c r="LPQ752" s="479"/>
      <c r="LPR752" s="479"/>
      <c r="LPS752" s="479"/>
      <c r="LPT752" s="479"/>
      <c r="LPU752" s="479"/>
      <c r="LPV752" s="479"/>
      <c r="LPW752" s="479"/>
      <c r="LPX752" s="479"/>
      <c r="LPY752" s="479"/>
      <c r="LPZ752" s="479"/>
      <c r="LQA752" s="479"/>
      <c r="LQB752" s="479"/>
      <c r="LQC752" s="479"/>
      <c r="LQD752" s="479"/>
      <c r="LQE752" s="479"/>
      <c r="LQF752" s="479"/>
      <c r="LQG752" s="479"/>
      <c r="LQH752" s="479"/>
      <c r="LQI752" s="479"/>
      <c r="LQJ752" s="479"/>
      <c r="LQK752" s="479"/>
      <c r="LQL752" s="479"/>
      <c r="LQM752" s="479"/>
      <c r="LQN752" s="479"/>
      <c r="LQO752" s="479"/>
      <c r="LQP752" s="479"/>
      <c r="LQQ752" s="479"/>
      <c r="LQR752" s="479"/>
      <c r="LQS752" s="479"/>
      <c r="LQT752" s="479"/>
      <c r="LQU752" s="479"/>
      <c r="LQV752" s="479"/>
      <c r="LQW752" s="479"/>
      <c r="LQX752" s="479"/>
      <c r="LQY752" s="479"/>
      <c r="LQZ752" s="479"/>
      <c r="LRA752" s="479"/>
      <c r="LRB752" s="479"/>
      <c r="LRC752" s="479"/>
      <c r="LRD752" s="479"/>
      <c r="LRE752" s="479"/>
      <c r="LRF752" s="479"/>
      <c r="LRG752" s="479"/>
      <c r="LRH752" s="479"/>
      <c r="LRI752" s="479"/>
      <c r="LRJ752" s="479"/>
      <c r="LRK752" s="479"/>
      <c r="LRL752" s="479"/>
      <c r="LRM752" s="479"/>
      <c r="LRN752" s="479"/>
      <c r="LRO752" s="479"/>
      <c r="LRP752" s="479"/>
      <c r="LRQ752" s="479"/>
      <c r="LRR752" s="479"/>
      <c r="LRS752" s="479"/>
      <c r="LRT752" s="479"/>
      <c r="LRU752" s="479"/>
      <c r="LRV752" s="479"/>
      <c r="LRW752" s="479"/>
      <c r="LRX752" s="479"/>
      <c r="LRY752" s="479"/>
      <c r="LRZ752" s="479"/>
      <c r="LSA752" s="479"/>
      <c r="LSB752" s="479"/>
      <c r="LSC752" s="479"/>
      <c r="LSD752" s="479"/>
      <c r="LSE752" s="479"/>
      <c r="LSF752" s="479"/>
      <c r="LSG752" s="479"/>
      <c r="LSH752" s="479"/>
      <c r="LSI752" s="479"/>
      <c r="LSJ752" s="479"/>
      <c r="LSK752" s="479"/>
      <c r="LSL752" s="479"/>
      <c r="LSM752" s="479"/>
      <c r="LSN752" s="479"/>
      <c r="LSO752" s="479"/>
      <c r="LSP752" s="479"/>
      <c r="LSQ752" s="479"/>
      <c r="LSR752" s="479"/>
      <c r="LSS752" s="479"/>
      <c r="LST752" s="479"/>
      <c r="LSU752" s="479"/>
      <c r="LSV752" s="479"/>
      <c r="LSW752" s="479"/>
      <c r="LSX752" s="479"/>
      <c r="LSY752" s="479"/>
      <c r="LSZ752" s="479"/>
      <c r="LTA752" s="479"/>
      <c r="LTB752" s="479"/>
      <c r="LTC752" s="479"/>
      <c r="LTD752" s="479"/>
      <c r="LTE752" s="479"/>
      <c r="LTF752" s="479"/>
      <c r="LTG752" s="479"/>
      <c r="LTH752" s="479"/>
      <c r="LTI752" s="479"/>
      <c r="LTJ752" s="479"/>
      <c r="LTK752" s="479"/>
      <c r="LTL752" s="479"/>
      <c r="LTM752" s="479"/>
      <c r="LTN752" s="479"/>
      <c r="LTO752" s="479"/>
      <c r="LTP752" s="479"/>
      <c r="LTQ752" s="479"/>
      <c r="LTR752" s="479"/>
      <c r="LTS752" s="479"/>
      <c r="LTT752" s="479"/>
      <c r="LTU752" s="479"/>
      <c r="LTV752" s="479"/>
      <c r="LTW752" s="479"/>
      <c r="LTX752" s="479"/>
      <c r="LTY752" s="479"/>
      <c r="LTZ752" s="479"/>
      <c r="LUA752" s="479"/>
      <c r="LUB752" s="479"/>
      <c r="LUC752" s="479"/>
      <c r="LUD752" s="479"/>
      <c r="LUE752" s="479"/>
      <c r="LUF752" s="479"/>
      <c r="LUG752" s="479"/>
      <c r="LUH752" s="479"/>
      <c r="LUI752" s="479"/>
      <c r="LUJ752" s="479"/>
      <c r="LUK752" s="479"/>
      <c r="LUL752" s="479"/>
      <c r="LUM752" s="479"/>
      <c r="LUN752" s="479"/>
      <c r="LUO752" s="479"/>
      <c r="LUP752" s="479"/>
      <c r="LUQ752" s="479"/>
      <c r="LUR752" s="479"/>
      <c r="LUS752" s="479"/>
      <c r="LUT752" s="479"/>
      <c r="LUU752" s="479"/>
      <c r="LUV752" s="479"/>
      <c r="LUW752" s="479"/>
      <c r="LUX752" s="479"/>
      <c r="LUY752" s="479"/>
      <c r="LUZ752" s="479"/>
      <c r="LVA752" s="479"/>
      <c r="LVB752" s="479"/>
      <c r="LVC752" s="479"/>
      <c r="LVD752" s="479"/>
      <c r="LVE752" s="479"/>
      <c r="LVF752" s="479"/>
      <c r="LVG752" s="479"/>
      <c r="LVH752" s="479"/>
      <c r="LVI752" s="479"/>
      <c r="LVJ752" s="479"/>
      <c r="LVK752" s="479"/>
      <c r="LVL752" s="479"/>
      <c r="LVM752" s="479"/>
      <c r="LVN752" s="479"/>
      <c r="LVO752" s="479"/>
      <c r="LVP752" s="479"/>
      <c r="LVQ752" s="479"/>
      <c r="LVR752" s="479"/>
      <c r="LVS752" s="479"/>
      <c r="LVT752" s="479"/>
      <c r="LVU752" s="479"/>
      <c r="LVV752" s="479"/>
      <c r="LVW752" s="479"/>
      <c r="LVX752" s="479"/>
      <c r="LVY752" s="479"/>
      <c r="LVZ752" s="479"/>
      <c r="LWA752" s="479"/>
      <c r="LWB752" s="479"/>
      <c r="LWC752" s="479"/>
      <c r="LWD752" s="479"/>
      <c r="LWE752" s="479"/>
      <c r="LWF752" s="479"/>
      <c r="LWG752" s="479"/>
      <c r="LWH752" s="479"/>
      <c r="LWI752" s="479"/>
      <c r="LWJ752" s="479"/>
      <c r="LWK752" s="479"/>
      <c r="LWL752" s="479"/>
      <c r="LWM752" s="479"/>
      <c r="LWN752" s="479"/>
      <c r="LWO752" s="479"/>
      <c r="LWP752" s="479"/>
      <c r="LWQ752" s="479"/>
      <c r="LWR752" s="479"/>
      <c r="LWS752" s="479"/>
      <c r="LWT752" s="479"/>
      <c r="LWU752" s="479"/>
      <c r="LWV752" s="479"/>
      <c r="LWW752" s="479"/>
      <c r="LWX752" s="479"/>
      <c r="LWY752" s="479"/>
      <c r="LWZ752" s="479"/>
      <c r="LXA752" s="479"/>
      <c r="LXB752" s="479"/>
      <c r="LXC752" s="479"/>
      <c r="LXD752" s="479"/>
      <c r="LXE752" s="479"/>
      <c r="LXF752" s="479"/>
      <c r="LXG752" s="479"/>
      <c r="LXH752" s="479"/>
      <c r="LXI752" s="479"/>
      <c r="LXJ752" s="479"/>
      <c r="LXK752" s="479"/>
      <c r="LXL752" s="479"/>
      <c r="LXM752" s="479"/>
      <c r="LXN752" s="479"/>
      <c r="LXO752" s="479"/>
      <c r="LXP752" s="479"/>
      <c r="LXQ752" s="479"/>
      <c r="LXR752" s="479"/>
      <c r="LXS752" s="479"/>
      <c r="LXT752" s="479"/>
      <c r="LXU752" s="479"/>
      <c r="LXV752" s="479"/>
      <c r="LXW752" s="479"/>
      <c r="LXX752" s="479"/>
      <c r="LXY752" s="479"/>
      <c r="LXZ752" s="479"/>
      <c r="LYA752" s="479"/>
      <c r="LYB752" s="479"/>
      <c r="LYC752" s="479"/>
      <c r="LYD752" s="479"/>
      <c r="LYE752" s="479"/>
      <c r="LYF752" s="479"/>
      <c r="LYG752" s="479"/>
      <c r="LYH752" s="479"/>
      <c r="LYI752" s="479"/>
      <c r="LYJ752" s="479"/>
      <c r="LYK752" s="479"/>
      <c r="LYL752" s="479"/>
      <c r="LYM752" s="479"/>
      <c r="LYN752" s="479"/>
      <c r="LYO752" s="479"/>
      <c r="LYP752" s="479"/>
      <c r="LYQ752" s="479"/>
      <c r="LYR752" s="479"/>
      <c r="LYS752" s="479"/>
      <c r="LYT752" s="479"/>
      <c r="LYU752" s="479"/>
      <c r="LYV752" s="479"/>
      <c r="LYW752" s="479"/>
      <c r="LYX752" s="479"/>
      <c r="LYY752" s="479"/>
      <c r="LYZ752" s="479"/>
      <c r="LZA752" s="479"/>
      <c r="LZB752" s="479"/>
      <c r="LZC752" s="479"/>
      <c r="LZD752" s="479"/>
      <c r="LZE752" s="479"/>
      <c r="LZF752" s="479"/>
      <c r="LZG752" s="479"/>
      <c r="LZH752" s="479"/>
      <c r="LZI752" s="479"/>
      <c r="LZJ752" s="479"/>
      <c r="LZK752" s="479"/>
      <c r="LZL752" s="479"/>
      <c r="LZM752" s="479"/>
      <c r="LZN752" s="479"/>
      <c r="LZO752" s="479"/>
      <c r="LZP752" s="479"/>
      <c r="LZQ752" s="479"/>
      <c r="LZR752" s="479"/>
      <c r="LZS752" s="479"/>
      <c r="LZT752" s="479"/>
      <c r="LZU752" s="479"/>
      <c r="LZV752" s="479"/>
      <c r="LZW752" s="479"/>
      <c r="LZX752" s="479"/>
      <c r="LZY752" s="479"/>
      <c r="LZZ752" s="479"/>
      <c r="MAA752" s="479"/>
      <c r="MAB752" s="479"/>
      <c r="MAC752" s="479"/>
      <c r="MAD752" s="479"/>
      <c r="MAE752" s="479"/>
      <c r="MAF752" s="479"/>
      <c r="MAG752" s="479"/>
      <c r="MAH752" s="479"/>
      <c r="MAI752" s="479"/>
      <c r="MAJ752" s="479"/>
      <c r="MAK752" s="479"/>
      <c r="MAL752" s="479"/>
      <c r="MAM752" s="479"/>
      <c r="MAN752" s="479"/>
      <c r="MAO752" s="479"/>
      <c r="MAP752" s="479"/>
      <c r="MAQ752" s="479"/>
      <c r="MAR752" s="479"/>
      <c r="MAS752" s="479"/>
      <c r="MAT752" s="479"/>
      <c r="MAU752" s="479"/>
      <c r="MAV752" s="479"/>
      <c r="MAW752" s="479"/>
      <c r="MAX752" s="479"/>
      <c r="MAY752" s="479"/>
      <c r="MAZ752" s="479"/>
      <c r="MBA752" s="479"/>
      <c r="MBB752" s="479"/>
      <c r="MBC752" s="479"/>
      <c r="MBD752" s="479"/>
      <c r="MBE752" s="479"/>
      <c r="MBF752" s="479"/>
      <c r="MBG752" s="479"/>
      <c r="MBH752" s="479"/>
      <c r="MBI752" s="479"/>
      <c r="MBJ752" s="479"/>
      <c r="MBK752" s="479"/>
      <c r="MBL752" s="479"/>
      <c r="MBM752" s="479"/>
      <c r="MBN752" s="479"/>
      <c r="MBO752" s="479"/>
      <c r="MBP752" s="479"/>
      <c r="MBQ752" s="479"/>
      <c r="MBR752" s="479"/>
      <c r="MBS752" s="479"/>
      <c r="MBT752" s="479"/>
      <c r="MBU752" s="479"/>
      <c r="MBV752" s="479"/>
      <c r="MBW752" s="479"/>
      <c r="MBX752" s="479"/>
      <c r="MBY752" s="479"/>
      <c r="MBZ752" s="479"/>
      <c r="MCA752" s="479"/>
      <c r="MCB752" s="479"/>
      <c r="MCC752" s="479"/>
      <c r="MCD752" s="479"/>
      <c r="MCE752" s="479"/>
      <c r="MCF752" s="479"/>
      <c r="MCG752" s="479"/>
      <c r="MCH752" s="479"/>
      <c r="MCI752" s="479"/>
      <c r="MCJ752" s="479"/>
      <c r="MCK752" s="479"/>
      <c r="MCL752" s="479"/>
      <c r="MCM752" s="479"/>
      <c r="MCN752" s="479"/>
      <c r="MCO752" s="479"/>
      <c r="MCP752" s="479"/>
      <c r="MCQ752" s="479"/>
      <c r="MCR752" s="479"/>
      <c r="MCS752" s="479"/>
      <c r="MCT752" s="479"/>
      <c r="MCU752" s="479"/>
      <c r="MCV752" s="479"/>
      <c r="MCW752" s="479"/>
      <c r="MCX752" s="479"/>
      <c r="MCY752" s="479"/>
      <c r="MCZ752" s="479"/>
      <c r="MDA752" s="479"/>
      <c r="MDB752" s="479"/>
      <c r="MDC752" s="479"/>
      <c r="MDD752" s="479"/>
      <c r="MDE752" s="479"/>
      <c r="MDF752" s="479"/>
      <c r="MDG752" s="479"/>
      <c r="MDH752" s="479"/>
      <c r="MDI752" s="479"/>
      <c r="MDJ752" s="479"/>
      <c r="MDK752" s="479"/>
      <c r="MDL752" s="479"/>
      <c r="MDM752" s="479"/>
      <c r="MDN752" s="479"/>
      <c r="MDO752" s="479"/>
      <c r="MDP752" s="479"/>
      <c r="MDQ752" s="479"/>
      <c r="MDR752" s="479"/>
      <c r="MDS752" s="479"/>
      <c r="MDT752" s="479"/>
      <c r="MDU752" s="479"/>
      <c r="MDV752" s="479"/>
      <c r="MDW752" s="479"/>
      <c r="MDX752" s="479"/>
      <c r="MDY752" s="479"/>
      <c r="MDZ752" s="479"/>
      <c r="MEA752" s="479"/>
      <c r="MEB752" s="479"/>
      <c r="MEC752" s="479"/>
      <c r="MED752" s="479"/>
      <c r="MEE752" s="479"/>
      <c r="MEF752" s="479"/>
      <c r="MEG752" s="479"/>
      <c r="MEH752" s="479"/>
      <c r="MEI752" s="479"/>
      <c r="MEJ752" s="479"/>
      <c r="MEK752" s="479"/>
      <c r="MEL752" s="479"/>
      <c r="MEM752" s="479"/>
      <c r="MEN752" s="479"/>
      <c r="MEO752" s="479"/>
      <c r="MEP752" s="479"/>
      <c r="MEQ752" s="479"/>
      <c r="MER752" s="479"/>
      <c r="MES752" s="479"/>
      <c r="MET752" s="479"/>
      <c r="MEU752" s="479"/>
      <c r="MEV752" s="479"/>
      <c r="MEW752" s="479"/>
      <c r="MEX752" s="479"/>
      <c r="MEY752" s="479"/>
      <c r="MEZ752" s="479"/>
      <c r="MFA752" s="479"/>
      <c r="MFB752" s="479"/>
      <c r="MFC752" s="479"/>
      <c r="MFD752" s="479"/>
      <c r="MFE752" s="479"/>
      <c r="MFF752" s="479"/>
      <c r="MFG752" s="479"/>
      <c r="MFH752" s="479"/>
      <c r="MFI752" s="479"/>
      <c r="MFJ752" s="479"/>
      <c r="MFK752" s="479"/>
      <c r="MFL752" s="479"/>
      <c r="MFM752" s="479"/>
      <c r="MFN752" s="479"/>
      <c r="MFO752" s="479"/>
      <c r="MFP752" s="479"/>
      <c r="MFQ752" s="479"/>
      <c r="MFR752" s="479"/>
      <c r="MFS752" s="479"/>
      <c r="MFT752" s="479"/>
      <c r="MFU752" s="479"/>
      <c r="MFV752" s="479"/>
      <c r="MFW752" s="479"/>
      <c r="MFX752" s="479"/>
      <c r="MFY752" s="479"/>
      <c r="MFZ752" s="479"/>
      <c r="MGA752" s="479"/>
      <c r="MGB752" s="479"/>
      <c r="MGC752" s="479"/>
      <c r="MGD752" s="479"/>
      <c r="MGE752" s="479"/>
      <c r="MGF752" s="479"/>
      <c r="MGG752" s="479"/>
      <c r="MGH752" s="479"/>
      <c r="MGI752" s="479"/>
      <c r="MGJ752" s="479"/>
      <c r="MGK752" s="479"/>
      <c r="MGL752" s="479"/>
      <c r="MGM752" s="479"/>
      <c r="MGN752" s="479"/>
      <c r="MGO752" s="479"/>
      <c r="MGP752" s="479"/>
      <c r="MGQ752" s="479"/>
      <c r="MGR752" s="479"/>
      <c r="MGS752" s="479"/>
      <c r="MGT752" s="479"/>
      <c r="MGU752" s="479"/>
      <c r="MGV752" s="479"/>
      <c r="MGW752" s="479"/>
      <c r="MGX752" s="479"/>
      <c r="MGY752" s="479"/>
      <c r="MGZ752" s="479"/>
      <c r="MHA752" s="479"/>
      <c r="MHB752" s="479"/>
      <c r="MHC752" s="479"/>
      <c r="MHD752" s="479"/>
      <c r="MHE752" s="479"/>
      <c r="MHF752" s="479"/>
      <c r="MHG752" s="479"/>
      <c r="MHH752" s="479"/>
      <c r="MHI752" s="479"/>
      <c r="MHJ752" s="479"/>
      <c r="MHK752" s="479"/>
      <c r="MHL752" s="479"/>
      <c r="MHM752" s="479"/>
      <c r="MHN752" s="479"/>
      <c r="MHO752" s="479"/>
      <c r="MHP752" s="479"/>
      <c r="MHQ752" s="479"/>
      <c r="MHR752" s="479"/>
      <c r="MHS752" s="479"/>
      <c r="MHT752" s="479"/>
      <c r="MHU752" s="479"/>
      <c r="MHV752" s="479"/>
      <c r="MHW752" s="479"/>
      <c r="MHX752" s="479"/>
      <c r="MHY752" s="479"/>
      <c r="MHZ752" s="479"/>
      <c r="MIA752" s="479"/>
      <c r="MIB752" s="479"/>
      <c r="MIC752" s="479"/>
      <c r="MID752" s="479"/>
      <c r="MIE752" s="479"/>
      <c r="MIF752" s="479"/>
      <c r="MIG752" s="479"/>
      <c r="MIH752" s="479"/>
      <c r="MII752" s="479"/>
      <c r="MIJ752" s="479"/>
      <c r="MIK752" s="479"/>
      <c r="MIL752" s="479"/>
      <c r="MIM752" s="479"/>
      <c r="MIN752" s="479"/>
      <c r="MIO752" s="479"/>
      <c r="MIP752" s="479"/>
      <c r="MIQ752" s="479"/>
      <c r="MIR752" s="479"/>
      <c r="MIS752" s="479"/>
      <c r="MIT752" s="479"/>
      <c r="MIU752" s="479"/>
      <c r="MIV752" s="479"/>
      <c r="MIW752" s="479"/>
      <c r="MIX752" s="479"/>
      <c r="MIY752" s="479"/>
      <c r="MIZ752" s="479"/>
      <c r="MJA752" s="479"/>
      <c r="MJB752" s="479"/>
      <c r="MJC752" s="479"/>
      <c r="MJD752" s="479"/>
      <c r="MJE752" s="479"/>
      <c r="MJF752" s="479"/>
      <c r="MJG752" s="479"/>
      <c r="MJH752" s="479"/>
      <c r="MJI752" s="479"/>
      <c r="MJJ752" s="479"/>
      <c r="MJK752" s="479"/>
      <c r="MJL752" s="479"/>
      <c r="MJM752" s="479"/>
      <c r="MJN752" s="479"/>
      <c r="MJO752" s="479"/>
      <c r="MJP752" s="479"/>
      <c r="MJQ752" s="479"/>
      <c r="MJR752" s="479"/>
      <c r="MJS752" s="479"/>
      <c r="MJT752" s="479"/>
      <c r="MJU752" s="479"/>
      <c r="MJV752" s="479"/>
      <c r="MJW752" s="479"/>
      <c r="MJX752" s="479"/>
      <c r="MJY752" s="479"/>
      <c r="MJZ752" s="479"/>
      <c r="MKA752" s="479"/>
      <c r="MKB752" s="479"/>
      <c r="MKC752" s="479"/>
      <c r="MKD752" s="479"/>
      <c r="MKE752" s="479"/>
      <c r="MKF752" s="479"/>
      <c r="MKG752" s="479"/>
      <c r="MKH752" s="479"/>
      <c r="MKI752" s="479"/>
      <c r="MKJ752" s="479"/>
      <c r="MKK752" s="479"/>
      <c r="MKL752" s="479"/>
      <c r="MKM752" s="479"/>
      <c r="MKN752" s="479"/>
      <c r="MKO752" s="479"/>
      <c r="MKP752" s="479"/>
      <c r="MKQ752" s="479"/>
      <c r="MKR752" s="479"/>
      <c r="MKS752" s="479"/>
      <c r="MKT752" s="479"/>
      <c r="MKU752" s="479"/>
      <c r="MKV752" s="479"/>
      <c r="MKW752" s="479"/>
      <c r="MKX752" s="479"/>
      <c r="MKY752" s="479"/>
      <c r="MKZ752" s="479"/>
      <c r="MLA752" s="479"/>
      <c r="MLB752" s="479"/>
      <c r="MLC752" s="479"/>
      <c r="MLD752" s="479"/>
      <c r="MLE752" s="479"/>
      <c r="MLF752" s="479"/>
      <c r="MLG752" s="479"/>
      <c r="MLH752" s="479"/>
      <c r="MLI752" s="479"/>
      <c r="MLJ752" s="479"/>
      <c r="MLK752" s="479"/>
      <c r="MLL752" s="479"/>
      <c r="MLM752" s="479"/>
      <c r="MLN752" s="479"/>
      <c r="MLO752" s="479"/>
      <c r="MLP752" s="479"/>
      <c r="MLQ752" s="479"/>
      <c r="MLR752" s="479"/>
      <c r="MLS752" s="479"/>
      <c r="MLT752" s="479"/>
      <c r="MLU752" s="479"/>
      <c r="MLV752" s="479"/>
      <c r="MLW752" s="479"/>
      <c r="MLX752" s="479"/>
      <c r="MLY752" s="479"/>
      <c r="MLZ752" s="479"/>
      <c r="MMA752" s="479"/>
      <c r="MMB752" s="479"/>
      <c r="MMC752" s="479"/>
      <c r="MMD752" s="479"/>
      <c r="MME752" s="479"/>
      <c r="MMF752" s="479"/>
      <c r="MMG752" s="479"/>
      <c r="MMH752" s="479"/>
      <c r="MMI752" s="479"/>
      <c r="MMJ752" s="479"/>
      <c r="MMK752" s="479"/>
      <c r="MML752" s="479"/>
      <c r="MMM752" s="479"/>
      <c r="MMN752" s="479"/>
      <c r="MMO752" s="479"/>
      <c r="MMP752" s="479"/>
      <c r="MMQ752" s="479"/>
      <c r="MMR752" s="479"/>
      <c r="MMS752" s="479"/>
      <c r="MMT752" s="479"/>
      <c r="MMU752" s="479"/>
      <c r="MMV752" s="479"/>
      <c r="MMW752" s="479"/>
      <c r="MMX752" s="479"/>
      <c r="MMY752" s="479"/>
      <c r="MMZ752" s="479"/>
      <c r="MNA752" s="479"/>
      <c r="MNB752" s="479"/>
      <c r="MNC752" s="479"/>
      <c r="MND752" s="479"/>
      <c r="MNE752" s="479"/>
      <c r="MNF752" s="479"/>
      <c r="MNG752" s="479"/>
      <c r="MNH752" s="479"/>
      <c r="MNI752" s="479"/>
      <c r="MNJ752" s="479"/>
      <c r="MNK752" s="479"/>
      <c r="MNL752" s="479"/>
      <c r="MNM752" s="479"/>
      <c r="MNN752" s="479"/>
      <c r="MNO752" s="479"/>
      <c r="MNP752" s="479"/>
      <c r="MNQ752" s="479"/>
      <c r="MNR752" s="479"/>
      <c r="MNS752" s="479"/>
      <c r="MNT752" s="479"/>
      <c r="MNU752" s="479"/>
      <c r="MNV752" s="479"/>
      <c r="MNW752" s="479"/>
      <c r="MNX752" s="479"/>
      <c r="MNY752" s="479"/>
      <c r="MNZ752" s="479"/>
      <c r="MOA752" s="479"/>
      <c r="MOB752" s="479"/>
      <c r="MOC752" s="479"/>
      <c r="MOD752" s="479"/>
      <c r="MOE752" s="479"/>
      <c r="MOF752" s="479"/>
      <c r="MOG752" s="479"/>
      <c r="MOH752" s="479"/>
      <c r="MOI752" s="479"/>
      <c r="MOJ752" s="479"/>
      <c r="MOK752" s="479"/>
      <c r="MOL752" s="479"/>
      <c r="MOM752" s="479"/>
      <c r="MON752" s="479"/>
      <c r="MOO752" s="479"/>
      <c r="MOP752" s="479"/>
      <c r="MOQ752" s="479"/>
      <c r="MOR752" s="479"/>
      <c r="MOS752" s="479"/>
      <c r="MOT752" s="479"/>
      <c r="MOU752" s="479"/>
      <c r="MOV752" s="479"/>
      <c r="MOW752" s="479"/>
      <c r="MOX752" s="479"/>
      <c r="MOY752" s="479"/>
      <c r="MOZ752" s="479"/>
      <c r="MPA752" s="479"/>
      <c r="MPB752" s="479"/>
      <c r="MPC752" s="479"/>
      <c r="MPD752" s="479"/>
      <c r="MPE752" s="479"/>
      <c r="MPF752" s="479"/>
      <c r="MPG752" s="479"/>
      <c r="MPH752" s="479"/>
      <c r="MPI752" s="479"/>
      <c r="MPJ752" s="479"/>
      <c r="MPK752" s="479"/>
      <c r="MPL752" s="479"/>
      <c r="MPM752" s="479"/>
      <c r="MPN752" s="479"/>
      <c r="MPO752" s="479"/>
      <c r="MPP752" s="479"/>
      <c r="MPQ752" s="479"/>
      <c r="MPR752" s="479"/>
      <c r="MPS752" s="479"/>
      <c r="MPT752" s="479"/>
      <c r="MPU752" s="479"/>
      <c r="MPV752" s="479"/>
      <c r="MPW752" s="479"/>
      <c r="MPX752" s="479"/>
      <c r="MPY752" s="479"/>
      <c r="MPZ752" s="479"/>
      <c r="MQA752" s="479"/>
      <c r="MQB752" s="479"/>
      <c r="MQC752" s="479"/>
      <c r="MQD752" s="479"/>
      <c r="MQE752" s="479"/>
      <c r="MQF752" s="479"/>
      <c r="MQG752" s="479"/>
      <c r="MQH752" s="479"/>
      <c r="MQI752" s="479"/>
      <c r="MQJ752" s="479"/>
      <c r="MQK752" s="479"/>
      <c r="MQL752" s="479"/>
      <c r="MQM752" s="479"/>
      <c r="MQN752" s="479"/>
      <c r="MQO752" s="479"/>
      <c r="MQP752" s="479"/>
      <c r="MQQ752" s="479"/>
      <c r="MQR752" s="479"/>
      <c r="MQS752" s="479"/>
      <c r="MQT752" s="479"/>
      <c r="MQU752" s="479"/>
      <c r="MQV752" s="479"/>
      <c r="MQW752" s="479"/>
      <c r="MQX752" s="479"/>
      <c r="MQY752" s="479"/>
      <c r="MQZ752" s="479"/>
      <c r="MRA752" s="479"/>
      <c r="MRB752" s="479"/>
      <c r="MRC752" s="479"/>
      <c r="MRD752" s="479"/>
      <c r="MRE752" s="479"/>
      <c r="MRF752" s="479"/>
      <c r="MRG752" s="479"/>
      <c r="MRH752" s="479"/>
      <c r="MRI752" s="479"/>
      <c r="MRJ752" s="479"/>
      <c r="MRK752" s="479"/>
      <c r="MRL752" s="479"/>
      <c r="MRM752" s="479"/>
      <c r="MRN752" s="479"/>
      <c r="MRO752" s="479"/>
      <c r="MRP752" s="479"/>
      <c r="MRQ752" s="479"/>
      <c r="MRR752" s="479"/>
      <c r="MRS752" s="479"/>
      <c r="MRT752" s="479"/>
      <c r="MRU752" s="479"/>
      <c r="MRV752" s="479"/>
      <c r="MRW752" s="479"/>
      <c r="MRX752" s="479"/>
      <c r="MRY752" s="479"/>
      <c r="MRZ752" s="479"/>
      <c r="MSA752" s="479"/>
      <c r="MSB752" s="479"/>
      <c r="MSC752" s="479"/>
      <c r="MSD752" s="479"/>
      <c r="MSE752" s="479"/>
      <c r="MSF752" s="479"/>
      <c r="MSG752" s="479"/>
      <c r="MSH752" s="479"/>
      <c r="MSI752" s="479"/>
      <c r="MSJ752" s="479"/>
      <c r="MSK752" s="479"/>
      <c r="MSL752" s="479"/>
      <c r="MSM752" s="479"/>
      <c r="MSN752" s="479"/>
      <c r="MSO752" s="479"/>
      <c r="MSP752" s="479"/>
      <c r="MSQ752" s="479"/>
      <c r="MSR752" s="479"/>
      <c r="MSS752" s="479"/>
      <c r="MST752" s="479"/>
      <c r="MSU752" s="479"/>
      <c r="MSV752" s="479"/>
      <c r="MSW752" s="479"/>
      <c r="MSX752" s="479"/>
      <c r="MSY752" s="479"/>
      <c r="MSZ752" s="479"/>
      <c r="MTA752" s="479"/>
      <c r="MTB752" s="479"/>
      <c r="MTC752" s="479"/>
      <c r="MTD752" s="479"/>
      <c r="MTE752" s="479"/>
      <c r="MTF752" s="479"/>
      <c r="MTG752" s="479"/>
      <c r="MTH752" s="479"/>
      <c r="MTI752" s="479"/>
      <c r="MTJ752" s="479"/>
      <c r="MTK752" s="479"/>
      <c r="MTL752" s="479"/>
      <c r="MTM752" s="479"/>
      <c r="MTN752" s="479"/>
      <c r="MTO752" s="479"/>
      <c r="MTP752" s="479"/>
      <c r="MTQ752" s="479"/>
      <c r="MTR752" s="479"/>
      <c r="MTS752" s="479"/>
      <c r="MTT752" s="479"/>
      <c r="MTU752" s="479"/>
      <c r="MTV752" s="479"/>
      <c r="MTW752" s="479"/>
      <c r="MTX752" s="479"/>
      <c r="MTY752" s="479"/>
      <c r="MTZ752" s="479"/>
      <c r="MUA752" s="479"/>
      <c r="MUB752" s="479"/>
      <c r="MUC752" s="479"/>
      <c r="MUD752" s="479"/>
      <c r="MUE752" s="479"/>
      <c r="MUF752" s="479"/>
      <c r="MUG752" s="479"/>
      <c r="MUH752" s="479"/>
      <c r="MUI752" s="479"/>
      <c r="MUJ752" s="479"/>
      <c r="MUK752" s="479"/>
      <c r="MUL752" s="479"/>
      <c r="MUM752" s="479"/>
      <c r="MUN752" s="479"/>
      <c r="MUO752" s="479"/>
      <c r="MUP752" s="479"/>
      <c r="MUQ752" s="479"/>
      <c r="MUR752" s="479"/>
      <c r="MUS752" s="479"/>
      <c r="MUT752" s="479"/>
      <c r="MUU752" s="479"/>
      <c r="MUV752" s="479"/>
      <c r="MUW752" s="479"/>
      <c r="MUX752" s="479"/>
      <c r="MUY752" s="479"/>
      <c r="MUZ752" s="479"/>
      <c r="MVA752" s="479"/>
      <c r="MVB752" s="479"/>
      <c r="MVC752" s="479"/>
      <c r="MVD752" s="479"/>
      <c r="MVE752" s="479"/>
      <c r="MVF752" s="479"/>
      <c r="MVG752" s="479"/>
      <c r="MVH752" s="479"/>
      <c r="MVI752" s="479"/>
      <c r="MVJ752" s="479"/>
      <c r="MVK752" s="479"/>
      <c r="MVL752" s="479"/>
      <c r="MVM752" s="479"/>
      <c r="MVN752" s="479"/>
      <c r="MVO752" s="479"/>
      <c r="MVP752" s="479"/>
      <c r="MVQ752" s="479"/>
      <c r="MVR752" s="479"/>
      <c r="MVS752" s="479"/>
      <c r="MVT752" s="479"/>
      <c r="MVU752" s="479"/>
      <c r="MVV752" s="479"/>
      <c r="MVW752" s="479"/>
      <c r="MVX752" s="479"/>
      <c r="MVY752" s="479"/>
      <c r="MVZ752" s="479"/>
      <c r="MWA752" s="479"/>
      <c r="MWB752" s="479"/>
      <c r="MWC752" s="479"/>
      <c r="MWD752" s="479"/>
      <c r="MWE752" s="479"/>
      <c r="MWF752" s="479"/>
      <c r="MWG752" s="479"/>
      <c r="MWH752" s="479"/>
      <c r="MWI752" s="479"/>
      <c r="MWJ752" s="479"/>
      <c r="MWK752" s="479"/>
      <c r="MWL752" s="479"/>
      <c r="MWM752" s="479"/>
      <c r="MWN752" s="479"/>
      <c r="MWO752" s="479"/>
      <c r="MWP752" s="479"/>
      <c r="MWQ752" s="479"/>
      <c r="MWR752" s="479"/>
      <c r="MWS752" s="479"/>
      <c r="MWT752" s="479"/>
      <c r="MWU752" s="479"/>
      <c r="MWV752" s="479"/>
      <c r="MWW752" s="479"/>
      <c r="MWX752" s="479"/>
      <c r="MWY752" s="479"/>
      <c r="MWZ752" s="479"/>
      <c r="MXA752" s="479"/>
      <c r="MXB752" s="479"/>
      <c r="MXC752" s="479"/>
      <c r="MXD752" s="479"/>
      <c r="MXE752" s="479"/>
      <c r="MXF752" s="479"/>
      <c r="MXG752" s="479"/>
      <c r="MXH752" s="479"/>
      <c r="MXI752" s="479"/>
      <c r="MXJ752" s="479"/>
      <c r="MXK752" s="479"/>
      <c r="MXL752" s="479"/>
      <c r="MXM752" s="479"/>
      <c r="MXN752" s="479"/>
      <c r="MXO752" s="479"/>
      <c r="MXP752" s="479"/>
      <c r="MXQ752" s="479"/>
      <c r="MXR752" s="479"/>
      <c r="MXS752" s="479"/>
      <c r="MXT752" s="479"/>
      <c r="MXU752" s="479"/>
      <c r="MXV752" s="479"/>
      <c r="MXW752" s="479"/>
      <c r="MXX752" s="479"/>
      <c r="MXY752" s="479"/>
      <c r="MXZ752" s="479"/>
      <c r="MYA752" s="479"/>
      <c r="MYB752" s="479"/>
      <c r="MYC752" s="479"/>
      <c r="MYD752" s="479"/>
      <c r="MYE752" s="479"/>
      <c r="MYF752" s="479"/>
      <c r="MYG752" s="479"/>
      <c r="MYH752" s="479"/>
      <c r="MYI752" s="479"/>
      <c r="MYJ752" s="479"/>
      <c r="MYK752" s="479"/>
      <c r="MYL752" s="479"/>
      <c r="MYM752" s="479"/>
      <c r="MYN752" s="479"/>
      <c r="MYO752" s="479"/>
      <c r="MYP752" s="479"/>
      <c r="MYQ752" s="479"/>
      <c r="MYR752" s="479"/>
      <c r="MYS752" s="479"/>
      <c r="MYT752" s="479"/>
      <c r="MYU752" s="479"/>
      <c r="MYV752" s="479"/>
      <c r="MYW752" s="479"/>
      <c r="MYX752" s="479"/>
      <c r="MYY752" s="479"/>
      <c r="MYZ752" s="479"/>
      <c r="MZA752" s="479"/>
      <c r="MZB752" s="479"/>
      <c r="MZC752" s="479"/>
      <c r="MZD752" s="479"/>
      <c r="MZE752" s="479"/>
      <c r="MZF752" s="479"/>
      <c r="MZG752" s="479"/>
      <c r="MZH752" s="479"/>
      <c r="MZI752" s="479"/>
      <c r="MZJ752" s="479"/>
      <c r="MZK752" s="479"/>
      <c r="MZL752" s="479"/>
      <c r="MZM752" s="479"/>
      <c r="MZN752" s="479"/>
      <c r="MZO752" s="479"/>
      <c r="MZP752" s="479"/>
      <c r="MZQ752" s="479"/>
      <c r="MZR752" s="479"/>
      <c r="MZS752" s="479"/>
      <c r="MZT752" s="479"/>
      <c r="MZU752" s="479"/>
      <c r="MZV752" s="479"/>
      <c r="MZW752" s="479"/>
      <c r="MZX752" s="479"/>
      <c r="MZY752" s="479"/>
      <c r="MZZ752" s="479"/>
      <c r="NAA752" s="479"/>
      <c r="NAB752" s="479"/>
      <c r="NAC752" s="479"/>
      <c r="NAD752" s="479"/>
      <c r="NAE752" s="479"/>
      <c r="NAF752" s="479"/>
      <c r="NAG752" s="479"/>
      <c r="NAH752" s="479"/>
      <c r="NAI752" s="479"/>
      <c r="NAJ752" s="479"/>
      <c r="NAK752" s="479"/>
      <c r="NAL752" s="479"/>
      <c r="NAM752" s="479"/>
      <c r="NAN752" s="479"/>
      <c r="NAO752" s="479"/>
      <c r="NAP752" s="479"/>
      <c r="NAQ752" s="479"/>
      <c r="NAR752" s="479"/>
      <c r="NAS752" s="479"/>
      <c r="NAT752" s="479"/>
      <c r="NAU752" s="479"/>
      <c r="NAV752" s="479"/>
      <c r="NAW752" s="479"/>
      <c r="NAX752" s="479"/>
      <c r="NAY752" s="479"/>
      <c r="NAZ752" s="479"/>
      <c r="NBA752" s="479"/>
      <c r="NBB752" s="479"/>
      <c r="NBC752" s="479"/>
      <c r="NBD752" s="479"/>
      <c r="NBE752" s="479"/>
      <c r="NBF752" s="479"/>
      <c r="NBG752" s="479"/>
      <c r="NBH752" s="479"/>
      <c r="NBI752" s="479"/>
      <c r="NBJ752" s="479"/>
      <c r="NBK752" s="479"/>
      <c r="NBL752" s="479"/>
      <c r="NBM752" s="479"/>
      <c r="NBN752" s="479"/>
      <c r="NBO752" s="479"/>
      <c r="NBP752" s="479"/>
      <c r="NBQ752" s="479"/>
      <c r="NBR752" s="479"/>
      <c r="NBS752" s="479"/>
      <c r="NBT752" s="479"/>
      <c r="NBU752" s="479"/>
      <c r="NBV752" s="479"/>
      <c r="NBW752" s="479"/>
      <c r="NBX752" s="479"/>
      <c r="NBY752" s="479"/>
      <c r="NBZ752" s="479"/>
      <c r="NCA752" s="479"/>
      <c r="NCB752" s="479"/>
      <c r="NCC752" s="479"/>
      <c r="NCD752" s="479"/>
      <c r="NCE752" s="479"/>
      <c r="NCF752" s="479"/>
      <c r="NCG752" s="479"/>
      <c r="NCH752" s="479"/>
      <c r="NCI752" s="479"/>
      <c r="NCJ752" s="479"/>
      <c r="NCK752" s="479"/>
      <c r="NCL752" s="479"/>
      <c r="NCM752" s="479"/>
      <c r="NCN752" s="479"/>
      <c r="NCO752" s="479"/>
      <c r="NCP752" s="479"/>
      <c r="NCQ752" s="479"/>
      <c r="NCR752" s="479"/>
      <c r="NCS752" s="479"/>
      <c r="NCT752" s="479"/>
      <c r="NCU752" s="479"/>
      <c r="NCV752" s="479"/>
      <c r="NCW752" s="479"/>
      <c r="NCX752" s="479"/>
      <c r="NCY752" s="479"/>
      <c r="NCZ752" s="479"/>
      <c r="NDA752" s="479"/>
      <c r="NDB752" s="479"/>
      <c r="NDC752" s="479"/>
      <c r="NDD752" s="479"/>
      <c r="NDE752" s="479"/>
      <c r="NDF752" s="479"/>
      <c r="NDG752" s="479"/>
      <c r="NDH752" s="479"/>
      <c r="NDI752" s="479"/>
      <c r="NDJ752" s="479"/>
      <c r="NDK752" s="479"/>
      <c r="NDL752" s="479"/>
      <c r="NDM752" s="479"/>
      <c r="NDN752" s="479"/>
      <c r="NDO752" s="479"/>
      <c r="NDP752" s="479"/>
      <c r="NDQ752" s="479"/>
      <c r="NDR752" s="479"/>
      <c r="NDS752" s="479"/>
      <c r="NDT752" s="479"/>
      <c r="NDU752" s="479"/>
      <c r="NDV752" s="479"/>
      <c r="NDW752" s="479"/>
      <c r="NDX752" s="479"/>
      <c r="NDY752" s="479"/>
      <c r="NDZ752" s="479"/>
      <c r="NEA752" s="479"/>
      <c r="NEB752" s="479"/>
      <c r="NEC752" s="479"/>
      <c r="NED752" s="479"/>
      <c r="NEE752" s="479"/>
      <c r="NEF752" s="479"/>
      <c r="NEG752" s="479"/>
      <c r="NEH752" s="479"/>
      <c r="NEI752" s="479"/>
      <c r="NEJ752" s="479"/>
      <c r="NEK752" s="479"/>
      <c r="NEL752" s="479"/>
      <c r="NEM752" s="479"/>
      <c r="NEN752" s="479"/>
      <c r="NEO752" s="479"/>
      <c r="NEP752" s="479"/>
      <c r="NEQ752" s="479"/>
      <c r="NER752" s="479"/>
      <c r="NES752" s="479"/>
      <c r="NET752" s="479"/>
      <c r="NEU752" s="479"/>
      <c r="NEV752" s="479"/>
      <c r="NEW752" s="479"/>
      <c r="NEX752" s="479"/>
      <c r="NEY752" s="479"/>
      <c r="NEZ752" s="479"/>
      <c r="NFA752" s="479"/>
      <c r="NFB752" s="479"/>
      <c r="NFC752" s="479"/>
      <c r="NFD752" s="479"/>
      <c r="NFE752" s="479"/>
      <c r="NFF752" s="479"/>
      <c r="NFG752" s="479"/>
      <c r="NFH752" s="479"/>
      <c r="NFI752" s="479"/>
      <c r="NFJ752" s="479"/>
      <c r="NFK752" s="479"/>
      <c r="NFL752" s="479"/>
      <c r="NFM752" s="479"/>
      <c r="NFN752" s="479"/>
      <c r="NFO752" s="479"/>
      <c r="NFP752" s="479"/>
      <c r="NFQ752" s="479"/>
      <c r="NFR752" s="479"/>
      <c r="NFS752" s="479"/>
      <c r="NFT752" s="479"/>
      <c r="NFU752" s="479"/>
      <c r="NFV752" s="479"/>
      <c r="NFW752" s="479"/>
      <c r="NFX752" s="479"/>
      <c r="NFY752" s="479"/>
      <c r="NFZ752" s="479"/>
      <c r="NGA752" s="479"/>
      <c r="NGB752" s="479"/>
      <c r="NGC752" s="479"/>
      <c r="NGD752" s="479"/>
      <c r="NGE752" s="479"/>
      <c r="NGF752" s="479"/>
      <c r="NGG752" s="479"/>
      <c r="NGH752" s="479"/>
      <c r="NGI752" s="479"/>
      <c r="NGJ752" s="479"/>
      <c r="NGK752" s="479"/>
      <c r="NGL752" s="479"/>
      <c r="NGM752" s="479"/>
      <c r="NGN752" s="479"/>
      <c r="NGO752" s="479"/>
      <c r="NGP752" s="479"/>
      <c r="NGQ752" s="479"/>
      <c r="NGR752" s="479"/>
      <c r="NGS752" s="479"/>
      <c r="NGT752" s="479"/>
      <c r="NGU752" s="479"/>
      <c r="NGV752" s="479"/>
      <c r="NGW752" s="479"/>
      <c r="NGX752" s="479"/>
      <c r="NGY752" s="479"/>
      <c r="NGZ752" s="479"/>
      <c r="NHA752" s="479"/>
      <c r="NHB752" s="479"/>
      <c r="NHC752" s="479"/>
      <c r="NHD752" s="479"/>
      <c r="NHE752" s="479"/>
      <c r="NHF752" s="479"/>
      <c r="NHG752" s="479"/>
      <c r="NHH752" s="479"/>
      <c r="NHI752" s="479"/>
      <c r="NHJ752" s="479"/>
      <c r="NHK752" s="479"/>
      <c r="NHL752" s="479"/>
      <c r="NHM752" s="479"/>
      <c r="NHN752" s="479"/>
      <c r="NHO752" s="479"/>
      <c r="NHP752" s="479"/>
      <c r="NHQ752" s="479"/>
      <c r="NHR752" s="479"/>
      <c r="NHS752" s="479"/>
      <c r="NHT752" s="479"/>
      <c r="NHU752" s="479"/>
      <c r="NHV752" s="479"/>
      <c r="NHW752" s="479"/>
      <c r="NHX752" s="479"/>
      <c r="NHY752" s="479"/>
      <c r="NHZ752" s="479"/>
      <c r="NIA752" s="479"/>
      <c r="NIB752" s="479"/>
      <c r="NIC752" s="479"/>
      <c r="NID752" s="479"/>
      <c r="NIE752" s="479"/>
      <c r="NIF752" s="479"/>
      <c r="NIG752" s="479"/>
      <c r="NIH752" s="479"/>
      <c r="NII752" s="479"/>
      <c r="NIJ752" s="479"/>
      <c r="NIK752" s="479"/>
      <c r="NIL752" s="479"/>
      <c r="NIM752" s="479"/>
      <c r="NIN752" s="479"/>
      <c r="NIO752" s="479"/>
      <c r="NIP752" s="479"/>
      <c r="NIQ752" s="479"/>
      <c r="NIR752" s="479"/>
      <c r="NIS752" s="479"/>
      <c r="NIT752" s="479"/>
      <c r="NIU752" s="479"/>
      <c r="NIV752" s="479"/>
      <c r="NIW752" s="479"/>
      <c r="NIX752" s="479"/>
      <c r="NIY752" s="479"/>
      <c r="NIZ752" s="479"/>
      <c r="NJA752" s="479"/>
      <c r="NJB752" s="479"/>
      <c r="NJC752" s="479"/>
      <c r="NJD752" s="479"/>
      <c r="NJE752" s="479"/>
      <c r="NJF752" s="479"/>
      <c r="NJG752" s="479"/>
      <c r="NJH752" s="479"/>
      <c r="NJI752" s="479"/>
      <c r="NJJ752" s="479"/>
      <c r="NJK752" s="479"/>
      <c r="NJL752" s="479"/>
      <c r="NJM752" s="479"/>
      <c r="NJN752" s="479"/>
      <c r="NJO752" s="479"/>
      <c r="NJP752" s="479"/>
      <c r="NJQ752" s="479"/>
      <c r="NJR752" s="479"/>
      <c r="NJS752" s="479"/>
      <c r="NJT752" s="479"/>
      <c r="NJU752" s="479"/>
      <c r="NJV752" s="479"/>
      <c r="NJW752" s="479"/>
      <c r="NJX752" s="479"/>
      <c r="NJY752" s="479"/>
      <c r="NJZ752" s="479"/>
      <c r="NKA752" s="479"/>
      <c r="NKB752" s="479"/>
      <c r="NKC752" s="479"/>
      <c r="NKD752" s="479"/>
      <c r="NKE752" s="479"/>
      <c r="NKF752" s="479"/>
      <c r="NKG752" s="479"/>
      <c r="NKH752" s="479"/>
      <c r="NKI752" s="479"/>
      <c r="NKJ752" s="479"/>
      <c r="NKK752" s="479"/>
      <c r="NKL752" s="479"/>
      <c r="NKM752" s="479"/>
      <c r="NKN752" s="479"/>
      <c r="NKO752" s="479"/>
      <c r="NKP752" s="479"/>
      <c r="NKQ752" s="479"/>
      <c r="NKR752" s="479"/>
      <c r="NKS752" s="479"/>
      <c r="NKT752" s="479"/>
      <c r="NKU752" s="479"/>
      <c r="NKV752" s="479"/>
      <c r="NKW752" s="479"/>
      <c r="NKX752" s="479"/>
      <c r="NKY752" s="479"/>
      <c r="NKZ752" s="479"/>
      <c r="NLA752" s="479"/>
      <c r="NLB752" s="479"/>
      <c r="NLC752" s="479"/>
      <c r="NLD752" s="479"/>
      <c r="NLE752" s="479"/>
      <c r="NLF752" s="479"/>
      <c r="NLG752" s="479"/>
      <c r="NLH752" s="479"/>
      <c r="NLI752" s="479"/>
      <c r="NLJ752" s="479"/>
      <c r="NLK752" s="479"/>
      <c r="NLL752" s="479"/>
      <c r="NLM752" s="479"/>
      <c r="NLN752" s="479"/>
      <c r="NLO752" s="479"/>
      <c r="NLP752" s="479"/>
      <c r="NLQ752" s="479"/>
      <c r="NLR752" s="479"/>
      <c r="NLS752" s="479"/>
      <c r="NLT752" s="479"/>
      <c r="NLU752" s="479"/>
      <c r="NLV752" s="479"/>
      <c r="NLW752" s="479"/>
      <c r="NLX752" s="479"/>
      <c r="NLY752" s="479"/>
      <c r="NLZ752" s="479"/>
      <c r="NMA752" s="479"/>
      <c r="NMB752" s="479"/>
      <c r="NMC752" s="479"/>
      <c r="NMD752" s="479"/>
      <c r="NME752" s="479"/>
      <c r="NMF752" s="479"/>
      <c r="NMG752" s="479"/>
      <c r="NMH752" s="479"/>
      <c r="NMI752" s="479"/>
      <c r="NMJ752" s="479"/>
      <c r="NMK752" s="479"/>
      <c r="NML752" s="479"/>
      <c r="NMM752" s="479"/>
      <c r="NMN752" s="479"/>
      <c r="NMO752" s="479"/>
      <c r="NMP752" s="479"/>
      <c r="NMQ752" s="479"/>
      <c r="NMR752" s="479"/>
      <c r="NMS752" s="479"/>
      <c r="NMT752" s="479"/>
      <c r="NMU752" s="479"/>
      <c r="NMV752" s="479"/>
      <c r="NMW752" s="479"/>
      <c r="NMX752" s="479"/>
      <c r="NMY752" s="479"/>
      <c r="NMZ752" s="479"/>
      <c r="NNA752" s="479"/>
      <c r="NNB752" s="479"/>
      <c r="NNC752" s="479"/>
      <c r="NND752" s="479"/>
      <c r="NNE752" s="479"/>
      <c r="NNF752" s="479"/>
      <c r="NNG752" s="479"/>
      <c r="NNH752" s="479"/>
      <c r="NNI752" s="479"/>
      <c r="NNJ752" s="479"/>
      <c r="NNK752" s="479"/>
      <c r="NNL752" s="479"/>
      <c r="NNM752" s="479"/>
      <c r="NNN752" s="479"/>
      <c r="NNO752" s="479"/>
      <c r="NNP752" s="479"/>
      <c r="NNQ752" s="479"/>
      <c r="NNR752" s="479"/>
      <c r="NNS752" s="479"/>
      <c r="NNT752" s="479"/>
      <c r="NNU752" s="479"/>
      <c r="NNV752" s="479"/>
      <c r="NNW752" s="479"/>
      <c r="NNX752" s="479"/>
      <c r="NNY752" s="479"/>
      <c r="NNZ752" s="479"/>
      <c r="NOA752" s="479"/>
      <c r="NOB752" s="479"/>
      <c r="NOC752" s="479"/>
      <c r="NOD752" s="479"/>
      <c r="NOE752" s="479"/>
      <c r="NOF752" s="479"/>
      <c r="NOG752" s="479"/>
      <c r="NOH752" s="479"/>
      <c r="NOI752" s="479"/>
      <c r="NOJ752" s="479"/>
      <c r="NOK752" s="479"/>
      <c r="NOL752" s="479"/>
      <c r="NOM752" s="479"/>
      <c r="NON752" s="479"/>
      <c r="NOO752" s="479"/>
      <c r="NOP752" s="479"/>
      <c r="NOQ752" s="479"/>
      <c r="NOR752" s="479"/>
      <c r="NOS752" s="479"/>
      <c r="NOT752" s="479"/>
      <c r="NOU752" s="479"/>
      <c r="NOV752" s="479"/>
      <c r="NOW752" s="479"/>
      <c r="NOX752" s="479"/>
      <c r="NOY752" s="479"/>
      <c r="NOZ752" s="479"/>
      <c r="NPA752" s="479"/>
      <c r="NPB752" s="479"/>
      <c r="NPC752" s="479"/>
      <c r="NPD752" s="479"/>
      <c r="NPE752" s="479"/>
      <c r="NPF752" s="479"/>
      <c r="NPG752" s="479"/>
      <c r="NPH752" s="479"/>
      <c r="NPI752" s="479"/>
      <c r="NPJ752" s="479"/>
      <c r="NPK752" s="479"/>
      <c r="NPL752" s="479"/>
      <c r="NPM752" s="479"/>
      <c r="NPN752" s="479"/>
      <c r="NPO752" s="479"/>
      <c r="NPP752" s="479"/>
      <c r="NPQ752" s="479"/>
      <c r="NPR752" s="479"/>
      <c r="NPS752" s="479"/>
      <c r="NPT752" s="479"/>
      <c r="NPU752" s="479"/>
      <c r="NPV752" s="479"/>
      <c r="NPW752" s="479"/>
      <c r="NPX752" s="479"/>
      <c r="NPY752" s="479"/>
      <c r="NPZ752" s="479"/>
      <c r="NQA752" s="479"/>
      <c r="NQB752" s="479"/>
      <c r="NQC752" s="479"/>
      <c r="NQD752" s="479"/>
      <c r="NQE752" s="479"/>
      <c r="NQF752" s="479"/>
      <c r="NQG752" s="479"/>
      <c r="NQH752" s="479"/>
      <c r="NQI752" s="479"/>
      <c r="NQJ752" s="479"/>
      <c r="NQK752" s="479"/>
      <c r="NQL752" s="479"/>
      <c r="NQM752" s="479"/>
      <c r="NQN752" s="479"/>
      <c r="NQO752" s="479"/>
      <c r="NQP752" s="479"/>
      <c r="NQQ752" s="479"/>
      <c r="NQR752" s="479"/>
      <c r="NQS752" s="479"/>
      <c r="NQT752" s="479"/>
      <c r="NQU752" s="479"/>
      <c r="NQV752" s="479"/>
      <c r="NQW752" s="479"/>
      <c r="NQX752" s="479"/>
      <c r="NQY752" s="479"/>
      <c r="NQZ752" s="479"/>
      <c r="NRA752" s="479"/>
      <c r="NRB752" s="479"/>
      <c r="NRC752" s="479"/>
      <c r="NRD752" s="479"/>
      <c r="NRE752" s="479"/>
      <c r="NRF752" s="479"/>
      <c r="NRG752" s="479"/>
      <c r="NRH752" s="479"/>
      <c r="NRI752" s="479"/>
      <c r="NRJ752" s="479"/>
      <c r="NRK752" s="479"/>
      <c r="NRL752" s="479"/>
      <c r="NRM752" s="479"/>
      <c r="NRN752" s="479"/>
      <c r="NRO752" s="479"/>
      <c r="NRP752" s="479"/>
      <c r="NRQ752" s="479"/>
      <c r="NRR752" s="479"/>
      <c r="NRS752" s="479"/>
      <c r="NRT752" s="479"/>
      <c r="NRU752" s="479"/>
      <c r="NRV752" s="479"/>
      <c r="NRW752" s="479"/>
      <c r="NRX752" s="479"/>
      <c r="NRY752" s="479"/>
      <c r="NRZ752" s="479"/>
      <c r="NSA752" s="479"/>
      <c r="NSB752" s="479"/>
      <c r="NSC752" s="479"/>
      <c r="NSD752" s="479"/>
      <c r="NSE752" s="479"/>
      <c r="NSF752" s="479"/>
      <c r="NSG752" s="479"/>
      <c r="NSH752" s="479"/>
      <c r="NSI752" s="479"/>
      <c r="NSJ752" s="479"/>
      <c r="NSK752" s="479"/>
      <c r="NSL752" s="479"/>
      <c r="NSM752" s="479"/>
      <c r="NSN752" s="479"/>
      <c r="NSO752" s="479"/>
      <c r="NSP752" s="479"/>
      <c r="NSQ752" s="479"/>
      <c r="NSR752" s="479"/>
      <c r="NSS752" s="479"/>
      <c r="NST752" s="479"/>
      <c r="NSU752" s="479"/>
      <c r="NSV752" s="479"/>
      <c r="NSW752" s="479"/>
      <c r="NSX752" s="479"/>
      <c r="NSY752" s="479"/>
      <c r="NSZ752" s="479"/>
      <c r="NTA752" s="479"/>
      <c r="NTB752" s="479"/>
      <c r="NTC752" s="479"/>
      <c r="NTD752" s="479"/>
      <c r="NTE752" s="479"/>
      <c r="NTF752" s="479"/>
      <c r="NTG752" s="479"/>
      <c r="NTH752" s="479"/>
      <c r="NTI752" s="479"/>
      <c r="NTJ752" s="479"/>
      <c r="NTK752" s="479"/>
      <c r="NTL752" s="479"/>
      <c r="NTM752" s="479"/>
      <c r="NTN752" s="479"/>
      <c r="NTO752" s="479"/>
      <c r="NTP752" s="479"/>
      <c r="NTQ752" s="479"/>
      <c r="NTR752" s="479"/>
      <c r="NTS752" s="479"/>
      <c r="NTT752" s="479"/>
      <c r="NTU752" s="479"/>
      <c r="NTV752" s="479"/>
      <c r="NTW752" s="479"/>
      <c r="NTX752" s="479"/>
      <c r="NTY752" s="479"/>
      <c r="NTZ752" s="479"/>
      <c r="NUA752" s="479"/>
      <c r="NUB752" s="479"/>
      <c r="NUC752" s="479"/>
      <c r="NUD752" s="479"/>
      <c r="NUE752" s="479"/>
      <c r="NUF752" s="479"/>
      <c r="NUG752" s="479"/>
      <c r="NUH752" s="479"/>
      <c r="NUI752" s="479"/>
      <c r="NUJ752" s="479"/>
      <c r="NUK752" s="479"/>
      <c r="NUL752" s="479"/>
      <c r="NUM752" s="479"/>
      <c r="NUN752" s="479"/>
      <c r="NUO752" s="479"/>
      <c r="NUP752" s="479"/>
      <c r="NUQ752" s="479"/>
      <c r="NUR752" s="479"/>
      <c r="NUS752" s="479"/>
      <c r="NUT752" s="479"/>
      <c r="NUU752" s="479"/>
      <c r="NUV752" s="479"/>
      <c r="NUW752" s="479"/>
      <c r="NUX752" s="479"/>
      <c r="NUY752" s="479"/>
      <c r="NUZ752" s="479"/>
      <c r="NVA752" s="479"/>
      <c r="NVB752" s="479"/>
      <c r="NVC752" s="479"/>
      <c r="NVD752" s="479"/>
      <c r="NVE752" s="479"/>
      <c r="NVF752" s="479"/>
      <c r="NVG752" s="479"/>
      <c r="NVH752" s="479"/>
      <c r="NVI752" s="479"/>
      <c r="NVJ752" s="479"/>
      <c r="NVK752" s="479"/>
      <c r="NVL752" s="479"/>
      <c r="NVM752" s="479"/>
      <c r="NVN752" s="479"/>
      <c r="NVO752" s="479"/>
      <c r="NVP752" s="479"/>
      <c r="NVQ752" s="479"/>
      <c r="NVR752" s="479"/>
      <c r="NVS752" s="479"/>
      <c r="NVT752" s="479"/>
      <c r="NVU752" s="479"/>
      <c r="NVV752" s="479"/>
      <c r="NVW752" s="479"/>
      <c r="NVX752" s="479"/>
      <c r="NVY752" s="479"/>
      <c r="NVZ752" s="479"/>
      <c r="NWA752" s="479"/>
      <c r="NWB752" s="479"/>
      <c r="NWC752" s="479"/>
      <c r="NWD752" s="479"/>
      <c r="NWE752" s="479"/>
      <c r="NWF752" s="479"/>
      <c r="NWG752" s="479"/>
      <c r="NWH752" s="479"/>
      <c r="NWI752" s="479"/>
      <c r="NWJ752" s="479"/>
      <c r="NWK752" s="479"/>
      <c r="NWL752" s="479"/>
      <c r="NWM752" s="479"/>
      <c r="NWN752" s="479"/>
      <c r="NWO752" s="479"/>
      <c r="NWP752" s="479"/>
      <c r="NWQ752" s="479"/>
      <c r="NWR752" s="479"/>
      <c r="NWS752" s="479"/>
      <c r="NWT752" s="479"/>
      <c r="NWU752" s="479"/>
      <c r="NWV752" s="479"/>
      <c r="NWW752" s="479"/>
      <c r="NWX752" s="479"/>
      <c r="NWY752" s="479"/>
      <c r="NWZ752" s="479"/>
      <c r="NXA752" s="479"/>
      <c r="NXB752" s="479"/>
      <c r="NXC752" s="479"/>
      <c r="NXD752" s="479"/>
      <c r="NXE752" s="479"/>
      <c r="NXF752" s="479"/>
      <c r="NXG752" s="479"/>
      <c r="NXH752" s="479"/>
      <c r="NXI752" s="479"/>
      <c r="NXJ752" s="479"/>
      <c r="NXK752" s="479"/>
      <c r="NXL752" s="479"/>
      <c r="NXM752" s="479"/>
      <c r="NXN752" s="479"/>
      <c r="NXO752" s="479"/>
      <c r="NXP752" s="479"/>
      <c r="NXQ752" s="479"/>
      <c r="NXR752" s="479"/>
      <c r="NXS752" s="479"/>
      <c r="NXT752" s="479"/>
      <c r="NXU752" s="479"/>
      <c r="NXV752" s="479"/>
      <c r="NXW752" s="479"/>
      <c r="NXX752" s="479"/>
      <c r="NXY752" s="479"/>
      <c r="NXZ752" s="479"/>
      <c r="NYA752" s="479"/>
      <c r="NYB752" s="479"/>
      <c r="NYC752" s="479"/>
      <c r="NYD752" s="479"/>
      <c r="NYE752" s="479"/>
      <c r="NYF752" s="479"/>
      <c r="NYG752" s="479"/>
      <c r="NYH752" s="479"/>
      <c r="NYI752" s="479"/>
      <c r="NYJ752" s="479"/>
      <c r="NYK752" s="479"/>
      <c r="NYL752" s="479"/>
      <c r="NYM752" s="479"/>
      <c r="NYN752" s="479"/>
      <c r="NYO752" s="479"/>
      <c r="NYP752" s="479"/>
      <c r="NYQ752" s="479"/>
      <c r="NYR752" s="479"/>
      <c r="NYS752" s="479"/>
      <c r="NYT752" s="479"/>
      <c r="NYU752" s="479"/>
      <c r="NYV752" s="479"/>
      <c r="NYW752" s="479"/>
      <c r="NYX752" s="479"/>
      <c r="NYY752" s="479"/>
      <c r="NYZ752" s="479"/>
      <c r="NZA752" s="479"/>
      <c r="NZB752" s="479"/>
      <c r="NZC752" s="479"/>
      <c r="NZD752" s="479"/>
      <c r="NZE752" s="479"/>
      <c r="NZF752" s="479"/>
      <c r="NZG752" s="479"/>
      <c r="NZH752" s="479"/>
      <c r="NZI752" s="479"/>
      <c r="NZJ752" s="479"/>
      <c r="NZK752" s="479"/>
      <c r="NZL752" s="479"/>
      <c r="NZM752" s="479"/>
      <c r="NZN752" s="479"/>
      <c r="NZO752" s="479"/>
      <c r="NZP752" s="479"/>
      <c r="NZQ752" s="479"/>
      <c r="NZR752" s="479"/>
      <c r="NZS752" s="479"/>
      <c r="NZT752" s="479"/>
      <c r="NZU752" s="479"/>
      <c r="NZV752" s="479"/>
      <c r="NZW752" s="479"/>
      <c r="NZX752" s="479"/>
      <c r="NZY752" s="479"/>
      <c r="NZZ752" s="479"/>
      <c r="OAA752" s="479"/>
      <c r="OAB752" s="479"/>
      <c r="OAC752" s="479"/>
      <c r="OAD752" s="479"/>
      <c r="OAE752" s="479"/>
      <c r="OAF752" s="479"/>
      <c r="OAG752" s="479"/>
      <c r="OAH752" s="479"/>
      <c r="OAI752" s="479"/>
      <c r="OAJ752" s="479"/>
      <c r="OAK752" s="479"/>
      <c r="OAL752" s="479"/>
      <c r="OAM752" s="479"/>
      <c r="OAN752" s="479"/>
      <c r="OAO752" s="479"/>
      <c r="OAP752" s="479"/>
      <c r="OAQ752" s="479"/>
      <c r="OAR752" s="479"/>
      <c r="OAS752" s="479"/>
      <c r="OAT752" s="479"/>
      <c r="OAU752" s="479"/>
      <c r="OAV752" s="479"/>
      <c r="OAW752" s="479"/>
      <c r="OAX752" s="479"/>
      <c r="OAY752" s="479"/>
      <c r="OAZ752" s="479"/>
      <c r="OBA752" s="479"/>
      <c r="OBB752" s="479"/>
      <c r="OBC752" s="479"/>
      <c r="OBD752" s="479"/>
      <c r="OBE752" s="479"/>
      <c r="OBF752" s="479"/>
      <c r="OBG752" s="479"/>
      <c r="OBH752" s="479"/>
      <c r="OBI752" s="479"/>
      <c r="OBJ752" s="479"/>
      <c r="OBK752" s="479"/>
      <c r="OBL752" s="479"/>
      <c r="OBM752" s="479"/>
      <c r="OBN752" s="479"/>
      <c r="OBO752" s="479"/>
      <c r="OBP752" s="479"/>
      <c r="OBQ752" s="479"/>
      <c r="OBR752" s="479"/>
      <c r="OBS752" s="479"/>
      <c r="OBT752" s="479"/>
      <c r="OBU752" s="479"/>
      <c r="OBV752" s="479"/>
      <c r="OBW752" s="479"/>
      <c r="OBX752" s="479"/>
      <c r="OBY752" s="479"/>
      <c r="OBZ752" s="479"/>
      <c r="OCA752" s="479"/>
      <c r="OCB752" s="479"/>
      <c r="OCC752" s="479"/>
      <c r="OCD752" s="479"/>
      <c r="OCE752" s="479"/>
      <c r="OCF752" s="479"/>
      <c r="OCG752" s="479"/>
      <c r="OCH752" s="479"/>
      <c r="OCI752" s="479"/>
      <c r="OCJ752" s="479"/>
      <c r="OCK752" s="479"/>
      <c r="OCL752" s="479"/>
      <c r="OCM752" s="479"/>
      <c r="OCN752" s="479"/>
      <c r="OCO752" s="479"/>
      <c r="OCP752" s="479"/>
      <c r="OCQ752" s="479"/>
      <c r="OCR752" s="479"/>
      <c r="OCS752" s="479"/>
      <c r="OCT752" s="479"/>
      <c r="OCU752" s="479"/>
      <c r="OCV752" s="479"/>
      <c r="OCW752" s="479"/>
      <c r="OCX752" s="479"/>
      <c r="OCY752" s="479"/>
      <c r="OCZ752" s="479"/>
      <c r="ODA752" s="479"/>
      <c r="ODB752" s="479"/>
      <c r="ODC752" s="479"/>
      <c r="ODD752" s="479"/>
      <c r="ODE752" s="479"/>
      <c r="ODF752" s="479"/>
      <c r="ODG752" s="479"/>
      <c r="ODH752" s="479"/>
      <c r="ODI752" s="479"/>
      <c r="ODJ752" s="479"/>
      <c r="ODK752" s="479"/>
      <c r="ODL752" s="479"/>
      <c r="ODM752" s="479"/>
      <c r="ODN752" s="479"/>
      <c r="ODO752" s="479"/>
      <c r="ODP752" s="479"/>
      <c r="ODQ752" s="479"/>
      <c r="ODR752" s="479"/>
      <c r="ODS752" s="479"/>
      <c r="ODT752" s="479"/>
      <c r="ODU752" s="479"/>
      <c r="ODV752" s="479"/>
      <c r="ODW752" s="479"/>
      <c r="ODX752" s="479"/>
      <c r="ODY752" s="479"/>
      <c r="ODZ752" s="479"/>
      <c r="OEA752" s="479"/>
      <c r="OEB752" s="479"/>
      <c r="OEC752" s="479"/>
      <c r="OED752" s="479"/>
      <c r="OEE752" s="479"/>
      <c r="OEF752" s="479"/>
      <c r="OEG752" s="479"/>
      <c r="OEH752" s="479"/>
      <c r="OEI752" s="479"/>
      <c r="OEJ752" s="479"/>
      <c r="OEK752" s="479"/>
      <c r="OEL752" s="479"/>
      <c r="OEM752" s="479"/>
      <c r="OEN752" s="479"/>
      <c r="OEO752" s="479"/>
      <c r="OEP752" s="479"/>
      <c r="OEQ752" s="479"/>
      <c r="OER752" s="479"/>
      <c r="OES752" s="479"/>
      <c r="OET752" s="479"/>
      <c r="OEU752" s="479"/>
      <c r="OEV752" s="479"/>
      <c r="OEW752" s="479"/>
      <c r="OEX752" s="479"/>
      <c r="OEY752" s="479"/>
      <c r="OEZ752" s="479"/>
      <c r="OFA752" s="479"/>
      <c r="OFB752" s="479"/>
      <c r="OFC752" s="479"/>
      <c r="OFD752" s="479"/>
      <c r="OFE752" s="479"/>
      <c r="OFF752" s="479"/>
      <c r="OFG752" s="479"/>
      <c r="OFH752" s="479"/>
      <c r="OFI752" s="479"/>
      <c r="OFJ752" s="479"/>
      <c r="OFK752" s="479"/>
      <c r="OFL752" s="479"/>
      <c r="OFM752" s="479"/>
      <c r="OFN752" s="479"/>
      <c r="OFO752" s="479"/>
      <c r="OFP752" s="479"/>
      <c r="OFQ752" s="479"/>
      <c r="OFR752" s="479"/>
      <c r="OFS752" s="479"/>
      <c r="OFT752" s="479"/>
      <c r="OFU752" s="479"/>
      <c r="OFV752" s="479"/>
      <c r="OFW752" s="479"/>
      <c r="OFX752" s="479"/>
      <c r="OFY752" s="479"/>
      <c r="OFZ752" s="479"/>
      <c r="OGA752" s="479"/>
      <c r="OGB752" s="479"/>
      <c r="OGC752" s="479"/>
      <c r="OGD752" s="479"/>
      <c r="OGE752" s="479"/>
      <c r="OGF752" s="479"/>
      <c r="OGG752" s="479"/>
      <c r="OGH752" s="479"/>
      <c r="OGI752" s="479"/>
      <c r="OGJ752" s="479"/>
      <c r="OGK752" s="479"/>
      <c r="OGL752" s="479"/>
      <c r="OGM752" s="479"/>
      <c r="OGN752" s="479"/>
      <c r="OGO752" s="479"/>
      <c r="OGP752" s="479"/>
      <c r="OGQ752" s="479"/>
      <c r="OGR752" s="479"/>
      <c r="OGS752" s="479"/>
      <c r="OGT752" s="479"/>
      <c r="OGU752" s="479"/>
      <c r="OGV752" s="479"/>
      <c r="OGW752" s="479"/>
      <c r="OGX752" s="479"/>
      <c r="OGY752" s="479"/>
      <c r="OGZ752" s="479"/>
      <c r="OHA752" s="479"/>
      <c r="OHB752" s="479"/>
      <c r="OHC752" s="479"/>
      <c r="OHD752" s="479"/>
      <c r="OHE752" s="479"/>
      <c r="OHF752" s="479"/>
      <c r="OHG752" s="479"/>
      <c r="OHH752" s="479"/>
      <c r="OHI752" s="479"/>
      <c r="OHJ752" s="479"/>
      <c r="OHK752" s="479"/>
      <c r="OHL752" s="479"/>
      <c r="OHM752" s="479"/>
      <c r="OHN752" s="479"/>
      <c r="OHO752" s="479"/>
      <c r="OHP752" s="479"/>
      <c r="OHQ752" s="479"/>
      <c r="OHR752" s="479"/>
      <c r="OHS752" s="479"/>
      <c r="OHT752" s="479"/>
      <c r="OHU752" s="479"/>
      <c r="OHV752" s="479"/>
      <c r="OHW752" s="479"/>
      <c r="OHX752" s="479"/>
      <c r="OHY752" s="479"/>
      <c r="OHZ752" s="479"/>
      <c r="OIA752" s="479"/>
      <c r="OIB752" s="479"/>
      <c r="OIC752" s="479"/>
      <c r="OID752" s="479"/>
      <c r="OIE752" s="479"/>
      <c r="OIF752" s="479"/>
      <c r="OIG752" s="479"/>
      <c r="OIH752" s="479"/>
      <c r="OII752" s="479"/>
      <c r="OIJ752" s="479"/>
      <c r="OIK752" s="479"/>
      <c r="OIL752" s="479"/>
      <c r="OIM752" s="479"/>
      <c r="OIN752" s="479"/>
      <c r="OIO752" s="479"/>
      <c r="OIP752" s="479"/>
      <c r="OIQ752" s="479"/>
      <c r="OIR752" s="479"/>
      <c r="OIS752" s="479"/>
      <c r="OIT752" s="479"/>
      <c r="OIU752" s="479"/>
      <c r="OIV752" s="479"/>
      <c r="OIW752" s="479"/>
      <c r="OIX752" s="479"/>
      <c r="OIY752" s="479"/>
      <c r="OIZ752" s="479"/>
      <c r="OJA752" s="479"/>
      <c r="OJB752" s="479"/>
      <c r="OJC752" s="479"/>
      <c r="OJD752" s="479"/>
      <c r="OJE752" s="479"/>
      <c r="OJF752" s="479"/>
      <c r="OJG752" s="479"/>
      <c r="OJH752" s="479"/>
      <c r="OJI752" s="479"/>
      <c r="OJJ752" s="479"/>
      <c r="OJK752" s="479"/>
      <c r="OJL752" s="479"/>
      <c r="OJM752" s="479"/>
      <c r="OJN752" s="479"/>
      <c r="OJO752" s="479"/>
      <c r="OJP752" s="479"/>
      <c r="OJQ752" s="479"/>
      <c r="OJR752" s="479"/>
      <c r="OJS752" s="479"/>
      <c r="OJT752" s="479"/>
      <c r="OJU752" s="479"/>
      <c r="OJV752" s="479"/>
      <c r="OJW752" s="479"/>
      <c r="OJX752" s="479"/>
      <c r="OJY752" s="479"/>
      <c r="OJZ752" s="479"/>
      <c r="OKA752" s="479"/>
      <c r="OKB752" s="479"/>
      <c r="OKC752" s="479"/>
      <c r="OKD752" s="479"/>
      <c r="OKE752" s="479"/>
      <c r="OKF752" s="479"/>
      <c r="OKG752" s="479"/>
      <c r="OKH752" s="479"/>
      <c r="OKI752" s="479"/>
      <c r="OKJ752" s="479"/>
      <c r="OKK752" s="479"/>
      <c r="OKL752" s="479"/>
      <c r="OKM752" s="479"/>
      <c r="OKN752" s="479"/>
      <c r="OKO752" s="479"/>
      <c r="OKP752" s="479"/>
      <c r="OKQ752" s="479"/>
      <c r="OKR752" s="479"/>
      <c r="OKS752" s="479"/>
      <c r="OKT752" s="479"/>
      <c r="OKU752" s="479"/>
      <c r="OKV752" s="479"/>
      <c r="OKW752" s="479"/>
      <c r="OKX752" s="479"/>
      <c r="OKY752" s="479"/>
      <c r="OKZ752" s="479"/>
      <c r="OLA752" s="479"/>
      <c r="OLB752" s="479"/>
      <c r="OLC752" s="479"/>
      <c r="OLD752" s="479"/>
      <c r="OLE752" s="479"/>
      <c r="OLF752" s="479"/>
      <c r="OLG752" s="479"/>
      <c r="OLH752" s="479"/>
      <c r="OLI752" s="479"/>
      <c r="OLJ752" s="479"/>
      <c r="OLK752" s="479"/>
      <c r="OLL752" s="479"/>
      <c r="OLM752" s="479"/>
      <c r="OLN752" s="479"/>
      <c r="OLO752" s="479"/>
      <c r="OLP752" s="479"/>
      <c r="OLQ752" s="479"/>
      <c r="OLR752" s="479"/>
      <c r="OLS752" s="479"/>
      <c r="OLT752" s="479"/>
      <c r="OLU752" s="479"/>
      <c r="OLV752" s="479"/>
      <c r="OLW752" s="479"/>
      <c r="OLX752" s="479"/>
      <c r="OLY752" s="479"/>
      <c r="OLZ752" s="479"/>
      <c r="OMA752" s="479"/>
      <c r="OMB752" s="479"/>
      <c r="OMC752" s="479"/>
      <c r="OMD752" s="479"/>
      <c r="OME752" s="479"/>
      <c r="OMF752" s="479"/>
      <c r="OMG752" s="479"/>
      <c r="OMH752" s="479"/>
      <c r="OMI752" s="479"/>
      <c r="OMJ752" s="479"/>
      <c r="OMK752" s="479"/>
      <c r="OML752" s="479"/>
      <c r="OMM752" s="479"/>
      <c r="OMN752" s="479"/>
      <c r="OMO752" s="479"/>
      <c r="OMP752" s="479"/>
      <c r="OMQ752" s="479"/>
      <c r="OMR752" s="479"/>
      <c r="OMS752" s="479"/>
      <c r="OMT752" s="479"/>
      <c r="OMU752" s="479"/>
      <c r="OMV752" s="479"/>
      <c r="OMW752" s="479"/>
      <c r="OMX752" s="479"/>
      <c r="OMY752" s="479"/>
      <c r="OMZ752" s="479"/>
      <c r="ONA752" s="479"/>
      <c r="ONB752" s="479"/>
      <c r="ONC752" s="479"/>
      <c r="OND752" s="479"/>
      <c r="ONE752" s="479"/>
      <c r="ONF752" s="479"/>
      <c r="ONG752" s="479"/>
      <c r="ONH752" s="479"/>
      <c r="ONI752" s="479"/>
      <c r="ONJ752" s="479"/>
      <c r="ONK752" s="479"/>
      <c r="ONL752" s="479"/>
      <c r="ONM752" s="479"/>
      <c r="ONN752" s="479"/>
      <c r="ONO752" s="479"/>
      <c r="ONP752" s="479"/>
      <c r="ONQ752" s="479"/>
      <c r="ONR752" s="479"/>
      <c r="ONS752" s="479"/>
      <c r="ONT752" s="479"/>
      <c r="ONU752" s="479"/>
      <c r="ONV752" s="479"/>
      <c r="ONW752" s="479"/>
      <c r="ONX752" s="479"/>
      <c r="ONY752" s="479"/>
      <c r="ONZ752" s="479"/>
      <c r="OOA752" s="479"/>
      <c r="OOB752" s="479"/>
      <c r="OOC752" s="479"/>
      <c r="OOD752" s="479"/>
      <c r="OOE752" s="479"/>
      <c r="OOF752" s="479"/>
      <c r="OOG752" s="479"/>
      <c r="OOH752" s="479"/>
      <c r="OOI752" s="479"/>
      <c r="OOJ752" s="479"/>
      <c r="OOK752" s="479"/>
      <c r="OOL752" s="479"/>
      <c r="OOM752" s="479"/>
      <c r="OON752" s="479"/>
      <c r="OOO752" s="479"/>
      <c r="OOP752" s="479"/>
      <c r="OOQ752" s="479"/>
      <c r="OOR752" s="479"/>
      <c r="OOS752" s="479"/>
      <c r="OOT752" s="479"/>
      <c r="OOU752" s="479"/>
      <c r="OOV752" s="479"/>
      <c r="OOW752" s="479"/>
      <c r="OOX752" s="479"/>
      <c r="OOY752" s="479"/>
      <c r="OOZ752" s="479"/>
      <c r="OPA752" s="479"/>
      <c r="OPB752" s="479"/>
      <c r="OPC752" s="479"/>
      <c r="OPD752" s="479"/>
      <c r="OPE752" s="479"/>
      <c r="OPF752" s="479"/>
      <c r="OPG752" s="479"/>
      <c r="OPH752" s="479"/>
      <c r="OPI752" s="479"/>
      <c r="OPJ752" s="479"/>
      <c r="OPK752" s="479"/>
      <c r="OPL752" s="479"/>
      <c r="OPM752" s="479"/>
      <c r="OPN752" s="479"/>
      <c r="OPO752" s="479"/>
      <c r="OPP752" s="479"/>
      <c r="OPQ752" s="479"/>
      <c r="OPR752" s="479"/>
      <c r="OPS752" s="479"/>
      <c r="OPT752" s="479"/>
      <c r="OPU752" s="479"/>
      <c r="OPV752" s="479"/>
      <c r="OPW752" s="479"/>
      <c r="OPX752" s="479"/>
      <c r="OPY752" s="479"/>
      <c r="OPZ752" s="479"/>
      <c r="OQA752" s="479"/>
      <c r="OQB752" s="479"/>
      <c r="OQC752" s="479"/>
      <c r="OQD752" s="479"/>
      <c r="OQE752" s="479"/>
      <c r="OQF752" s="479"/>
      <c r="OQG752" s="479"/>
      <c r="OQH752" s="479"/>
      <c r="OQI752" s="479"/>
      <c r="OQJ752" s="479"/>
      <c r="OQK752" s="479"/>
      <c r="OQL752" s="479"/>
      <c r="OQM752" s="479"/>
      <c r="OQN752" s="479"/>
      <c r="OQO752" s="479"/>
      <c r="OQP752" s="479"/>
      <c r="OQQ752" s="479"/>
      <c r="OQR752" s="479"/>
      <c r="OQS752" s="479"/>
      <c r="OQT752" s="479"/>
      <c r="OQU752" s="479"/>
      <c r="OQV752" s="479"/>
      <c r="OQW752" s="479"/>
      <c r="OQX752" s="479"/>
      <c r="OQY752" s="479"/>
      <c r="OQZ752" s="479"/>
      <c r="ORA752" s="479"/>
      <c r="ORB752" s="479"/>
      <c r="ORC752" s="479"/>
      <c r="ORD752" s="479"/>
      <c r="ORE752" s="479"/>
      <c r="ORF752" s="479"/>
      <c r="ORG752" s="479"/>
      <c r="ORH752" s="479"/>
      <c r="ORI752" s="479"/>
      <c r="ORJ752" s="479"/>
      <c r="ORK752" s="479"/>
      <c r="ORL752" s="479"/>
      <c r="ORM752" s="479"/>
      <c r="ORN752" s="479"/>
      <c r="ORO752" s="479"/>
      <c r="ORP752" s="479"/>
      <c r="ORQ752" s="479"/>
      <c r="ORR752" s="479"/>
      <c r="ORS752" s="479"/>
      <c r="ORT752" s="479"/>
      <c r="ORU752" s="479"/>
      <c r="ORV752" s="479"/>
      <c r="ORW752" s="479"/>
      <c r="ORX752" s="479"/>
      <c r="ORY752" s="479"/>
      <c r="ORZ752" s="479"/>
      <c r="OSA752" s="479"/>
      <c r="OSB752" s="479"/>
      <c r="OSC752" s="479"/>
      <c r="OSD752" s="479"/>
      <c r="OSE752" s="479"/>
      <c r="OSF752" s="479"/>
      <c r="OSG752" s="479"/>
      <c r="OSH752" s="479"/>
      <c r="OSI752" s="479"/>
      <c r="OSJ752" s="479"/>
      <c r="OSK752" s="479"/>
      <c r="OSL752" s="479"/>
      <c r="OSM752" s="479"/>
      <c r="OSN752" s="479"/>
      <c r="OSO752" s="479"/>
      <c r="OSP752" s="479"/>
      <c r="OSQ752" s="479"/>
      <c r="OSR752" s="479"/>
      <c r="OSS752" s="479"/>
      <c r="OST752" s="479"/>
      <c r="OSU752" s="479"/>
      <c r="OSV752" s="479"/>
      <c r="OSW752" s="479"/>
      <c r="OSX752" s="479"/>
      <c r="OSY752" s="479"/>
      <c r="OSZ752" s="479"/>
      <c r="OTA752" s="479"/>
      <c r="OTB752" s="479"/>
      <c r="OTC752" s="479"/>
      <c r="OTD752" s="479"/>
      <c r="OTE752" s="479"/>
      <c r="OTF752" s="479"/>
      <c r="OTG752" s="479"/>
      <c r="OTH752" s="479"/>
      <c r="OTI752" s="479"/>
      <c r="OTJ752" s="479"/>
      <c r="OTK752" s="479"/>
      <c r="OTL752" s="479"/>
      <c r="OTM752" s="479"/>
      <c r="OTN752" s="479"/>
      <c r="OTO752" s="479"/>
      <c r="OTP752" s="479"/>
      <c r="OTQ752" s="479"/>
      <c r="OTR752" s="479"/>
      <c r="OTS752" s="479"/>
      <c r="OTT752" s="479"/>
      <c r="OTU752" s="479"/>
      <c r="OTV752" s="479"/>
      <c r="OTW752" s="479"/>
      <c r="OTX752" s="479"/>
      <c r="OTY752" s="479"/>
      <c r="OTZ752" s="479"/>
      <c r="OUA752" s="479"/>
      <c r="OUB752" s="479"/>
      <c r="OUC752" s="479"/>
      <c r="OUD752" s="479"/>
      <c r="OUE752" s="479"/>
      <c r="OUF752" s="479"/>
      <c r="OUG752" s="479"/>
      <c r="OUH752" s="479"/>
      <c r="OUI752" s="479"/>
      <c r="OUJ752" s="479"/>
      <c r="OUK752" s="479"/>
      <c r="OUL752" s="479"/>
      <c r="OUM752" s="479"/>
      <c r="OUN752" s="479"/>
      <c r="OUO752" s="479"/>
      <c r="OUP752" s="479"/>
      <c r="OUQ752" s="479"/>
      <c r="OUR752" s="479"/>
      <c r="OUS752" s="479"/>
      <c r="OUT752" s="479"/>
      <c r="OUU752" s="479"/>
      <c r="OUV752" s="479"/>
      <c r="OUW752" s="479"/>
      <c r="OUX752" s="479"/>
      <c r="OUY752" s="479"/>
      <c r="OUZ752" s="479"/>
      <c r="OVA752" s="479"/>
      <c r="OVB752" s="479"/>
      <c r="OVC752" s="479"/>
      <c r="OVD752" s="479"/>
      <c r="OVE752" s="479"/>
      <c r="OVF752" s="479"/>
      <c r="OVG752" s="479"/>
      <c r="OVH752" s="479"/>
      <c r="OVI752" s="479"/>
      <c r="OVJ752" s="479"/>
      <c r="OVK752" s="479"/>
      <c r="OVL752" s="479"/>
      <c r="OVM752" s="479"/>
      <c r="OVN752" s="479"/>
      <c r="OVO752" s="479"/>
      <c r="OVP752" s="479"/>
      <c r="OVQ752" s="479"/>
      <c r="OVR752" s="479"/>
      <c r="OVS752" s="479"/>
      <c r="OVT752" s="479"/>
      <c r="OVU752" s="479"/>
      <c r="OVV752" s="479"/>
      <c r="OVW752" s="479"/>
      <c r="OVX752" s="479"/>
      <c r="OVY752" s="479"/>
      <c r="OVZ752" s="479"/>
      <c r="OWA752" s="479"/>
      <c r="OWB752" s="479"/>
      <c r="OWC752" s="479"/>
      <c r="OWD752" s="479"/>
      <c r="OWE752" s="479"/>
      <c r="OWF752" s="479"/>
      <c r="OWG752" s="479"/>
      <c r="OWH752" s="479"/>
      <c r="OWI752" s="479"/>
      <c r="OWJ752" s="479"/>
      <c r="OWK752" s="479"/>
      <c r="OWL752" s="479"/>
      <c r="OWM752" s="479"/>
      <c r="OWN752" s="479"/>
      <c r="OWO752" s="479"/>
      <c r="OWP752" s="479"/>
      <c r="OWQ752" s="479"/>
      <c r="OWR752" s="479"/>
      <c r="OWS752" s="479"/>
      <c r="OWT752" s="479"/>
      <c r="OWU752" s="479"/>
      <c r="OWV752" s="479"/>
      <c r="OWW752" s="479"/>
      <c r="OWX752" s="479"/>
      <c r="OWY752" s="479"/>
      <c r="OWZ752" s="479"/>
      <c r="OXA752" s="479"/>
      <c r="OXB752" s="479"/>
      <c r="OXC752" s="479"/>
      <c r="OXD752" s="479"/>
      <c r="OXE752" s="479"/>
      <c r="OXF752" s="479"/>
      <c r="OXG752" s="479"/>
      <c r="OXH752" s="479"/>
      <c r="OXI752" s="479"/>
      <c r="OXJ752" s="479"/>
      <c r="OXK752" s="479"/>
      <c r="OXL752" s="479"/>
      <c r="OXM752" s="479"/>
      <c r="OXN752" s="479"/>
      <c r="OXO752" s="479"/>
      <c r="OXP752" s="479"/>
      <c r="OXQ752" s="479"/>
      <c r="OXR752" s="479"/>
      <c r="OXS752" s="479"/>
      <c r="OXT752" s="479"/>
      <c r="OXU752" s="479"/>
      <c r="OXV752" s="479"/>
      <c r="OXW752" s="479"/>
      <c r="OXX752" s="479"/>
      <c r="OXY752" s="479"/>
      <c r="OXZ752" s="479"/>
      <c r="OYA752" s="479"/>
      <c r="OYB752" s="479"/>
      <c r="OYC752" s="479"/>
      <c r="OYD752" s="479"/>
      <c r="OYE752" s="479"/>
      <c r="OYF752" s="479"/>
      <c r="OYG752" s="479"/>
      <c r="OYH752" s="479"/>
      <c r="OYI752" s="479"/>
      <c r="OYJ752" s="479"/>
      <c r="OYK752" s="479"/>
      <c r="OYL752" s="479"/>
      <c r="OYM752" s="479"/>
      <c r="OYN752" s="479"/>
      <c r="OYO752" s="479"/>
      <c r="OYP752" s="479"/>
      <c r="OYQ752" s="479"/>
      <c r="OYR752" s="479"/>
      <c r="OYS752" s="479"/>
      <c r="OYT752" s="479"/>
      <c r="OYU752" s="479"/>
      <c r="OYV752" s="479"/>
      <c r="OYW752" s="479"/>
      <c r="OYX752" s="479"/>
      <c r="OYY752" s="479"/>
      <c r="OYZ752" s="479"/>
      <c r="OZA752" s="479"/>
      <c r="OZB752" s="479"/>
      <c r="OZC752" s="479"/>
      <c r="OZD752" s="479"/>
      <c r="OZE752" s="479"/>
      <c r="OZF752" s="479"/>
      <c r="OZG752" s="479"/>
      <c r="OZH752" s="479"/>
      <c r="OZI752" s="479"/>
      <c r="OZJ752" s="479"/>
      <c r="OZK752" s="479"/>
      <c r="OZL752" s="479"/>
      <c r="OZM752" s="479"/>
      <c r="OZN752" s="479"/>
      <c r="OZO752" s="479"/>
      <c r="OZP752" s="479"/>
      <c r="OZQ752" s="479"/>
      <c r="OZR752" s="479"/>
      <c r="OZS752" s="479"/>
      <c r="OZT752" s="479"/>
      <c r="OZU752" s="479"/>
      <c r="OZV752" s="479"/>
      <c r="OZW752" s="479"/>
      <c r="OZX752" s="479"/>
      <c r="OZY752" s="479"/>
      <c r="OZZ752" s="479"/>
      <c r="PAA752" s="479"/>
      <c r="PAB752" s="479"/>
      <c r="PAC752" s="479"/>
      <c r="PAD752" s="479"/>
      <c r="PAE752" s="479"/>
      <c r="PAF752" s="479"/>
      <c r="PAG752" s="479"/>
      <c r="PAH752" s="479"/>
      <c r="PAI752" s="479"/>
      <c r="PAJ752" s="479"/>
      <c r="PAK752" s="479"/>
      <c r="PAL752" s="479"/>
      <c r="PAM752" s="479"/>
      <c r="PAN752" s="479"/>
      <c r="PAO752" s="479"/>
      <c r="PAP752" s="479"/>
      <c r="PAQ752" s="479"/>
      <c r="PAR752" s="479"/>
      <c r="PAS752" s="479"/>
      <c r="PAT752" s="479"/>
      <c r="PAU752" s="479"/>
      <c r="PAV752" s="479"/>
      <c r="PAW752" s="479"/>
      <c r="PAX752" s="479"/>
      <c r="PAY752" s="479"/>
      <c r="PAZ752" s="479"/>
      <c r="PBA752" s="479"/>
      <c r="PBB752" s="479"/>
      <c r="PBC752" s="479"/>
      <c r="PBD752" s="479"/>
      <c r="PBE752" s="479"/>
      <c r="PBF752" s="479"/>
      <c r="PBG752" s="479"/>
      <c r="PBH752" s="479"/>
      <c r="PBI752" s="479"/>
      <c r="PBJ752" s="479"/>
      <c r="PBK752" s="479"/>
      <c r="PBL752" s="479"/>
      <c r="PBM752" s="479"/>
      <c r="PBN752" s="479"/>
      <c r="PBO752" s="479"/>
      <c r="PBP752" s="479"/>
      <c r="PBQ752" s="479"/>
      <c r="PBR752" s="479"/>
      <c r="PBS752" s="479"/>
      <c r="PBT752" s="479"/>
      <c r="PBU752" s="479"/>
      <c r="PBV752" s="479"/>
      <c r="PBW752" s="479"/>
      <c r="PBX752" s="479"/>
      <c r="PBY752" s="479"/>
      <c r="PBZ752" s="479"/>
      <c r="PCA752" s="479"/>
      <c r="PCB752" s="479"/>
      <c r="PCC752" s="479"/>
      <c r="PCD752" s="479"/>
      <c r="PCE752" s="479"/>
      <c r="PCF752" s="479"/>
      <c r="PCG752" s="479"/>
      <c r="PCH752" s="479"/>
      <c r="PCI752" s="479"/>
      <c r="PCJ752" s="479"/>
      <c r="PCK752" s="479"/>
      <c r="PCL752" s="479"/>
      <c r="PCM752" s="479"/>
      <c r="PCN752" s="479"/>
      <c r="PCO752" s="479"/>
      <c r="PCP752" s="479"/>
      <c r="PCQ752" s="479"/>
      <c r="PCR752" s="479"/>
      <c r="PCS752" s="479"/>
      <c r="PCT752" s="479"/>
      <c r="PCU752" s="479"/>
      <c r="PCV752" s="479"/>
      <c r="PCW752" s="479"/>
      <c r="PCX752" s="479"/>
      <c r="PCY752" s="479"/>
      <c r="PCZ752" s="479"/>
      <c r="PDA752" s="479"/>
      <c r="PDB752" s="479"/>
      <c r="PDC752" s="479"/>
      <c r="PDD752" s="479"/>
      <c r="PDE752" s="479"/>
      <c r="PDF752" s="479"/>
      <c r="PDG752" s="479"/>
      <c r="PDH752" s="479"/>
      <c r="PDI752" s="479"/>
      <c r="PDJ752" s="479"/>
      <c r="PDK752" s="479"/>
      <c r="PDL752" s="479"/>
      <c r="PDM752" s="479"/>
      <c r="PDN752" s="479"/>
      <c r="PDO752" s="479"/>
      <c r="PDP752" s="479"/>
      <c r="PDQ752" s="479"/>
      <c r="PDR752" s="479"/>
      <c r="PDS752" s="479"/>
      <c r="PDT752" s="479"/>
      <c r="PDU752" s="479"/>
      <c r="PDV752" s="479"/>
      <c r="PDW752" s="479"/>
      <c r="PDX752" s="479"/>
      <c r="PDY752" s="479"/>
      <c r="PDZ752" s="479"/>
      <c r="PEA752" s="479"/>
      <c r="PEB752" s="479"/>
      <c r="PEC752" s="479"/>
      <c r="PED752" s="479"/>
      <c r="PEE752" s="479"/>
      <c r="PEF752" s="479"/>
      <c r="PEG752" s="479"/>
      <c r="PEH752" s="479"/>
      <c r="PEI752" s="479"/>
      <c r="PEJ752" s="479"/>
      <c r="PEK752" s="479"/>
      <c r="PEL752" s="479"/>
      <c r="PEM752" s="479"/>
      <c r="PEN752" s="479"/>
      <c r="PEO752" s="479"/>
      <c r="PEP752" s="479"/>
      <c r="PEQ752" s="479"/>
      <c r="PER752" s="479"/>
      <c r="PES752" s="479"/>
      <c r="PET752" s="479"/>
      <c r="PEU752" s="479"/>
      <c r="PEV752" s="479"/>
      <c r="PEW752" s="479"/>
      <c r="PEX752" s="479"/>
      <c r="PEY752" s="479"/>
      <c r="PEZ752" s="479"/>
      <c r="PFA752" s="479"/>
      <c r="PFB752" s="479"/>
      <c r="PFC752" s="479"/>
      <c r="PFD752" s="479"/>
      <c r="PFE752" s="479"/>
      <c r="PFF752" s="479"/>
      <c r="PFG752" s="479"/>
      <c r="PFH752" s="479"/>
      <c r="PFI752" s="479"/>
      <c r="PFJ752" s="479"/>
      <c r="PFK752" s="479"/>
      <c r="PFL752" s="479"/>
      <c r="PFM752" s="479"/>
      <c r="PFN752" s="479"/>
      <c r="PFO752" s="479"/>
      <c r="PFP752" s="479"/>
      <c r="PFQ752" s="479"/>
      <c r="PFR752" s="479"/>
      <c r="PFS752" s="479"/>
      <c r="PFT752" s="479"/>
      <c r="PFU752" s="479"/>
      <c r="PFV752" s="479"/>
      <c r="PFW752" s="479"/>
      <c r="PFX752" s="479"/>
      <c r="PFY752" s="479"/>
      <c r="PFZ752" s="479"/>
      <c r="PGA752" s="479"/>
      <c r="PGB752" s="479"/>
      <c r="PGC752" s="479"/>
      <c r="PGD752" s="479"/>
      <c r="PGE752" s="479"/>
      <c r="PGF752" s="479"/>
      <c r="PGG752" s="479"/>
      <c r="PGH752" s="479"/>
      <c r="PGI752" s="479"/>
      <c r="PGJ752" s="479"/>
      <c r="PGK752" s="479"/>
      <c r="PGL752" s="479"/>
      <c r="PGM752" s="479"/>
      <c r="PGN752" s="479"/>
      <c r="PGO752" s="479"/>
      <c r="PGP752" s="479"/>
      <c r="PGQ752" s="479"/>
      <c r="PGR752" s="479"/>
      <c r="PGS752" s="479"/>
      <c r="PGT752" s="479"/>
      <c r="PGU752" s="479"/>
      <c r="PGV752" s="479"/>
      <c r="PGW752" s="479"/>
      <c r="PGX752" s="479"/>
      <c r="PGY752" s="479"/>
      <c r="PGZ752" s="479"/>
      <c r="PHA752" s="479"/>
      <c r="PHB752" s="479"/>
      <c r="PHC752" s="479"/>
      <c r="PHD752" s="479"/>
      <c r="PHE752" s="479"/>
      <c r="PHF752" s="479"/>
      <c r="PHG752" s="479"/>
      <c r="PHH752" s="479"/>
      <c r="PHI752" s="479"/>
      <c r="PHJ752" s="479"/>
      <c r="PHK752" s="479"/>
      <c r="PHL752" s="479"/>
      <c r="PHM752" s="479"/>
      <c r="PHN752" s="479"/>
      <c r="PHO752" s="479"/>
      <c r="PHP752" s="479"/>
      <c r="PHQ752" s="479"/>
      <c r="PHR752" s="479"/>
      <c r="PHS752" s="479"/>
      <c r="PHT752" s="479"/>
      <c r="PHU752" s="479"/>
      <c r="PHV752" s="479"/>
      <c r="PHW752" s="479"/>
      <c r="PHX752" s="479"/>
      <c r="PHY752" s="479"/>
      <c r="PHZ752" s="479"/>
      <c r="PIA752" s="479"/>
      <c r="PIB752" s="479"/>
      <c r="PIC752" s="479"/>
      <c r="PID752" s="479"/>
      <c r="PIE752" s="479"/>
      <c r="PIF752" s="479"/>
      <c r="PIG752" s="479"/>
      <c r="PIH752" s="479"/>
      <c r="PII752" s="479"/>
      <c r="PIJ752" s="479"/>
      <c r="PIK752" s="479"/>
      <c r="PIL752" s="479"/>
      <c r="PIM752" s="479"/>
      <c r="PIN752" s="479"/>
      <c r="PIO752" s="479"/>
      <c r="PIP752" s="479"/>
      <c r="PIQ752" s="479"/>
      <c r="PIR752" s="479"/>
      <c r="PIS752" s="479"/>
      <c r="PIT752" s="479"/>
      <c r="PIU752" s="479"/>
      <c r="PIV752" s="479"/>
      <c r="PIW752" s="479"/>
      <c r="PIX752" s="479"/>
      <c r="PIY752" s="479"/>
      <c r="PIZ752" s="479"/>
      <c r="PJA752" s="479"/>
      <c r="PJB752" s="479"/>
      <c r="PJC752" s="479"/>
      <c r="PJD752" s="479"/>
      <c r="PJE752" s="479"/>
      <c r="PJF752" s="479"/>
      <c r="PJG752" s="479"/>
      <c r="PJH752" s="479"/>
      <c r="PJI752" s="479"/>
      <c r="PJJ752" s="479"/>
      <c r="PJK752" s="479"/>
      <c r="PJL752" s="479"/>
      <c r="PJM752" s="479"/>
      <c r="PJN752" s="479"/>
      <c r="PJO752" s="479"/>
      <c r="PJP752" s="479"/>
      <c r="PJQ752" s="479"/>
      <c r="PJR752" s="479"/>
      <c r="PJS752" s="479"/>
      <c r="PJT752" s="479"/>
      <c r="PJU752" s="479"/>
      <c r="PJV752" s="479"/>
      <c r="PJW752" s="479"/>
      <c r="PJX752" s="479"/>
      <c r="PJY752" s="479"/>
      <c r="PJZ752" s="479"/>
      <c r="PKA752" s="479"/>
      <c r="PKB752" s="479"/>
      <c r="PKC752" s="479"/>
      <c r="PKD752" s="479"/>
      <c r="PKE752" s="479"/>
      <c r="PKF752" s="479"/>
      <c r="PKG752" s="479"/>
      <c r="PKH752" s="479"/>
      <c r="PKI752" s="479"/>
      <c r="PKJ752" s="479"/>
      <c r="PKK752" s="479"/>
      <c r="PKL752" s="479"/>
      <c r="PKM752" s="479"/>
      <c r="PKN752" s="479"/>
      <c r="PKO752" s="479"/>
      <c r="PKP752" s="479"/>
      <c r="PKQ752" s="479"/>
      <c r="PKR752" s="479"/>
      <c r="PKS752" s="479"/>
      <c r="PKT752" s="479"/>
      <c r="PKU752" s="479"/>
      <c r="PKV752" s="479"/>
      <c r="PKW752" s="479"/>
      <c r="PKX752" s="479"/>
      <c r="PKY752" s="479"/>
      <c r="PKZ752" s="479"/>
      <c r="PLA752" s="479"/>
      <c r="PLB752" s="479"/>
      <c r="PLC752" s="479"/>
      <c r="PLD752" s="479"/>
      <c r="PLE752" s="479"/>
      <c r="PLF752" s="479"/>
      <c r="PLG752" s="479"/>
      <c r="PLH752" s="479"/>
      <c r="PLI752" s="479"/>
      <c r="PLJ752" s="479"/>
      <c r="PLK752" s="479"/>
      <c r="PLL752" s="479"/>
      <c r="PLM752" s="479"/>
      <c r="PLN752" s="479"/>
      <c r="PLO752" s="479"/>
      <c r="PLP752" s="479"/>
      <c r="PLQ752" s="479"/>
      <c r="PLR752" s="479"/>
      <c r="PLS752" s="479"/>
      <c r="PLT752" s="479"/>
      <c r="PLU752" s="479"/>
      <c r="PLV752" s="479"/>
      <c r="PLW752" s="479"/>
      <c r="PLX752" s="479"/>
      <c r="PLY752" s="479"/>
      <c r="PLZ752" s="479"/>
      <c r="PMA752" s="479"/>
      <c r="PMB752" s="479"/>
      <c r="PMC752" s="479"/>
      <c r="PMD752" s="479"/>
      <c r="PME752" s="479"/>
      <c r="PMF752" s="479"/>
      <c r="PMG752" s="479"/>
      <c r="PMH752" s="479"/>
      <c r="PMI752" s="479"/>
      <c r="PMJ752" s="479"/>
      <c r="PMK752" s="479"/>
      <c r="PML752" s="479"/>
      <c r="PMM752" s="479"/>
      <c r="PMN752" s="479"/>
      <c r="PMO752" s="479"/>
      <c r="PMP752" s="479"/>
      <c r="PMQ752" s="479"/>
      <c r="PMR752" s="479"/>
      <c r="PMS752" s="479"/>
      <c r="PMT752" s="479"/>
      <c r="PMU752" s="479"/>
      <c r="PMV752" s="479"/>
      <c r="PMW752" s="479"/>
      <c r="PMX752" s="479"/>
      <c r="PMY752" s="479"/>
      <c r="PMZ752" s="479"/>
      <c r="PNA752" s="479"/>
      <c r="PNB752" s="479"/>
      <c r="PNC752" s="479"/>
      <c r="PND752" s="479"/>
      <c r="PNE752" s="479"/>
      <c r="PNF752" s="479"/>
      <c r="PNG752" s="479"/>
      <c r="PNH752" s="479"/>
      <c r="PNI752" s="479"/>
      <c r="PNJ752" s="479"/>
      <c r="PNK752" s="479"/>
      <c r="PNL752" s="479"/>
      <c r="PNM752" s="479"/>
      <c r="PNN752" s="479"/>
      <c r="PNO752" s="479"/>
      <c r="PNP752" s="479"/>
      <c r="PNQ752" s="479"/>
      <c r="PNR752" s="479"/>
      <c r="PNS752" s="479"/>
      <c r="PNT752" s="479"/>
      <c r="PNU752" s="479"/>
      <c r="PNV752" s="479"/>
      <c r="PNW752" s="479"/>
      <c r="PNX752" s="479"/>
      <c r="PNY752" s="479"/>
      <c r="PNZ752" s="479"/>
      <c r="POA752" s="479"/>
      <c r="POB752" s="479"/>
      <c r="POC752" s="479"/>
      <c r="POD752" s="479"/>
      <c r="POE752" s="479"/>
      <c r="POF752" s="479"/>
      <c r="POG752" s="479"/>
      <c r="POH752" s="479"/>
      <c r="POI752" s="479"/>
      <c r="POJ752" s="479"/>
      <c r="POK752" s="479"/>
      <c r="POL752" s="479"/>
      <c r="POM752" s="479"/>
      <c r="PON752" s="479"/>
      <c r="POO752" s="479"/>
      <c r="POP752" s="479"/>
      <c r="POQ752" s="479"/>
      <c r="POR752" s="479"/>
      <c r="POS752" s="479"/>
      <c r="POT752" s="479"/>
      <c r="POU752" s="479"/>
      <c r="POV752" s="479"/>
      <c r="POW752" s="479"/>
      <c r="POX752" s="479"/>
      <c r="POY752" s="479"/>
      <c r="POZ752" s="479"/>
      <c r="PPA752" s="479"/>
      <c r="PPB752" s="479"/>
      <c r="PPC752" s="479"/>
      <c r="PPD752" s="479"/>
      <c r="PPE752" s="479"/>
      <c r="PPF752" s="479"/>
      <c r="PPG752" s="479"/>
      <c r="PPH752" s="479"/>
      <c r="PPI752" s="479"/>
      <c r="PPJ752" s="479"/>
      <c r="PPK752" s="479"/>
      <c r="PPL752" s="479"/>
      <c r="PPM752" s="479"/>
      <c r="PPN752" s="479"/>
      <c r="PPO752" s="479"/>
      <c r="PPP752" s="479"/>
      <c r="PPQ752" s="479"/>
      <c r="PPR752" s="479"/>
      <c r="PPS752" s="479"/>
      <c r="PPT752" s="479"/>
      <c r="PPU752" s="479"/>
      <c r="PPV752" s="479"/>
      <c r="PPW752" s="479"/>
      <c r="PPX752" s="479"/>
      <c r="PPY752" s="479"/>
      <c r="PPZ752" s="479"/>
      <c r="PQA752" s="479"/>
      <c r="PQB752" s="479"/>
      <c r="PQC752" s="479"/>
      <c r="PQD752" s="479"/>
      <c r="PQE752" s="479"/>
      <c r="PQF752" s="479"/>
      <c r="PQG752" s="479"/>
      <c r="PQH752" s="479"/>
      <c r="PQI752" s="479"/>
      <c r="PQJ752" s="479"/>
      <c r="PQK752" s="479"/>
      <c r="PQL752" s="479"/>
      <c r="PQM752" s="479"/>
      <c r="PQN752" s="479"/>
      <c r="PQO752" s="479"/>
      <c r="PQP752" s="479"/>
      <c r="PQQ752" s="479"/>
      <c r="PQR752" s="479"/>
      <c r="PQS752" s="479"/>
      <c r="PQT752" s="479"/>
      <c r="PQU752" s="479"/>
      <c r="PQV752" s="479"/>
      <c r="PQW752" s="479"/>
      <c r="PQX752" s="479"/>
      <c r="PQY752" s="479"/>
      <c r="PQZ752" s="479"/>
      <c r="PRA752" s="479"/>
      <c r="PRB752" s="479"/>
      <c r="PRC752" s="479"/>
      <c r="PRD752" s="479"/>
      <c r="PRE752" s="479"/>
      <c r="PRF752" s="479"/>
      <c r="PRG752" s="479"/>
      <c r="PRH752" s="479"/>
      <c r="PRI752" s="479"/>
      <c r="PRJ752" s="479"/>
      <c r="PRK752" s="479"/>
      <c r="PRL752" s="479"/>
      <c r="PRM752" s="479"/>
      <c r="PRN752" s="479"/>
      <c r="PRO752" s="479"/>
      <c r="PRP752" s="479"/>
      <c r="PRQ752" s="479"/>
      <c r="PRR752" s="479"/>
      <c r="PRS752" s="479"/>
      <c r="PRT752" s="479"/>
      <c r="PRU752" s="479"/>
      <c r="PRV752" s="479"/>
      <c r="PRW752" s="479"/>
      <c r="PRX752" s="479"/>
      <c r="PRY752" s="479"/>
      <c r="PRZ752" s="479"/>
      <c r="PSA752" s="479"/>
      <c r="PSB752" s="479"/>
      <c r="PSC752" s="479"/>
      <c r="PSD752" s="479"/>
      <c r="PSE752" s="479"/>
      <c r="PSF752" s="479"/>
      <c r="PSG752" s="479"/>
      <c r="PSH752" s="479"/>
      <c r="PSI752" s="479"/>
      <c r="PSJ752" s="479"/>
      <c r="PSK752" s="479"/>
      <c r="PSL752" s="479"/>
      <c r="PSM752" s="479"/>
      <c r="PSN752" s="479"/>
      <c r="PSO752" s="479"/>
      <c r="PSP752" s="479"/>
      <c r="PSQ752" s="479"/>
      <c r="PSR752" s="479"/>
      <c r="PSS752" s="479"/>
      <c r="PST752" s="479"/>
      <c r="PSU752" s="479"/>
      <c r="PSV752" s="479"/>
      <c r="PSW752" s="479"/>
      <c r="PSX752" s="479"/>
      <c r="PSY752" s="479"/>
      <c r="PSZ752" s="479"/>
      <c r="PTA752" s="479"/>
      <c r="PTB752" s="479"/>
      <c r="PTC752" s="479"/>
      <c r="PTD752" s="479"/>
      <c r="PTE752" s="479"/>
      <c r="PTF752" s="479"/>
      <c r="PTG752" s="479"/>
      <c r="PTH752" s="479"/>
      <c r="PTI752" s="479"/>
      <c r="PTJ752" s="479"/>
      <c r="PTK752" s="479"/>
      <c r="PTL752" s="479"/>
      <c r="PTM752" s="479"/>
      <c r="PTN752" s="479"/>
      <c r="PTO752" s="479"/>
      <c r="PTP752" s="479"/>
      <c r="PTQ752" s="479"/>
      <c r="PTR752" s="479"/>
      <c r="PTS752" s="479"/>
      <c r="PTT752" s="479"/>
      <c r="PTU752" s="479"/>
      <c r="PTV752" s="479"/>
      <c r="PTW752" s="479"/>
      <c r="PTX752" s="479"/>
      <c r="PTY752" s="479"/>
      <c r="PTZ752" s="479"/>
      <c r="PUA752" s="479"/>
      <c r="PUB752" s="479"/>
      <c r="PUC752" s="479"/>
      <c r="PUD752" s="479"/>
      <c r="PUE752" s="479"/>
      <c r="PUF752" s="479"/>
      <c r="PUG752" s="479"/>
      <c r="PUH752" s="479"/>
      <c r="PUI752" s="479"/>
      <c r="PUJ752" s="479"/>
      <c r="PUK752" s="479"/>
      <c r="PUL752" s="479"/>
      <c r="PUM752" s="479"/>
      <c r="PUN752" s="479"/>
      <c r="PUO752" s="479"/>
      <c r="PUP752" s="479"/>
      <c r="PUQ752" s="479"/>
      <c r="PUR752" s="479"/>
      <c r="PUS752" s="479"/>
      <c r="PUT752" s="479"/>
      <c r="PUU752" s="479"/>
      <c r="PUV752" s="479"/>
      <c r="PUW752" s="479"/>
      <c r="PUX752" s="479"/>
      <c r="PUY752" s="479"/>
      <c r="PUZ752" s="479"/>
      <c r="PVA752" s="479"/>
      <c r="PVB752" s="479"/>
      <c r="PVC752" s="479"/>
      <c r="PVD752" s="479"/>
      <c r="PVE752" s="479"/>
      <c r="PVF752" s="479"/>
      <c r="PVG752" s="479"/>
      <c r="PVH752" s="479"/>
      <c r="PVI752" s="479"/>
      <c r="PVJ752" s="479"/>
      <c r="PVK752" s="479"/>
      <c r="PVL752" s="479"/>
      <c r="PVM752" s="479"/>
      <c r="PVN752" s="479"/>
      <c r="PVO752" s="479"/>
      <c r="PVP752" s="479"/>
      <c r="PVQ752" s="479"/>
      <c r="PVR752" s="479"/>
      <c r="PVS752" s="479"/>
      <c r="PVT752" s="479"/>
      <c r="PVU752" s="479"/>
      <c r="PVV752" s="479"/>
      <c r="PVW752" s="479"/>
      <c r="PVX752" s="479"/>
      <c r="PVY752" s="479"/>
      <c r="PVZ752" s="479"/>
      <c r="PWA752" s="479"/>
      <c r="PWB752" s="479"/>
      <c r="PWC752" s="479"/>
      <c r="PWD752" s="479"/>
      <c r="PWE752" s="479"/>
      <c r="PWF752" s="479"/>
      <c r="PWG752" s="479"/>
      <c r="PWH752" s="479"/>
      <c r="PWI752" s="479"/>
      <c r="PWJ752" s="479"/>
      <c r="PWK752" s="479"/>
      <c r="PWL752" s="479"/>
      <c r="PWM752" s="479"/>
      <c r="PWN752" s="479"/>
      <c r="PWO752" s="479"/>
      <c r="PWP752" s="479"/>
      <c r="PWQ752" s="479"/>
      <c r="PWR752" s="479"/>
      <c r="PWS752" s="479"/>
      <c r="PWT752" s="479"/>
      <c r="PWU752" s="479"/>
      <c r="PWV752" s="479"/>
      <c r="PWW752" s="479"/>
      <c r="PWX752" s="479"/>
      <c r="PWY752" s="479"/>
      <c r="PWZ752" s="479"/>
      <c r="PXA752" s="479"/>
      <c r="PXB752" s="479"/>
      <c r="PXC752" s="479"/>
      <c r="PXD752" s="479"/>
      <c r="PXE752" s="479"/>
      <c r="PXF752" s="479"/>
      <c r="PXG752" s="479"/>
      <c r="PXH752" s="479"/>
      <c r="PXI752" s="479"/>
      <c r="PXJ752" s="479"/>
      <c r="PXK752" s="479"/>
      <c r="PXL752" s="479"/>
      <c r="PXM752" s="479"/>
      <c r="PXN752" s="479"/>
      <c r="PXO752" s="479"/>
      <c r="PXP752" s="479"/>
      <c r="PXQ752" s="479"/>
      <c r="PXR752" s="479"/>
      <c r="PXS752" s="479"/>
      <c r="PXT752" s="479"/>
      <c r="PXU752" s="479"/>
      <c r="PXV752" s="479"/>
      <c r="PXW752" s="479"/>
      <c r="PXX752" s="479"/>
      <c r="PXY752" s="479"/>
      <c r="PXZ752" s="479"/>
      <c r="PYA752" s="479"/>
      <c r="PYB752" s="479"/>
      <c r="PYC752" s="479"/>
      <c r="PYD752" s="479"/>
      <c r="PYE752" s="479"/>
      <c r="PYF752" s="479"/>
      <c r="PYG752" s="479"/>
      <c r="PYH752" s="479"/>
      <c r="PYI752" s="479"/>
      <c r="PYJ752" s="479"/>
      <c r="PYK752" s="479"/>
      <c r="PYL752" s="479"/>
      <c r="PYM752" s="479"/>
      <c r="PYN752" s="479"/>
      <c r="PYO752" s="479"/>
      <c r="PYP752" s="479"/>
      <c r="PYQ752" s="479"/>
      <c r="PYR752" s="479"/>
      <c r="PYS752" s="479"/>
      <c r="PYT752" s="479"/>
      <c r="PYU752" s="479"/>
      <c r="PYV752" s="479"/>
      <c r="PYW752" s="479"/>
      <c r="PYX752" s="479"/>
      <c r="PYY752" s="479"/>
      <c r="PYZ752" s="479"/>
      <c r="PZA752" s="479"/>
      <c r="PZB752" s="479"/>
      <c r="PZC752" s="479"/>
      <c r="PZD752" s="479"/>
      <c r="PZE752" s="479"/>
      <c r="PZF752" s="479"/>
      <c r="PZG752" s="479"/>
      <c r="PZH752" s="479"/>
      <c r="PZI752" s="479"/>
      <c r="PZJ752" s="479"/>
      <c r="PZK752" s="479"/>
      <c r="PZL752" s="479"/>
      <c r="PZM752" s="479"/>
      <c r="PZN752" s="479"/>
      <c r="PZO752" s="479"/>
      <c r="PZP752" s="479"/>
      <c r="PZQ752" s="479"/>
      <c r="PZR752" s="479"/>
      <c r="PZS752" s="479"/>
      <c r="PZT752" s="479"/>
      <c r="PZU752" s="479"/>
      <c r="PZV752" s="479"/>
      <c r="PZW752" s="479"/>
      <c r="PZX752" s="479"/>
      <c r="PZY752" s="479"/>
      <c r="PZZ752" s="479"/>
      <c r="QAA752" s="479"/>
      <c r="QAB752" s="479"/>
      <c r="QAC752" s="479"/>
      <c r="QAD752" s="479"/>
      <c r="QAE752" s="479"/>
      <c r="QAF752" s="479"/>
      <c r="QAG752" s="479"/>
      <c r="QAH752" s="479"/>
      <c r="QAI752" s="479"/>
      <c r="QAJ752" s="479"/>
      <c r="QAK752" s="479"/>
      <c r="QAL752" s="479"/>
      <c r="QAM752" s="479"/>
      <c r="QAN752" s="479"/>
      <c r="QAO752" s="479"/>
      <c r="QAP752" s="479"/>
      <c r="QAQ752" s="479"/>
      <c r="QAR752" s="479"/>
      <c r="QAS752" s="479"/>
      <c r="QAT752" s="479"/>
      <c r="QAU752" s="479"/>
      <c r="QAV752" s="479"/>
      <c r="QAW752" s="479"/>
      <c r="QAX752" s="479"/>
      <c r="QAY752" s="479"/>
      <c r="QAZ752" s="479"/>
      <c r="QBA752" s="479"/>
      <c r="QBB752" s="479"/>
      <c r="QBC752" s="479"/>
      <c r="QBD752" s="479"/>
      <c r="QBE752" s="479"/>
      <c r="QBF752" s="479"/>
      <c r="QBG752" s="479"/>
      <c r="QBH752" s="479"/>
      <c r="QBI752" s="479"/>
      <c r="QBJ752" s="479"/>
      <c r="QBK752" s="479"/>
      <c r="QBL752" s="479"/>
      <c r="QBM752" s="479"/>
      <c r="QBN752" s="479"/>
      <c r="QBO752" s="479"/>
      <c r="QBP752" s="479"/>
      <c r="QBQ752" s="479"/>
      <c r="QBR752" s="479"/>
      <c r="QBS752" s="479"/>
      <c r="QBT752" s="479"/>
      <c r="QBU752" s="479"/>
      <c r="QBV752" s="479"/>
      <c r="QBW752" s="479"/>
      <c r="QBX752" s="479"/>
      <c r="QBY752" s="479"/>
      <c r="QBZ752" s="479"/>
      <c r="QCA752" s="479"/>
      <c r="QCB752" s="479"/>
      <c r="QCC752" s="479"/>
      <c r="QCD752" s="479"/>
      <c r="QCE752" s="479"/>
      <c r="QCF752" s="479"/>
      <c r="QCG752" s="479"/>
      <c r="QCH752" s="479"/>
      <c r="QCI752" s="479"/>
      <c r="QCJ752" s="479"/>
      <c r="QCK752" s="479"/>
      <c r="QCL752" s="479"/>
      <c r="QCM752" s="479"/>
      <c r="QCN752" s="479"/>
      <c r="QCO752" s="479"/>
      <c r="QCP752" s="479"/>
      <c r="QCQ752" s="479"/>
      <c r="QCR752" s="479"/>
      <c r="QCS752" s="479"/>
      <c r="QCT752" s="479"/>
      <c r="QCU752" s="479"/>
      <c r="QCV752" s="479"/>
      <c r="QCW752" s="479"/>
      <c r="QCX752" s="479"/>
      <c r="QCY752" s="479"/>
      <c r="QCZ752" s="479"/>
      <c r="QDA752" s="479"/>
      <c r="QDB752" s="479"/>
      <c r="QDC752" s="479"/>
      <c r="QDD752" s="479"/>
      <c r="QDE752" s="479"/>
      <c r="QDF752" s="479"/>
      <c r="QDG752" s="479"/>
      <c r="QDH752" s="479"/>
      <c r="QDI752" s="479"/>
      <c r="QDJ752" s="479"/>
      <c r="QDK752" s="479"/>
      <c r="QDL752" s="479"/>
      <c r="QDM752" s="479"/>
      <c r="QDN752" s="479"/>
      <c r="QDO752" s="479"/>
      <c r="QDP752" s="479"/>
      <c r="QDQ752" s="479"/>
      <c r="QDR752" s="479"/>
      <c r="QDS752" s="479"/>
      <c r="QDT752" s="479"/>
      <c r="QDU752" s="479"/>
      <c r="QDV752" s="479"/>
      <c r="QDW752" s="479"/>
      <c r="QDX752" s="479"/>
      <c r="QDY752" s="479"/>
      <c r="QDZ752" s="479"/>
      <c r="QEA752" s="479"/>
      <c r="QEB752" s="479"/>
      <c r="QEC752" s="479"/>
      <c r="QED752" s="479"/>
      <c r="QEE752" s="479"/>
      <c r="QEF752" s="479"/>
      <c r="QEG752" s="479"/>
      <c r="QEH752" s="479"/>
      <c r="QEI752" s="479"/>
      <c r="QEJ752" s="479"/>
      <c r="QEK752" s="479"/>
      <c r="QEL752" s="479"/>
      <c r="QEM752" s="479"/>
      <c r="QEN752" s="479"/>
      <c r="QEO752" s="479"/>
      <c r="QEP752" s="479"/>
      <c r="QEQ752" s="479"/>
      <c r="QER752" s="479"/>
      <c r="QES752" s="479"/>
      <c r="QET752" s="479"/>
      <c r="QEU752" s="479"/>
      <c r="QEV752" s="479"/>
      <c r="QEW752" s="479"/>
      <c r="QEX752" s="479"/>
      <c r="QEY752" s="479"/>
      <c r="QEZ752" s="479"/>
      <c r="QFA752" s="479"/>
      <c r="QFB752" s="479"/>
      <c r="QFC752" s="479"/>
      <c r="QFD752" s="479"/>
      <c r="QFE752" s="479"/>
      <c r="QFF752" s="479"/>
      <c r="QFG752" s="479"/>
      <c r="QFH752" s="479"/>
      <c r="QFI752" s="479"/>
      <c r="QFJ752" s="479"/>
      <c r="QFK752" s="479"/>
      <c r="QFL752" s="479"/>
      <c r="QFM752" s="479"/>
      <c r="QFN752" s="479"/>
      <c r="QFO752" s="479"/>
      <c r="QFP752" s="479"/>
      <c r="QFQ752" s="479"/>
      <c r="QFR752" s="479"/>
      <c r="QFS752" s="479"/>
      <c r="QFT752" s="479"/>
      <c r="QFU752" s="479"/>
      <c r="QFV752" s="479"/>
      <c r="QFW752" s="479"/>
      <c r="QFX752" s="479"/>
      <c r="QFY752" s="479"/>
      <c r="QFZ752" s="479"/>
      <c r="QGA752" s="479"/>
      <c r="QGB752" s="479"/>
      <c r="QGC752" s="479"/>
      <c r="QGD752" s="479"/>
      <c r="QGE752" s="479"/>
      <c r="QGF752" s="479"/>
      <c r="QGG752" s="479"/>
      <c r="QGH752" s="479"/>
      <c r="QGI752" s="479"/>
      <c r="QGJ752" s="479"/>
      <c r="QGK752" s="479"/>
      <c r="QGL752" s="479"/>
      <c r="QGM752" s="479"/>
      <c r="QGN752" s="479"/>
      <c r="QGO752" s="479"/>
      <c r="QGP752" s="479"/>
      <c r="QGQ752" s="479"/>
      <c r="QGR752" s="479"/>
      <c r="QGS752" s="479"/>
      <c r="QGT752" s="479"/>
      <c r="QGU752" s="479"/>
      <c r="QGV752" s="479"/>
      <c r="QGW752" s="479"/>
      <c r="QGX752" s="479"/>
      <c r="QGY752" s="479"/>
      <c r="QGZ752" s="479"/>
      <c r="QHA752" s="479"/>
      <c r="QHB752" s="479"/>
      <c r="QHC752" s="479"/>
      <c r="QHD752" s="479"/>
      <c r="QHE752" s="479"/>
      <c r="QHF752" s="479"/>
      <c r="QHG752" s="479"/>
      <c r="QHH752" s="479"/>
      <c r="QHI752" s="479"/>
      <c r="QHJ752" s="479"/>
      <c r="QHK752" s="479"/>
      <c r="QHL752" s="479"/>
      <c r="QHM752" s="479"/>
      <c r="QHN752" s="479"/>
      <c r="QHO752" s="479"/>
      <c r="QHP752" s="479"/>
      <c r="QHQ752" s="479"/>
      <c r="QHR752" s="479"/>
      <c r="QHS752" s="479"/>
      <c r="QHT752" s="479"/>
      <c r="QHU752" s="479"/>
      <c r="QHV752" s="479"/>
      <c r="QHW752" s="479"/>
      <c r="QHX752" s="479"/>
      <c r="QHY752" s="479"/>
      <c r="QHZ752" s="479"/>
      <c r="QIA752" s="479"/>
      <c r="QIB752" s="479"/>
      <c r="QIC752" s="479"/>
      <c r="QID752" s="479"/>
      <c r="QIE752" s="479"/>
      <c r="QIF752" s="479"/>
      <c r="QIG752" s="479"/>
      <c r="QIH752" s="479"/>
      <c r="QII752" s="479"/>
      <c r="QIJ752" s="479"/>
      <c r="QIK752" s="479"/>
      <c r="QIL752" s="479"/>
      <c r="QIM752" s="479"/>
      <c r="QIN752" s="479"/>
      <c r="QIO752" s="479"/>
      <c r="QIP752" s="479"/>
      <c r="QIQ752" s="479"/>
      <c r="QIR752" s="479"/>
      <c r="QIS752" s="479"/>
      <c r="QIT752" s="479"/>
      <c r="QIU752" s="479"/>
      <c r="QIV752" s="479"/>
      <c r="QIW752" s="479"/>
      <c r="QIX752" s="479"/>
      <c r="QIY752" s="479"/>
      <c r="QIZ752" s="479"/>
      <c r="QJA752" s="479"/>
      <c r="QJB752" s="479"/>
      <c r="QJC752" s="479"/>
      <c r="QJD752" s="479"/>
      <c r="QJE752" s="479"/>
      <c r="QJF752" s="479"/>
      <c r="QJG752" s="479"/>
      <c r="QJH752" s="479"/>
      <c r="QJI752" s="479"/>
      <c r="QJJ752" s="479"/>
      <c r="QJK752" s="479"/>
      <c r="QJL752" s="479"/>
      <c r="QJM752" s="479"/>
      <c r="QJN752" s="479"/>
      <c r="QJO752" s="479"/>
      <c r="QJP752" s="479"/>
      <c r="QJQ752" s="479"/>
      <c r="QJR752" s="479"/>
      <c r="QJS752" s="479"/>
      <c r="QJT752" s="479"/>
      <c r="QJU752" s="479"/>
      <c r="QJV752" s="479"/>
      <c r="QJW752" s="479"/>
      <c r="QJX752" s="479"/>
      <c r="QJY752" s="479"/>
      <c r="QJZ752" s="479"/>
      <c r="QKA752" s="479"/>
      <c r="QKB752" s="479"/>
      <c r="QKC752" s="479"/>
      <c r="QKD752" s="479"/>
      <c r="QKE752" s="479"/>
      <c r="QKF752" s="479"/>
      <c r="QKG752" s="479"/>
      <c r="QKH752" s="479"/>
      <c r="QKI752" s="479"/>
      <c r="QKJ752" s="479"/>
      <c r="QKK752" s="479"/>
      <c r="QKL752" s="479"/>
      <c r="QKM752" s="479"/>
      <c r="QKN752" s="479"/>
      <c r="QKO752" s="479"/>
      <c r="QKP752" s="479"/>
      <c r="QKQ752" s="479"/>
      <c r="QKR752" s="479"/>
      <c r="QKS752" s="479"/>
      <c r="QKT752" s="479"/>
      <c r="QKU752" s="479"/>
      <c r="QKV752" s="479"/>
      <c r="QKW752" s="479"/>
      <c r="QKX752" s="479"/>
      <c r="QKY752" s="479"/>
      <c r="QKZ752" s="479"/>
      <c r="QLA752" s="479"/>
      <c r="QLB752" s="479"/>
      <c r="QLC752" s="479"/>
      <c r="QLD752" s="479"/>
      <c r="QLE752" s="479"/>
      <c r="QLF752" s="479"/>
      <c r="QLG752" s="479"/>
      <c r="QLH752" s="479"/>
      <c r="QLI752" s="479"/>
      <c r="QLJ752" s="479"/>
      <c r="QLK752" s="479"/>
      <c r="QLL752" s="479"/>
      <c r="QLM752" s="479"/>
      <c r="QLN752" s="479"/>
      <c r="QLO752" s="479"/>
      <c r="QLP752" s="479"/>
      <c r="QLQ752" s="479"/>
      <c r="QLR752" s="479"/>
      <c r="QLS752" s="479"/>
      <c r="QLT752" s="479"/>
      <c r="QLU752" s="479"/>
      <c r="QLV752" s="479"/>
      <c r="QLW752" s="479"/>
      <c r="QLX752" s="479"/>
      <c r="QLY752" s="479"/>
      <c r="QLZ752" s="479"/>
      <c r="QMA752" s="479"/>
      <c r="QMB752" s="479"/>
      <c r="QMC752" s="479"/>
      <c r="QMD752" s="479"/>
      <c r="QME752" s="479"/>
      <c r="QMF752" s="479"/>
      <c r="QMG752" s="479"/>
      <c r="QMH752" s="479"/>
      <c r="QMI752" s="479"/>
      <c r="QMJ752" s="479"/>
      <c r="QMK752" s="479"/>
      <c r="QML752" s="479"/>
      <c r="QMM752" s="479"/>
      <c r="QMN752" s="479"/>
      <c r="QMO752" s="479"/>
      <c r="QMP752" s="479"/>
      <c r="QMQ752" s="479"/>
      <c r="QMR752" s="479"/>
      <c r="QMS752" s="479"/>
      <c r="QMT752" s="479"/>
      <c r="QMU752" s="479"/>
      <c r="QMV752" s="479"/>
      <c r="QMW752" s="479"/>
      <c r="QMX752" s="479"/>
      <c r="QMY752" s="479"/>
      <c r="QMZ752" s="479"/>
      <c r="QNA752" s="479"/>
      <c r="QNB752" s="479"/>
      <c r="QNC752" s="479"/>
      <c r="QND752" s="479"/>
      <c r="QNE752" s="479"/>
      <c r="QNF752" s="479"/>
      <c r="QNG752" s="479"/>
      <c r="QNH752" s="479"/>
      <c r="QNI752" s="479"/>
      <c r="QNJ752" s="479"/>
      <c r="QNK752" s="479"/>
      <c r="QNL752" s="479"/>
      <c r="QNM752" s="479"/>
      <c r="QNN752" s="479"/>
      <c r="QNO752" s="479"/>
      <c r="QNP752" s="479"/>
      <c r="QNQ752" s="479"/>
      <c r="QNR752" s="479"/>
      <c r="QNS752" s="479"/>
      <c r="QNT752" s="479"/>
      <c r="QNU752" s="479"/>
      <c r="QNV752" s="479"/>
      <c r="QNW752" s="479"/>
      <c r="QNX752" s="479"/>
      <c r="QNY752" s="479"/>
      <c r="QNZ752" s="479"/>
      <c r="QOA752" s="479"/>
      <c r="QOB752" s="479"/>
      <c r="QOC752" s="479"/>
      <c r="QOD752" s="479"/>
      <c r="QOE752" s="479"/>
      <c r="QOF752" s="479"/>
      <c r="QOG752" s="479"/>
      <c r="QOH752" s="479"/>
      <c r="QOI752" s="479"/>
      <c r="QOJ752" s="479"/>
      <c r="QOK752" s="479"/>
      <c r="QOL752" s="479"/>
      <c r="QOM752" s="479"/>
      <c r="QON752" s="479"/>
      <c r="QOO752" s="479"/>
      <c r="QOP752" s="479"/>
      <c r="QOQ752" s="479"/>
      <c r="QOR752" s="479"/>
      <c r="QOS752" s="479"/>
      <c r="QOT752" s="479"/>
      <c r="QOU752" s="479"/>
      <c r="QOV752" s="479"/>
      <c r="QOW752" s="479"/>
      <c r="QOX752" s="479"/>
      <c r="QOY752" s="479"/>
      <c r="QOZ752" s="479"/>
      <c r="QPA752" s="479"/>
      <c r="QPB752" s="479"/>
      <c r="QPC752" s="479"/>
      <c r="QPD752" s="479"/>
      <c r="QPE752" s="479"/>
      <c r="QPF752" s="479"/>
      <c r="QPG752" s="479"/>
      <c r="QPH752" s="479"/>
      <c r="QPI752" s="479"/>
      <c r="QPJ752" s="479"/>
      <c r="QPK752" s="479"/>
      <c r="QPL752" s="479"/>
      <c r="QPM752" s="479"/>
      <c r="QPN752" s="479"/>
      <c r="QPO752" s="479"/>
      <c r="QPP752" s="479"/>
      <c r="QPQ752" s="479"/>
      <c r="QPR752" s="479"/>
      <c r="QPS752" s="479"/>
      <c r="QPT752" s="479"/>
      <c r="QPU752" s="479"/>
      <c r="QPV752" s="479"/>
      <c r="QPW752" s="479"/>
      <c r="QPX752" s="479"/>
      <c r="QPY752" s="479"/>
      <c r="QPZ752" s="479"/>
      <c r="QQA752" s="479"/>
      <c r="QQB752" s="479"/>
      <c r="QQC752" s="479"/>
      <c r="QQD752" s="479"/>
      <c r="QQE752" s="479"/>
      <c r="QQF752" s="479"/>
      <c r="QQG752" s="479"/>
      <c r="QQH752" s="479"/>
      <c r="QQI752" s="479"/>
      <c r="QQJ752" s="479"/>
      <c r="QQK752" s="479"/>
      <c r="QQL752" s="479"/>
      <c r="QQM752" s="479"/>
      <c r="QQN752" s="479"/>
      <c r="QQO752" s="479"/>
      <c r="QQP752" s="479"/>
      <c r="QQQ752" s="479"/>
      <c r="QQR752" s="479"/>
      <c r="QQS752" s="479"/>
      <c r="QQT752" s="479"/>
      <c r="QQU752" s="479"/>
      <c r="QQV752" s="479"/>
      <c r="QQW752" s="479"/>
      <c r="QQX752" s="479"/>
      <c r="QQY752" s="479"/>
      <c r="QQZ752" s="479"/>
      <c r="QRA752" s="479"/>
      <c r="QRB752" s="479"/>
      <c r="QRC752" s="479"/>
      <c r="QRD752" s="479"/>
      <c r="QRE752" s="479"/>
      <c r="QRF752" s="479"/>
      <c r="QRG752" s="479"/>
      <c r="QRH752" s="479"/>
      <c r="QRI752" s="479"/>
      <c r="QRJ752" s="479"/>
      <c r="QRK752" s="479"/>
      <c r="QRL752" s="479"/>
      <c r="QRM752" s="479"/>
      <c r="QRN752" s="479"/>
      <c r="QRO752" s="479"/>
      <c r="QRP752" s="479"/>
      <c r="QRQ752" s="479"/>
      <c r="QRR752" s="479"/>
      <c r="QRS752" s="479"/>
      <c r="QRT752" s="479"/>
      <c r="QRU752" s="479"/>
      <c r="QRV752" s="479"/>
      <c r="QRW752" s="479"/>
      <c r="QRX752" s="479"/>
      <c r="QRY752" s="479"/>
      <c r="QRZ752" s="479"/>
      <c r="QSA752" s="479"/>
      <c r="QSB752" s="479"/>
      <c r="QSC752" s="479"/>
      <c r="QSD752" s="479"/>
      <c r="QSE752" s="479"/>
      <c r="QSF752" s="479"/>
      <c r="QSG752" s="479"/>
      <c r="QSH752" s="479"/>
      <c r="QSI752" s="479"/>
      <c r="QSJ752" s="479"/>
      <c r="QSK752" s="479"/>
      <c r="QSL752" s="479"/>
      <c r="QSM752" s="479"/>
      <c r="QSN752" s="479"/>
      <c r="QSO752" s="479"/>
      <c r="QSP752" s="479"/>
      <c r="QSQ752" s="479"/>
      <c r="QSR752" s="479"/>
      <c r="QSS752" s="479"/>
      <c r="QST752" s="479"/>
      <c r="QSU752" s="479"/>
      <c r="QSV752" s="479"/>
      <c r="QSW752" s="479"/>
      <c r="QSX752" s="479"/>
      <c r="QSY752" s="479"/>
      <c r="QSZ752" s="479"/>
      <c r="QTA752" s="479"/>
      <c r="QTB752" s="479"/>
      <c r="QTC752" s="479"/>
      <c r="QTD752" s="479"/>
      <c r="QTE752" s="479"/>
      <c r="QTF752" s="479"/>
      <c r="QTG752" s="479"/>
      <c r="QTH752" s="479"/>
      <c r="QTI752" s="479"/>
      <c r="QTJ752" s="479"/>
      <c r="QTK752" s="479"/>
      <c r="QTL752" s="479"/>
      <c r="QTM752" s="479"/>
      <c r="QTN752" s="479"/>
      <c r="QTO752" s="479"/>
      <c r="QTP752" s="479"/>
      <c r="QTQ752" s="479"/>
      <c r="QTR752" s="479"/>
      <c r="QTS752" s="479"/>
      <c r="QTT752" s="479"/>
      <c r="QTU752" s="479"/>
      <c r="QTV752" s="479"/>
      <c r="QTW752" s="479"/>
      <c r="QTX752" s="479"/>
      <c r="QTY752" s="479"/>
      <c r="QTZ752" s="479"/>
      <c r="QUA752" s="479"/>
      <c r="QUB752" s="479"/>
      <c r="QUC752" s="479"/>
      <c r="QUD752" s="479"/>
      <c r="QUE752" s="479"/>
      <c r="QUF752" s="479"/>
      <c r="QUG752" s="479"/>
      <c r="QUH752" s="479"/>
      <c r="QUI752" s="479"/>
      <c r="QUJ752" s="479"/>
      <c r="QUK752" s="479"/>
      <c r="QUL752" s="479"/>
      <c r="QUM752" s="479"/>
      <c r="QUN752" s="479"/>
      <c r="QUO752" s="479"/>
      <c r="QUP752" s="479"/>
      <c r="QUQ752" s="479"/>
      <c r="QUR752" s="479"/>
      <c r="QUS752" s="479"/>
      <c r="QUT752" s="479"/>
      <c r="QUU752" s="479"/>
      <c r="QUV752" s="479"/>
      <c r="QUW752" s="479"/>
      <c r="QUX752" s="479"/>
      <c r="QUY752" s="479"/>
      <c r="QUZ752" s="479"/>
      <c r="QVA752" s="479"/>
      <c r="QVB752" s="479"/>
      <c r="QVC752" s="479"/>
      <c r="QVD752" s="479"/>
      <c r="QVE752" s="479"/>
      <c r="QVF752" s="479"/>
      <c r="QVG752" s="479"/>
      <c r="QVH752" s="479"/>
      <c r="QVI752" s="479"/>
      <c r="QVJ752" s="479"/>
      <c r="QVK752" s="479"/>
      <c r="QVL752" s="479"/>
      <c r="QVM752" s="479"/>
      <c r="QVN752" s="479"/>
      <c r="QVO752" s="479"/>
      <c r="QVP752" s="479"/>
      <c r="QVQ752" s="479"/>
      <c r="QVR752" s="479"/>
      <c r="QVS752" s="479"/>
      <c r="QVT752" s="479"/>
      <c r="QVU752" s="479"/>
      <c r="QVV752" s="479"/>
      <c r="QVW752" s="479"/>
      <c r="QVX752" s="479"/>
      <c r="QVY752" s="479"/>
      <c r="QVZ752" s="479"/>
      <c r="QWA752" s="479"/>
      <c r="QWB752" s="479"/>
      <c r="QWC752" s="479"/>
      <c r="QWD752" s="479"/>
      <c r="QWE752" s="479"/>
      <c r="QWF752" s="479"/>
      <c r="QWG752" s="479"/>
      <c r="QWH752" s="479"/>
      <c r="QWI752" s="479"/>
      <c r="QWJ752" s="479"/>
      <c r="QWK752" s="479"/>
      <c r="QWL752" s="479"/>
      <c r="QWM752" s="479"/>
      <c r="QWN752" s="479"/>
      <c r="QWO752" s="479"/>
      <c r="QWP752" s="479"/>
      <c r="QWQ752" s="479"/>
      <c r="QWR752" s="479"/>
      <c r="QWS752" s="479"/>
      <c r="QWT752" s="479"/>
      <c r="QWU752" s="479"/>
      <c r="QWV752" s="479"/>
      <c r="QWW752" s="479"/>
      <c r="QWX752" s="479"/>
      <c r="QWY752" s="479"/>
      <c r="QWZ752" s="479"/>
      <c r="QXA752" s="479"/>
      <c r="QXB752" s="479"/>
      <c r="QXC752" s="479"/>
      <c r="QXD752" s="479"/>
      <c r="QXE752" s="479"/>
      <c r="QXF752" s="479"/>
      <c r="QXG752" s="479"/>
      <c r="QXH752" s="479"/>
      <c r="QXI752" s="479"/>
      <c r="QXJ752" s="479"/>
      <c r="QXK752" s="479"/>
      <c r="QXL752" s="479"/>
      <c r="QXM752" s="479"/>
      <c r="QXN752" s="479"/>
      <c r="QXO752" s="479"/>
      <c r="QXP752" s="479"/>
      <c r="QXQ752" s="479"/>
      <c r="QXR752" s="479"/>
      <c r="QXS752" s="479"/>
      <c r="QXT752" s="479"/>
      <c r="QXU752" s="479"/>
      <c r="QXV752" s="479"/>
      <c r="QXW752" s="479"/>
      <c r="QXX752" s="479"/>
      <c r="QXY752" s="479"/>
      <c r="QXZ752" s="479"/>
      <c r="QYA752" s="479"/>
      <c r="QYB752" s="479"/>
      <c r="QYC752" s="479"/>
      <c r="QYD752" s="479"/>
      <c r="QYE752" s="479"/>
      <c r="QYF752" s="479"/>
      <c r="QYG752" s="479"/>
      <c r="QYH752" s="479"/>
      <c r="QYI752" s="479"/>
      <c r="QYJ752" s="479"/>
      <c r="QYK752" s="479"/>
      <c r="QYL752" s="479"/>
      <c r="QYM752" s="479"/>
      <c r="QYN752" s="479"/>
      <c r="QYO752" s="479"/>
      <c r="QYP752" s="479"/>
      <c r="QYQ752" s="479"/>
      <c r="QYR752" s="479"/>
      <c r="QYS752" s="479"/>
      <c r="QYT752" s="479"/>
      <c r="QYU752" s="479"/>
      <c r="QYV752" s="479"/>
      <c r="QYW752" s="479"/>
      <c r="QYX752" s="479"/>
      <c r="QYY752" s="479"/>
      <c r="QYZ752" s="479"/>
      <c r="QZA752" s="479"/>
      <c r="QZB752" s="479"/>
      <c r="QZC752" s="479"/>
      <c r="QZD752" s="479"/>
      <c r="QZE752" s="479"/>
      <c r="QZF752" s="479"/>
      <c r="QZG752" s="479"/>
      <c r="QZH752" s="479"/>
      <c r="QZI752" s="479"/>
      <c r="QZJ752" s="479"/>
      <c r="QZK752" s="479"/>
      <c r="QZL752" s="479"/>
      <c r="QZM752" s="479"/>
      <c r="QZN752" s="479"/>
      <c r="QZO752" s="479"/>
      <c r="QZP752" s="479"/>
      <c r="QZQ752" s="479"/>
      <c r="QZR752" s="479"/>
      <c r="QZS752" s="479"/>
      <c r="QZT752" s="479"/>
      <c r="QZU752" s="479"/>
      <c r="QZV752" s="479"/>
      <c r="QZW752" s="479"/>
      <c r="QZX752" s="479"/>
      <c r="QZY752" s="479"/>
      <c r="QZZ752" s="479"/>
      <c r="RAA752" s="479"/>
      <c r="RAB752" s="479"/>
      <c r="RAC752" s="479"/>
      <c r="RAD752" s="479"/>
      <c r="RAE752" s="479"/>
      <c r="RAF752" s="479"/>
      <c r="RAG752" s="479"/>
      <c r="RAH752" s="479"/>
      <c r="RAI752" s="479"/>
      <c r="RAJ752" s="479"/>
      <c r="RAK752" s="479"/>
      <c r="RAL752" s="479"/>
      <c r="RAM752" s="479"/>
      <c r="RAN752" s="479"/>
      <c r="RAO752" s="479"/>
      <c r="RAP752" s="479"/>
      <c r="RAQ752" s="479"/>
      <c r="RAR752" s="479"/>
      <c r="RAS752" s="479"/>
      <c r="RAT752" s="479"/>
      <c r="RAU752" s="479"/>
      <c r="RAV752" s="479"/>
      <c r="RAW752" s="479"/>
      <c r="RAX752" s="479"/>
      <c r="RAY752" s="479"/>
      <c r="RAZ752" s="479"/>
      <c r="RBA752" s="479"/>
      <c r="RBB752" s="479"/>
      <c r="RBC752" s="479"/>
      <c r="RBD752" s="479"/>
      <c r="RBE752" s="479"/>
      <c r="RBF752" s="479"/>
      <c r="RBG752" s="479"/>
      <c r="RBH752" s="479"/>
      <c r="RBI752" s="479"/>
      <c r="RBJ752" s="479"/>
      <c r="RBK752" s="479"/>
      <c r="RBL752" s="479"/>
      <c r="RBM752" s="479"/>
      <c r="RBN752" s="479"/>
      <c r="RBO752" s="479"/>
      <c r="RBP752" s="479"/>
      <c r="RBQ752" s="479"/>
      <c r="RBR752" s="479"/>
      <c r="RBS752" s="479"/>
      <c r="RBT752" s="479"/>
      <c r="RBU752" s="479"/>
      <c r="RBV752" s="479"/>
      <c r="RBW752" s="479"/>
      <c r="RBX752" s="479"/>
      <c r="RBY752" s="479"/>
      <c r="RBZ752" s="479"/>
      <c r="RCA752" s="479"/>
      <c r="RCB752" s="479"/>
      <c r="RCC752" s="479"/>
      <c r="RCD752" s="479"/>
      <c r="RCE752" s="479"/>
      <c r="RCF752" s="479"/>
      <c r="RCG752" s="479"/>
      <c r="RCH752" s="479"/>
      <c r="RCI752" s="479"/>
      <c r="RCJ752" s="479"/>
      <c r="RCK752" s="479"/>
      <c r="RCL752" s="479"/>
      <c r="RCM752" s="479"/>
      <c r="RCN752" s="479"/>
      <c r="RCO752" s="479"/>
      <c r="RCP752" s="479"/>
      <c r="RCQ752" s="479"/>
      <c r="RCR752" s="479"/>
      <c r="RCS752" s="479"/>
      <c r="RCT752" s="479"/>
      <c r="RCU752" s="479"/>
      <c r="RCV752" s="479"/>
      <c r="RCW752" s="479"/>
      <c r="RCX752" s="479"/>
      <c r="RCY752" s="479"/>
      <c r="RCZ752" s="479"/>
      <c r="RDA752" s="479"/>
      <c r="RDB752" s="479"/>
      <c r="RDC752" s="479"/>
      <c r="RDD752" s="479"/>
      <c r="RDE752" s="479"/>
      <c r="RDF752" s="479"/>
      <c r="RDG752" s="479"/>
      <c r="RDH752" s="479"/>
      <c r="RDI752" s="479"/>
      <c r="RDJ752" s="479"/>
      <c r="RDK752" s="479"/>
      <c r="RDL752" s="479"/>
      <c r="RDM752" s="479"/>
      <c r="RDN752" s="479"/>
      <c r="RDO752" s="479"/>
      <c r="RDP752" s="479"/>
      <c r="RDQ752" s="479"/>
      <c r="RDR752" s="479"/>
      <c r="RDS752" s="479"/>
      <c r="RDT752" s="479"/>
      <c r="RDU752" s="479"/>
      <c r="RDV752" s="479"/>
      <c r="RDW752" s="479"/>
      <c r="RDX752" s="479"/>
      <c r="RDY752" s="479"/>
      <c r="RDZ752" s="479"/>
      <c r="REA752" s="479"/>
      <c r="REB752" s="479"/>
      <c r="REC752" s="479"/>
      <c r="RED752" s="479"/>
      <c r="REE752" s="479"/>
      <c r="REF752" s="479"/>
      <c r="REG752" s="479"/>
      <c r="REH752" s="479"/>
      <c r="REI752" s="479"/>
      <c r="REJ752" s="479"/>
      <c r="REK752" s="479"/>
      <c r="REL752" s="479"/>
      <c r="REM752" s="479"/>
      <c r="REN752" s="479"/>
      <c r="REO752" s="479"/>
      <c r="REP752" s="479"/>
      <c r="REQ752" s="479"/>
      <c r="RER752" s="479"/>
      <c r="RES752" s="479"/>
      <c r="RET752" s="479"/>
      <c r="REU752" s="479"/>
      <c r="REV752" s="479"/>
      <c r="REW752" s="479"/>
      <c r="REX752" s="479"/>
      <c r="REY752" s="479"/>
      <c r="REZ752" s="479"/>
      <c r="RFA752" s="479"/>
      <c r="RFB752" s="479"/>
      <c r="RFC752" s="479"/>
      <c r="RFD752" s="479"/>
      <c r="RFE752" s="479"/>
      <c r="RFF752" s="479"/>
      <c r="RFG752" s="479"/>
      <c r="RFH752" s="479"/>
      <c r="RFI752" s="479"/>
      <c r="RFJ752" s="479"/>
      <c r="RFK752" s="479"/>
      <c r="RFL752" s="479"/>
      <c r="RFM752" s="479"/>
      <c r="RFN752" s="479"/>
      <c r="RFO752" s="479"/>
      <c r="RFP752" s="479"/>
      <c r="RFQ752" s="479"/>
      <c r="RFR752" s="479"/>
      <c r="RFS752" s="479"/>
      <c r="RFT752" s="479"/>
      <c r="RFU752" s="479"/>
      <c r="RFV752" s="479"/>
      <c r="RFW752" s="479"/>
      <c r="RFX752" s="479"/>
      <c r="RFY752" s="479"/>
      <c r="RFZ752" s="479"/>
      <c r="RGA752" s="479"/>
      <c r="RGB752" s="479"/>
      <c r="RGC752" s="479"/>
      <c r="RGD752" s="479"/>
      <c r="RGE752" s="479"/>
      <c r="RGF752" s="479"/>
      <c r="RGG752" s="479"/>
      <c r="RGH752" s="479"/>
      <c r="RGI752" s="479"/>
      <c r="RGJ752" s="479"/>
      <c r="RGK752" s="479"/>
      <c r="RGL752" s="479"/>
      <c r="RGM752" s="479"/>
      <c r="RGN752" s="479"/>
      <c r="RGO752" s="479"/>
      <c r="RGP752" s="479"/>
      <c r="RGQ752" s="479"/>
      <c r="RGR752" s="479"/>
      <c r="RGS752" s="479"/>
      <c r="RGT752" s="479"/>
      <c r="RGU752" s="479"/>
      <c r="RGV752" s="479"/>
      <c r="RGW752" s="479"/>
      <c r="RGX752" s="479"/>
      <c r="RGY752" s="479"/>
      <c r="RGZ752" s="479"/>
      <c r="RHA752" s="479"/>
      <c r="RHB752" s="479"/>
      <c r="RHC752" s="479"/>
      <c r="RHD752" s="479"/>
      <c r="RHE752" s="479"/>
      <c r="RHF752" s="479"/>
      <c r="RHG752" s="479"/>
      <c r="RHH752" s="479"/>
      <c r="RHI752" s="479"/>
      <c r="RHJ752" s="479"/>
      <c r="RHK752" s="479"/>
      <c r="RHL752" s="479"/>
      <c r="RHM752" s="479"/>
      <c r="RHN752" s="479"/>
      <c r="RHO752" s="479"/>
      <c r="RHP752" s="479"/>
      <c r="RHQ752" s="479"/>
      <c r="RHR752" s="479"/>
      <c r="RHS752" s="479"/>
      <c r="RHT752" s="479"/>
      <c r="RHU752" s="479"/>
      <c r="RHV752" s="479"/>
      <c r="RHW752" s="479"/>
      <c r="RHX752" s="479"/>
      <c r="RHY752" s="479"/>
      <c r="RHZ752" s="479"/>
      <c r="RIA752" s="479"/>
      <c r="RIB752" s="479"/>
      <c r="RIC752" s="479"/>
      <c r="RID752" s="479"/>
      <c r="RIE752" s="479"/>
      <c r="RIF752" s="479"/>
      <c r="RIG752" s="479"/>
      <c r="RIH752" s="479"/>
      <c r="RII752" s="479"/>
      <c r="RIJ752" s="479"/>
      <c r="RIK752" s="479"/>
      <c r="RIL752" s="479"/>
      <c r="RIM752" s="479"/>
      <c r="RIN752" s="479"/>
      <c r="RIO752" s="479"/>
      <c r="RIP752" s="479"/>
      <c r="RIQ752" s="479"/>
      <c r="RIR752" s="479"/>
      <c r="RIS752" s="479"/>
      <c r="RIT752" s="479"/>
      <c r="RIU752" s="479"/>
      <c r="RIV752" s="479"/>
      <c r="RIW752" s="479"/>
      <c r="RIX752" s="479"/>
      <c r="RIY752" s="479"/>
      <c r="RIZ752" s="479"/>
      <c r="RJA752" s="479"/>
      <c r="RJB752" s="479"/>
      <c r="RJC752" s="479"/>
      <c r="RJD752" s="479"/>
      <c r="RJE752" s="479"/>
      <c r="RJF752" s="479"/>
      <c r="RJG752" s="479"/>
      <c r="RJH752" s="479"/>
      <c r="RJI752" s="479"/>
      <c r="RJJ752" s="479"/>
      <c r="RJK752" s="479"/>
      <c r="RJL752" s="479"/>
      <c r="RJM752" s="479"/>
      <c r="RJN752" s="479"/>
      <c r="RJO752" s="479"/>
      <c r="RJP752" s="479"/>
      <c r="RJQ752" s="479"/>
      <c r="RJR752" s="479"/>
      <c r="RJS752" s="479"/>
      <c r="RJT752" s="479"/>
      <c r="RJU752" s="479"/>
      <c r="RJV752" s="479"/>
      <c r="RJW752" s="479"/>
      <c r="RJX752" s="479"/>
      <c r="RJY752" s="479"/>
      <c r="RJZ752" s="479"/>
      <c r="RKA752" s="479"/>
      <c r="RKB752" s="479"/>
      <c r="RKC752" s="479"/>
      <c r="RKD752" s="479"/>
      <c r="RKE752" s="479"/>
      <c r="RKF752" s="479"/>
      <c r="RKG752" s="479"/>
      <c r="RKH752" s="479"/>
      <c r="RKI752" s="479"/>
      <c r="RKJ752" s="479"/>
      <c r="RKK752" s="479"/>
      <c r="RKL752" s="479"/>
      <c r="RKM752" s="479"/>
      <c r="RKN752" s="479"/>
      <c r="RKO752" s="479"/>
      <c r="RKP752" s="479"/>
      <c r="RKQ752" s="479"/>
      <c r="RKR752" s="479"/>
      <c r="RKS752" s="479"/>
      <c r="RKT752" s="479"/>
      <c r="RKU752" s="479"/>
      <c r="RKV752" s="479"/>
      <c r="RKW752" s="479"/>
      <c r="RKX752" s="479"/>
      <c r="RKY752" s="479"/>
      <c r="RKZ752" s="479"/>
      <c r="RLA752" s="479"/>
      <c r="RLB752" s="479"/>
      <c r="RLC752" s="479"/>
      <c r="RLD752" s="479"/>
      <c r="RLE752" s="479"/>
      <c r="RLF752" s="479"/>
      <c r="RLG752" s="479"/>
      <c r="RLH752" s="479"/>
      <c r="RLI752" s="479"/>
      <c r="RLJ752" s="479"/>
      <c r="RLK752" s="479"/>
      <c r="RLL752" s="479"/>
      <c r="RLM752" s="479"/>
      <c r="RLN752" s="479"/>
      <c r="RLO752" s="479"/>
      <c r="RLP752" s="479"/>
      <c r="RLQ752" s="479"/>
      <c r="RLR752" s="479"/>
      <c r="RLS752" s="479"/>
      <c r="RLT752" s="479"/>
      <c r="RLU752" s="479"/>
      <c r="RLV752" s="479"/>
      <c r="RLW752" s="479"/>
      <c r="RLX752" s="479"/>
      <c r="RLY752" s="479"/>
      <c r="RLZ752" s="479"/>
      <c r="RMA752" s="479"/>
      <c r="RMB752" s="479"/>
      <c r="RMC752" s="479"/>
      <c r="RMD752" s="479"/>
      <c r="RME752" s="479"/>
      <c r="RMF752" s="479"/>
      <c r="RMG752" s="479"/>
      <c r="RMH752" s="479"/>
      <c r="RMI752" s="479"/>
      <c r="RMJ752" s="479"/>
      <c r="RMK752" s="479"/>
      <c r="RML752" s="479"/>
      <c r="RMM752" s="479"/>
      <c r="RMN752" s="479"/>
      <c r="RMO752" s="479"/>
      <c r="RMP752" s="479"/>
      <c r="RMQ752" s="479"/>
      <c r="RMR752" s="479"/>
      <c r="RMS752" s="479"/>
      <c r="RMT752" s="479"/>
      <c r="RMU752" s="479"/>
      <c r="RMV752" s="479"/>
      <c r="RMW752" s="479"/>
      <c r="RMX752" s="479"/>
      <c r="RMY752" s="479"/>
      <c r="RMZ752" s="479"/>
      <c r="RNA752" s="479"/>
      <c r="RNB752" s="479"/>
      <c r="RNC752" s="479"/>
      <c r="RND752" s="479"/>
      <c r="RNE752" s="479"/>
      <c r="RNF752" s="479"/>
      <c r="RNG752" s="479"/>
      <c r="RNH752" s="479"/>
      <c r="RNI752" s="479"/>
      <c r="RNJ752" s="479"/>
      <c r="RNK752" s="479"/>
      <c r="RNL752" s="479"/>
      <c r="RNM752" s="479"/>
      <c r="RNN752" s="479"/>
      <c r="RNO752" s="479"/>
      <c r="RNP752" s="479"/>
      <c r="RNQ752" s="479"/>
      <c r="RNR752" s="479"/>
      <c r="RNS752" s="479"/>
      <c r="RNT752" s="479"/>
      <c r="RNU752" s="479"/>
      <c r="RNV752" s="479"/>
      <c r="RNW752" s="479"/>
      <c r="RNX752" s="479"/>
      <c r="RNY752" s="479"/>
      <c r="RNZ752" s="479"/>
      <c r="ROA752" s="479"/>
      <c r="ROB752" s="479"/>
      <c r="ROC752" s="479"/>
      <c r="ROD752" s="479"/>
      <c r="ROE752" s="479"/>
      <c r="ROF752" s="479"/>
      <c r="ROG752" s="479"/>
      <c r="ROH752" s="479"/>
      <c r="ROI752" s="479"/>
      <c r="ROJ752" s="479"/>
      <c r="ROK752" s="479"/>
      <c r="ROL752" s="479"/>
      <c r="ROM752" s="479"/>
      <c r="RON752" s="479"/>
      <c r="ROO752" s="479"/>
      <c r="ROP752" s="479"/>
      <c r="ROQ752" s="479"/>
      <c r="ROR752" s="479"/>
      <c r="ROS752" s="479"/>
      <c r="ROT752" s="479"/>
      <c r="ROU752" s="479"/>
      <c r="ROV752" s="479"/>
      <c r="ROW752" s="479"/>
      <c r="ROX752" s="479"/>
      <c r="ROY752" s="479"/>
      <c r="ROZ752" s="479"/>
      <c r="RPA752" s="479"/>
      <c r="RPB752" s="479"/>
      <c r="RPC752" s="479"/>
      <c r="RPD752" s="479"/>
      <c r="RPE752" s="479"/>
      <c r="RPF752" s="479"/>
      <c r="RPG752" s="479"/>
      <c r="RPH752" s="479"/>
      <c r="RPI752" s="479"/>
      <c r="RPJ752" s="479"/>
      <c r="RPK752" s="479"/>
      <c r="RPL752" s="479"/>
      <c r="RPM752" s="479"/>
      <c r="RPN752" s="479"/>
      <c r="RPO752" s="479"/>
      <c r="RPP752" s="479"/>
      <c r="RPQ752" s="479"/>
      <c r="RPR752" s="479"/>
      <c r="RPS752" s="479"/>
      <c r="RPT752" s="479"/>
      <c r="RPU752" s="479"/>
      <c r="RPV752" s="479"/>
      <c r="RPW752" s="479"/>
      <c r="RPX752" s="479"/>
      <c r="RPY752" s="479"/>
      <c r="RPZ752" s="479"/>
      <c r="RQA752" s="479"/>
      <c r="RQB752" s="479"/>
      <c r="RQC752" s="479"/>
      <c r="RQD752" s="479"/>
      <c r="RQE752" s="479"/>
      <c r="RQF752" s="479"/>
      <c r="RQG752" s="479"/>
      <c r="RQH752" s="479"/>
      <c r="RQI752" s="479"/>
      <c r="RQJ752" s="479"/>
      <c r="RQK752" s="479"/>
      <c r="RQL752" s="479"/>
      <c r="RQM752" s="479"/>
      <c r="RQN752" s="479"/>
      <c r="RQO752" s="479"/>
      <c r="RQP752" s="479"/>
      <c r="RQQ752" s="479"/>
      <c r="RQR752" s="479"/>
      <c r="RQS752" s="479"/>
      <c r="RQT752" s="479"/>
      <c r="RQU752" s="479"/>
      <c r="RQV752" s="479"/>
      <c r="RQW752" s="479"/>
      <c r="RQX752" s="479"/>
      <c r="RQY752" s="479"/>
      <c r="RQZ752" s="479"/>
      <c r="RRA752" s="479"/>
      <c r="RRB752" s="479"/>
      <c r="RRC752" s="479"/>
      <c r="RRD752" s="479"/>
      <c r="RRE752" s="479"/>
      <c r="RRF752" s="479"/>
      <c r="RRG752" s="479"/>
      <c r="RRH752" s="479"/>
      <c r="RRI752" s="479"/>
      <c r="RRJ752" s="479"/>
      <c r="RRK752" s="479"/>
      <c r="RRL752" s="479"/>
      <c r="RRM752" s="479"/>
      <c r="RRN752" s="479"/>
      <c r="RRO752" s="479"/>
      <c r="RRP752" s="479"/>
      <c r="RRQ752" s="479"/>
      <c r="RRR752" s="479"/>
      <c r="RRS752" s="479"/>
      <c r="RRT752" s="479"/>
      <c r="RRU752" s="479"/>
      <c r="RRV752" s="479"/>
      <c r="RRW752" s="479"/>
      <c r="RRX752" s="479"/>
      <c r="RRY752" s="479"/>
      <c r="RRZ752" s="479"/>
      <c r="RSA752" s="479"/>
      <c r="RSB752" s="479"/>
      <c r="RSC752" s="479"/>
      <c r="RSD752" s="479"/>
      <c r="RSE752" s="479"/>
      <c r="RSF752" s="479"/>
      <c r="RSG752" s="479"/>
      <c r="RSH752" s="479"/>
      <c r="RSI752" s="479"/>
      <c r="RSJ752" s="479"/>
      <c r="RSK752" s="479"/>
      <c r="RSL752" s="479"/>
      <c r="RSM752" s="479"/>
      <c r="RSN752" s="479"/>
      <c r="RSO752" s="479"/>
      <c r="RSP752" s="479"/>
      <c r="RSQ752" s="479"/>
      <c r="RSR752" s="479"/>
      <c r="RSS752" s="479"/>
      <c r="RST752" s="479"/>
      <c r="RSU752" s="479"/>
      <c r="RSV752" s="479"/>
      <c r="RSW752" s="479"/>
      <c r="RSX752" s="479"/>
      <c r="RSY752" s="479"/>
      <c r="RSZ752" s="479"/>
      <c r="RTA752" s="479"/>
      <c r="RTB752" s="479"/>
      <c r="RTC752" s="479"/>
      <c r="RTD752" s="479"/>
      <c r="RTE752" s="479"/>
      <c r="RTF752" s="479"/>
      <c r="RTG752" s="479"/>
      <c r="RTH752" s="479"/>
      <c r="RTI752" s="479"/>
      <c r="RTJ752" s="479"/>
      <c r="RTK752" s="479"/>
      <c r="RTL752" s="479"/>
      <c r="RTM752" s="479"/>
      <c r="RTN752" s="479"/>
      <c r="RTO752" s="479"/>
      <c r="RTP752" s="479"/>
      <c r="RTQ752" s="479"/>
      <c r="RTR752" s="479"/>
      <c r="RTS752" s="479"/>
      <c r="RTT752" s="479"/>
      <c r="RTU752" s="479"/>
      <c r="RTV752" s="479"/>
      <c r="RTW752" s="479"/>
      <c r="RTX752" s="479"/>
      <c r="RTY752" s="479"/>
      <c r="RTZ752" s="479"/>
      <c r="RUA752" s="479"/>
      <c r="RUB752" s="479"/>
      <c r="RUC752" s="479"/>
      <c r="RUD752" s="479"/>
      <c r="RUE752" s="479"/>
      <c r="RUF752" s="479"/>
      <c r="RUG752" s="479"/>
      <c r="RUH752" s="479"/>
      <c r="RUI752" s="479"/>
      <c r="RUJ752" s="479"/>
      <c r="RUK752" s="479"/>
      <c r="RUL752" s="479"/>
      <c r="RUM752" s="479"/>
      <c r="RUN752" s="479"/>
      <c r="RUO752" s="479"/>
      <c r="RUP752" s="479"/>
      <c r="RUQ752" s="479"/>
      <c r="RUR752" s="479"/>
      <c r="RUS752" s="479"/>
      <c r="RUT752" s="479"/>
      <c r="RUU752" s="479"/>
      <c r="RUV752" s="479"/>
      <c r="RUW752" s="479"/>
      <c r="RUX752" s="479"/>
      <c r="RUY752" s="479"/>
      <c r="RUZ752" s="479"/>
      <c r="RVA752" s="479"/>
      <c r="RVB752" s="479"/>
      <c r="RVC752" s="479"/>
      <c r="RVD752" s="479"/>
      <c r="RVE752" s="479"/>
      <c r="RVF752" s="479"/>
      <c r="RVG752" s="479"/>
      <c r="RVH752" s="479"/>
      <c r="RVI752" s="479"/>
      <c r="RVJ752" s="479"/>
      <c r="RVK752" s="479"/>
      <c r="RVL752" s="479"/>
      <c r="RVM752" s="479"/>
      <c r="RVN752" s="479"/>
      <c r="RVO752" s="479"/>
      <c r="RVP752" s="479"/>
      <c r="RVQ752" s="479"/>
      <c r="RVR752" s="479"/>
      <c r="RVS752" s="479"/>
      <c r="RVT752" s="479"/>
      <c r="RVU752" s="479"/>
      <c r="RVV752" s="479"/>
      <c r="RVW752" s="479"/>
      <c r="RVX752" s="479"/>
      <c r="RVY752" s="479"/>
      <c r="RVZ752" s="479"/>
      <c r="RWA752" s="479"/>
      <c r="RWB752" s="479"/>
      <c r="RWC752" s="479"/>
      <c r="RWD752" s="479"/>
      <c r="RWE752" s="479"/>
      <c r="RWF752" s="479"/>
      <c r="RWG752" s="479"/>
      <c r="RWH752" s="479"/>
      <c r="RWI752" s="479"/>
      <c r="RWJ752" s="479"/>
      <c r="RWK752" s="479"/>
      <c r="RWL752" s="479"/>
      <c r="RWM752" s="479"/>
      <c r="RWN752" s="479"/>
      <c r="RWO752" s="479"/>
      <c r="RWP752" s="479"/>
      <c r="RWQ752" s="479"/>
      <c r="RWR752" s="479"/>
      <c r="RWS752" s="479"/>
      <c r="RWT752" s="479"/>
      <c r="RWU752" s="479"/>
      <c r="RWV752" s="479"/>
      <c r="RWW752" s="479"/>
      <c r="RWX752" s="479"/>
      <c r="RWY752" s="479"/>
      <c r="RWZ752" s="479"/>
      <c r="RXA752" s="479"/>
      <c r="RXB752" s="479"/>
      <c r="RXC752" s="479"/>
      <c r="RXD752" s="479"/>
      <c r="RXE752" s="479"/>
      <c r="RXF752" s="479"/>
      <c r="RXG752" s="479"/>
      <c r="RXH752" s="479"/>
      <c r="RXI752" s="479"/>
      <c r="RXJ752" s="479"/>
      <c r="RXK752" s="479"/>
      <c r="RXL752" s="479"/>
      <c r="RXM752" s="479"/>
      <c r="RXN752" s="479"/>
      <c r="RXO752" s="479"/>
      <c r="RXP752" s="479"/>
      <c r="RXQ752" s="479"/>
      <c r="RXR752" s="479"/>
      <c r="RXS752" s="479"/>
      <c r="RXT752" s="479"/>
      <c r="RXU752" s="479"/>
      <c r="RXV752" s="479"/>
      <c r="RXW752" s="479"/>
      <c r="RXX752" s="479"/>
      <c r="RXY752" s="479"/>
      <c r="RXZ752" s="479"/>
      <c r="RYA752" s="479"/>
      <c r="RYB752" s="479"/>
      <c r="RYC752" s="479"/>
      <c r="RYD752" s="479"/>
      <c r="RYE752" s="479"/>
      <c r="RYF752" s="479"/>
      <c r="RYG752" s="479"/>
      <c r="RYH752" s="479"/>
      <c r="RYI752" s="479"/>
      <c r="RYJ752" s="479"/>
      <c r="RYK752" s="479"/>
      <c r="RYL752" s="479"/>
      <c r="RYM752" s="479"/>
      <c r="RYN752" s="479"/>
      <c r="RYO752" s="479"/>
      <c r="RYP752" s="479"/>
      <c r="RYQ752" s="479"/>
      <c r="RYR752" s="479"/>
      <c r="RYS752" s="479"/>
      <c r="RYT752" s="479"/>
      <c r="RYU752" s="479"/>
      <c r="RYV752" s="479"/>
      <c r="RYW752" s="479"/>
      <c r="RYX752" s="479"/>
      <c r="RYY752" s="479"/>
      <c r="RYZ752" s="479"/>
      <c r="RZA752" s="479"/>
      <c r="RZB752" s="479"/>
      <c r="RZC752" s="479"/>
      <c r="RZD752" s="479"/>
      <c r="RZE752" s="479"/>
      <c r="RZF752" s="479"/>
      <c r="RZG752" s="479"/>
      <c r="RZH752" s="479"/>
      <c r="RZI752" s="479"/>
      <c r="RZJ752" s="479"/>
      <c r="RZK752" s="479"/>
      <c r="RZL752" s="479"/>
      <c r="RZM752" s="479"/>
      <c r="RZN752" s="479"/>
      <c r="RZO752" s="479"/>
      <c r="RZP752" s="479"/>
      <c r="RZQ752" s="479"/>
      <c r="RZR752" s="479"/>
      <c r="RZS752" s="479"/>
      <c r="RZT752" s="479"/>
      <c r="RZU752" s="479"/>
      <c r="RZV752" s="479"/>
      <c r="RZW752" s="479"/>
      <c r="RZX752" s="479"/>
      <c r="RZY752" s="479"/>
      <c r="RZZ752" s="479"/>
      <c r="SAA752" s="479"/>
      <c r="SAB752" s="479"/>
      <c r="SAC752" s="479"/>
      <c r="SAD752" s="479"/>
      <c r="SAE752" s="479"/>
      <c r="SAF752" s="479"/>
      <c r="SAG752" s="479"/>
      <c r="SAH752" s="479"/>
      <c r="SAI752" s="479"/>
      <c r="SAJ752" s="479"/>
      <c r="SAK752" s="479"/>
      <c r="SAL752" s="479"/>
      <c r="SAM752" s="479"/>
      <c r="SAN752" s="479"/>
      <c r="SAO752" s="479"/>
      <c r="SAP752" s="479"/>
      <c r="SAQ752" s="479"/>
      <c r="SAR752" s="479"/>
      <c r="SAS752" s="479"/>
      <c r="SAT752" s="479"/>
      <c r="SAU752" s="479"/>
      <c r="SAV752" s="479"/>
      <c r="SAW752" s="479"/>
      <c r="SAX752" s="479"/>
      <c r="SAY752" s="479"/>
      <c r="SAZ752" s="479"/>
      <c r="SBA752" s="479"/>
      <c r="SBB752" s="479"/>
      <c r="SBC752" s="479"/>
      <c r="SBD752" s="479"/>
      <c r="SBE752" s="479"/>
      <c r="SBF752" s="479"/>
      <c r="SBG752" s="479"/>
      <c r="SBH752" s="479"/>
      <c r="SBI752" s="479"/>
      <c r="SBJ752" s="479"/>
      <c r="SBK752" s="479"/>
      <c r="SBL752" s="479"/>
      <c r="SBM752" s="479"/>
      <c r="SBN752" s="479"/>
      <c r="SBO752" s="479"/>
      <c r="SBP752" s="479"/>
      <c r="SBQ752" s="479"/>
      <c r="SBR752" s="479"/>
      <c r="SBS752" s="479"/>
      <c r="SBT752" s="479"/>
      <c r="SBU752" s="479"/>
      <c r="SBV752" s="479"/>
      <c r="SBW752" s="479"/>
      <c r="SBX752" s="479"/>
      <c r="SBY752" s="479"/>
      <c r="SBZ752" s="479"/>
      <c r="SCA752" s="479"/>
      <c r="SCB752" s="479"/>
      <c r="SCC752" s="479"/>
      <c r="SCD752" s="479"/>
      <c r="SCE752" s="479"/>
      <c r="SCF752" s="479"/>
      <c r="SCG752" s="479"/>
      <c r="SCH752" s="479"/>
      <c r="SCI752" s="479"/>
      <c r="SCJ752" s="479"/>
      <c r="SCK752" s="479"/>
      <c r="SCL752" s="479"/>
      <c r="SCM752" s="479"/>
      <c r="SCN752" s="479"/>
      <c r="SCO752" s="479"/>
      <c r="SCP752" s="479"/>
      <c r="SCQ752" s="479"/>
      <c r="SCR752" s="479"/>
      <c r="SCS752" s="479"/>
      <c r="SCT752" s="479"/>
      <c r="SCU752" s="479"/>
      <c r="SCV752" s="479"/>
      <c r="SCW752" s="479"/>
      <c r="SCX752" s="479"/>
      <c r="SCY752" s="479"/>
      <c r="SCZ752" s="479"/>
      <c r="SDA752" s="479"/>
      <c r="SDB752" s="479"/>
      <c r="SDC752" s="479"/>
      <c r="SDD752" s="479"/>
      <c r="SDE752" s="479"/>
      <c r="SDF752" s="479"/>
      <c r="SDG752" s="479"/>
      <c r="SDH752" s="479"/>
      <c r="SDI752" s="479"/>
      <c r="SDJ752" s="479"/>
      <c r="SDK752" s="479"/>
      <c r="SDL752" s="479"/>
      <c r="SDM752" s="479"/>
      <c r="SDN752" s="479"/>
      <c r="SDO752" s="479"/>
      <c r="SDP752" s="479"/>
      <c r="SDQ752" s="479"/>
      <c r="SDR752" s="479"/>
      <c r="SDS752" s="479"/>
      <c r="SDT752" s="479"/>
      <c r="SDU752" s="479"/>
      <c r="SDV752" s="479"/>
      <c r="SDW752" s="479"/>
      <c r="SDX752" s="479"/>
      <c r="SDY752" s="479"/>
      <c r="SDZ752" s="479"/>
      <c r="SEA752" s="479"/>
      <c r="SEB752" s="479"/>
      <c r="SEC752" s="479"/>
      <c r="SED752" s="479"/>
      <c r="SEE752" s="479"/>
      <c r="SEF752" s="479"/>
      <c r="SEG752" s="479"/>
      <c r="SEH752" s="479"/>
      <c r="SEI752" s="479"/>
      <c r="SEJ752" s="479"/>
      <c r="SEK752" s="479"/>
      <c r="SEL752" s="479"/>
      <c r="SEM752" s="479"/>
      <c r="SEN752" s="479"/>
      <c r="SEO752" s="479"/>
      <c r="SEP752" s="479"/>
      <c r="SEQ752" s="479"/>
      <c r="SER752" s="479"/>
      <c r="SES752" s="479"/>
      <c r="SET752" s="479"/>
      <c r="SEU752" s="479"/>
      <c r="SEV752" s="479"/>
      <c r="SEW752" s="479"/>
      <c r="SEX752" s="479"/>
      <c r="SEY752" s="479"/>
      <c r="SEZ752" s="479"/>
      <c r="SFA752" s="479"/>
      <c r="SFB752" s="479"/>
      <c r="SFC752" s="479"/>
      <c r="SFD752" s="479"/>
      <c r="SFE752" s="479"/>
      <c r="SFF752" s="479"/>
      <c r="SFG752" s="479"/>
      <c r="SFH752" s="479"/>
      <c r="SFI752" s="479"/>
      <c r="SFJ752" s="479"/>
      <c r="SFK752" s="479"/>
      <c r="SFL752" s="479"/>
      <c r="SFM752" s="479"/>
      <c r="SFN752" s="479"/>
      <c r="SFO752" s="479"/>
      <c r="SFP752" s="479"/>
      <c r="SFQ752" s="479"/>
      <c r="SFR752" s="479"/>
      <c r="SFS752" s="479"/>
      <c r="SFT752" s="479"/>
      <c r="SFU752" s="479"/>
      <c r="SFV752" s="479"/>
      <c r="SFW752" s="479"/>
      <c r="SFX752" s="479"/>
      <c r="SFY752" s="479"/>
      <c r="SFZ752" s="479"/>
      <c r="SGA752" s="479"/>
      <c r="SGB752" s="479"/>
      <c r="SGC752" s="479"/>
      <c r="SGD752" s="479"/>
      <c r="SGE752" s="479"/>
      <c r="SGF752" s="479"/>
      <c r="SGG752" s="479"/>
      <c r="SGH752" s="479"/>
      <c r="SGI752" s="479"/>
      <c r="SGJ752" s="479"/>
      <c r="SGK752" s="479"/>
      <c r="SGL752" s="479"/>
      <c r="SGM752" s="479"/>
      <c r="SGN752" s="479"/>
      <c r="SGO752" s="479"/>
      <c r="SGP752" s="479"/>
      <c r="SGQ752" s="479"/>
      <c r="SGR752" s="479"/>
      <c r="SGS752" s="479"/>
      <c r="SGT752" s="479"/>
      <c r="SGU752" s="479"/>
      <c r="SGV752" s="479"/>
      <c r="SGW752" s="479"/>
      <c r="SGX752" s="479"/>
      <c r="SGY752" s="479"/>
      <c r="SGZ752" s="479"/>
      <c r="SHA752" s="479"/>
      <c r="SHB752" s="479"/>
      <c r="SHC752" s="479"/>
      <c r="SHD752" s="479"/>
      <c r="SHE752" s="479"/>
      <c r="SHF752" s="479"/>
      <c r="SHG752" s="479"/>
      <c r="SHH752" s="479"/>
      <c r="SHI752" s="479"/>
      <c r="SHJ752" s="479"/>
      <c r="SHK752" s="479"/>
      <c r="SHL752" s="479"/>
      <c r="SHM752" s="479"/>
      <c r="SHN752" s="479"/>
      <c r="SHO752" s="479"/>
      <c r="SHP752" s="479"/>
      <c r="SHQ752" s="479"/>
      <c r="SHR752" s="479"/>
      <c r="SHS752" s="479"/>
      <c r="SHT752" s="479"/>
      <c r="SHU752" s="479"/>
      <c r="SHV752" s="479"/>
      <c r="SHW752" s="479"/>
      <c r="SHX752" s="479"/>
      <c r="SHY752" s="479"/>
      <c r="SHZ752" s="479"/>
      <c r="SIA752" s="479"/>
      <c r="SIB752" s="479"/>
      <c r="SIC752" s="479"/>
      <c r="SID752" s="479"/>
      <c r="SIE752" s="479"/>
      <c r="SIF752" s="479"/>
      <c r="SIG752" s="479"/>
      <c r="SIH752" s="479"/>
      <c r="SII752" s="479"/>
      <c r="SIJ752" s="479"/>
      <c r="SIK752" s="479"/>
      <c r="SIL752" s="479"/>
      <c r="SIM752" s="479"/>
      <c r="SIN752" s="479"/>
      <c r="SIO752" s="479"/>
      <c r="SIP752" s="479"/>
      <c r="SIQ752" s="479"/>
      <c r="SIR752" s="479"/>
      <c r="SIS752" s="479"/>
      <c r="SIT752" s="479"/>
      <c r="SIU752" s="479"/>
      <c r="SIV752" s="479"/>
      <c r="SIW752" s="479"/>
      <c r="SIX752" s="479"/>
      <c r="SIY752" s="479"/>
      <c r="SIZ752" s="479"/>
      <c r="SJA752" s="479"/>
      <c r="SJB752" s="479"/>
      <c r="SJC752" s="479"/>
      <c r="SJD752" s="479"/>
      <c r="SJE752" s="479"/>
      <c r="SJF752" s="479"/>
      <c r="SJG752" s="479"/>
      <c r="SJH752" s="479"/>
      <c r="SJI752" s="479"/>
      <c r="SJJ752" s="479"/>
      <c r="SJK752" s="479"/>
      <c r="SJL752" s="479"/>
      <c r="SJM752" s="479"/>
      <c r="SJN752" s="479"/>
      <c r="SJO752" s="479"/>
      <c r="SJP752" s="479"/>
      <c r="SJQ752" s="479"/>
      <c r="SJR752" s="479"/>
      <c r="SJS752" s="479"/>
      <c r="SJT752" s="479"/>
      <c r="SJU752" s="479"/>
      <c r="SJV752" s="479"/>
      <c r="SJW752" s="479"/>
      <c r="SJX752" s="479"/>
      <c r="SJY752" s="479"/>
      <c r="SJZ752" s="479"/>
      <c r="SKA752" s="479"/>
      <c r="SKB752" s="479"/>
      <c r="SKC752" s="479"/>
      <c r="SKD752" s="479"/>
      <c r="SKE752" s="479"/>
      <c r="SKF752" s="479"/>
      <c r="SKG752" s="479"/>
      <c r="SKH752" s="479"/>
      <c r="SKI752" s="479"/>
      <c r="SKJ752" s="479"/>
      <c r="SKK752" s="479"/>
      <c r="SKL752" s="479"/>
      <c r="SKM752" s="479"/>
      <c r="SKN752" s="479"/>
      <c r="SKO752" s="479"/>
      <c r="SKP752" s="479"/>
      <c r="SKQ752" s="479"/>
      <c r="SKR752" s="479"/>
      <c r="SKS752" s="479"/>
      <c r="SKT752" s="479"/>
      <c r="SKU752" s="479"/>
      <c r="SKV752" s="479"/>
      <c r="SKW752" s="479"/>
      <c r="SKX752" s="479"/>
      <c r="SKY752" s="479"/>
      <c r="SKZ752" s="479"/>
      <c r="SLA752" s="479"/>
      <c r="SLB752" s="479"/>
      <c r="SLC752" s="479"/>
      <c r="SLD752" s="479"/>
      <c r="SLE752" s="479"/>
      <c r="SLF752" s="479"/>
      <c r="SLG752" s="479"/>
      <c r="SLH752" s="479"/>
      <c r="SLI752" s="479"/>
      <c r="SLJ752" s="479"/>
      <c r="SLK752" s="479"/>
      <c r="SLL752" s="479"/>
      <c r="SLM752" s="479"/>
      <c r="SLN752" s="479"/>
      <c r="SLO752" s="479"/>
      <c r="SLP752" s="479"/>
      <c r="SLQ752" s="479"/>
      <c r="SLR752" s="479"/>
      <c r="SLS752" s="479"/>
      <c r="SLT752" s="479"/>
      <c r="SLU752" s="479"/>
      <c r="SLV752" s="479"/>
      <c r="SLW752" s="479"/>
      <c r="SLX752" s="479"/>
      <c r="SLY752" s="479"/>
      <c r="SLZ752" s="479"/>
      <c r="SMA752" s="479"/>
      <c r="SMB752" s="479"/>
      <c r="SMC752" s="479"/>
      <c r="SMD752" s="479"/>
      <c r="SME752" s="479"/>
      <c r="SMF752" s="479"/>
      <c r="SMG752" s="479"/>
      <c r="SMH752" s="479"/>
      <c r="SMI752" s="479"/>
      <c r="SMJ752" s="479"/>
      <c r="SMK752" s="479"/>
      <c r="SML752" s="479"/>
      <c r="SMM752" s="479"/>
      <c r="SMN752" s="479"/>
      <c r="SMO752" s="479"/>
      <c r="SMP752" s="479"/>
      <c r="SMQ752" s="479"/>
      <c r="SMR752" s="479"/>
      <c r="SMS752" s="479"/>
      <c r="SMT752" s="479"/>
      <c r="SMU752" s="479"/>
      <c r="SMV752" s="479"/>
      <c r="SMW752" s="479"/>
      <c r="SMX752" s="479"/>
      <c r="SMY752" s="479"/>
      <c r="SMZ752" s="479"/>
      <c r="SNA752" s="479"/>
      <c r="SNB752" s="479"/>
      <c r="SNC752" s="479"/>
      <c r="SND752" s="479"/>
      <c r="SNE752" s="479"/>
      <c r="SNF752" s="479"/>
      <c r="SNG752" s="479"/>
      <c r="SNH752" s="479"/>
      <c r="SNI752" s="479"/>
      <c r="SNJ752" s="479"/>
      <c r="SNK752" s="479"/>
      <c r="SNL752" s="479"/>
      <c r="SNM752" s="479"/>
      <c r="SNN752" s="479"/>
      <c r="SNO752" s="479"/>
      <c r="SNP752" s="479"/>
      <c r="SNQ752" s="479"/>
      <c r="SNR752" s="479"/>
      <c r="SNS752" s="479"/>
      <c r="SNT752" s="479"/>
      <c r="SNU752" s="479"/>
      <c r="SNV752" s="479"/>
      <c r="SNW752" s="479"/>
      <c r="SNX752" s="479"/>
      <c r="SNY752" s="479"/>
      <c r="SNZ752" s="479"/>
      <c r="SOA752" s="479"/>
      <c r="SOB752" s="479"/>
      <c r="SOC752" s="479"/>
      <c r="SOD752" s="479"/>
      <c r="SOE752" s="479"/>
      <c r="SOF752" s="479"/>
      <c r="SOG752" s="479"/>
      <c r="SOH752" s="479"/>
      <c r="SOI752" s="479"/>
      <c r="SOJ752" s="479"/>
      <c r="SOK752" s="479"/>
      <c r="SOL752" s="479"/>
      <c r="SOM752" s="479"/>
      <c r="SON752" s="479"/>
      <c r="SOO752" s="479"/>
      <c r="SOP752" s="479"/>
      <c r="SOQ752" s="479"/>
      <c r="SOR752" s="479"/>
      <c r="SOS752" s="479"/>
      <c r="SOT752" s="479"/>
      <c r="SOU752" s="479"/>
      <c r="SOV752" s="479"/>
      <c r="SOW752" s="479"/>
      <c r="SOX752" s="479"/>
      <c r="SOY752" s="479"/>
      <c r="SOZ752" s="479"/>
      <c r="SPA752" s="479"/>
      <c r="SPB752" s="479"/>
      <c r="SPC752" s="479"/>
      <c r="SPD752" s="479"/>
      <c r="SPE752" s="479"/>
      <c r="SPF752" s="479"/>
      <c r="SPG752" s="479"/>
      <c r="SPH752" s="479"/>
      <c r="SPI752" s="479"/>
      <c r="SPJ752" s="479"/>
      <c r="SPK752" s="479"/>
      <c r="SPL752" s="479"/>
      <c r="SPM752" s="479"/>
      <c r="SPN752" s="479"/>
      <c r="SPO752" s="479"/>
      <c r="SPP752" s="479"/>
      <c r="SPQ752" s="479"/>
      <c r="SPR752" s="479"/>
      <c r="SPS752" s="479"/>
      <c r="SPT752" s="479"/>
      <c r="SPU752" s="479"/>
      <c r="SPV752" s="479"/>
      <c r="SPW752" s="479"/>
      <c r="SPX752" s="479"/>
      <c r="SPY752" s="479"/>
      <c r="SPZ752" s="479"/>
      <c r="SQA752" s="479"/>
      <c r="SQB752" s="479"/>
      <c r="SQC752" s="479"/>
      <c r="SQD752" s="479"/>
      <c r="SQE752" s="479"/>
      <c r="SQF752" s="479"/>
      <c r="SQG752" s="479"/>
      <c r="SQH752" s="479"/>
      <c r="SQI752" s="479"/>
      <c r="SQJ752" s="479"/>
      <c r="SQK752" s="479"/>
      <c r="SQL752" s="479"/>
      <c r="SQM752" s="479"/>
      <c r="SQN752" s="479"/>
      <c r="SQO752" s="479"/>
      <c r="SQP752" s="479"/>
      <c r="SQQ752" s="479"/>
      <c r="SQR752" s="479"/>
      <c r="SQS752" s="479"/>
      <c r="SQT752" s="479"/>
      <c r="SQU752" s="479"/>
      <c r="SQV752" s="479"/>
      <c r="SQW752" s="479"/>
      <c r="SQX752" s="479"/>
      <c r="SQY752" s="479"/>
      <c r="SQZ752" s="479"/>
      <c r="SRA752" s="479"/>
      <c r="SRB752" s="479"/>
      <c r="SRC752" s="479"/>
      <c r="SRD752" s="479"/>
      <c r="SRE752" s="479"/>
      <c r="SRF752" s="479"/>
      <c r="SRG752" s="479"/>
      <c r="SRH752" s="479"/>
      <c r="SRI752" s="479"/>
      <c r="SRJ752" s="479"/>
      <c r="SRK752" s="479"/>
      <c r="SRL752" s="479"/>
      <c r="SRM752" s="479"/>
      <c r="SRN752" s="479"/>
      <c r="SRO752" s="479"/>
      <c r="SRP752" s="479"/>
      <c r="SRQ752" s="479"/>
      <c r="SRR752" s="479"/>
      <c r="SRS752" s="479"/>
      <c r="SRT752" s="479"/>
      <c r="SRU752" s="479"/>
      <c r="SRV752" s="479"/>
      <c r="SRW752" s="479"/>
      <c r="SRX752" s="479"/>
      <c r="SRY752" s="479"/>
      <c r="SRZ752" s="479"/>
      <c r="SSA752" s="479"/>
      <c r="SSB752" s="479"/>
      <c r="SSC752" s="479"/>
      <c r="SSD752" s="479"/>
      <c r="SSE752" s="479"/>
      <c r="SSF752" s="479"/>
      <c r="SSG752" s="479"/>
      <c r="SSH752" s="479"/>
      <c r="SSI752" s="479"/>
      <c r="SSJ752" s="479"/>
      <c r="SSK752" s="479"/>
      <c r="SSL752" s="479"/>
      <c r="SSM752" s="479"/>
      <c r="SSN752" s="479"/>
      <c r="SSO752" s="479"/>
      <c r="SSP752" s="479"/>
      <c r="SSQ752" s="479"/>
      <c r="SSR752" s="479"/>
      <c r="SSS752" s="479"/>
      <c r="SST752" s="479"/>
      <c r="SSU752" s="479"/>
      <c r="SSV752" s="479"/>
      <c r="SSW752" s="479"/>
      <c r="SSX752" s="479"/>
      <c r="SSY752" s="479"/>
      <c r="SSZ752" s="479"/>
      <c r="STA752" s="479"/>
      <c r="STB752" s="479"/>
      <c r="STC752" s="479"/>
      <c r="STD752" s="479"/>
      <c r="STE752" s="479"/>
      <c r="STF752" s="479"/>
      <c r="STG752" s="479"/>
      <c r="STH752" s="479"/>
      <c r="STI752" s="479"/>
      <c r="STJ752" s="479"/>
      <c r="STK752" s="479"/>
      <c r="STL752" s="479"/>
      <c r="STM752" s="479"/>
      <c r="STN752" s="479"/>
      <c r="STO752" s="479"/>
      <c r="STP752" s="479"/>
      <c r="STQ752" s="479"/>
      <c r="STR752" s="479"/>
      <c r="STS752" s="479"/>
      <c r="STT752" s="479"/>
      <c r="STU752" s="479"/>
      <c r="STV752" s="479"/>
      <c r="STW752" s="479"/>
      <c r="STX752" s="479"/>
      <c r="STY752" s="479"/>
      <c r="STZ752" s="479"/>
      <c r="SUA752" s="479"/>
      <c r="SUB752" s="479"/>
      <c r="SUC752" s="479"/>
      <c r="SUD752" s="479"/>
      <c r="SUE752" s="479"/>
      <c r="SUF752" s="479"/>
      <c r="SUG752" s="479"/>
      <c r="SUH752" s="479"/>
      <c r="SUI752" s="479"/>
      <c r="SUJ752" s="479"/>
      <c r="SUK752" s="479"/>
      <c r="SUL752" s="479"/>
      <c r="SUM752" s="479"/>
      <c r="SUN752" s="479"/>
      <c r="SUO752" s="479"/>
      <c r="SUP752" s="479"/>
      <c r="SUQ752" s="479"/>
      <c r="SUR752" s="479"/>
      <c r="SUS752" s="479"/>
      <c r="SUT752" s="479"/>
      <c r="SUU752" s="479"/>
      <c r="SUV752" s="479"/>
      <c r="SUW752" s="479"/>
      <c r="SUX752" s="479"/>
      <c r="SUY752" s="479"/>
      <c r="SUZ752" s="479"/>
      <c r="SVA752" s="479"/>
      <c r="SVB752" s="479"/>
      <c r="SVC752" s="479"/>
      <c r="SVD752" s="479"/>
      <c r="SVE752" s="479"/>
      <c r="SVF752" s="479"/>
      <c r="SVG752" s="479"/>
      <c r="SVH752" s="479"/>
      <c r="SVI752" s="479"/>
      <c r="SVJ752" s="479"/>
      <c r="SVK752" s="479"/>
      <c r="SVL752" s="479"/>
      <c r="SVM752" s="479"/>
      <c r="SVN752" s="479"/>
      <c r="SVO752" s="479"/>
      <c r="SVP752" s="479"/>
      <c r="SVQ752" s="479"/>
      <c r="SVR752" s="479"/>
      <c r="SVS752" s="479"/>
      <c r="SVT752" s="479"/>
      <c r="SVU752" s="479"/>
      <c r="SVV752" s="479"/>
      <c r="SVW752" s="479"/>
      <c r="SVX752" s="479"/>
      <c r="SVY752" s="479"/>
      <c r="SVZ752" s="479"/>
      <c r="SWA752" s="479"/>
      <c r="SWB752" s="479"/>
      <c r="SWC752" s="479"/>
      <c r="SWD752" s="479"/>
      <c r="SWE752" s="479"/>
      <c r="SWF752" s="479"/>
      <c r="SWG752" s="479"/>
      <c r="SWH752" s="479"/>
      <c r="SWI752" s="479"/>
      <c r="SWJ752" s="479"/>
      <c r="SWK752" s="479"/>
      <c r="SWL752" s="479"/>
      <c r="SWM752" s="479"/>
      <c r="SWN752" s="479"/>
      <c r="SWO752" s="479"/>
      <c r="SWP752" s="479"/>
      <c r="SWQ752" s="479"/>
      <c r="SWR752" s="479"/>
      <c r="SWS752" s="479"/>
      <c r="SWT752" s="479"/>
      <c r="SWU752" s="479"/>
      <c r="SWV752" s="479"/>
      <c r="SWW752" s="479"/>
      <c r="SWX752" s="479"/>
      <c r="SWY752" s="479"/>
      <c r="SWZ752" s="479"/>
      <c r="SXA752" s="479"/>
      <c r="SXB752" s="479"/>
      <c r="SXC752" s="479"/>
      <c r="SXD752" s="479"/>
      <c r="SXE752" s="479"/>
      <c r="SXF752" s="479"/>
      <c r="SXG752" s="479"/>
      <c r="SXH752" s="479"/>
      <c r="SXI752" s="479"/>
      <c r="SXJ752" s="479"/>
      <c r="SXK752" s="479"/>
      <c r="SXL752" s="479"/>
      <c r="SXM752" s="479"/>
      <c r="SXN752" s="479"/>
      <c r="SXO752" s="479"/>
      <c r="SXP752" s="479"/>
      <c r="SXQ752" s="479"/>
      <c r="SXR752" s="479"/>
      <c r="SXS752" s="479"/>
      <c r="SXT752" s="479"/>
      <c r="SXU752" s="479"/>
      <c r="SXV752" s="479"/>
      <c r="SXW752" s="479"/>
      <c r="SXX752" s="479"/>
      <c r="SXY752" s="479"/>
      <c r="SXZ752" s="479"/>
      <c r="SYA752" s="479"/>
      <c r="SYB752" s="479"/>
      <c r="SYC752" s="479"/>
      <c r="SYD752" s="479"/>
      <c r="SYE752" s="479"/>
      <c r="SYF752" s="479"/>
      <c r="SYG752" s="479"/>
      <c r="SYH752" s="479"/>
      <c r="SYI752" s="479"/>
      <c r="SYJ752" s="479"/>
      <c r="SYK752" s="479"/>
      <c r="SYL752" s="479"/>
      <c r="SYM752" s="479"/>
      <c r="SYN752" s="479"/>
      <c r="SYO752" s="479"/>
      <c r="SYP752" s="479"/>
      <c r="SYQ752" s="479"/>
      <c r="SYR752" s="479"/>
      <c r="SYS752" s="479"/>
      <c r="SYT752" s="479"/>
      <c r="SYU752" s="479"/>
      <c r="SYV752" s="479"/>
      <c r="SYW752" s="479"/>
      <c r="SYX752" s="479"/>
      <c r="SYY752" s="479"/>
      <c r="SYZ752" s="479"/>
      <c r="SZA752" s="479"/>
      <c r="SZB752" s="479"/>
      <c r="SZC752" s="479"/>
      <c r="SZD752" s="479"/>
      <c r="SZE752" s="479"/>
      <c r="SZF752" s="479"/>
      <c r="SZG752" s="479"/>
      <c r="SZH752" s="479"/>
      <c r="SZI752" s="479"/>
      <c r="SZJ752" s="479"/>
      <c r="SZK752" s="479"/>
      <c r="SZL752" s="479"/>
      <c r="SZM752" s="479"/>
      <c r="SZN752" s="479"/>
      <c r="SZO752" s="479"/>
      <c r="SZP752" s="479"/>
      <c r="SZQ752" s="479"/>
      <c r="SZR752" s="479"/>
      <c r="SZS752" s="479"/>
      <c r="SZT752" s="479"/>
      <c r="SZU752" s="479"/>
      <c r="SZV752" s="479"/>
      <c r="SZW752" s="479"/>
      <c r="SZX752" s="479"/>
      <c r="SZY752" s="479"/>
      <c r="SZZ752" s="479"/>
      <c r="TAA752" s="479"/>
      <c r="TAB752" s="479"/>
      <c r="TAC752" s="479"/>
      <c r="TAD752" s="479"/>
      <c r="TAE752" s="479"/>
      <c r="TAF752" s="479"/>
      <c r="TAG752" s="479"/>
      <c r="TAH752" s="479"/>
      <c r="TAI752" s="479"/>
      <c r="TAJ752" s="479"/>
      <c r="TAK752" s="479"/>
      <c r="TAL752" s="479"/>
      <c r="TAM752" s="479"/>
      <c r="TAN752" s="479"/>
      <c r="TAO752" s="479"/>
      <c r="TAP752" s="479"/>
      <c r="TAQ752" s="479"/>
      <c r="TAR752" s="479"/>
      <c r="TAS752" s="479"/>
      <c r="TAT752" s="479"/>
      <c r="TAU752" s="479"/>
      <c r="TAV752" s="479"/>
      <c r="TAW752" s="479"/>
      <c r="TAX752" s="479"/>
      <c r="TAY752" s="479"/>
      <c r="TAZ752" s="479"/>
      <c r="TBA752" s="479"/>
      <c r="TBB752" s="479"/>
      <c r="TBC752" s="479"/>
      <c r="TBD752" s="479"/>
      <c r="TBE752" s="479"/>
      <c r="TBF752" s="479"/>
      <c r="TBG752" s="479"/>
      <c r="TBH752" s="479"/>
      <c r="TBI752" s="479"/>
      <c r="TBJ752" s="479"/>
      <c r="TBK752" s="479"/>
      <c r="TBL752" s="479"/>
      <c r="TBM752" s="479"/>
      <c r="TBN752" s="479"/>
      <c r="TBO752" s="479"/>
      <c r="TBP752" s="479"/>
      <c r="TBQ752" s="479"/>
      <c r="TBR752" s="479"/>
      <c r="TBS752" s="479"/>
      <c r="TBT752" s="479"/>
      <c r="TBU752" s="479"/>
      <c r="TBV752" s="479"/>
      <c r="TBW752" s="479"/>
      <c r="TBX752" s="479"/>
      <c r="TBY752" s="479"/>
      <c r="TBZ752" s="479"/>
      <c r="TCA752" s="479"/>
      <c r="TCB752" s="479"/>
      <c r="TCC752" s="479"/>
      <c r="TCD752" s="479"/>
      <c r="TCE752" s="479"/>
      <c r="TCF752" s="479"/>
      <c r="TCG752" s="479"/>
      <c r="TCH752" s="479"/>
      <c r="TCI752" s="479"/>
      <c r="TCJ752" s="479"/>
      <c r="TCK752" s="479"/>
      <c r="TCL752" s="479"/>
      <c r="TCM752" s="479"/>
      <c r="TCN752" s="479"/>
      <c r="TCO752" s="479"/>
      <c r="TCP752" s="479"/>
      <c r="TCQ752" s="479"/>
      <c r="TCR752" s="479"/>
      <c r="TCS752" s="479"/>
      <c r="TCT752" s="479"/>
      <c r="TCU752" s="479"/>
      <c r="TCV752" s="479"/>
      <c r="TCW752" s="479"/>
      <c r="TCX752" s="479"/>
      <c r="TCY752" s="479"/>
      <c r="TCZ752" s="479"/>
      <c r="TDA752" s="479"/>
      <c r="TDB752" s="479"/>
      <c r="TDC752" s="479"/>
      <c r="TDD752" s="479"/>
      <c r="TDE752" s="479"/>
      <c r="TDF752" s="479"/>
      <c r="TDG752" s="479"/>
      <c r="TDH752" s="479"/>
      <c r="TDI752" s="479"/>
      <c r="TDJ752" s="479"/>
      <c r="TDK752" s="479"/>
      <c r="TDL752" s="479"/>
      <c r="TDM752" s="479"/>
      <c r="TDN752" s="479"/>
      <c r="TDO752" s="479"/>
      <c r="TDP752" s="479"/>
      <c r="TDQ752" s="479"/>
      <c r="TDR752" s="479"/>
      <c r="TDS752" s="479"/>
      <c r="TDT752" s="479"/>
      <c r="TDU752" s="479"/>
      <c r="TDV752" s="479"/>
      <c r="TDW752" s="479"/>
      <c r="TDX752" s="479"/>
      <c r="TDY752" s="479"/>
      <c r="TDZ752" s="479"/>
      <c r="TEA752" s="479"/>
      <c r="TEB752" s="479"/>
      <c r="TEC752" s="479"/>
      <c r="TED752" s="479"/>
      <c r="TEE752" s="479"/>
      <c r="TEF752" s="479"/>
      <c r="TEG752" s="479"/>
      <c r="TEH752" s="479"/>
      <c r="TEI752" s="479"/>
      <c r="TEJ752" s="479"/>
      <c r="TEK752" s="479"/>
      <c r="TEL752" s="479"/>
      <c r="TEM752" s="479"/>
      <c r="TEN752" s="479"/>
      <c r="TEO752" s="479"/>
      <c r="TEP752" s="479"/>
      <c r="TEQ752" s="479"/>
      <c r="TER752" s="479"/>
      <c r="TES752" s="479"/>
      <c r="TET752" s="479"/>
      <c r="TEU752" s="479"/>
      <c r="TEV752" s="479"/>
      <c r="TEW752" s="479"/>
      <c r="TEX752" s="479"/>
      <c r="TEY752" s="479"/>
      <c r="TEZ752" s="479"/>
      <c r="TFA752" s="479"/>
      <c r="TFB752" s="479"/>
      <c r="TFC752" s="479"/>
      <c r="TFD752" s="479"/>
      <c r="TFE752" s="479"/>
      <c r="TFF752" s="479"/>
      <c r="TFG752" s="479"/>
      <c r="TFH752" s="479"/>
      <c r="TFI752" s="479"/>
      <c r="TFJ752" s="479"/>
      <c r="TFK752" s="479"/>
      <c r="TFL752" s="479"/>
      <c r="TFM752" s="479"/>
      <c r="TFN752" s="479"/>
      <c r="TFO752" s="479"/>
      <c r="TFP752" s="479"/>
      <c r="TFQ752" s="479"/>
      <c r="TFR752" s="479"/>
      <c r="TFS752" s="479"/>
      <c r="TFT752" s="479"/>
      <c r="TFU752" s="479"/>
      <c r="TFV752" s="479"/>
      <c r="TFW752" s="479"/>
      <c r="TFX752" s="479"/>
      <c r="TFY752" s="479"/>
      <c r="TFZ752" s="479"/>
      <c r="TGA752" s="479"/>
      <c r="TGB752" s="479"/>
      <c r="TGC752" s="479"/>
      <c r="TGD752" s="479"/>
      <c r="TGE752" s="479"/>
      <c r="TGF752" s="479"/>
      <c r="TGG752" s="479"/>
      <c r="TGH752" s="479"/>
      <c r="TGI752" s="479"/>
      <c r="TGJ752" s="479"/>
      <c r="TGK752" s="479"/>
      <c r="TGL752" s="479"/>
      <c r="TGM752" s="479"/>
      <c r="TGN752" s="479"/>
      <c r="TGO752" s="479"/>
      <c r="TGP752" s="479"/>
      <c r="TGQ752" s="479"/>
      <c r="TGR752" s="479"/>
      <c r="TGS752" s="479"/>
      <c r="TGT752" s="479"/>
      <c r="TGU752" s="479"/>
      <c r="TGV752" s="479"/>
      <c r="TGW752" s="479"/>
      <c r="TGX752" s="479"/>
      <c r="TGY752" s="479"/>
      <c r="TGZ752" s="479"/>
      <c r="THA752" s="479"/>
      <c r="THB752" s="479"/>
      <c r="THC752" s="479"/>
      <c r="THD752" s="479"/>
      <c r="THE752" s="479"/>
      <c r="THF752" s="479"/>
      <c r="THG752" s="479"/>
      <c r="THH752" s="479"/>
      <c r="THI752" s="479"/>
      <c r="THJ752" s="479"/>
      <c r="THK752" s="479"/>
      <c r="THL752" s="479"/>
      <c r="THM752" s="479"/>
      <c r="THN752" s="479"/>
      <c r="THO752" s="479"/>
      <c r="THP752" s="479"/>
      <c r="THQ752" s="479"/>
      <c r="THR752" s="479"/>
      <c r="THS752" s="479"/>
      <c r="THT752" s="479"/>
      <c r="THU752" s="479"/>
      <c r="THV752" s="479"/>
      <c r="THW752" s="479"/>
      <c r="THX752" s="479"/>
      <c r="THY752" s="479"/>
      <c r="THZ752" s="479"/>
      <c r="TIA752" s="479"/>
      <c r="TIB752" s="479"/>
      <c r="TIC752" s="479"/>
      <c r="TID752" s="479"/>
      <c r="TIE752" s="479"/>
      <c r="TIF752" s="479"/>
      <c r="TIG752" s="479"/>
      <c r="TIH752" s="479"/>
      <c r="TII752" s="479"/>
      <c r="TIJ752" s="479"/>
      <c r="TIK752" s="479"/>
      <c r="TIL752" s="479"/>
      <c r="TIM752" s="479"/>
      <c r="TIN752" s="479"/>
      <c r="TIO752" s="479"/>
      <c r="TIP752" s="479"/>
      <c r="TIQ752" s="479"/>
      <c r="TIR752" s="479"/>
      <c r="TIS752" s="479"/>
      <c r="TIT752" s="479"/>
      <c r="TIU752" s="479"/>
      <c r="TIV752" s="479"/>
      <c r="TIW752" s="479"/>
      <c r="TIX752" s="479"/>
      <c r="TIY752" s="479"/>
      <c r="TIZ752" s="479"/>
      <c r="TJA752" s="479"/>
      <c r="TJB752" s="479"/>
      <c r="TJC752" s="479"/>
      <c r="TJD752" s="479"/>
      <c r="TJE752" s="479"/>
      <c r="TJF752" s="479"/>
      <c r="TJG752" s="479"/>
      <c r="TJH752" s="479"/>
      <c r="TJI752" s="479"/>
      <c r="TJJ752" s="479"/>
      <c r="TJK752" s="479"/>
      <c r="TJL752" s="479"/>
      <c r="TJM752" s="479"/>
      <c r="TJN752" s="479"/>
      <c r="TJO752" s="479"/>
      <c r="TJP752" s="479"/>
      <c r="TJQ752" s="479"/>
      <c r="TJR752" s="479"/>
      <c r="TJS752" s="479"/>
      <c r="TJT752" s="479"/>
      <c r="TJU752" s="479"/>
      <c r="TJV752" s="479"/>
      <c r="TJW752" s="479"/>
      <c r="TJX752" s="479"/>
      <c r="TJY752" s="479"/>
      <c r="TJZ752" s="479"/>
      <c r="TKA752" s="479"/>
      <c r="TKB752" s="479"/>
      <c r="TKC752" s="479"/>
      <c r="TKD752" s="479"/>
      <c r="TKE752" s="479"/>
      <c r="TKF752" s="479"/>
      <c r="TKG752" s="479"/>
      <c r="TKH752" s="479"/>
      <c r="TKI752" s="479"/>
      <c r="TKJ752" s="479"/>
      <c r="TKK752" s="479"/>
      <c r="TKL752" s="479"/>
      <c r="TKM752" s="479"/>
      <c r="TKN752" s="479"/>
      <c r="TKO752" s="479"/>
      <c r="TKP752" s="479"/>
      <c r="TKQ752" s="479"/>
      <c r="TKR752" s="479"/>
      <c r="TKS752" s="479"/>
      <c r="TKT752" s="479"/>
      <c r="TKU752" s="479"/>
      <c r="TKV752" s="479"/>
      <c r="TKW752" s="479"/>
      <c r="TKX752" s="479"/>
      <c r="TKY752" s="479"/>
      <c r="TKZ752" s="479"/>
      <c r="TLA752" s="479"/>
      <c r="TLB752" s="479"/>
      <c r="TLC752" s="479"/>
      <c r="TLD752" s="479"/>
      <c r="TLE752" s="479"/>
      <c r="TLF752" s="479"/>
      <c r="TLG752" s="479"/>
      <c r="TLH752" s="479"/>
      <c r="TLI752" s="479"/>
      <c r="TLJ752" s="479"/>
      <c r="TLK752" s="479"/>
      <c r="TLL752" s="479"/>
      <c r="TLM752" s="479"/>
      <c r="TLN752" s="479"/>
      <c r="TLO752" s="479"/>
      <c r="TLP752" s="479"/>
      <c r="TLQ752" s="479"/>
      <c r="TLR752" s="479"/>
      <c r="TLS752" s="479"/>
      <c r="TLT752" s="479"/>
      <c r="TLU752" s="479"/>
      <c r="TLV752" s="479"/>
      <c r="TLW752" s="479"/>
      <c r="TLX752" s="479"/>
      <c r="TLY752" s="479"/>
      <c r="TLZ752" s="479"/>
      <c r="TMA752" s="479"/>
      <c r="TMB752" s="479"/>
      <c r="TMC752" s="479"/>
      <c r="TMD752" s="479"/>
      <c r="TME752" s="479"/>
      <c r="TMF752" s="479"/>
      <c r="TMG752" s="479"/>
      <c r="TMH752" s="479"/>
      <c r="TMI752" s="479"/>
      <c r="TMJ752" s="479"/>
      <c r="TMK752" s="479"/>
      <c r="TML752" s="479"/>
      <c r="TMM752" s="479"/>
      <c r="TMN752" s="479"/>
      <c r="TMO752" s="479"/>
      <c r="TMP752" s="479"/>
      <c r="TMQ752" s="479"/>
      <c r="TMR752" s="479"/>
      <c r="TMS752" s="479"/>
      <c r="TMT752" s="479"/>
      <c r="TMU752" s="479"/>
      <c r="TMV752" s="479"/>
      <c r="TMW752" s="479"/>
      <c r="TMX752" s="479"/>
      <c r="TMY752" s="479"/>
      <c r="TMZ752" s="479"/>
      <c r="TNA752" s="479"/>
      <c r="TNB752" s="479"/>
      <c r="TNC752" s="479"/>
      <c r="TND752" s="479"/>
      <c r="TNE752" s="479"/>
      <c r="TNF752" s="479"/>
      <c r="TNG752" s="479"/>
      <c r="TNH752" s="479"/>
      <c r="TNI752" s="479"/>
      <c r="TNJ752" s="479"/>
      <c r="TNK752" s="479"/>
      <c r="TNL752" s="479"/>
      <c r="TNM752" s="479"/>
      <c r="TNN752" s="479"/>
      <c r="TNO752" s="479"/>
      <c r="TNP752" s="479"/>
      <c r="TNQ752" s="479"/>
      <c r="TNR752" s="479"/>
      <c r="TNS752" s="479"/>
      <c r="TNT752" s="479"/>
      <c r="TNU752" s="479"/>
      <c r="TNV752" s="479"/>
      <c r="TNW752" s="479"/>
      <c r="TNX752" s="479"/>
      <c r="TNY752" s="479"/>
      <c r="TNZ752" s="479"/>
      <c r="TOA752" s="479"/>
      <c r="TOB752" s="479"/>
      <c r="TOC752" s="479"/>
      <c r="TOD752" s="479"/>
      <c r="TOE752" s="479"/>
      <c r="TOF752" s="479"/>
      <c r="TOG752" s="479"/>
      <c r="TOH752" s="479"/>
      <c r="TOI752" s="479"/>
      <c r="TOJ752" s="479"/>
      <c r="TOK752" s="479"/>
      <c r="TOL752" s="479"/>
      <c r="TOM752" s="479"/>
      <c r="TON752" s="479"/>
      <c r="TOO752" s="479"/>
      <c r="TOP752" s="479"/>
      <c r="TOQ752" s="479"/>
      <c r="TOR752" s="479"/>
      <c r="TOS752" s="479"/>
      <c r="TOT752" s="479"/>
      <c r="TOU752" s="479"/>
      <c r="TOV752" s="479"/>
      <c r="TOW752" s="479"/>
      <c r="TOX752" s="479"/>
      <c r="TOY752" s="479"/>
      <c r="TOZ752" s="479"/>
      <c r="TPA752" s="479"/>
      <c r="TPB752" s="479"/>
      <c r="TPC752" s="479"/>
      <c r="TPD752" s="479"/>
      <c r="TPE752" s="479"/>
      <c r="TPF752" s="479"/>
      <c r="TPG752" s="479"/>
      <c r="TPH752" s="479"/>
      <c r="TPI752" s="479"/>
      <c r="TPJ752" s="479"/>
      <c r="TPK752" s="479"/>
      <c r="TPL752" s="479"/>
      <c r="TPM752" s="479"/>
      <c r="TPN752" s="479"/>
      <c r="TPO752" s="479"/>
      <c r="TPP752" s="479"/>
      <c r="TPQ752" s="479"/>
      <c r="TPR752" s="479"/>
      <c r="TPS752" s="479"/>
      <c r="TPT752" s="479"/>
      <c r="TPU752" s="479"/>
      <c r="TPV752" s="479"/>
      <c r="TPW752" s="479"/>
      <c r="TPX752" s="479"/>
      <c r="TPY752" s="479"/>
      <c r="TPZ752" s="479"/>
      <c r="TQA752" s="479"/>
      <c r="TQB752" s="479"/>
      <c r="TQC752" s="479"/>
      <c r="TQD752" s="479"/>
      <c r="TQE752" s="479"/>
      <c r="TQF752" s="479"/>
      <c r="TQG752" s="479"/>
      <c r="TQH752" s="479"/>
      <c r="TQI752" s="479"/>
      <c r="TQJ752" s="479"/>
      <c r="TQK752" s="479"/>
      <c r="TQL752" s="479"/>
      <c r="TQM752" s="479"/>
      <c r="TQN752" s="479"/>
      <c r="TQO752" s="479"/>
      <c r="TQP752" s="479"/>
      <c r="TQQ752" s="479"/>
      <c r="TQR752" s="479"/>
      <c r="TQS752" s="479"/>
      <c r="TQT752" s="479"/>
      <c r="TQU752" s="479"/>
      <c r="TQV752" s="479"/>
      <c r="TQW752" s="479"/>
      <c r="TQX752" s="479"/>
      <c r="TQY752" s="479"/>
      <c r="TQZ752" s="479"/>
      <c r="TRA752" s="479"/>
      <c r="TRB752" s="479"/>
      <c r="TRC752" s="479"/>
      <c r="TRD752" s="479"/>
      <c r="TRE752" s="479"/>
      <c r="TRF752" s="479"/>
      <c r="TRG752" s="479"/>
      <c r="TRH752" s="479"/>
      <c r="TRI752" s="479"/>
      <c r="TRJ752" s="479"/>
      <c r="TRK752" s="479"/>
      <c r="TRL752" s="479"/>
      <c r="TRM752" s="479"/>
      <c r="TRN752" s="479"/>
      <c r="TRO752" s="479"/>
      <c r="TRP752" s="479"/>
      <c r="TRQ752" s="479"/>
      <c r="TRR752" s="479"/>
      <c r="TRS752" s="479"/>
      <c r="TRT752" s="479"/>
      <c r="TRU752" s="479"/>
      <c r="TRV752" s="479"/>
      <c r="TRW752" s="479"/>
      <c r="TRX752" s="479"/>
      <c r="TRY752" s="479"/>
      <c r="TRZ752" s="479"/>
      <c r="TSA752" s="479"/>
      <c r="TSB752" s="479"/>
      <c r="TSC752" s="479"/>
      <c r="TSD752" s="479"/>
      <c r="TSE752" s="479"/>
      <c r="TSF752" s="479"/>
      <c r="TSG752" s="479"/>
      <c r="TSH752" s="479"/>
      <c r="TSI752" s="479"/>
      <c r="TSJ752" s="479"/>
      <c r="TSK752" s="479"/>
      <c r="TSL752" s="479"/>
      <c r="TSM752" s="479"/>
      <c r="TSN752" s="479"/>
      <c r="TSO752" s="479"/>
      <c r="TSP752" s="479"/>
      <c r="TSQ752" s="479"/>
      <c r="TSR752" s="479"/>
      <c r="TSS752" s="479"/>
      <c r="TST752" s="479"/>
      <c r="TSU752" s="479"/>
      <c r="TSV752" s="479"/>
      <c r="TSW752" s="479"/>
      <c r="TSX752" s="479"/>
      <c r="TSY752" s="479"/>
      <c r="TSZ752" s="479"/>
      <c r="TTA752" s="479"/>
      <c r="TTB752" s="479"/>
      <c r="TTC752" s="479"/>
      <c r="TTD752" s="479"/>
      <c r="TTE752" s="479"/>
      <c r="TTF752" s="479"/>
      <c r="TTG752" s="479"/>
      <c r="TTH752" s="479"/>
      <c r="TTI752" s="479"/>
      <c r="TTJ752" s="479"/>
      <c r="TTK752" s="479"/>
      <c r="TTL752" s="479"/>
      <c r="TTM752" s="479"/>
      <c r="TTN752" s="479"/>
      <c r="TTO752" s="479"/>
      <c r="TTP752" s="479"/>
      <c r="TTQ752" s="479"/>
      <c r="TTR752" s="479"/>
      <c r="TTS752" s="479"/>
      <c r="TTT752" s="479"/>
      <c r="TTU752" s="479"/>
      <c r="TTV752" s="479"/>
      <c r="TTW752" s="479"/>
      <c r="TTX752" s="479"/>
      <c r="TTY752" s="479"/>
      <c r="TTZ752" s="479"/>
      <c r="TUA752" s="479"/>
      <c r="TUB752" s="479"/>
      <c r="TUC752" s="479"/>
      <c r="TUD752" s="479"/>
      <c r="TUE752" s="479"/>
      <c r="TUF752" s="479"/>
      <c r="TUG752" s="479"/>
      <c r="TUH752" s="479"/>
      <c r="TUI752" s="479"/>
      <c r="TUJ752" s="479"/>
      <c r="TUK752" s="479"/>
      <c r="TUL752" s="479"/>
      <c r="TUM752" s="479"/>
      <c r="TUN752" s="479"/>
      <c r="TUO752" s="479"/>
      <c r="TUP752" s="479"/>
      <c r="TUQ752" s="479"/>
      <c r="TUR752" s="479"/>
      <c r="TUS752" s="479"/>
      <c r="TUT752" s="479"/>
      <c r="TUU752" s="479"/>
      <c r="TUV752" s="479"/>
      <c r="TUW752" s="479"/>
      <c r="TUX752" s="479"/>
      <c r="TUY752" s="479"/>
      <c r="TUZ752" s="479"/>
      <c r="TVA752" s="479"/>
      <c r="TVB752" s="479"/>
      <c r="TVC752" s="479"/>
      <c r="TVD752" s="479"/>
      <c r="TVE752" s="479"/>
      <c r="TVF752" s="479"/>
      <c r="TVG752" s="479"/>
      <c r="TVH752" s="479"/>
      <c r="TVI752" s="479"/>
      <c r="TVJ752" s="479"/>
      <c r="TVK752" s="479"/>
      <c r="TVL752" s="479"/>
      <c r="TVM752" s="479"/>
      <c r="TVN752" s="479"/>
      <c r="TVO752" s="479"/>
      <c r="TVP752" s="479"/>
      <c r="TVQ752" s="479"/>
      <c r="TVR752" s="479"/>
      <c r="TVS752" s="479"/>
      <c r="TVT752" s="479"/>
      <c r="TVU752" s="479"/>
      <c r="TVV752" s="479"/>
      <c r="TVW752" s="479"/>
      <c r="TVX752" s="479"/>
      <c r="TVY752" s="479"/>
      <c r="TVZ752" s="479"/>
      <c r="TWA752" s="479"/>
      <c r="TWB752" s="479"/>
      <c r="TWC752" s="479"/>
      <c r="TWD752" s="479"/>
      <c r="TWE752" s="479"/>
      <c r="TWF752" s="479"/>
      <c r="TWG752" s="479"/>
      <c r="TWH752" s="479"/>
      <c r="TWI752" s="479"/>
      <c r="TWJ752" s="479"/>
      <c r="TWK752" s="479"/>
      <c r="TWL752" s="479"/>
      <c r="TWM752" s="479"/>
      <c r="TWN752" s="479"/>
      <c r="TWO752" s="479"/>
      <c r="TWP752" s="479"/>
      <c r="TWQ752" s="479"/>
      <c r="TWR752" s="479"/>
      <c r="TWS752" s="479"/>
      <c r="TWT752" s="479"/>
      <c r="TWU752" s="479"/>
      <c r="TWV752" s="479"/>
      <c r="TWW752" s="479"/>
      <c r="TWX752" s="479"/>
      <c r="TWY752" s="479"/>
      <c r="TWZ752" s="479"/>
      <c r="TXA752" s="479"/>
      <c r="TXB752" s="479"/>
      <c r="TXC752" s="479"/>
      <c r="TXD752" s="479"/>
      <c r="TXE752" s="479"/>
      <c r="TXF752" s="479"/>
      <c r="TXG752" s="479"/>
      <c r="TXH752" s="479"/>
      <c r="TXI752" s="479"/>
      <c r="TXJ752" s="479"/>
      <c r="TXK752" s="479"/>
      <c r="TXL752" s="479"/>
      <c r="TXM752" s="479"/>
      <c r="TXN752" s="479"/>
      <c r="TXO752" s="479"/>
      <c r="TXP752" s="479"/>
      <c r="TXQ752" s="479"/>
      <c r="TXR752" s="479"/>
      <c r="TXS752" s="479"/>
      <c r="TXT752" s="479"/>
      <c r="TXU752" s="479"/>
      <c r="TXV752" s="479"/>
      <c r="TXW752" s="479"/>
      <c r="TXX752" s="479"/>
      <c r="TXY752" s="479"/>
      <c r="TXZ752" s="479"/>
      <c r="TYA752" s="479"/>
      <c r="TYB752" s="479"/>
      <c r="TYC752" s="479"/>
      <c r="TYD752" s="479"/>
      <c r="TYE752" s="479"/>
      <c r="TYF752" s="479"/>
      <c r="TYG752" s="479"/>
      <c r="TYH752" s="479"/>
      <c r="TYI752" s="479"/>
      <c r="TYJ752" s="479"/>
      <c r="TYK752" s="479"/>
      <c r="TYL752" s="479"/>
      <c r="TYM752" s="479"/>
      <c r="TYN752" s="479"/>
      <c r="TYO752" s="479"/>
      <c r="TYP752" s="479"/>
      <c r="TYQ752" s="479"/>
      <c r="TYR752" s="479"/>
      <c r="TYS752" s="479"/>
      <c r="TYT752" s="479"/>
      <c r="TYU752" s="479"/>
      <c r="TYV752" s="479"/>
      <c r="TYW752" s="479"/>
      <c r="TYX752" s="479"/>
      <c r="TYY752" s="479"/>
      <c r="TYZ752" s="479"/>
      <c r="TZA752" s="479"/>
      <c r="TZB752" s="479"/>
      <c r="TZC752" s="479"/>
      <c r="TZD752" s="479"/>
      <c r="TZE752" s="479"/>
      <c r="TZF752" s="479"/>
      <c r="TZG752" s="479"/>
      <c r="TZH752" s="479"/>
      <c r="TZI752" s="479"/>
      <c r="TZJ752" s="479"/>
      <c r="TZK752" s="479"/>
      <c r="TZL752" s="479"/>
      <c r="TZM752" s="479"/>
      <c r="TZN752" s="479"/>
      <c r="TZO752" s="479"/>
      <c r="TZP752" s="479"/>
      <c r="TZQ752" s="479"/>
      <c r="TZR752" s="479"/>
      <c r="TZS752" s="479"/>
      <c r="TZT752" s="479"/>
      <c r="TZU752" s="479"/>
      <c r="TZV752" s="479"/>
      <c r="TZW752" s="479"/>
      <c r="TZX752" s="479"/>
      <c r="TZY752" s="479"/>
      <c r="TZZ752" s="479"/>
      <c r="UAA752" s="479"/>
      <c r="UAB752" s="479"/>
      <c r="UAC752" s="479"/>
      <c r="UAD752" s="479"/>
      <c r="UAE752" s="479"/>
      <c r="UAF752" s="479"/>
      <c r="UAG752" s="479"/>
      <c r="UAH752" s="479"/>
      <c r="UAI752" s="479"/>
      <c r="UAJ752" s="479"/>
      <c r="UAK752" s="479"/>
      <c r="UAL752" s="479"/>
      <c r="UAM752" s="479"/>
      <c r="UAN752" s="479"/>
      <c r="UAO752" s="479"/>
      <c r="UAP752" s="479"/>
      <c r="UAQ752" s="479"/>
      <c r="UAR752" s="479"/>
      <c r="UAS752" s="479"/>
      <c r="UAT752" s="479"/>
      <c r="UAU752" s="479"/>
      <c r="UAV752" s="479"/>
      <c r="UAW752" s="479"/>
      <c r="UAX752" s="479"/>
      <c r="UAY752" s="479"/>
      <c r="UAZ752" s="479"/>
      <c r="UBA752" s="479"/>
      <c r="UBB752" s="479"/>
      <c r="UBC752" s="479"/>
      <c r="UBD752" s="479"/>
      <c r="UBE752" s="479"/>
      <c r="UBF752" s="479"/>
      <c r="UBG752" s="479"/>
      <c r="UBH752" s="479"/>
      <c r="UBI752" s="479"/>
      <c r="UBJ752" s="479"/>
      <c r="UBK752" s="479"/>
      <c r="UBL752" s="479"/>
      <c r="UBM752" s="479"/>
      <c r="UBN752" s="479"/>
      <c r="UBO752" s="479"/>
      <c r="UBP752" s="479"/>
      <c r="UBQ752" s="479"/>
      <c r="UBR752" s="479"/>
      <c r="UBS752" s="479"/>
      <c r="UBT752" s="479"/>
      <c r="UBU752" s="479"/>
      <c r="UBV752" s="479"/>
      <c r="UBW752" s="479"/>
      <c r="UBX752" s="479"/>
      <c r="UBY752" s="479"/>
      <c r="UBZ752" s="479"/>
      <c r="UCA752" s="479"/>
      <c r="UCB752" s="479"/>
      <c r="UCC752" s="479"/>
      <c r="UCD752" s="479"/>
      <c r="UCE752" s="479"/>
      <c r="UCF752" s="479"/>
      <c r="UCG752" s="479"/>
      <c r="UCH752" s="479"/>
      <c r="UCI752" s="479"/>
      <c r="UCJ752" s="479"/>
      <c r="UCK752" s="479"/>
      <c r="UCL752" s="479"/>
      <c r="UCM752" s="479"/>
      <c r="UCN752" s="479"/>
      <c r="UCO752" s="479"/>
      <c r="UCP752" s="479"/>
      <c r="UCQ752" s="479"/>
      <c r="UCR752" s="479"/>
      <c r="UCS752" s="479"/>
      <c r="UCT752" s="479"/>
      <c r="UCU752" s="479"/>
      <c r="UCV752" s="479"/>
      <c r="UCW752" s="479"/>
      <c r="UCX752" s="479"/>
      <c r="UCY752" s="479"/>
      <c r="UCZ752" s="479"/>
      <c r="UDA752" s="479"/>
      <c r="UDB752" s="479"/>
      <c r="UDC752" s="479"/>
      <c r="UDD752" s="479"/>
      <c r="UDE752" s="479"/>
      <c r="UDF752" s="479"/>
      <c r="UDG752" s="479"/>
      <c r="UDH752" s="479"/>
      <c r="UDI752" s="479"/>
      <c r="UDJ752" s="479"/>
      <c r="UDK752" s="479"/>
      <c r="UDL752" s="479"/>
      <c r="UDM752" s="479"/>
      <c r="UDN752" s="479"/>
      <c r="UDO752" s="479"/>
      <c r="UDP752" s="479"/>
      <c r="UDQ752" s="479"/>
      <c r="UDR752" s="479"/>
      <c r="UDS752" s="479"/>
      <c r="UDT752" s="479"/>
      <c r="UDU752" s="479"/>
      <c r="UDV752" s="479"/>
      <c r="UDW752" s="479"/>
      <c r="UDX752" s="479"/>
      <c r="UDY752" s="479"/>
      <c r="UDZ752" s="479"/>
      <c r="UEA752" s="479"/>
      <c r="UEB752" s="479"/>
      <c r="UEC752" s="479"/>
      <c r="UED752" s="479"/>
      <c r="UEE752" s="479"/>
      <c r="UEF752" s="479"/>
      <c r="UEG752" s="479"/>
      <c r="UEH752" s="479"/>
      <c r="UEI752" s="479"/>
      <c r="UEJ752" s="479"/>
      <c r="UEK752" s="479"/>
      <c r="UEL752" s="479"/>
      <c r="UEM752" s="479"/>
      <c r="UEN752" s="479"/>
      <c r="UEO752" s="479"/>
      <c r="UEP752" s="479"/>
      <c r="UEQ752" s="479"/>
      <c r="UER752" s="479"/>
      <c r="UES752" s="479"/>
      <c r="UET752" s="479"/>
      <c r="UEU752" s="479"/>
      <c r="UEV752" s="479"/>
      <c r="UEW752" s="479"/>
      <c r="UEX752" s="479"/>
      <c r="UEY752" s="479"/>
      <c r="UEZ752" s="479"/>
      <c r="UFA752" s="479"/>
      <c r="UFB752" s="479"/>
      <c r="UFC752" s="479"/>
      <c r="UFD752" s="479"/>
      <c r="UFE752" s="479"/>
      <c r="UFF752" s="479"/>
      <c r="UFG752" s="479"/>
      <c r="UFH752" s="479"/>
      <c r="UFI752" s="479"/>
      <c r="UFJ752" s="479"/>
      <c r="UFK752" s="479"/>
      <c r="UFL752" s="479"/>
      <c r="UFM752" s="479"/>
      <c r="UFN752" s="479"/>
      <c r="UFO752" s="479"/>
      <c r="UFP752" s="479"/>
      <c r="UFQ752" s="479"/>
      <c r="UFR752" s="479"/>
      <c r="UFS752" s="479"/>
      <c r="UFT752" s="479"/>
      <c r="UFU752" s="479"/>
      <c r="UFV752" s="479"/>
      <c r="UFW752" s="479"/>
      <c r="UFX752" s="479"/>
      <c r="UFY752" s="479"/>
      <c r="UFZ752" s="479"/>
      <c r="UGA752" s="479"/>
      <c r="UGB752" s="479"/>
      <c r="UGC752" s="479"/>
      <c r="UGD752" s="479"/>
      <c r="UGE752" s="479"/>
      <c r="UGF752" s="479"/>
      <c r="UGG752" s="479"/>
      <c r="UGH752" s="479"/>
      <c r="UGI752" s="479"/>
      <c r="UGJ752" s="479"/>
      <c r="UGK752" s="479"/>
      <c r="UGL752" s="479"/>
      <c r="UGM752" s="479"/>
      <c r="UGN752" s="479"/>
      <c r="UGO752" s="479"/>
      <c r="UGP752" s="479"/>
      <c r="UGQ752" s="479"/>
      <c r="UGR752" s="479"/>
      <c r="UGS752" s="479"/>
      <c r="UGT752" s="479"/>
      <c r="UGU752" s="479"/>
      <c r="UGV752" s="479"/>
      <c r="UGW752" s="479"/>
      <c r="UGX752" s="479"/>
      <c r="UGY752" s="479"/>
      <c r="UGZ752" s="479"/>
      <c r="UHA752" s="479"/>
      <c r="UHB752" s="479"/>
      <c r="UHC752" s="479"/>
      <c r="UHD752" s="479"/>
      <c r="UHE752" s="479"/>
      <c r="UHF752" s="479"/>
      <c r="UHG752" s="479"/>
      <c r="UHH752" s="479"/>
      <c r="UHI752" s="479"/>
      <c r="UHJ752" s="479"/>
      <c r="UHK752" s="479"/>
      <c r="UHL752" s="479"/>
      <c r="UHM752" s="479"/>
      <c r="UHN752" s="479"/>
      <c r="UHO752" s="479"/>
      <c r="UHP752" s="479"/>
      <c r="UHQ752" s="479"/>
      <c r="UHR752" s="479"/>
      <c r="UHS752" s="479"/>
      <c r="UHT752" s="479"/>
      <c r="UHU752" s="479"/>
      <c r="UHV752" s="479"/>
      <c r="UHW752" s="479"/>
      <c r="UHX752" s="479"/>
      <c r="UHY752" s="479"/>
      <c r="UHZ752" s="479"/>
      <c r="UIA752" s="479"/>
      <c r="UIB752" s="479"/>
      <c r="UIC752" s="479"/>
      <c r="UID752" s="479"/>
      <c r="UIE752" s="479"/>
      <c r="UIF752" s="479"/>
      <c r="UIG752" s="479"/>
      <c r="UIH752" s="479"/>
      <c r="UII752" s="479"/>
      <c r="UIJ752" s="479"/>
      <c r="UIK752" s="479"/>
      <c r="UIL752" s="479"/>
      <c r="UIM752" s="479"/>
      <c r="UIN752" s="479"/>
      <c r="UIO752" s="479"/>
      <c r="UIP752" s="479"/>
      <c r="UIQ752" s="479"/>
      <c r="UIR752" s="479"/>
      <c r="UIS752" s="479"/>
      <c r="UIT752" s="479"/>
      <c r="UIU752" s="479"/>
      <c r="UIV752" s="479"/>
      <c r="UIW752" s="479"/>
      <c r="UIX752" s="479"/>
      <c r="UIY752" s="479"/>
      <c r="UIZ752" s="479"/>
      <c r="UJA752" s="479"/>
      <c r="UJB752" s="479"/>
      <c r="UJC752" s="479"/>
      <c r="UJD752" s="479"/>
      <c r="UJE752" s="479"/>
      <c r="UJF752" s="479"/>
      <c r="UJG752" s="479"/>
      <c r="UJH752" s="479"/>
      <c r="UJI752" s="479"/>
      <c r="UJJ752" s="479"/>
      <c r="UJK752" s="479"/>
      <c r="UJL752" s="479"/>
      <c r="UJM752" s="479"/>
      <c r="UJN752" s="479"/>
      <c r="UJO752" s="479"/>
      <c r="UJP752" s="479"/>
      <c r="UJQ752" s="479"/>
      <c r="UJR752" s="479"/>
      <c r="UJS752" s="479"/>
      <c r="UJT752" s="479"/>
      <c r="UJU752" s="479"/>
      <c r="UJV752" s="479"/>
      <c r="UJW752" s="479"/>
      <c r="UJX752" s="479"/>
      <c r="UJY752" s="479"/>
      <c r="UJZ752" s="479"/>
      <c r="UKA752" s="479"/>
      <c r="UKB752" s="479"/>
      <c r="UKC752" s="479"/>
      <c r="UKD752" s="479"/>
      <c r="UKE752" s="479"/>
      <c r="UKF752" s="479"/>
      <c r="UKG752" s="479"/>
      <c r="UKH752" s="479"/>
      <c r="UKI752" s="479"/>
      <c r="UKJ752" s="479"/>
      <c r="UKK752" s="479"/>
      <c r="UKL752" s="479"/>
      <c r="UKM752" s="479"/>
      <c r="UKN752" s="479"/>
      <c r="UKO752" s="479"/>
      <c r="UKP752" s="479"/>
      <c r="UKQ752" s="479"/>
      <c r="UKR752" s="479"/>
      <c r="UKS752" s="479"/>
      <c r="UKT752" s="479"/>
      <c r="UKU752" s="479"/>
      <c r="UKV752" s="479"/>
      <c r="UKW752" s="479"/>
      <c r="UKX752" s="479"/>
      <c r="UKY752" s="479"/>
      <c r="UKZ752" s="479"/>
      <c r="ULA752" s="479"/>
      <c r="ULB752" s="479"/>
      <c r="ULC752" s="479"/>
      <c r="ULD752" s="479"/>
      <c r="ULE752" s="479"/>
      <c r="ULF752" s="479"/>
      <c r="ULG752" s="479"/>
      <c r="ULH752" s="479"/>
      <c r="ULI752" s="479"/>
      <c r="ULJ752" s="479"/>
      <c r="ULK752" s="479"/>
      <c r="ULL752" s="479"/>
      <c r="ULM752" s="479"/>
      <c r="ULN752" s="479"/>
      <c r="ULO752" s="479"/>
      <c r="ULP752" s="479"/>
      <c r="ULQ752" s="479"/>
      <c r="ULR752" s="479"/>
      <c r="ULS752" s="479"/>
      <c r="ULT752" s="479"/>
      <c r="ULU752" s="479"/>
      <c r="ULV752" s="479"/>
      <c r="ULW752" s="479"/>
      <c r="ULX752" s="479"/>
      <c r="ULY752" s="479"/>
      <c r="ULZ752" s="479"/>
      <c r="UMA752" s="479"/>
      <c r="UMB752" s="479"/>
      <c r="UMC752" s="479"/>
      <c r="UMD752" s="479"/>
      <c r="UME752" s="479"/>
      <c r="UMF752" s="479"/>
      <c r="UMG752" s="479"/>
      <c r="UMH752" s="479"/>
      <c r="UMI752" s="479"/>
      <c r="UMJ752" s="479"/>
      <c r="UMK752" s="479"/>
      <c r="UML752" s="479"/>
      <c r="UMM752" s="479"/>
      <c r="UMN752" s="479"/>
      <c r="UMO752" s="479"/>
      <c r="UMP752" s="479"/>
      <c r="UMQ752" s="479"/>
      <c r="UMR752" s="479"/>
      <c r="UMS752" s="479"/>
      <c r="UMT752" s="479"/>
      <c r="UMU752" s="479"/>
      <c r="UMV752" s="479"/>
      <c r="UMW752" s="479"/>
      <c r="UMX752" s="479"/>
      <c r="UMY752" s="479"/>
      <c r="UMZ752" s="479"/>
      <c r="UNA752" s="479"/>
      <c r="UNB752" s="479"/>
      <c r="UNC752" s="479"/>
      <c r="UND752" s="479"/>
      <c r="UNE752" s="479"/>
      <c r="UNF752" s="479"/>
      <c r="UNG752" s="479"/>
      <c r="UNH752" s="479"/>
      <c r="UNI752" s="479"/>
      <c r="UNJ752" s="479"/>
      <c r="UNK752" s="479"/>
      <c r="UNL752" s="479"/>
      <c r="UNM752" s="479"/>
      <c r="UNN752" s="479"/>
      <c r="UNO752" s="479"/>
      <c r="UNP752" s="479"/>
      <c r="UNQ752" s="479"/>
      <c r="UNR752" s="479"/>
      <c r="UNS752" s="479"/>
      <c r="UNT752" s="479"/>
      <c r="UNU752" s="479"/>
      <c r="UNV752" s="479"/>
      <c r="UNW752" s="479"/>
      <c r="UNX752" s="479"/>
      <c r="UNY752" s="479"/>
      <c r="UNZ752" s="479"/>
      <c r="UOA752" s="479"/>
      <c r="UOB752" s="479"/>
      <c r="UOC752" s="479"/>
      <c r="UOD752" s="479"/>
      <c r="UOE752" s="479"/>
      <c r="UOF752" s="479"/>
      <c r="UOG752" s="479"/>
      <c r="UOH752" s="479"/>
      <c r="UOI752" s="479"/>
      <c r="UOJ752" s="479"/>
      <c r="UOK752" s="479"/>
      <c r="UOL752" s="479"/>
      <c r="UOM752" s="479"/>
      <c r="UON752" s="479"/>
      <c r="UOO752" s="479"/>
      <c r="UOP752" s="479"/>
      <c r="UOQ752" s="479"/>
      <c r="UOR752" s="479"/>
      <c r="UOS752" s="479"/>
      <c r="UOT752" s="479"/>
      <c r="UOU752" s="479"/>
      <c r="UOV752" s="479"/>
      <c r="UOW752" s="479"/>
      <c r="UOX752" s="479"/>
      <c r="UOY752" s="479"/>
      <c r="UOZ752" s="479"/>
      <c r="UPA752" s="479"/>
      <c r="UPB752" s="479"/>
      <c r="UPC752" s="479"/>
      <c r="UPD752" s="479"/>
      <c r="UPE752" s="479"/>
      <c r="UPF752" s="479"/>
      <c r="UPG752" s="479"/>
      <c r="UPH752" s="479"/>
      <c r="UPI752" s="479"/>
      <c r="UPJ752" s="479"/>
      <c r="UPK752" s="479"/>
      <c r="UPL752" s="479"/>
      <c r="UPM752" s="479"/>
      <c r="UPN752" s="479"/>
      <c r="UPO752" s="479"/>
      <c r="UPP752" s="479"/>
      <c r="UPQ752" s="479"/>
      <c r="UPR752" s="479"/>
      <c r="UPS752" s="479"/>
      <c r="UPT752" s="479"/>
      <c r="UPU752" s="479"/>
      <c r="UPV752" s="479"/>
      <c r="UPW752" s="479"/>
      <c r="UPX752" s="479"/>
      <c r="UPY752" s="479"/>
      <c r="UPZ752" s="479"/>
      <c r="UQA752" s="479"/>
      <c r="UQB752" s="479"/>
      <c r="UQC752" s="479"/>
      <c r="UQD752" s="479"/>
      <c r="UQE752" s="479"/>
      <c r="UQF752" s="479"/>
      <c r="UQG752" s="479"/>
      <c r="UQH752" s="479"/>
      <c r="UQI752" s="479"/>
      <c r="UQJ752" s="479"/>
      <c r="UQK752" s="479"/>
      <c r="UQL752" s="479"/>
      <c r="UQM752" s="479"/>
      <c r="UQN752" s="479"/>
      <c r="UQO752" s="479"/>
      <c r="UQP752" s="479"/>
      <c r="UQQ752" s="479"/>
      <c r="UQR752" s="479"/>
      <c r="UQS752" s="479"/>
      <c r="UQT752" s="479"/>
      <c r="UQU752" s="479"/>
      <c r="UQV752" s="479"/>
      <c r="UQW752" s="479"/>
      <c r="UQX752" s="479"/>
      <c r="UQY752" s="479"/>
      <c r="UQZ752" s="479"/>
      <c r="URA752" s="479"/>
      <c r="URB752" s="479"/>
      <c r="URC752" s="479"/>
      <c r="URD752" s="479"/>
      <c r="URE752" s="479"/>
      <c r="URF752" s="479"/>
      <c r="URG752" s="479"/>
      <c r="URH752" s="479"/>
      <c r="URI752" s="479"/>
      <c r="URJ752" s="479"/>
      <c r="URK752" s="479"/>
      <c r="URL752" s="479"/>
      <c r="URM752" s="479"/>
      <c r="URN752" s="479"/>
      <c r="URO752" s="479"/>
      <c r="URP752" s="479"/>
      <c r="URQ752" s="479"/>
      <c r="URR752" s="479"/>
      <c r="URS752" s="479"/>
      <c r="URT752" s="479"/>
      <c r="URU752" s="479"/>
      <c r="URV752" s="479"/>
      <c r="URW752" s="479"/>
      <c r="URX752" s="479"/>
      <c r="URY752" s="479"/>
      <c r="URZ752" s="479"/>
      <c r="USA752" s="479"/>
      <c r="USB752" s="479"/>
      <c r="USC752" s="479"/>
      <c r="USD752" s="479"/>
      <c r="USE752" s="479"/>
      <c r="USF752" s="479"/>
      <c r="USG752" s="479"/>
      <c r="USH752" s="479"/>
      <c r="USI752" s="479"/>
      <c r="USJ752" s="479"/>
      <c r="USK752" s="479"/>
      <c r="USL752" s="479"/>
      <c r="USM752" s="479"/>
      <c r="USN752" s="479"/>
      <c r="USO752" s="479"/>
      <c r="USP752" s="479"/>
      <c r="USQ752" s="479"/>
      <c r="USR752" s="479"/>
      <c r="USS752" s="479"/>
      <c r="UST752" s="479"/>
      <c r="USU752" s="479"/>
      <c r="USV752" s="479"/>
      <c r="USW752" s="479"/>
      <c r="USX752" s="479"/>
      <c r="USY752" s="479"/>
      <c r="USZ752" s="479"/>
      <c r="UTA752" s="479"/>
      <c r="UTB752" s="479"/>
      <c r="UTC752" s="479"/>
      <c r="UTD752" s="479"/>
      <c r="UTE752" s="479"/>
      <c r="UTF752" s="479"/>
      <c r="UTG752" s="479"/>
      <c r="UTH752" s="479"/>
      <c r="UTI752" s="479"/>
      <c r="UTJ752" s="479"/>
      <c r="UTK752" s="479"/>
      <c r="UTL752" s="479"/>
      <c r="UTM752" s="479"/>
      <c r="UTN752" s="479"/>
      <c r="UTO752" s="479"/>
      <c r="UTP752" s="479"/>
      <c r="UTQ752" s="479"/>
      <c r="UTR752" s="479"/>
      <c r="UTS752" s="479"/>
      <c r="UTT752" s="479"/>
      <c r="UTU752" s="479"/>
      <c r="UTV752" s="479"/>
      <c r="UTW752" s="479"/>
      <c r="UTX752" s="479"/>
      <c r="UTY752" s="479"/>
      <c r="UTZ752" s="479"/>
      <c r="UUA752" s="479"/>
      <c r="UUB752" s="479"/>
      <c r="UUC752" s="479"/>
      <c r="UUD752" s="479"/>
      <c r="UUE752" s="479"/>
      <c r="UUF752" s="479"/>
      <c r="UUG752" s="479"/>
      <c r="UUH752" s="479"/>
      <c r="UUI752" s="479"/>
      <c r="UUJ752" s="479"/>
      <c r="UUK752" s="479"/>
      <c r="UUL752" s="479"/>
      <c r="UUM752" s="479"/>
      <c r="UUN752" s="479"/>
      <c r="UUO752" s="479"/>
      <c r="UUP752" s="479"/>
      <c r="UUQ752" s="479"/>
      <c r="UUR752" s="479"/>
      <c r="UUS752" s="479"/>
      <c r="UUT752" s="479"/>
      <c r="UUU752" s="479"/>
      <c r="UUV752" s="479"/>
      <c r="UUW752" s="479"/>
      <c r="UUX752" s="479"/>
      <c r="UUY752" s="479"/>
      <c r="UUZ752" s="479"/>
      <c r="UVA752" s="479"/>
      <c r="UVB752" s="479"/>
      <c r="UVC752" s="479"/>
      <c r="UVD752" s="479"/>
      <c r="UVE752" s="479"/>
      <c r="UVF752" s="479"/>
      <c r="UVG752" s="479"/>
      <c r="UVH752" s="479"/>
      <c r="UVI752" s="479"/>
      <c r="UVJ752" s="479"/>
      <c r="UVK752" s="479"/>
      <c r="UVL752" s="479"/>
      <c r="UVM752" s="479"/>
      <c r="UVN752" s="479"/>
      <c r="UVO752" s="479"/>
      <c r="UVP752" s="479"/>
      <c r="UVQ752" s="479"/>
      <c r="UVR752" s="479"/>
      <c r="UVS752" s="479"/>
      <c r="UVT752" s="479"/>
      <c r="UVU752" s="479"/>
      <c r="UVV752" s="479"/>
      <c r="UVW752" s="479"/>
      <c r="UVX752" s="479"/>
      <c r="UVY752" s="479"/>
      <c r="UVZ752" s="479"/>
      <c r="UWA752" s="479"/>
      <c r="UWB752" s="479"/>
      <c r="UWC752" s="479"/>
      <c r="UWD752" s="479"/>
      <c r="UWE752" s="479"/>
      <c r="UWF752" s="479"/>
      <c r="UWG752" s="479"/>
      <c r="UWH752" s="479"/>
      <c r="UWI752" s="479"/>
      <c r="UWJ752" s="479"/>
      <c r="UWK752" s="479"/>
      <c r="UWL752" s="479"/>
      <c r="UWM752" s="479"/>
      <c r="UWN752" s="479"/>
      <c r="UWO752" s="479"/>
      <c r="UWP752" s="479"/>
      <c r="UWQ752" s="479"/>
      <c r="UWR752" s="479"/>
      <c r="UWS752" s="479"/>
      <c r="UWT752" s="479"/>
      <c r="UWU752" s="479"/>
      <c r="UWV752" s="479"/>
      <c r="UWW752" s="479"/>
      <c r="UWX752" s="479"/>
      <c r="UWY752" s="479"/>
      <c r="UWZ752" s="479"/>
      <c r="UXA752" s="479"/>
      <c r="UXB752" s="479"/>
      <c r="UXC752" s="479"/>
      <c r="UXD752" s="479"/>
      <c r="UXE752" s="479"/>
      <c r="UXF752" s="479"/>
      <c r="UXG752" s="479"/>
      <c r="UXH752" s="479"/>
      <c r="UXI752" s="479"/>
      <c r="UXJ752" s="479"/>
      <c r="UXK752" s="479"/>
      <c r="UXL752" s="479"/>
      <c r="UXM752" s="479"/>
      <c r="UXN752" s="479"/>
      <c r="UXO752" s="479"/>
      <c r="UXP752" s="479"/>
      <c r="UXQ752" s="479"/>
      <c r="UXR752" s="479"/>
      <c r="UXS752" s="479"/>
      <c r="UXT752" s="479"/>
      <c r="UXU752" s="479"/>
      <c r="UXV752" s="479"/>
      <c r="UXW752" s="479"/>
      <c r="UXX752" s="479"/>
      <c r="UXY752" s="479"/>
      <c r="UXZ752" s="479"/>
      <c r="UYA752" s="479"/>
      <c r="UYB752" s="479"/>
      <c r="UYC752" s="479"/>
      <c r="UYD752" s="479"/>
      <c r="UYE752" s="479"/>
      <c r="UYF752" s="479"/>
      <c r="UYG752" s="479"/>
      <c r="UYH752" s="479"/>
      <c r="UYI752" s="479"/>
      <c r="UYJ752" s="479"/>
      <c r="UYK752" s="479"/>
      <c r="UYL752" s="479"/>
      <c r="UYM752" s="479"/>
      <c r="UYN752" s="479"/>
      <c r="UYO752" s="479"/>
      <c r="UYP752" s="479"/>
      <c r="UYQ752" s="479"/>
      <c r="UYR752" s="479"/>
      <c r="UYS752" s="479"/>
      <c r="UYT752" s="479"/>
      <c r="UYU752" s="479"/>
      <c r="UYV752" s="479"/>
      <c r="UYW752" s="479"/>
      <c r="UYX752" s="479"/>
      <c r="UYY752" s="479"/>
      <c r="UYZ752" s="479"/>
      <c r="UZA752" s="479"/>
      <c r="UZB752" s="479"/>
      <c r="UZC752" s="479"/>
      <c r="UZD752" s="479"/>
      <c r="UZE752" s="479"/>
      <c r="UZF752" s="479"/>
      <c r="UZG752" s="479"/>
      <c r="UZH752" s="479"/>
      <c r="UZI752" s="479"/>
      <c r="UZJ752" s="479"/>
      <c r="UZK752" s="479"/>
      <c r="UZL752" s="479"/>
      <c r="UZM752" s="479"/>
      <c r="UZN752" s="479"/>
      <c r="UZO752" s="479"/>
      <c r="UZP752" s="479"/>
      <c r="UZQ752" s="479"/>
      <c r="UZR752" s="479"/>
      <c r="UZS752" s="479"/>
      <c r="UZT752" s="479"/>
      <c r="UZU752" s="479"/>
      <c r="UZV752" s="479"/>
      <c r="UZW752" s="479"/>
      <c r="UZX752" s="479"/>
      <c r="UZY752" s="479"/>
      <c r="UZZ752" s="479"/>
      <c r="VAA752" s="479"/>
      <c r="VAB752" s="479"/>
      <c r="VAC752" s="479"/>
      <c r="VAD752" s="479"/>
      <c r="VAE752" s="479"/>
      <c r="VAF752" s="479"/>
      <c r="VAG752" s="479"/>
      <c r="VAH752" s="479"/>
      <c r="VAI752" s="479"/>
      <c r="VAJ752" s="479"/>
      <c r="VAK752" s="479"/>
      <c r="VAL752" s="479"/>
      <c r="VAM752" s="479"/>
      <c r="VAN752" s="479"/>
      <c r="VAO752" s="479"/>
      <c r="VAP752" s="479"/>
      <c r="VAQ752" s="479"/>
      <c r="VAR752" s="479"/>
      <c r="VAS752" s="479"/>
      <c r="VAT752" s="479"/>
      <c r="VAU752" s="479"/>
      <c r="VAV752" s="479"/>
      <c r="VAW752" s="479"/>
      <c r="VAX752" s="479"/>
      <c r="VAY752" s="479"/>
      <c r="VAZ752" s="479"/>
      <c r="VBA752" s="479"/>
      <c r="VBB752" s="479"/>
      <c r="VBC752" s="479"/>
      <c r="VBD752" s="479"/>
      <c r="VBE752" s="479"/>
      <c r="VBF752" s="479"/>
      <c r="VBG752" s="479"/>
      <c r="VBH752" s="479"/>
      <c r="VBI752" s="479"/>
      <c r="VBJ752" s="479"/>
      <c r="VBK752" s="479"/>
      <c r="VBL752" s="479"/>
      <c r="VBM752" s="479"/>
      <c r="VBN752" s="479"/>
      <c r="VBO752" s="479"/>
      <c r="VBP752" s="479"/>
      <c r="VBQ752" s="479"/>
      <c r="VBR752" s="479"/>
      <c r="VBS752" s="479"/>
      <c r="VBT752" s="479"/>
      <c r="VBU752" s="479"/>
      <c r="VBV752" s="479"/>
      <c r="VBW752" s="479"/>
      <c r="VBX752" s="479"/>
      <c r="VBY752" s="479"/>
      <c r="VBZ752" s="479"/>
      <c r="VCA752" s="479"/>
      <c r="VCB752" s="479"/>
      <c r="VCC752" s="479"/>
      <c r="VCD752" s="479"/>
      <c r="VCE752" s="479"/>
      <c r="VCF752" s="479"/>
      <c r="VCG752" s="479"/>
      <c r="VCH752" s="479"/>
      <c r="VCI752" s="479"/>
      <c r="VCJ752" s="479"/>
      <c r="VCK752" s="479"/>
      <c r="VCL752" s="479"/>
      <c r="VCM752" s="479"/>
      <c r="VCN752" s="479"/>
      <c r="VCO752" s="479"/>
      <c r="VCP752" s="479"/>
      <c r="VCQ752" s="479"/>
      <c r="VCR752" s="479"/>
      <c r="VCS752" s="479"/>
      <c r="VCT752" s="479"/>
      <c r="VCU752" s="479"/>
      <c r="VCV752" s="479"/>
      <c r="VCW752" s="479"/>
      <c r="VCX752" s="479"/>
      <c r="VCY752" s="479"/>
      <c r="VCZ752" s="479"/>
      <c r="VDA752" s="479"/>
      <c r="VDB752" s="479"/>
      <c r="VDC752" s="479"/>
      <c r="VDD752" s="479"/>
      <c r="VDE752" s="479"/>
      <c r="VDF752" s="479"/>
      <c r="VDG752" s="479"/>
      <c r="VDH752" s="479"/>
      <c r="VDI752" s="479"/>
      <c r="VDJ752" s="479"/>
      <c r="VDK752" s="479"/>
      <c r="VDL752" s="479"/>
      <c r="VDM752" s="479"/>
      <c r="VDN752" s="479"/>
      <c r="VDO752" s="479"/>
      <c r="VDP752" s="479"/>
      <c r="VDQ752" s="479"/>
      <c r="VDR752" s="479"/>
      <c r="VDS752" s="479"/>
      <c r="VDT752" s="479"/>
      <c r="VDU752" s="479"/>
      <c r="VDV752" s="479"/>
      <c r="VDW752" s="479"/>
      <c r="VDX752" s="479"/>
      <c r="VDY752" s="479"/>
      <c r="VDZ752" s="479"/>
      <c r="VEA752" s="479"/>
      <c r="VEB752" s="479"/>
      <c r="VEC752" s="479"/>
      <c r="VED752" s="479"/>
      <c r="VEE752" s="479"/>
      <c r="VEF752" s="479"/>
      <c r="VEG752" s="479"/>
      <c r="VEH752" s="479"/>
      <c r="VEI752" s="479"/>
      <c r="VEJ752" s="479"/>
      <c r="VEK752" s="479"/>
      <c r="VEL752" s="479"/>
      <c r="VEM752" s="479"/>
      <c r="VEN752" s="479"/>
      <c r="VEO752" s="479"/>
      <c r="VEP752" s="479"/>
      <c r="VEQ752" s="479"/>
      <c r="VER752" s="479"/>
      <c r="VES752" s="479"/>
      <c r="VET752" s="479"/>
      <c r="VEU752" s="479"/>
      <c r="VEV752" s="479"/>
      <c r="VEW752" s="479"/>
      <c r="VEX752" s="479"/>
      <c r="VEY752" s="479"/>
      <c r="VEZ752" s="479"/>
      <c r="VFA752" s="479"/>
      <c r="VFB752" s="479"/>
      <c r="VFC752" s="479"/>
      <c r="VFD752" s="479"/>
      <c r="VFE752" s="479"/>
      <c r="VFF752" s="479"/>
      <c r="VFG752" s="479"/>
      <c r="VFH752" s="479"/>
      <c r="VFI752" s="479"/>
      <c r="VFJ752" s="479"/>
      <c r="VFK752" s="479"/>
      <c r="VFL752" s="479"/>
      <c r="VFM752" s="479"/>
      <c r="VFN752" s="479"/>
      <c r="VFO752" s="479"/>
      <c r="VFP752" s="479"/>
      <c r="VFQ752" s="479"/>
      <c r="VFR752" s="479"/>
      <c r="VFS752" s="479"/>
      <c r="VFT752" s="479"/>
      <c r="VFU752" s="479"/>
      <c r="VFV752" s="479"/>
      <c r="VFW752" s="479"/>
      <c r="VFX752" s="479"/>
      <c r="VFY752" s="479"/>
      <c r="VFZ752" s="479"/>
      <c r="VGA752" s="479"/>
      <c r="VGB752" s="479"/>
      <c r="VGC752" s="479"/>
      <c r="VGD752" s="479"/>
      <c r="VGE752" s="479"/>
      <c r="VGF752" s="479"/>
      <c r="VGG752" s="479"/>
      <c r="VGH752" s="479"/>
      <c r="VGI752" s="479"/>
      <c r="VGJ752" s="479"/>
      <c r="VGK752" s="479"/>
      <c r="VGL752" s="479"/>
      <c r="VGM752" s="479"/>
      <c r="VGN752" s="479"/>
      <c r="VGO752" s="479"/>
      <c r="VGP752" s="479"/>
      <c r="VGQ752" s="479"/>
      <c r="VGR752" s="479"/>
      <c r="VGS752" s="479"/>
      <c r="VGT752" s="479"/>
      <c r="VGU752" s="479"/>
      <c r="VGV752" s="479"/>
      <c r="VGW752" s="479"/>
      <c r="VGX752" s="479"/>
      <c r="VGY752" s="479"/>
      <c r="VGZ752" s="479"/>
      <c r="VHA752" s="479"/>
      <c r="VHB752" s="479"/>
      <c r="VHC752" s="479"/>
      <c r="VHD752" s="479"/>
      <c r="VHE752" s="479"/>
      <c r="VHF752" s="479"/>
      <c r="VHG752" s="479"/>
      <c r="VHH752" s="479"/>
      <c r="VHI752" s="479"/>
      <c r="VHJ752" s="479"/>
      <c r="VHK752" s="479"/>
      <c r="VHL752" s="479"/>
      <c r="VHM752" s="479"/>
      <c r="VHN752" s="479"/>
      <c r="VHO752" s="479"/>
      <c r="VHP752" s="479"/>
      <c r="VHQ752" s="479"/>
      <c r="VHR752" s="479"/>
      <c r="VHS752" s="479"/>
      <c r="VHT752" s="479"/>
      <c r="VHU752" s="479"/>
      <c r="VHV752" s="479"/>
      <c r="VHW752" s="479"/>
      <c r="VHX752" s="479"/>
      <c r="VHY752" s="479"/>
      <c r="VHZ752" s="479"/>
      <c r="VIA752" s="479"/>
      <c r="VIB752" s="479"/>
      <c r="VIC752" s="479"/>
      <c r="VID752" s="479"/>
      <c r="VIE752" s="479"/>
      <c r="VIF752" s="479"/>
      <c r="VIG752" s="479"/>
      <c r="VIH752" s="479"/>
      <c r="VII752" s="479"/>
      <c r="VIJ752" s="479"/>
      <c r="VIK752" s="479"/>
      <c r="VIL752" s="479"/>
      <c r="VIM752" s="479"/>
      <c r="VIN752" s="479"/>
      <c r="VIO752" s="479"/>
      <c r="VIP752" s="479"/>
      <c r="VIQ752" s="479"/>
      <c r="VIR752" s="479"/>
      <c r="VIS752" s="479"/>
      <c r="VIT752" s="479"/>
      <c r="VIU752" s="479"/>
      <c r="VIV752" s="479"/>
      <c r="VIW752" s="479"/>
      <c r="VIX752" s="479"/>
      <c r="VIY752" s="479"/>
      <c r="VIZ752" s="479"/>
      <c r="VJA752" s="479"/>
      <c r="VJB752" s="479"/>
      <c r="VJC752" s="479"/>
      <c r="VJD752" s="479"/>
      <c r="VJE752" s="479"/>
      <c r="VJF752" s="479"/>
      <c r="VJG752" s="479"/>
      <c r="VJH752" s="479"/>
      <c r="VJI752" s="479"/>
      <c r="VJJ752" s="479"/>
      <c r="VJK752" s="479"/>
      <c r="VJL752" s="479"/>
      <c r="VJM752" s="479"/>
      <c r="VJN752" s="479"/>
      <c r="VJO752" s="479"/>
      <c r="VJP752" s="479"/>
      <c r="VJQ752" s="479"/>
      <c r="VJR752" s="479"/>
      <c r="VJS752" s="479"/>
      <c r="VJT752" s="479"/>
      <c r="VJU752" s="479"/>
      <c r="VJV752" s="479"/>
      <c r="VJW752" s="479"/>
      <c r="VJX752" s="479"/>
      <c r="VJY752" s="479"/>
      <c r="VJZ752" s="479"/>
      <c r="VKA752" s="479"/>
      <c r="VKB752" s="479"/>
      <c r="VKC752" s="479"/>
      <c r="VKD752" s="479"/>
      <c r="VKE752" s="479"/>
      <c r="VKF752" s="479"/>
      <c r="VKG752" s="479"/>
      <c r="VKH752" s="479"/>
      <c r="VKI752" s="479"/>
      <c r="VKJ752" s="479"/>
      <c r="VKK752" s="479"/>
      <c r="VKL752" s="479"/>
      <c r="VKM752" s="479"/>
      <c r="VKN752" s="479"/>
      <c r="VKO752" s="479"/>
      <c r="VKP752" s="479"/>
      <c r="VKQ752" s="479"/>
      <c r="VKR752" s="479"/>
      <c r="VKS752" s="479"/>
      <c r="VKT752" s="479"/>
      <c r="VKU752" s="479"/>
      <c r="VKV752" s="479"/>
      <c r="VKW752" s="479"/>
      <c r="VKX752" s="479"/>
      <c r="VKY752" s="479"/>
      <c r="VKZ752" s="479"/>
      <c r="VLA752" s="479"/>
      <c r="VLB752" s="479"/>
      <c r="VLC752" s="479"/>
      <c r="VLD752" s="479"/>
      <c r="VLE752" s="479"/>
      <c r="VLF752" s="479"/>
      <c r="VLG752" s="479"/>
      <c r="VLH752" s="479"/>
      <c r="VLI752" s="479"/>
      <c r="VLJ752" s="479"/>
      <c r="VLK752" s="479"/>
      <c r="VLL752" s="479"/>
      <c r="VLM752" s="479"/>
      <c r="VLN752" s="479"/>
      <c r="VLO752" s="479"/>
      <c r="VLP752" s="479"/>
      <c r="VLQ752" s="479"/>
      <c r="VLR752" s="479"/>
      <c r="VLS752" s="479"/>
      <c r="VLT752" s="479"/>
      <c r="VLU752" s="479"/>
      <c r="VLV752" s="479"/>
      <c r="VLW752" s="479"/>
      <c r="VLX752" s="479"/>
      <c r="VLY752" s="479"/>
      <c r="VLZ752" s="479"/>
      <c r="VMA752" s="479"/>
      <c r="VMB752" s="479"/>
      <c r="VMC752" s="479"/>
      <c r="VMD752" s="479"/>
      <c r="VME752" s="479"/>
      <c r="VMF752" s="479"/>
      <c r="VMG752" s="479"/>
      <c r="VMH752" s="479"/>
      <c r="VMI752" s="479"/>
      <c r="VMJ752" s="479"/>
      <c r="VMK752" s="479"/>
      <c r="VML752" s="479"/>
      <c r="VMM752" s="479"/>
      <c r="VMN752" s="479"/>
      <c r="VMO752" s="479"/>
      <c r="VMP752" s="479"/>
      <c r="VMQ752" s="479"/>
      <c r="VMR752" s="479"/>
      <c r="VMS752" s="479"/>
      <c r="VMT752" s="479"/>
      <c r="VMU752" s="479"/>
      <c r="VMV752" s="479"/>
      <c r="VMW752" s="479"/>
      <c r="VMX752" s="479"/>
      <c r="VMY752" s="479"/>
      <c r="VMZ752" s="479"/>
      <c r="VNA752" s="479"/>
      <c r="VNB752" s="479"/>
      <c r="VNC752" s="479"/>
      <c r="VND752" s="479"/>
      <c r="VNE752" s="479"/>
      <c r="VNF752" s="479"/>
      <c r="VNG752" s="479"/>
      <c r="VNH752" s="479"/>
      <c r="VNI752" s="479"/>
      <c r="VNJ752" s="479"/>
      <c r="VNK752" s="479"/>
      <c r="VNL752" s="479"/>
      <c r="VNM752" s="479"/>
      <c r="VNN752" s="479"/>
      <c r="VNO752" s="479"/>
      <c r="VNP752" s="479"/>
      <c r="VNQ752" s="479"/>
      <c r="VNR752" s="479"/>
      <c r="VNS752" s="479"/>
      <c r="VNT752" s="479"/>
      <c r="VNU752" s="479"/>
      <c r="VNV752" s="479"/>
      <c r="VNW752" s="479"/>
      <c r="VNX752" s="479"/>
      <c r="VNY752" s="479"/>
      <c r="VNZ752" s="479"/>
      <c r="VOA752" s="479"/>
      <c r="VOB752" s="479"/>
      <c r="VOC752" s="479"/>
      <c r="VOD752" s="479"/>
      <c r="VOE752" s="479"/>
      <c r="VOF752" s="479"/>
      <c r="VOG752" s="479"/>
      <c r="VOH752" s="479"/>
      <c r="VOI752" s="479"/>
      <c r="VOJ752" s="479"/>
      <c r="VOK752" s="479"/>
      <c r="VOL752" s="479"/>
      <c r="VOM752" s="479"/>
      <c r="VON752" s="479"/>
      <c r="VOO752" s="479"/>
      <c r="VOP752" s="479"/>
      <c r="VOQ752" s="479"/>
      <c r="VOR752" s="479"/>
      <c r="VOS752" s="479"/>
      <c r="VOT752" s="479"/>
      <c r="VOU752" s="479"/>
      <c r="VOV752" s="479"/>
      <c r="VOW752" s="479"/>
      <c r="VOX752" s="479"/>
      <c r="VOY752" s="479"/>
      <c r="VOZ752" s="479"/>
      <c r="VPA752" s="479"/>
      <c r="VPB752" s="479"/>
      <c r="VPC752" s="479"/>
      <c r="VPD752" s="479"/>
      <c r="VPE752" s="479"/>
      <c r="VPF752" s="479"/>
      <c r="VPG752" s="479"/>
      <c r="VPH752" s="479"/>
      <c r="VPI752" s="479"/>
      <c r="VPJ752" s="479"/>
      <c r="VPK752" s="479"/>
      <c r="VPL752" s="479"/>
      <c r="VPM752" s="479"/>
      <c r="VPN752" s="479"/>
      <c r="VPO752" s="479"/>
      <c r="VPP752" s="479"/>
      <c r="VPQ752" s="479"/>
      <c r="VPR752" s="479"/>
      <c r="VPS752" s="479"/>
      <c r="VPT752" s="479"/>
      <c r="VPU752" s="479"/>
      <c r="VPV752" s="479"/>
      <c r="VPW752" s="479"/>
      <c r="VPX752" s="479"/>
      <c r="VPY752" s="479"/>
      <c r="VPZ752" s="479"/>
      <c r="VQA752" s="479"/>
      <c r="VQB752" s="479"/>
      <c r="VQC752" s="479"/>
      <c r="VQD752" s="479"/>
      <c r="VQE752" s="479"/>
      <c r="VQF752" s="479"/>
      <c r="VQG752" s="479"/>
      <c r="VQH752" s="479"/>
      <c r="VQI752" s="479"/>
      <c r="VQJ752" s="479"/>
      <c r="VQK752" s="479"/>
      <c r="VQL752" s="479"/>
      <c r="VQM752" s="479"/>
      <c r="VQN752" s="479"/>
      <c r="VQO752" s="479"/>
      <c r="VQP752" s="479"/>
      <c r="VQQ752" s="479"/>
      <c r="VQR752" s="479"/>
      <c r="VQS752" s="479"/>
      <c r="VQT752" s="479"/>
      <c r="VQU752" s="479"/>
      <c r="VQV752" s="479"/>
      <c r="VQW752" s="479"/>
      <c r="VQX752" s="479"/>
      <c r="VQY752" s="479"/>
      <c r="VQZ752" s="479"/>
      <c r="VRA752" s="479"/>
      <c r="VRB752" s="479"/>
      <c r="VRC752" s="479"/>
      <c r="VRD752" s="479"/>
      <c r="VRE752" s="479"/>
      <c r="VRF752" s="479"/>
      <c r="VRG752" s="479"/>
      <c r="VRH752" s="479"/>
      <c r="VRI752" s="479"/>
      <c r="VRJ752" s="479"/>
      <c r="VRK752" s="479"/>
      <c r="VRL752" s="479"/>
      <c r="VRM752" s="479"/>
      <c r="VRN752" s="479"/>
      <c r="VRO752" s="479"/>
      <c r="VRP752" s="479"/>
      <c r="VRQ752" s="479"/>
      <c r="VRR752" s="479"/>
      <c r="VRS752" s="479"/>
      <c r="VRT752" s="479"/>
      <c r="VRU752" s="479"/>
      <c r="VRV752" s="479"/>
      <c r="VRW752" s="479"/>
      <c r="VRX752" s="479"/>
      <c r="VRY752" s="479"/>
      <c r="VRZ752" s="479"/>
      <c r="VSA752" s="479"/>
      <c r="VSB752" s="479"/>
      <c r="VSC752" s="479"/>
      <c r="VSD752" s="479"/>
      <c r="VSE752" s="479"/>
      <c r="VSF752" s="479"/>
      <c r="VSG752" s="479"/>
      <c r="VSH752" s="479"/>
      <c r="VSI752" s="479"/>
      <c r="VSJ752" s="479"/>
      <c r="VSK752" s="479"/>
      <c r="VSL752" s="479"/>
      <c r="VSM752" s="479"/>
      <c r="VSN752" s="479"/>
      <c r="VSO752" s="479"/>
      <c r="VSP752" s="479"/>
      <c r="VSQ752" s="479"/>
      <c r="VSR752" s="479"/>
      <c r="VSS752" s="479"/>
      <c r="VST752" s="479"/>
      <c r="VSU752" s="479"/>
      <c r="VSV752" s="479"/>
      <c r="VSW752" s="479"/>
      <c r="VSX752" s="479"/>
      <c r="VSY752" s="479"/>
      <c r="VSZ752" s="479"/>
      <c r="VTA752" s="479"/>
      <c r="VTB752" s="479"/>
      <c r="VTC752" s="479"/>
      <c r="VTD752" s="479"/>
      <c r="VTE752" s="479"/>
      <c r="VTF752" s="479"/>
      <c r="VTG752" s="479"/>
      <c r="VTH752" s="479"/>
      <c r="VTI752" s="479"/>
      <c r="VTJ752" s="479"/>
      <c r="VTK752" s="479"/>
      <c r="VTL752" s="479"/>
      <c r="VTM752" s="479"/>
      <c r="VTN752" s="479"/>
      <c r="VTO752" s="479"/>
      <c r="VTP752" s="479"/>
      <c r="VTQ752" s="479"/>
      <c r="VTR752" s="479"/>
      <c r="VTS752" s="479"/>
      <c r="VTT752" s="479"/>
      <c r="VTU752" s="479"/>
      <c r="VTV752" s="479"/>
      <c r="VTW752" s="479"/>
      <c r="VTX752" s="479"/>
      <c r="VTY752" s="479"/>
      <c r="VTZ752" s="479"/>
      <c r="VUA752" s="479"/>
      <c r="VUB752" s="479"/>
      <c r="VUC752" s="479"/>
      <c r="VUD752" s="479"/>
      <c r="VUE752" s="479"/>
      <c r="VUF752" s="479"/>
      <c r="VUG752" s="479"/>
      <c r="VUH752" s="479"/>
      <c r="VUI752" s="479"/>
      <c r="VUJ752" s="479"/>
      <c r="VUK752" s="479"/>
      <c r="VUL752" s="479"/>
      <c r="VUM752" s="479"/>
      <c r="VUN752" s="479"/>
      <c r="VUO752" s="479"/>
      <c r="VUP752" s="479"/>
      <c r="VUQ752" s="479"/>
      <c r="VUR752" s="479"/>
      <c r="VUS752" s="479"/>
      <c r="VUT752" s="479"/>
      <c r="VUU752" s="479"/>
      <c r="VUV752" s="479"/>
      <c r="VUW752" s="479"/>
      <c r="VUX752" s="479"/>
      <c r="VUY752" s="479"/>
      <c r="VUZ752" s="479"/>
      <c r="VVA752" s="479"/>
      <c r="VVB752" s="479"/>
      <c r="VVC752" s="479"/>
      <c r="VVD752" s="479"/>
      <c r="VVE752" s="479"/>
      <c r="VVF752" s="479"/>
      <c r="VVG752" s="479"/>
      <c r="VVH752" s="479"/>
      <c r="VVI752" s="479"/>
      <c r="VVJ752" s="479"/>
      <c r="VVK752" s="479"/>
      <c r="VVL752" s="479"/>
      <c r="VVM752" s="479"/>
      <c r="VVN752" s="479"/>
      <c r="VVO752" s="479"/>
      <c r="VVP752" s="479"/>
      <c r="VVQ752" s="479"/>
      <c r="VVR752" s="479"/>
      <c r="VVS752" s="479"/>
      <c r="VVT752" s="479"/>
      <c r="VVU752" s="479"/>
      <c r="VVV752" s="479"/>
      <c r="VVW752" s="479"/>
      <c r="VVX752" s="479"/>
      <c r="VVY752" s="479"/>
      <c r="VVZ752" s="479"/>
      <c r="VWA752" s="479"/>
      <c r="VWB752" s="479"/>
      <c r="VWC752" s="479"/>
      <c r="VWD752" s="479"/>
      <c r="VWE752" s="479"/>
      <c r="VWF752" s="479"/>
      <c r="VWG752" s="479"/>
      <c r="VWH752" s="479"/>
      <c r="VWI752" s="479"/>
      <c r="VWJ752" s="479"/>
      <c r="VWK752" s="479"/>
      <c r="VWL752" s="479"/>
      <c r="VWM752" s="479"/>
      <c r="VWN752" s="479"/>
      <c r="VWO752" s="479"/>
      <c r="VWP752" s="479"/>
      <c r="VWQ752" s="479"/>
      <c r="VWR752" s="479"/>
      <c r="VWS752" s="479"/>
      <c r="VWT752" s="479"/>
      <c r="VWU752" s="479"/>
      <c r="VWV752" s="479"/>
      <c r="VWW752" s="479"/>
      <c r="VWX752" s="479"/>
      <c r="VWY752" s="479"/>
      <c r="VWZ752" s="479"/>
      <c r="VXA752" s="479"/>
      <c r="VXB752" s="479"/>
      <c r="VXC752" s="479"/>
      <c r="VXD752" s="479"/>
      <c r="VXE752" s="479"/>
      <c r="VXF752" s="479"/>
      <c r="VXG752" s="479"/>
      <c r="VXH752" s="479"/>
      <c r="VXI752" s="479"/>
      <c r="VXJ752" s="479"/>
      <c r="VXK752" s="479"/>
      <c r="VXL752" s="479"/>
      <c r="VXM752" s="479"/>
      <c r="VXN752" s="479"/>
      <c r="VXO752" s="479"/>
      <c r="VXP752" s="479"/>
      <c r="VXQ752" s="479"/>
      <c r="VXR752" s="479"/>
      <c r="VXS752" s="479"/>
      <c r="VXT752" s="479"/>
      <c r="VXU752" s="479"/>
      <c r="VXV752" s="479"/>
      <c r="VXW752" s="479"/>
      <c r="VXX752" s="479"/>
      <c r="VXY752" s="479"/>
      <c r="VXZ752" s="479"/>
      <c r="VYA752" s="479"/>
      <c r="VYB752" s="479"/>
      <c r="VYC752" s="479"/>
      <c r="VYD752" s="479"/>
      <c r="VYE752" s="479"/>
      <c r="VYF752" s="479"/>
      <c r="VYG752" s="479"/>
      <c r="VYH752" s="479"/>
      <c r="VYI752" s="479"/>
      <c r="VYJ752" s="479"/>
      <c r="VYK752" s="479"/>
      <c r="VYL752" s="479"/>
      <c r="VYM752" s="479"/>
      <c r="VYN752" s="479"/>
      <c r="VYO752" s="479"/>
      <c r="VYP752" s="479"/>
      <c r="VYQ752" s="479"/>
      <c r="VYR752" s="479"/>
      <c r="VYS752" s="479"/>
      <c r="VYT752" s="479"/>
      <c r="VYU752" s="479"/>
      <c r="VYV752" s="479"/>
      <c r="VYW752" s="479"/>
      <c r="VYX752" s="479"/>
      <c r="VYY752" s="479"/>
      <c r="VYZ752" s="479"/>
      <c r="VZA752" s="479"/>
      <c r="VZB752" s="479"/>
      <c r="VZC752" s="479"/>
      <c r="VZD752" s="479"/>
      <c r="VZE752" s="479"/>
      <c r="VZF752" s="479"/>
      <c r="VZG752" s="479"/>
      <c r="VZH752" s="479"/>
      <c r="VZI752" s="479"/>
      <c r="VZJ752" s="479"/>
      <c r="VZK752" s="479"/>
      <c r="VZL752" s="479"/>
      <c r="VZM752" s="479"/>
      <c r="VZN752" s="479"/>
      <c r="VZO752" s="479"/>
      <c r="VZP752" s="479"/>
      <c r="VZQ752" s="479"/>
      <c r="VZR752" s="479"/>
      <c r="VZS752" s="479"/>
      <c r="VZT752" s="479"/>
      <c r="VZU752" s="479"/>
      <c r="VZV752" s="479"/>
      <c r="VZW752" s="479"/>
      <c r="VZX752" s="479"/>
      <c r="VZY752" s="479"/>
      <c r="VZZ752" s="479"/>
      <c r="WAA752" s="479"/>
      <c r="WAB752" s="479"/>
      <c r="WAC752" s="479"/>
      <c r="WAD752" s="479"/>
      <c r="WAE752" s="479"/>
      <c r="WAF752" s="479"/>
      <c r="WAG752" s="479"/>
      <c r="WAH752" s="479"/>
      <c r="WAI752" s="479"/>
      <c r="WAJ752" s="479"/>
      <c r="WAK752" s="479"/>
      <c r="WAL752" s="479"/>
      <c r="WAM752" s="479"/>
      <c r="WAN752" s="479"/>
      <c r="WAO752" s="479"/>
      <c r="WAP752" s="479"/>
      <c r="WAQ752" s="479"/>
      <c r="WAR752" s="479"/>
      <c r="WAS752" s="479"/>
      <c r="WAT752" s="479"/>
      <c r="WAU752" s="479"/>
      <c r="WAV752" s="479"/>
      <c r="WAW752" s="479"/>
      <c r="WAX752" s="479"/>
      <c r="WAY752" s="479"/>
      <c r="WAZ752" s="479"/>
      <c r="WBA752" s="479"/>
      <c r="WBB752" s="479"/>
      <c r="WBC752" s="479"/>
      <c r="WBD752" s="479"/>
      <c r="WBE752" s="479"/>
      <c r="WBF752" s="479"/>
      <c r="WBG752" s="479"/>
      <c r="WBH752" s="479"/>
      <c r="WBI752" s="479"/>
      <c r="WBJ752" s="479"/>
      <c r="WBK752" s="479"/>
      <c r="WBL752" s="479"/>
      <c r="WBM752" s="479"/>
      <c r="WBN752" s="479"/>
      <c r="WBO752" s="479"/>
      <c r="WBP752" s="479"/>
      <c r="WBQ752" s="479"/>
      <c r="WBR752" s="479"/>
      <c r="WBS752" s="479"/>
      <c r="WBT752" s="479"/>
      <c r="WBU752" s="479"/>
      <c r="WBV752" s="479"/>
      <c r="WBW752" s="479"/>
      <c r="WBX752" s="479"/>
      <c r="WBY752" s="479"/>
      <c r="WBZ752" s="479"/>
      <c r="WCA752" s="479"/>
      <c r="WCB752" s="479"/>
      <c r="WCC752" s="479"/>
      <c r="WCD752" s="479"/>
      <c r="WCE752" s="479"/>
      <c r="WCF752" s="479"/>
      <c r="WCG752" s="479"/>
      <c r="WCH752" s="479"/>
      <c r="WCI752" s="479"/>
      <c r="WCJ752" s="479"/>
      <c r="WCK752" s="479"/>
      <c r="WCL752" s="479"/>
      <c r="WCM752" s="479"/>
      <c r="WCN752" s="479"/>
      <c r="WCO752" s="479"/>
      <c r="WCP752" s="479"/>
      <c r="WCQ752" s="479"/>
      <c r="WCR752" s="479"/>
      <c r="WCS752" s="479"/>
      <c r="WCT752" s="479"/>
      <c r="WCU752" s="479"/>
      <c r="WCV752" s="479"/>
      <c r="WCW752" s="479"/>
      <c r="WCX752" s="479"/>
      <c r="WCY752" s="479"/>
      <c r="WCZ752" s="479"/>
      <c r="WDA752" s="479"/>
      <c r="WDB752" s="479"/>
      <c r="WDC752" s="479"/>
      <c r="WDD752" s="479"/>
      <c r="WDE752" s="479"/>
      <c r="WDF752" s="479"/>
      <c r="WDG752" s="479"/>
      <c r="WDH752" s="479"/>
      <c r="WDI752" s="479"/>
      <c r="WDJ752" s="479"/>
      <c r="WDK752" s="479"/>
      <c r="WDL752" s="479"/>
      <c r="WDM752" s="479"/>
      <c r="WDN752" s="479"/>
      <c r="WDO752" s="479"/>
      <c r="WDP752" s="479"/>
      <c r="WDQ752" s="479"/>
      <c r="WDR752" s="479"/>
      <c r="WDS752" s="479"/>
      <c r="WDT752" s="479"/>
      <c r="WDU752" s="479"/>
      <c r="WDV752" s="479"/>
      <c r="WDW752" s="479"/>
      <c r="WDX752" s="479"/>
      <c r="WDY752" s="479"/>
      <c r="WDZ752" s="479"/>
      <c r="WEA752" s="479"/>
      <c r="WEB752" s="479"/>
      <c r="WEC752" s="479"/>
      <c r="WED752" s="479"/>
      <c r="WEE752" s="479"/>
      <c r="WEF752" s="479"/>
      <c r="WEG752" s="479"/>
      <c r="WEH752" s="479"/>
      <c r="WEI752" s="479"/>
      <c r="WEJ752" s="479"/>
      <c r="WEK752" s="479"/>
      <c r="WEL752" s="479"/>
      <c r="WEM752" s="479"/>
      <c r="WEN752" s="479"/>
      <c r="WEO752" s="479"/>
      <c r="WEP752" s="479"/>
      <c r="WEQ752" s="479"/>
      <c r="WER752" s="479"/>
      <c r="WES752" s="479"/>
      <c r="WET752" s="479"/>
      <c r="WEU752" s="479"/>
      <c r="WEV752" s="479"/>
      <c r="WEW752" s="479"/>
      <c r="WEX752" s="479"/>
      <c r="WEY752" s="479"/>
      <c r="WEZ752" s="479"/>
      <c r="WFA752" s="479"/>
      <c r="WFB752" s="479"/>
      <c r="WFC752" s="479"/>
      <c r="WFD752" s="479"/>
      <c r="WFE752" s="479"/>
      <c r="WFF752" s="479"/>
      <c r="WFG752" s="479"/>
      <c r="WFH752" s="479"/>
      <c r="WFI752" s="479"/>
      <c r="WFJ752" s="479"/>
      <c r="WFK752" s="479"/>
      <c r="WFL752" s="479"/>
      <c r="WFM752" s="479"/>
      <c r="WFN752" s="479"/>
      <c r="WFO752" s="479"/>
      <c r="WFP752" s="479"/>
      <c r="WFQ752" s="479"/>
      <c r="WFR752" s="479"/>
      <c r="WFS752" s="479"/>
      <c r="WFT752" s="479"/>
      <c r="WFU752" s="479"/>
      <c r="WFV752" s="479"/>
      <c r="WFW752" s="479"/>
      <c r="WFX752" s="479"/>
      <c r="WFY752" s="479"/>
      <c r="WFZ752" s="479"/>
      <c r="WGA752" s="479"/>
      <c r="WGB752" s="479"/>
      <c r="WGC752" s="479"/>
      <c r="WGD752" s="479"/>
      <c r="WGE752" s="479"/>
      <c r="WGF752" s="479"/>
      <c r="WGG752" s="479"/>
      <c r="WGH752" s="479"/>
      <c r="WGI752" s="479"/>
      <c r="WGJ752" s="479"/>
      <c r="WGK752" s="479"/>
      <c r="WGL752" s="479"/>
      <c r="WGM752" s="479"/>
      <c r="WGN752" s="479"/>
      <c r="WGO752" s="479"/>
      <c r="WGP752" s="479"/>
      <c r="WGQ752" s="479"/>
      <c r="WGR752" s="479"/>
      <c r="WGS752" s="479"/>
      <c r="WGT752" s="479"/>
      <c r="WGU752" s="479"/>
      <c r="WGV752" s="479"/>
      <c r="WGW752" s="479"/>
      <c r="WGX752" s="479"/>
      <c r="WGY752" s="479"/>
      <c r="WGZ752" s="479"/>
      <c r="WHA752" s="479"/>
      <c r="WHB752" s="479"/>
      <c r="WHC752" s="479"/>
      <c r="WHD752" s="479"/>
      <c r="WHE752" s="479"/>
      <c r="WHF752" s="479"/>
      <c r="WHG752" s="479"/>
      <c r="WHH752" s="479"/>
      <c r="WHI752" s="479"/>
      <c r="WHJ752" s="479"/>
      <c r="WHK752" s="479"/>
      <c r="WHL752" s="479"/>
      <c r="WHM752" s="479"/>
      <c r="WHN752" s="479"/>
      <c r="WHO752" s="479"/>
      <c r="WHP752" s="479"/>
      <c r="WHQ752" s="479"/>
      <c r="WHR752" s="479"/>
      <c r="WHS752" s="479"/>
      <c r="WHT752" s="479"/>
      <c r="WHU752" s="479"/>
      <c r="WHV752" s="479"/>
      <c r="WHW752" s="479"/>
      <c r="WHX752" s="479"/>
      <c r="WHY752" s="479"/>
      <c r="WHZ752" s="479"/>
      <c r="WIA752" s="479"/>
      <c r="WIB752" s="479"/>
      <c r="WIC752" s="479"/>
      <c r="WID752" s="479"/>
      <c r="WIE752" s="479"/>
      <c r="WIF752" s="479"/>
      <c r="WIG752" s="479"/>
      <c r="WIH752" s="479"/>
      <c r="WII752" s="479"/>
      <c r="WIJ752" s="479"/>
      <c r="WIK752" s="479"/>
      <c r="WIL752" s="479"/>
      <c r="WIM752" s="479"/>
      <c r="WIN752" s="479"/>
      <c r="WIO752" s="479"/>
      <c r="WIP752" s="479"/>
      <c r="WIQ752" s="479"/>
      <c r="WIR752" s="479"/>
      <c r="WIS752" s="479"/>
      <c r="WIT752" s="479"/>
      <c r="WIU752" s="479"/>
      <c r="WIV752" s="479"/>
      <c r="WIW752" s="479"/>
      <c r="WIX752" s="479"/>
      <c r="WIY752" s="479"/>
      <c r="WIZ752" s="479"/>
      <c r="WJA752" s="479"/>
      <c r="WJB752" s="479"/>
      <c r="WJC752" s="479"/>
      <c r="WJD752" s="479"/>
      <c r="WJE752" s="479"/>
      <c r="WJF752" s="479"/>
      <c r="WJG752" s="479"/>
      <c r="WJH752" s="479"/>
      <c r="WJI752" s="479"/>
      <c r="WJJ752" s="479"/>
      <c r="WJK752" s="479"/>
      <c r="WJL752" s="479"/>
      <c r="WJM752" s="479"/>
      <c r="WJN752" s="479"/>
      <c r="WJO752" s="479"/>
      <c r="WJP752" s="479"/>
      <c r="WJQ752" s="479"/>
      <c r="WJR752" s="479"/>
      <c r="WJS752" s="479"/>
      <c r="WJT752" s="479"/>
      <c r="WJU752" s="479"/>
      <c r="WJV752" s="479"/>
      <c r="WJW752" s="479"/>
      <c r="WJX752" s="479"/>
      <c r="WJY752" s="479"/>
      <c r="WJZ752" s="479"/>
      <c r="WKA752" s="479"/>
      <c r="WKB752" s="479"/>
      <c r="WKC752" s="479"/>
      <c r="WKD752" s="479"/>
      <c r="WKE752" s="479"/>
      <c r="WKF752" s="479"/>
      <c r="WKG752" s="479"/>
      <c r="WKH752" s="479"/>
      <c r="WKI752" s="479"/>
      <c r="WKJ752" s="479"/>
      <c r="WKK752" s="479"/>
      <c r="WKL752" s="479"/>
      <c r="WKM752" s="479"/>
      <c r="WKN752" s="479"/>
      <c r="WKO752" s="479"/>
      <c r="WKP752" s="479"/>
      <c r="WKQ752" s="479"/>
      <c r="WKR752" s="479"/>
      <c r="WKS752" s="479"/>
      <c r="WKT752" s="479"/>
      <c r="WKU752" s="479"/>
      <c r="WKV752" s="479"/>
      <c r="WKW752" s="479"/>
      <c r="WKX752" s="479"/>
      <c r="WKY752" s="479"/>
      <c r="WKZ752" s="479"/>
      <c r="WLA752" s="479"/>
      <c r="WLB752" s="479"/>
      <c r="WLC752" s="479"/>
      <c r="WLD752" s="479"/>
      <c r="WLE752" s="479"/>
      <c r="WLF752" s="479"/>
      <c r="WLG752" s="479"/>
      <c r="WLH752" s="479"/>
      <c r="WLI752" s="479"/>
      <c r="WLJ752" s="479"/>
      <c r="WLK752" s="479"/>
      <c r="WLL752" s="479"/>
      <c r="WLM752" s="479"/>
      <c r="WLN752" s="479"/>
      <c r="WLO752" s="479"/>
      <c r="WLP752" s="479"/>
      <c r="WLQ752" s="479"/>
      <c r="WLR752" s="479"/>
      <c r="WLS752" s="479"/>
      <c r="WLT752" s="479"/>
      <c r="WLU752" s="479"/>
      <c r="WLV752" s="479"/>
      <c r="WLW752" s="479"/>
      <c r="WLX752" s="479"/>
      <c r="WLY752" s="479"/>
      <c r="WLZ752" s="479"/>
      <c r="WMA752" s="479"/>
      <c r="WMB752" s="479"/>
      <c r="WMC752" s="479"/>
      <c r="WMD752" s="479"/>
      <c r="WME752" s="479"/>
      <c r="WMF752" s="479"/>
      <c r="WMG752" s="479"/>
      <c r="WMH752" s="479"/>
      <c r="WMI752" s="479"/>
      <c r="WMJ752" s="479"/>
      <c r="WMK752" s="479"/>
      <c r="WML752" s="479"/>
      <c r="WMM752" s="479"/>
      <c r="WMN752" s="479"/>
      <c r="WMO752" s="479"/>
      <c r="WMP752" s="479"/>
      <c r="WMQ752" s="479"/>
      <c r="WMR752" s="479"/>
      <c r="WMS752" s="479"/>
      <c r="WMT752" s="479"/>
      <c r="WMU752" s="479"/>
      <c r="WMV752" s="479"/>
      <c r="WMW752" s="479"/>
      <c r="WMX752" s="479"/>
      <c r="WMY752" s="479"/>
      <c r="WMZ752" s="479"/>
      <c r="WNA752" s="479"/>
      <c r="WNB752" s="479"/>
      <c r="WNC752" s="479"/>
      <c r="WND752" s="479"/>
      <c r="WNE752" s="479"/>
      <c r="WNF752" s="479"/>
      <c r="WNG752" s="479"/>
      <c r="WNH752" s="479"/>
      <c r="WNI752" s="479"/>
      <c r="WNJ752" s="479"/>
      <c r="WNK752" s="479"/>
      <c r="WNL752" s="479"/>
      <c r="WNM752" s="479"/>
      <c r="WNN752" s="479"/>
      <c r="WNO752" s="479"/>
      <c r="WNP752" s="479"/>
      <c r="WNQ752" s="479"/>
      <c r="WNR752" s="479"/>
      <c r="WNS752" s="479"/>
      <c r="WNT752" s="479"/>
      <c r="WNU752" s="479"/>
      <c r="WNV752" s="479"/>
      <c r="WNW752" s="479"/>
      <c r="WNX752" s="479"/>
      <c r="WNY752" s="479"/>
      <c r="WNZ752" s="479"/>
      <c r="WOA752" s="479"/>
      <c r="WOB752" s="479"/>
      <c r="WOC752" s="479"/>
      <c r="WOD752" s="479"/>
      <c r="WOE752" s="479"/>
      <c r="WOF752" s="479"/>
      <c r="WOG752" s="479"/>
      <c r="WOH752" s="479"/>
      <c r="WOI752" s="479"/>
      <c r="WOJ752" s="479"/>
      <c r="WOK752" s="479"/>
      <c r="WOL752" s="479"/>
      <c r="WOM752" s="479"/>
      <c r="WON752" s="479"/>
      <c r="WOO752" s="479"/>
      <c r="WOP752" s="479"/>
      <c r="WOQ752" s="479"/>
      <c r="WOR752" s="479"/>
      <c r="WOS752" s="479"/>
      <c r="WOT752" s="479"/>
      <c r="WOU752" s="479"/>
      <c r="WOV752" s="479"/>
      <c r="WOW752" s="479"/>
      <c r="WOX752" s="479"/>
      <c r="WOY752" s="479"/>
      <c r="WOZ752" s="479"/>
      <c r="WPA752" s="479"/>
      <c r="WPB752" s="479"/>
      <c r="WPC752" s="479"/>
      <c r="WPD752" s="479"/>
      <c r="WPE752" s="479"/>
      <c r="WPF752" s="479"/>
      <c r="WPG752" s="479"/>
      <c r="WPH752" s="479"/>
      <c r="WPI752" s="479"/>
      <c r="WPJ752" s="479"/>
      <c r="WPK752" s="479"/>
      <c r="WPL752" s="479"/>
      <c r="WPM752" s="479"/>
      <c r="WPN752" s="479"/>
      <c r="WPO752" s="479"/>
      <c r="WPP752" s="479"/>
      <c r="WPQ752" s="479"/>
      <c r="WPR752" s="479"/>
      <c r="WPS752" s="479"/>
      <c r="WPT752" s="479"/>
      <c r="WPU752" s="479"/>
      <c r="WPV752" s="479"/>
      <c r="WPW752" s="479"/>
      <c r="WPX752" s="479"/>
      <c r="WPY752" s="479"/>
      <c r="WPZ752" s="479"/>
      <c r="WQA752" s="479"/>
      <c r="WQB752" s="479"/>
      <c r="WQC752" s="479"/>
      <c r="WQD752" s="479"/>
      <c r="WQE752" s="479"/>
      <c r="WQF752" s="479"/>
      <c r="WQG752" s="479"/>
      <c r="WQH752" s="479"/>
      <c r="WQI752" s="479"/>
      <c r="WQJ752" s="479"/>
      <c r="WQK752" s="479"/>
      <c r="WQL752" s="479"/>
      <c r="WQM752" s="479"/>
      <c r="WQN752" s="479"/>
      <c r="WQO752" s="479"/>
      <c r="WQP752" s="479"/>
      <c r="WQQ752" s="479"/>
      <c r="WQR752" s="479"/>
      <c r="WQS752" s="479"/>
      <c r="WQT752" s="479"/>
      <c r="WQU752" s="479"/>
      <c r="WQV752" s="479"/>
      <c r="WQW752" s="479"/>
      <c r="WQX752" s="479"/>
      <c r="WQY752" s="479"/>
      <c r="WQZ752" s="479"/>
      <c r="WRA752" s="479"/>
      <c r="WRB752" s="479"/>
      <c r="WRC752" s="479"/>
      <c r="WRD752" s="479"/>
      <c r="WRE752" s="479"/>
      <c r="WRF752" s="479"/>
      <c r="WRG752" s="479"/>
      <c r="WRH752" s="479"/>
      <c r="WRI752" s="479"/>
      <c r="WRJ752" s="479"/>
      <c r="WRK752" s="479"/>
      <c r="WRL752" s="479"/>
      <c r="WRM752" s="479"/>
      <c r="WRN752" s="479"/>
      <c r="WRO752" s="479"/>
      <c r="WRP752" s="479"/>
      <c r="WRQ752" s="479"/>
      <c r="WRR752" s="479"/>
      <c r="WRS752" s="479"/>
      <c r="WRT752" s="479"/>
      <c r="WRU752" s="479"/>
      <c r="WRV752" s="479"/>
      <c r="WRW752" s="479"/>
      <c r="WRX752" s="479"/>
      <c r="WRY752" s="479"/>
      <c r="WRZ752" s="479"/>
      <c r="WSA752" s="479"/>
      <c r="WSB752" s="479"/>
      <c r="WSC752" s="479"/>
      <c r="WSD752" s="479"/>
      <c r="WSE752" s="479"/>
      <c r="WSF752" s="479"/>
      <c r="WSG752" s="479"/>
      <c r="WSH752" s="479"/>
      <c r="WSI752" s="479"/>
      <c r="WSJ752" s="479"/>
      <c r="WSK752" s="479"/>
      <c r="WSL752" s="479"/>
      <c r="WSM752" s="479"/>
      <c r="WSN752" s="479"/>
      <c r="WSO752" s="479"/>
      <c r="WSP752" s="479"/>
      <c r="WSQ752" s="479"/>
      <c r="WSR752" s="479"/>
      <c r="WSS752" s="479"/>
      <c r="WST752" s="479"/>
      <c r="WSU752" s="479"/>
      <c r="WSV752" s="479"/>
      <c r="WSW752" s="479"/>
      <c r="WSX752" s="479"/>
      <c r="WSY752" s="479"/>
      <c r="WSZ752" s="479"/>
      <c r="WTA752" s="479"/>
      <c r="WTB752" s="479"/>
      <c r="WTC752" s="479"/>
      <c r="WTD752" s="479"/>
      <c r="WTE752" s="479"/>
      <c r="WTF752" s="479"/>
      <c r="WTG752" s="479"/>
      <c r="WTH752" s="479"/>
      <c r="WTI752" s="479"/>
      <c r="WTJ752" s="479"/>
      <c r="WTK752" s="479"/>
      <c r="WTL752" s="479"/>
      <c r="WTM752" s="479"/>
      <c r="WTN752" s="479"/>
      <c r="WTO752" s="479"/>
      <c r="WTP752" s="479"/>
      <c r="WTQ752" s="479"/>
      <c r="WTR752" s="479"/>
      <c r="WTS752" s="479"/>
      <c r="WTT752" s="479"/>
      <c r="WTU752" s="479"/>
      <c r="WTV752" s="479"/>
      <c r="WTW752" s="479"/>
      <c r="WTX752" s="479"/>
      <c r="WTY752" s="479"/>
      <c r="WTZ752" s="479"/>
      <c r="WUA752" s="479"/>
      <c r="WUB752" s="479"/>
      <c r="WUC752" s="479"/>
      <c r="WUD752" s="479"/>
      <c r="WUE752" s="479"/>
      <c r="WUF752" s="479"/>
      <c r="WUG752" s="479"/>
      <c r="WUH752" s="479"/>
      <c r="WUI752" s="479"/>
      <c r="WUJ752" s="479"/>
      <c r="WUK752" s="479"/>
      <c r="WUL752" s="479"/>
      <c r="WUM752" s="479"/>
      <c r="WUN752" s="479"/>
      <c r="WUO752" s="479"/>
      <c r="WUP752" s="479"/>
      <c r="WUQ752" s="479"/>
      <c r="WUR752" s="479"/>
      <c r="WUS752" s="479"/>
      <c r="WUT752" s="479"/>
      <c r="WUU752" s="479"/>
      <c r="WUV752" s="479"/>
      <c r="WUW752" s="479"/>
      <c r="WUX752" s="479"/>
      <c r="WUY752" s="479"/>
      <c r="WUZ752" s="479"/>
      <c r="WVA752" s="479"/>
      <c r="WVB752" s="479"/>
      <c r="WVC752" s="479"/>
      <c r="WVD752" s="479"/>
      <c r="WVE752" s="479"/>
      <c r="WVF752" s="479"/>
      <c r="WVG752" s="479"/>
      <c r="WVH752" s="479"/>
      <c r="WVI752" s="479"/>
      <c r="WVJ752" s="479"/>
      <c r="WVK752" s="479"/>
      <c r="WVL752" s="479"/>
      <c r="WVM752" s="479"/>
      <c r="WVN752" s="479"/>
      <c r="WVO752" s="479"/>
      <c r="WVP752" s="479"/>
      <c r="WVQ752" s="479"/>
      <c r="WVR752" s="479"/>
      <c r="WVS752" s="479"/>
      <c r="WVT752" s="479"/>
      <c r="WVU752" s="479"/>
      <c r="WVV752" s="479"/>
      <c r="WVW752" s="479"/>
      <c r="WVX752" s="479"/>
      <c r="WVY752" s="479"/>
      <c r="WVZ752" s="479"/>
      <c r="WWA752" s="479"/>
      <c r="WWB752" s="479"/>
      <c r="WWC752" s="479"/>
      <c r="WWD752" s="479"/>
      <c r="WWE752" s="479"/>
      <c r="WWF752" s="479"/>
      <c r="WWG752" s="479"/>
      <c r="WWH752" s="479"/>
      <c r="WWI752" s="479"/>
      <c r="WWJ752" s="479"/>
      <c r="WWK752" s="479"/>
      <c r="WWL752" s="479"/>
      <c r="WWM752" s="479"/>
      <c r="WWN752" s="479"/>
      <c r="WWO752" s="479"/>
      <c r="WWP752" s="479"/>
      <c r="WWQ752" s="479"/>
      <c r="WWR752" s="479"/>
      <c r="WWS752" s="479"/>
      <c r="WWT752" s="479"/>
      <c r="WWU752" s="479"/>
      <c r="WWV752" s="479"/>
      <c r="WWW752" s="479"/>
      <c r="WWX752" s="479"/>
      <c r="WWY752" s="479"/>
      <c r="WWZ752" s="479"/>
      <c r="WXA752" s="479"/>
      <c r="WXB752" s="479"/>
      <c r="WXC752" s="479"/>
      <c r="WXD752" s="479"/>
      <c r="WXE752" s="479"/>
      <c r="WXF752" s="479"/>
      <c r="WXG752" s="479"/>
      <c r="WXH752" s="479"/>
      <c r="WXI752" s="479"/>
      <c r="WXJ752" s="479"/>
      <c r="WXK752" s="479"/>
      <c r="WXL752" s="479"/>
      <c r="WXM752" s="479"/>
      <c r="WXN752" s="479"/>
      <c r="WXO752" s="479"/>
      <c r="WXP752" s="479"/>
      <c r="WXQ752" s="479"/>
      <c r="WXR752" s="479"/>
      <c r="WXS752" s="479"/>
      <c r="WXT752" s="479"/>
      <c r="WXU752" s="479"/>
      <c r="WXV752" s="479"/>
      <c r="WXW752" s="479"/>
      <c r="WXX752" s="479"/>
      <c r="WXY752" s="479"/>
      <c r="WXZ752" s="479"/>
      <c r="WYA752" s="479"/>
      <c r="WYB752" s="479"/>
      <c r="WYC752" s="479"/>
      <c r="WYD752" s="479"/>
      <c r="WYE752" s="479"/>
      <c r="WYF752" s="479"/>
      <c r="WYG752" s="479"/>
      <c r="WYH752" s="479"/>
      <c r="WYI752" s="479"/>
      <c r="WYJ752" s="479"/>
      <c r="WYK752" s="479"/>
      <c r="WYL752" s="479"/>
      <c r="WYM752" s="479"/>
      <c r="WYN752" s="479"/>
      <c r="WYO752" s="479"/>
      <c r="WYP752" s="479"/>
      <c r="WYQ752" s="479"/>
      <c r="WYR752" s="479"/>
      <c r="WYS752" s="479"/>
      <c r="WYT752" s="479"/>
      <c r="WYU752" s="479"/>
      <c r="WYV752" s="479"/>
      <c r="WYW752" s="479"/>
      <c r="WYX752" s="479"/>
      <c r="WYY752" s="479"/>
      <c r="WYZ752" s="479"/>
      <c r="WZA752" s="479"/>
      <c r="WZB752" s="479"/>
      <c r="WZC752" s="479"/>
      <c r="WZD752" s="479"/>
      <c r="WZE752" s="479"/>
      <c r="WZF752" s="479"/>
      <c r="WZG752" s="479"/>
      <c r="WZH752" s="479"/>
      <c r="WZI752" s="479"/>
      <c r="WZJ752" s="479"/>
      <c r="WZK752" s="479"/>
      <c r="WZL752" s="479"/>
      <c r="WZM752" s="479"/>
      <c r="WZN752" s="479"/>
      <c r="WZO752" s="479"/>
      <c r="WZP752" s="479"/>
      <c r="WZQ752" s="479"/>
      <c r="WZR752" s="479"/>
      <c r="WZS752" s="479"/>
      <c r="WZT752" s="479"/>
      <c r="WZU752" s="479"/>
      <c r="WZV752" s="479"/>
      <c r="WZW752" s="479"/>
      <c r="WZX752" s="479"/>
      <c r="WZY752" s="479"/>
      <c r="WZZ752" s="479"/>
      <c r="XAA752" s="479"/>
      <c r="XAB752" s="479"/>
      <c r="XAC752" s="479"/>
      <c r="XAD752" s="479"/>
      <c r="XAE752" s="479"/>
      <c r="XAF752" s="479"/>
      <c r="XAG752" s="479"/>
      <c r="XAH752" s="479"/>
      <c r="XAI752" s="479"/>
      <c r="XAJ752" s="479"/>
      <c r="XAK752" s="479"/>
      <c r="XAL752" s="479"/>
      <c r="XAM752" s="479"/>
      <c r="XAN752" s="479"/>
      <c r="XAO752" s="479"/>
      <c r="XAP752" s="479"/>
      <c r="XAQ752" s="479"/>
      <c r="XAR752" s="479"/>
      <c r="XAS752" s="479"/>
      <c r="XAT752" s="479"/>
      <c r="XAU752" s="479"/>
      <c r="XAV752" s="479"/>
      <c r="XAW752" s="479"/>
      <c r="XAX752" s="479"/>
      <c r="XAY752" s="479"/>
      <c r="XAZ752" s="479"/>
      <c r="XBA752" s="479"/>
      <c r="XBB752" s="479"/>
      <c r="XBC752" s="479"/>
      <c r="XBD752" s="479"/>
      <c r="XBE752" s="479"/>
      <c r="XBF752" s="479"/>
      <c r="XBG752" s="479"/>
      <c r="XBH752" s="479"/>
      <c r="XBI752" s="479"/>
      <c r="XBJ752" s="479"/>
      <c r="XBK752" s="479"/>
      <c r="XBL752" s="479"/>
      <c r="XBM752" s="479"/>
      <c r="XBN752" s="479"/>
      <c r="XBO752" s="479"/>
      <c r="XBP752" s="479"/>
      <c r="XBQ752" s="479"/>
      <c r="XBR752" s="479"/>
      <c r="XBS752" s="479"/>
      <c r="XBT752" s="479"/>
      <c r="XBU752" s="479"/>
      <c r="XBV752" s="479"/>
      <c r="XBW752" s="479"/>
      <c r="XBX752" s="479"/>
      <c r="XBY752" s="479"/>
      <c r="XBZ752" s="479"/>
      <c r="XCA752" s="479"/>
      <c r="XCB752" s="479"/>
      <c r="XCC752" s="479"/>
      <c r="XCD752" s="479"/>
      <c r="XCE752" s="479"/>
      <c r="XCF752" s="479"/>
      <c r="XCG752" s="479"/>
      <c r="XCH752" s="479"/>
      <c r="XCI752" s="479"/>
      <c r="XCJ752" s="479"/>
      <c r="XCK752" s="479"/>
      <c r="XCL752" s="479"/>
      <c r="XCM752" s="479"/>
      <c r="XCN752" s="479"/>
      <c r="XCO752" s="479"/>
      <c r="XCP752" s="479"/>
      <c r="XCQ752" s="479"/>
      <c r="XCR752" s="479"/>
      <c r="XCS752" s="479"/>
      <c r="XCT752" s="479"/>
      <c r="XCU752" s="479"/>
      <c r="XCV752" s="479"/>
      <c r="XCW752" s="479"/>
      <c r="XCX752" s="479"/>
      <c r="XCY752" s="479"/>
      <c r="XCZ752" s="479"/>
      <c r="XDA752" s="479"/>
      <c r="XDB752" s="479"/>
      <c r="XDC752" s="479"/>
      <c r="XDD752" s="479"/>
      <c r="XDE752" s="479"/>
      <c r="XDF752" s="479"/>
      <c r="XDG752" s="479"/>
      <c r="XDH752" s="479"/>
      <c r="XDI752" s="479"/>
      <c r="XDJ752" s="479"/>
      <c r="XDK752" s="479"/>
      <c r="XDL752" s="479"/>
      <c r="XDM752" s="479"/>
      <c r="XDN752" s="479"/>
      <c r="XDO752" s="479"/>
      <c r="XDP752" s="479"/>
      <c r="XDQ752" s="479"/>
      <c r="XDR752" s="479"/>
      <c r="XDS752" s="479"/>
      <c r="XDT752" s="479"/>
      <c r="XDU752" s="479"/>
      <c r="XDV752" s="479"/>
      <c r="XDW752" s="479"/>
      <c r="XDX752" s="479"/>
      <c r="XDY752" s="479"/>
      <c r="XDZ752" s="479"/>
      <c r="XEA752" s="479"/>
      <c r="XEB752" s="479"/>
      <c r="XEC752" s="479"/>
      <c r="XED752" s="479"/>
      <c r="XEE752" s="479"/>
      <c r="XEF752" s="479"/>
      <c r="XEG752" s="479"/>
      <c r="XEH752" s="479"/>
      <c r="XEI752" s="479"/>
      <c r="XEJ752" s="479"/>
      <c r="XEK752" s="479"/>
      <c r="XEL752" s="479"/>
      <c r="XEM752" s="479"/>
      <c r="XEN752" s="479"/>
      <c r="XEO752" s="479"/>
      <c r="XEP752" s="479"/>
      <c r="XEQ752" s="479"/>
      <c r="XER752" s="479"/>
      <c r="XES752" s="479"/>
      <c r="XET752" s="479"/>
      <c r="XEU752" s="479"/>
      <c r="XEV752" s="479"/>
      <c r="XEW752" s="479"/>
      <c r="XEX752" s="479"/>
      <c r="XEY752" s="479"/>
      <c r="XEZ752" s="479"/>
      <c r="XFA752" s="479"/>
      <c r="XFB752" s="479"/>
      <c r="XFC752" s="479"/>
      <c r="XFD752" s="479"/>
    </row>
    <row r="753" spans="1:96" ht="12.75" customHeight="1">
      <c r="A753" s="479"/>
      <c r="B753" s="479"/>
      <c r="C753" s="479"/>
      <c r="D753" s="479"/>
      <c r="E753" s="479"/>
      <c r="F753" s="479"/>
      <c r="G753" s="479"/>
      <c r="H753" s="479"/>
      <c r="I753" s="479"/>
      <c r="J753" s="1015"/>
      <c r="K753" s="1016"/>
      <c r="L753" s="1016"/>
      <c r="M753" s="1016"/>
      <c r="N753" s="1017"/>
      <c r="O753" s="1126"/>
      <c r="P753" s="1126"/>
      <c r="Q753" s="1126"/>
      <c r="R753" s="1126"/>
      <c r="S753" s="1126"/>
      <c r="T753" s="1126"/>
      <c r="U753" s="1126"/>
      <c r="V753" s="1126"/>
      <c r="W753" s="1126"/>
      <c r="X753" s="1126"/>
      <c r="Y753" s="1126"/>
      <c r="Z753" s="1126"/>
      <c r="AA753" s="1126"/>
      <c r="AB753" s="1126"/>
      <c r="AC753" s="1126"/>
      <c r="AD753" s="479"/>
      <c r="AE753" s="479"/>
      <c r="AF753" s="479"/>
      <c r="AG753" s="479"/>
      <c r="AH753" s="479"/>
      <c r="AI753" s="479"/>
      <c r="AJ753" s="479"/>
      <c r="AK753" s="479"/>
      <c r="AL753" s="479"/>
      <c r="AM753" s="46"/>
      <c r="AN753" s="46"/>
      <c r="AO753" s="46"/>
      <c r="AP753" s="46"/>
      <c r="AQ753" s="46"/>
      <c r="AR753" s="46"/>
      <c r="AS753" s="46"/>
      <c r="AT753" s="46"/>
      <c r="AU753" s="46"/>
      <c r="AV753" s="46"/>
      <c r="AW753" s="46"/>
      <c r="AX753" s="46"/>
      <c r="AY753" s="46"/>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46"/>
    </row>
    <row r="754" spans="1:96" ht="12.75" customHeight="1">
      <c r="A754" s="479"/>
      <c r="B754" s="479"/>
      <c r="C754" s="479"/>
      <c r="D754" s="479"/>
      <c r="E754" s="479"/>
      <c r="F754" s="479"/>
      <c r="G754" s="479"/>
      <c r="H754" s="479"/>
      <c r="I754" s="479"/>
      <c r="J754" s="1070" t="s">
        <v>1239</v>
      </c>
      <c r="K754" s="1071" t="s">
        <v>1239</v>
      </c>
      <c r="L754" s="1071" t="s">
        <v>1239</v>
      </c>
      <c r="M754" s="1071" t="s">
        <v>1239</v>
      </c>
      <c r="N754" s="1072" t="s">
        <v>1239</v>
      </c>
      <c r="O754" s="1073">
        <v>2</v>
      </c>
      <c r="P754" s="1073"/>
      <c r="Q754" s="1073"/>
      <c r="R754" s="1073"/>
      <c r="S754" s="1073"/>
      <c r="T754" s="1084">
        <v>0</v>
      </c>
      <c r="U754" s="1084"/>
      <c r="V754" s="1084"/>
      <c r="W754" s="1084"/>
      <c r="X754" s="1084"/>
      <c r="Y754" s="1028">
        <f>T754*O754</f>
        <v>0</v>
      </c>
      <c r="Z754" s="1028"/>
      <c r="AA754" s="1028"/>
      <c r="AB754" s="1028"/>
      <c r="AC754" s="1028"/>
      <c r="AD754" s="479"/>
      <c r="AE754" s="479"/>
      <c r="AF754" s="479"/>
      <c r="AG754" s="479"/>
      <c r="AH754" s="479"/>
      <c r="AI754" s="479"/>
      <c r="AJ754" s="479"/>
      <c r="AK754" s="479"/>
      <c r="AL754" s="479"/>
      <c r="AM754" s="46"/>
      <c r="AN754" s="46"/>
      <c r="AO754" s="46"/>
      <c r="AP754" s="46"/>
      <c r="AQ754" s="46"/>
      <c r="AR754" s="46"/>
      <c r="AS754" s="46"/>
      <c r="AT754" s="46"/>
      <c r="AU754" s="46"/>
      <c r="AV754" s="46"/>
      <c r="AW754" s="46"/>
      <c r="AX754" s="46"/>
      <c r="AY754" s="46"/>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46"/>
    </row>
    <row r="755" spans="1:96" ht="12.75" customHeight="1">
      <c r="A755" s="479"/>
      <c r="B755" s="479"/>
      <c r="C755" s="479"/>
      <c r="D755" s="479"/>
      <c r="E755" s="479"/>
      <c r="F755" s="479"/>
      <c r="G755" s="479"/>
      <c r="H755" s="479"/>
      <c r="I755" s="479"/>
      <c r="J755" s="1070"/>
      <c r="K755" s="1071"/>
      <c r="L755" s="1071"/>
      <c r="M755" s="1071"/>
      <c r="N755" s="1072"/>
      <c r="O755" s="1073"/>
      <c r="P755" s="1073"/>
      <c r="Q755" s="1073"/>
      <c r="R755" s="1073"/>
      <c r="S755" s="1073"/>
      <c r="T755" s="1084"/>
      <c r="U755" s="1084"/>
      <c r="V755" s="1084"/>
      <c r="W755" s="1084"/>
      <c r="X755" s="1084"/>
      <c r="Y755" s="1028">
        <f>T755*O755</f>
        <v>0</v>
      </c>
      <c r="Z755" s="1028"/>
      <c r="AA755" s="1028"/>
      <c r="AB755" s="1028"/>
      <c r="AC755" s="1028"/>
      <c r="AD755" s="479"/>
      <c r="AE755" s="479"/>
      <c r="AF755" s="479"/>
      <c r="AG755" s="479"/>
      <c r="AH755" s="479"/>
      <c r="AI755" s="479"/>
      <c r="AJ755" s="479"/>
      <c r="AK755" s="479"/>
      <c r="AL755" s="479"/>
      <c r="AM755" s="46"/>
      <c r="AN755" s="46"/>
      <c r="AO755" s="46"/>
      <c r="AP755" s="46"/>
      <c r="AQ755" s="46"/>
      <c r="AR755" s="46"/>
      <c r="AS755" s="46"/>
      <c r="AT755" s="46"/>
      <c r="AU755" s="46"/>
      <c r="AV755" s="46"/>
      <c r="AW755" s="46"/>
      <c r="AX755" s="46"/>
      <c r="AY755" s="46"/>
      <c r="AZ755" s="46"/>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46"/>
    </row>
    <row r="756" spans="1:96" ht="12.75" customHeight="1">
      <c r="A756" s="479"/>
      <c r="B756" s="479"/>
      <c r="C756" s="479"/>
      <c r="D756" s="479"/>
      <c r="E756" s="479"/>
      <c r="F756" s="479"/>
      <c r="G756" s="479"/>
      <c r="H756" s="479"/>
      <c r="I756" s="479"/>
      <c r="J756" s="1070"/>
      <c r="K756" s="1071"/>
      <c r="L756" s="1071"/>
      <c r="M756" s="1071"/>
      <c r="N756" s="1072"/>
      <c r="O756" s="1073"/>
      <c r="P756" s="1073"/>
      <c r="Q756" s="1073"/>
      <c r="R756" s="1073"/>
      <c r="S756" s="1073"/>
      <c r="T756" s="1084"/>
      <c r="U756" s="1084"/>
      <c r="V756" s="1084"/>
      <c r="W756" s="1084"/>
      <c r="X756" s="1084"/>
      <c r="Y756" s="1028">
        <f>T756*O756</f>
        <v>0</v>
      </c>
      <c r="Z756" s="1028"/>
      <c r="AA756" s="1028"/>
      <c r="AB756" s="1028"/>
      <c r="AC756" s="1028"/>
      <c r="AD756" s="479"/>
      <c r="AE756" s="479"/>
      <c r="AF756" s="479"/>
      <c r="AG756" s="479"/>
      <c r="AH756" s="479"/>
      <c r="AI756" s="479"/>
      <c r="AJ756" s="479"/>
      <c r="AK756" s="479"/>
      <c r="AL756" s="479"/>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46"/>
    </row>
    <row r="757" spans="1:96" ht="12.75" customHeight="1">
      <c r="A757" s="479"/>
      <c r="B757" s="479"/>
      <c r="C757" s="479"/>
      <c r="D757" s="479"/>
      <c r="E757" s="479"/>
      <c r="F757" s="479"/>
      <c r="G757" s="479"/>
      <c r="H757" s="479"/>
      <c r="I757" s="479"/>
      <c r="J757" s="1070"/>
      <c r="K757" s="1071"/>
      <c r="L757" s="1071"/>
      <c r="M757" s="1071"/>
      <c r="N757" s="1072"/>
      <c r="O757" s="1073"/>
      <c r="P757" s="1073"/>
      <c r="Q757" s="1073"/>
      <c r="R757" s="1073"/>
      <c r="S757" s="1073"/>
      <c r="T757" s="1084"/>
      <c r="U757" s="1084"/>
      <c r="V757" s="1084"/>
      <c r="W757" s="1084"/>
      <c r="X757" s="1084"/>
      <c r="Y757" s="1028">
        <f>T757*O757</f>
        <v>0</v>
      </c>
      <c r="Z757" s="1028"/>
      <c r="AA757" s="1028"/>
      <c r="AB757" s="1028"/>
      <c r="AC757" s="1028"/>
      <c r="AD757" s="479"/>
      <c r="AE757" s="479"/>
      <c r="AF757" s="479"/>
      <c r="AG757" s="479"/>
      <c r="AH757" s="479"/>
      <c r="AI757" s="479"/>
      <c r="AJ757" s="479"/>
      <c r="AK757" s="479"/>
      <c r="AL757" s="479"/>
      <c r="AM757" s="46"/>
      <c r="AN757" s="46"/>
      <c r="AO757" s="46"/>
      <c r="AP757" s="46"/>
      <c r="AQ757" s="46"/>
      <c r="AR757" s="46"/>
      <c r="AS757" s="46"/>
      <c r="AT757" s="46"/>
      <c r="AU757" s="46"/>
      <c r="AV757" s="46"/>
      <c r="AW757" s="46"/>
      <c r="AX757" s="46"/>
      <c r="AY757" s="46"/>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46"/>
    </row>
    <row r="758" spans="1:96" ht="12.75" customHeight="1">
      <c r="A758" s="479"/>
      <c r="B758" s="479"/>
      <c r="C758" s="479"/>
      <c r="D758" s="479"/>
      <c r="E758" s="479"/>
      <c r="F758" s="479"/>
      <c r="G758" s="479"/>
      <c r="H758" s="479"/>
      <c r="I758" s="479"/>
      <c r="J758" s="1067" t="s">
        <v>1285</v>
      </c>
      <c r="K758" s="1068"/>
      <c r="L758" s="1068"/>
      <c r="M758" s="1068"/>
      <c r="N758" s="1069"/>
      <c r="O758" s="1309">
        <f>SUM(O754:S757)</f>
        <v>2</v>
      </c>
      <c r="P758" s="1310"/>
      <c r="Q758" s="1310"/>
      <c r="R758" s="1310"/>
      <c r="S758" s="1311"/>
      <c r="T758" s="1303" t="s">
        <v>1286</v>
      </c>
      <c r="U758" s="1304"/>
      <c r="V758" s="1304"/>
      <c r="W758" s="1304"/>
      <c r="X758" s="1305"/>
      <c r="Y758" s="1056">
        <f>SUM(Y754:AC757)</f>
        <v>0</v>
      </c>
      <c r="Z758" s="1312"/>
      <c r="AA758" s="1312"/>
      <c r="AB758" s="1312"/>
      <c r="AC758" s="1313"/>
      <c r="AD758" s="479"/>
      <c r="AE758" s="479"/>
      <c r="AF758" s="479"/>
      <c r="AG758" s="479"/>
      <c r="AH758" s="479"/>
      <c r="AI758" s="479"/>
      <c r="AJ758" s="479"/>
      <c r="AK758" s="479"/>
      <c r="AL758" s="479"/>
      <c r="AM758" s="46"/>
      <c r="AN758" s="46"/>
      <c r="AO758" s="46"/>
      <c r="AP758" s="46"/>
      <c r="AQ758" s="46"/>
      <c r="AR758" s="46"/>
      <c r="AS758" s="46"/>
      <c r="AT758" s="46"/>
      <c r="AU758" s="46"/>
      <c r="AV758" s="46"/>
      <c r="AW758" s="46"/>
      <c r="AX758" s="46"/>
      <c r="AY758" s="46"/>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46"/>
    </row>
    <row r="759" spans="1:96" ht="12.75" customHeight="1">
      <c r="A759" s="479"/>
      <c r="B759" s="479"/>
      <c r="C759" s="479"/>
      <c r="D759" s="479"/>
      <c r="E759" s="479"/>
      <c r="F759" s="479"/>
      <c r="G759" s="479"/>
      <c r="H759" s="479"/>
      <c r="I759" s="479"/>
      <c r="J759" s="66"/>
      <c r="K759" s="66"/>
      <c r="L759" s="66"/>
      <c r="M759" s="66"/>
      <c r="N759" s="66"/>
      <c r="O759" s="684"/>
      <c r="P759" s="684"/>
      <c r="Q759" s="684"/>
      <c r="R759" s="684"/>
      <c r="S759" s="684"/>
      <c r="T759" s="68"/>
      <c r="U759" s="68"/>
      <c r="V759" s="68"/>
      <c r="W759" s="68"/>
      <c r="X759" s="68"/>
      <c r="Y759" s="710"/>
      <c r="Z759" s="184"/>
      <c r="AA759" s="184"/>
      <c r="AB759" s="184"/>
      <c r="AC759" s="184"/>
      <c r="AD759" s="479"/>
      <c r="AE759" s="479"/>
      <c r="AF759" s="479"/>
      <c r="AG759" s="479"/>
      <c r="AH759" s="479"/>
      <c r="AI759" s="479"/>
      <c r="AJ759" s="479"/>
      <c r="AK759" s="479"/>
      <c r="AL759" s="479"/>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6"/>
      <c r="BY759" s="46"/>
      <c r="BZ759" s="46"/>
      <c r="CA759" s="46"/>
      <c r="CB759" s="46"/>
      <c r="CC759" s="46"/>
      <c r="CD759" s="46"/>
      <c r="CE759" s="46"/>
      <c r="CF759" s="46"/>
      <c r="CG759" s="46"/>
      <c r="CH759" s="46"/>
      <c r="CI759" s="46"/>
      <c r="CJ759" s="46"/>
      <c r="CK759" s="46"/>
      <c r="CL759" s="46"/>
      <c r="CM759" s="46"/>
      <c r="CN759" s="46"/>
      <c r="CO759" s="46"/>
      <c r="CP759" s="46"/>
      <c r="CQ759" s="46"/>
      <c r="CR759" s="46"/>
    </row>
    <row r="760" spans="1:96" ht="12.75" customHeight="1">
      <c r="A760" s="479"/>
      <c r="B760" s="66"/>
      <c r="C760" s="66"/>
      <c r="D760" s="66"/>
      <c r="E760" s="66"/>
      <c r="F760" s="66"/>
      <c r="G760" s="684"/>
      <c r="H760" s="684"/>
      <c r="I760" s="684"/>
      <c r="J760" s="1308" t="s">
        <v>590</v>
      </c>
      <c r="K760" s="1308"/>
      <c r="L760" s="68"/>
      <c r="M760" s="173" t="s">
        <v>1300</v>
      </c>
      <c r="N760" s="68"/>
      <c r="O760" s="68"/>
      <c r="P760" s="68"/>
      <c r="Q760" s="684"/>
      <c r="R760" s="684"/>
      <c r="S760" s="684"/>
      <c r="T760" s="684"/>
      <c r="U760" s="684"/>
      <c r="V760" s="479"/>
      <c r="W760" s="479"/>
      <c r="X760" s="479"/>
      <c r="Y760" s="479"/>
      <c r="Z760" s="479"/>
      <c r="AA760" s="479"/>
      <c r="AB760" s="479"/>
      <c r="AC760" s="479"/>
      <c r="AD760" s="479"/>
      <c r="AE760" s="479"/>
      <c r="AF760" s="479"/>
      <c r="AG760" s="479"/>
      <c r="AH760" s="479"/>
      <c r="AI760" s="479"/>
      <c r="AJ760" s="479"/>
      <c r="AK760" s="479"/>
      <c r="AL760" s="479"/>
      <c r="AM760" s="46"/>
      <c r="AN760" s="46"/>
      <c r="AO760" s="46"/>
      <c r="AP760" s="46"/>
      <c r="AQ760" s="46"/>
      <c r="AR760" s="46"/>
      <c r="AS760" s="46"/>
      <c r="AT760" s="46"/>
      <c r="AU760" s="46"/>
      <c r="AV760" s="46"/>
      <c r="AW760" s="46"/>
      <c r="AX760" s="46"/>
      <c r="AY760" s="46"/>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46"/>
    </row>
    <row r="761" spans="1:96" ht="12.75" customHeight="1">
      <c r="A761" s="479"/>
      <c r="B761" s="66"/>
      <c r="C761" s="66"/>
      <c r="D761" s="66"/>
      <c r="E761" s="66"/>
      <c r="F761" s="66"/>
      <c r="G761" s="684"/>
      <c r="H761" s="684"/>
      <c r="I761" s="684"/>
      <c r="J761" s="684"/>
      <c r="K761" s="684"/>
      <c r="L761" s="68"/>
      <c r="M761" s="173" t="s">
        <v>1301</v>
      </c>
      <c r="N761" s="68"/>
      <c r="O761" s="68"/>
      <c r="P761" s="68"/>
      <c r="Q761" s="684"/>
      <c r="R761" s="684"/>
      <c r="S761" s="684"/>
      <c r="T761" s="684"/>
      <c r="U761" s="684"/>
      <c r="V761" s="479"/>
      <c r="W761" s="479"/>
      <c r="X761" s="479"/>
      <c r="Y761" s="479"/>
      <c r="Z761" s="479"/>
      <c r="AA761" s="479"/>
      <c r="AB761" s="479"/>
      <c r="AC761" s="479"/>
      <c r="AD761" s="479"/>
      <c r="AE761" s="479"/>
      <c r="AF761" s="479"/>
      <c r="AG761" s="479"/>
      <c r="AH761" s="479"/>
      <c r="AI761" s="479"/>
      <c r="AJ761" s="479"/>
      <c r="AK761" s="479"/>
      <c r="AL761" s="479"/>
      <c r="AM761" s="46"/>
      <c r="AN761" s="46"/>
      <c r="AO761" s="46"/>
      <c r="AP761" s="46"/>
      <c r="AQ761" s="46"/>
      <c r="AR761" s="46"/>
      <c r="AS761" s="46"/>
      <c r="AT761" s="46"/>
      <c r="AU761" s="46"/>
      <c r="AV761" s="46"/>
      <c r="AW761" s="46"/>
      <c r="AX761" s="46"/>
      <c r="AY761" s="46"/>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46"/>
    </row>
    <row r="762" spans="1:96" ht="12.75" customHeight="1">
      <c r="A762" s="39" t="s">
        <v>830</v>
      </c>
      <c r="B762" s="70"/>
      <c r="C762" s="70" t="s">
        <v>208</v>
      </c>
      <c r="D762" s="66"/>
      <c r="E762" s="66"/>
      <c r="F762" s="66"/>
      <c r="G762" s="684"/>
      <c r="H762" s="684"/>
      <c r="I762" s="684"/>
      <c r="J762" s="684"/>
      <c r="K762" s="684"/>
      <c r="L762" s="68"/>
      <c r="M762" s="68"/>
      <c r="N762" s="68"/>
      <c r="O762" s="68"/>
      <c r="P762" s="68"/>
      <c r="Q762" s="684"/>
      <c r="R762" s="684"/>
      <c r="S762" s="684"/>
      <c r="T762" s="684"/>
      <c r="U762" s="684"/>
      <c r="V762" s="479"/>
      <c r="W762" s="479"/>
      <c r="X762" s="479"/>
      <c r="Y762" s="479"/>
      <c r="Z762" s="479"/>
      <c r="AA762" s="479"/>
      <c r="AB762" s="479"/>
      <c r="AC762" s="479"/>
      <c r="AD762" s="479"/>
      <c r="AE762" s="479"/>
      <c r="AF762" s="479"/>
      <c r="AG762" s="479"/>
      <c r="AH762" s="479"/>
      <c r="AI762" s="479"/>
      <c r="AJ762" s="479"/>
      <c r="AK762" s="479"/>
      <c r="AL762" s="479"/>
      <c r="AM762" s="46"/>
      <c r="AN762" s="46"/>
      <c r="AO762" s="46"/>
      <c r="AP762" s="46"/>
      <c r="AQ762" s="46"/>
      <c r="AR762" s="46"/>
      <c r="AS762" s="46"/>
      <c r="AT762" s="46"/>
      <c r="AU762" s="46"/>
      <c r="AV762" s="46"/>
      <c r="AW762" s="46"/>
      <c r="AX762" s="46"/>
      <c r="AY762" s="46"/>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46"/>
    </row>
    <row r="763" spans="1:96" ht="12.75" customHeight="1">
      <c r="A763" s="479"/>
      <c r="B763" s="66"/>
      <c r="C763" s="66"/>
      <c r="D763" s="66"/>
      <c r="E763" s="66"/>
      <c r="F763" s="66"/>
      <c r="G763" s="684"/>
      <c r="H763" s="684"/>
      <c r="I763" s="684"/>
      <c r="J763" s="684"/>
      <c r="K763" s="684"/>
      <c r="L763" s="68"/>
      <c r="M763" s="68"/>
      <c r="N763" s="68"/>
      <c r="O763" s="68"/>
      <c r="P763" s="68"/>
      <c r="Q763" s="684"/>
      <c r="R763" s="684"/>
      <c r="S763" s="684"/>
      <c r="T763" s="684"/>
      <c r="U763" s="684"/>
      <c r="V763" s="479"/>
      <c r="W763" s="479"/>
      <c r="X763" s="479"/>
      <c r="Y763" s="479"/>
      <c r="Z763" s="479"/>
      <c r="AA763" s="479"/>
      <c r="AB763" s="479"/>
      <c r="AC763" s="479"/>
      <c r="AD763" s="479"/>
      <c r="AE763" s="479"/>
      <c r="AF763" s="479"/>
      <c r="AG763" s="479"/>
      <c r="AH763" s="479"/>
      <c r="AI763" s="479"/>
      <c r="AJ763" s="479"/>
      <c r="AK763" s="479"/>
      <c r="AL763" s="479"/>
      <c r="AM763" s="46"/>
      <c r="AN763" s="46"/>
      <c r="AO763" s="46"/>
      <c r="AP763" s="46"/>
      <c r="AQ763" s="46"/>
      <c r="AR763" s="46"/>
      <c r="AS763" s="46"/>
      <c r="AT763" s="46"/>
      <c r="AU763" s="46"/>
      <c r="AV763" s="46"/>
      <c r="AW763" s="46"/>
      <c r="AX763" s="46"/>
      <c r="AY763" s="46"/>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46"/>
    </row>
    <row r="764" spans="1:96" ht="12.75" customHeight="1">
      <c r="A764" s="479"/>
      <c r="B764" s="479"/>
      <c r="C764" s="479"/>
      <c r="D764" s="479"/>
      <c r="E764" s="479"/>
      <c r="F764" s="479"/>
      <c r="G764" s="479"/>
      <c r="H764" s="479"/>
      <c r="I764" s="479"/>
      <c r="J764" s="1009" t="s">
        <v>1277</v>
      </c>
      <c r="K764" s="1010"/>
      <c r="L764" s="1010"/>
      <c r="M764" s="1010"/>
      <c r="N764" s="1011"/>
      <c r="O764" s="1126" t="s">
        <v>1278</v>
      </c>
      <c r="P764" s="1126"/>
      <c r="Q764" s="1126"/>
      <c r="R764" s="1126"/>
      <c r="S764" s="1126"/>
      <c r="T764" s="1126" t="s">
        <v>1279</v>
      </c>
      <c r="U764" s="1126"/>
      <c r="V764" s="1126"/>
      <c r="W764" s="1126"/>
      <c r="X764" s="1126"/>
      <c r="Y764" s="1126" t="s">
        <v>1280</v>
      </c>
      <c r="Z764" s="1126"/>
      <c r="AA764" s="1126"/>
      <c r="AB764" s="1126"/>
      <c r="AC764" s="1126"/>
      <c r="AD764" s="479"/>
      <c r="AE764" s="479"/>
      <c r="AF764" s="479"/>
      <c r="AG764" s="479"/>
      <c r="AH764" s="479"/>
      <c r="AI764" s="479"/>
      <c r="AJ764" s="479"/>
      <c r="AK764" s="479"/>
      <c r="AL764" s="479"/>
      <c r="AM764" s="46"/>
      <c r="AN764" s="46"/>
      <c r="AO764" s="46"/>
      <c r="AP764" s="46"/>
      <c r="AQ764" s="46"/>
      <c r="AR764" s="46"/>
      <c r="AS764" s="46"/>
      <c r="AT764" s="46"/>
      <c r="AU764" s="46"/>
      <c r="AV764" s="46"/>
      <c r="AW764" s="46"/>
      <c r="AX764" s="46"/>
      <c r="AY764" s="46"/>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46"/>
    </row>
    <row r="765" spans="1:96" ht="12.75" customHeight="1">
      <c r="A765" s="479"/>
      <c r="B765" s="479"/>
      <c r="C765" s="479"/>
      <c r="D765" s="479"/>
      <c r="E765" s="479"/>
      <c r="F765" s="479"/>
      <c r="G765" s="479"/>
      <c r="H765" s="479"/>
      <c r="I765" s="479"/>
      <c r="J765" s="1012"/>
      <c r="K765" s="1013"/>
      <c r="L765" s="1013"/>
      <c r="M765" s="1013"/>
      <c r="N765" s="1014"/>
      <c r="O765" s="1126"/>
      <c r="P765" s="1126"/>
      <c r="Q765" s="1126"/>
      <c r="R765" s="1126"/>
      <c r="S765" s="1126"/>
      <c r="T765" s="1126"/>
      <c r="U765" s="1126"/>
      <c r="V765" s="1126"/>
      <c r="W765" s="1126"/>
      <c r="X765" s="1126"/>
      <c r="Y765" s="1126"/>
      <c r="Z765" s="1126"/>
      <c r="AA765" s="1126"/>
      <c r="AB765" s="1126"/>
      <c r="AC765" s="1126"/>
      <c r="AD765" s="479"/>
      <c r="AE765" s="479"/>
      <c r="AF765" s="479"/>
      <c r="AG765" s="479"/>
      <c r="AH765" s="479"/>
      <c r="AI765" s="479"/>
      <c r="AJ765" s="479"/>
      <c r="AK765" s="479"/>
      <c r="AL765" s="479"/>
      <c r="AM765" s="46"/>
      <c r="AN765" s="46"/>
      <c r="AO765" s="46"/>
      <c r="AP765" s="46"/>
      <c r="AQ765" s="46"/>
      <c r="AR765" s="46"/>
      <c r="AS765" s="46"/>
      <c r="AT765" s="46"/>
      <c r="AU765" s="46"/>
      <c r="AV765" s="46"/>
      <c r="AW765" s="46"/>
      <c r="AX765" s="46"/>
      <c r="AY765" s="46"/>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46"/>
    </row>
    <row r="766" spans="1:96" ht="12.75" customHeight="1">
      <c r="A766" s="479"/>
      <c r="B766" s="479"/>
      <c r="C766" s="479"/>
      <c r="D766" s="479"/>
      <c r="E766" s="479"/>
      <c r="F766" s="479"/>
      <c r="G766" s="479"/>
      <c r="H766" s="479"/>
      <c r="I766" s="479"/>
      <c r="J766" s="1012"/>
      <c r="K766" s="1013"/>
      <c r="L766" s="1013"/>
      <c r="M766" s="1013"/>
      <c r="N766" s="1014"/>
      <c r="O766" s="1126"/>
      <c r="P766" s="1126"/>
      <c r="Q766" s="1126"/>
      <c r="R766" s="1126"/>
      <c r="S766" s="1126"/>
      <c r="T766" s="1126"/>
      <c r="U766" s="1126"/>
      <c r="V766" s="1126"/>
      <c r="W766" s="1126"/>
      <c r="X766" s="1126"/>
      <c r="Y766" s="1126"/>
      <c r="Z766" s="1126"/>
      <c r="AA766" s="1126"/>
      <c r="AB766" s="1126"/>
      <c r="AC766" s="1126"/>
      <c r="AD766" s="479"/>
      <c r="AE766" s="479"/>
      <c r="AF766" s="479"/>
      <c r="AG766" s="479"/>
      <c r="AH766" s="479"/>
      <c r="AI766" s="479"/>
      <c r="AJ766" s="479"/>
      <c r="AK766" s="479"/>
      <c r="AL766" s="479"/>
      <c r="AM766" s="46"/>
      <c r="AN766" s="46"/>
      <c r="AO766" s="46"/>
      <c r="AP766" s="46"/>
      <c r="AQ766" s="46"/>
      <c r="AR766" s="46"/>
      <c r="AS766" s="46"/>
      <c r="AT766" s="46"/>
      <c r="AU766" s="46"/>
      <c r="AV766" s="46"/>
      <c r="AW766" s="46"/>
      <c r="AX766" s="46"/>
      <c r="AY766" s="46"/>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46"/>
    </row>
    <row r="767" spans="1:96" ht="12.75" customHeight="1">
      <c r="A767" s="479"/>
      <c r="B767" s="479"/>
      <c r="C767" s="479"/>
      <c r="D767" s="479"/>
      <c r="E767" s="479"/>
      <c r="F767" s="479"/>
      <c r="G767" s="479"/>
      <c r="H767" s="479"/>
      <c r="I767" s="479"/>
      <c r="J767" s="1015"/>
      <c r="K767" s="1016"/>
      <c r="L767" s="1016"/>
      <c r="M767" s="1016"/>
      <c r="N767" s="1017"/>
      <c r="O767" s="1126"/>
      <c r="P767" s="1126"/>
      <c r="Q767" s="1126"/>
      <c r="R767" s="1126"/>
      <c r="S767" s="1126"/>
      <c r="T767" s="1126"/>
      <c r="U767" s="1126"/>
      <c r="V767" s="1126"/>
      <c r="W767" s="1126"/>
      <c r="X767" s="1126"/>
      <c r="Y767" s="1126"/>
      <c r="Z767" s="1126"/>
      <c r="AA767" s="1126"/>
      <c r="AB767" s="1126"/>
      <c r="AC767" s="1126"/>
      <c r="AD767" s="479"/>
      <c r="AE767" s="479"/>
      <c r="AF767" s="479"/>
      <c r="AG767" s="479"/>
      <c r="AH767" s="479"/>
      <c r="AI767" s="479"/>
      <c r="AJ767" s="479"/>
      <c r="AK767" s="479"/>
      <c r="AL767" s="479"/>
      <c r="AM767" s="46"/>
      <c r="AN767" s="46"/>
      <c r="AO767" s="46"/>
      <c r="AP767" s="46"/>
      <c r="AQ767" s="46"/>
      <c r="AR767" s="46"/>
      <c r="AS767" s="46"/>
      <c r="AT767" s="46"/>
      <c r="AU767" s="46"/>
      <c r="AV767" s="46"/>
      <c r="AW767" s="46"/>
      <c r="AX767" s="46"/>
      <c r="AY767" s="46"/>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46"/>
    </row>
    <row r="768" spans="1:96" ht="12.75" customHeight="1">
      <c r="A768" s="479"/>
      <c r="B768" s="479"/>
      <c r="C768" s="479"/>
      <c r="D768" s="479"/>
      <c r="E768" s="479"/>
      <c r="F768" s="479"/>
      <c r="G768" s="479"/>
      <c r="H768" s="479"/>
      <c r="I768" s="479"/>
      <c r="J768" s="1070"/>
      <c r="K768" s="1071"/>
      <c r="L768" s="1071"/>
      <c r="M768" s="1071"/>
      <c r="N768" s="1072"/>
      <c r="O768" s="1073"/>
      <c r="P768" s="1073"/>
      <c r="Q768" s="1073"/>
      <c r="R768" s="1073"/>
      <c r="S768" s="1073"/>
      <c r="T768" s="1084"/>
      <c r="U768" s="1084"/>
      <c r="V768" s="1084"/>
      <c r="W768" s="1084"/>
      <c r="X768" s="1084"/>
      <c r="Y768" s="1028">
        <f>T768*O768</f>
        <v>0</v>
      </c>
      <c r="Z768" s="1028"/>
      <c r="AA768" s="1028"/>
      <c r="AB768" s="1028"/>
      <c r="AC768" s="1028"/>
      <c r="AD768" s="479"/>
      <c r="AE768" s="479"/>
      <c r="AF768" s="479"/>
      <c r="AG768" s="479"/>
      <c r="AH768" s="479"/>
      <c r="AI768" s="479"/>
      <c r="AJ768" s="479"/>
      <c r="AK768" s="479"/>
      <c r="AL768" s="479"/>
      <c r="AM768" s="46"/>
      <c r="AN768" s="46"/>
      <c r="AO768" s="46"/>
      <c r="AP768" s="46"/>
      <c r="AQ768" s="46"/>
      <c r="AR768" s="46"/>
      <c r="AS768" s="46"/>
      <c r="AT768" s="46"/>
      <c r="AU768" s="46"/>
      <c r="AV768" s="46"/>
      <c r="AW768" s="46"/>
      <c r="AX768" s="46"/>
      <c r="AY768" s="46"/>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46"/>
    </row>
    <row r="769" spans="1:96" ht="12.75" customHeight="1">
      <c r="A769" s="479"/>
      <c r="B769" s="479"/>
      <c r="C769" s="479"/>
      <c r="D769" s="479"/>
      <c r="E769" s="479"/>
      <c r="F769" s="479"/>
      <c r="G769" s="479"/>
      <c r="H769" s="479"/>
      <c r="I769" s="479"/>
      <c r="J769" s="1070"/>
      <c r="K769" s="1071"/>
      <c r="L769" s="1071"/>
      <c r="M769" s="1071"/>
      <c r="N769" s="1072"/>
      <c r="O769" s="1073"/>
      <c r="P769" s="1073"/>
      <c r="Q769" s="1073"/>
      <c r="R769" s="1073"/>
      <c r="S769" s="1073"/>
      <c r="T769" s="1084"/>
      <c r="U769" s="1084"/>
      <c r="V769" s="1084"/>
      <c r="W769" s="1084"/>
      <c r="X769" s="1084"/>
      <c r="Y769" s="1028">
        <f t="shared" ref="Y769:Y777" si="32">T769*O769</f>
        <v>0</v>
      </c>
      <c r="Z769" s="1028"/>
      <c r="AA769" s="1028"/>
      <c r="AB769" s="1028"/>
      <c r="AC769" s="1028"/>
      <c r="AD769" s="479"/>
      <c r="AE769" s="479"/>
      <c r="AF769" s="479"/>
      <c r="AG769" s="479"/>
      <c r="AH769" s="479"/>
      <c r="AI769" s="479"/>
      <c r="AJ769" s="479"/>
      <c r="AK769" s="479"/>
      <c r="AL769" s="479"/>
      <c r="AM769" s="46"/>
      <c r="AN769" s="46"/>
      <c r="AO769" s="46"/>
      <c r="AP769" s="46"/>
      <c r="AQ769" s="46"/>
      <c r="AR769" s="46"/>
      <c r="AS769" s="46"/>
      <c r="AT769" s="46"/>
      <c r="AU769" s="46"/>
      <c r="AV769" s="46"/>
      <c r="AW769" s="46"/>
      <c r="AX769" s="46"/>
      <c r="AY769" s="46"/>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46"/>
    </row>
    <row r="770" spans="1:96" ht="12.75" customHeight="1">
      <c r="A770" s="479"/>
      <c r="B770" s="479"/>
      <c r="C770" s="479"/>
      <c r="D770" s="479"/>
      <c r="E770" s="479"/>
      <c r="F770" s="479"/>
      <c r="G770" s="479"/>
      <c r="H770" s="479"/>
      <c r="I770" s="479"/>
      <c r="J770" s="1070"/>
      <c r="K770" s="1071"/>
      <c r="L770" s="1071"/>
      <c r="M770" s="1071"/>
      <c r="N770" s="1072"/>
      <c r="O770" s="1073"/>
      <c r="P770" s="1073"/>
      <c r="Q770" s="1073"/>
      <c r="R770" s="1073"/>
      <c r="S770" s="1073"/>
      <c r="T770" s="1084"/>
      <c r="U770" s="1084"/>
      <c r="V770" s="1084"/>
      <c r="W770" s="1084"/>
      <c r="X770" s="1084"/>
      <c r="Y770" s="1028">
        <f t="shared" si="32"/>
        <v>0</v>
      </c>
      <c r="Z770" s="1028"/>
      <c r="AA770" s="1028"/>
      <c r="AB770" s="1028"/>
      <c r="AC770" s="1028"/>
      <c r="AD770" s="479"/>
      <c r="AE770" s="479"/>
      <c r="AF770" s="479"/>
      <c r="AG770" s="479"/>
      <c r="AH770" s="479"/>
      <c r="AI770" s="479"/>
      <c r="AJ770" s="479"/>
      <c r="AK770" s="479"/>
      <c r="AL770" s="479"/>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46"/>
    </row>
    <row r="771" spans="1:96" ht="12.75" customHeight="1">
      <c r="A771" s="479"/>
      <c r="B771" s="479"/>
      <c r="C771" s="479"/>
      <c r="D771" s="479"/>
      <c r="E771" s="479"/>
      <c r="F771" s="479"/>
      <c r="G771" s="479"/>
      <c r="H771" s="479"/>
      <c r="I771" s="479"/>
      <c r="J771" s="1070"/>
      <c r="K771" s="1071"/>
      <c r="L771" s="1071"/>
      <c r="M771" s="1071"/>
      <c r="N771" s="1072"/>
      <c r="O771" s="1073"/>
      <c r="P771" s="1073"/>
      <c r="Q771" s="1073"/>
      <c r="R771" s="1073"/>
      <c r="S771" s="1073"/>
      <c r="T771" s="1084"/>
      <c r="U771" s="1084"/>
      <c r="V771" s="1084"/>
      <c r="W771" s="1084"/>
      <c r="X771" s="1084"/>
      <c r="Y771" s="1028">
        <f t="shared" si="32"/>
        <v>0</v>
      </c>
      <c r="Z771" s="1028"/>
      <c r="AA771" s="1028"/>
      <c r="AB771" s="1028"/>
      <c r="AC771" s="1028"/>
      <c r="AD771" s="479"/>
      <c r="AE771" s="479"/>
      <c r="AF771" s="479"/>
      <c r="AG771" s="479"/>
      <c r="AH771" s="479"/>
      <c r="AI771" s="479"/>
      <c r="AJ771" s="479"/>
      <c r="AK771" s="479"/>
      <c r="AL771" s="479"/>
      <c r="AM771" s="46"/>
      <c r="AN771" s="46"/>
      <c r="AO771" s="46"/>
      <c r="AP771" s="46"/>
      <c r="AQ771" s="46"/>
      <c r="AR771" s="46"/>
      <c r="AS771" s="46"/>
      <c r="AT771" s="46"/>
      <c r="AU771" s="46"/>
      <c r="AV771" s="46"/>
      <c r="AW771" s="46"/>
      <c r="AX771" s="46"/>
      <c r="AY771" s="46"/>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46"/>
    </row>
    <row r="772" spans="1:96" ht="12.75" customHeight="1">
      <c r="A772" s="479"/>
      <c r="B772" s="479"/>
      <c r="C772" s="479"/>
      <c r="D772" s="479"/>
      <c r="E772" s="479"/>
      <c r="F772" s="479"/>
      <c r="G772" s="479"/>
      <c r="H772" s="479"/>
      <c r="I772" s="479"/>
      <c r="J772" s="1070"/>
      <c r="K772" s="1071"/>
      <c r="L772" s="1071"/>
      <c r="M772" s="1071"/>
      <c r="N772" s="1072"/>
      <c r="O772" s="1073"/>
      <c r="P772" s="1073"/>
      <c r="Q772" s="1073"/>
      <c r="R772" s="1073"/>
      <c r="S772" s="1073"/>
      <c r="T772" s="1084"/>
      <c r="U772" s="1084"/>
      <c r="V772" s="1084"/>
      <c r="W772" s="1084"/>
      <c r="X772" s="1084"/>
      <c r="Y772" s="1028">
        <f t="shared" si="32"/>
        <v>0</v>
      </c>
      <c r="Z772" s="1028"/>
      <c r="AA772" s="1028"/>
      <c r="AB772" s="1028"/>
      <c r="AC772" s="1028"/>
      <c r="AD772" s="479"/>
      <c r="AE772" s="479"/>
      <c r="AF772" s="479"/>
      <c r="AG772" s="479"/>
      <c r="AH772" s="479"/>
      <c r="AI772" s="479"/>
      <c r="AJ772" s="479"/>
      <c r="AK772" s="479"/>
      <c r="AL772" s="479"/>
      <c r="AM772" s="46"/>
      <c r="AN772" s="46"/>
      <c r="AO772" s="46"/>
      <c r="AP772" s="46"/>
      <c r="AQ772" s="46"/>
      <c r="AR772" s="46"/>
      <c r="AS772" s="46"/>
      <c r="AT772" s="46"/>
      <c r="AU772" s="46"/>
      <c r="AV772" s="46"/>
      <c r="AW772" s="46"/>
      <c r="AX772" s="46"/>
      <c r="AY772" s="46"/>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46"/>
    </row>
    <row r="773" spans="1:96" ht="12.75" customHeight="1">
      <c r="A773" s="479"/>
      <c r="B773" s="479"/>
      <c r="C773" s="479"/>
      <c r="D773" s="479"/>
      <c r="E773" s="479"/>
      <c r="F773" s="479"/>
      <c r="G773" s="479"/>
      <c r="H773" s="479"/>
      <c r="I773" s="479"/>
      <c r="J773" s="1070"/>
      <c r="K773" s="1071"/>
      <c r="L773" s="1071"/>
      <c r="M773" s="1071"/>
      <c r="N773" s="1072"/>
      <c r="O773" s="1073"/>
      <c r="P773" s="1073"/>
      <c r="Q773" s="1073"/>
      <c r="R773" s="1073"/>
      <c r="S773" s="1073"/>
      <c r="T773" s="1084"/>
      <c r="U773" s="1084"/>
      <c r="V773" s="1084"/>
      <c r="W773" s="1084"/>
      <c r="X773" s="1084"/>
      <c r="Y773" s="1028">
        <f t="shared" si="32"/>
        <v>0</v>
      </c>
      <c r="Z773" s="1028"/>
      <c r="AA773" s="1028"/>
      <c r="AB773" s="1028"/>
      <c r="AC773" s="1028"/>
      <c r="AD773" s="479"/>
      <c r="AE773" s="479"/>
      <c r="AF773" s="479"/>
      <c r="AG773" s="479"/>
      <c r="AH773" s="479"/>
      <c r="AI773" s="479"/>
      <c r="AJ773" s="479"/>
      <c r="AK773" s="479"/>
      <c r="AL773" s="479"/>
      <c r="AM773" s="46"/>
      <c r="AN773" s="46"/>
      <c r="AO773" s="46"/>
      <c r="AP773" s="46"/>
      <c r="AQ773" s="46"/>
      <c r="AR773" s="46"/>
      <c r="AS773" s="46"/>
      <c r="AT773" s="46"/>
      <c r="AU773" s="46"/>
      <c r="AV773" s="46"/>
      <c r="AW773" s="46"/>
      <c r="AX773" s="46"/>
      <c r="AY773" s="46"/>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46"/>
    </row>
    <row r="774" spans="1:96" ht="12.75" customHeight="1">
      <c r="A774" s="479"/>
      <c r="B774" s="479"/>
      <c r="C774" s="479"/>
      <c r="D774" s="479"/>
      <c r="E774" s="479"/>
      <c r="F774" s="479"/>
      <c r="G774" s="479"/>
      <c r="H774" s="479"/>
      <c r="I774" s="479"/>
      <c r="J774" s="1070"/>
      <c r="K774" s="1071"/>
      <c r="L774" s="1071"/>
      <c r="M774" s="1071"/>
      <c r="N774" s="1072"/>
      <c r="O774" s="1073"/>
      <c r="P774" s="1073"/>
      <c r="Q774" s="1073"/>
      <c r="R774" s="1073"/>
      <c r="S774" s="1073"/>
      <c r="T774" s="1084"/>
      <c r="U774" s="1084"/>
      <c r="V774" s="1084"/>
      <c r="W774" s="1084"/>
      <c r="X774" s="1084"/>
      <c r="Y774" s="1028">
        <f t="shared" si="32"/>
        <v>0</v>
      </c>
      <c r="Z774" s="1028"/>
      <c r="AA774" s="1028"/>
      <c r="AB774" s="1028"/>
      <c r="AC774" s="1028"/>
      <c r="AD774" s="479"/>
      <c r="AE774" s="479"/>
      <c r="AF774" s="479"/>
      <c r="AG774" s="479"/>
      <c r="AH774" s="479"/>
      <c r="AI774" s="479"/>
      <c r="AJ774" s="479"/>
      <c r="AK774" s="479"/>
      <c r="AL774" s="479"/>
      <c r="AM774" s="46"/>
      <c r="AN774" s="46"/>
      <c r="AO774" s="46"/>
      <c r="AP774" s="46"/>
      <c r="AQ774" s="46"/>
      <c r="AR774" s="46"/>
      <c r="AS774" s="46"/>
      <c r="AT774" s="46"/>
      <c r="AU774" s="46"/>
      <c r="AV774" s="46"/>
      <c r="AW774" s="46"/>
      <c r="AX774" s="46"/>
      <c r="AY774" s="46"/>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46"/>
    </row>
    <row r="775" spans="1:96" ht="12.75" customHeight="1">
      <c r="A775" s="479"/>
      <c r="B775" s="479"/>
      <c r="C775" s="479"/>
      <c r="D775" s="479"/>
      <c r="E775" s="479"/>
      <c r="F775" s="479"/>
      <c r="G775" s="479"/>
      <c r="H775" s="479"/>
      <c r="I775" s="479"/>
      <c r="J775" s="1070"/>
      <c r="K775" s="1071"/>
      <c r="L775" s="1071"/>
      <c r="M775" s="1071"/>
      <c r="N775" s="1072"/>
      <c r="O775" s="1073"/>
      <c r="P775" s="1073"/>
      <c r="Q775" s="1073"/>
      <c r="R775" s="1073"/>
      <c r="S775" s="1073"/>
      <c r="T775" s="1084"/>
      <c r="U775" s="1084"/>
      <c r="V775" s="1084"/>
      <c r="W775" s="1084"/>
      <c r="X775" s="1084"/>
      <c r="Y775" s="1028">
        <f t="shared" si="32"/>
        <v>0</v>
      </c>
      <c r="Z775" s="1028"/>
      <c r="AA775" s="1028"/>
      <c r="AB775" s="1028"/>
      <c r="AC775" s="1028"/>
      <c r="AD775" s="479"/>
      <c r="AE775" s="479"/>
      <c r="AF775" s="479"/>
      <c r="AG775" s="479"/>
      <c r="AH775" s="479"/>
      <c r="AI775" s="479"/>
      <c r="AJ775" s="479"/>
      <c r="AK775" s="479"/>
      <c r="AL775" s="479"/>
      <c r="AM775" s="46"/>
      <c r="AN775" s="46"/>
      <c r="AO775" s="46"/>
      <c r="AP775" s="46"/>
      <c r="AQ775" s="46"/>
      <c r="AR775" s="46"/>
      <c r="AS775" s="46"/>
      <c r="AT775" s="46"/>
      <c r="AU775" s="46"/>
      <c r="AV775" s="46"/>
      <c r="AW775" s="46"/>
      <c r="AX775" s="46"/>
      <c r="AY775" s="46"/>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46"/>
    </row>
    <row r="776" spans="1:96" ht="12.75" customHeight="1">
      <c r="A776" s="479"/>
      <c r="B776" s="479"/>
      <c r="C776" s="479"/>
      <c r="D776" s="479"/>
      <c r="E776" s="479"/>
      <c r="F776" s="479"/>
      <c r="G776" s="479"/>
      <c r="H776" s="479"/>
      <c r="I776" s="479"/>
      <c r="J776" s="1070"/>
      <c r="K776" s="1071"/>
      <c r="L776" s="1071"/>
      <c r="M776" s="1071"/>
      <c r="N776" s="1072"/>
      <c r="O776" s="1073"/>
      <c r="P776" s="1073"/>
      <c r="Q776" s="1073"/>
      <c r="R776" s="1073"/>
      <c r="S776" s="1073"/>
      <c r="T776" s="1084"/>
      <c r="U776" s="1084"/>
      <c r="V776" s="1084"/>
      <c r="W776" s="1084"/>
      <c r="X776" s="1084"/>
      <c r="Y776" s="1028">
        <f t="shared" si="32"/>
        <v>0</v>
      </c>
      <c r="Z776" s="1028"/>
      <c r="AA776" s="1028"/>
      <c r="AB776" s="1028"/>
      <c r="AC776" s="1028"/>
      <c r="AD776" s="479"/>
      <c r="AE776" s="479"/>
      <c r="AF776" s="479"/>
      <c r="AG776" s="479"/>
      <c r="AH776" s="479"/>
      <c r="AI776" s="479"/>
      <c r="AJ776" s="479"/>
      <c r="AK776" s="479"/>
      <c r="AL776" s="479"/>
      <c r="AM776" s="46"/>
      <c r="AN776" s="46"/>
      <c r="AO776" s="46"/>
      <c r="AP776" s="46"/>
      <c r="AQ776" s="46"/>
      <c r="AR776" s="46"/>
      <c r="AS776" s="46"/>
      <c r="AT776" s="46"/>
      <c r="AU776" s="46"/>
      <c r="AV776" s="46"/>
      <c r="AW776" s="46"/>
      <c r="AX776" s="46"/>
      <c r="AY776" s="46"/>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46"/>
    </row>
    <row r="777" spans="1:96" ht="12.75" customHeight="1">
      <c r="A777" s="479"/>
      <c r="B777" s="479"/>
      <c r="C777" s="479"/>
      <c r="D777" s="479"/>
      <c r="E777" s="479"/>
      <c r="F777" s="479"/>
      <c r="G777" s="479"/>
      <c r="H777" s="479"/>
      <c r="I777" s="479"/>
      <c r="J777" s="1070"/>
      <c r="K777" s="1071"/>
      <c r="L777" s="1071"/>
      <c r="M777" s="1071"/>
      <c r="N777" s="1072"/>
      <c r="O777" s="1073"/>
      <c r="P777" s="1073"/>
      <c r="Q777" s="1073"/>
      <c r="R777" s="1073"/>
      <c r="S777" s="1073"/>
      <c r="T777" s="1084"/>
      <c r="U777" s="1084"/>
      <c r="V777" s="1084"/>
      <c r="W777" s="1084"/>
      <c r="X777" s="1084"/>
      <c r="Y777" s="1028">
        <f t="shared" si="32"/>
        <v>0</v>
      </c>
      <c r="Z777" s="1028"/>
      <c r="AA777" s="1028"/>
      <c r="AB777" s="1028"/>
      <c r="AC777" s="1028"/>
      <c r="AD777" s="479"/>
      <c r="AE777" s="479"/>
      <c r="AF777" s="479"/>
      <c r="AG777" s="479"/>
      <c r="AH777" s="479"/>
      <c r="AI777" s="479"/>
      <c r="AJ777" s="479"/>
      <c r="AK777" s="479"/>
      <c r="AL777" s="479"/>
      <c r="AM777" s="46"/>
      <c r="AN777" s="46"/>
      <c r="AO777" s="46"/>
      <c r="AP777" s="46"/>
      <c r="AQ777" s="46"/>
      <c r="AR777" s="46"/>
      <c r="AS777" s="46"/>
      <c r="AT777" s="46"/>
      <c r="AU777" s="46"/>
      <c r="AV777" s="46"/>
      <c r="AW777" s="46"/>
      <c r="AX777" s="46"/>
      <c r="AY777" s="46"/>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46"/>
    </row>
    <row r="778" spans="1:96" ht="15.75" customHeight="1">
      <c r="A778" s="479"/>
      <c r="B778" s="479"/>
      <c r="C778" s="479"/>
      <c r="D778" s="479"/>
      <c r="E778" s="479"/>
      <c r="F778" s="479"/>
      <c r="G778" s="479"/>
      <c r="H778" s="479"/>
      <c r="I778" s="479"/>
      <c r="J778" s="1067" t="s">
        <v>1285</v>
      </c>
      <c r="K778" s="1068"/>
      <c r="L778" s="1068"/>
      <c r="M778" s="1068"/>
      <c r="N778" s="1069"/>
      <c r="O778" s="1302">
        <f>SUM(O768:S777)</f>
        <v>0</v>
      </c>
      <c r="P778" s="1302"/>
      <c r="Q778" s="1302"/>
      <c r="R778" s="1302"/>
      <c r="S778" s="1302"/>
      <c r="T778" s="1303" t="s">
        <v>1286</v>
      </c>
      <c r="U778" s="1304"/>
      <c r="V778" s="1304"/>
      <c r="W778" s="1304"/>
      <c r="X778" s="1305"/>
      <c r="Y778" s="1056">
        <f>SUM(Y768:AC777)</f>
        <v>0</v>
      </c>
      <c r="Z778" s="1022"/>
      <c r="AA778" s="1022"/>
      <c r="AB778" s="1022"/>
      <c r="AC778" s="1057"/>
      <c r="AD778" s="479"/>
      <c r="AE778" s="479"/>
      <c r="AF778" s="479"/>
      <c r="AG778" s="479"/>
      <c r="AH778" s="479"/>
      <c r="AI778" s="479"/>
      <c r="AJ778" s="479"/>
      <c r="AK778" s="479"/>
      <c r="AL778" s="479"/>
      <c r="AM778" s="46"/>
      <c r="AN778" s="46"/>
      <c r="AO778" s="46"/>
      <c r="AP778" s="46"/>
      <c r="AQ778" s="46"/>
      <c r="AR778" s="46"/>
      <c r="AS778" s="46"/>
      <c r="AT778" s="46"/>
      <c r="AU778" s="46"/>
      <c r="AV778" s="46"/>
      <c r="AW778" s="46"/>
      <c r="AX778" s="46"/>
      <c r="AY778" s="46"/>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46"/>
    </row>
    <row r="779" spans="1:96" ht="12.75" customHeight="1">
      <c r="A779" s="479"/>
      <c r="B779" s="479"/>
      <c r="C779" s="479"/>
      <c r="D779" s="479"/>
      <c r="E779" s="479"/>
      <c r="F779" s="479"/>
      <c r="G779" s="479"/>
      <c r="H779" s="479"/>
      <c r="I779" s="479"/>
      <c r="J779" s="479"/>
      <c r="K779" s="479"/>
      <c r="L779" s="479"/>
      <c r="M779" s="479"/>
      <c r="N779" s="479"/>
      <c r="O779" s="479"/>
      <c r="P779" s="479"/>
      <c r="Q779" s="479"/>
      <c r="R779" s="479"/>
      <c r="S779" s="479"/>
      <c r="T779" s="479"/>
      <c r="U779" s="479"/>
      <c r="V779" s="479"/>
      <c r="W779" s="479"/>
      <c r="X779" s="479"/>
      <c r="Y779" s="479"/>
      <c r="Z779" s="479"/>
      <c r="AA779" s="479"/>
      <c r="AB779" s="479"/>
      <c r="AC779" s="479"/>
      <c r="AD779" s="479"/>
      <c r="AE779" s="479"/>
      <c r="AF779" s="479"/>
      <c r="AG779" s="479"/>
      <c r="AH779" s="479"/>
      <c r="AI779" s="479"/>
      <c r="AJ779" s="479"/>
      <c r="AK779" s="479"/>
      <c r="AL779" s="479"/>
      <c r="AM779" s="46"/>
      <c r="AN779" s="40" t="s">
        <v>1302</v>
      </c>
      <c r="AO779" s="40"/>
      <c r="AP779" s="40"/>
      <c r="AQ779" s="40"/>
      <c r="AR779" s="40"/>
      <c r="AS779" s="40"/>
      <c r="AT779" s="40"/>
      <c r="AU779" s="40"/>
      <c r="AV779" s="40"/>
      <c r="AW779" s="40"/>
      <c r="AX779" s="40"/>
      <c r="AY779" s="40"/>
      <c r="AZ779" s="40"/>
      <c r="BA779" s="1133" t="s">
        <v>1303</v>
      </c>
      <c r="BB779" s="1134"/>
      <c r="BC779" s="46"/>
      <c r="BD779" s="46"/>
      <c r="BE779" s="46"/>
      <c r="BF779" s="40" t="s">
        <v>1304</v>
      </c>
      <c r="BG779" s="40"/>
      <c r="BH779" s="40"/>
      <c r="BI779" s="40"/>
      <c r="BJ779" s="40"/>
      <c r="BK779" s="40"/>
      <c r="BL779" s="40"/>
      <c r="BM779" s="40"/>
      <c r="BN779" s="40"/>
      <c r="BO779" s="1130" t="str">
        <f>T191</f>
        <v>San Francisco</v>
      </c>
      <c r="BP779" s="1131"/>
      <c r="BQ779" s="1131"/>
      <c r="BR779" s="1131"/>
      <c r="BS779" s="1131"/>
      <c r="BT779" s="1131"/>
      <c r="BU779" s="1132"/>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46"/>
    </row>
    <row r="780" spans="1:96" ht="13">
      <c r="A780" s="479"/>
      <c r="B780" s="479"/>
      <c r="C780" s="479"/>
      <c r="D780" s="479"/>
      <c r="E780" s="479"/>
      <c r="F780" s="479"/>
      <c r="G780" s="479"/>
      <c r="H780" s="479"/>
      <c r="I780" s="479"/>
      <c r="J780" s="56"/>
      <c r="K780" s="57"/>
      <c r="L780" s="57"/>
      <c r="M780" s="57"/>
      <c r="N780" s="57"/>
      <c r="O780" s="57"/>
      <c r="P780" s="57"/>
      <c r="Q780" s="57"/>
      <c r="R780" s="57"/>
      <c r="S780" s="57"/>
      <c r="T780" s="57"/>
      <c r="U780" s="57"/>
      <c r="V780" s="57"/>
      <c r="W780" s="57"/>
      <c r="X780" s="850" t="s">
        <v>1305</v>
      </c>
      <c r="Y780" s="1091">
        <f>P734+Y758+Y778</f>
        <v>212483</v>
      </c>
      <c r="Z780" s="1091"/>
      <c r="AA780" s="1091"/>
      <c r="AB780" s="1091"/>
      <c r="AC780" s="1091"/>
      <c r="AD780" s="479"/>
      <c r="AE780" s="479"/>
      <c r="AF780" s="479"/>
      <c r="AG780" s="479"/>
      <c r="AH780" s="479"/>
      <c r="AI780" s="479"/>
      <c r="AJ780" s="479"/>
      <c r="AK780" s="479"/>
      <c r="AL780" s="479"/>
      <c r="AM780" s="46"/>
      <c r="AN780" s="479"/>
      <c r="AO780" s="479"/>
      <c r="AP780" s="479"/>
      <c r="AQ780" s="479"/>
      <c r="AR780" s="479"/>
      <c r="AS780" s="479"/>
      <c r="AT780" s="479"/>
      <c r="AU780" s="479"/>
      <c r="AV780" s="479"/>
      <c r="AW780" s="479"/>
      <c r="AX780" s="479"/>
      <c r="AY780" s="479"/>
      <c r="AZ780" s="479"/>
      <c r="BA780" s="479"/>
      <c r="BB780" s="479"/>
      <c r="BC780" s="479"/>
      <c r="BD780" s="479"/>
      <c r="BE780" s="479"/>
      <c r="BF780" s="479"/>
      <c r="BG780" s="479"/>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46"/>
    </row>
    <row r="781" spans="1:96" s="40" customFormat="1" ht="13">
      <c r="A781" s="479"/>
      <c r="B781" s="479"/>
      <c r="C781" s="479"/>
      <c r="D781" s="479"/>
      <c r="E781" s="479"/>
      <c r="F781" s="479"/>
      <c r="G781" s="479"/>
      <c r="H781" s="479"/>
      <c r="I781" s="479"/>
      <c r="J781" s="59"/>
      <c r="K781" s="60"/>
      <c r="L781" s="60"/>
      <c r="M781" s="60"/>
      <c r="N781" s="60"/>
      <c r="O781" s="60"/>
      <c r="P781" s="60"/>
      <c r="Q781" s="60"/>
      <c r="R781" s="60"/>
      <c r="S781" s="60"/>
      <c r="T781" s="60"/>
      <c r="U781" s="60"/>
      <c r="V781" s="60"/>
      <c r="W781" s="60"/>
      <c r="X781" s="97" t="s">
        <v>1306</v>
      </c>
      <c r="Y781" s="1091">
        <f>(P734+Y758+Y778)*12</f>
        <v>2549796</v>
      </c>
      <c r="Z781" s="1091"/>
      <c r="AA781" s="1091"/>
      <c r="AB781" s="1091"/>
      <c r="AC781" s="1091"/>
      <c r="AD781" s="479"/>
      <c r="AE781" s="479"/>
      <c r="AF781" s="479"/>
      <c r="AG781" s="479"/>
      <c r="AH781" s="479"/>
      <c r="AI781" s="479"/>
      <c r="AJ781" s="479"/>
      <c r="AK781" s="479"/>
      <c r="AL781" s="479"/>
      <c r="AM781" s="41"/>
      <c r="AN781" s="41"/>
      <c r="AO781" s="17"/>
      <c r="AP781" s="17"/>
      <c r="AQ781" s="17"/>
      <c r="AR781" s="17"/>
      <c r="AS781" s="17"/>
      <c r="BA781" s="76" t="s">
        <v>1303</v>
      </c>
      <c r="BC781" s="43"/>
      <c r="BD781" s="43"/>
      <c r="BE781" s="43"/>
      <c r="BF781" s="43"/>
      <c r="BG781" s="43"/>
    </row>
    <row r="782" spans="1:96" s="40" customFormat="1" ht="13">
      <c r="A782" s="479"/>
      <c r="B782" s="39"/>
      <c r="C782" s="479"/>
      <c r="D782" s="479"/>
      <c r="E782" s="479"/>
      <c r="F782" s="479"/>
      <c r="G782" s="479"/>
      <c r="H782" s="479"/>
      <c r="I782" s="479"/>
      <c r="J782" s="479"/>
      <c r="K782" s="479"/>
      <c r="L782" s="479"/>
      <c r="M782" s="479"/>
      <c r="N782" s="479"/>
      <c r="O782" s="479"/>
      <c r="P782" s="479"/>
      <c r="Q782" s="479"/>
      <c r="R782" s="479"/>
      <c r="S782" s="479"/>
      <c r="T782" s="479"/>
      <c r="U782" s="479"/>
      <c r="V782" s="479"/>
      <c r="W782" s="479"/>
      <c r="X782" s="15"/>
      <c r="Y782" s="15"/>
      <c r="Z782" s="15"/>
      <c r="AA782" s="15"/>
      <c r="AB782" s="15"/>
      <c r="AC782" s="15"/>
      <c r="AD782" s="15"/>
      <c r="AE782" s="479"/>
      <c r="AF782" s="479"/>
      <c r="AG782" s="479"/>
      <c r="AH782" s="479"/>
      <c r="AI782" s="479"/>
      <c r="AJ782" s="479"/>
      <c r="AK782" s="479"/>
      <c r="AL782" s="479"/>
      <c r="AM782" s="41"/>
      <c r="AN782" s="41"/>
      <c r="AO782" s="17"/>
      <c r="AP782" s="17"/>
      <c r="AQ782" s="17"/>
      <c r="AR782" s="17"/>
      <c r="AS782" s="17"/>
      <c r="BA782" s="76" t="s">
        <v>1307</v>
      </c>
      <c r="BB782" s="42" t="s">
        <v>1308</v>
      </c>
      <c r="BC782" s="43"/>
      <c r="BD782" s="43"/>
      <c r="BE782" s="43"/>
      <c r="BF782" s="43"/>
      <c r="BG782" s="43"/>
      <c r="BI782" s="42" t="s">
        <v>1309</v>
      </c>
    </row>
    <row r="783" spans="1:96" s="40" customFormat="1" ht="15" customHeight="1">
      <c r="A783" s="39" t="s">
        <v>847</v>
      </c>
      <c r="B783" s="39"/>
      <c r="C783" s="39" t="s">
        <v>211</v>
      </c>
      <c r="D783" s="479"/>
      <c r="E783" s="479"/>
      <c r="F783" s="479"/>
      <c r="G783" s="479"/>
      <c r="H783" s="479"/>
      <c r="I783" s="479"/>
      <c r="J783" s="479"/>
      <c r="K783" s="479"/>
      <c r="L783" s="479"/>
      <c r="M783" s="479"/>
      <c r="N783" s="479"/>
      <c r="O783" s="479"/>
      <c r="P783" s="479"/>
      <c r="Q783" s="479"/>
      <c r="R783" s="479"/>
      <c r="S783" s="479"/>
      <c r="T783" s="479"/>
      <c r="U783" s="479"/>
      <c r="V783" s="479"/>
      <c r="W783" s="479"/>
      <c r="X783" s="15"/>
      <c r="Y783" s="15"/>
      <c r="Z783" s="15"/>
      <c r="AA783" s="15"/>
      <c r="AB783" s="15"/>
      <c r="AC783" s="15"/>
      <c r="AD783" s="15"/>
      <c r="AE783" s="479"/>
      <c r="AF783" s="479"/>
      <c r="AG783" s="479"/>
      <c r="AH783" s="479"/>
      <c r="AI783" s="479"/>
      <c r="AJ783" s="479"/>
      <c r="AK783" s="479"/>
      <c r="AL783" s="479"/>
      <c r="AM783" s="41"/>
      <c r="AN783" s="41"/>
      <c r="AO783" s="17"/>
      <c r="AP783" s="17"/>
      <c r="AQ783" s="17"/>
      <c r="AR783" s="17"/>
      <c r="AS783" s="17"/>
      <c r="BA783" s="76"/>
      <c r="BB783" s="42"/>
      <c r="BC783" s="43"/>
      <c r="BD783" s="43"/>
      <c r="BE783" s="43"/>
      <c r="BF783" s="43"/>
      <c r="BG783" s="43"/>
      <c r="BI783" s="42"/>
    </row>
    <row r="784" spans="1:96" s="40" customFormat="1" ht="12.75" customHeight="1">
      <c r="A784" s="39"/>
      <c r="B784" s="39"/>
      <c r="C784" s="39" t="s">
        <v>1310</v>
      </c>
      <c r="D784" s="479"/>
      <c r="E784" s="479"/>
      <c r="F784" s="479"/>
      <c r="G784" s="479"/>
      <c r="H784" s="479"/>
      <c r="I784" s="479"/>
      <c r="J784" s="479"/>
      <c r="K784" s="479"/>
      <c r="L784" s="479"/>
      <c r="M784" s="479"/>
      <c r="N784" s="479"/>
      <c r="O784" s="479"/>
      <c r="P784" s="479"/>
      <c r="Q784" s="479"/>
      <c r="R784" s="479"/>
      <c r="S784" s="479"/>
      <c r="T784" s="479"/>
      <c r="U784" s="479"/>
      <c r="V784" s="479"/>
      <c r="W784" s="479"/>
      <c r="X784" s="15"/>
      <c r="Y784" s="15"/>
      <c r="Z784" s="15"/>
      <c r="AA784" s="15"/>
      <c r="AB784" s="15"/>
      <c r="AC784" s="15"/>
      <c r="AD784" s="15"/>
      <c r="AE784" s="479"/>
      <c r="AF784" s="479"/>
      <c r="AG784" s="479"/>
      <c r="AH784" s="479"/>
      <c r="AI784" s="479"/>
      <c r="AJ784" s="479"/>
      <c r="AK784" s="479"/>
      <c r="AL784" s="479"/>
      <c r="AR784" s="17"/>
      <c r="AS784" s="17"/>
      <c r="BA784" s="76" t="s">
        <v>1303</v>
      </c>
      <c r="BB784" s="42"/>
      <c r="BC784" s="43"/>
      <c r="BD784" s="43"/>
      <c r="BE784" s="43"/>
      <c r="BF784" s="43"/>
      <c r="BG784" s="43"/>
      <c r="BI784" s="42"/>
    </row>
    <row r="785" spans="1:96" s="40" customFormat="1" ht="12.75" customHeight="1">
      <c r="A785" s="479"/>
      <c r="B785" s="39"/>
      <c r="C785" s="479"/>
      <c r="D785" s="479"/>
      <c r="E785" s="479"/>
      <c r="F785" s="479"/>
      <c r="G785" s="479"/>
      <c r="H785" s="479"/>
      <c r="I785" s="479"/>
      <c r="J785" s="479"/>
      <c r="K785" s="479"/>
      <c r="L785" s="479"/>
      <c r="M785" s="479"/>
      <c r="N785" s="479"/>
      <c r="O785" s="479"/>
      <c r="P785" s="479"/>
      <c r="Q785" s="479"/>
      <c r="R785" s="479"/>
      <c r="S785" s="479"/>
      <c r="T785" s="479"/>
      <c r="U785" s="479"/>
      <c r="V785" s="479"/>
      <c r="W785" s="479"/>
      <c r="X785" s="15"/>
      <c r="Y785" s="15"/>
      <c r="Z785" s="15"/>
      <c r="AA785" s="15"/>
      <c r="AB785" s="15"/>
      <c r="AC785" s="15"/>
      <c r="AD785" s="15"/>
      <c r="AE785" s="479"/>
      <c r="AF785" s="479"/>
      <c r="AG785" s="479"/>
      <c r="AH785" s="479"/>
      <c r="AI785" s="479"/>
      <c r="AJ785" s="479"/>
      <c r="AK785" s="479"/>
      <c r="AL785" s="479"/>
      <c r="AR785" s="17"/>
      <c r="AS785" s="17"/>
      <c r="BA785" s="76"/>
      <c r="BB785" s="42"/>
      <c r="BC785" s="43"/>
      <c r="BD785" s="43"/>
      <c r="BE785" s="43"/>
      <c r="BF785" s="43"/>
      <c r="BG785" s="43"/>
      <c r="BI785" s="42"/>
    </row>
    <row r="786" spans="1:96" s="40" customFormat="1" ht="12.5">
      <c r="A786" s="479"/>
      <c r="B786" s="479"/>
      <c r="C786" s="479"/>
      <c r="D786" s="479"/>
      <c r="E786" s="479"/>
      <c r="F786" s="479"/>
      <c r="G786" s="479"/>
      <c r="H786" s="56" t="s">
        <v>1311</v>
      </c>
      <c r="I786" s="57"/>
      <c r="J786" s="57"/>
      <c r="K786" s="57"/>
      <c r="L786" s="57"/>
      <c r="M786" s="57"/>
      <c r="N786" s="57"/>
      <c r="O786" s="57"/>
      <c r="P786" s="57"/>
      <c r="Q786" s="57"/>
      <c r="R786" s="57"/>
      <c r="S786" s="57"/>
      <c r="T786" s="57"/>
      <c r="U786" s="57"/>
      <c r="V786" s="57"/>
      <c r="W786" s="57"/>
      <c r="X786" s="57"/>
      <c r="Y786" s="57"/>
      <c r="Z786" s="1045">
        <f>G718+G722+G723+G724</f>
        <v>35</v>
      </c>
      <c r="AA786" s="1046"/>
      <c r="AB786" s="1046"/>
      <c r="AC786" s="1046"/>
      <c r="AD786" s="1046"/>
      <c r="AE786" s="1047"/>
      <c r="AF786" s="479"/>
      <c r="AG786" s="479"/>
      <c r="AH786" s="479"/>
      <c r="AI786" s="479"/>
      <c r="AJ786" s="479"/>
      <c r="AK786" s="479"/>
      <c r="AL786" s="479"/>
      <c r="AR786" s="17"/>
      <c r="AS786" s="17"/>
      <c r="BC786" s="43"/>
      <c r="BD786" s="43"/>
      <c r="BE786" s="43"/>
      <c r="BF786" s="43"/>
      <c r="BG786" s="43"/>
    </row>
    <row r="787" spans="1:96" s="40" customFormat="1" ht="12.5">
      <c r="A787" s="479"/>
      <c r="B787" s="479"/>
      <c r="C787" s="479"/>
      <c r="D787" s="479"/>
      <c r="E787" s="479"/>
      <c r="F787" s="479"/>
      <c r="G787" s="479"/>
      <c r="H787" s="56" t="s">
        <v>1312</v>
      </c>
      <c r="I787" s="57"/>
      <c r="J787" s="57"/>
      <c r="K787" s="57"/>
      <c r="L787" s="57"/>
      <c r="M787" s="57"/>
      <c r="N787" s="57"/>
      <c r="O787" s="57"/>
      <c r="P787" s="57"/>
      <c r="Q787" s="57"/>
      <c r="R787" s="57"/>
      <c r="S787" s="57"/>
      <c r="T787" s="57"/>
      <c r="U787" s="57"/>
      <c r="V787" s="57"/>
      <c r="W787" s="57"/>
      <c r="X787" s="57"/>
      <c r="Y787" s="57"/>
      <c r="Z787" s="1048">
        <v>20</v>
      </c>
      <c r="AA787" s="1046"/>
      <c r="AB787" s="1046"/>
      <c r="AC787" s="1046"/>
      <c r="AD787" s="1046"/>
      <c r="AE787" s="1047"/>
      <c r="AF787" s="479"/>
      <c r="AG787" s="479"/>
      <c r="AH787" s="479"/>
      <c r="AI787" s="479"/>
      <c r="AJ787" s="479"/>
      <c r="AK787" s="479"/>
      <c r="AL787" s="479"/>
      <c r="AR787" s="17"/>
      <c r="AS787" s="17"/>
      <c r="BC787" s="43"/>
      <c r="BD787" s="43"/>
      <c r="BE787" s="43"/>
      <c r="BF787" s="44"/>
      <c r="BG787" s="44"/>
      <c r="BH787" s="45"/>
      <c r="BI787" s="45"/>
      <c r="BJ787" s="45"/>
      <c r="BK787" s="45"/>
      <c r="BL787" s="45"/>
      <c r="BM787" s="45"/>
      <c r="BN787" s="45"/>
    </row>
    <row r="788" spans="1:96" s="40" customFormat="1" ht="13">
      <c r="A788" s="479"/>
      <c r="B788" s="479"/>
      <c r="C788" s="479"/>
      <c r="D788" s="479"/>
      <c r="E788" s="479"/>
      <c r="F788" s="479"/>
      <c r="G788" s="479"/>
      <c r="H788" s="56" t="s">
        <v>1313</v>
      </c>
      <c r="I788" s="57"/>
      <c r="J788" s="57"/>
      <c r="K788" s="57"/>
      <c r="L788" s="57"/>
      <c r="M788" s="57"/>
      <c r="N788" s="57"/>
      <c r="O788" s="57"/>
      <c r="P788" s="57"/>
      <c r="Q788" s="57"/>
      <c r="R788" s="57"/>
      <c r="S788" s="57"/>
      <c r="T788" s="57"/>
      <c r="U788" s="57"/>
      <c r="V788" s="57"/>
      <c r="W788" s="57"/>
      <c r="X788" s="57"/>
      <c r="Y788" s="57"/>
      <c r="Z788" s="1306">
        <v>52232</v>
      </c>
      <c r="AA788" s="1165"/>
      <c r="AB788" s="1165"/>
      <c r="AC788" s="1165"/>
      <c r="AD788" s="1165"/>
      <c r="AE788" s="1166"/>
      <c r="AF788" s="479"/>
      <c r="AG788" s="479"/>
      <c r="AH788" s="479"/>
      <c r="AI788" s="479"/>
      <c r="AJ788" s="479"/>
      <c r="AK788" s="479"/>
      <c r="AL788" s="479"/>
      <c r="AR788" s="17"/>
      <c r="AS788" s="17"/>
      <c r="AT788" s="45"/>
      <c r="AU788" s="45"/>
      <c r="AV788" s="45"/>
      <c r="AW788" s="45"/>
      <c r="AX788" s="45"/>
      <c r="AY788" s="45"/>
      <c r="AZ788" s="45"/>
      <c r="BA788" s="45"/>
      <c r="BB788" s="45"/>
      <c r="BC788" s="711" t="s">
        <v>1237</v>
      </c>
      <c r="BD788" s="712" t="s">
        <v>1238</v>
      </c>
      <c r="BE788" s="712" t="s">
        <v>1239</v>
      </c>
      <c r="BF788" s="712" t="s">
        <v>1240</v>
      </c>
      <c r="BG788" s="712" t="s">
        <v>1241</v>
      </c>
      <c r="BH788" s="45"/>
      <c r="BI788" s="45"/>
      <c r="BJ788" s="711" t="s">
        <v>1237</v>
      </c>
      <c r="BK788" s="712" t="s">
        <v>1238</v>
      </c>
      <c r="BL788" s="712" t="s">
        <v>1239</v>
      </c>
      <c r="BM788" s="712" t="s">
        <v>1240</v>
      </c>
      <c r="BN788" s="712" t="s">
        <v>1241</v>
      </c>
    </row>
    <row r="789" spans="1:96" s="5" customFormat="1" ht="14">
      <c r="A789" s="479"/>
      <c r="B789" s="479"/>
      <c r="C789" s="479"/>
      <c r="D789" s="479"/>
      <c r="E789" s="479"/>
      <c r="F789" s="479"/>
      <c r="G789" s="479"/>
      <c r="H789" s="56"/>
      <c r="I789" s="57"/>
      <c r="J789" s="57"/>
      <c r="K789" s="57"/>
      <c r="L789" s="57"/>
      <c r="M789" s="57"/>
      <c r="N789" s="57"/>
      <c r="O789" s="57"/>
      <c r="P789" s="57"/>
      <c r="Q789" s="57"/>
      <c r="R789" s="57"/>
      <c r="S789" s="57"/>
      <c r="T789" s="57"/>
      <c r="U789" s="57"/>
      <c r="V789" s="57"/>
      <c r="W789" s="57"/>
      <c r="X789" s="57"/>
      <c r="Y789" s="849" t="s">
        <v>1314</v>
      </c>
      <c r="Z789" s="1109">
        <f>'Subsidy Contract Calculation'!I30</f>
        <v>733032</v>
      </c>
      <c r="AA789" s="1110"/>
      <c r="AB789" s="1110"/>
      <c r="AC789" s="1110"/>
      <c r="AD789" s="1110"/>
      <c r="AE789" s="1111"/>
      <c r="AF789" s="479"/>
      <c r="AG789" s="479"/>
      <c r="AH789" s="479"/>
      <c r="AI789" s="479"/>
      <c r="AJ789" s="479"/>
      <c r="AK789" s="479"/>
      <c r="AL789" s="479"/>
      <c r="AM789" s="46"/>
      <c r="AN789" s="46"/>
      <c r="AO789" s="46"/>
      <c r="AP789" s="46"/>
      <c r="AQ789" s="46"/>
      <c r="AR789" s="17"/>
      <c r="AS789" s="17"/>
      <c r="AT789" s="45"/>
      <c r="AU789" s="45"/>
      <c r="AV789" s="45"/>
      <c r="AW789" s="45"/>
      <c r="AX789" s="45"/>
      <c r="AY789" s="45"/>
      <c r="AZ789" s="45"/>
      <c r="BA789" s="45"/>
      <c r="BB789" s="668" t="s">
        <v>679</v>
      </c>
      <c r="BC789" s="313">
        <v>353748</v>
      </c>
      <c r="BD789" s="313">
        <v>407868</v>
      </c>
      <c r="BE789" s="313">
        <v>492000</v>
      </c>
      <c r="BF789" s="313">
        <v>629760</v>
      </c>
      <c r="BG789" s="313">
        <v>701592</v>
      </c>
      <c r="BH789" s="45"/>
      <c r="BI789" s="668" t="s">
        <v>679</v>
      </c>
      <c r="BJ789" s="313">
        <v>307732</v>
      </c>
      <c r="BK789" s="313">
        <v>354812</v>
      </c>
      <c r="BL789" s="313">
        <v>428000</v>
      </c>
      <c r="BM789" s="313">
        <v>547840</v>
      </c>
      <c r="BN789" s="313">
        <v>610328</v>
      </c>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46"/>
    </row>
    <row r="790" spans="1:96" s="5" customFormat="1" ht="14">
      <c r="A790" s="479"/>
      <c r="B790" s="479"/>
      <c r="C790" s="479"/>
      <c r="D790" s="479"/>
      <c r="E790" s="479"/>
      <c r="F790" s="479"/>
      <c r="G790" s="479"/>
      <c r="H790" s="479"/>
      <c r="I790" s="479"/>
      <c r="J790" s="479"/>
      <c r="K790" s="479"/>
      <c r="L790" s="479"/>
      <c r="M790" s="479"/>
      <c r="N790" s="479"/>
      <c r="O790" s="479"/>
      <c r="P790" s="479"/>
      <c r="Q790" s="479"/>
      <c r="R790" s="479"/>
      <c r="S790" s="479"/>
      <c r="T790" s="479"/>
      <c r="U790" s="479"/>
      <c r="V790" s="479"/>
      <c r="W790" s="479"/>
      <c r="X790" s="15"/>
      <c r="Y790" s="15"/>
      <c r="Z790" s="15"/>
      <c r="AA790" s="15"/>
      <c r="AB790" s="15"/>
      <c r="AC790" s="15"/>
      <c r="AD790" s="15"/>
      <c r="AE790" s="479"/>
      <c r="AF790" s="479"/>
      <c r="AG790" s="479"/>
      <c r="AH790" s="479"/>
      <c r="AI790" s="479"/>
      <c r="AJ790" s="479"/>
      <c r="AK790" s="479"/>
      <c r="AL790" s="479"/>
      <c r="AM790" s="46"/>
      <c r="AN790" s="46"/>
      <c r="AO790" s="46"/>
      <c r="AP790" s="46"/>
      <c r="AQ790" s="46"/>
      <c r="AR790" s="17"/>
      <c r="AS790" s="17"/>
      <c r="AT790" s="45"/>
      <c r="AU790" s="45"/>
      <c r="AV790" s="45"/>
      <c r="AW790" s="45"/>
      <c r="AX790" s="45"/>
      <c r="AY790" s="45"/>
      <c r="AZ790" s="45"/>
      <c r="BA790" s="45"/>
      <c r="BB790" s="668" t="s">
        <v>682</v>
      </c>
      <c r="BC790" s="311">
        <v>261141</v>
      </c>
      <c r="BD790" s="311">
        <v>301093</v>
      </c>
      <c r="BE790" s="311">
        <v>363200</v>
      </c>
      <c r="BF790" s="311">
        <v>464896</v>
      </c>
      <c r="BG790" s="311">
        <v>517923</v>
      </c>
      <c r="BH790" s="45"/>
      <c r="BI790" s="668" t="s">
        <v>682</v>
      </c>
      <c r="BJ790" s="311">
        <v>230655</v>
      </c>
      <c r="BK790" s="311">
        <v>265943</v>
      </c>
      <c r="BL790" s="311">
        <v>320800</v>
      </c>
      <c r="BM790" s="311">
        <v>410624</v>
      </c>
      <c r="BN790" s="311">
        <v>457461</v>
      </c>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46"/>
    </row>
    <row r="791" spans="1:96" s="5" customFormat="1" ht="12.75" customHeight="1">
      <c r="A791" s="39" t="s">
        <v>859</v>
      </c>
      <c r="B791" s="39"/>
      <c r="C791" s="39" t="s">
        <v>214</v>
      </c>
      <c r="D791" s="479"/>
      <c r="E791" s="479"/>
      <c r="F791" s="479"/>
      <c r="G791" s="479"/>
      <c r="H791" s="479"/>
      <c r="I791" s="479"/>
      <c r="J791" s="479"/>
      <c r="K791" s="479"/>
      <c r="L791" s="479"/>
      <c r="M791" s="479"/>
      <c r="N791" s="479"/>
      <c r="O791" s="479"/>
      <c r="P791" s="479"/>
      <c r="Q791" s="479"/>
      <c r="R791" s="479"/>
      <c r="S791" s="479"/>
      <c r="T791" s="479"/>
      <c r="U791" s="479"/>
      <c r="V791" s="479"/>
      <c r="W791" s="479"/>
      <c r="X791" s="15"/>
      <c r="Y791" s="15"/>
      <c r="Z791" s="15"/>
      <c r="AA791" s="15"/>
      <c r="AB791" s="15"/>
      <c r="AC791" s="15"/>
      <c r="AD791" s="15"/>
      <c r="AE791" s="479"/>
      <c r="AF791" s="479"/>
      <c r="AG791" s="479"/>
      <c r="AH791" s="479"/>
      <c r="AI791" s="479"/>
      <c r="AJ791" s="479"/>
      <c r="AK791" s="479"/>
      <c r="AL791" s="479"/>
      <c r="AM791" s="46"/>
      <c r="AN791" s="46"/>
      <c r="AO791" s="46"/>
      <c r="AP791" s="46"/>
      <c r="AQ791" s="46"/>
      <c r="AR791" s="17"/>
      <c r="AS791" s="17"/>
      <c r="AT791" s="45"/>
      <c r="AU791" s="45"/>
      <c r="AV791" s="45"/>
      <c r="AW791" s="45"/>
      <c r="AX791" s="45"/>
      <c r="AY791" s="45"/>
      <c r="AZ791" s="45"/>
      <c r="BA791" s="45"/>
      <c r="BB791" s="668" t="s">
        <v>687</v>
      </c>
      <c r="BC791" s="313">
        <v>261141</v>
      </c>
      <c r="BD791" s="313">
        <v>301093</v>
      </c>
      <c r="BE791" s="313">
        <v>363200</v>
      </c>
      <c r="BF791" s="313">
        <v>464896</v>
      </c>
      <c r="BG791" s="313">
        <v>517923</v>
      </c>
      <c r="BH791" s="45"/>
      <c r="BI791" s="668" t="s">
        <v>687</v>
      </c>
      <c r="BJ791" s="313">
        <v>230655</v>
      </c>
      <c r="BK791" s="313">
        <v>265943</v>
      </c>
      <c r="BL791" s="313">
        <v>320800</v>
      </c>
      <c r="BM791" s="313">
        <v>410624</v>
      </c>
      <c r="BN791" s="313">
        <v>457461</v>
      </c>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46"/>
    </row>
    <row r="792" spans="1:96" s="5" customFormat="1" ht="12.75" customHeight="1">
      <c r="A792" s="479"/>
      <c r="B792" s="479"/>
      <c r="C792" s="479"/>
      <c r="D792" s="479"/>
      <c r="E792" s="479"/>
      <c r="F792" s="479"/>
      <c r="G792" s="479"/>
      <c r="H792" s="479"/>
      <c r="I792" s="479"/>
      <c r="J792" s="479"/>
      <c r="K792" s="479"/>
      <c r="L792" s="479"/>
      <c r="M792" s="479"/>
      <c r="N792" s="479"/>
      <c r="O792" s="479"/>
      <c r="P792" s="479"/>
      <c r="Q792" s="479"/>
      <c r="R792" s="479"/>
      <c r="S792" s="479"/>
      <c r="T792" s="479"/>
      <c r="U792" s="479"/>
      <c r="V792" s="479"/>
      <c r="W792" s="479"/>
      <c r="X792" s="15"/>
      <c r="Y792" s="15"/>
      <c r="Z792" s="15"/>
      <c r="AA792" s="15"/>
      <c r="AB792" s="15"/>
      <c r="AC792" s="15"/>
      <c r="AD792" s="15"/>
      <c r="AE792" s="479"/>
      <c r="AF792" s="479"/>
      <c r="AG792" s="479"/>
      <c r="AH792" s="479"/>
      <c r="AI792" s="479"/>
      <c r="AJ792" s="479"/>
      <c r="AK792" s="479"/>
      <c r="AL792" s="479"/>
      <c r="AM792" s="46"/>
      <c r="AN792" s="46"/>
      <c r="AO792" s="46"/>
      <c r="AP792" s="46"/>
      <c r="AQ792" s="46"/>
      <c r="AR792" s="17"/>
      <c r="AS792" s="17"/>
      <c r="AT792" s="45"/>
      <c r="AU792" s="45"/>
      <c r="AV792" s="45"/>
      <c r="AW792" s="45"/>
      <c r="AX792" s="45"/>
      <c r="AY792" s="45"/>
      <c r="AZ792" s="45"/>
      <c r="BA792" s="45"/>
      <c r="BB792" s="668" t="s">
        <v>691</v>
      </c>
      <c r="BC792" s="311">
        <v>281848</v>
      </c>
      <c r="BD792" s="311">
        <v>324968</v>
      </c>
      <c r="BE792" s="311">
        <v>392000</v>
      </c>
      <c r="BF792" s="311">
        <v>501760</v>
      </c>
      <c r="BG792" s="311">
        <v>558992</v>
      </c>
      <c r="BH792" s="45"/>
      <c r="BI792" s="668" t="s">
        <v>691</v>
      </c>
      <c r="BJ792" s="311">
        <v>238708</v>
      </c>
      <c r="BK792" s="311">
        <v>275228</v>
      </c>
      <c r="BL792" s="311">
        <v>332000</v>
      </c>
      <c r="BM792" s="311">
        <v>424960</v>
      </c>
      <c r="BN792" s="311">
        <v>473432</v>
      </c>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46"/>
    </row>
    <row r="793" spans="1:96" s="5" customFormat="1" ht="14">
      <c r="A793" s="479"/>
      <c r="B793" s="479"/>
      <c r="C793" s="479"/>
      <c r="D793" s="479"/>
      <c r="E793" s="479"/>
      <c r="F793" s="479"/>
      <c r="G793" s="479"/>
      <c r="H793" s="56" t="s">
        <v>1315</v>
      </c>
      <c r="I793" s="57"/>
      <c r="J793" s="57"/>
      <c r="K793" s="57"/>
      <c r="L793" s="57"/>
      <c r="M793" s="57"/>
      <c r="N793" s="57"/>
      <c r="O793" s="57"/>
      <c r="P793" s="57"/>
      <c r="Q793" s="57"/>
      <c r="R793" s="57"/>
      <c r="S793" s="57"/>
      <c r="T793" s="57"/>
      <c r="U793" s="57"/>
      <c r="V793" s="57"/>
      <c r="W793" s="57"/>
      <c r="X793" s="57"/>
      <c r="Y793" s="57"/>
      <c r="Z793" s="1042">
        <v>12396</v>
      </c>
      <c r="AA793" s="1043"/>
      <c r="AB793" s="1043"/>
      <c r="AC793" s="1043"/>
      <c r="AD793" s="1043"/>
      <c r="AE793" s="1044"/>
      <c r="AF793" s="479"/>
      <c r="AG793" s="479"/>
      <c r="AH793" s="479"/>
      <c r="AI793" s="479"/>
      <c r="AJ793" s="479"/>
      <c r="AK793" s="479"/>
      <c r="AL793" s="479"/>
      <c r="AM793" s="46"/>
      <c r="AN793" s="46"/>
      <c r="AO793" s="46"/>
      <c r="AP793" s="46"/>
      <c r="AQ793" s="46"/>
      <c r="AR793" s="17"/>
      <c r="AS793" s="17"/>
      <c r="AT793" s="45"/>
      <c r="AU793" s="45"/>
      <c r="AV793" s="45"/>
      <c r="AW793" s="45"/>
      <c r="AX793" s="45"/>
      <c r="AY793" s="45"/>
      <c r="AZ793" s="45"/>
      <c r="BA793" s="45"/>
      <c r="BB793" s="668" t="s">
        <v>695</v>
      </c>
      <c r="BC793" s="313">
        <v>261141</v>
      </c>
      <c r="BD793" s="313">
        <v>301093</v>
      </c>
      <c r="BE793" s="313">
        <v>363200</v>
      </c>
      <c r="BF793" s="313">
        <v>464896</v>
      </c>
      <c r="BG793" s="313">
        <v>517923</v>
      </c>
      <c r="BH793" s="45"/>
      <c r="BI793" s="668" t="s">
        <v>695</v>
      </c>
      <c r="BJ793" s="313">
        <v>230655</v>
      </c>
      <c r="BK793" s="313">
        <v>265943</v>
      </c>
      <c r="BL793" s="313">
        <v>320800</v>
      </c>
      <c r="BM793" s="313">
        <v>410624</v>
      </c>
      <c r="BN793" s="313">
        <v>457461</v>
      </c>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46"/>
    </row>
    <row r="794" spans="1:96" s="5" customFormat="1" ht="12.75" customHeight="1">
      <c r="A794" s="479"/>
      <c r="B794" s="479"/>
      <c r="C794" s="479"/>
      <c r="D794" s="479"/>
      <c r="E794" s="479"/>
      <c r="F794" s="479"/>
      <c r="G794" s="479"/>
      <c r="H794" s="56" t="s">
        <v>1316</v>
      </c>
      <c r="I794" s="57"/>
      <c r="J794" s="57"/>
      <c r="K794" s="57"/>
      <c r="L794" s="57"/>
      <c r="M794" s="57"/>
      <c r="N794" s="57"/>
      <c r="O794" s="57"/>
      <c r="P794" s="57"/>
      <c r="Q794" s="57"/>
      <c r="R794" s="57"/>
      <c r="S794" s="57"/>
      <c r="T794" s="57"/>
      <c r="U794" s="57"/>
      <c r="V794" s="57"/>
      <c r="W794" s="57"/>
      <c r="X794" s="57"/>
      <c r="Y794" s="57"/>
      <c r="Z794" s="1042"/>
      <c r="AA794" s="1043"/>
      <c r="AB794" s="1043"/>
      <c r="AC794" s="1043"/>
      <c r="AD794" s="1043"/>
      <c r="AE794" s="1044"/>
      <c r="AF794" s="479"/>
      <c r="AG794" s="479"/>
      <c r="AH794" s="479"/>
      <c r="AI794" s="479"/>
      <c r="AJ794" s="479"/>
      <c r="AK794" s="479"/>
      <c r="AL794" s="479"/>
      <c r="AM794" s="46"/>
      <c r="AN794" s="46"/>
      <c r="AO794" s="46"/>
      <c r="AP794" s="46"/>
      <c r="AQ794" s="46"/>
      <c r="AR794" s="17"/>
      <c r="AS794" s="17"/>
      <c r="AT794" s="45"/>
      <c r="AU794" s="45"/>
      <c r="AV794" s="45"/>
      <c r="AW794" s="45"/>
      <c r="AX794" s="45"/>
      <c r="AY794" s="45"/>
      <c r="AZ794" s="45"/>
      <c r="BA794" s="45"/>
      <c r="BB794" s="668" t="s">
        <v>698</v>
      </c>
      <c r="BC794" s="311">
        <v>261141</v>
      </c>
      <c r="BD794" s="311">
        <v>301093</v>
      </c>
      <c r="BE794" s="311">
        <v>363200</v>
      </c>
      <c r="BF794" s="311">
        <v>464896</v>
      </c>
      <c r="BG794" s="311">
        <v>517923</v>
      </c>
      <c r="BH794" s="45"/>
      <c r="BI794" s="668" t="s">
        <v>698</v>
      </c>
      <c r="BJ794" s="311">
        <v>230655</v>
      </c>
      <c r="BK794" s="311">
        <v>265943</v>
      </c>
      <c r="BL794" s="311">
        <v>320800</v>
      </c>
      <c r="BM794" s="311">
        <v>410624</v>
      </c>
      <c r="BN794" s="311">
        <v>457461</v>
      </c>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46"/>
    </row>
    <row r="795" spans="1:96" s="5" customFormat="1" ht="12.75" customHeight="1">
      <c r="A795" s="479"/>
      <c r="B795" s="479"/>
      <c r="C795" s="479"/>
      <c r="D795" s="479"/>
      <c r="E795" s="479"/>
      <c r="F795" s="479"/>
      <c r="G795" s="479"/>
      <c r="H795" s="56" t="s">
        <v>1317</v>
      </c>
      <c r="I795" s="57"/>
      <c r="J795" s="57"/>
      <c r="K795" s="57"/>
      <c r="L795" s="57"/>
      <c r="M795" s="57"/>
      <c r="N795" s="57"/>
      <c r="O795" s="57"/>
      <c r="P795" s="57"/>
      <c r="Q795" s="57"/>
      <c r="R795" s="57"/>
      <c r="S795" s="57"/>
      <c r="T795" s="57"/>
      <c r="U795" s="57"/>
      <c r="V795" s="57"/>
      <c r="W795" s="57"/>
      <c r="X795" s="57"/>
      <c r="Y795" s="57"/>
      <c r="Z795" s="1042"/>
      <c r="AA795" s="1043"/>
      <c r="AB795" s="1043"/>
      <c r="AC795" s="1043"/>
      <c r="AD795" s="1043"/>
      <c r="AE795" s="1044"/>
      <c r="AF795" s="479"/>
      <c r="AG795" s="479"/>
      <c r="AH795" s="479"/>
      <c r="AI795" s="479"/>
      <c r="AJ795" s="479"/>
      <c r="AK795" s="479"/>
      <c r="AL795" s="479"/>
      <c r="AM795" s="46"/>
      <c r="AN795" s="46"/>
      <c r="AO795" s="46"/>
      <c r="AP795" s="46"/>
      <c r="AQ795" s="46"/>
      <c r="AR795" s="17"/>
      <c r="AS795" s="17"/>
      <c r="AT795" s="45"/>
      <c r="AU795" s="45"/>
      <c r="AV795" s="45"/>
      <c r="AW795" s="45"/>
      <c r="AX795" s="45"/>
      <c r="AY795" s="45"/>
      <c r="AZ795" s="45"/>
      <c r="BA795" s="45"/>
      <c r="BB795" s="668" t="s">
        <v>702</v>
      </c>
      <c r="BC795" s="313">
        <v>337642</v>
      </c>
      <c r="BD795" s="313">
        <v>389298</v>
      </c>
      <c r="BE795" s="313">
        <v>469600</v>
      </c>
      <c r="BF795" s="313">
        <v>601088</v>
      </c>
      <c r="BG795" s="313">
        <v>669650</v>
      </c>
      <c r="BH795" s="45"/>
      <c r="BI795" s="668" t="s">
        <v>702</v>
      </c>
      <c r="BJ795" s="313">
        <v>292202</v>
      </c>
      <c r="BK795" s="313">
        <v>336906</v>
      </c>
      <c r="BL795" s="313">
        <v>406400</v>
      </c>
      <c r="BM795" s="313">
        <v>520192</v>
      </c>
      <c r="BN795" s="313">
        <v>579526</v>
      </c>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46"/>
    </row>
    <row r="796" spans="1:96" s="5" customFormat="1" ht="12.75" customHeight="1">
      <c r="A796" s="479"/>
      <c r="B796" s="479"/>
      <c r="C796" s="479"/>
      <c r="D796" s="479"/>
      <c r="E796" s="479"/>
      <c r="F796" s="479"/>
      <c r="G796" s="479"/>
      <c r="H796" s="56" t="s">
        <v>1318</v>
      </c>
      <c r="I796" s="57"/>
      <c r="J796" s="57"/>
      <c r="K796" s="57"/>
      <c r="L796" s="57"/>
      <c r="M796" s="57"/>
      <c r="N796" s="57"/>
      <c r="O796" s="57"/>
      <c r="P796" s="1053" t="s">
        <v>1082</v>
      </c>
      <c r="Q796" s="1054"/>
      <c r="R796" s="1054"/>
      <c r="S796" s="1054"/>
      <c r="T796" s="1054"/>
      <c r="U796" s="1054"/>
      <c r="V796" s="1054"/>
      <c r="W796" s="1054"/>
      <c r="X796" s="1054"/>
      <c r="Y796" s="1055"/>
      <c r="Z796" s="1042"/>
      <c r="AA796" s="1043"/>
      <c r="AB796" s="1043"/>
      <c r="AC796" s="1043"/>
      <c r="AD796" s="1043"/>
      <c r="AE796" s="1044"/>
      <c r="AF796" s="479"/>
      <c r="AG796" s="479"/>
      <c r="AH796" s="479"/>
      <c r="AI796" s="479"/>
      <c r="AJ796" s="479"/>
      <c r="AK796" s="479"/>
      <c r="AL796" s="479"/>
      <c r="AM796" s="46"/>
      <c r="AN796" s="46"/>
      <c r="AO796" s="46"/>
      <c r="AP796" s="46"/>
      <c r="AQ796" s="46"/>
      <c r="AR796" s="46"/>
      <c r="AS796" s="17"/>
      <c r="AT796" s="45"/>
      <c r="AU796" s="45"/>
      <c r="AV796" s="45"/>
      <c r="AW796" s="45"/>
      <c r="AX796" s="45"/>
      <c r="AY796" s="45"/>
      <c r="AZ796" s="45"/>
      <c r="BA796" s="45"/>
      <c r="BB796" s="668" t="s">
        <v>705</v>
      </c>
      <c r="BC796" s="311">
        <v>261141</v>
      </c>
      <c r="BD796" s="311">
        <v>301093</v>
      </c>
      <c r="BE796" s="311">
        <v>363200</v>
      </c>
      <c r="BF796" s="311">
        <v>464896</v>
      </c>
      <c r="BG796" s="311">
        <v>517923</v>
      </c>
      <c r="BH796" s="45"/>
      <c r="BI796" s="668" t="s">
        <v>705</v>
      </c>
      <c r="BJ796" s="311">
        <v>230655</v>
      </c>
      <c r="BK796" s="311">
        <v>265943</v>
      </c>
      <c r="BL796" s="311">
        <v>320800</v>
      </c>
      <c r="BM796" s="311">
        <v>410624</v>
      </c>
      <c r="BN796" s="311">
        <v>457461</v>
      </c>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46"/>
    </row>
    <row r="797" spans="1:96" s="5" customFormat="1" ht="12.75" customHeight="1">
      <c r="A797" s="479"/>
      <c r="B797" s="479"/>
      <c r="C797" s="479"/>
      <c r="D797" s="479"/>
      <c r="E797" s="479"/>
      <c r="F797" s="479"/>
      <c r="G797" s="479"/>
      <c r="H797" s="56"/>
      <c r="I797" s="57"/>
      <c r="J797" s="57"/>
      <c r="K797" s="57"/>
      <c r="L797" s="57"/>
      <c r="M797" s="57"/>
      <c r="N797" s="57"/>
      <c r="O797" s="57"/>
      <c r="P797" s="57"/>
      <c r="Q797" s="57"/>
      <c r="R797" s="57"/>
      <c r="S797" s="57"/>
      <c r="T797" s="57"/>
      <c r="U797" s="57"/>
      <c r="V797" s="57"/>
      <c r="W797" s="57"/>
      <c r="X797" s="57"/>
      <c r="Y797" s="849" t="s">
        <v>1319</v>
      </c>
      <c r="Z797" s="1109">
        <f>SUM(Z793:AE796)</f>
        <v>12396</v>
      </c>
      <c r="AA797" s="1110"/>
      <c r="AB797" s="1110"/>
      <c r="AC797" s="1110"/>
      <c r="AD797" s="1110"/>
      <c r="AE797" s="1111"/>
      <c r="AF797" s="479"/>
      <c r="AG797" s="479"/>
      <c r="AH797" s="479"/>
      <c r="AI797" s="479"/>
      <c r="AJ797" s="479"/>
      <c r="AK797" s="479"/>
      <c r="AL797" s="479"/>
      <c r="AM797" s="41"/>
      <c r="AN797" s="41"/>
      <c r="AO797" s="17"/>
      <c r="AP797" s="17"/>
      <c r="AQ797" s="17"/>
      <c r="AR797" s="17"/>
      <c r="AS797" s="17"/>
      <c r="AT797" s="45"/>
      <c r="AU797" s="45"/>
      <c r="AV797" s="45"/>
      <c r="AW797" s="45"/>
      <c r="AX797" s="45"/>
      <c r="AY797" s="45"/>
      <c r="AZ797" s="45"/>
      <c r="BA797" s="45"/>
      <c r="BB797" s="668" t="s">
        <v>707</v>
      </c>
      <c r="BC797" s="313">
        <v>261141</v>
      </c>
      <c r="BD797" s="313">
        <v>301093</v>
      </c>
      <c r="BE797" s="313">
        <v>363200</v>
      </c>
      <c r="BF797" s="313">
        <v>464896</v>
      </c>
      <c r="BG797" s="313">
        <v>517923</v>
      </c>
      <c r="BH797" s="45"/>
      <c r="BI797" s="668" t="s">
        <v>707</v>
      </c>
      <c r="BJ797" s="313">
        <v>230655</v>
      </c>
      <c r="BK797" s="313">
        <v>265943</v>
      </c>
      <c r="BL797" s="313">
        <v>320800</v>
      </c>
      <c r="BM797" s="313">
        <v>410624</v>
      </c>
      <c r="BN797" s="313">
        <v>457461</v>
      </c>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46"/>
    </row>
    <row r="798" spans="1:96" s="5" customFormat="1" ht="12.75" customHeight="1">
      <c r="A798" s="479"/>
      <c r="B798" s="479"/>
      <c r="C798" s="479"/>
      <c r="D798" s="479"/>
      <c r="E798" s="479"/>
      <c r="F798" s="479"/>
      <c r="G798" s="479"/>
      <c r="H798" s="56"/>
      <c r="I798" s="57"/>
      <c r="J798" s="57"/>
      <c r="K798" s="57"/>
      <c r="L798" s="57"/>
      <c r="M798" s="57"/>
      <c r="N798" s="57"/>
      <c r="O798" s="57"/>
      <c r="P798" s="57"/>
      <c r="Q798" s="57"/>
      <c r="R798" s="57"/>
      <c r="S798" s="57"/>
      <c r="T798" s="57"/>
      <c r="U798" s="57"/>
      <c r="V798" s="57"/>
      <c r="W798" s="57"/>
      <c r="X798" s="57"/>
      <c r="Y798" s="849" t="s">
        <v>1320</v>
      </c>
      <c r="Z798" s="1109">
        <f>Z797+Y781+Z789</f>
        <v>3295224</v>
      </c>
      <c r="AA798" s="1110"/>
      <c r="AB798" s="1110"/>
      <c r="AC798" s="1110"/>
      <c r="AD798" s="1110"/>
      <c r="AE798" s="1111"/>
      <c r="AF798" s="479"/>
      <c r="AG798" s="479"/>
      <c r="AH798" s="479"/>
      <c r="AI798" s="479"/>
      <c r="AJ798" s="479"/>
      <c r="AK798" s="479"/>
      <c r="AL798" s="479"/>
      <c r="AM798" s="41"/>
      <c r="AN798" s="41"/>
      <c r="AO798" s="17"/>
      <c r="AP798" s="17"/>
      <c r="AQ798" s="17"/>
      <c r="AR798" s="17"/>
      <c r="AS798" s="17"/>
      <c r="AT798" s="45"/>
      <c r="AU798" s="45"/>
      <c r="AV798" s="45"/>
      <c r="AW798" s="45"/>
      <c r="AX798" s="45"/>
      <c r="AY798" s="45"/>
      <c r="AZ798" s="45"/>
      <c r="BA798" s="45"/>
      <c r="BB798" s="668" t="s">
        <v>709</v>
      </c>
      <c r="BC798" s="311">
        <v>261141</v>
      </c>
      <c r="BD798" s="311">
        <v>301093</v>
      </c>
      <c r="BE798" s="311">
        <v>363200</v>
      </c>
      <c r="BF798" s="311">
        <v>464896</v>
      </c>
      <c r="BG798" s="311">
        <v>517923</v>
      </c>
      <c r="BH798" s="45"/>
      <c r="BI798" s="668" t="s">
        <v>709</v>
      </c>
      <c r="BJ798" s="311">
        <v>230655</v>
      </c>
      <c r="BK798" s="311">
        <v>265943</v>
      </c>
      <c r="BL798" s="311">
        <v>320800</v>
      </c>
      <c r="BM798" s="311">
        <v>410624</v>
      </c>
      <c r="BN798" s="311">
        <v>457461</v>
      </c>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46"/>
    </row>
    <row r="799" spans="1:96" s="5" customFormat="1" ht="12.75" customHeight="1">
      <c r="A799" s="479"/>
      <c r="B799" s="479"/>
      <c r="C799" s="479"/>
      <c r="D799" s="479"/>
      <c r="E799" s="479"/>
      <c r="F799" s="479"/>
      <c r="G799" s="479"/>
      <c r="H799" s="479"/>
      <c r="I799" s="479"/>
      <c r="J799" s="479"/>
      <c r="K799" s="479"/>
      <c r="L799" s="479"/>
      <c r="M799" s="479"/>
      <c r="N799" s="479"/>
      <c r="O799" s="479"/>
      <c r="P799" s="479"/>
      <c r="Q799" s="479"/>
      <c r="R799" s="479"/>
      <c r="S799" s="479"/>
      <c r="T799" s="479"/>
      <c r="U799" s="479"/>
      <c r="V799" s="479"/>
      <c r="W799" s="479"/>
      <c r="X799" s="15"/>
      <c r="Y799" s="15"/>
      <c r="Z799" s="15"/>
      <c r="AA799" s="15"/>
      <c r="AB799" s="15"/>
      <c r="AC799" s="15"/>
      <c r="AD799" s="15"/>
      <c r="AE799" s="479"/>
      <c r="AF799" s="479"/>
      <c r="AG799" s="479"/>
      <c r="AH799" s="479"/>
      <c r="AI799" s="479"/>
      <c r="AJ799" s="479"/>
      <c r="AK799" s="479"/>
      <c r="AL799" s="479"/>
      <c r="AM799" s="41"/>
      <c r="AN799" s="41"/>
      <c r="AO799" s="17"/>
      <c r="AP799" s="17"/>
      <c r="AQ799" s="17"/>
      <c r="AR799" s="17"/>
      <c r="AS799" s="17"/>
      <c r="AT799" s="45"/>
      <c r="AU799" s="45"/>
      <c r="AV799" s="45"/>
      <c r="AW799" s="45"/>
      <c r="AX799" s="45"/>
      <c r="AY799" s="45"/>
      <c r="AZ799" s="45"/>
      <c r="BA799" s="45"/>
      <c r="BB799" s="668" t="s">
        <v>711</v>
      </c>
      <c r="BC799" s="313">
        <v>261141</v>
      </c>
      <c r="BD799" s="313">
        <v>301093</v>
      </c>
      <c r="BE799" s="313">
        <v>363200</v>
      </c>
      <c r="BF799" s="313">
        <v>464896</v>
      </c>
      <c r="BG799" s="313">
        <v>517923</v>
      </c>
      <c r="BH799" s="45"/>
      <c r="BI799" s="668" t="s">
        <v>711</v>
      </c>
      <c r="BJ799" s="313">
        <v>230655</v>
      </c>
      <c r="BK799" s="313">
        <v>265943</v>
      </c>
      <c r="BL799" s="313">
        <v>320800</v>
      </c>
      <c r="BM799" s="313">
        <v>410624</v>
      </c>
      <c r="BN799" s="313">
        <v>457461</v>
      </c>
      <c r="BO799" s="46"/>
      <c r="BP799" s="46"/>
      <c r="BQ799" s="46"/>
      <c r="BR799" s="46"/>
      <c r="BS799" s="46"/>
      <c r="BT799" s="46"/>
      <c r="BU799" s="46"/>
      <c r="BV799" s="46"/>
      <c r="BW799" s="46"/>
      <c r="BX799" s="46"/>
      <c r="BY799" s="46"/>
      <c r="BZ799" s="46"/>
      <c r="CA799" s="46"/>
      <c r="CB799" s="46"/>
      <c r="CC799" s="46"/>
      <c r="CD799" s="46"/>
      <c r="CE799" s="46"/>
      <c r="CF799" s="46"/>
      <c r="CG799" s="46"/>
      <c r="CH799" s="46"/>
      <c r="CI799" s="46"/>
      <c r="CJ799" s="46"/>
      <c r="CK799" s="46"/>
      <c r="CL799" s="46"/>
      <c r="CM799" s="46"/>
      <c r="CN799" s="46"/>
      <c r="CO799" s="46"/>
      <c r="CP799" s="46"/>
      <c r="CQ799" s="46"/>
      <c r="CR799" s="46"/>
    </row>
    <row r="800" spans="1:96" s="5" customFormat="1" ht="12.75" customHeight="1">
      <c r="A800" s="39" t="s">
        <v>873</v>
      </c>
      <c r="B800" s="39"/>
      <c r="C800" s="39" t="s">
        <v>217</v>
      </c>
      <c r="D800" s="479"/>
      <c r="E800" s="479"/>
      <c r="F800" s="18"/>
      <c r="G800" s="18"/>
      <c r="H800" s="18"/>
      <c r="I800" s="18"/>
      <c r="J800" s="18"/>
      <c r="K800" s="18"/>
      <c r="L800" s="18"/>
      <c r="M800" s="18"/>
      <c r="N800" s="18"/>
      <c r="O800" s="18"/>
      <c r="P800" s="18"/>
      <c r="Q800" s="18"/>
      <c r="R800" s="18"/>
      <c r="S800" s="18"/>
      <c r="T800" s="18"/>
      <c r="U800" s="18"/>
      <c r="V800" s="18"/>
      <c r="W800" s="66"/>
      <c r="X800" s="18"/>
      <c r="Y800" s="18"/>
      <c r="Z800" s="18"/>
      <c r="AA800" s="18"/>
      <c r="AB800" s="18"/>
      <c r="AC800" s="18"/>
      <c r="AD800" s="18"/>
      <c r="AE800" s="18"/>
      <c r="AF800" s="479"/>
      <c r="AG800" s="479"/>
      <c r="AH800" s="479"/>
      <c r="AI800" s="479"/>
      <c r="AJ800" s="479"/>
      <c r="AK800" s="479"/>
      <c r="AL800" s="479"/>
      <c r="AM800" s="41"/>
      <c r="AN800" s="41"/>
      <c r="AO800" s="17"/>
      <c r="AP800" s="17"/>
      <c r="AQ800" s="17"/>
      <c r="AR800" s="17"/>
      <c r="AS800" s="17"/>
      <c r="AT800" s="45"/>
      <c r="AU800" s="45"/>
      <c r="AV800" s="45"/>
      <c r="AW800" s="45"/>
      <c r="AX800" s="45"/>
      <c r="AY800" s="45"/>
      <c r="AZ800" s="45"/>
      <c r="BA800" s="45"/>
      <c r="BB800" s="668" t="s">
        <v>713</v>
      </c>
      <c r="BC800" s="311">
        <v>261141</v>
      </c>
      <c r="BD800" s="311">
        <v>301093</v>
      </c>
      <c r="BE800" s="311">
        <v>363200</v>
      </c>
      <c r="BF800" s="311">
        <v>464896</v>
      </c>
      <c r="BG800" s="311">
        <v>517923</v>
      </c>
      <c r="BH800" s="45"/>
      <c r="BI800" s="668" t="s">
        <v>713</v>
      </c>
      <c r="BJ800" s="311">
        <v>230655</v>
      </c>
      <c r="BK800" s="311">
        <v>265943</v>
      </c>
      <c r="BL800" s="311">
        <v>320800</v>
      </c>
      <c r="BM800" s="311">
        <v>410624</v>
      </c>
      <c r="BN800" s="311">
        <v>457461</v>
      </c>
      <c r="BO800" s="46"/>
      <c r="BP800" s="46"/>
      <c r="BQ800" s="46"/>
      <c r="BR800" s="46"/>
      <c r="BS800" s="46"/>
      <c r="BT800" s="46"/>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46"/>
    </row>
    <row r="801" spans="1:96" s="5" customFormat="1" ht="12.75" customHeight="1">
      <c r="A801" s="479"/>
      <c r="B801" s="479"/>
      <c r="C801" s="26" t="s">
        <v>1321</v>
      </c>
      <c r="D801" s="479"/>
      <c r="E801" s="479"/>
      <c r="F801" s="18"/>
      <c r="G801" s="18"/>
      <c r="H801" s="18"/>
      <c r="I801" s="18"/>
      <c r="J801" s="18"/>
      <c r="K801" s="18"/>
      <c r="L801" s="18"/>
      <c r="M801" s="18"/>
      <c r="N801" s="18"/>
      <c r="O801" s="18"/>
      <c r="P801" s="18"/>
      <c r="Q801" s="18"/>
      <c r="R801" s="18"/>
      <c r="S801" s="18"/>
      <c r="T801" s="18"/>
      <c r="U801" s="18"/>
      <c r="V801" s="18"/>
      <c r="W801" s="66"/>
      <c r="X801" s="18"/>
      <c r="Y801" s="18"/>
      <c r="Z801" s="18"/>
      <c r="AA801" s="18"/>
      <c r="AB801" s="18"/>
      <c r="AC801" s="18"/>
      <c r="AD801" s="18"/>
      <c r="AE801" s="18"/>
      <c r="AF801" s="479"/>
      <c r="AG801" s="479"/>
      <c r="AH801" s="479"/>
      <c r="AI801" s="479"/>
      <c r="AJ801" s="479"/>
      <c r="AK801" s="479"/>
      <c r="AL801" s="479"/>
      <c r="AM801" s="41"/>
      <c r="AN801" s="41"/>
      <c r="AO801" s="17"/>
      <c r="AP801" s="17"/>
      <c r="AQ801" s="17"/>
      <c r="AR801" s="17"/>
      <c r="AS801" s="17"/>
      <c r="AT801" s="45"/>
      <c r="AU801" s="45"/>
      <c r="AV801" s="45"/>
      <c r="AW801" s="45"/>
      <c r="AX801" s="45"/>
      <c r="AY801" s="45"/>
      <c r="AZ801" s="45"/>
      <c r="BA801" s="45"/>
      <c r="BB801" s="668" t="s">
        <v>716</v>
      </c>
      <c r="BC801" s="313">
        <v>261141</v>
      </c>
      <c r="BD801" s="313">
        <v>301093</v>
      </c>
      <c r="BE801" s="313">
        <v>363200</v>
      </c>
      <c r="BF801" s="313">
        <v>464896</v>
      </c>
      <c r="BG801" s="313">
        <v>517923</v>
      </c>
      <c r="BH801" s="45"/>
      <c r="BI801" s="668" t="s">
        <v>716</v>
      </c>
      <c r="BJ801" s="313">
        <v>230655</v>
      </c>
      <c r="BK801" s="313">
        <v>265943</v>
      </c>
      <c r="BL801" s="313">
        <v>320800</v>
      </c>
      <c r="BM801" s="313">
        <v>410624</v>
      </c>
      <c r="BN801" s="313">
        <v>457461</v>
      </c>
      <c r="BO801" s="46"/>
      <c r="BP801" s="46"/>
      <c r="BQ801" s="46"/>
      <c r="BR801" s="46"/>
      <c r="BS801" s="46"/>
      <c r="BT801" s="46"/>
      <c r="BU801" s="46"/>
      <c r="BV801" s="46"/>
      <c r="BW801" s="46"/>
      <c r="BX801" s="46"/>
      <c r="BY801" s="46"/>
      <c r="BZ801" s="46"/>
      <c r="CA801" s="46"/>
      <c r="CB801" s="46"/>
      <c r="CC801" s="46"/>
      <c r="CD801" s="46"/>
      <c r="CE801" s="46"/>
      <c r="CF801" s="46"/>
      <c r="CG801" s="46"/>
      <c r="CH801" s="46"/>
      <c r="CI801" s="46"/>
      <c r="CJ801" s="46"/>
      <c r="CK801" s="46"/>
      <c r="CL801" s="46"/>
      <c r="CM801" s="46"/>
      <c r="CN801" s="46"/>
      <c r="CO801" s="46"/>
      <c r="CP801" s="46"/>
      <c r="CQ801" s="46"/>
      <c r="CR801" s="46"/>
    </row>
    <row r="802" spans="1:96" s="5" customFormat="1" ht="12.75" customHeight="1">
      <c r="A802" s="479"/>
      <c r="B802" s="479"/>
      <c r="C802" s="26"/>
      <c r="D802" s="479"/>
      <c r="E802" s="479"/>
      <c r="F802" s="18"/>
      <c r="G802" s="18"/>
      <c r="H802" s="18"/>
      <c r="I802" s="18"/>
      <c r="J802" s="18"/>
      <c r="K802" s="18"/>
      <c r="L802" s="18"/>
      <c r="M802" s="18"/>
      <c r="N802" s="18"/>
      <c r="O802" s="18"/>
      <c r="P802" s="18"/>
      <c r="Q802" s="18"/>
      <c r="R802" s="18"/>
      <c r="S802" s="18"/>
      <c r="T802" s="18"/>
      <c r="U802" s="18"/>
      <c r="V802" s="18"/>
      <c r="W802" s="66"/>
      <c r="X802" s="18"/>
      <c r="Y802" s="18"/>
      <c r="Z802" s="18"/>
      <c r="AA802" s="18"/>
      <c r="AB802" s="18"/>
      <c r="AC802" s="18"/>
      <c r="AD802" s="18"/>
      <c r="AE802" s="18"/>
      <c r="AF802" s="479"/>
      <c r="AG802" s="479"/>
      <c r="AH802" s="479"/>
      <c r="AI802" s="479"/>
      <c r="AJ802" s="479"/>
      <c r="AK802" s="479"/>
      <c r="AL802" s="479"/>
      <c r="AM802" s="41"/>
      <c r="AN802" s="41"/>
      <c r="AO802" s="17"/>
      <c r="AP802" s="17"/>
      <c r="AQ802" s="17"/>
      <c r="AR802" s="17"/>
      <c r="AS802" s="17"/>
      <c r="AT802" s="45"/>
      <c r="AU802" s="45"/>
      <c r="AV802" s="45"/>
      <c r="AW802" s="45"/>
      <c r="AX802" s="45"/>
      <c r="AY802" s="45"/>
      <c r="AZ802" s="45"/>
      <c r="BA802" s="45"/>
      <c r="BB802" s="668" t="s">
        <v>718</v>
      </c>
      <c r="BC802" s="311">
        <v>261141</v>
      </c>
      <c r="BD802" s="311">
        <v>301093</v>
      </c>
      <c r="BE802" s="311">
        <v>363200</v>
      </c>
      <c r="BF802" s="311">
        <v>464896</v>
      </c>
      <c r="BG802" s="311">
        <v>517923</v>
      </c>
      <c r="BH802" s="45"/>
      <c r="BI802" s="668" t="s">
        <v>718</v>
      </c>
      <c r="BJ802" s="311">
        <v>230655</v>
      </c>
      <c r="BK802" s="311">
        <v>265943</v>
      </c>
      <c r="BL802" s="311">
        <v>320800</v>
      </c>
      <c r="BM802" s="311">
        <v>410624</v>
      </c>
      <c r="BN802" s="311">
        <v>457461</v>
      </c>
      <c r="BO802" s="46"/>
      <c r="BP802" s="46"/>
      <c r="BQ802" s="46"/>
      <c r="BR802" s="46"/>
      <c r="BS802" s="46"/>
      <c r="BT802" s="46"/>
      <c r="BU802" s="46"/>
      <c r="BV802" s="46"/>
      <c r="BW802" s="46"/>
      <c r="BX802" s="46"/>
      <c r="BY802" s="46"/>
      <c r="BZ802" s="46"/>
      <c r="CA802" s="46"/>
      <c r="CB802" s="46"/>
      <c r="CC802" s="46"/>
      <c r="CD802" s="46"/>
      <c r="CE802" s="46"/>
      <c r="CF802" s="46"/>
      <c r="CG802" s="46"/>
      <c r="CH802" s="46"/>
      <c r="CI802" s="46"/>
      <c r="CJ802" s="46"/>
      <c r="CK802" s="46"/>
      <c r="CL802" s="46"/>
      <c r="CM802" s="46"/>
      <c r="CN802" s="46"/>
      <c r="CO802" s="46"/>
      <c r="CP802" s="46"/>
      <c r="CQ802" s="46"/>
      <c r="CR802" s="46"/>
    </row>
    <row r="803" spans="1:96" s="5" customFormat="1" ht="12.75" customHeight="1">
      <c r="A803" s="479"/>
      <c r="B803" s="479"/>
      <c r="C803" s="53"/>
      <c r="D803" s="54"/>
      <c r="E803" s="54"/>
      <c r="F803" s="54"/>
      <c r="G803" s="54"/>
      <c r="H803" s="54"/>
      <c r="I803" s="54"/>
      <c r="J803" s="54"/>
      <c r="K803" s="54"/>
      <c r="L803" s="71"/>
      <c r="M803" s="1096" t="s">
        <v>1322</v>
      </c>
      <c r="N803" s="1096"/>
      <c r="O803" s="1096"/>
      <c r="P803" s="1097"/>
      <c r="Q803" s="1051" t="s">
        <v>1323</v>
      </c>
      <c r="R803" s="1051"/>
      <c r="S803" s="1051"/>
      <c r="T803" s="1051"/>
      <c r="U803" s="1051" t="s">
        <v>1324</v>
      </c>
      <c r="V803" s="1051"/>
      <c r="W803" s="1051"/>
      <c r="X803" s="1051"/>
      <c r="Y803" s="1051" t="s">
        <v>1325</v>
      </c>
      <c r="Z803" s="1051"/>
      <c r="AA803" s="1051"/>
      <c r="AB803" s="1051"/>
      <c r="AC803" s="1051" t="s">
        <v>1326</v>
      </c>
      <c r="AD803" s="1051"/>
      <c r="AE803" s="1051"/>
      <c r="AF803" s="1051"/>
      <c r="AG803" s="1272" t="s">
        <v>1327</v>
      </c>
      <c r="AH803" s="1272"/>
      <c r="AI803" s="1272"/>
      <c r="AJ803" s="1272"/>
      <c r="AK803" s="479"/>
      <c r="AL803" s="46"/>
      <c r="AM803" s="41"/>
      <c r="AN803" s="41"/>
      <c r="AO803" s="17"/>
      <c r="AP803" s="17"/>
      <c r="AQ803" s="17"/>
      <c r="AR803" s="17"/>
      <c r="AS803" s="17"/>
      <c r="AT803" s="45"/>
      <c r="AU803" s="45"/>
      <c r="AV803" s="45"/>
      <c r="AW803" s="45"/>
      <c r="AX803" s="45"/>
      <c r="AY803" s="45"/>
      <c r="AZ803" s="45"/>
      <c r="BA803" s="45"/>
      <c r="BB803" s="668" t="s">
        <v>720</v>
      </c>
      <c r="BC803" s="313">
        <v>261141</v>
      </c>
      <c r="BD803" s="313">
        <v>301093</v>
      </c>
      <c r="BE803" s="313">
        <v>363200</v>
      </c>
      <c r="BF803" s="313">
        <v>464896</v>
      </c>
      <c r="BG803" s="313">
        <v>517923</v>
      </c>
      <c r="BH803" s="45"/>
      <c r="BI803" s="668" t="s">
        <v>720</v>
      </c>
      <c r="BJ803" s="313">
        <v>230655</v>
      </c>
      <c r="BK803" s="313">
        <v>265943</v>
      </c>
      <c r="BL803" s="313">
        <v>320800</v>
      </c>
      <c r="BM803" s="313">
        <v>410624</v>
      </c>
      <c r="BN803" s="313">
        <v>457461</v>
      </c>
      <c r="BO803" s="46"/>
      <c r="BP803" s="46"/>
      <c r="BQ803" s="46"/>
      <c r="BR803" s="46"/>
      <c r="BS803" s="46"/>
      <c r="BT803" s="46"/>
      <c r="BU803" s="46"/>
      <c r="BV803" s="46"/>
      <c r="BW803" s="46"/>
      <c r="BX803" s="46"/>
      <c r="BY803" s="46"/>
      <c r="BZ803" s="46"/>
      <c r="CA803" s="46"/>
      <c r="CB803" s="46"/>
      <c r="CC803" s="46"/>
      <c r="CD803" s="46"/>
      <c r="CE803" s="46"/>
      <c r="CF803" s="46"/>
      <c r="CG803" s="46"/>
      <c r="CH803" s="46"/>
      <c r="CI803" s="46"/>
      <c r="CJ803" s="46"/>
      <c r="CK803" s="46"/>
      <c r="CL803" s="46"/>
      <c r="CM803" s="46"/>
      <c r="CN803" s="46"/>
      <c r="CO803" s="46"/>
      <c r="CP803" s="46"/>
      <c r="CQ803" s="46"/>
      <c r="CR803" s="46"/>
    </row>
    <row r="804" spans="1:96" s="5" customFormat="1" ht="12.75" customHeight="1">
      <c r="A804" s="479"/>
      <c r="B804" s="479"/>
      <c r="C804" s="59"/>
      <c r="D804" s="60"/>
      <c r="E804" s="60"/>
      <c r="F804" s="60"/>
      <c r="G804" s="60"/>
      <c r="H804" s="60"/>
      <c r="I804" s="60"/>
      <c r="J804" s="60"/>
      <c r="K804" s="60"/>
      <c r="L804" s="61"/>
      <c r="M804" s="1098"/>
      <c r="N804" s="1098"/>
      <c r="O804" s="1098"/>
      <c r="P804" s="1099"/>
      <c r="Q804" s="1051"/>
      <c r="R804" s="1051"/>
      <c r="S804" s="1051"/>
      <c r="T804" s="1051"/>
      <c r="U804" s="1051"/>
      <c r="V804" s="1051"/>
      <c r="W804" s="1051"/>
      <c r="X804" s="1051"/>
      <c r="Y804" s="1051"/>
      <c r="Z804" s="1051"/>
      <c r="AA804" s="1051"/>
      <c r="AB804" s="1051"/>
      <c r="AC804" s="1051"/>
      <c r="AD804" s="1051"/>
      <c r="AE804" s="1051"/>
      <c r="AF804" s="1051"/>
      <c r="AG804" s="1272"/>
      <c r="AH804" s="1272"/>
      <c r="AI804" s="1272"/>
      <c r="AJ804" s="1272"/>
      <c r="AK804" s="479"/>
      <c r="AL804" s="46"/>
      <c r="AM804" s="41"/>
      <c r="AN804" s="41"/>
      <c r="AO804" s="17"/>
      <c r="AP804" s="17"/>
      <c r="AQ804" s="17"/>
      <c r="AR804" s="17"/>
      <c r="AS804" s="17"/>
      <c r="AT804" s="45"/>
      <c r="AU804" s="45"/>
      <c r="AV804" s="45"/>
      <c r="AW804" s="45"/>
      <c r="AX804" s="45"/>
      <c r="AY804" s="45"/>
      <c r="AZ804" s="45"/>
      <c r="BA804" s="45"/>
      <c r="BB804" s="668" t="s">
        <v>723</v>
      </c>
      <c r="BC804" s="311">
        <v>261141</v>
      </c>
      <c r="BD804" s="311">
        <v>301093</v>
      </c>
      <c r="BE804" s="311">
        <v>363200</v>
      </c>
      <c r="BF804" s="311">
        <v>464896</v>
      </c>
      <c r="BG804" s="311">
        <v>517923</v>
      </c>
      <c r="BH804" s="45"/>
      <c r="BI804" s="668" t="s">
        <v>723</v>
      </c>
      <c r="BJ804" s="311">
        <v>230655</v>
      </c>
      <c r="BK804" s="311">
        <v>265943</v>
      </c>
      <c r="BL804" s="311">
        <v>320800</v>
      </c>
      <c r="BM804" s="311">
        <v>410624</v>
      </c>
      <c r="BN804" s="311">
        <v>457461</v>
      </c>
      <c r="BO804" s="46"/>
      <c r="BP804" s="46"/>
      <c r="BQ804" s="46"/>
      <c r="BR804" s="46"/>
      <c r="BS804" s="46"/>
      <c r="BT804" s="46"/>
      <c r="BU804" s="46"/>
      <c r="BV804" s="46"/>
      <c r="BW804" s="46"/>
      <c r="BX804" s="46"/>
      <c r="BY804" s="46"/>
      <c r="BZ804" s="46"/>
      <c r="CA804" s="46"/>
      <c r="CB804" s="46"/>
      <c r="CC804" s="46"/>
      <c r="CD804" s="46"/>
      <c r="CE804" s="46"/>
      <c r="CF804" s="46"/>
      <c r="CG804" s="46"/>
      <c r="CH804" s="46"/>
      <c r="CI804" s="46"/>
      <c r="CJ804" s="46"/>
      <c r="CK804" s="46"/>
      <c r="CL804" s="46"/>
      <c r="CM804" s="46"/>
      <c r="CN804" s="46"/>
      <c r="CO804" s="46"/>
      <c r="CP804" s="46"/>
      <c r="CQ804" s="46"/>
      <c r="CR804" s="46"/>
    </row>
    <row r="805" spans="1:96" s="5" customFormat="1" ht="12.75" customHeight="1">
      <c r="A805" s="479"/>
      <c r="B805" s="479"/>
      <c r="C805" s="1195" t="s">
        <v>1328</v>
      </c>
      <c r="D805" s="1196"/>
      <c r="E805" s="1196"/>
      <c r="F805" s="1196"/>
      <c r="G805" s="1196"/>
      <c r="H805" s="1196"/>
      <c r="I805" s="60"/>
      <c r="J805" s="60"/>
      <c r="K805" s="60"/>
      <c r="L805" s="61"/>
      <c r="M805" s="1061"/>
      <c r="N805" s="1061"/>
      <c r="O805" s="1061"/>
      <c r="P805" s="1061"/>
      <c r="Q805" s="1061">
        <v>35</v>
      </c>
      <c r="R805" s="1061"/>
      <c r="S805" s="1061"/>
      <c r="T805" s="1061"/>
      <c r="U805" s="1061">
        <v>45</v>
      </c>
      <c r="V805" s="1061"/>
      <c r="W805" s="1061"/>
      <c r="X805" s="1061"/>
      <c r="Y805" s="1061">
        <v>55</v>
      </c>
      <c r="Z805" s="1061"/>
      <c r="AA805" s="1061"/>
      <c r="AB805" s="1061"/>
      <c r="AC805" s="1092"/>
      <c r="AD805" s="1093"/>
      <c r="AE805" s="1093"/>
      <c r="AF805" s="1094"/>
      <c r="AG805" s="1092"/>
      <c r="AH805" s="1093"/>
      <c r="AI805" s="1093"/>
      <c r="AJ805" s="1094"/>
      <c r="AK805" s="479"/>
      <c r="AL805" s="46"/>
      <c r="AM805" s="41"/>
      <c r="AN805" s="41"/>
      <c r="AO805" s="17"/>
      <c r="AP805" s="17"/>
      <c r="AQ805" s="17"/>
      <c r="AR805" s="17"/>
      <c r="AS805" s="17"/>
      <c r="AT805" s="45"/>
      <c r="AU805" s="45"/>
      <c r="AV805" s="45"/>
      <c r="AW805" s="45"/>
      <c r="AX805" s="45"/>
      <c r="AY805" s="45"/>
      <c r="AZ805" s="45"/>
      <c r="BA805" s="45"/>
      <c r="BB805" s="668" t="s">
        <v>727</v>
      </c>
      <c r="BC805" s="313">
        <v>261141</v>
      </c>
      <c r="BD805" s="313">
        <v>301093</v>
      </c>
      <c r="BE805" s="313">
        <v>363200</v>
      </c>
      <c r="BF805" s="313">
        <v>464896</v>
      </c>
      <c r="BG805" s="313">
        <v>517923</v>
      </c>
      <c r="BH805" s="45"/>
      <c r="BI805" s="668" t="s">
        <v>727</v>
      </c>
      <c r="BJ805" s="313">
        <v>230655</v>
      </c>
      <c r="BK805" s="313">
        <v>265943</v>
      </c>
      <c r="BL805" s="313">
        <v>320800</v>
      </c>
      <c r="BM805" s="313">
        <v>410624</v>
      </c>
      <c r="BN805" s="313">
        <v>457461</v>
      </c>
      <c r="BO805" s="46"/>
      <c r="BP805" s="46"/>
      <c r="BQ805" s="46"/>
      <c r="BR805" s="46"/>
      <c r="BS805" s="46"/>
      <c r="BT805" s="46"/>
      <c r="BU805" s="46"/>
      <c r="BV805" s="46"/>
      <c r="BW805" s="46"/>
      <c r="BX805" s="46"/>
      <c r="BY805" s="46"/>
      <c r="BZ805" s="46"/>
      <c r="CA805" s="46"/>
      <c r="CB805" s="46"/>
      <c r="CC805" s="46"/>
      <c r="CD805" s="46"/>
      <c r="CE805" s="46"/>
      <c r="CF805" s="46"/>
      <c r="CG805" s="46"/>
      <c r="CH805" s="46"/>
      <c r="CI805" s="46"/>
      <c r="CJ805" s="46"/>
      <c r="CK805" s="46"/>
      <c r="CL805" s="46"/>
      <c r="CM805" s="46"/>
      <c r="CN805" s="46"/>
      <c r="CO805" s="46"/>
      <c r="CP805" s="46"/>
      <c r="CQ805" s="46"/>
      <c r="CR805" s="46"/>
    </row>
    <row r="806" spans="1:96" s="5" customFormat="1" ht="12.75" customHeight="1">
      <c r="A806" s="479"/>
      <c r="B806" s="479"/>
      <c r="C806" s="1062" t="s">
        <v>1329</v>
      </c>
      <c r="D806" s="1063"/>
      <c r="E806" s="1063"/>
      <c r="F806" s="1063"/>
      <c r="G806" s="1063"/>
      <c r="H806" s="1063"/>
      <c r="I806" s="57"/>
      <c r="J806" s="57"/>
      <c r="K806" s="57"/>
      <c r="L806" s="58"/>
      <c r="M806" s="1061"/>
      <c r="N806" s="1061"/>
      <c r="O806" s="1061"/>
      <c r="P806" s="1061"/>
      <c r="Q806" s="1061"/>
      <c r="R806" s="1061"/>
      <c r="S806" s="1061"/>
      <c r="T806" s="1061"/>
      <c r="U806" s="1061"/>
      <c r="V806" s="1061"/>
      <c r="W806" s="1061"/>
      <c r="X806" s="1061"/>
      <c r="Y806" s="1061"/>
      <c r="Z806" s="1061"/>
      <c r="AA806" s="1061"/>
      <c r="AB806" s="1061"/>
      <c r="AC806" s="1092"/>
      <c r="AD806" s="1093"/>
      <c r="AE806" s="1093"/>
      <c r="AF806" s="1094"/>
      <c r="AG806" s="1092"/>
      <c r="AH806" s="1093"/>
      <c r="AI806" s="1093"/>
      <c r="AJ806" s="1094"/>
      <c r="AK806" s="479"/>
      <c r="AL806" s="46"/>
      <c r="AM806" s="41"/>
      <c r="AN806" s="41"/>
      <c r="AO806" s="17"/>
      <c r="AP806" s="17"/>
      <c r="AQ806" s="17"/>
      <c r="AR806" s="17"/>
      <c r="AS806" s="17"/>
      <c r="AT806" s="45"/>
      <c r="AU806" s="45"/>
      <c r="AV806" s="45"/>
      <c r="AW806" s="45"/>
      <c r="AX806" s="45"/>
      <c r="AY806" s="45"/>
      <c r="AZ806" s="45"/>
      <c r="BA806" s="45"/>
      <c r="BB806" s="668" t="s">
        <v>731</v>
      </c>
      <c r="BC806" s="311">
        <v>261141</v>
      </c>
      <c r="BD806" s="311">
        <v>301093</v>
      </c>
      <c r="BE806" s="311">
        <v>363200</v>
      </c>
      <c r="BF806" s="311">
        <v>464896</v>
      </c>
      <c r="BG806" s="311">
        <v>517923</v>
      </c>
      <c r="BH806" s="45"/>
      <c r="BI806" s="668" t="s">
        <v>731</v>
      </c>
      <c r="BJ806" s="311">
        <v>230655</v>
      </c>
      <c r="BK806" s="311">
        <v>265943</v>
      </c>
      <c r="BL806" s="311">
        <v>320800</v>
      </c>
      <c r="BM806" s="311">
        <v>410624</v>
      </c>
      <c r="BN806" s="311">
        <v>457461</v>
      </c>
      <c r="BO806" s="46"/>
      <c r="BP806" s="46"/>
      <c r="BQ806" s="46"/>
      <c r="BR806" s="46"/>
      <c r="BS806" s="46"/>
      <c r="BT806" s="46"/>
      <c r="BU806" s="46"/>
      <c r="BV806" s="46"/>
      <c r="BW806" s="46"/>
      <c r="BX806" s="46"/>
      <c r="BY806" s="46"/>
      <c r="BZ806" s="46"/>
      <c r="CA806" s="46"/>
      <c r="CB806" s="46"/>
      <c r="CC806" s="46"/>
      <c r="CD806" s="46"/>
      <c r="CE806" s="46"/>
      <c r="CF806" s="46"/>
      <c r="CG806" s="46"/>
      <c r="CH806" s="46"/>
      <c r="CI806" s="46"/>
      <c r="CJ806" s="46"/>
      <c r="CK806" s="46"/>
      <c r="CL806" s="46"/>
      <c r="CM806" s="46"/>
      <c r="CN806" s="46"/>
      <c r="CO806" s="46"/>
      <c r="CP806" s="46"/>
      <c r="CQ806" s="46"/>
      <c r="CR806" s="46"/>
    </row>
    <row r="807" spans="1:96" s="5" customFormat="1" ht="12.75" customHeight="1">
      <c r="A807" s="479"/>
      <c r="B807" s="479"/>
      <c r="C807" s="1062" t="s">
        <v>1330</v>
      </c>
      <c r="D807" s="1063"/>
      <c r="E807" s="1063"/>
      <c r="F807" s="1063"/>
      <c r="G807" s="1063"/>
      <c r="H807" s="1063"/>
      <c r="I807" s="842"/>
      <c r="J807" s="842"/>
      <c r="K807" s="842"/>
      <c r="L807" s="843"/>
      <c r="M807" s="1061"/>
      <c r="N807" s="1061"/>
      <c r="O807" s="1061"/>
      <c r="P807" s="1061"/>
      <c r="Q807" s="1061">
        <v>17</v>
      </c>
      <c r="R807" s="1061"/>
      <c r="S807" s="1061"/>
      <c r="T807" s="1061"/>
      <c r="U807" s="1061">
        <v>22</v>
      </c>
      <c r="V807" s="1061"/>
      <c r="W807" s="1061"/>
      <c r="X807" s="1061"/>
      <c r="Y807" s="1061">
        <v>27</v>
      </c>
      <c r="Z807" s="1061"/>
      <c r="AA807" s="1061"/>
      <c r="AB807" s="1061"/>
      <c r="AC807" s="1092"/>
      <c r="AD807" s="1093"/>
      <c r="AE807" s="1093"/>
      <c r="AF807" s="1094"/>
      <c r="AG807" s="1092"/>
      <c r="AH807" s="1093"/>
      <c r="AI807" s="1093"/>
      <c r="AJ807" s="1094"/>
      <c r="AK807" s="479"/>
      <c r="AL807" s="46"/>
      <c r="AM807" s="41"/>
      <c r="AN807" s="41"/>
      <c r="AO807" s="17"/>
      <c r="AP807" s="17"/>
      <c r="AQ807" s="17"/>
      <c r="AR807" s="17"/>
      <c r="AS807" s="17"/>
      <c r="AT807" s="45"/>
      <c r="AU807" s="45"/>
      <c r="AV807" s="45"/>
      <c r="AW807" s="45"/>
      <c r="AX807" s="45"/>
      <c r="AY807" s="45"/>
      <c r="AZ807" s="45"/>
      <c r="BA807" s="45"/>
      <c r="BB807" s="668" t="s">
        <v>734</v>
      </c>
      <c r="BC807" s="313">
        <v>293352</v>
      </c>
      <c r="BD807" s="313">
        <v>338232</v>
      </c>
      <c r="BE807" s="313">
        <v>408000</v>
      </c>
      <c r="BF807" s="313">
        <v>522240</v>
      </c>
      <c r="BG807" s="313">
        <v>581808</v>
      </c>
      <c r="BH807" s="45"/>
      <c r="BI807" s="668" t="s">
        <v>734</v>
      </c>
      <c r="BJ807" s="313">
        <v>254238</v>
      </c>
      <c r="BK807" s="313">
        <v>293134</v>
      </c>
      <c r="BL807" s="313">
        <v>353600</v>
      </c>
      <c r="BM807" s="313">
        <v>452608</v>
      </c>
      <c r="BN807" s="313">
        <v>504234</v>
      </c>
      <c r="BO807" s="46"/>
      <c r="BP807" s="46"/>
      <c r="BQ807" s="46"/>
      <c r="BR807" s="46"/>
      <c r="BS807" s="46"/>
      <c r="BT807" s="46"/>
      <c r="BU807" s="46"/>
      <c r="BV807" s="46"/>
      <c r="BW807" s="46"/>
      <c r="BX807" s="46"/>
      <c r="BY807" s="46"/>
      <c r="BZ807" s="46"/>
      <c r="CA807" s="46"/>
      <c r="CB807" s="46"/>
      <c r="CC807" s="46"/>
      <c r="CD807" s="46"/>
      <c r="CE807" s="46"/>
      <c r="CF807" s="46"/>
      <c r="CG807" s="46"/>
      <c r="CH807" s="46"/>
      <c r="CI807" s="46"/>
      <c r="CJ807" s="46"/>
      <c r="CK807" s="46"/>
      <c r="CL807" s="46"/>
      <c r="CM807" s="46"/>
      <c r="CN807" s="46"/>
      <c r="CO807" s="46"/>
      <c r="CP807" s="46"/>
      <c r="CQ807" s="46"/>
      <c r="CR807" s="46"/>
    </row>
    <row r="808" spans="1:96" s="5" customFormat="1" ht="12.75" customHeight="1">
      <c r="A808" s="479"/>
      <c r="B808" s="479"/>
      <c r="C808" s="1062" t="s">
        <v>1331</v>
      </c>
      <c r="D808" s="1063"/>
      <c r="E808" s="1063"/>
      <c r="F808" s="1063"/>
      <c r="G808" s="1063"/>
      <c r="H808" s="1063"/>
      <c r="I808" s="842"/>
      <c r="J808" s="842"/>
      <c r="K808" s="842"/>
      <c r="L808" s="843"/>
      <c r="M808" s="1061"/>
      <c r="N808" s="1061"/>
      <c r="O808" s="1061"/>
      <c r="P808" s="1061"/>
      <c r="Q808" s="1061"/>
      <c r="R808" s="1061"/>
      <c r="S808" s="1061"/>
      <c r="T808" s="1061"/>
      <c r="U808" s="1061"/>
      <c r="V808" s="1061"/>
      <c r="W808" s="1061"/>
      <c r="X808" s="1061"/>
      <c r="Y808" s="1061"/>
      <c r="Z808" s="1061"/>
      <c r="AA808" s="1061"/>
      <c r="AB808" s="1061"/>
      <c r="AC808" s="1092"/>
      <c r="AD808" s="1093"/>
      <c r="AE808" s="1093"/>
      <c r="AF808" s="1094"/>
      <c r="AG808" s="1092"/>
      <c r="AH808" s="1093"/>
      <c r="AI808" s="1093"/>
      <c r="AJ808" s="1094"/>
      <c r="AK808" s="479"/>
      <c r="AL808" s="46"/>
      <c r="AM808" s="41"/>
      <c r="AN808" s="41"/>
      <c r="AO808" s="17"/>
      <c r="AP808" s="17"/>
      <c r="AQ808" s="17"/>
      <c r="AR808" s="17"/>
      <c r="AS808" s="17"/>
      <c r="AT808" s="45"/>
      <c r="AU808" s="45"/>
      <c r="AV808" s="45"/>
      <c r="AW808" s="45"/>
      <c r="AX808" s="45"/>
      <c r="AY808" s="45"/>
      <c r="AZ808" s="45"/>
      <c r="BA808" s="45"/>
      <c r="BB808" s="668" t="s">
        <v>740</v>
      </c>
      <c r="BC808" s="311">
        <v>261141</v>
      </c>
      <c r="BD808" s="311">
        <v>301093</v>
      </c>
      <c r="BE808" s="311">
        <v>363200</v>
      </c>
      <c r="BF808" s="311">
        <v>464896</v>
      </c>
      <c r="BG808" s="311">
        <v>517923</v>
      </c>
      <c r="BH808" s="45"/>
      <c r="BI808" s="668" t="s">
        <v>740</v>
      </c>
      <c r="BJ808" s="311">
        <v>230655</v>
      </c>
      <c r="BK808" s="311">
        <v>265943</v>
      </c>
      <c r="BL808" s="311">
        <v>320800</v>
      </c>
      <c r="BM808" s="311">
        <v>410624</v>
      </c>
      <c r="BN808" s="311">
        <v>457461</v>
      </c>
      <c r="BO808" s="46"/>
      <c r="BP808" s="46"/>
      <c r="BQ808" s="46"/>
      <c r="BR808" s="46"/>
      <c r="BS808" s="46"/>
      <c r="BT808" s="46"/>
      <c r="BU808" s="46"/>
      <c r="BV808" s="46"/>
      <c r="BW808" s="46"/>
      <c r="BX808" s="46"/>
      <c r="BY808" s="46"/>
      <c r="BZ808" s="46"/>
      <c r="CA808" s="46"/>
      <c r="CB808" s="46"/>
      <c r="CC808" s="46"/>
      <c r="CD808" s="46"/>
      <c r="CE808" s="46"/>
      <c r="CF808" s="46"/>
      <c r="CG808" s="46"/>
      <c r="CH808" s="46"/>
      <c r="CI808" s="46"/>
      <c r="CJ808" s="46"/>
      <c r="CK808" s="46"/>
      <c r="CL808" s="46"/>
      <c r="CM808" s="46"/>
      <c r="CN808" s="46"/>
      <c r="CO808" s="46"/>
      <c r="CP808" s="46"/>
      <c r="CQ808" s="46"/>
      <c r="CR808" s="46"/>
    </row>
    <row r="809" spans="1:96" s="5" customFormat="1" ht="12.75" customHeight="1">
      <c r="A809" s="479"/>
      <c r="B809" s="479"/>
      <c r="C809" s="1062" t="s">
        <v>1332</v>
      </c>
      <c r="D809" s="1063"/>
      <c r="E809" s="1063"/>
      <c r="F809" s="1063"/>
      <c r="G809" s="1063"/>
      <c r="H809" s="1063"/>
      <c r="I809" s="842"/>
      <c r="J809" s="842"/>
      <c r="K809" s="842"/>
      <c r="L809" s="843"/>
      <c r="M809" s="1061"/>
      <c r="N809" s="1061"/>
      <c r="O809" s="1061"/>
      <c r="P809" s="1061"/>
      <c r="Q809" s="1061">
        <v>50</v>
      </c>
      <c r="R809" s="1061"/>
      <c r="S809" s="1061"/>
      <c r="T809" s="1061"/>
      <c r="U809" s="1061">
        <v>64</v>
      </c>
      <c r="V809" s="1061"/>
      <c r="W809" s="1061"/>
      <c r="X809" s="1061"/>
      <c r="Y809" s="1061">
        <v>79</v>
      </c>
      <c r="Z809" s="1061"/>
      <c r="AA809" s="1061"/>
      <c r="AB809" s="1061"/>
      <c r="AC809" s="1092"/>
      <c r="AD809" s="1093"/>
      <c r="AE809" s="1093"/>
      <c r="AF809" s="1094"/>
      <c r="AG809" s="1092"/>
      <c r="AH809" s="1093"/>
      <c r="AI809" s="1093"/>
      <c r="AJ809" s="1094"/>
      <c r="AK809" s="479"/>
      <c r="AL809" s="46"/>
      <c r="AM809" s="41"/>
      <c r="AN809" s="41"/>
      <c r="AO809" s="17"/>
      <c r="AP809" s="17"/>
      <c r="AQ809" s="17"/>
      <c r="AR809" s="17"/>
      <c r="AS809" s="17"/>
      <c r="AT809" s="45"/>
      <c r="AU809" s="45"/>
      <c r="AV809" s="45"/>
      <c r="AW809" s="45"/>
      <c r="AX809" s="45"/>
      <c r="AY809" s="45"/>
      <c r="AZ809" s="45"/>
      <c r="BA809" s="45"/>
      <c r="BB809" s="668" t="s">
        <v>743</v>
      </c>
      <c r="BC809" s="313">
        <v>293352</v>
      </c>
      <c r="BD809" s="313">
        <v>338232</v>
      </c>
      <c r="BE809" s="313">
        <v>408000</v>
      </c>
      <c r="BF809" s="313">
        <v>522240</v>
      </c>
      <c r="BG809" s="313">
        <v>581808</v>
      </c>
      <c r="BH809" s="45"/>
      <c r="BI809" s="668" t="s">
        <v>743</v>
      </c>
      <c r="BJ809" s="313">
        <v>253663</v>
      </c>
      <c r="BK809" s="313">
        <v>292471</v>
      </c>
      <c r="BL809" s="313">
        <v>352800</v>
      </c>
      <c r="BM809" s="313">
        <v>451584</v>
      </c>
      <c r="BN809" s="313">
        <v>503093</v>
      </c>
      <c r="BO809" s="46"/>
      <c r="BP809" s="46"/>
      <c r="BQ809" s="46"/>
      <c r="BR809" s="46"/>
      <c r="BS809" s="46"/>
      <c r="BT809" s="46"/>
      <c r="BU809" s="46"/>
      <c r="BV809" s="46"/>
      <c r="BW809" s="46"/>
      <c r="BX809" s="46"/>
      <c r="BY809" s="46"/>
      <c r="BZ809" s="46"/>
      <c r="CA809" s="46"/>
      <c r="CB809" s="46"/>
      <c r="CC809" s="46"/>
      <c r="CD809" s="46"/>
      <c r="CE809" s="46"/>
      <c r="CF809" s="46"/>
      <c r="CG809" s="46"/>
      <c r="CH809" s="46"/>
      <c r="CI809" s="46"/>
      <c r="CJ809" s="46"/>
      <c r="CK809" s="46"/>
      <c r="CL809" s="46"/>
      <c r="CM809" s="46"/>
      <c r="CN809" s="46"/>
      <c r="CO809" s="46"/>
      <c r="CP809" s="46"/>
      <c r="CQ809" s="46"/>
      <c r="CR809" s="46"/>
    </row>
    <row r="810" spans="1:96" s="5" customFormat="1" ht="12.75" customHeight="1">
      <c r="A810" s="479"/>
      <c r="B810" s="479"/>
      <c r="C810" s="1307" t="s">
        <v>1333</v>
      </c>
      <c r="D810" s="1063"/>
      <c r="E810" s="1063"/>
      <c r="F810" s="1063"/>
      <c r="G810" s="1063"/>
      <c r="H810" s="1063"/>
      <c r="I810" s="842"/>
      <c r="J810" s="842"/>
      <c r="K810" s="842"/>
      <c r="L810" s="843"/>
      <c r="M810" s="1061"/>
      <c r="N810" s="1061"/>
      <c r="O810" s="1061"/>
      <c r="P810" s="1061"/>
      <c r="Q810" s="1061"/>
      <c r="R810" s="1061"/>
      <c r="S810" s="1061"/>
      <c r="T810" s="1061"/>
      <c r="U810" s="1061"/>
      <c r="V810" s="1061"/>
      <c r="W810" s="1061"/>
      <c r="X810" s="1061"/>
      <c r="Y810" s="1061"/>
      <c r="Z810" s="1061"/>
      <c r="AA810" s="1061"/>
      <c r="AB810" s="1061"/>
      <c r="AC810" s="1092"/>
      <c r="AD810" s="1093"/>
      <c r="AE810" s="1093"/>
      <c r="AF810" s="1094"/>
      <c r="AG810" s="1092"/>
      <c r="AH810" s="1093"/>
      <c r="AI810" s="1093"/>
      <c r="AJ810" s="1094"/>
      <c r="AK810" s="479"/>
      <c r="AL810" s="46"/>
      <c r="AM810" s="41"/>
      <c r="AN810" s="41"/>
      <c r="AO810" s="17"/>
      <c r="AP810" s="17"/>
      <c r="AQ810" s="17"/>
      <c r="AR810" s="17"/>
      <c r="AS810" s="17"/>
      <c r="AT810" s="45"/>
      <c r="AU810" s="45"/>
      <c r="AV810" s="45"/>
      <c r="AW810" s="45"/>
      <c r="AX810" s="45"/>
      <c r="AY810" s="45"/>
      <c r="AZ810" s="45"/>
      <c r="BA810" s="45"/>
      <c r="BB810" s="668" t="s">
        <v>746</v>
      </c>
      <c r="BC810" s="311">
        <v>261141</v>
      </c>
      <c r="BD810" s="311">
        <v>301093</v>
      </c>
      <c r="BE810" s="311">
        <v>363200</v>
      </c>
      <c r="BF810" s="311">
        <v>464896</v>
      </c>
      <c r="BG810" s="311">
        <v>517923</v>
      </c>
      <c r="BH810" s="45"/>
      <c r="BI810" s="668" t="s">
        <v>746</v>
      </c>
      <c r="BJ810" s="311">
        <v>230655</v>
      </c>
      <c r="BK810" s="311">
        <v>265943</v>
      </c>
      <c r="BL810" s="311">
        <v>320800</v>
      </c>
      <c r="BM810" s="311">
        <v>410624</v>
      </c>
      <c r="BN810" s="311">
        <v>457461</v>
      </c>
      <c r="BO810" s="46"/>
      <c r="BP810" s="46"/>
      <c r="BQ810" s="46"/>
      <c r="BR810" s="46"/>
      <c r="BS810" s="46"/>
      <c r="BT810" s="46"/>
      <c r="BU810" s="46"/>
      <c r="BV810" s="46"/>
      <c r="BW810" s="46"/>
      <c r="BX810" s="46"/>
      <c r="BY810" s="46"/>
      <c r="BZ810" s="46"/>
      <c r="CA810" s="46"/>
      <c r="CB810" s="46"/>
      <c r="CC810" s="46"/>
      <c r="CD810" s="46"/>
      <c r="CE810" s="46"/>
      <c r="CF810" s="46"/>
      <c r="CG810" s="46"/>
      <c r="CH810" s="46"/>
      <c r="CI810" s="46"/>
      <c r="CJ810" s="46"/>
      <c r="CK810" s="46"/>
      <c r="CL810" s="46"/>
      <c r="CM810" s="46"/>
      <c r="CN810" s="46"/>
      <c r="CO810" s="46"/>
      <c r="CP810" s="46"/>
      <c r="CQ810" s="46"/>
      <c r="CR810" s="46"/>
    </row>
    <row r="811" spans="1:96" s="5" customFormat="1" ht="12.75" customHeight="1">
      <c r="A811" s="479"/>
      <c r="B811" s="479"/>
      <c r="C811" s="844" t="s">
        <v>1334</v>
      </c>
      <c r="D811" s="842"/>
      <c r="E811" s="842"/>
      <c r="F811" s="1064" t="s">
        <v>1082</v>
      </c>
      <c r="G811" s="1065"/>
      <c r="H811" s="1065"/>
      <c r="I811" s="1065"/>
      <c r="J811" s="1065"/>
      <c r="K811" s="1065"/>
      <c r="L811" s="1066"/>
      <c r="M811" s="1061"/>
      <c r="N811" s="1061"/>
      <c r="O811" s="1061"/>
      <c r="P811" s="1061"/>
      <c r="Q811" s="1061"/>
      <c r="R811" s="1061"/>
      <c r="S811" s="1061"/>
      <c r="T811" s="1061"/>
      <c r="U811" s="1061"/>
      <c r="V811" s="1061"/>
      <c r="W811" s="1061"/>
      <c r="X811" s="1061"/>
      <c r="Y811" s="1061"/>
      <c r="Z811" s="1061"/>
      <c r="AA811" s="1061"/>
      <c r="AB811" s="1061"/>
      <c r="AC811" s="1092"/>
      <c r="AD811" s="1093"/>
      <c r="AE811" s="1093"/>
      <c r="AF811" s="1094"/>
      <c r="AG811" s="1092"/>
      <c r="AH811" s="1093"/>
      <c r="AI811" s="1093"/>
      <c r="AJ811" s="1094"/>
      <c r="AK811" s="479"/>
      <c r="AL811" s="46"/>
      <c r="AM811" s="41"/>
      <c r="AN811" s="41"/>
      <c r="AO811" s="17"/>
      <c r="AP811" s="17"/>
      <c r="AQ811" s="17"/>
      <c r="AR811" s="17"/>
      <c r="AS811" s="17"/>
      <c r="AT811" s="45"/>
      <c r="AU811" s="45"/>
      <c r="AV811" s="45"/>
      <c r="AW811" s="45"/>
      <c r="AX811" s="45"/>
      <c r="AY811" s="45"/>
      <c r="AZ811" s="45"/>
      <c r="BA811" s="45"/>
      <c r="BB811" s="668" t="s">
        <v>748</v>
      </c>
      <c r="BC811" s="313">
        <v>261141</v>
      </c>
      <c r="BD811" s="313">
        <v>301093</v>
      </c>
      <c r="BE811" s="313">
        <v>363200</v>
      </c>
      <c r="BF811" s="313">
        <v>464896</v>
      </c>
      <c r="BG811" s="313">
        <v>517923</v>
      </c>
      <c r="BH811" s="45"/>
      <c r="BI811" s="668" t="s">
        <v>748</v>
      </c>
      <c r="BJ811" s="313">
        <v>230655</v>
      </c>
      <c r="BK811" s="313">
        <v>265943</v>
      </c>
      <c r="BL811" s="313">
        <v>320800</v>
      </c>
      <c r="BM811" s="313">
        <v>410624</v>
      </c>
      <c r="BN811" s="313">
        <v>457461</v>
      </c>
      <c r="BO811" s="46"/>
      <c r="BP811" s="46"/>
      <c r="BQ811" s="46"/>
      <c r="BR811" s="46"/>
      <c r="BS811" s="46"/>
      <c r="BT811" s="46"/>
      <c r="BU811" s="46"/>
      <c r="BV811" s="46"/>
      <c r="BW811" s="46"/>
      <c r="BX811" s="46"/>
      <c r="BY811" s="46"/>
      <c r="BZ811" s="46"/>
      <c r="CA811" s="46"/>
      <c r="CB811" s="46"/>
      <c r="CC811" s="46"/>
      <c r="CD811" s="46"/>
      <c r="CE811" s="46"/>
      <c r="CF811" s="46"/>
      <c r="CG811" s="46"/>
      <c r="CH811" s="46"/>
      <c r="CI811" s="46"/>
      <c r="CJ811" s="46"/>
      <c r="CK811" s="46"/>
      <c r="CL811" s="46"/>
      <c r="CM811" s="46"/>
      <c r="CN811" s="46"/>
      <c r="CO811" s="46"/>
      <c r="CP811" s="46"/>
      <c r="CQ811" s="46"/>
      <c r="CR811" s="46"/>
    </row>
    <row r="812" spans="1:96" s="5" customFormat="1" ht="12.75" customHeight="1">
      <c r="A812" s="479"/>
      <c r="B812" s="479"/>
      <c r="C812" s="1067" t="s">
        <v>1286</v>
      </c>
      <c r="D812" s="1068"/>
      <c r="E812" s="1068"/>
      <c r="F812" s="1068"/>
      <c r="G812" s="1068"/>
      <c r="H812" s="1068"/>
      <c r="I812" s="1068"/>
      <c r="J812" s="1068"/>
      <c r="K812" s="1068"/>
      <c r="L812" s="1069"/>
      <c r="M812" s="1095">
        <f>SUM(M805:P811)</f>
        <v>0</v>
      </c>
      <c r="N812" s="1095"/>
      <c r="O812" s="1095"/>
      <c r="P812" s="1095"/>
      <c r="Q812" s="1095">
        <f>SUM(Q805:T811)</f>
        <v>102</v>
      </c>
      <c r="R812" s="1095"/>
      <c r="S812" s="1095"/>
      <c r="T812" s="1095"/>
      <c r="U812" s="1095">
        <f>SUM(U805:X811)</f>
        <v>131</v>
      </c>
      <c r="V812" s="1095"/>
      <c r="W812" s="1095"/>
      <c r="X812" s="1095"/>
      <c r="Y812" s="1095">
        <f>SUM(Y805:AB811)</f>
        <v>161</v>
      </c>
      <c r="Z812" s="1095"/>
      <c r="AA812" s="1095"/>
      <c r="AB812" s="1095"/>
      <c r="AC812" s="1095">
        <f>SUM(AC805:AF811)</f>
        <v>0</v>
      </c>
      <c r="AD812" s="1095"/>
      <c r="AE812" s="1095"/>
      <c r="AF812" s="1095"/>
      <c r="AG812" s="1095">
        <f>SUM(AG805:AJ811)</f>
        <v>0</v>
      </c>
      <c r="AH812" s="1095"/>
      <c r="AI812" s="1095"/>
      <c r="AJ812" s="1095"/>
      <c r="AK812" s="479"/>
      <c r="AL812" s="46"/>
      <c r="AM812" s="41"/>
      <c r="AN812" s="41"/>
      <c r="AO812" s="17"/>
      <c r="AP812" s="17"/>
      <c r="AQ812" s="17"/>
      <c r="AR812" s="17"/>
      <c r="AS812" s="17"/>
      <c r="AT812" s="45"/>
      <c r="AU812" s="45"/>
      <c r="AV812" s="45"/>
      <c r="AW812" s="45"/>
      <c r="AX812" s="45"/>
      <c r="AY812" s="45"/>
      <c r="AZ812" s="45"/>
      <c r="BA812" s="45"/>
      <c r="BB812" s="668" t="s">
        <v>751</v>
      </c>
      <c r="BC812" s="311">
        <v>261141</v>
      </c>
      <c r="BD812" s="311">
        <v>301093</v>
      </c>
      <c r="BE812" s="311">
        <v>363200</v>
      </c>
      <c r="BF812" s="311">
        <v>464896</v>
      </c>
      <c r="BG812" s="311">
        <v>517923</v>
      </c>
      <c r="BH812" s="45"/>
      <c r="BI812" s="668" t="s">
        <v>751</v>
      </c>
      <c r="BJ812" s="311">
        <v>230655</v>
      </c>
      <c r="BK812" s="311">
        <v>265943</v>
      </c>
      <c r="BL812" s="311">
        <v>320800</v>
      </c>
      <c r="BM812" s="311">
        <v>410624</v>
      </c>
      <c r="BN812" s="311">
        <v>457461</v>
      </c>
      <c r="BO812" s="46"/>
      <c r="BP812" s="46"/>
      <c r="BQ812" s="46"/>
      <c r="BR812" s="46"/>
      <c r="BS812" s="46"/>
      <c r="BT812" s="46"/>
      <c r="BU812" s="46"/>
      <c r="BV812" s="46"/>
      <c r="BW812" s="46"/>
      <c r="BX812" s="46"/>
      <c r="BY812" s="46"/>
      <c r="BZ812" s="46"/>
      <c r="CA812" s="46"/>
      <c r="CB812" s="46"/>
      <c r="CC812" s="46"/>
      <c r="CD812" s="46"/>
      <c r="CE812" s="46"/>
      <c r="CF812" s="46"/>
      <c r="CG812" s="46"/>
      <c r="CH812" s="46"/>
      <c r="CI812" s="46"/>
      <c r="CJ812" s="46"/>
      <c r="CK812" s="46"/>
      <c r="CL812" s="46"/>
      <c r="CM812" s="46"/>
      <c r="CN812" s="46"/>
      <c r="CO812" s="46"/>
      <c r="CP812" s="46"/>
      <c r="CQ812" s="46"/>
      <c r="CR812" s="46"/>
    </row>
    <row r="813" spans="1:96" s="5" customFormat="1" ht="12.75" customHeight="1">
      <c r="A813" s="479"/>
      <c r="B813" s="479"/>
      <c r="C813" s="70" t="s">
        <v>1335</v>
      </c>
      <c r="D813" s="66"/>
      <c r="E813" s="66"/>
      <c r="F813" s="66"/>
      <c r="G813" s="66"/>
      <c r="H813" s="66"/>
      <c r="I813" s="66"/>
      <c r="J813" s="66"/>
      <c r="K813" s="66"/>
      <c r="L813" s="66"/>
      <c r="M813" s="186"/>
      <c r="N813" s="186"/>
      <c r="O813" s="186"/>
      <c r="P813" s="186"/>
      <c r="Q813" s="186"/>
      <c r="R813" s="186"/>
      <c r="S813" s="186"/>
      <c r="T813" s="186"/>
      <c r="U813" s="186"/>
      <c r="V813" s="186"/>
      <c r="W813" s="186"/>
      <c r="X813" s="186"/>
      <c r="Y813" s="186"/>
      <c r="Z813" s="186"/>
      <c r="AA813" s="186"/>
      <c r="AB813" s="186"/>
      <c r="AC813" s="186"/>
      <c r="AD813" s="186"/>
      <c r="AE813" s="186"/>
      <c r="AF813" s="186"/>
      <c r="AG813" s="186"/>
      <c r="AH813" s="186"/>
      <c r="AI813" s="186"/>
      <c r="AJ813" s="186"/>
      <c r="AK813" s="479"/>
      <c r="AL813" s="46"/>
      <c r="AM813" s="41"/>
      <c r="AN813" s="41"/>
      <c r="AO813" s="17"/>
      <c r="AP813" s="17"/>
      <c r="AQ813" s="17"/>
      <c r="AR813" s="17"/>
      <c r="AS813" s="17"/>
      <c r="AT813" s="45"/>
      <c r="AU813" s="45"/>
      <c r="AV813" s="45"/>
      <c r="AW813" s="45"/>
      <c r="AX813" s="45"/>
      <c r="AY813" s="45"/>
      <c r="AZ813" s="45"/>
      <c r="BA813" s="45"/>
      <c r="BB813" s="668" t="s">
        <v>754</v>
      </c>
      <c r="BC813" s="313">
        <v>261141</v>
      </c>
      <c r="BD813" s="313">
        <v>301093</v>
      </c>
      <c r="BE813" s="313">
        <v>363200</v>
      </c>
      <c r="BF813" s="313">
        <v>464896</v>
      </c>
      <c r="BG813" s="313">
        <v>517923</v>
      </c>
      <c r="BH813" s="45"/>
      <c r="BI813" s="668" t="s">
        <v>754</v>
      </c>
      <c r="BJ813" s="313">
        <v>230655</v>
      </c>
      <c r="BK813" s="313">
        <v>265943</v>
      </c>
      <c r="BL813" s="313">
        <v>320800</v>
      </c>
      <c r="BM813" s="313">
        <v>410624</v>
      </c>
      <c r="BN813" s="313">
        <v>457461</v>
      </c>
      <c r="BO813" s="46"/>
      <c r="BP813" s="46"/>
      <c r="BQ813" s="46"/>
      <c r="BR813" s="46"/>
      <c r="BS813" s="46"/>
      <c r="BT813" s="46"/>
      <c r="BU813" s="46"/>
      <c r="BV813" s="46"/>
      <c r="BW813" s="46"/>
      <c r="BX813" s="46"/>
      <c r="BY813" s="46"/>
      <c r="BZ813" s="46"/>
      <c r="CA813" s="46"/>
      <c r="CB813" s="46"/>
      <c r="CC813" s="46"/>
      <c r="CD813" s="46"/>
      <c r="CE813" s="46"/>
      <c r="CF813" s="46"/>
      <c r="CG813" s="46"/>
      <c r="CH813" s="46"/>
      <c r="CI813" s="46"/>
      <c r="CJ813" s="46"/>
      <c r="CK813" s="46"/>
      <c r="CL813" s="46"/>
      <c r="CM813" s="46"/>
      <c r="CN813" s="46"/>
      <c r="CO813" s="46"/>
      <c r="CP813" s="46"/>
      <c r="CQ813" s="46"/>
      <c r="CR813" s="46"/>
    </row>
    <row r="814" spans="1:96" s="5" customFormat="1" ht="12.75" customHeight="1">
      <c r="A814" s="479"/>
      <c r="B814" s="479"/>
      <c r="C814" s="70" t="s">
        <v>1336</v>
      </c>
      <c r="D814" s="66"/>
      <c r="E814" s="66"/>
      <c r="F814" s="66"/>
      <c r="G814" s="66"/>
      <c r="H814" s="66"/>
      <c r="I814" s="66"/>
      <c r="J814" s="66"/>
      <c r="K814" s="66"/>
      <c r="L814" s="66"/>
      <c r="M814" s="186"/>
      <c r="N814" s="186"/>
      <c r="O814" s="186"/>
      <c r="P814" s="186"/>
      <c r="Q814" s="186"/>
      <c r="R814" s="186"/>
      <c r="S814" s="186"/>
      <c r="T814" s="186"/>
      <c r="U814" s="186"/>
      <c r="V814" s="186"/>
      <c r="W814" s="186"/>
      <c r="X814" s="186"/>
      <c r="Y814" s="186"/>
      <c r="Z814" s="186"/>
      <c r="AA814" s="186"/>
      <c r="AB814" s="186"/>
      <c r="AC814" s="186"/>
      <c r="AD814" s="186"/>
      <c r="AE814" s="186"/>
      <c r="AF814" s="186"/>
      <c r="AG814" s="186"/>
      <c r="AH814" s="186"/>
      <c r="AI814" s="186"/>
      <c r="AJ814" s="186"/>
      <c r="AK814" s="479"/>
      <c r="AL814" s="46"/>
      <c r="AM814" s="41"/>
      <c r="AN814" s="41"/>
      <c r="AO814" s="17"/>
      <c r="AP814" s="17"/>
      <c r="AQ814" s="17"/>
      <c r="AR814" s="17"/>
      <c r="AS814" s="17"/>
      <c r="AT814" s="45"/>
      <c r="AU814" s="45"/>
      <c r="AV814" s="45"/>
      <c r="AW814" s="45"/>
      <c r="AX814" s="45"/>
      <c r="AY814" s="45"/>
      <c r="AZ814" s="45"/>
      <c r="BA814" s="45"/>
      <c r="BB814" s="668" t="s">
        <v>756</v>
      </c>
      <c r="BC814" s="311">
        <v>261141</v>
      </c>
      <c r="BD814" s="311">
        <v>301093</v>
      </c>
      <c r="BE814" s="311">
        <v>363200</v>
      </c>
      <c r="BF814" s="311">
        <v>464896</v>
      </c>
      <c r="BG814" s="311">
        <v>517923</v>
      </c>
      <c r="BH814" s="45"/>
      <c r="BI814" s="668" t="s">
        <v>756</v>
      </c>
      <c r="BJ814" s="311">
        <v>230655</v>
      </c>
      <c r="BK814" s="311">
        <v>265943</v>
      </c>
      <c r="BL814" s="311">
        <v>320800</v>
      </c>
      <c r="BM814" s="311">
        <v>410624</v>
      </c>
      <c r="BN814" s="311">
        <v>457461</v>
      </c>
      <c r="BO814" s="46"/>
      <c r="BP814" s="46"/>
      <c r="BQ814" s="46"/>
      <c r="BR814" s="46"/>
      <c r="BS814" s="46"/>
      <c r="BT814" s="46"/>
      <c r="BU814" s="46"/>
      <c r="BV814" s="46"/>
      <c r="BW814" s="46"/>
      <c r="BX814" s="46"/>
      <c r="BY814" s="46"/>
      <c r="BZ814" s="46"/>
      <c r="CA814" s="46"/>
      <c r="CB814" s="46"/>
      <c r="CC814" s="46"/>
      <c r="CD814" s="46"/>
      <c r="CE814" s="46"/>
      <c r="CF814" s="46"/>
      <c r="CG814" s="46"/>
      <c r="CH814" s="46"/>
      <c r="CI814" s="46"/>
      <c r="CJ814" s="46"/>
      <c r="CK814" s="46"/>
      <c r="CL814" s="46"/>
      <c r="CM814" s="46"/>
      <c r="CN814" s="46"/>
      <c r="CO814" s="46"/>
      <c r="CP814" s="46"/>
      <c r="CQ814" s="46"/>
      <c r="CR814" s="46"/>
    </row>
    <row r="815" spans="1:96" s="5" customFormat="1" ht="12.75" customHeight="1">
      <c r="A815" s="479"/>
      <c r="B815" s="479"/>
      <c r="C815" s="66"/>
      <c r="D815" s="66"/>
      <c r="E815" s="66"/>
      <c r="F815" s="66"/>
      <c r="G815" s="66"/>
      <c r="H815" s="66"/>
      <c r="I815" s="66"/>
      <c r="J815" s="66"/>
      <c r="K815" s="66"/>
      <c r="L815" s="66"/>
      <c r="M815" s="186"/>
      <c r="N815" s="186"/>
      <c r="O815" s="186"/>
      <c r="P815" s="186"/>
      <c r="Q815" s="186"/>
      <c r="R815" s="186"/>
      <c r="S815" s="186"/>
      <c r="T815" s="186"/>
      <c r="U815" s="186"/>
      <c r="V815" s="186"/>
      <c r="W815" s="186"/>
      <c r="X815" s="186"/>
      <c r="Y815" s="186"/>
      <c r="Z815" s="186"/>
      <c r="AA815" s="186"/>
      <c r="AB815" s="186"/>
      <c r="AC815" s="186"/>
      <c r="AD815" s="186"/>
      <c r="AE815" s="186"/>
      <c r="AF815" s="186"/>
      <c r="AG815" s="186"/>
      <c r="AH815" s="186"/>
      <c r="AI815" s="186"/>
      <c r="AJ815" s="186"/>
      <c r="AK815" s="479"/>
      <c r="AL815" s="46"/>
      <c r="AM815" s="41"/>
      <c r="AN815" s="41"/>
      <c r="AO815" s="17"/>
      <c r="AP815" s="17"/>
      <c r="AQ815" s="17"/>
      <c r="AR815" s="17"/>
      <c r="AS815" s="17"/>
      <c r="AT815" s="45"/>
      <c r="AU815" s="45"/>
      <c r="AV815" s="45"/>
      <c r="AW815" s="45"/>
      <c r="AX815" s="45"/>
      <c r="AY815" s="45"/>
      <c r="AZ815" s="45"/>
      <c r="BA815" s="45"/>
      <c r="BB815" s="668" t="s">
        <v>758</v>
      </c>
      <c r="BC815" s="313">
        <v>285299</v>
      </c>
      <c r="BD815" s="313">
        <v>328947</v>
      </c>
      <c r="BE815" s="313">
        <v>396800</v>
      </c>
      <c r="BF815" s="313">
        <v>507904</v>
      </c>
      <c r="BG815" s="313">
        <v>565837</v>
      </c>
      <c r="BH815" s="45"/>
      <c r="BI815" s="668" t="s">
        <v>758</v>
      </c>
      <c r="BJ815" s="313">
        <v>255964</v>
      </c>
      <c r="BK815" s="313">
        <v>295124</v>
      </c>
      <c r="BL815" s="313">
        <v>356000</v>
      </c>
      <c r="BM815" s="313">
        <v>455680</v>
      </c>
      <c r="BN815" s="313">
        <v>507656</v>
      </c>
      <c r="BO815" s="46"/>
      <c r="BP815" s="46"/>
      <c r="BQ815" s="46"/>
      <c r="BR815" s="46"/>
      <c r="BS815" s="46"/>
      <c r="BT815" s="46"/>
      <c r="BU815" s="46"/>
      <c r="BV815" s="46"/>
      <c r="BW815" s="46"/>
      <c r="BX815" s="46"/>
      <c r="BY815" s="46"/>
      <c r="BZ815" s="46"/>
      <c r="CA815" s="46"/>
      <c r="CB815" s="46"/>
      <c r="CC815" s="46"/>
      <c r="CD815" s="46"/>
      <c r="CE815" s="46"/>
      <c r="CF815" s="46"/>
      <c r="CG815" s="46"/>
      <c r="CH815" s="46"/>
      <c r="CI815" s="46"/>
      <c r="CJ815" s="46"/>
      <c r="CK815" s="46"/>
      <c r="CL815" s="46"/>
      <c r="CM815" s="46"/>
      <c r="CN815" s="46"/>
      <c r="CO815" s="46"/>
      <c r="CP815" s="46"/>
      <c r="CQ815" s="46"/>
      <c r="CR815" s="46"/>
    </row>
    <row r="816" spans="1:96" s="5" customFormat="1" ht="12.75" customHeight="1">
      <c r="A816" s="479"/>
      <c r="B816" s="479"/>
      <c r="C816" s="39" t="s">
        <v>1337</v>
      </c>
      <c r="D816" s="479"/>
      <c r="E816" s="479"/>
      <c r="F816" s="479"/>
      <c r="G816" s="479"/>
      <c r="H816" s="479"/>
      <c r="I816" s="479"/>
      <c r="J816" s="479"/>
      <c r="K816" s="479"/>
      <c r="L816" s="479"/>
      <c r="M816" s="479"/>
      <c r="N816" s="479"/>
      <c r="O816" s="479"/>
      <c r="P816" s="479"/>
      <c r="Q816" s="463"/>
      <c r="R816" s="11"/>
      <c r="S816" s="11"/>
      <c r="T816" s="11"/>
      <c r="U816" s="11"/>
      <c r="V816" s="11"/>
      <c r="W816" s="11"/>
      <c r="X816" s="11"/>
      <c r="Y816" s="11"/>
      <c r="Z816" s="11"/>
      <c r="AA816" s="11"/>
      <c r="AB816" s="11"/>
      <c r="AC816" s="11"/>
      <c r="AD816" s="11"/>
      <c r="AE816" s="11"/>
      <c r="AF816" s="11"/>
      <c r="AG816" s="11"/>
      <c r="AH816" s="11"/>
      <c r="AI816" s="11"/>
      <c r="AJ816" s="11"/>
      <c r="AK816" s="479"/>
      <c r="AL816" s="46"/>
      <c r="AM816" s="41"/>
      <c r="AN816" s="41"/>
      <c r="AO816" s="17"/>
      <c r="AP816" s="17"/>
      <c r="AQ816" s="17"/>
      <c r="AR816" s="17"/>
      <c r="AS816" s="17"/>
      <c r="AT816" s="45"/>
      <c r="AU816" s="45"/>
      <c r="AV816" s="45"/>
      <c r="AW816" s="45"/>
      <c r="AX816" s="45"/>
      <c r="AY816" s="45"/>
      <c r="AZ816" s="45"/>
      <c r="BA816" s="45"/>
      <c r="BB816" s="668" t="s">
        <v>761</v>
      </c>
      <c r="BC816" s="311">
        <v>293352</v>
      </c>
      <c r="BD816" s="311">
        <v>338232</v>
      </c>
      <c r="BE816" s="311">
        <v>408000</v>
      </c>
      <c r="BF816" s="311">
        <v>522240</v>
      </c>
      <c r="BG816" s="311">
        <v>581808</v>
      </c>
      <c r="BH816" s="45"/>
      <c r="BI816" s="668" t="s">
        <v>761</v>
      </c>
      <c r="BJ816" s="311">
        <v>253663</v>
      </c>
      <c r="BK816" s="311">
        <v>292471</v>
      </c>
      <c r="BL816" s="311">
        <v>352800</v>
      </c>
      <c r="BM816" s="311">
        <v>451584</v>
      </c>
      <c r="BN816" s="311">
        <v>503093</v>
      </c>
      <c r="BO816" s="46"/>
      <c r="BP816" s="46"/>
      <c r="BQ816" s="46"/>
      <c r="BR816" s="46"/>
      <c r="BS816" s="46"/>
      <c r="BT816" s="46"/>
      <c r="BU816" s="46"/>
      <c r="BV816" s="46"/>
      <c r="BW816" s="46"/>
      <c r="BX816" s="46"/>
      <c r="BY816" s="46"/>
      <c r="BZ816" s="46"/>
      <c r="CA816" s="46"/>
      <c r="CB816" s="46"/>
      <c r="CC816" s="46"/>
      <c r="CD816" s="46"/>
      <c r="CE816" s="46"/>
      <c r="CF816" s="46"/>
      <c r="CG816" s="46"/>
      <c r="CH816" s="46"/>
      <c r="CI816" s="46"/>
      <c r="CJ816" s="46"/>
      <c r="CK816" s="46"/>
      <c r="CL816" s="46"/>
      <c r="CM816" s="46"/>
      <c r="CN816" s="46"/>
      <c r="CO816" s="46"/>
      <c r="CP816" s="46"/>
      <c r="CQ816" s="46"/>
      <c r="CR816" s="46"/>
    </row>
    <row r="817" spans="1:66" s="40" customFormat="1" ht="12.75" customHeight="1">
      <c r="A817" s="479"/>
      <c r="B817" s="479"/>
      <c r="C817" s="1215" t="s">
        <v>1189</v>
      </c>
      <c r="D817" s="1216"/>
      <c r="E817" s="1216"/>
      <c r="F817" s="1216"/>
      <c r="G817" s="1216"/>
      <c r="H817" s="1216"/>
      <c r="I817" s="1216"/>
      <c r="J817" s="1216"/>
      <c r="K817" s="1216"/>
      <c r="L817" s="1216"/>
      <c r="M817" s="1216"/>
      <c r="N817" s="1216"/>
      <c r="O817" s="1216"/>
      <c r="P817" s="1216"/>
      <c r="Q817" s="1216"/>
      <c r="R817" s="1216"/>
      <c r="S817" s="1216"/>
      <c r="T817" s="1216"/>
      <c r="U817" s="1216"/>
      <c r="V817" s="1216"/>
      <c r="W817" s="1216"/>
      <c r="X817" s="1216"/>
      <c r="Y817" s="1216"/>
      <c r="Z817" s="1216"/>
      <c r="AA817" s="1216"/>
      <c r="AB817" s="1216"/>
      <c r="AC817" s="1216"/>
      <c r="AD817" s="1216"/>
      <c r="AE817" s="1216"/>
      <c r="AF817" s="1216"/>
      <c r="AG817" s="1216"/>
      <c r="AH817" s="1216"/>
      <c r="AI817" s="1216"/>
      <c r="AJ817" s="1217"/>
      <c r="AK817" s="479"/>
      <c r="AL817" s="46"/>
      <c r="AM817" s="41"/>
      <c r="AN817" s="41"/>
      <c r="AO817" s="17"/>
      <c r="AP817" s="17"/>
      <c r="AQ817" s="17"/>
      <c r="AR817" s="17"/>
      <c r="AS817" s="17"/>
      <c r="AT817" s="45"/>
      <c r="AU817" s="45"/>
      <c r="AV817" s="45"/>
      <c r="AW817" s="45"/>
      <c r="AX817" s="45"/>
      <c r="AY817" s="45"/>
      <c r="AZ817" s="45"/>
      <c r="BA817" s="45"/>
      <c r="BB817" s="668" t="s">
        <v>765</v>
      </c>
      <c r="BC817" s="313">
        <v>261141</v>
      </c>
      <c r="BD817" s="313">
        <v>301093</v>
      </c>
      <c r="BE817" s="313">
        <v>363200</v>
      </c>
      <c r="BF817" s="313">
        <v>464896</v>
      </c>
      <c r="BG817" s="313">
        <v>517923</v>
      </c>
      <c r="BH817" s="45"/>
      <c r="BI817" s="668" t="s">
        <v>765</v>
      </c>
      <c r="BJ817" s="313">
        <v>230655</v>
      </c>
      <c r="BK817" s="313">
        <v>265943</v>
      </c>
      <c r="BL817" s="313">
        <v>320800</v>
      </c>
      <c r="BM817" s="313">
        <v>410624</v>
      </c>
      <c r="BN817" s="313">
        <v>457461</v>
      </c>
    </row>
    <row r="818" spans="1:66" s="40" customFormat="1" ht="14">
      <c r="A818" s="479"/>
      <c r="B818" s="120"/>
      <c r="C818" s="120" t="s">
        <v>1338</v>
      </c>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479"/>
      <c r="AL818" s="46"/>
      <c r="AM818" s="41"/>
      <c r="AN818" s="41"/>
      <c r="AO818" s="17"/>
      <c r="AP818" s="17"/>
      <c r="AQ818" s="17"/>
      <c r="AR818" s="17"/>
      <c r="AS818" s="17"/>
      <c r="AT818" s="45"/>
      <c r="AU818" s="45"/>
      <c r="AV818" s="45"/>
      <c r="AW818" s="45"/>
      <c r="AX818" s="45"/>
      <c r="AY818" s="45"/>
      <c r="AZ818" s="45"/>
      <c r="BA818" s="45"/>
      <c r="BB818" s="668" t="s">
        <v>768</v>
      </c>
      <c r="BC818" s="311">
        <v>261141</v>
      </c>
      <c r="BD818" s="311">
        <v>301093</v>
      </c>
      <c r="BE818" s="311">
        <v>363200</v>
      </c>
      <c r="BF818" s="311">
        <v>464896</v>
      </c>
      <c r="BG818" s="311">
        <v>517923</v>
      </c>
      <c r="BH818" s="45"/>
      <c r="BI818" s="668" t="s">
        <v>768</v>
      </c>
      <c r="BJ818" s="311">
        <v>230655</v>
      </c>
      <c r="BK818" s="311">
        <v>265943</v>
      </c>
      <c r="BL818" s="311">
        <v>320800</v>
      </c>
      <c r="BM818" s="311">
        <v>410624</v>
      </c>
      <c r="BN818" s="311">
        <v>457461</v>
      </c>
    </row>
    <row r="819" spans="1:66" s="40" customFormat="1" ht="12.75" customHeight="1">
      <c r="A819" s="479"/>
      <c r="B819" s="479"/>
      <c r="C819" s="39"/>
      <c r="D819" s="479"/>
      <c r="E819" s="479"/>
      <c r="F819" s="479"/>
      <c r="G819" s="479"/>
      <c r="H819" s="479"/>
      <c r="I819" s="479"/>
      <c r="J819" s="479"/>
      <c r="K819" s="479"/>
      <c r="L819" s="479"/>
      <c r="M819" s="479"/>
      <c r="N819" s="479"/>
      <c r="O819" s="479"/>
      <c r="P819" s="479"/>
      <c r="Q819" s="479"/>
      <c r="R819" s="479"/>
      <c r="S819" s="479"/>
      <c r="T819" s="479"/>
      <c r="U819" s="479"/>
      <c r="V819" s="479"/>
      <c r="W819" s="479"/>
      <c r="X819" s="479"/>
      <c r="Y819" s="479"/>
      <c r="Z819" s="479"/>
      <c r="AA819" s="479"/>
      <c r="AB819" s="479"/>
      <c r="AC819" s="479"/>
      <c r="AD819" s="479"/>
      <c r="AE819" s="479"/>
      <c r="AF819" s="479"/>
      <c r="AG819" s="479"/>
      <c r="AH819" s="479"/>
      <c r="AI819" s="479"/>
      <c r="AJ819" s="479"/>
      <c r="AK819" s="479"/>
      <c r="AL819" s="479"/>
      <c r="AM819" s="41"/>
      <c r="AN819" s="41"/>
      <c r="AO819" s="17"/>
      <c r="AP819" s="17"/>
      <c r="AQ819" s="17"/>
      <c r="AR819" s="17"/>
      <c r="AS819" s="17"/>
      <c r="AT819" s="45"/>
      <c r="AU819" s="45"/>
      <c r="AV819" s="45"/>
      <c r="AW819" s="45"/>
      <c r="AX819" s="45"/>
      <c r="AY819" s="45"/>
      <c r="AZ819" s="45"/>
      <c r="BA819" s="45"/>
      <c r="BB819" s="668" t="s">
        <v>771</v>
      </c>
      <c r="BC819" s="313">
        <v>261141</v>
      </c>
      <c r="BD819" s="313">
        <v>301093</v>
      </c>
      <c r="BE819" s="313">
        <v>363200</v>
      </c>
      <c r="BF819" s="313">
        <v>464896</v>
      </c>
      <c r="BG819" s="313">
        <v>517923</v>
      </c>
      <c r="BH819" s="45"/>
      <c r="BI819" s="668" t="s">
        <v>771</v>
      </c>
      <c r="BJ819" s="313">
        <v>230655</v>
      </c>
      <c r="BK819" s="313">
        <v>265943</v>
      </c>
      <c r="BL819" s="313">
        <v>320800</v>
      </c>
      <c r="BM819" s="313">
        <v>410624</v>
      </c>
      <c r="BN819" s="313">
        <v>457461</v>
      </c>
    </row>
    <row r="820" spans="1:66" s="40" customFormat="1" ht="14">
      <c r="A820" s="39" t="s">
        <v>935</v>
      </c>
      <c r="B820" s="479"/>
      <c r="C820" s="39" t="s">
        <v>1339</v>
      </c>
      <c r="D820" s="479"/>
      <c r="E820" s="479"/>
      <c r="F820" s="479"/>
      <c r="G820" s="479"/>
      <c r="H820" s="479"/>
      <c r="I820" s="479"/>
      <c r="J820" s="479"/>
      <c r="K820" s="479"/>
      <c r="L820" s="479"/>
      <c r="M820" s="479"/>
      <c r="N820" s="479"/>
      <c r="O820" s="479"/>
      <c r="P820" s="479"/>
      <c r="Q820" s="479"/>
      <c r="R820" s="479"/>
      <c r="S820" s="479"/>
      <c r="T820" s="479"/>
      <c r="U820" s="479"/>
      <c r="V820" s="479"/>
      <c r="W820" s="479"/>
      <c r="X820" s="479"/>
      <c r="Y820" s="479"/>
      <c r="Z820" s="479"/>
      <c r="AA820" s="479"/>
      <c r="AB820" s="479"/>
      <c r="AC820" s="479"/>
      <c r="AD820" s="479"/>
      <c r="AE820" s="479"/>
      <c r="AF820" s="479"/>
      <c r="AG820" s="479"/>
      <c r="AH820" s="479"/>
      <c r="AI820" s="479"/>
      <c r="AJ820" s="479"/>
      <c r="AK820" s="479"/>
      <c r="AL820" s="479"/>
      <c r="AM820" s="41"/>
      <c r="AN820" s="41"/>
      <c r="AO820" s="17"/>
      <c r="AP820" s="17"/>
      <c r="AQ820" s="17"/>
      <c r="AR820" s="17"/>
      <c r="AS820" s="17"/>
      <c r="AT820" s="45"/>
      <c r="AU820" s="45"/>
      <c r="AV820" s="45"/>
      <c r="AW820" s="45"/>
      <c r="AX820" s="45"/>
      <c r="AY820" s="45"/>
      <c r="AZ820" s="45"/>
      <c r="BA820" s="45"/>
      <c r="BB820" s="668" t="s">
        <v>774</v>
      </c>
      <c r="BC820" s="311">
        <v>261141</v>
      </c>
      <c r="BD820" s="311">
        <v>301093</v>
      </c>
      <c r="BE820" s="311">
        <v>363200</v>
      </c>
      <c r="BF820" s="311">
        <v>464896</v>
      </c>
      <c r="BG820" s="311">
        <v>517923</v>
      </c>
      <c r="BH820" s="45"/>
      <c r="BI820" s="668" t="s">
        <v>774</v>
      </c>
      <c r="BJ820" s="311">
        <v>230655</v>
      </c>
      <c r="BK820" s="311">
        <v>265943</v>
      </c>
      <c r="BL820" s="311">
        <v>320800</v>
      </c>
      <c r="BM820" s="311">
        <v>410624</v>
      </c>
      <c r="BN820" s="311">
        <v>457461</v>
      </c>
    </row>
    <row r="821" spans="1:66" s="40" customFormat="1" ht="12.75" customHeight="1">
      <c r="A821" s="18"/>
      <c r="B821" s="18"/>
      <c r="C821" s="18"/>
      <c r="D821" s="18"/>
      <c r="E821" s="18"/>
      <c r="F821" s="18"/>
      <c r="G821" s="463"/>
      <c r="H821" s="18"/>
      <c r="I821" s="479"/>
      <c r="J821" s="479"/>
      <c r="K821" s="479"/>
      <c r="L821" s="479"/>
      <c r="M821" s="479"/>
      <c r="N821" s="479"/>
      <c r="O821" s="479"/>
      <c r="P821" s="479"/>
      <c r="Q821" s="479"/>
      <c r="R821" s="479"/>
      <c r="S821" s="479"/>
      <c r="T821" s="479"/>
      <c r="U821" s="479"/>
      <c r="V821" s="479"/>
      <c r="W821" s="479"/>
      <c r="X821" s="479"/>
      <c r="Y821" s="479"/>
      <c r="Z821" s="479"/>
      <c r="AA821" s="479"/>
      <c r="AB821" s="479"/>
      <c r="AC821" s="479"/>
      <c r="AD821" s="479"/>
      <c r="AE821" s="479"/>
      <c r="AF821" s="479"/>
      <c r="AG821" s="479"/>
      <c r="AH821" s="479"/>
      <c r="AI821" s="479"/>
      <c r="AJ821" s="479"/>
      <c r="AK821" s="479"/>
      <c r="AL821" s="479"/>
      <c r="AS821" s="17"/>
      <c r="AT821" s="45"/>
      <c r="AU821" s="45"/>
      <c r="AV821" s="45"/>
      <c r="AW821" s="45"/>
      <c r="AX821" s="45"/>
      <c r="AY821" s="45"/>
      <c r="AZ821" s="45"/>
      <c r="BA821" s="45"/>
      <c r="BB821" s="668" t="s">
        <v>777</v>
      </c>
      <c r="BC821" s="313">
        <v>261141</v>
      </c>
      <c r="BD821" s="313">
        <v>301093</v>
      </c>
      <c r="BE821" s="313">
        <v>363200</v>
      </c>
      <c r="BF821" s="313">
        <v>464896</v>
      </c>
      <c r="BG821" s="313">
        <v>517923</v>
      </c>
      <c r="BH821" s="45"/>
      <c r="BI821" s="668" t="s">
        <v>777</v>
      </c>
      <c r="BJ821" s="313">
        <v>230655</v>
      </c>
      <c r="BK821" s="313">
        <v>265943</v>
      </c>
      <c r="BL821" s="313">
        <v>320800</v>
      </c>
      <c r="BM821" s="313">
        <v>410624</v>
      </c>
      <c r="BN821" s="313">
        <v>457461</v>
      </c>
    </row>
    <row r="822" spans="1:66" s="40" customFormat="1" ht="12.75" customHeight="1">
      <c r="A822" s="479"/>
      <c r="B822" s="479"/>
      <c r="C822" s="39" t="s">
        <v>1340</v>
      </c>
      <c r="D822" s="479"/>
      <c r="E822" s="479"/>
      <c r="F822" s="479"/>
      <c r="G822" s="479"/>
      <c r="H822" s="479"/>
      <c r="I822" s="479"/>
      <c r="J822" s="56" t="s">
        <v>1341</v>
      </c>
      <c r="K822" s="57"/>
      <c r="L822" s="57"/>
      <c r="M822" s="57"/>
      <c r="N822" s="57"/>
      <c r="O822" s="57"/>
      <c r="P822" s="57"/>
      <c r="Q822" s="57"/>
      <c r="R822" s="57"/>
      <c r="S822" s="57"/>
      <c r="T822" s="57"/>
      <c r="U822" s="57"/>
      <c r="V822" s="58"/>
      <c r="W822" s="1125">
        <v>5000</v>
      </c>
      <c r="X822" s="1125"/>
      <c r="Y822" s="1125"/>
      <c r="Z822" s="1125"/>
      <c r="AA822" s="1125"/>
      <c r="AB822" s="1125"/>
      <c r="AC822" s="1125"/>
      <c r="AD822" s="479"/>
      <c r="AE822" s="479"/>
      <c r="AF822" s="479"/>
      <c r="AG822" s="479"/>
      <c r="AH822" s="479"/>
      <c r="AI822" s="479"/>
      <c r="AJ822" s="479"/>
      <c r="AK822" s="479"/>
      <c r="AL822" s="479"/>
      <c r="AS822" s="17"/>
      <c r="AT822" s="45"/>
      <c r="AU822" s="45"/>
      <c r="AV822" s="45"/>
      <c r="AW822" s="45"/>
      <c r="AX822" s="45"/>
      <c r="AY822" s="45"/>
      <c r="AZ822" s="45"/>
      <c r="BA822" s="45"/>
      <c r="BB822" s="668" t="s">
        <v>780</v>
      </c>
      <c r="BC822" s="311">
        <v>261141</v>
      </c>
      <c r="BD822" s="311">
        <v>301093</v>
      </c>
      <c r="BE822" s="311">
        <v>363200</v>
      </c>
      <c r="BF822" s="311">
        <v>464896</v>
      </c>
      <c r="BG822" s="311">
        <v>517923</v>
      </c>
      <c r="BH822" s="45"/>
      <c r="BI822" s="668" t="s">
        <v>780</v>
      </c>
      <c r="BJ822" s="311">
        <v>230655</v>
      </c>
      <c r="BK822" s="311">
        <v>265943</v>
      </c>
      <c r="BL822" s="311">
        <v>320800</v>
      </c>
      <c r="BM822" s="311">
        <v>410624</v>
      </c>
      <c r="BN822" s="311">
        <v>457461</v>
      </c>
    </row>
    <row r="823" spans="1:66" s="40" customFormat="1" ht="12.75" customHeight="1">
      <c r="A823" s="479"/>
      <c r="B823" s="479"/>
      <c r="C823" s="479"/>
      <c r="D823" s="479"/>
      <c r="E823" s="479"/>
      <c r="F823" s="479"/>
      <c r="G823" s="479"/>
      <c r="H823" s="479"/>
      <c r="I823" s="479"/>
      <c r="J823" s="56" t="s">
        <v>1342</v>
      </c>
      <c r="K823" s="57"/>
      <c r="L823" s="57"/>
      <c r="M823" s="57"/>
      <c r="N823" s="57"/>
      <c r="O823" s="57"/>
      <c r="P823" s="57"/>
      <c r="Q823" s="57"/>
      <c r="R823" s="57"/>
      <c r="S823" s="57"/>
      <c r="T823" s="57"/>
      <c r="U823" s="57"/>
      <c r="V823" s="58"/>
      <c r="W823" s="1125">
        <v>7500</v>
      </c>
      <c r="X823" s="1125"/>
      <c r="Y823" s="1125"/>
      <c r="Z823" s="1125"/>
      <c r="AA823" s="1125"/>
      <c r="AB823" s="1125"/>
      <c r="AC823" s="1125"/>
      <c r="AD823" s="479"/>
      <c r="AE823" s="479"/>
      <c r="AF823" s="479"/>
      <c r="AG823" s="479"/>
      <c r="AH823" s="479"/>
      <c r="AI823" s="479"/>
      <c r="AJ823" s="479"/>
      <c r="AK823" s="479"/>
      <c r="AL823" s="479"/>
      <c r="AS823" s="17"/>
      <c r="AT823" s="45"/>
      <c r="AZ823" s="45"/>
      <c r="BA823" s="45"/>
      <c r="BB823" s="668" t="s">
        <v>786</v>
      </c>
      <c r="BC823" s="313">
        <v>261141</v>
      </c>
      <c r="BD823" s="313">
        <v>301093</v>
      </c>
      <c r="BE823" s="313">
        <v>363200</v>
      </c>
      <c r="BF823" s="313">
        <v>464896</v>
      </c>
      <c r="BG823" s="313">
        <v>517923</v>
      </c>
      <c r="BH823" s="45"/>
      <c r="BI823" s="668" t="s">
        <v>786</v>
      </c>
      <c r="BJ823" s="313">
        <v>230655</v>
      </c>
      <c r="BK823" s="313">
        <v>265943</v>
      </c>
      <c r="BL823" s="313">
        <v>320800</v>
      </c>
      <c r="BM823" s="313">
        <v>410624</v>
      </c>
      <c r="BN823" s="313">
        <v>457461</v>
      </c>
    </row>
    <row r="824" spans="1:66" s="40" customFormat="1" ht="12.75" customHeight="1">
      <c r="A824" s="479"/>
      <c r="B824" s="479"/>
      <c r="C824" s="479"/>
      <c r="D824" s="479"/>
      <c r="E824" s="479"/>
      <c r="F824" s="479"/>
      <c r="G824" s="479"/>
      <c r="H824" s="479"/>
      <c r="I824" s="479"/>
      <c r="J824" s="56" t="s">
        <v>1343</v>
      </c>
      <c r="K824" s="57"/>
      <c r="L824" s="57"/>
      <c r="M824" s="57"/>
      <c r="N824" s="57"/>
      <c r="O824" s="57"/>
      <c r="P824" s="57"/>
      <c r="Q824" s="57"/>
      <c r="R824" s="57"/>
      <c r="S824" s="57"/>
      <c r="T824" s="57"/>
      <c r="U824" s="57"/>
      <c r="V824" s="58"/>
      <c r="W824" s="1125">
        <v>26618</v>
      </c>
      <c r="X824" s="1125"/>
      <c r="Y824" s="1125"/>
      <c r="Z824" s="1125"/>
      <c r="AA824" s="1125"/>
      <c r="AB824" s="1125"/>
      <c r="AC824" s="1125"/>
      <c r="AD824" s="479"/>
      <c r="AE824" s="479"/>
      <c r="AF824" s="479"/>
      <c r="AG824" s="479"/>
      <c r="AH824" s="479"/>
      <c r="AI824" s="479"/>
      <c r="AJ824" s="479"/>
      <c r="AK824" s="479"/>
      <c r="AL824" s="479"/>
      <c r="AS824" s="17"/>
      <c r="AT824" s="45"/>
      <c r="AV824" s="1050">
        <f>ROUNDDOWN(AP908*2,2)</f>
        <v>0</v>
      </c>
      <c r="AW824" s="1050"/>
      <c r="AX824" s="1050"/>
      <c r="AY824" s="1050"/>
      <c r="AZ824" s="45"/>
      <c r="BA824" s="45"/>
      <c r="BB824" s="668" t="s">
        <v>792</v>
      </c>
      <c r="BC824" s="311">
        <v>261141</v>
      </c>
      <c r="BD824" s="311">
        <v>301093</v>
      </c>
      <c r="BE824" s="311">
        <v>363200</v>
      </c>
      <c r="BF824" s="311">
        <v>464896</v>
      </c>
      <c r="BG824" s="311">
        <v>517923</v>
      </c>
      <c r="BH824" s="45"/>
      <c r="BI824" s="668" t="s">
        <v>792</v>
      </c>
      <c r="BJ824" s="311">
        <v>230655</v>
      </c>
      <c r="BK824" s="311">
        <v>265943</v>
      </c>
      <c r="BL824" s="311">
        <v>320800</v>
      </c>
      <c r="BM824" s="311">
        <v>410624</v>
      </c>
      <c r="BN824" s="311">
        <v>457461</v>
      </c>
    </row>
    <row r="825" spans="1:66" s="40" customFormat="1" ht="12.75" customHeight="1">
      <c r="A825" s="479"/>
      <c r="B825" s="479"/>
      <c r="C825" s="479"/>
      <c r="D825" s="479"/>
      <c r="E825" s="479"/>
      <c r="F825" s="479"/>
      <c r="G825" s="479"/>
      <c r="H825" s="479"/>
      <c r="I825" s="479"/>
      <c r="J825" s="56" t="s">
        <v>1344</v>
      </c>
      <c r="K825" s="57"/>
      <c r="L825" s="57"/>
      <c r="M825" s="57"/>
      <c r="N825" s="57"/>
      <c r="O825" s="57"/>
      <c r="P825" s="57"/>
      <c r="Q825" s="57"/>
      <c r="R825" s="57"/>
      <c r="S825" s="57"/>
      <c r="T825" s="57"/>
      <c r="U825" s="57"/>
      <c r="V825" s="58"/>
      <c r="W825" s="1125">
        <v>111720</v>
      </c>
      <c r="X825" s="1125"/>
      <c r="Y825" s="1125"/>
      <c r="Z825" s="1125"/>
      <c r="AA825" s="1125"/>
      <c r="AB825" s="1125"/>
      <c r="AC825" s="1125"/>
      <c r="AD825" s="479"/>
      <c r="AE825" s="479"/>
      <c r="AF825" s="479"/>
      <c r="AG825" s="479"/>
      <c r="AH825" s="479"/>
      <c r="AI825" s="479"/>
      <c r="AJ825" s="479"/>
      <c r="AK825" s="479"/>
      <c r="AL825" s="479"/>
      <c r="AM825" s="41"/>
      <c r="AN825" s="41"/>
      <c r="AO825" s="17"/>
      <c r="AP825" s="17"/>
      <c r="AQ825" s="17"/>
      <c r="AR825" s="17"/>
      <c r="AS825" s="17"/>
      <c r="AT825" s="45"/>
      <c r="AU825" s="45"/>
      <c r="AV825" s="45"/>
      <c r="AW825" s="45"/>
      <c r="AX825" s="45"/>
      <c r="AY825" s="45"/>
      <c r="AZ825" s="45"/>
      <c r="BA825" s="45"/>
      <c r="BB825" s="668" t="s">
        <v>797</v>
      </c>
      <c r="BC825" s="313">
        <v>255964</v>
      </c>
      <c r="BD825" s="313">
        <v>295124</v>
      </c>
      <c r="BE825" s="313">
        <v>356000</v>
      </c>
      <c r="BF825" s="313">
        <v>455680</v>
      </c>
      <c r="BG825" s="313">
        <v>507656</v>
      </c>
      <c r="BH825" s="45"/>
      <c r="BI825" s="668" t="s">
        <v>797</v>
      </c>
      <c r="BJ825" s="313">
        <v>230655</v>
      </c>
      <c r="BK825" s="313">
        <v>265943</v>
      </c>
      <c r="BL825" s="313">
        <v>320800</v>
      </c>
      <c r="BM825" s="313">
        <v>410624</v>
      </c>
      <c r="BN825" s="313">
        <v>457461</v>
      </c>
    </row>
    <row r="826" spans="1:66" s="40" customFormat="1" ht="14">
      <c r="A826" s="479"/>
      <c r="B826" s="479"/>
      <c r="C826" s="479"/>
      <c r="D826" s="479"/>
      <c r="E826" s="479"/>
      <c r="F826" s="479"/>
      <c r="G826" s="479"/>
      <c r="H826" s="479"/>
      <c r="I826" s="479"/>
      <c r="J826" s="56" t="s">
        <v>232</v>
      </c>
      <c r="K826" s="57"/>
      <c r="L826" s="57"/>
      <c r="M826" s="1064" t="s">
        <v>1345</v>
      </c>
      <c r="N826" s="1065"/>
      <c r="O826" s="1065"/>
      <c r="P826" s="1065"/>
      <c r="Q826" s="1065"/>
      <c r="R826" s="1065"/>
      <c r="S826" s="1065"/>
      <c r="T826" s="1065"/>
      <c r="U826" s="1065"/>
      <c r="V826" s="1066"/>
      <c r="W826" s="1125">
        <f>46949+12547+21160</f>
        <v>80656</v>
      </c>
      <c r="X826" s="1125"/>
      <c r="Y826" s="1125"/>
      <c r="Z826" s="1125"/>
      <c r="AA826" s="1125"/>
      <c r="AB826" s="1125"/>
      <c r="AC826" s="1125"/>
      <c r="AD826" s="479"/>
      <c r="AE826" s="479"/>
      <c r="AF826" s="479"/>
      <c r="AG826" s="479"/>
      <c r="AH826" s="479"/>
      <c r="AI826" s="479"/>
      <c r="AJ826" s="479"/>
      <c r="AK826" s="479"/>
      <c r="AL826" s="479"/>
      <c r="AM826" s="41">
        <f>IF(AD988&gt;1,0.025,0)</f>
        <v>2.5000000000000001E-2</v>
      </c>
      <c r="AN826" s="41"/>
      <c r="AO826" s="17"/>
      <c r="AP826" s="17"/>
      <c r="AQ826" s="17"/>
      <c r="AR826" s="17"/>
      <c r="AS826" s="17"/>
      <c r="AT826" s="45"/>
      <c r="AU826" s="45"/>
      <c r="AV826" s="45"/>
      <c r="AW826" s="45"/>
      <c r="AX826" s="45"/>
      <c r="AY826" s="45"/>
      <c r="AZ826" s="45"/>
      <c r="BA826" s="45"/>
      <c r="BB826" s="668" t="s">
        <v>800</v>
      </c>
      <c r="BC826" s="311">
        <v>440603</v>
      </c>
      <c r="BD826" s="311">
        <v>508011</v>
      </c>
      <c r="BE826" s="311">
        <v>612800</v>
      </c>
      <c r="BF826" s="311">
        <v>784384</v>
      </c>
      <c r="BG826" s="311">
        <v>873853</v>
      </c>
      <c r="BH826" s="45"/>
      <c r="BI826" s="668" t="s">
        <v>800</v>
      </c>
      <c r="BJ826" s="311">
        <v>390561</v>
      </c>
      <c r="BK826" s="311">
        <v>450313</v>
      </c>
      <c r="BL826" s="311">
        <v>543200</v>
      </c>
      <c r="BM826" s="311">
        <v>695296</v>
      </c>
      <c r="BN826" s="311">
        <v>774603</v>
      </c>
    </row>
    <row r="827" spans="1:66" s="40" customFormat="1" ht="12.75" customHeight="1">
      <c r="A827" s="479"/>
      <c r="B827" s="479"/>
      <c r="C827" s="479"/>
      <c r="D827" s="479"/>
      <c r="E827" s="479"/>
      <c r="F827" s="479"/>
      <c r="G827" s="479"/>
      <c r="H827" s="479"/>
      <c r="I827" s="479"/>
      <c r="J827" s="56"/>
      <c r="K827" s="57"/>
      <c r="L827" s="57"/>
      <c r="M827" s="57"/>
      <c r="N827" s="57"/>
      <c r="O827" s="57"/>
      <c r="P827" s="57"/>
      <c r="Q827" s="57"/>
      <c r="R827" s="57"/>
      <c r="S827" s="57"/>
      <c r="T827" s="57"/>
      <c r="U827" s="57"/>
      <c r="V827" s="850" t="s">
        <v>1346</v>
      </c>
      <c r="W827" s="1109">
        <f>SUM(W822:AC826)</f>
        <v>231494</v>
      </c>
      <c r="X827" s="1110"/>
      <c r="Y827" s="1110"/>
      <c r="Z827" s="1110"/>
      <c r="AA827" s="1110"/>
      <c r="AB827" s="1110"/>
      <c r="AC827" s="1111"/>
      <c r="AD827" s="479"/>
      <c r="AE827" s="479"/>
      <c r="AF827" s="479"/>
      <c r="AG827" s="479"/>
      <c r="AH827" s="479"/>
      <c r="AI827" s="479"/>
      <c r="AJ827" s="479"/>
      <c r="AK827" s="479"/>
      <c r="AL827" s="479"/>
      <c r="AM827" s="41"/>
      <c r="AN827" s="41"/>
      <c r="AO827" s="17"/>
      <c r="AP827" s="17"/>
      <c r="AQ827" s="17"/>
      <c r="AR827" s="17"/>
      <c r="AS827" s="17"/>
      <c r="AT827" s="45"/>
      <c r="AU827" s="45"/>
      <c r="AV827" s="45"/>
      <c r="AW827" s="45"/>
      <c r="AX827" s="45"/>
      <c r="AY827" s="45"/>
      <c r="AZ827" s="45"/>
      <c r="BA827" s="45"/>
      <c r="BB827" s="668" t="s">
        <v>803</v>
      </c>
      <c r="BC827" s="313">
        <v>261141</v>
      </c>
      <c r="BD827" s="313">
        <v>301093</v>
      </c>
      <c r="BE827" s="313">
        <v>363200</v>
      </c>
      <c r="BF827" s="313">
        <v>464896</v>
      </c>
      <c r="BG827" s="313">
        <v>517923</v>
      </c>
      <c r="BH827" s="45"/>
      <c r="BI827" s="668" t="s">
        <v>803</v>
      </c>
      <c r="BJ827" s="313">
        <v>230655</v>
      </c>
      <c r="BK827" s="313">
        <v>265943</v>
      </c>
      <c r="BL827" s="313">
        <v>320800</v>
      </c>
      <c r="BM827" s="313">
        <v>410624</v>
      </c>
      <c r="BN827" s="313">
        <v>457461</v>
      </c>
    </row>
    <row r="828" spans="1:66" s="40" customFormat="1" ht="12.75" customHeight="1">
      <c r="A828" s="479"/>
      <c r="B828" s="479"/>
      <c r="C828" s="479"/>
      <c r="D828" s="479"/>
      <c r="E828" s="479"/>
      <c r="F828" s="479"/>
      <c r="G828" s="479"/>
      <c r="H828" s="479"/>
      <c r="I828" s="479"/>
      <c r="J828" s="479"/>
      <c r="K828" s="479"/>
      <c r="L828" s="479"/>
      <c r="M828" s="479"/>
      <c r="N828" s="479"/>
      <c r="O828" s="479"/>
      <c r="P828" s="479"/>
      <c r="Q828" s="479"/>
      <c r="R828" s="479"/>
      <c r="S828" s="479"/>
      <c r="T828" s="479"/>
      <c r="U828" s="479"/>
      <c r="V828" s="479"/>
      <c r="W828" s="479"/>
      <c r="X828" s="479"/>
      <c r="Y828" s="479"/>
      <c r="Z828" s="479"/>
      <c r="AA828" s="479"/>
      <c r="AB828" s="479"/>
      <c r="AC828" s="479"/>
      <c r="AD828" s="479"/>
      <c r="AE828" s="479"/>
      <c r="AF828" s="479"/>
      <c r="AG828" s="479"/>
      <c r="AH828" s="479"/>
      <c r="AI828" s="479"/>
      <c r="AJ828" s="479"/>
      <c r="AK828" s="479"/>
      <c r="AL828" s="479"/>
      <c r="AM828" s="41"/>
      <c r="AN828" s="41"/>
      <c r="AO828" s="17"/>
      <c r="AP828" s="17"/>
      <c r="AQ828" s="17"/>
      <c r="AR828" s="17"/>
      <c r="AS828" s="17"/>
      <c r="AT828" s="45"/>
      <c r="AU828" s="45"/>
      <c r="AV828" s="45"/>
      <c r="AW828" s="45"/>
      <c r="AX828" s="45"/>
      <c r="AY828" s="45"/>
      <c r="AZ828" s="45"/>
      <c r="BA828" s="45"/>
      <c r="BB828" s="668" t="s">
        <v>807</v>
      </c>
      <c r="BC828" s="311">
        <v>261141</v>
      </c>
      <c r="BD828" s="311">
        <v>301093</v>
      </c>
      <c r="BE828" s="311">
        <v>363200</v>
      </c>
      <c r="BF828" s="311">
        <v>464896</v>
      </c>
      <c r="BG828" s="311">
        <v>517923</v>
      </c>
      <c r="BH828" s="45"/>
      <c r="BI828" s="668" t="s">
        <v>807</v>
      </c>
      <c r="BJ828" s="311">
        <v>230655</v>
      </c>
      <c r="BK828" s="311">
        <v>265943</v>
      </c>
      <c r="BL828" s="311">
        <v>320800</v>
      </c>
      <c r="BM828" s="311">
        <v>410624</v>
      </c>
      <c r="BN828" s="311">
        <v>457461</v>
      </c>
    </row>
    <row r="829" spans="1:66" s="40" customFormat="1" ht="12.75" customHeight="1">
      <c r="A829" s="479"/>
      <c r="B829" s="479"/>
      <c r="C829" s="39" t="s">
        <v>1347</v>
      </c>
      <c r="D829" s="479"/>
      <c r="E829" s="479"/>
      <c r="F829" s="479"/>
      <c r="G829" s="479"/>
      <c r="H829" s="479"/>
      <c r="I829" s="479"/>
      <c r="J829" s="1067" t="s">
        <v>1348</v>
      </c>
      <c r="K829" s="1068"/>
      <c r="L829" s="1068"/>
      <c r="M829" s="1068"/>
      <c r="N829" s="1068"/>
      <c r="O829" s="1068"/>
      <c r="P829" s="1068"/>
      <c r="Q829" s="1068"/>
      <c r="R829" s="1068"/>
      <c r="S829" s="1068"/>
      <c r="T829" s="1068"/>
      <c r="U829" s="1068"/>
      <c r="V829" s="1069"/>
      <c r="W829" s="1042">
        <v>106860</v>
      </c>
      <c r="X829" s="1043"/>
      <c r="Y829" s="1043"/>
      <c r="Z829" s="1043"/>
      <c r="AA829" s="1043"/>
      <c r="AB829" s="1043"/>
      <c r="AC829" s="1044"/>
      <c r="AD829" s="479"/>
      <c r="AE829" s="479"/>
      <c r="AF829" s="479"/>
      <c r="AG829" s="479"/>
      <c r="AH829" s="479"/>
      <c r="AI829" s="479"/>
      <c r="AJ829" s="479"/>
      <c r="AK829" s="479"/>
      <c r="AL829" s="479"/>
      <c r="AM829" s="41">
        <f>IF(AD988&gt;1,0.05,0)</f>
        <v>0.05</v>
      </c>
      <c r="AN829" s="41"/>
      <c r="AO829" s="17"/>
      <c r="AP829" s="17"/>
      <c r="AQ829" s="17"/>
      <c r="AR829" s="17"/>
      <c r="AS829" s="17"/>
      <c r="AT829" s="45"/>
      <c r="AU829" s="45"/>
      <c r="AV829" s="45"/>
      <c r="AW829" s="45"/>
      <c r="AX829" s="45"/>
      <c r="AY829" s="45"/>
      <c r="AZ829" s="45"/>
      <c r="BA829" s="45"/>
      <c r="BB829" s="668" t="s">
        <v>812</v>
      </c>
      <c r="BC829" s="312">
        <v>341669</v>
      </c>
      <c r="BD829" s="312">
        <v>393941</v>
      </c>
      <c r="BE829" s="313">
        <v>475200</v>
      </c>
      <c r="BF829" s="312">
        <v>608256</v>
      </c>
      <c r="BG829" s="312">
        <v>677635</v>
      </c>
      <c r="BH829" s="45"/>
      <c r="BI829" s="668" t="s">
        <v>812</v>
      </c>
      <c r="BJ829" s="312">
        <v>289326</v>
      </c>
      <c r="BK829" s="312">
        <v>333590</v>
      </c>
      <c r="BL829" s="312">
        <v>402400</v>
      </c>
      <c r="BM829" s="312">
        <v>515072</v>
      </c>
      <c r="BN829" s="312">
        <v>573822</v>
      </c>
    </row>
    <row r="830" spans="1:66" s="40" customFormat="1" ht="14">
      <c r="A830" s="479"/>
      <c r="B830" s="479"/>
      <c r="C830" s="479"/>
      <c r="D830" s="479"/>
      <c r="E830" s="479"/>
      <c r="F830" s="479"/>
      <c r="G830" s="479"/>
      <c r="H830" s="479"/>
      <c r="I830" s="479"/>
      <c r="J830" s="479"/>
      <c r="K830" s="479"/>
      <c r="L830" s="479"/>
      <c r="M830" s="479"/>
      <c r="N830" s="479"/>
      <c r="O830" s="479"/>
      <c r="P830" s="479"/>
      <c r="Q830" s="479"/>
      <c r="R830" s="479"/>
      <c r="S830" s="479"/>
      <c r="T830" s="479"/>
      <c r="U830" s="479"/>
      <c r="V830" s="479"/>
      <c r="W830" s="479"/>
      <c r="X830" s="479"/>
      <c r="Y830" s="479"/>
      <c r="Z830" s="479"/>
      <c r="AA830" s="479"/>
      <c r="AB830" s="479"/>
      <c r="AC830" s="479"/>
      <c r="AD830" s="479"/>
      <c r="AE830" s="479"/>
      <c r="AF830" s="479"/>
      <c r="AG830" s="479"/>
      <c r="AH830" s="479"/>
      <c r="AI830" s="479"/>
      <c r="AJ830" s="479"/>
      <c r="AK830" s="479"/>
      <c r="AL830" s="479"/>
      <c r="AM830" s="89"/>
      <c r="AN830" s="89"/>
      <c r="AO830" s="17"/>
      <c r="AP830" s="17"/>
      <c r="AQ830" s="17"/>
      <c r="AR830" s="17"/>
      <c r="AS830" s="17"/>
      <c r="AT830" s="45"/>
      <c r="AU830" s="45"/>
      <c r="AV830" s="45"/>
      <c r="AW830" s="45"/>
      <c r="AX830" s="45"/>
      <c r="AY830" s="45"/>
      <c r="AZ830" s="45"/>
      <c r="BA830" s="45"/>
      <c r="BB830" s="668" t="s">
        <v>816</v>
      </c>
      <c r="BC830" s="311">
        <v>259415</v>
      </c>
      <c r="BD830" s="311">
        <v>299103</v>
      </c>
      <c r="BE830" s="311">
        <v>360800</v>
      </c>
      <c r="BF830" s="311">
        <v>461824</v>
      </c>
      <c r="BG830" s="311">
        <v>514501</v>
      </c>
      <c r="BH830" s="45"/>
      <c r="BI830" s="668" t="s">
        <v>816</v>
      </c>
      <c r="BJ830" s="311">
        <v>231806</v>
      </c>
      <c r="BK830" s="311">
        <v>267270</v>
      </c>
      <c r="BL830" s="311">
        <v>322400</v>
      </c>
      <c r="BM830" s="311">
        <v>412672</v>
      </c>
      <c r="BN830" s="311">
        <v>459742</v>
      </c>
    </row>
    <row r="831" spans="1:66" s="40" customFormat="1" ht="14">
      <c r="A831" s="479"/>
      <c r="B831" s="479"/>
      <c r="C831" s="39" t="s">
        <v>229</v>
      </c>
      <c r="D831" s="479"/>
      <c r="E831" s="479"/>
      <c r="F831" s="479"/>
      <c r="G831" s="479"/>
      <c r="H831" s="479"/>
      <c r="I831" s="479"/>
      <c r="J831" s="56" t="s">
        <v>1349</v>
      </c>
      <c r="K831" s="57"/>
      <c r="L831" s="57"/>
      <c r="M831" s="57"/>
      <c r="N831" s="57"/>
      <c r="O831" s="57"/>
      <c r="P831" s="57"/>
      <c r="Q831" s="57"/>
      <c r="R831" s="57"/>
      <c r="S831" s="57"/>
      <c r="T831" s="57"/>
      <c r="U831" s="57"/>
      <c r="V831" s="58"/>
      <c r="W831" s="1276"/>
      <c r="X831" s="1276"/>
      <c r="Y831" s="1276"/>
      <c r="Z831" s="1276"/>
      <c r="AA831" s="1276"/>
      <c r="AB831" s="1276"/>
      <c r="AC831" s="1276"/>
      <c r="AD831" s="479"/>
      <c r="AE831" s="479"/>
      <c r="AF831" s="479"/>
      <c r="AG831" s="479"/>
      <c r="AH831" s="479"/>
      <c r="AI831" s="479"/>
      <c r="AJ831" s="479"/>
      <c r="AK831" s="479"/>
      <c r="AL831" s="479"/>
      <c r="AM831" s="89"/>
      <c r="AN831" s="89"/>
      <c r="AO831" s="17"/>
      <c r="AP831" s="17"/>
      <c r="AQ831" s="17"/>
      <c r="AR831" s="17"/>
      <c r="AS831" s="17"/>
      <c r="AT831" s="1049"/>
      <c r="AU831" s="1049"/>
      <c r="AV831" s="1049"/>
      <c r="AW831" s="1049"/>
      <c r="AX831" s="1049"/>
      <c r="AY831" s="1049"/>
      <c r="AZ831" s="45"/>
      <c r="BA831" s="45"/>
      <c r="BB831" s="668" t="s">
        <v>820</v>
      </c>
      <c r="BC831" s="312">
        <v>319811</v>
      </c>
      <c r="BD831" s="312">
        <v>368739</v>
      </c>
      <c r="BE831" s="312">
        <v>444800</v>
      </c>
      <c r="BF831" s="312">
        <v>569344</v>
      </c>
      <c r="BG831" s="312">
        <v>634285</v>
      </c>
      <c r="BH831" s="45"/>
      <c r="BI831" s="668" t="s">
        <v>820</v>
      </c>
      <c r="BJ831" s="312">
        <v>267468</v>
      </c>
      <c r="BK831" s="312">
        <v>308388</v>
      </c>
      <c r="BL831" s="312">
        <v>372000</v>
      </c>
      <c r="BM831" s="312">
        <v>476160</v>
      </c>
      <c r="BN831" s="312">
        <v>530472</v>
      </c>
    </row>
    <row r="832" spans="1:66" s="40" customFormat="1" ht="14">
      <c r="A832" s="479"/>
      <c r="B832" s="479"/>
      <c r="C832" s="479"/>
      <c r="D832" s="479"/>
      <c r="E832" s="479"/>
      <c r="F832" s="479"/>
      <c r="G832" s="479"/>
      <c r="H832" s="479"/>
      <c r="I832" s="479"/>
      <c r="J832" s="56" t="s">
        <v>1350</v>
      </c>
      <c r="K832" s="57"/>
      <c r="L832" s="57"/>
      <c r="M832" s="57"/>
      <c r="N832" s="57"/>
      <c r="O832" s="57"/>
      <c r="P832" s="57"/>
      <c r="Q832" s="57"/>
      <c r="R832" s="57"/>
      <c r="S832" s="57"/>
      <c r="T832" s="57"/>
      <c r="U832" s="57"/>
      <c r="V832" s="58"/>
      <c r="W832" s="1276">
        <v>36168</v>
      </c>
      <c r="X832" s="1276"/>
      <c r="Y832" s="1276"/>
      <c r="Z832" s="1276"/>
      <c r="AA832" s="1276"/>
      <c r="AB832" s="1276"/>
      <c r="AC832" s="1276"/>
      <c r="AD832" s="479"/>
      <c r="AE832" s="479"/>
      <c r="AF832" s="479"/>
      <c r="AG832" s="479"/>
      <c r="AH832" s="479"/>
      <c r="AI832" s="479"/>
      <c r="AJ832" s="479"/>
      <c r="AK832" s="479"/>
      <c r="AL832" s="479"/>
      <c r="AM832" s="89"/>
      <c r="AN832" s="89"/>
      <c r="AO832" s="17"/>
      <c r="AP832" s="17"/>
      <c r="AQ832" s="17"/>
      <c r="AR832" s="17"/>
      <c r="AS832" s="17"/>
      <c r="AT832" s="856"/>
      <c r="AU832" s="856"/>
      <c r="AV832" s="856"/>
      <c r="AW832" s="856"/>
      <c r="AX832" s="856"/>
      <c r="AY832" s="856"/>
      <c r="AZ832" s="45"/>
      <c r="BA832" s="45"/>
      <c r="BB832" s="668" t="s">
        <v>825</v>
      </c>
      <c r="BC832" s="311">
        <v>261141</v>
      </c>
      <c r="BD832" s="311">
        <v>301093</v>
      </c>
      <c r="BE832" s="311">
        <v>363200</v>
      </c>
      <c r="BF832" s="311">
        <v>464896</v>
      </c>
      <c r="BG832" s="311">
        <v>517923</v>
      </c>
      <c r="BH832" s="45"/>
      <c r="BI832" s="668" t="s">
        <v>825</v>
      </c>
      <c r="BJ832" s="311">
        <v>230655</v>
      </c>
      <c r="BK832" s="311">
        <v>265943</v>
      </c>
      <c r="BL832" s="311">
        <v>320800</v>
      </c>
      <c r="BM832" s="311">
        <v>410624</v>
      </c>
      <c r="BN832" s="311">
        <v>457461</v>
      </c>
    </row>
    <row r="833" spans="1:96" s="40" customFormat="1" ht="14">
      <c r="A833" s="479"/>
      <c r="B833" s="479"/>
      <c r="C833" s="479"/>
      <c r="D833" s="479"/>
      <c r="E833" s="479"/>
      <c r="F833" s="479"/>
      <c r="G833" s="479"/>
      <c r="H833" s="479"/>
      <c r="I833" s="479"/>
      <c r="J833" s="56" t="s">
        <v>1332</v>
      </c>
      <c r="K833" s="57"/>
      <c r="L833" s="57"/>
      <c r="M833" s="57"/>
      <c r="N833" s="57"/>
      <c r="O833" s="57"/>
      <c r="P833" s="57"/>
      <c r="Q833" s="57"/>
      <c r="R833" s="57"/>
      <c r="S833" s="57"/>
      <c r="T833" s="57"/>
      <c r="U833" s="57"/>
      <c r="V833" s="58"/>
      <c r="W833" s="1276">
        <v>59184</v>
      </c>
      <c r="X833" s="1276"/>
      <c r="Y833" s="1276"/>
      <c r="Z833" s="1276"/>
      <c r="AA833" s="1276"/>
      <c r="AB833" s="1276"/>
      <c r="AC833" s="1276"/>
      <c r="AD833" s="479"/>
      <c r="AE833" s="479"/>
      <c r="AF833" s="479"/>
      <c r="AG833" s="479"/>
      <c r="AH833" s="479"/>
      <c r="AI833" s="479"/>
      <c r="AJ833" s="479"/>
      <c r="AK833" s="479"/>
      <c r="AL833" s="479"/>
      <c r="AM833" s="89"/>
      <c r="AN833" s="89"/>
      <c r="AO833" s="17"/>
      <c r="AP833" s="17"/>
      <c r="AQ833" s="17"/>
      <c r="AR833" s="17"/>
      <c r="AS833" s="17"/>
      <c r="AT833" s="856"/>
      <c r="AU833" s="856"/>
      <c r="AV833" s="856"/>
      <c r="AW833" s="856"/>
      <c r="AX833" s="856"/>
      <c r="AY833" s="856"/>
      <c r="AZ833" s="45"/>
      <c r="BA833" s="45"/>
      <c r="BB833" s="668" t="s">
        <v>828</v>
      </c>
      <c r="BC833" s="313">
        <v>281848</v>
      </c>
      <c r="BD833" s="313">
        <v>324968</v>
      </c>
      <c r="BE833" s="313">
        <v>392000</v>
      </c>
      <c r="BF833" s="313">
        <v>501760</v>
      </c>
      <c r="BG833" s="313">
        <v>558992</v>
      </c>
      <c r="BH833" s="45"/>
      <c r="BI833" s="668" t="s">
        <v>828</v>
      </c>
      <c r="BJ833" s="313">
        <v>238708</v>
      </c>
      <c r="BK833" s="313">
        <v>275228</v>
      </c>
      <c r="BL833" s="313">
        <v>332000</v>
      </c>
      <c r="BM833" s="313">
        <v>424960</v>
      </c>
      <c r="BN833" s="313">
        <v>473432</v>
      </c>
    </row>
    <row r="834" spans="1:96" s="40" customFormat="1" ht="12.75" customHeight="1">
      <c r="A834" s="479"/>
      <c r="B834" s="479"/>
      <c r="C834" s="479"/>
      <c r="D834" s="479"/>
      <c r="E834" s="479"/>
      <c r="F834" s="479"/>
      <c r="G834" s="479"/>
      <c r="H834" s="479"/>
      <c r="I834" s="479"/>
      <c r="J834" s="713" t="s">
        <v>1351</v>
      </c>
      <c r="K834" s="57"/>
      <c r="L834" s="57"/>
      <c r="M834" s="57"/>
      <c r="N834" s="57"/>
      <c r="O834" s="57"/>
      <c r="P834" s="57"/>
      <c r="Q834" s="57"/>
      <c r="R834" s="57"/>
      <c r="S834" s="57"/>
      <c r="T834" s="57"/>
      <c r="U834" s="57"/>
      <c r="V834" s="58"/>
      <c r="W834" s="1276">
        <v>167688</v>
      </c>
      <c r="X834" s="1276"/>
      <c r="Y834" s="1276"/>
      <c r="Z834" s="1276"/>
      <c r="AA834" s="1276"/>
      <c r="AB834" s="1276"/>
      <c r="AC834" s="1276"/>
      <c r="AD834" s="479"/>
      <c r="AE834" s="479"/>
      <c r="AF834" s="479"/>
      <c r="AG834" s="479"/>
      <c r="AH834" s="479"/>
      <c r="AI834" s="479"/>
      <c r="AJ834" s="479"/>
      <c r="AK834" s="479"/>
      <c r="AL834" s="479"/>
      <c r="AM834" s="1301">
        <f>SUM(AM801:AM829)</f>
        <v>7.5000000000000011E-2</v>
      </c>
      <c r="AN834" s="1301"/>
      <c r="AO834" s="17"/>
      <c r="AP834" s="17"/>
      <c r="AQ834" s="17"/>
      <c r="BB834" s="668" t="s">
        <v>833</v>
      </c>
      <c r="BC834" s="311">
        <v>261141</v>
      </c>
      <c r="BD834" s="311">
        <v>301093</v>
      </c>
      <c r="BE834" s="311">
        <v>363200</v>
      </c>
      <c r="BF834" s="311">
        <v>464896</v>
      </c>
      <c r="BG834" s="311">
        <v>517923</v>
      </c>
      <c r="BH834" s="45"/>
      <c r="BI834" s="668" t="s">
        <v>833</v>
      </c>
      <c r="BJ834" s="311">
        <v>230655</v>
      </c>
      <c r="BK834" s="311">
        <v>265943</v>
      </c>
      <c r="BL834" s="311">
        <v>320800</v>
      </c>
      <c r="BM834" s="311">
        <v>410624</v>
      </c>
      <c r="BN834" s="311">
        <v>457461</v>
      </c>
    </row>
    <row r="835" spans="1:96" s="40" customFormat="1" ht="14">
      <c r="A835" s="479"/>
      <c r="B835" s="479"/>
      <c r="C835" s="479"/>
      <c r="D835" s="479"/>
      <c r="E835" s="479"/>
      <c r="F835" s="479"/>
      <c r="G835" s="479"/>
      <c r="H835" s="479"/>
      <c r="I835" s="479"/>
      <c r="J835" s="72"/>
      <c r="K835" s="60"/>
      <c r="L835" s="60"/>
      <c r="M835" s="60"/>
      <c r="N835" s="60"/>
      <c r="O835" s="60"/>
      <c r="P835" s="60"/>
      <c r="Q835" s="60"/>
      <c r="R835" s="60"/>
      <c r="S835" s="60"/>
      <c r="T835" s="60"/>
      <c r="U835" s="60"/>
      <c r="V835" s="850" t="s">
        <v>1352</v>
      </c>
      <c r="W835" s="1299">
        <f>SUM(W831:AC834)</f>
        <v>263040</v>
      </c>
      <c r="X835" s="1299"/>
      <c r="Y835" s="1299"/>
      <c r="Z835" s="1299"/>
      <c r="AA835" s="1299"/>
      <c r="AB835" s="1299"/>
      <c r="AC835" s="1299"/>
      <c r="AD835" s="479"/>
      <c r="AE835" s="479"/>
      <c r="AF835" s="479"/>
      <c r="AG835" s="479"/>
      <c r="AH835" s="479"/>
      <c r="AI835" s="479"/>
      <c r="AJ835" s="479"/>
      <c r="AK835" s="479"/>
      <c r="AL835" s="479"/>
      <c r="AM835" s="41"/>
      <c r="AN835" s="41"/>
      <c r="AO835" s="17"/>
      <c r="AP835" s="17"/>
      <c r="AQ835" s="17"/>
      <c r="BB835" s="668" t="s">
        <v>837</v>
      </c>
      <c r="BC835" s="313">
        <v>261141</v>
      </c>
      <c r="BD835" s="313">
        <v>301093</v>
      </c>
      <c r="BE835" s="313">
        <v>363200</v>
      </c>
      <c r="BF835" s="313">
        <v>464896</v>
      </c>
      <c r="BG835" s="313">
        <v>517923</v>
      </c>
      <c r="BH835" s="45"/>
      <c r="BI835" s="668" t="s">
        <v>837</v>
      </c>
      <c r="BJ835" s="313">
        <v>230655</v>
      </c>
      <c r="BK835" s="313">
        <v>265943</v>
      </c>
      <c r="BL835" s="313">
        <v>320800</v>
      </c>
      <c r="BM835" s="313">
        <v>410624</v>
      </c>
      <c r="BN835" s="313">
        <v>457461</v>
      </c>
    </row>
    <row r="836" spans="1:96" s="40" customFormat="1" ht="12.75" customHeight="1">
      <c r="A836" s="479"/>
      <c r="B836" s="479"/>
      <c r="C836" s="479"/>
      <c r="D836" s="479"/>
      <c r="E836" s="479"/>
      <c r="F836" s="479"/>
      <c r="G836" s="479"/>
      <c r="H836" s="479"/>
      <c r="I836" s="479"/>
      <c r="J836" s="479"/>
      <c r="K836" s="479"/>
      <c r="L836" s="479"/>
      <c r="M836" s="479"/>
      <c r="N836" s="479"/>
      <c r="O836" s="479"/>
      <c r="P836" s="479"/>
      <c r="Q836" s="479"/>
      <c r="R836" s="479"/>
      <c r="S836" s="479"/>
      <c r="T836" s="479"/>
      <c r="U836" s="479"/>
      <c r="V836" s="479"/>
      <c r="W836" s="479"/>
      <c r="X836" s="479"/>
      <c r="Y836" s="479"/>
      <c r="Z836" s="479"/>
      <c r="AA836" s="479"/>
      <c r="AB836" s="479"/>
      <c r="AC836" s="479"/>
      <c r="AD836" s="479"/>
      <c r="AE836" s="479"/>
      <c r="AF836" s="479"/>
      <c r="AG836" s="479"/>
      <c r="AH836" s="479"/>
      <c r="AI836" s="479"/>
      <c r="AJ836" s="479"/>
      <c r="AK836" s="479"/>
      <c r="AL836" s="479"/>
      <c r="AM836" s="41"/>
      <c r="AN836" s="41"/>
      <c r="AO836" s="17"/>
      <c r="AP836" s="17"/>
      <c r="AQ836" s="17"/>
      <c r="AR836" s="17"/>
      <c r="AS836" s="17"/>
      <c r="AT836" s="45"/>
      <c r="AU836" s="45"/>
      <c r="AV836" s="45"/>
      <c r="AW836" s="45"/>
      <c r="AX836" s="45"/>
      <c r="AY836" s="45"/>
      <c r="AZ836" s="45"/>
      <c r="BA836" s="45"/>
      <c r="BB836" s="668" t="s">
        <v>842</v>
      </c>
      <c r="BC836" s="311">
        <v>293352</v>
      </c>
      <c r="BD836" s="311">
        <v>338232</v>
      </c>
      <c r="BE836" s="311">
        <v>408000</v>
      </c>
      <c r="BF836" s="311">
        <v>522240</v>
      </c>
      <c r="BG836" s="311">
        <v>581808</v>
      </c>
      <c r="BH836" s="45"/>
      <c r="BI836" s="668" t="s">
        <v>842</v>
      </c>
      <c r="BJ836" s="311">
        <v>253663</v>
      </c>
      <c r="BK836" s="311">
        <v>292471</v>
      </c>
      <c r="BL836" s="311">
        <v>352800</v>
      </c>
      <c r="BM836" s="311">
        <v>451584</v>
      </c>
      <c r="BN836" s="311">
        <v>503093</v>
      </c>
    </row>
    <row r="837" spans="1:96" ht="12.75" customHeight="1">
      <c r="A837" s="479"/>
      <c r="B837" s="479"/>
      <c r="C837" s="39" t="s">
        <v>1353</v>
      </c>
      <c r="D837" s="479"/>
      <c r="E837" s="479"/>
      <c r="F837" s="479"/>
      <c r="G837" s="479"/>
      <c r="H837" s="479"/>
      <c r="I837" s="479"/>
      <c r="J837" s="56" t="s">
        <v>1354</v>
      </c>
      <c r="K837" s="57"/>
      <c r="L837" s="57"/>
      <c r="M837" s="57"/>
      <c r="N837" s="57"/>
      <c r="O837" s="57"/>
      <c r="P837" s="57"/>
      <c r="Q837" s="57"/>
      <c r="R837" s="57"/>
      <c r="S837" s="57"/>
      <c r="T837" s="57"/>
      <c r="U837" s="57"/>
      <c r="V837" s="58"/>
      <c r="W837" s="1277">
        <v>150700</v>
      </c>
      <c r="X837" s="1278"/>
      <c r="Y837" s="1278"/>
      <c r="Z837" s="1278"/>
      <c r="AA837" s="1278"/>
      <c r="AB837" s="1278"/>
      <c r="AC837" s="1279"/>
      <c r="AD837" s="479"/>
      <c r="AE837" s="479"/>
      <c r="AF837" s="479"/>
      <c r="AG837" s="479"/>
      <c r="AH837" s="479"/>
      <c r="AI837" s="479"/>
      <c r="AJ837" s="479"/>
      <c r="AK837" s="479"/>
      <c r="AL837" s="479"/>
      <c r="AM837" s="46"/>
      <c r="AN837" s="46"/>
      <c r="AO837" s="46"/>
      <c r="AP837" s="46"/>
      <c r="AQ837" s="46"/>
      <c r="AR837" s="46"/>
      <c r="AS837" s="46"/>
      <c r="AT837" s="46"/>
      <c r="AU837" s="46"/>
      <c r="AV837" s="46"/>
      <c r="AW837" s="46"/>
      <c r="AX837" s="46"/>
      <c r="AY837" s="46"/>
      <c r="AZ837" s="46"/>
      <c r="BA837" s="46"/>
      <c r="BB837" s="668" t="s">
        <v>845</v>
      </c>
      <c r="BC837" s="313">
        <v>312334</v>
      </c>
      <c r="BD837" s="313">
        <v>360118</v>
      </c>
      <c r="BE837" s="313">
        <v>434400</v>
      </c>
      <c r="BF837" s="313">
        <v>556032</v>
      </c>
      <c r="BG837" s="313">
        <v>619454</v>
      </c>
      <c r="BH837" s="45"/>
      <c r="BI837" s="668" t="s">
        <v>845</v>
      </c>
      <c r="BJ837" s="313">
        <v>268043</v>
      </c>
      <c r="BK837" s="313">
        <v>309051</v>
      </c>
      <c r="BL837" s="313">
        <v>372800</v>
      </c>
      <c r="BM837" s="313">
        <v>477184</v>
      </c>
      <c r="BN837" s="313">
        <v>531613</v>
      </c>
      <c r="BO837" s="46"/>
      <c r="BP837" s="46"/>
      <c r="BQ837" s="46"/>
      <c r="BR837" s="46"/>
      <c r="BS837" s="46"/>
      <c r="BT837" s="46"/>
      <c r="BU837" s="46"/>
      <c r="BV837" s="46"/>
      <c r="BW837" s="46"/>
      <c r="BX837" s="46"/>
      <c r="BY837" s="46"/>
      <c r="BZ837" s="46"/>
      <c r="CA837" s="46"/>
      <c r="CB837" s="46"/>
      <c r="CC837" s="46"/>
      <c r="CD837" s="46"/>
      <c r="CE837" s="46"/>
      <c r="CF837" s="46"/>
      <c r="CG837" s="46"/>
      <c r="CH837" s="46"/>
      <c r="CI837" s="46"/>
      <c r="CJ837" s="46"/>
      <c r="CK837" s="46"/>
      <c r="CL837" s="46"/>
      <c r="CM837" s="46"/>
      <c r="CN837" s="46"/>
      <c r="CO837" s="46"/>
      <c r="CP837" s="46"/>
      <c r="CQ837" s="46"/>
      <c r="CR837" s="46"/>
    </row>
    <row r="838" spans="1:96" ht="12.75" customHeight="1">
      <c r="A838" s="479"/>
      <c r="B838" s="479"/>
      <c r="C838" s="39" t="s">
        <v>1355</v>
      </c>
      <c r="D838" s="479"/>
      <c r="E838" s="479"/>
      <c r="F838" s="479"/>
      <c r="G838" s="479"/>
      <c r="H838" s="479"/>
      <c r="I838" s="479"/>
      <c r="J838" s="56" t="s">
        <v>1356</v>
      </c>
      <c r="K838" s="57"/>
      <c r="L838" s="57"/>
      <c r="M838" s="57"/>
      <c r="N838" s="57"/>
      <c r="O838" s="57"/>
      <c r="P838" s="57"/>
      <c r="Q838" s="57"/>
      <c r="R838" s="57"/>
      <c r="S838" s="57"/>
      <c r="T838" s="57"/>
      <c r="U838" s="57"/>
      <c r="V838" s="58"/>
      <c r="W838" s="1277">
        <v>93600</v>
      </c>
      <c r="X838" s="1278"/>
      <c r="Y838" s="1278"/>
      <c r="Z838" s="1278"/>
      <c r="AA838" s="1278"/>
      <c r="AB838" s="1278"/>
      <c r="AC838" s="1279"/>
      <c r="AD838" s="479"/>
      <c r="AE838" s="479"/>
      <c r="AF838" s="479"/>
      <c r="AG838" s="479"/>
      <c r="AH838" s="479"/>
      <c r="AI838" s="479"/>
      <c r="AJ838" s="479"/>
      <c r="AK838" s="479"/>
      <c r="AL838" s="479"/>
      <c r="AM838" s="46"/>
      <c r="AN838" s="46"/>
      <c r="AO838" s="46"/>
      <c r="AP838" s="46"/>
      <c r="AQ838" s="46"/>
      <c r="AR838" s="46"/>
      <c r="AS838" s="46"/>
      <c r="AT838" s="46"/>
      <c r="AU838" s="46"/>
      <c r="AV838" s="46"/>
      <c r="AW838" s="46"/>
      <c r="AX838" s="46"/>
      <c r="AY838" s="46"/>
      <c r="AZ838" s="46"/>
      <c r="BA838" s="46"/>
      <c r="BB838" s="668" t="s">
        <v>850</v>
      </c>
      <c r="BC838" s="311">
        <v>261141</v>
      </c>
      <c r="BD838" s="311">
        <v>301093</v>
      </c>
      <c r="BE838" s="311">
        <v>363200</v>
      </c>
      <c r="BF838" s="311">
        <v>464896</v>
      </c>
      <c r="BG838" s="311">
        <v>517923</v>
      </c>
      <c r="BH838" s="45"/>
      <c r="BI838" s="668" t="s">
        <v>850</v>
      </c>
      <c r="BJ838" s="311">
        <v>230655</v>
      </c>
      <c r="BK838" s="311">
        <v>265943</v>
      </c>
      <c r="BL838" s="311">
        <v>320800</v>
      </c>
      <c r="BM838" s="311">
        <v>410624</v>
      </c>
      <c r="BN838" s="311">
        <v>457461</v>
      </c>
      <c r="BO838" s="46"/>
      <c r="BP838" s="46"/>
      <c r="BQ838" s="46"/>
      <c r="BR838" s="46"/>
      <c r="BS838" s="46"/>
      <c r="BT838" s="46"/>
      <c r="BU838" s="46"/>
      <c r="BV838" s="46"/>
      <c r="BW838" s="46"/>
      <c r="BX838" s="46"/>
      <c r="BY838" s="46"/>
      <c r="BZ838" s="46"/>
      <c r="CA838" s="46"/>
      <c r="CB838" s="46"/>
      <c r="CC838" s="46"/>
      <c r="CD838" s="46"/>
      <c r="CE838" s="46"/>
      <c r="CF838" s="46"/>
      <c r="CG838" s="46"/>
      <c r="CH838" s="46"/>
      <c r="CI838" s="46"/>
      <c r="CJ838" s="46"/>
      <c r="CK838" s="46"/>
      <c r="CL838" s="46"/>
      <c r="CM838" s="46"/>
      <c r="CN838" s="46"/>
      <c r="CO838" s="46"/>
      <c r="CP838" s="46"/>
      <c r="CQ838" s="46"/>
      <c r="CR838" s="46"/>
    </row>
    <row r="839" spans="1:96" ht="12.75" customHeight="1">
      <c r="A839" s="479"/>
      <c r="B839" s="479"/>
      <c r="C839" s="479"/>
      <c r="D839" s="479"/>
      <c r="E839" s="479"/>
      <c r="F839" s="479"/>
      <c r="G839" s="479"/>
      <c r="H839" s="479"/>
      <c r="I839" s="479"/>
      <c r="J839" s="56" t="s">
        <v>232</v>
      </c>
      <c r="K839" s="57"/>
      <c r="L839" s="57"/>
      <c r="M839" s="1064" t="s">
        <v>1357</v>
      </c>
      <c r="N839" s="1065"/>
      <c r="O839" s="1065"/>
      <c r="P839" s="1065"/>
      <c r="Q839" s="1065"/>
      <c r="R839" s="1065"/>
      <c r="S839" s="1065"/>
      <c r="T839" s="1065"/>
      <c r="U839" s="1065"/>
      <c r="V839" s="1066"/>
      <c r="W839" s="1277">
        <v>140466</v>
      </c>
      <c r="X839" s="1278"/>
      <c r="Y839" s="1278"/>
      <c r="Z839" s="1278"/>
      <c r="AA839" s="1278"/>
      <c r="AB839" s="1278"/>
      <c r="AC839" s="1279"/>
      <c r="AD839" s="479"/>
      <c r="AE839" s="479"/>
      <c r="AF839" s="479"/>
      <c r="AG839" s="479"/>
      <c r="AH839" s="479"/>
      <c r="AI839" s="479"/>
      <c r="AJ839" s="479"/>
      <c r="AK839" s="479"/>
      <c r="AL839" s="479"/>
      <c r="AM839" s="46"/>
      <c r="AN839" s="46"/>
      <c r="AO839" s="46"/>
      <c r="AP839" s="46"/>
      <c r="AQ839" s="46"/>
      <c r="AR839" s="46"/>
      <c r="AS839" s="46"/>
      <c r="AT839" s="46"/>
      <c r="AU839" s="46"/>
      <c r="AV839" s="46"/>
      <c r="AW839" s="46"/>
      <c r="AX839" s="46"/>
      <c r="AY839" s="46"/>
      <c r="AZ839" s="46"/>
      <c r="BA839" s="46"/>
      <c r="BB839" s="668" t="s">
        <v>854</v>
      </c>
      <c r="BC839" s="313">
        <v>261141</v>
      </c>
      <c r="BD839" s="313">
        <v>301093</v>
      </c>
      <c r="BE839" s="313">
        <v>363200</v>
      </c>
      <c r="BF839" s="313">
        <v>464896</v>
      </c>
      <c r="BG839" s="313">
        <v>517923</v>
      </c>
      <c r="BH839" s="45"/>
      <c r="BI839" s="668" t="s">
        <v>854</v>
      </c>
      <c r="BJ839" s="313">
        <v>230655</v>
      </c>
      <c r="BK839" s="313">
        <v>265943</v>
      </c>
      <c r="BL839" s="313">
        <v>320800</v>
      </c>
      <c r="BM839" s="313">
        <v>410624</v>
      </c>
      <c r="BN839" s="313">
        <v>457461</v>
      </c>
      <c r="BO839" s="46"/>
      <c r="BP839" s="46"/>
      <c r="BQ839" s="46"/>
      <c r="BR839" s="46"/>
      <c r="BS839" s="46"/>
      <c r="BT839" s="46"/>
      <c r="BU839" s="46"/>
      <c r="BV839" s="46"/>
      <c r="BW839" s="46"/>
      <c r="BX839" s="46"/>
      <c r="BY839" s="46"/>
      <c r="BZ839" s="46"/>
      <c r="CA839" s="46"/>
      <c r="CB839" s="46"/>
      <c r="CC839" s="46"/>
      <c r="CD839" s="46"/>
      <c r="CE839" s="46"/>
      <c r="CF839" s="46"/>
      <c r="CG839" s="46"/>
      <c r="CH839" s="46"/>
      <c r="CI839" s="46"/>
      <c r="CJ839" s="46"/>
      <c r="CK839" s="46"/>
      <c r="CL839" s="46"/>
      <c r="CM839" s="46"/>
      <c r="CN839" s="46"/>
      <c r="CO839" s="46"/>
      <c r="CP839" s="46"/>
      <c r="CQ839" s="46"/>
      <c r="CR839" s="46"/>
    </row>
    <row r="840" spans="1:96" ht="12.75" customHeight="1">
      <c r="A840" s="479"/>
      <c r="B840" s="479"/>
      <c r="C840" s="479"/>
      <c r="D840" s="479"/>
      <c r="E840" s="479"/>
      <c r="F840" s="479"/>
      <c r="G840" s="479"/>
      <c r="H840" s="479"/>
      <c r="I840" s="479"/>
      <c r="J840" s="56"/>
      <c r="K840" s="57"/>
      <c r="L840" s="57"/>
      <c r="M840" s="57"/>
      <c r="N840" s="57"/>
      <c r="O840" s="57"/>
      <c r="P840" s="57"/>
      <c r="Q840" s="57"/>
      <c r="R840" s="57"/>
      <c r="S840" s="57"/>
      <c r="T840" s="57"/>
      <c r="U840" s="57"/>
      <c r="V840" s="850" t="s">
        <v>1358</v>
      </c>
      <c r="W840" s="1283">
        <f>SUM(W837:AC839)</f>
        <v>384766</v>
      </c>
      <c r="X840" s="1284"/>
      <c r="Y840" s="1284"/>
      <c r="Z840" s="1284"/>
      <c r="AA840" s="1284"/>
      <c r="AB840" s="1284"/>
      <c r="AC840" s="1285"/>
      <c r="AD840" s="479"/>
      <c r="AE840" s="479"/>
      <c r="AF840" s="479"/>
      <c r="AG840" s="479"/>
      <c r="AH840" s="479"/>
      <c r="AI840" s="479"/>
      <c r="AJ840" s="479"/>
      <c r="AK840" s="479"/>
      <c r="AL840" s="479"/>
      <c r="AM840" s="46"/>
      <c r="AN840" s="46"/>
      <c r="AO840" s="46"/>
      <c r="AP840" s="46"/>
      <c r="AQ840" s="46"/>
      <c r="AR840" s="46"/>
      <c r="AS840" s="46"/>
      <c r="AT840" s="46"/>
      <c r="AU840" s="46"/>
      <c r="AV840" s="46"/>
      <c r="AW840" s="46"/>
      <c r="AX840" s="46"/>
      <c r="AY840" s="46"/>
      <c r="AZ840" s="46"/>
      <c r="BA840" s="46"/>
      <c r="BB840" s="668" t="s">
        <v>857</v>
      </c>
      <c r="BC840" s="311">
        <v>261141</v>
      </c>
      <c r="BD840" s="311">
        <v>301093</v>
      </c>
      <c r="BE840" s="311">
        <v>363200</v>
      </c>
      <c r="BF840" s="311">
        <v>464896</v>
      </c>
      <c r="BG840" s="311">
        <v>517923</v>
      </c>
      <c r="BH840" s="45"/>
      <c r="BI840" s="668" t="s">
        <v>857</v>
      </c>
      <c r="BJ840" s="311">
        <v>230655</v>
      </c>
      <c r="BK840" s="311">
        <v>265943</v>
      </c>
      <c r="BL840" s="311">
        <v>320800</v>
      </c>
      <c r="BM840" s="311">
        <v>410624</v>
      </c>
      <c r="BN840" s="311">
        <v>457461</v>
      </c>
      <c r="BO840" s="46"/>
      <c r="BP840" s="46"/>
      <c r="BQ840" s="46"/>
      <c r="BR840" s="46"/>
      <c r="BS840" s="46"/>
      <c r="BT840" s="46"/>
      <c r="BU840" s="46"/>
      <c r="BV840" s="46"/>
      <c r="BW840" s="46"/>
      <c r="BX840" s="46"/>
      <c r="BY840" s="46"/>
      <c r="BZ840" s="46"/>
      <c r="CA840" s="46"/>
      <c r="CB840" s="46"/>
      <c r="CC840" s="46"/>
      <c r="CD840" s="46"/>
      <c r="CE840" s="46"/>
      <c r="CF840" s="46"/>
      <c r="CG840" s="46"/>
      <c r="CH840" s="46"/>
      <c r="CI840" s="46"/>
      <c r="CJ840" s="46"/>
      <c r="CK840" s="46"/>
      <c r="CL840" s="46"/>
      <c r="CM840" s="46"/>
      <c r="CN840" s="46"/>
      <c r="CO840" s="46"/>
      <c r="CP840" s="46"/>
      <c r="CQ840" s="46"/>
      <c r="CR840" s="46"/>
    </row>
    <row r="841" spans="1:96" ht="12.75" customHeight="1">
      <c r="A841" s="479"/>
      <c r="B841" s="479"/>
      <c r="C841" s="479"/>
      <c r="D841" s="479"/>
      <c r="E841" s="479"/>
      <c r="F841" s="479"/>
      <c r="G841" s="479"/>
      <c r="H841" s="479"/>
      <c r="I841" s="479"/>
      <c r="J841" s="56"/>
      <c r="K841" s="57"/>
      <c r="L841" s="57"/>
      <c r="M841" s="57"/>
      <c r="N841" s="57"/>
      <c r="O841" s="57"/>
      <c r="P841" s="57"/>
      <c r="Q841" s="57"/>
      <c r="R841" s="57"/>
      <c r="S841" s="57"/>
      <c r="T841" s="57"/>
      <c r="U841" s="57"/>
      <c r="V841" s="850" t="s">
        <v>1359</v>
      </c>
      <c r="W841" s="1277">
        <v>145436</v>
      </c>
      <c r="X841" s="1278"/>
      <c r="Y841" s="1278"/>
      <c r="Z841" s="1278"/>
      <c r="AA841" s="1278"/>
      <c r="AB841" s="1278"/>
      <c r="AC841" s="1279"/>
      <c r="AD841" s="479"/>
      <c r="AE841" s="479"/>
      <c r="AF841" s="479"/>
      <c r="AG841" s="479"/>
      <c r="AH841" s="479"/>
      <c r="AI841" s="479"/>
      <c r="AJ841" s="479"/>
      <c r="AK841" s="479"/>
      <c r="AL841" s="479"/>
      <c r="AM841" s="46"/>
      <c r="AN841" s="46"/>
      <c r="AO841" s="46"/>
      <c r="AP841" s="46"/>
      <c r="AQ841" s="46"/>
      <c r="AR841" s="46"/>
      <c r="AS841" s="46"/>
      <c r="AT841" s="46"/>
      <c r="AU841" s="46"/>
      <c r="AV841" s="46"/>
      <c r="AW841" s="46"/>
      <c r="AX841" s="46"/>
      <c r="AY841" s="46"/>
      <c r="AZ841" s="46"/>
      <c r="BA841" s="46"/>
      <c r="BB841" s="668" t="s">
        <v>861</v>
      </c>
      <c r="BC841" s="313">
        <v>261141</v>
      </c>
      <c r="BD841" s="313">
        <v>301093</v>
      </c>
      <c r="BE841" s="313">
        <v>363200</v>
      </c>
      <c r="BF841" s="313">
        <v>464896</v>
      </c>
      <c r="BG841" s="313">
        <v>517923</v>
      </c>
      <c r="BH841" s="45"/>
      <c r="BI841" s="668" t="s">
        <v>861</v>
      </c>
      <c r="BJ841" s="313">
        <v>230655</v>
      </c>
      <c r="BK841" s="313">
        <v>265943</v>
      </c>
      <c r="BL841" s="313">
        <v>320800</v>
      </c>
      <c r="BM841" s="313">
        <v>410624</v>
      </c>
      <c r="BN841" s="313">
        <v>457461</v>
      </c>
      <c r="BO841" s="46"/>
      <c r="BP841" s="46"/>
      <c r="BQ841" s="46"/>
      <c r="BR841" s="46"/>
      <c r="BS841" s="46"/>
      <c r="BT841" s="46"/>
      <c r="BU841" s="46"/>
      <c r="BV841" s="46"/>
      <c r="BW841" s="46"/>
      <c r="BX841" s="46"/>
      <c r="BY841" s="46"/>
      <c r="BZ841" s="46"/>
      <c r="CA841" s="46"/>
      <c r="CB841" s="46"/>
      <c r="CC841" s="46"/>
      <c r="CD841" s="46"/>
      <c r="CE841" s="46"/>
      <c r="CF841" s="46"/>
      <c r="CG841" s="46"/>
      <c r="CH841" s="46"/>
      <c r="CI841" s="46"/>
      <c r="CJ841" s="46"/>
      <c r="CK841" s="46"/>
      <c r="CL841" s="46"/>
      <c r="CM841" s="46"/>
      <c r="CN841" s="46"/>
      <c r="CO841" s="46"/>
      <c r="CP841" s="46"/>
      <c r="CQ841" s="46"/>
      <c r="CR841" s="46"/>
    </row>
    <row r="842" spans="1:96" ht="12.75" customHeight="1">
      <c r="A842" s="479"/>
      <c r="B842" s="479"/>
      <c r="C842" s="479"/>
      <c r="D842" s="479"/>
      <c r="E842" s="479"/>
      <c r="F842" s="479"/>
      <c r="G842" s="479"/>
      <c r="H842" s="479"/>
      <c r="I842" s="479"/>
      <c r="J842" s="479"/>
      <c r="K842" s="479"/>
      <c r="L842" s="479"/>
      <c r="M842" s="479"/>
      <c r="N842" s="479"/>
      <c r="O842" s="479"/>
      <c r="P842" s="479"/>
      <c r="Q842" s="479"/>
      <c r="R842" s="479"/>
      <c r="S842" s="479"/>
      <c r="T842" s="479"/>
      <c r="U842" s="479"/>
      <c r="V842" s="479"/>
      <c r="W842" s="479"/>
      <c r="X842" s="479"/>
      <c r="Y842" s="479"/>
      <c r="Z842" s="479"/>
      <c r="AA842" s="479"/>
      <c r="AB842" s="479"/>
      <c r="AC842" s="479"/>
      <c r="AD842" s="479"/>
      <c r="AE842" s="479"/>
      <c r="AF842" s="479"/>
      <c r="AG842" s="479"/>
      <c r="AH842" s="479"/>
      <c r="AI842" s="479"/>
      <c r="AJ842" s="479"/>
      <c r="AK842" s="479"/>
      <c r="AL842" s="479"/>
      <c r="AM842" s="46"/>
      <c r="AN842" s="46"/>
      <c r="AO842" s="46"/>
      <c r="AP842" s="46"/>
      <c r="AQ842" s="46"/>
      <c r="AR842" s="46"/>
      <c r="AS842" s="46"/>
      <c r="AT842" s="46"/>
      <c r="AU842" s="46"/>
      <c r="AV842" s="46"/>
      <c r="AW842" s="46"/>
      <c r="AX842" s="46"/>
      <c r="AY842" s="46"/>
      <c r="AZ842" s="46"/>
      <c r="BA842" s="46"/>
      <c r="BB842" s="668" t="s">
        <v>864</v>
      </c>
      <c r="BC842" s="311">
        <v>261141</v>
      </c>
      <c r="BD842" s="311">
        <v>301093</v>
      </c>
      <c r="BE842" s="311">
        <v>363200</v>
      </c>
      <c r="BF842" s="311">
        <v>464896</v>
      </c>
      <c r="BG842" s="311">
        <v>517923</v>
      </c>
      <c r="BH842" s="45"/>
      <c r="BI842" s="668" t="s">
        <v>864</v>
      </c>
      <c r="BJ842" s="311">
        <v>230655</v>
      </c>
      <c r="BK842" s="311">
        <v>265943</v>
      </c>
      <c r="BL842" s="311">
        <v>320800</v>
      </c>
      <c r="BM842" s="311">
        <v>410624</v>
      </c>
      <c r="BN842" s="311">
        <v>457461</v>
      </c>
      <c r="BO842" s="46"/>
      <c r="BP842" s="46"/>
      <c r="BQ842" s="46"/>
      <c r="BR842" s="46"/>
      <c r="BS842" s="46"/>
      <c r="BT842" s="46"/>
      <c r="BU842" s="46"/>
      <c r="BV842" s="46"/>
      <c r="BW842" s="46"/>
      <c r="BX842" s="46"/>
      <c r="BY842" s="46"/>
      <c r="BZ842" s="46"/>
      <c r="CA842" s="46"/>
      <c r="CB842" s="46"/>
      <c r="CC842" s="46"/>
      <c r="CD842" s="46"/>
      <c r="CE842" s="46"/>
      <c r="CF842" s="46"/>
      <c r="CG842" s="46"/>
      <c r="CH842" s="46"/>
      <c r="CI842" s="46"/>
      <c r="CJ842" s="46"/>
      <c r="CK842" s="46"/>
      <c r="CL842" s="46"/>
      <c r="CM842" s="46"/>
      <c r="CN842" s="46"/>
      <c r="CO842" s="46"/>
      <c r="CP842" s="46"/>
      <c r="CQ842" s="46"/>
      <c r="CR842" s="46"/>
    </row>
    <row r="843" spans="1:96" ht="12.75" customHeight="1">
      <c r="A843" s="479"/>
      <c r="B843" s="479"/>
      <c r="C843" s="39" t="s">
        <v>231</v>
      </c>
      <c r="D843" s="479"/>
      <c r="E843" s="479"/>
      <c r="F843" s="479"/>
      <c r="G843" s="479"/>
      <c r="H843" s="479"/>
      <c r="I843" s="479"/>
      <c r="J843" s="56" t="s">
        <v>1360</v>
      </c>
      <c r="K843" s="57"/>
      <c r="L843" s="57"/>
      <c r="M843" s="57"/>
      <c r="N843" s="57"/>
      <c r="O843" s="57"/>
      <c r="P843" s="57"/>
      <c r="Q843" s="57"/>
      <c r="R843" s="57"/>
      <c r="S843" s="57"/>
      <c r="T843" s="57"/>
      <c r="U843" s="57"/>
      <c r="V843" s="58"/>
      <c r="W843" s="1125">
        <v>6000</v>
      </c>
      <c r="X843" s="1125"/>
      <c r="Y843" s="1125"/>
      <c r="Z843" s="1125"/>
      <c r="AA843" s="1125"/>
      <c r="AB843" s="1125"/>
      <c r="AC843" s="1125"/>
      <c r="AD843" s="479"/>
      <c r="AE843" s="479"/>
      <c r="AF843" s="479"/>
      <c r="AG843" s="479"/>
      <c r="AH843" s="479"/>
      <c r="AI843" s="479"/>
      <c r="AJ843" s="479"/>
      <c r="AK843" s="479"/>
      <c r="AL843" s="479"/>
      <c r="AM843" s="46"/>
      <c r="AN843" s="46"/>
      <c r="AO843" s="46"/>
      <c r="AP843" s="46"/>
      <c r="AQ843" s="46"/>
      <c r="AR843" s="46"/>
      <c r="AS843" s="46"/>
      <c r="AT843" s="46"/>
      <c r="AU843" s="46"/>
      <c r="AV843" s="46"/>
      <c r="AW843" s="46"/>
      <c r="AX843" s="46"/>
      <c r="AY843" s="46"/>
      <c r="AZ843" s="46"/>
      <c r="BA843" s="46"/>
      <c r="BB843" s="668" t="s">
        <v>868</v>
      </c>
      <c r="BC843" s="313">
        <v>261141</v>
      </c>
      <c r="BD843" s="313">
        <v>301093</v>
      </c>
      <c r="BE843" s="313">
        <v>363200</v>
      </c>
      <c r="BF843" s="313">
        <v>464896</v>
      </c>
      <c r="BG843" s="313">
        <v>517923</v>
      </c>
      <c r="BH843" s="45"/>
      <c r="BI843" s="668" t="s">
        <v>868</v>
      </c>
      <c r="BJ843" s="313">
        <v>230655</v>
      </c>
      <c r="BK843" s="313">
        <v>265943</v>
      </c>
      <c r="BL843" s="313">
        <v>320800</v>
      </c>
      <c r="BM843" s="313">
        <v>410624</v>
      </c>
      <c r="BN843" s="313">
        <v>457461</v>
      </c>
      <c r="BO843" s="46"/>
      <c r="BP843" s="46"/>
      <c r="BQ843" s="46"/>
      <c r="BR843" s="46"/>
      <c r="BS843" s="46"/>
      <c r="BT843" s="46"/>
      <c r="BU843" s="46"/>
      <c r="BV843" s="46"/>
      <c r="BW843" s="46"/>
      <c r="BX843" s="46"/>
      <c r="BY843" s="46"/>
      <c r="BZ843" s="46"/>
      <c r="CA843" s="46"/>
      <c r="CB843" s="46"/>
      <c r="CC843" s="46"/>
      <c r="CD843" s="46"/>
      <c r="CE843" s="46"/>
      <c r="CF843" s="46"/>
      <c r="CG843" s="46"/>
      <c r="CH843" s="46"/>
      <c r="CI843" s="46"/>
      <c r="CJ843" s="46"/>
      <c r="CK843" s="46"/>
      <c r="CL843" s="46"/>
      <c r="CM843" s="46"/>
      <c r="CN843" s="46"/>
      <c r="CO843" s="46"/>
      <c r="CP843" s="46"/>
      <c r="CQ843" s="46"/>
      <c r="CR843" s="46"/>
    </row>
    <row r="844" spans="1:96" ht="12.75" customHeight="1">
      <c r="A844" s="479"/>
      <c r="B844" s="479"/>
      <c r="C844" s="479"/>
      <c r="D844" s="479"/>
      <c r="E844" s="479"/>
      <c r="F844" s="479"/>
      <c r="G844" s="479"/>
      <c r="H844" s="479"/>
      <c r="I844" s="479"/>
      <c r="J844" s="56" t="s">
        <v>1361</v>
      </c>
      <c r="K844" s="57"/>
      <c r="L844" s="57"/>
      <c r="M844" s="57"/>
      <c r="N844" s="57"/>
      <c r="O844" s="57"/>
      <c r="P844" s="57"/>
      <c r="Q844" s="57"/>
      <c r="R844" s="57"/>
      <c r="S844" s="57"/>
      <c r="T844" s="57"/>
      <c r="U844" s="57"/>
      <c r="V844" s="58"/>
      <c r="W844" s="1125">
        <v>36708</v>
      </c>
      <c r="X844" s="1125"/>
      <c r="Y844" s="1125"/>
      <c r="Z844" s="1125"/>
      <c r="AA844" s="1125"/>
      <c r="AB844" s="1125"/>
      <c r="AC844" s="1125"/>
      <c r="AD844" s="479"/>
      <c r="AE844" s="479"/>
      <c r="AF844" s="479"/>
      <c r="AG844" s="479"/>
      <c r="AH844" s="479"/>
      <c r="AI844" s="479"/>
      <c r="AJ844" s="479"/>
      <c r="AK844" s="479"/>
      <c r="AL844" s="479"/>
      <c r="AM844" s="46"/>
      <c r="AN844" s="46"/>
      <c r="AO844" s="46"/>
      <c r="AP844" s="46"/>
      <c r="AQ844" s="46"/>
      <c r="AR844" s="46"/>
      <c r="AS844" s="46"/>
      <c r="AT844" s="46"/>
      <c r="AU844" s="46"/>
      <c r="AV844" s="46"/>
      <c r="AW844" s="46"/>
      <c r="AX844" s="46"/>
      <c r="AY844" s="46"/>
      <c r="AZ844" s="46"/>
      <c r="BA844" s="46"/>
      <c r="BB844" s="668" t="s">
        <v>871</v>
      </c>
      <c r="BC844" s="311">
        <v>261141</v>
      </c>
      <c r="BD844" s="311">
        <v>301093</v>
      </c>
      <c r="BE844" s="311">
        <v>363200</v>
      </c>
      <c r="BF844" s="311">
        <v>464896</v>
      </c>
      <c r="BG844" s="311">
        <v>517923</v>
      </c>
      <c r="BH844" s="45"/>
      <c r="BI844" s="668" t="s">
        <v>871</v>
      </c>
      <c r="BJ844" s="311">
        <v>230655</v>
      </c>
      <c r="BK844" s="311">
        <v>265943</v>
      </c>
      <c r="BL844" s="311">
        <v>320800</v>
      </c>
      <c r="BM844" s="311">
        <v>410624</v>
      </c>
      <c r="BN844" s="311">
        <v>457461</v>
      </c>
      <c r="BO844" s="46"/>
      <c r="BP844" s="46"/>
      <c r="BQ844" s="46"/>
      <c r="BR844" s="46"/>
      <c r="BS844" s="46"/>
      <c r="BT844" s="46"/>
      <c r="BU844" s="46"/>
      <c r="BV844" s="46"/>
      <c r="BW844" s="46"/>
      <c r="BX844" s="46"/>
      <c r="BY844" s="46"/>
      <c r="BZ844" s="46"/>
      <c r="CA844" s="46"/>
      <c r="CB844" s="46"/>
      <c r="CC844" s="46"/>
      <c r="CD844" s="46"/>
      <c r="CE844" s="46"/>
      <c r="CF844" s="46"/>
      <c r="CG844" s="46"/>
      <c r="CH844" s="46"/>
      <c r="CI844" s="46"/>
      <c r="CJ844" s="46"/>
      <c r="CK844" s="46"/>
      <c r="CL844" s="46"/>
      <c r="CM844" s="46"/>
      <c r="CN844" s="46"/>
      <c r="CO844" s="46"/>
      <c r="CP844" s="46"/>
      <c r="CQ844" s="46"/>
      <c r="CR844" s="46"/>
    </row>
    <row r="845" spans="1:96" ht="12.75" customHeight="1">
      <c r="A845" s="479"/>
      <c r="B845" s="479"/>
      <c r="C845" s="479"/>
      <c r="D845" s="479"/>
      <c r="E845" s="479"/>
      <c r="F845" s="479"/>
      <c r="G845" s="479"/>
      <c r="H845" s="479"/>
      <c r="I845" s="479"/>
      <c r="J845" s="56" t="s">
        <v>1362</v>
      </c>
      <c r="K845" s="57"/>
      <c r="L845" s="57"/>
      <c r="M845" s="57"/>
      <c r="N845" s="57"/>
      <c r="O845" s="57"/>
      <c r="P845" s="57"/>
      <c r="Q845" s="57"/>
      <c r="R845" s="57"/>
      <c r="S845" s="57"/>
      <c r="T845" s="57"/>
      <c r="U845" s="57"/>
      <c r="V845" s="58"/>
      <c r="W845" s="1125">
        <v>62540</v>
      </c>
      <c r="X845" s="1125"/>
      <c r="Y845" s="1125"/>
      <c r="Z845" s="1125"/>
      <c r="AA845" s="1125"/>
      <c r="AB845" s="1125"/>
      <c r="AC845" s="1125"/>
      <c r="AD845" s="479"/>
      <c r="AE845" s="479"/>
      <c r="AF845" s="479"/>
      <c r="AG845" s="479"/>
      <c r="AH845" s="479"/>
      <c r="AI845" s="479"/>
      <c r="AJ845" s="479"/>
      <c r="AK845" s="479"/>
      <c r="AL845" s="479"/>
      <c r="AM845" s="46"/>
      <c r="AN845" s="46"/>
      <c r="AO845" s="46"/>
      <c r="AP845" s="46"/>
      <c r="AQ845" s="46"/>
      <c r="AR845" s="46"/>
      <c r="AS845" s="46"/>
      <c r="AT845" s="46"/>
      <c r="AU845" s="46"/>
      <c r="AV845" s="46"/>
      <c r="AW845" s="46"/>
      <c r="AX845" s="46"/>
      <c r="AY845" s="46"/>
      <c r="AZ845" s="46"/>
      <c r="BA845" s="46"/>
      <c r="BB845" s="668" t="s">
        <v>876</v>
      </c>
      <c r="BC845" s="313">
        <v>263442</v>
      </c>
      <c r="BD845" s="313">
        <v>303746</v>
      </c>
      <c r="BE845" s="313">
        <v>366400</v>
      </c>
      <c r="BF845" s="313">
        <v>468992</v>
      </c>
      <c r="BG845" s="313">
        <v>522486</v>
      </c>
      <c r="BH845" s="45"/>
      <c r="BI845" s="668" t="s">
        <v>876</v>
      </c>
      <c r="BJ845" s="313">
        <v>234682</v>
      </c>
      <c r="BK845" s="313">
        <v>270586</v>
      </c>
      <c r="BL845" s="313">
        <v>326400</v>
      </c>
      <c r="BM845" s="313">
        <v>417792</v>
      </c>
      <c r="BN845" s="313">
        <v>465446</v>
      </c>
      <c r="BO845" s="46"/>
      <c r="BP845" s="46"/>
      <c r="BQ845" s="46"/>
      <c r="BR845" s="46"/>
      <c r="BS845" s="46"/>
      <c r="BT845" s="46"/>
      <c r="BU845" s="46"/>
      <c r="BV845" s="46"/>
      <c r="BW845" s="46"/>
      <c r="BX845" s="46"/>
      <c r="BY845" s="46"/>
      <c r="BZ845" s="46"/>
      <c r="CA845" s="46"/>
      <c r="CB845" s="46"/>
      <c r="CC845" s="46"/>
      <c r="CD845" s="46"/>
      <c r="CE845" s="46"/>
      <c r="CF845" s="46"/>
      <c r="CG845" s="46"/>
      <c r="CH845" s="46"/>
      <c r="CI845" s="46"/>
      <c r="CJ845" s="46"/>
      <c r="CK845" s="46"/>
      <c r="CL845" s="46"/>
      <c r="CM845" s="46"/>
      <c r="CN845" s="46"/>
      <c r="CO845" s="46"/>
      <c r="CP845" s="46"/>
      <c r="CQ845" s="46"/>
      <c r="CR845" s="46"/>
    </row>
    <row r="846" spans="1:96" ht="12.75" customHeight="1">
      <c r="A846" s="479"/>
      <c r="B846" s="479"/>
      <c r="C846" s="479"/>
      <c r="D846" s="479"/>
      <c r="E846" s="479"/>
      <c r="F846" s="479"/>
      <c r="G846" s="479"/>
      <c r="H846" s="479"/>
      <c r="I846" s="479"/>
      <c r="J846" s="56" t="s">
        <v>1363</v>
      </c>
      <c r="K846" s="57"/>
      <c r="L846" s="57"/>
      <c r="M846" s="57"/>
      <c r="N846" s="57"/>
      <c r="O846" s="57"/>
      <c r="P846" s="57"/>
      <c r="Q846" s="57"/>
      <c r="R846" s="57"/>
      <c r="S846" s="57"/>
      <c r="T846" s="57"/>
      <c r="U846" s="57"/>
      <c r="V846" s="58"/>
      <c r="W846" s="1125">
        <v>18900</v>
      </c>
      <c r="X846" s="1125"/>
      <c r="Y846" s="1125"/>
      <c r="Z846" s="1125"/>
      <c r="AA846" s="1125"/>
      <c r="AB846" s="1125"/>
      <c r="AC846" s="1125"/>
      <c r="AD846" s="479"/>
      <c r="AE846" s="479"/>
      <c r="AF846" s="479"/>
      <c r="AG846" s="479"/>
      <c r="AH846" s="479"/>
      <c r="AI846" s="479"/>
      <c r="AJ846" s="479"/>
      <c r="AK846" s="479"/>
      <c r="AL846" s="479"/>
      <c r="AM846" s="46"/>
      <c r="AN846" s="46"/>
      <c r="AO846" s="46"/>
      <c r="AP846" s="46"/>
      <c r="AQ846" s="46"/>
      <c r="AR846" s="46"/>
      <c r="AS846" s="46"/>
      <c r="AT846" s="46"/>
      <c r="AU846" s="46"/>
      <c r="AV846" s="46"/>
      <c r="AW846" s="46"/>
      <c r="AX846" s="46"/>
      <c r="AY846" s="46"/>
      <c r="AZ846" s="46"/>
      <c r="BA846" s="46"/>
      <c r="BB846" s="668" t="s">
        <v>880</v>
      </c>
      <c r="BC846" s="311">
        <v>261141</v>
      </c>
      <c r="BD846" s="311">
        <v>301093</v>
      </c>
      <c r="BE846" s="311">
        <v>363200</v>
      </c>
      <c r="BF846" s="311">
        <v>464896</v>
      </c>
      <c r="BG846" s="311">
        <v>517923</v>
      </c>
      <c r="BH846" s="45"/>
      <c r="BI846" s="668" t="s">
        <v>880</v>
      </c>
      <c r="BJ846" s="311">
        <v>230655</v>
      </c>
      <c r="BK846" s="311">
        <v>265943</v>
      </c>
      <c r="BL846" s="311">
        <v>320800</v>
      </c>
      <c r="BM846" s="311">
        <v>410624</v>
      </c>
      <c r="BN846" s="311">
        <v>457461</v>
      </c>
      <c r="BO846" s="46"/>
      <c r="BP846" s="46"/>
      <c r="BQ846" s="46"/>
      <c r="BR846" s="46"/>
      <c r="BS846" s="46"/>
      <c r="BT846" s="46"/>
      <c r="BU846" s="46"/>
      <c r="BV846" s="46"/>
      <c r="BW846" s="46"/>
      <c r="BX846" s="46"/>
      <c r="BY846" s="46"/>
      <c r="BZ846" s="46"/>
      <c r="CA846" s="46"/>
      <c r="CB846" s="46"/>
      <c r="CC846" s="46"/>
      <c r="CD846" s="46"/>
      <c r="CE846" s="46"/>
      <c r="CF846" s="46"/>
      <c r="CG846" s="46"/>
      <c r="CH846" s="46"/>
      <c r="CI846" s="46"/>
      <c r="CJ846" s="46"/>
      <c r="CK846" s="46"/>
      <c r="CL846" s="46"/>
      <c r="CM846" s="46"/>
      <c r="CN846" s="46"/>
      <c r="CO846" s="46"/>
      <c r="CP846" s="46"/>
      <c r="CQ846" s="46"/>
      <c r="CR846" s="46"/>
    </row>
    <row r="847" spans="1:96" ht="12.75" customHeight="1">
      <c r="A847" s="479"/>
      <c r="B847" s="479"/>
      <c r="C847" s="479"/>
      <c r="D847" s="479"/>
      <c r="E847" s="479"/>
      <c r="F847" s="479"/>
      <c r="G847" s="479"/>
      <c r="H847" s="479"/>
      <c r="I847" s="479"/>
      <c r="J847" s="56" t="s">
        <v>1364</v>
      </c>
      <c r="K847" s="57"/>
      <c r="L847" s="57"/>
      <c r="M847" s="57"/>
      <c r="N847" s="57"/>
      <c r="O847" s="57"/>
      <c r="P847" s="57"/>
      <c r="Q847" s="57"/>
      <c r="R847" s="57"/>
      <c r="S847" s="57"/>
      <c r="T847" s="57"/>
      <c r="U847" s="57"/>
      <c r="V847" s="58"/>
      <c r="W847" s="1125">
        <v>16400</v>
      </c>
      <c r="X847" s="1125"/>
      <c r="Y847" s="1125"/>
      <c r="Z847" s="1125"/>
      <c r="AA847" s="1125"/>
      <c r="AB847" s="1125"/>
      <c r="AC847" s="1125"/>
      <c r="AD847" s="479"/>
      <c r="AE847" s="479"/>
      <c r="AF847" s="479"/>
      <c r="AG847" s="479"/>
      <c r="AH847" s="479"/>
      <c r="AI847" s="479"/>
      <c r="AJ847" s="479"/>
      <c r="AK847" s="479"/>
      <c r="AL847" s="479"/>
      <c r="AM847" s="46"/>
      <c r="AN847" s="46"/>
      <c r="AO847" s="46"/>
      <c r="AP847" s="46"/>
      <c r="AQ847" s="46"/>
      <c r="AR847" s="46"/>
      <c r="AS847" s="46"/>
      <c r="AT847" s="46"/>
      <c r="AU847" s="46"/>
      <c r="AV847" s="46"/>
      <c r="AW847" s="46"/>
      <c r="AX847" s="46"/>
      <c r="AY847" s="46"/>
      <c r="AZ847" s="46"/>
      <c r="BA847" s="46"/>
      <c r="BB847" s="479"/>
      <c r="BC847" s="479"/>
      <c r="BD847" s="479"/>
      <c r="BE847" s="479"/>
      <c r="BF847" s="479"/>
      <c r="BG847" s="479"/>
      <c r="BH847" s="479"/>
      <c r="BI847" s="479"/>
      <c r="BJ847" s="479"/>
      <c r="BK847" s="479"/>
      <c r="BL847" s="479"/>
      <c r="BM847" s="479"/>
      <c r="BN847" s="479"/>
      <c r="BO847" s="46"/>
      <c r="BP847" s="46"/>
      <c r="BQ847" s="46"/>
      <c r="BR847" s="46"/>
      <c r="BS847" s="46"/>
      <c r="BT847" s="46"/>
      <c r="BU847" s="46"/>
      <c r="BV847" s="46"/>
      <c r="BW847" s="46"/>
      <c r="BX847" s="46"/>
      <c r="BY847" s="46"/>
      <c r="BZ847" s="46"/>
      <c r="CA847" s="46"/>
      <c r="CB847" s="46"/>
      <c r="CC847" s="46"/>
      <c r="CD847" s="46"/>
      <c r="CE847" s="46"/>
      <c r="CF847" s="46"/>
      <c r="CG847" s="46"/>
      <c r="CH847" s="46"/>
      <c r="CI847" s="46"/>
      <c r="CJ847" s="46"/>
      <c r="CK847" s="46"/>
      <c r="CL847" s="46"/>
      <c r="CM847" s="46"/>
      <c r="CN847" s="46"/>
      <c r="CO847" s="46"/>
      <c r="CP847" s="46"/>
      <c r="CQ847" s="46"/>
      <c r="CR847" s="46"/>
    </row>
    <row r="848" spans="1:96" ht="12.75" customHeight="1">
      <c r="A848" s="479"/>
      <c r="B848" s="479"/>
      <c r="C848" s="479"/>
      <c r="D848" s="479"/>
      <c r="E848" s="479"/>
      <c r="F848" s="479"/>
      <c r="G848" s="479"/>
      <c r="H848" s="479"/>
      <c r="I848" s="479"/>
      <c r="J848" s="56" t="s">
        <v>1365</v>
      </c>
      <c r="K848" s="57"/>
      <c r="L848" s="57"/>
      <c r="M848" s="57"/>
      <c r="N848" s="57"/>
      <c r="O848" s="57"/>
      <c r="P848" s="57"/>
      <c r="Q848" s="57"/>
      <c r="R848" s="57"/>
      <c r="S848" s="57"/>
      <c r="T848" s="57"/>
      <c r="U848" s="57"/>
      <c r="V848" s="58"/>
      <c r="W848" s="1125">
        <v>19400</v>
      </c>
      <c r="X848" s="1125"/>
      <c r="Y848" s="1125"/>
      <c r="Z848" s="1125"/>
      <c r="AA848" s="1125"/>
      <c r="AB848" s="1125"/>
      <c r="AC848" s="1125"/>
      <c r="AD848" s="479"/>
      <c r="AE848" s="479"/>
      <c r="AF848" s="479"/>
      <c r="AG848" s="479"/>
      <c r="AH848" s="479"/>
      <c r="AI848" s="479"/>
      <c r="AJ848" s="479"/>
      <c r="AK848" s="479"/>
      <c r="AL848" s="479"/>
      <c r="AM848" s="46"/>
      <c r="AN848" s="46"/>
      <c r="AO848" s="46"/>
      <c r="AP848" s="46"/>
      <c r="AQ848" s="46"/>
      <c r="AR848" s="46"/>
      <c r="AS848" s="46"/>
      <c r="AT848" s="46"/>
      <c r="AU848" s="46"/>
      <c r="AV848" s="46"/>
      <c r="AW848" s="46"/>
      <c r="AX848" s="46"/>
      <c r="AY848" s="46"/>
      <c r="AZ848" s="46"/>
      <c r="BA848" s="46"/>
      <c r="BB848" s="479"/>
      <c r="BC848" s="479"/>
      <c r="BD848" s="479"/>
      <c r="BE848" s="479"/>
      <c r="BF848" s="479"/>
      <c r="BG848" s="479"/>
      <c r="BH848" s="479"/>
      <c r="BI848" s="479"/>
      <c r="BJ848" s="479"/>
      <c r="BK848" s="479"/>
      <c r="BL848" s="479"/>
      <c r="BM848" s="479"/>
      <c r="BN848" s="479"/>
      <c r="BO848" s="46"/>
      <c r="BP848" s="46"/>
      <c r="BQ848" s="46"/>
      <c r="BR848" s="46"/>
      <c r="BS848" s="46"/>
      <c r="BT848" s="46"/>
      <c r="BU848" s="46"/>
      <c r="BV848" s="46"/>
      <c r="BW848" s="46"/>
      <c r="BX848" s="46"/>
      <c r="BY848" s="46"/>
      <c r="BZ848" s="46"/>
      <c r="CA848" s="46"/>
      <c r="CB848" s="46"/>
      <c r="CC848" s="46"/>
      <c r="CD848" s="46"/>
      <c r="CE848" s="46"/>
      <c r="CF848" s="46"/>
      <c r="CG848" s="46"/>
      <c r="CH848" s="46"/>
      <c r="CI848" s="46"/>
      <c r="CJ848" s="46"/>
      <c r="CK848" s="46"/>
      <c r="CL848" s="46"/>
      <c r="CM848" s="46"/>
      <c r="CN848" s="46"/>
      <c r="CO848" s="46"/>
      <c r="CP848" s="46"/>
      <c r="CQ848" s="46"/>
      <c r="CR848" s="46"/>
    </row>
    <row r="849" spans="3:96" ht="12.75" customHeight="1">
      <c r="C849" s="479"/>
      <c r="D849" s="479"/>
      <c r="E849" s="479"/>
      <c r="F849" s="479"/>
      <c r="G849" s="479"/>
      <c r="H849" s="479"/>
      <c r="I849" s="479"/>
      <c r="J849" s="56" t="s">
        <v>232</v>
      </c>
      <c r="K849" s="57"/>
      <c r="L849" s="57"/>
      <c r="M849" s="1064" t="s">
        <v>1082</v>
      </c>
      <c r="N849" s="1065"/>
      <c r="O849" s="1065"/>
      <c r="P849" s="1065"/>
      <c r="Q849" s="1065"/>
      <c r="R849" s="1065"/>
      <c r="S849" s="1065"/>
      <c r="T849" s="1065"/>
      <c r="U849" s="1065"/>
      <c r="V849" s="1066"/>
      <c r="W849" s="1125">
        <v>75280</v>
      </c>
      <c r="X849" s="1125"/>
      <c r="Y849" s="1125"/>
      <c r="Z849" s="1125"/>
      <c r="AA849" s="1125"/>
      <c r="AB849" s="1125"/>
      <c r="AC849" s="1125"/>
      <c r="AD849" s="479"/>
      <c r="AE849" s="479"/>
      <c r="AF849" s="479"/>
      <c r="AG849" s="479"/>
      <c r="AH849" s="479"/>
      <c r="AI849" s="479"/>
      <c r="AJ849" s="479"/>
      <c r="AK849" s="479"/>
      <c r="AL849" s="479"/>
      <c r="AM849" s="46"/>
      <c r="AN849" s="46"/>
      <c r="AO849" s="46"/>
      <c r="AP849" s="46"/>
      <c r="AQ849" s="46"/>
      <c r="AR849" s="46"/>
      <c r="AS849" s="46"/>
      <c r="AT849" s="46"/>
      <c r="AU849" s="46"/>
      <c r="AV849" s="46"/>
      <c r="AW849" s="46"/>
      <c r="AX849" s="46"/>
      <c r="AY849" s="46"/>
      <c r="AZ849" s="46"/>
      <c r="BA849" s="46"/>
      <c r="BB849" s="479"/>
      <c r="BC849" s="479"/>
      <c r="BD849" s="479"/>
      <c r="BE849" s="479"/>
      <c r="BF849" s="479"/>
      <c r="BG849" s="479"/>
      <c r="BH849" s="479"/>
      <c r="BI849" s="479"/>
      <c r="BJ849" s="479"/>
      <c r="BK849" s="479"/>
      <c r="BL849" s="479"/>
      <c r="BM849" s="479"/>
      <c r="BN849" s="479"/>
      <c r="BO849" s="46"/>
      <c r="BP849" s="46"/>
      <c r="BQ849" s="46"/>
      <c r="BR849" s="46"/>
      <c r="BS849" s="46"/>
      <c r="BT849" s="46"/>
      <c r="BU849" s="46"/>
      <c r="BV849" s="46"/>
      <c r="BW849" s="46"/>
      <c r="BX849" s="46"/>
      <c r="BY849" s="46"/>
      <c r="BZ849" s="46"/>
      <c r="CA849" s="46"/>
      <c r="CB849" s="46"/>
      <c r="CC849" s="46"/>
      <c r="CD849" s="46"/>
      <c r="CE849" s="46"/>
      <c r="CF849" s="46"/>
      <c r="CG849" s="46"/>
      <c r="CH849" s="46"/>
      <c r="CI849" s="46"/>
      <c r="CJ849" s="46"/>
      <c r="CK849" s="46"/>
      <c r="CL849" s="46"/>
      <c r="CM849" s="46"/>
      <c r="CN849" s="46"/>
      <c r="CO849" s="46"/>
      <c r="CP849" s="46"/>
      <c r="CQ849" s="46"/>
      <c r="CR849" s="46"/>
    </row>
    <row r="850" spans="3:96" ht="12.75" customHeight="1">
      <c r="C850" s="479"/>
      <c r="D850" s="479"/>
      <c r="E850" s="479"/>
      <c r="F850" s="479"/>
      <c r="G850" s="479"/>
      <c r="H850" s="479"/>
      <c r="I850" s="479"/>
      <c r="J850" s="56"/>
      <c r="K850" s="57"/>
      <c r="L850" s="57"/>
      <c r="M850" s="57"/>
      <c r="N850" s="57"/>
      <c r="O850" s="57"/>
      <c r="P850" s="57"/>
      <c r="Q850" s="57"/>
      <c r="R850" s="57"/>
      <c r="S850" s="57"/>
      <c r="T850" s="57"/>
      <c r="U850" s="57"/>
      <c r="V850" s="850" t="s">
        <v>1366</v>
      </c>
      <c r="W850" s="1091">
        <f>SUM(W843:AC849)</f>
        <v>235228</v>
      </c>
      <c r="X850" s="1091"/>
      <c r="Y850" s="1091"/>
      <c r="Z850" s="1091"/>
      <c r="AA850" s="1091"/>
      <c r="AB850" s="1091"/>
      <c r="AC850" s="1091"/>
      <c r="AD850" s="479"/>
      <c r="AE850" s="479"/>
      <c r="AF850" s="479"/>
      <c r="AG850" s="479"/>
      <c r="AH850" s="479"/>
      <c r="AI850" s="479"/>
      <c r="AJ850" s="479"/>
      <c r="AK850" s="479"/>
      <c r="AL850" s="479"/>
      <c r="AM850" s="46"/>
      <c r="AN850" s="46"/>
      <c r="AO850" s="46"/>
      <c r="AP850" s="46"/>
      <c r="AQ850" s="46"/>
      <c r="AR850" s="46"/>
      <c r="AS850" s="46"/>
      <c r="AT850" s="46"/>
      <c r="AU850" s="46"/>
      <c r="AV850" s="46"/>
      <c r="AW850" s="46"/>
      <c r="AX850" s="46"/>
      <c r="AY850" s="46"/>
      <c r="AZ850" s="46"/>
      <c r="BA850" s="46"/>
      <c r="BB850" s="479"/>
      <c r="BC850" s="479"/>
      <c r="BD850" s="479"/>
      <c r="BE850" s="479"/>
      <c r="BF850" s="479"/>
      <c r="BG850" s="479"/>
      <c r="BH850" s="45"/>
      <c r="BI850" s="479"/>
      <c r="BJ850" s="479"/>
      <c r="BK850" s="479"/>
      <c r="BL850" s="479"/>
      <c r="BM850" s="479"/>
      <c r="BN850" s="479"/>
      <c r="BO850" s="46"/>
      <c r="BP850" s="46"/>
      <c r="BQ850" s="46"/>
      <c r="BR850" s="46"/>
      <c r="BS850" s="46"/>
      <c r="BT850" s="46"/>
      <c r="BU850" s="46"/>
      <c r="BV850" s="46"/>
      <c r="BW850" s="46"/>
      <c r="BX850" s="46"/>
      <c r="BY850" s="46"/>
      <c r="BZ850" s="46"/>
      <c r="CA850" s="46"/>
      <c r="CB850" s="46"/>
      <c r="CC850" s="46"/>
      <c r="CD850" s="46"/>
      <c r="CE850" s="46"/>
      <c r="CF850" s="46"/>
      <c r="CG850" s="46"/>
      <c r="CH850" s="46"/>
      <c r="CI850" s="46"/>
      <c r="CJ850" s="46"/>
      <c r="CK850" s="46"/>
      <c r="CL850" s="46"/>
      <c r="CM850" s="46"/>
      <c r="CN850" s="46"/>
      <c r="CO850" s="46"/>
      <c r="CP850" s="46"/>
      <c r="CQ850" s="46"/>
      <c r="CR850" s="46"/>
    </row>
    <row r="851" spans="3:96" ht="12.75" customHeight="1">
      <c r="C851" s="479"/>
      <c r="D851" s="479"/>
      <c r="E851" s="479"/>
      <c r="F851" s="479"/>
      <c r="G851" s="479"/>
      <c r="H851" s="479"/>
      <c r="I851" s="479"/>
      <c r="J851" s="479"/>
      <c r="K851" s="479"/>
      <c r="L851" s="479"/>
      <c r="M851" s="479"/>
      <c r="N851" s="479"/>
      <c r="O851" s="479"/>
      <c r="P851" s="479"/>
      <c r="Q851" s="479"/>
      <c r="R851" s="479"/>
      <c r="S851" s="479"/>
      <c r="T851" s="479"/>
      <c r="U851" s="479"/>
      <c r="V851" s="479"/>
      <c r="W851" s="479"/>
      <c r="X851" s="479"/>
      <c r="Y851" s="479"/>
      <c r="Z851" s="479"/>
      <c r="AA851" s="479"/>
      <c r="AB851" s="479"/>
      <c r="AC851" s="479"/>
      <c r="AD851" s="479"/>
      <c r="AE851" s="479"/>
      <c r="AF851" s="479"/>
      <c r="AG851" s="479"/>
      <c r="AH851" s="479"/>
      <c r="AI851" s="479"/>
      <c r="AJ851" s="479"/>
      <c r="AK851" s="479"/>
      <c r="AL851" s="479"/>
      <c r="AM851" s="46"/>
      <c r="AN851" s="46"/>
      <c r="AO851" s="46"/>
      <c r="AP851" s="46"/>
      <c r="AQ851" s="46"/>
      <c r="AR851" s="46"/>
      <c r="AS851" s="46"/>
      <c r="AT851" s="46"/>
      <c r="AU851" s="46"/>
      <c r="AV851" s="46"/>
      <c r="AW851" s="46"/>
      <c r="AX851" s="46"/>
      <c r="AY851" s="46"/>
      <c r="AZ851" s="46"/>
      <c r="BA851" s="46"/>
      <c r="BB851" s="479"/>
      <c r="BC851" s="479"/>
      <c r="BD851" s="479"/>
      <c r="BE851" s="479"/>
      <c r="BF851" s="479"/>
      <c r="BG851" s="479"/>
      <c r="BH851" s="45"/>
      <c r="BI851" s="479"/>
      <c r="BJ851" s="479"/>
      <c r="BK851" s="479"/>
      <c r="BL851" s="479"/>
      <c r="BM851" s="479"/>
      <c r="BN851" s="479"/>
      <c r="BO851" s="46"/>
      <c r="BP851" s="46"/>
      <c r="BQ851" s="46"/>
      <c r="BR851" s="46"/>
      <c r="BS851" s="46"/>
      <c r="BT851" s="46"/>
      <c r="BU851" s="46"/>
      <c r="BV851" s="46"/>
      <c r="BW851" s="46"/>
      <c r="BX851" s="46"/>
      <c r="BY851" s="46"/>
      <c r="BZ851" s="46"/>
      <c r="CA851" s="46"/>
      <c r="CB851" s="46"/>
      <c r="CC851" s="46"/>
      <c r="CD851" s="46"/>
      <c r="CE851" s="46"/>
      <c r="CF851" s="46"/>
      <c r="CG851" s="46"/>
      <c r="CH851" s="46"/>
      <c r="CI851" s="46"/>
      <c r="CJ851" s="46"/>
      <c r="CK851" s="46"/>
      <c r="CL851" s="46"/>
      <c r="CM851" s="46"/>
      <c r="CN851" s="46"/>
      <c r="CO851" s="46"/>
      <c r="CP851" s="46"/>
      <c r="CQ851" s="46"/>
      <c r="CR851" s="46"/>
    </row>
    <row r="852" spans="3:96" ht="12.75" customHeight="1">
      <c r="C852" s="39" t="s">
        <v>1367</v>
      </c>
      <c r="D852" s="479"/>
      <c r="E852" s="479"/>
      <c r="F852" s="479"/>
      <c r="G852" s="479"/>
      <c r="H852" s="479"/>
      <c r="I852" s="479"/>
      <c r="J852" s="56" t="s">
        <v>232</v>
      </c>
      <c r="K852" s="57"/>
      <c r="L852" s="57"/>
      <c r="M852" s="1064" t="s">
        <v>1368</v>
      </c>
      <c r="N852" s="1065"/>
      <c r="O852" s="1065"/>
      <c r="P852" s="1065"/>
      <c r="Q852" s="1065"/>
      <c r="R852" s="1065"/>
      <c r="S852" s="1065"/>
      <c r="T852" s="1065"/>
      <c r="U852" s="1065"/>
      <c r="V852" s="1066"/>
      <c r="W852" s="1042">
        <v>7250</v>
      </c>
      <c r="X852" s="1043"/>
      <c r="Y852" s="1043"/>
      <c r="Z852" s="1043"/>
      <c r="AA852" s="1043"/>
      <c r="AB852" s="1043"/>
      <c r="AC852" s="1044"/>
      <c r="AD852" s="479"/>
      <c r="AE852" s="479"/>
      <c r="AF852" s="479"/>
      <c r="AG852" s="479"/>
      <c r="AH852" s="479"/>
      <c r="AI852" s="479"/>
      <c r="AJ852" s="479"/>
      <c r="AK852" s="479"/>
      <c r="AL852" s="479"/>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6"/>
      <c r="BJ852" s="46"/>
      <c r="BK852" s="46"/>
      <c r="BL852" s="46"/>
      <c r="BM852" s="46"/>
      <c r="BN852" s="46"/>
      <c r="BO852" s="46"/>
      <c r="BP852" s="46"/>
      <c r="BQ852" s="46"/>
      <c r="BR852" s="46"/>
      <c r="BS852" s="46"/>
      <c r="BT852" s="46"/>
      <c r="BU852" s="46"/>
      <c r="BV852" s="46"/>
      <c r="BW852" s="46"/>
      <c r="BX852" s="46"/>
      <c r="BY852" s="46"/>
      <c r="BZ852" s="46"/>
      <c r="CA852" s="46"/>
      <c r="CB852" s="46"/>
      <c r="CC852" s="46"/>
      <c r="CD852" s="46"/>
      <c r="CE852" s="46"/>
      <c r="CF852" s="46"/>
      <c r="CG852" s="46"/>
      <c r="CH852" s="46"/>
      <c r="CI852" s="46"/>
      <c r="CJ852" s="46"/>
      <c r="CK852" s="46"/>
      <c r="CL852" s="46"/>
      <c r="CM852" s="46"/>
      <c r="CN852" s="46"/>
      <c r="CO852" s="46"/>
      <c r="CP852" s="46"/>
      <c r="CQ852" s="46"/>
      <c r="CR852" s="46"/>
    </row>
    <row r="853" spans="3:96" ht="12.75" customHeight="1">
      <c r="C853" s="39" t="s">
        <v>1369</v>
      </c>
      <c r="D853" s="479"/>
      <c r="E853" s="479"/>
      <c r="F853" s="479"/>
      <c r="G853" s="479"/>
      <c r="H853" s="479"/>
      <c r="I853" s="479"/>
      <c r="J853" s="56" t="s">
        <v>232</v>
      </c>
      <c r="K853" s="57"/>
      <c r="L853" s="57"/>
      <c r="M853" s="1064" t="s">
        <v>1082</v>
      </c>
      <c r="N853" s="1065"/>
      <c r="O853" s="1065"/>
      <c r="P853" s="1065"/>
      <c r="Q853" s="1065"/>
      <c r="R853" s="1065"/>
      <c r="S853" s="1065"/>
      <c r="T853" s="1065"/>
      <c r="U853" s="1065"/>
      <c r="V853" s="1066"/>
      <c r="W853" s="1042"/>
      <c r="X853" s="1043"/>
      <c r="Y853" s="1043"/>
      <c r="Z853" s="1043"/>
      <c r="AA853" s="1043"/>
      <c r="AB853" s="1043"/>
      <c r="AC853" s="1044"/>
      <c r="AD853" s="479"/>
      <c r="AE853" s="479"/>
      <c r="AF853" s="479"/>
      <c r="AG853" s="479"/>
      <c r="AH853" s="479"/>
      <c r="AI853" s="479"/>
      <c r="AJ853" s="479"/>
      <c r="AK853" s="479"/>
      <c r="AL853" s="479"/>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6"/>
      <c r="BJ853" s="46"/>
      <c r="BK853" s="46"/>
      <c r="BL853" s="46"/>
      <c r="BM853" s="46"/>
      <c r="BN853" s="46"/>
      <c r="BO853" s="46"/>
      <c r="BP853" s="46"/>
      <c r="BQ853" s="46"/>
      <c r="BR853" s="46"/>
      <c r="BS853" s="46"/>
      <c r="BT853" s="46"/>
      <c r="BU853" s="46"/>
      <c r="BV853" s="46"/>
      <c r="BW853" s="46"/>
      <c r="BX853" s="46"/>
      <c r="BY853" s="46"/>
      <c r="BZ853" s="46"/>
      <c r="CA853" s="46"/>
      <c r="CB853" s="46"/>
      <c r="CC853" s="46"/>
      <c r="CD853" s="46"/>
      <c r="CE853" s="46"/>
      <c r="CF853" s="46"/>
      <c r="CG853" s="46"/>
      <c r="CH853" s="46"/>
      <c r="CI853" s="46"/>
      <c r="CJ853" s="46"/>
      <c r="CK853" s="46"/>
      <c r="CL853" s="46"/>
      <c r="CM853" s="46"/>
      <c r="CN853" s="46"/>
      <c r="CO853" s="46"/>
      <c r="CP853" s="46"/>
      <c r="CQ853" s="46"/>
      <c r="CR853" s="46"/>
    </row>
    <row r="854" spans="3:96" ht="12.75" customHeight="1">
      <c r="C854" s="479"/>
      <c r="D854" s="479"/>
      <c r="E854" s="479"/>
      <c r="F854" s="479"/>
      <c r="G854" s="479"/>
      <c r="H854" s="479"/>
      <c r="I854" s="479"/>
      <c r="J854" s="56" t="s">
        <v>232</v>
      </c>
      <c r="K854" s="57"/>
      <c r="L854" s="57"/>
      <c r="M854" s="1064" t="s">
        <v>1082</v>
      </c>
      <c r="N854" s="1065"/>
      <c r="O854" s="1065"/>
      <c r="P854" s="1065"/>
      <c r="Q854" s="1065"/>
      <c r="R854" s="1065"/>
      <c r="S854" s="1065"/>
      <c r="T854" s="1065"/>
      <c r="U854" s="1065"/>
      <c r="V854" s="1066"/>
      <c r="W854" s="1042"/>
      <c r="X854" s="1043"/>
      <c r="Y854" s="1043"/>
      <c r="Z854" s="1043"/>
      <c r="AA854" s="1043"/>
      <c r="AB854" s="1043"/>
      <c r="AC854" s="1044"/>
      <c r="AD854" s="479"/>
      <c r="AE854" s="479"/>
      <c r="AF854" s="479"/>
      <c r="AG854" s="479"/>
      <c r="AH854" s="479"/>
      <c r="AI854" s="479"/>
      <c r="AJ854" s="479"/>
      <c r="AK854" s="479"/>
      <c r="AL854" s="40"/>
      <c r="AM854" s="46"/>
      <c r="AN854" s="46"/>
      <c r="AO854" s="46"/>
      <c r="AP854" s="46"/>
      <c r="AQ854" s="46"/>
      <c r="AR854" s="46"/>
      <c r="AS854" s="46"/>
      <c r="AT854" s="46"/>
      <c r="AU854" s="46"/>
      <c r="AV854" s="46"/>
      <c r="AW854" s="46"/>
      <c r="AX854" s="46"/>
      <c r="AY854" s="46"/>
      <c r="AZ854" s="46"/>
      <c r="BA854" s="46"/>
      <c r="BB854" s="46"/>
      <c r="BC854" s="46"/>
      <c r="BD854" s="46"/>
      <c r="BE854" s="46"/>
      <c r="BF854" s="46"/>
      <c r="BG854" s="46"/>
      <c r="BH854" s="46"/>
      <c r="BI854" s="46"/>
      <c r="BJ854" s="46"/>
      <c r="BK854" s="46"/>
      <c r="BL854" s="46"/>
      <c r="BM854" s="46"/>
      <c r="BN854" s="46"/>
      <c r="BO854" s="46"/>
      <c r="BP854" s="46"/>
      <c r="BQ854" s="46"/>
      <c r="BR854" s="46"/>
      <c r="BS854" s="46"/>
      <c r="BT854" s="46"/>
      <c r="BU854" s="46"/>
      <c r="BV854" s="46"/>
      <c r="BW854" s="46"/>
      <c r="BX854" s="46"/>
      <c r="BY854" s="46"/>
      <c r="BZ854" s="46"/>
      <c r="CA854" s="46"/>
      <c r="CB854" s="46"/>
      <c r="CC854" s="46"/>
      <c r="CD854" s="46"/>
      <c r="CE854" s="46"/>
      <c r="CF854" s="46"/>
      <c r="CG854" s="46"/>
      <c r="CH854" s="46"/>
      <c r="CI854" s="46"/>
      <c r="CJ854" s="46"/>
      <c r="CK854" s="46"/>
      <c r="CL854" s="46"/>
      <c r="CM854" s="46"/>
      <c r="CN854" s="46"/>
      <c r="CO854" s="46"/>
      <c r="CP854" s="46"/>
      <c r="CQ854" s="46"/>
      <c r="CR854" s="46"/>
    </row>
    <row r="855" spans="3:96" ht="12.75" customHeight="1">
      <c r="C855" s="479"/>
      <c r="D855" s="479"/>
      <c r="E855" s="479"/>
      <c r="F855" s="479"/>
      <c r="G855" s="479"/>
      <c r="H855" s="479"/>
      <c r="I855" s="479"/>
      <c r="J855" s="56" t="s">
        <v>232</v>
      </c>
      <c r="K855" s="57"/>
      <c r="L855" s="57"/>
      <c r="M855" s="1064" t="s">
        <v>1082</v>
      </c>
      <c r="N855" s="1065"/>
      <c r="O855" s="1065"/>
      <c r="P855" s="1065"/>
      <c r="Q855" s="1065"/>
      <c r="R855" s="1065"/>
      <c r="S855" s="1065"/>
      <c r="T855" s="1065"/>
      <c r="U855" s="1065"/>
      <c r="V855" s="1066"/>
      <c r="W855" s="1042"/>
      <c r="X855" s="1043"/>
      <c r="Y855" s="1043"/>
      <c r="Z855" s="1043"/>
      <c r="AA855" s="1043"/>
      <c r="AB855" s="1043"/>
      <c r="AC855" s="1044"/>
      <c r="AD855" s="479"/>
      <c r="AE855" s="479"/>
      <c r="AF855" s="479"/>
      <c r="AG855" s="479"/>
      <c r="AH855" s="479"/>
      <c r="AI855" s="479"/>
      <c r="AJ855" s="479"/>
      <c r="AK855" s="479"/>
      <c r="AL855" s="40"/>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6"/>
      <c r="BJ855" s="46"/>
      <c r="BK855" s="46"/>
      <c r="BL855" s="46"/>
      <c r="BM855" s="46"/>
      <c r="BN855" s="46"/>
      <c r="BO855" s="46"/>
      <c r="BP855" s="46"/>
      <c r="BQ855" s="46"/>
      <c r="BR855" s="46"/>
      <c r="BS855" s="46"/>
      <c r="BT855" s="46"/>
      <c r="BU855" s="46"/>
      <c r="BV855" s="46"/>
      <c r="BW855" s="46"/>
      <c r="BX855" s="46"/>
      <c r="BY855" s="46"/>
      <c r="BZ855" s="46"/>
      <c r="CA855" s="46"/>
      <c r="CB855" s="46"/>
      <c r="CC855" s="46"/>
      <c r="CD855" s="46"/>
      <c r="CE855" s="46"/>
      <c r="CF855" s="46"/>
      <c r="CG855" s="46"/>
      <c r="CH855" s="46"/>
      <c r="CI855" s="46"/>
      <c r="CJ855" s="46"/>
      <c r="CK855" s="46"/>
      <c r="CL855" s="46"/>
      <c r="CM855" s="46"/>
      <c r="CN855" s="46"/>
      <c r="CO855" s="46"/>
      <c r="CP855" s="46"/>
      <c r="CQ855" s="46"/>
      <c r="CR855" s="46"/>
    </row>
    <row r="856" spans="3:96" ht="12.75" customHeight="1">
      <c r="C856" s="479"/>
      <c r="D856" s="479"/>
      <c r="E856" s="479"/>
      <c r="F856" s="479"/>
      <c r="G856" s="479"/>
      <c r="H856" s="479"/>
      <c r="I856" s="479"/>
      <c r="J856" s="56" t="s">
        <v>232</v>
      </c>
      <c r="K856" s="57"/>
      <c r="L856" s="57"/>
      <c r="M856" s="1064" t="s">
        <v>1082</v>
      </c>
      <c r="N856" s="1065"/>
      <c r="O856" s="1065"/>
      <c r="P856" s="1065"/>
      <c r="Q856" s="1065"/>
      <c r="R856" s="1065"/>
      <c r="S856" s="1065"/>
      <c r="T856" s="1065"/>
      <c r="U856" s="1065"/>
      <c r="V856" s="1066"/>
      <c r="W856" s="1042"/>
      <c r="X856" s="1043"/>
      <c r="Y856" s="1043"/>
      <c r="Z856" s="1043"/>
      <c r="AA856" s="1043"/>
      <c r="AB856" s="1043"/>
      <c r="AC856" s="1044"/>
      <c r="AD856" s="479"/>
      <c r="AE856" s="479"/>
      <c r="AF856" s="479"/>
      <c r="AG856" s="479"/>
      <c r="AH856" s="479"/>
      <c r="AI856" s="479"/>
      <c r="AJ856" s="479"/>
      <c r="AK856" s="479"/>
      <c r="AL856" s="40"/>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6"/>
      <c r="BJ856" s="46"/>
      <c r="BK856" s="46"/>
      <c r="BL856" s="46"/>
      <c r="BM856" s="46"/>
      <c r="BN856" s="46"/>
      <c r="BO856" s="46"/>
      <c r="BP856" s="46"/>
      <c r="BQ856" s="46"/>
      <c r="BR856" s="46"/>
      <c r="BS856" s="46"/>
      <c r="BT856" s="46"/>
      <c r="BU856" s="46"/>
      <c r="BV856" s="46"/>
      <c r="BW856" s="46"/>
      <c r="BX856" s="46"/>
      <c r="BY856" s="46"/>
      <c r="BZ856" s="46"/>
      <c r="CA856" s="46"/>
      <c r="CB856" s="46"/>
      <c r="CC856" s="46"/>
      <c r="CD856" s="46"/>
      <c r="CE856" s="46"/>
      <c r="CF856" s="46"/>
      <c r="CG856" s="46"/>
      <c r="CH856" s="46"/>
      <c r="CI856" s="46"/>
      <c r="CJ856" s="46"/>
      <c r="CK856" s="46"/>
      <c r="CL856" s="46"/>
      <c r="CM856" s="46"/>
      <c r="CN856" s="46"/>
      <c r="CO856" s="46"/>
      <c r="CP856" s="46"/>
      <c r="CQ856" s="46"/>
      <c r="CR856" s="46"/>
    </row>
    <row r="857" spans="3:96" ht="12.75" customHeight="1">
      <c r="C857" s="479"/>
      <c r="D857" s="479"/>
      <c r="E857" s="479"/>
      <c r="F857" s="479"/>
      <c r="G857" s="479"/>
      <c r="H857" s="479"/>
      <c r="I857" s="479"/>
      <c r="J857" s="56"/>
      <c r="K857" s="57"/>
      <c r="L857" s="57"/>
      <c r="M857" s="57"/>
      <c r="N857" s="57"/>
      <c r="O857" s="57"/>
      <c r="P857" s="57"/>
      <c r="Q857" s="57"/>
      <c r="R857" s="57"/>
      <c r="S857" s="57"/>
      <c r="T857" s="57"/>
      <c r="U857" s="57"/>
      <c r="V857" s="850" t="s">
        <v>1370</v>
      </c>
      <c r="W857" s="1109">
        <f>SUM(W852:AC856)</f>
        <v>7250</v>
      </c>
      <c r="X857" s="1110"/>
      <c r="Y857" s="1110"/>
      <c r="Z857" s="1110"/>
      <c r="AA857" s="1110"/>
      <c r="AB857" s="1110"/>
      <c r="AC857" s="1111"/>
      <c r="AD857" s="479"/>
      <c r="AE857" s="479"/>
      <c r="AF857" s="479"/>
      <c r="AG857" s="479"/>
      <c r="AH857" s="479"/>
      <c r="AI857" s="479"/>
      <c r="AJ857" s="479"/>
      <c r="AK857" s="479"/>
      <c r="AL857" s="40"/>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6"/>
      <c r="BJ857" s="46"/>
      <c r="BK857" s="46"/>
      <c r="BL857" s="46"/>
      <c r="BM857" s="46"/>
      <c r="BN857" s="46"/>
      <c r="BO857" s="46"/>
      <c r="BP857" s="46"/>
      <c r="BQ857" s="46"/>
      <c r="BR857" s="46"/>
      <c r="BS857" s="46"/>
      <c r="BT857" s="46"/>
      <c r="BU857" s="46"/>
      <c r="BV857" s="46"/>
      <c r="BW857" s="46"/>
      <c r="BX857" s="46"/>
      <c r="BY857" s="46"/>
      <c r="BZ857" s="46"/>
      <c r="CA857" s="46"/>
      <c r="CB857" s="46"/>
      <c r="CC857" s="46"/>
      <c r="CD857" s="46"/>
      <c r="CE857" s="46"/>
      <c r="CF857" s="46"/>
      <c r="CG857" s="46"/>
      <c r="CH857" s="46"/>
      <c r="CI857" s="46"/>
      <c r="CJ857" s="46"/>
      <c r="CK857" s="46"/>
      <c r="CL857" s="46"/>
      <c r="CM857" s="46"/>
      <c r="CN857" s="46"/>
      <c r="CO857" s="46"/>
      <c r="CP857" s="46"/>
      <c r="CQ857" s="46"/>
      <c r="CR857" s="46"/>
    </row>
    <row r="858" spans="3:96" ht="12.75" customHeight="1">
      <c r="C858" s="479"/>
      <c r="D858" s="479"/>
      <c r="E858" s="479"/>
      <c r="F858" s="479"/>
      <c r="G858" s="479"/>
      <c r="H858" s="479"/>
      <c r="I858" s="479"/>
      <c r="J858" s="18"/>
      <c r="K858" s="18"/>
      <c r="L858" s="18"/>
      <c r="M858" s="18"/>
      <c r="N858" s="18"/>
      <c r="O858" s="18"/>
      <c r="P858" s="18"/>
      <c r="Q858" s="18"/>
      <c r="R858" s="18"/>
      <c r="S858" s="18"/>
      <c r="T858" s="18"/>
      <c r="U858" s="18"/>
      <c r="V858" s="66"/>
      <c r="W858" s="73"/>
      <c r="X858" s="73"/>
      <c r="Y858" s="73"/>
      <c r="Z858" s="73"/>
      <c r="AA858" s="73"/>
      <c r="AB858" s="73"/>
      <c r="AC858" s="479"/>
      <c r="AD858" s="479"/>
      <c r="AE858" s="479"/>
      <c r="AF858" s="479"/>
      <c r="AG858" s="479"/>
      <c r="AH858" s="479"/>
      <c r="AI858" s="479"/>
      <c r="AJ858" s="479"/>
      <c r="AK858" s="479"/>
      <c r="AL858" s="40"/>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6"/>
      <c r="BJ858" s="46"/>
      <c r="BK858" s="46"/>
      <c r="BL858" s="46"/>
      <c r="BM858" s="46"/>
      <c r="BN858" s="46"/>
      <c r="BO858" s="46"/>
      <c r="BP858" s="46"/>
      <c r="BQ858" s="46"/>
      <c r="BR858" s="46"/>
      <c r="BS858" s="46"/>
      <c r="BT858" s="46"/>
      <c r="BU858" s="46"/>
      <c r="BV858" s="46"/>
      <c r="BW858" s="46"/>
      <c r="BX858" s="46"/>
      <c r="BY858" s="46"/>
      <c r="BZ858" s="46"/>
      <c r="CA858" s="46"/>
      <c r="CB858" s="46"/>
      <c r="CC858" s="46"/>
      <c r="CD858" s="46"/>
      <c r="CE858" s="46"/>
      <c r="CF858" s="46"/>
      <c r="CG858" s="46"/>
      <c r="CH858" s="46"/>
      <c r="CI858" s="46"/>
      <c r="CJ858" s="46"/>
      <c r="CK858" s="46"/>
      <c r="CL858" s="46"/>
      <c r="CM858" s="46"/>
      <c r="CN858" s="46"/>
      <c r="CO858" s="46"/>
      <c r="CP858" s="46"/>
      <c r="CQ858" s="46"/>
      <c r="CR858" s="46"/>
    </row>
    <row r="859" spans="3:96" ht="12.75" customHeight="1">
      <c r="C859" s="39" t="s">
        <v>1371</v>
      </c>
      <c r="D859" s="479"/>
      <c r="E859" s="479"/>
      <c r="F859" s="479"/>
      <c r="G859" s="479"/>
      <c r="H859" s="479"/>
      <c r="I859" s="479"/>
      <c r="J859" s="18"/>
      <c r="K859" s="18"/>
      <c r="L859" s="18"/>
      <c r="M859" s="18"/>
      <c r="N859" s="18"/>
      <c r="O859" s="18"/>
      <c r="P859" s="18"/>
      <c r="Q859" s="18"/>
      <c r="R859" s="18"/>
      <c r="S859" s="18"/>
      <c r="T859" s="18"/>
      <c r="U859" s="18"/>
      <c r="V859" s="66"/>
      <c r="W859" s="73"/>
      <c r="X859" s="73"/>
      <c r="Y859" s="73"/>
      <c r="Z859" s="73"/>
      <c r="AA859" s="73"/>
      <c r="AB859" s="73"/>
      <c r="AC859" s="479"/>
      <c r="AD859" s="479"/>
      <c r="AE859" s="479"/>
      <c r="AF859" s="479"/>
      <c r="AG859" s="479"/>
      <c r="AH859" s="479"/>
      <c r="AI859" s="479"/>
      <c r="AJ859" s="479"/>
      <c r="AK859" s="479"/>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6"/>
      <c r="BJ859" s="46"/>
      <c r="BK859" s="46"/>
      <c r="BL859" s="46"/>
      <c r="BM859" s="46"/>
      <c r="BN859" s="46"/>
      <c r="BO859" s="46"/>
      <c r="BP859" s="46"/>
      <c r="BQ859" s="46"/>
      <c r="BR859" s="46"/>
      <c r="BS859" s="46"/>
      <c r="BT859" s="46"/>
      <c r="BU859" s="46"/>
      <c r="BV859" s="46"/>
      <c r="BW859" s="46"/>
      <c r="BX859" s="46"/>
      <c r="BY859" s="46"/>
      <c r="BZ859" s="46"/>
      <c r="CA859" s="46"/>
      <c r="CB859" s="46"/>
      <c r="CC859" s="46"/>
      <c r="CD859" s="46"/>
      <c r="CE859" s="46"/>
      <c r="CF859" s="46"/>
      <c r="CG859" s="46"/>
      <c r="CH859" s="46"/>
      <c r="CI859" s="46"/>
      <c r="CJ859" s="46"/>
      <c r="CK859" s="46"/>
      <c r="CL859" s="46"/>
      <c r="CM859" s="46"/>
      <c r="CN859" s="46"/>
      <c r="CO859" s="46"/>
      <c r="CP859" s="46"/>
      <c r="CQ859" s="46"/>
      <c r="CR859" s="46"/>
    </row>
    <row r="860" spans="3:96" ht="12.75" customHeight="1">
      <c r="C860" s="479"/>
      <c r="D860" s="479"/>
      <c r="E860" s="479"/>
      <c r="F860" s="479"/>
      <c r="G860" s="479"/>
      <c r="H860" s="479"/>
      <c r="I860" s="479"/>
      <c r="J860" s="18"/>
      <c r="K860" s="18"/>
      <c r="L860" s="18"/>
      <c r="M860" s="18"/>
      <c r="N860" s="18"/>
      <c r="O860" s="18"/>
      <c r="P860" s="18"/>
      <c r="Q860" s="18"/>
      <c r="R860" s="18"/>
      <c r="S860" s="18"/>
      <c r="T860" s="18"/>
      <c r="U860" s="18"/>
      <c r="V860" s="66"/>
      <c r="W860" s="73"/>
      <c r="X860" s="73"/>
      <c r="Y860" s="73"/>
      <c r="Z860" s="73"/>
      <c r="AA860" s="73"/>
      <c r="AB860" s="73"/>
      <c r="AC860" s="479"/>
      <c r="AD860" s="479"/>
      <c r="AE860" s="479"/>
      <c r="AF860" s="479"/>
      <c r="AG860" s="479"/>
      <c r="AH860" s="479"/>
      <c r="AI860" s="479"/>
      <c r="AJ860" s="479"/>
      <c r="AK860" s="479"/>
      <c r="AL860" s="46"/>
      <c r="AM860" s="46"/>
      <c r="AN860" s="46"/>
      <c r="AO860" s="46"/>
      <c r="AP860" s="46"/>
      <c r="AQ860" s="46"/>
      <c r="AR860" s="46"/>
      <c r="AS860" s="46"/>
      <c r="AT860" s="46"/>
      <c r="AU860" s="46"/>
      <c r="AV860" s="46"/>
      <c r="AW860" s="46"/>
      <c r="AX860" s="46"/>
      <c r="AY860" s="46"/>
      <c r="AZ860" s="46"/>
      <c r="BA860" s="46"/>
      <c r="BB860" s="46"/>
      <c r="BC860" s="46"/>
      <c r="BD860" s="46"/>
      <c r="BE860" s="46"/>
      <c r="BF860" s="46"/>
      <c r="BG860" s="46"/>
      <c r="BH860" s="46"/>
      <c r="BI860" s="46"/>
      <c r="BJ860" s="46"/>
      <c r="BK860" s="46"/>
      <c r="BL860" s="46"/>
      <c r="BM860" s="46"/>
      <c r="BN860" s="46"/>
      <c r="BO860" s="46"/>
      <c r="BP860" s="46"/>
      <c r="BQ860" s="46"/>
      <c r="BR860" s="46"/>
      <c r="BS860" s="46"/>
      <c r="BT860" s="46"/>
      <c r="BU860" s="46"/>
      <c r="BV860" s="46"/>
      <c r="BW860" s="46"/>
      <c r="BX860" s="46"/>
      <c r="BY860" s="46"/>
      <c r="BZ860" s="46"/>
      <c r="CA860" s="46"/>
      <c r="CB860" s="46"/>
      <c r="CC860" s="46"/>
      <c r="CD860" s="46"/>
      <c r="CE860" s="46"/>
      <c r="CF860" s="46"/>
      <c r="CG860" s="46"/>
      <c r="CH860" s="46"/>
      <c r="CI860" s="46"/>
      <c r="CJ860" s="46"/>
      <c r="CK860" s="46"/>
      <c r="CL860" s="46"/>
      <c r="CM860" s="46"/>
      <c r="CN860" s="46"/>
      <c r="CO860" s="46"/>
      <c r="CP860" s="46"/>
      <c r="CQ860" s="46"/>
      <c r="CR860" s="46"/>
    </row>
    <row r="861" spans="3:96" ht="12.75" customHeight="1">
      <c r="C861" s="479"/>
      <c r="D861" s="479"/>
      <c r="E861" s="56"/>
      <c r="F861" s="57"/>
      <c r="G861" s="57"/>
      <c r="H861" s="57"/>
      <c r="I861" s="57"/>
      <c r="J861" s="57"/>
      <c r="K861" s="57"/>
      <c r="L861" s="57"/>
      <c r="M861" s="57"/>
      <c r="N861" s="57"/>
      <c r="O861" s="57"/>
      <c r="P861" s="57"/>
      <c r="Q861" s="57"/>
      <c r="R861" s="57"/>
      <c r="S861" s="57"/>
      <c r="T861" s="57"/>
      <c r="U861" s="57"/>
      <c r="V861" s="57"/>
      <c r="W861" s="57"/>
      <c r="X861" s="57"/>
      <c r="Y861" s="57"/>
      <c r="Z861" s="57"/>
      <c r="AA861" s="57"/>
      <c r="AB861" s="850" t="s">
        <v>1372</v>
      </c>
      <c r="AC861" s="1109">
        <f>W827+W835+W840+W841+W850+W857+W829</f>
        <v>1374074</v>
      </c>
      <c r="AD861" s="1110"/>
      <c r="AE861" s="1110"/>
      <c r="AF861" s="1110"/>
      <c r="AG861" s="1110"/>
      <c r="AH861" s="1111"/>
      <c r="AI861" s="479"/>
      <c r="AJ861" s="479"/>
      <c r="AK861" s="479"/>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6"/>
      <c r="BJ861" s="46"/>
      <c r="BK861" s="46"/>
      <c r="BL861" s="46"/>
      <c r="BM861" s="46"/>
      <c r="BN861" s="46"/>
      <c r="BO861" s="46"/>
      <c r="BP861" s="46"/>
      <c r="BQ861" s="46"/>
      <c r="BR861" s="46"/>
      <c r="BS861" s="46"/>
      <c r="BT861" s="46"/>
      <c r="BU861" s="46"/>
      <c r="BV861" s="46"/>
      <c r="BW861" s="46"/>
      <c r="BX861" s="46"/>
      <c r="BY861" s="46"/>
      <c r="BZ861" s="46"/>
      <c r="CA861" s="46"/>
      <c r="CB861" s="46"/>
      <c r="CC861" s="46"/>
      <c r="CD861" s="46"/>
      <c r="CE861" s="46"/>
      <c r="CF861" s="46"/>
      <c r="CG861" s="46"/>
      <c r="CH861" s="46"/>
      <c r="CI861" s="46"/>
      <c r="CJ861" s="46"/>
      <c r="CK861" s="46"/>
      <c r="CL861" s="46"/>
      <c r="CM861" s="46"/>
      <c r="CN861" s="46"/>
      <c r="CO861" s="46"/>
      <c r="CP861" s="46"/>
      <c r="CQ861" s="46"/>
      <c r="CR861" s="46"/>
    </row>
    <row r="862" spans="3:96" ht="12.75" customHeight="1">
      <c r="C862" s="479"/>
      <c r="D862" s="479"/>
      <c r="E862" s="56"/>
      <c r="F862" s="57"/>
      <c r="G862" s="57"/>
      <c r="H862" s="57"/>
      <c r="I862" s="57"/>
      <c r="J862" s="57"/>
      <c r="K862" s="57"/>
      <c r="L862" s="57"/>
      <c r="M862" s="57"/>
      <c r="N862" s="57"/>
      <c r="O862" s="57"/>
      <c r="P862" s="57"/>
      <c r="Q862" s="57"/>
      <c r="R862" s="57"/>
      <c r="S862" s="57"/>
      <c r="T862" s="57"/>
      <c r="U862" s="57"/>
      <c r="V862" s="57"/>
      <c r="W862" s="57"/>
      <c r="X862" s="57"/>
      <c r="Y862" s="57"/>
      <c r="Z862" s="57"/>
      <c r="AA862" s="57"/>
      <c r="AB862" s="850" t="s">
        <v>1373</v>
      </c>
      <c r="AC862" s="1435">
        <f>O778+O758+G734</f>
        <v>137</v>
      </c>
      <c r="AD862" s="1436"/>
      <c r="AE862" s="1436"/>
      <c r="AF862" s="1436"/>
      <c r="AG862" s="1436"/>
      <c r="AH862" s="1437"/>
      <c r="AI862" s="479"/>
      <c r="AJ862" s="479"/>
      <c r="AK862" s="479"/>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6"/>
      <c r="BJ862" s="46"/>
      <c r="BK862" s="46"/>
      <c r="BL862" s="46"/>
      <c r="BM862" s="46"/>
      <c r="BN862" s="46"/>
      <c r="BO862" s="46"/>
      <c r="BP862" s="46"/>
      <c r="BQ862" s="46"/>
      <c r="BR862" s="46"/>
      <c r="BS862" s="46"/>
      <c r="BT862" s="46"/>
      <c r="BU862" s="46"/>
      <c r="BV862" s="46"/>
      <c r="BW862" s="46"/>
      <c r="BX862" s="46"/>
      <c r="BY862" s="46"/>
      <c r="BZ862" s="46"/>
      <c r="CA862" s="46"/>
      <c r="CB862" s="46"/>
      <c r="CC862" s="46"/>
      <c r="CD862" s="46"/>
      <c r="CE862" s="46"/>
      <c r="CF862" s="46"/>
      <c r="CG862" s="46"/>
      <c r="CH862" s="46"/>
      <c r="CI862" s="46"/>
      <c r="CJ862" s="46"/>
      <c r="CK862" s="46"/>
      <c r="CL862" s="46"/>
      <c r="CM862" s="46"/>
      <c r="CN862" s="46"/>
      <c r="CO862" s="46"/>
      <c r="CP862" s="46"/>
      <c r="CQ862" s="46"/>
      <c r="CR862" s="46"/>
    </row>
    <row r="863" spans="3:96" ht="12.75" customHeight="1" thickBot="1">
      <c r="C863" s="479"/>
      <c r="D863" s="479"/>
      <c r="E863" s="1218" t="s">
        <v>1374</v>
      </c>
      <c r="F863" s="1219"/>
      <c r="G863" s="1219"/>
      <c r="H863" s="1219"/>
      <c r="I863" s="1219"/>
      <c r="J863" s="1219"/>
      <c r="K863" s="1219"/>
      <c r="L863" s="1219"/>
      <c r="M863" s="1219"/>
      <c r="N863" s="1219"/>
      <c r="O863" s="1219"/>
      <c r="P863" s="1219"/>
      <c r="Q863" s="1219"/>
      <c r="R863" s="1219"/>
      <c r="S863" s="1219"/>
      <c r="T863" s="1219"/>
      <c r="U863" s="1219"/>
      <c r="V863" s="1219"/>
      <c r="W863" s="1219"/>
      <c r="X863" s="1219"/>
      <c r="Y863" s="1219"/>
      <c r="Z863" s="1219"/>
      <c r="AA863" s="1219"/>
      <c r="AB863" s="1220"/>
      <c r="AC863" s="1438">
        <f>IF(ISERROR((ROUNDDOWN(AC861/AC862,0))),0,(ROUNDDOWN(AC861/AC862,0)))</f>
        <v>10029</v>
      </c>
      <c r="AD863" s="1439"/>
      <c r="AE863" s="1439"/>
      <c r="AF863" s="1439"/>
      <c r="AG863" s="1439"/>
      <c r="AH863" s="1439"/>
      <c r="AI863" s="479"/>
      <c r="AJ863" s="479"/>
      <c r="AK863" s="479"/>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6"/>
      <c r="BY863" s="46"/>
      <c r="BZ863" s="46"/>
      <c r="CA863" s="46"/>
      <c r="CB863" s="46"/>
      <c r="CC863" s="46"/>
      <c r="CD863" s="46"/>
      <c r="CE863" s="46"/>
      <c r="CF863" s="46"/>
      <c r="CG863" s="46"/>
      <c r="CH863" s="46"/>
      <c r="CI863" s="46"/>
      <c r="CJ863" s="46"/>
      <c r="CK863" s="46"/>
      <c r="CL863" s="46"/>
      <c r="CM863" s="46"/>
      <c r="CN863" s="46"/>
      <c r="CO863" s="46"/>
      <c r="CP863" s="46"/>
      <c r="CQ863" s="46"/>
      <c r="CR863" s="46"/>
    </row>
    <row r="864" spans="3:96" ht="12.75" customHeight="1" thickTop="1">
      <c r="C864" s="479"/>
      <c r="D864" s="463"/>
      <c r="E864" s="59"/>
      <c r="F864" s="60"/>
      <c r="G864" s="60"/>
      <c r="H864" s="60"/>
      <c r="I864" s="60"/>
      <c r="J864" s="60"/>
      <c r="K864" s="60"/>
      <c r="L864" s="60"/>
      <c r="M864" s="60"/>
      <c r="N864" s="60"/>
      <c r="O864" s="60"/>
      <c r="P864" s="60"/>
      <c r="Q864" s="60"/>
      <c r="R864" s="60"/>
      <c r="S864" s="60"/>
      <c r="T864" s="60"/>
      <c r="U864" s="60"/>
      <c r="V864" s="60"/>
      <c r="W864" s="60"/>
      <c r="X864" s="60"/>
      <c r="Y864" s="60"/>
      <c r="Z864" s="60"/>
      <c r="AA864" s="60"/>
      <c r="AB864" s="605" t="s">
        <v>1375</v>
      </c>
      <c r="AC864" s="1090">
        <f>'Sources and Uses Budget'!C72</f>
        <v>731969</v>
      </c>
      <c r="AD864" s="1300"/>
      <c r="AE864" s="1300"/>
      <c r="AF864" s="1300"/>
      <c r="AG864" s="1300"/>
      <c r="AH864" s="1300"/>
      <c r="AI864" s="479"/>
      <c r="AJ864" s="479"/>
      <c r="AK864" s="479"/>
      <c r="AL864" s="46"/>
      <c r="AM864" s="46"/>
      <c r="AN864" s="46"/>
      <c r="AO864" s="46"/>
      <c r="AP864" s="46"/>
      <c r="AQ864" s="46"/>
      <c r="AR864" s="46"/>
      <c r="AS864" s="46"/>
      <c r="AT864" s="46"/>
      <c r="AU864" s="46"/>
      <c r="AV864" s="46"/>
      <c r="AW864" s="46"/>
      <c r="AX864" s="46"/>
      <c r="AY864" s="46"/>
      <c r="AZ864" s="46"/>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6"/>
      <c r="BZ864" s="46"/>
      <c r="CA864" s="46"/>
      <c r="CB864" s="46"/>
      <c r="CC864" s="46"/>
      <c r="CD864" s="46"/>
      <c r="CE864" s="46"/>
      <c r="CF864" s="46"/>
      <c r="CG864" s="46"/>
      <c r="CH864" s="46"/>
      <c r="CI864" s="46"/>
      <c r="CJ864" s="46"/>
      <c r="CK864" s="46"/>
      <c r="CL864" s="46"/>
      <c r="CM864" s="46"/>
      <c r="CN864" s="46"/>
      <c r="CO864" s="46"/>
      <c r="CP864" s="46"/>
      <c r="CQ864" s="46"/>
      <c r="CR864" s="46"/>
    </row>
    <row r="865" spans="1:96" ht="12.75" customHeight="1">
      <c r="A865" s="479"/>
      <c r="B865" s="479"/>
      <c r="C865" s="479"/>
      <c r="D865" s="463"/>
      <c r="E865" s="56"/>
      <c r="F865" s="57"/>
      <c r="G865" s="57"/>
      <c r="H865" s="57"/>
      <c r="I865" s="57"/>
      <c r="J865" s="57"/>
      <c r="K865" s="57"/>
      <c r="L865" s="57"/>
      <c r="M865" s="57"/>
      <c r="N865" s="57"/>
      <c r="O865" s="57"/>
      <c r="P865" s="57"/>
      <c r="Q865" s="57"/>
      <c r="R865" s="57"/>
      <c r="S865" s="57"/>
      <c r="T865" s="57"/>
      <c r="U865" s="57"/>
      <c r="V865" s="57"/>
      <c r="W865" s="57"/>
      <c r="X865" s="57"/>
      <c r="Y865" s="57"/>
      <c r="Z865" s="57"/>
      <c r="AA865" s="57"/>
      <c r="AB865" s="850" t="s">
        <v>1376</v>
      </c>
      <c r="AC865" s="1044"/>
      <c r="AD865" s="1125"/>
      <c r="AE865" s="1125"/>
      <c r="AF865" s="1125"/>
      <c r="AG865" s="1125"/>
      <c r="AH865" s="1125"/>
      <c r="AI865" s="479"/>
      <c r="AJ865" s="479"/>
      <c r="AK865" s="479"/>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row>
    <row r="866" spans="1:96" ht="12.75" customHeight="1">
      <c r="A866" s="479"/>
      <c r="B866" s="479"/>
      <c r="C866" s="479"/>
      <c r="D866" s="463"/>
      <c r="E866" s="56"/>
      <c r="F866" s="57"/>
      <c r="G866" s="57"/>
      <c r="H866" s="57"/>
      <c r="I866" s="57"/>
      <c r="J866" s="57"/>
      <c r="K866" s="57"/>
      <c r="L866" s="57"/>
      <c r="M866" s="57"/>
      <c r="N866" s="57"/>
      <c r="O866" s="57"/>
      <c r="P866" s="57"/>
      <c r="Q866" s="57"/>
      <c r="R866" s="57"/>
      <c r="S866" s="57"/>
      <c r="T866" s="57"/>
      <c r="U866" s="57"/>
      <c r="V866" s="57"/>
      <c r="W866" s="57"/>
      <c r="X866" s="57"/>
      <c r="Y866" s="57"/>
      <c r="Z866" s="57"/>
      <c r="AA866" s="57"/>
      <c r="AB866" s="850" t="s">
        <v>1377</v>
      </c>
      <c r="AC866" s="1042">
        <v>107400</v>
      </c>
      <c r="AD866" s="1043"/>
      <c r="AE866" s="1043"/>
      <c r="AF866" s="1043"/>
      <c r="AG866" s="1043"/>
      <c r="AH866" s="1044"/>
      <c r="AI866" s="479"/>
      <c r="AJ866" s="479"/>
      <c r="AK866" s="479"/>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6"/>
      <c r="CM866" s="46"/>
      <c r="CN866" s="46"/>
      <c r="CO866" s="46"/>
      <c r="CP866" s="46"/>
      <c r="CQ866" s="46"/>
      <c r="CR866" s="46"/>
    </row>
    <row r="867" spans="1:96" ht="12.75" customHeight="1">
      <c r="A867" s="479"/>
      <c r="B867" s="479"/>
      <c r="C867" s="479"/>
      <c r="D867" s="463"/>
      <c r="E867" s="56"/>
      <c r="F867" s="57"/>
      <c r="G867" s="57"/>
      <c r="H867" s="57"/>
      <c r="I867" s="57"/>
      <c r="J867" s="57"/>
      <c r="K867" s="57"/>
      <c r="L867" s="57"/>
      <c r="M867" s="57"/>
      <c r="N867" s="57"/>
      <c r="O867" s="57"/>
      <c r="P867" s="57"/>
      <c r="Q867" s="57"/>
      <c r="R867" s="57"/>
      <c r="S867" s="57"/>
      <c r="T867" s="57"/>
      <c r="U867" s="57"/>
      <c r="V867" s="57"/>
      <c r="W867" s="57"/>
      <c r="X867" s="57"/>
      <c r="Y867" s="57"/>
      <c r="Z867" s="57"/>
      <c r="AA867" s="57"/>
      <c r="AB867" s="850" t="s">
        <v>1378</v>
      </c>
      <c r="AC867" s="1042">
        <v>61650</v>
      </c>
      <c r="AD867" s="1043"/>
      <c r="AE867" s="1043"/>
      <c r="AF867" s="1043"/>
      <c r="AG867" s="1043"/>
      <c r="AH867" s="1044"/>
      <c r="AI867" s="479"/>
      <c r="AJ867" s="479"/>
      <c r="AK867" s="479"/>
      <c r="AL867" s="479"/>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c r="CO867" s="46"/>
      <c r="CP867" s="46"/>
      <c r="CQ867" s="46"/>
      <c r="CR867" s="46"/>
    </row>
    <row r="868" spans="1:96" ht="12.75" customHeight="1">
      <c r="A868" s="479"/>
      <c r="B868" s="479"/>
      <c r="C868" s="479"/>
      <c r="D868" s="463"/>
      <c r="E868" s="56"/>
      <c r="F868" s="57"/>
      <c r="G868" s="57"/>
      <c r="H868" s="57"/>
      <c r="I868" s="57"/>
      <c r="J868" s="57"/>
      <c r="K868" s="57"/>
      <c r="L868" s="57"/>
      <c r="M868" s="57"/>
      <c r="N868" s="57"/>
      <c r="O868" s="57"/>
      <c r="P868" s="57"/>
      <c r="Q868" s="57"/>
      <c r="R868" s="57"/>
      <c r="S868" s="57"/>
      <c r="T868" s="57"/>
      <c r="U868" s="57"/>
      <c r="V868" s="57"/>
      <c r="W868" s="57"/>
      <c r="X868" s="57"/>
      <c r="Y868" s="57"/>
      <c r="Z868" s="57"/>
      <c r="AA868" s="57"/>
      <c r="AB868" s="850" t="s">
        <v>1379</v>
      </c>
      <c r="AC868" s="1042">
        <v>18000</v>
      </c>
      <c r="AD868" s="1043"/>
      <c r="AE868" s="1043"/>
      <c r="AF868" s="1043"/>
      <c r="AG868" s="1043"/>
      <c r="AH868" s="1044"/>
      <c r="AI868" s="479"/>
      <c r="AJ868" s="479"/>
      <c r="AK868" s="479"/>
      <c r="AL868" s="479"/>
      <c r="AM868" s="46"/>
      <c r="AN868" s="46"/>
      <c r="AO868" s="46"/>
      <c r="AP868" s="46"/>
      <c r="AQ868" s="46"/>
      <c r="AR868" s="46"/>
      <c r="AS868" s="46"/>
      <c r="AT868" s="46"/>
      <c r="AU868" s="46"/>
      <c r="AV868" s="46"/>
      <c r="AW868" s="46"/>
      <c r="AX868" s="46"/>
      <c r="AY868" s="46"/>
      <c r="AZ868" s="46"/>
      <c r="BA868" s="46"/>
      <c r="BB868" s="46"/>
      <c r="BC868" s="46"/>
      <c r="BD868" s="46"/>
      <c r="BE868" s="46"/>
      <c r="BF868" s="46"/>
      <c r="BG868" s="46"/>
      <c r="BH868" s="46"/>
      <c r="BI868" s="46"/>
      <c r="BJ868" s="46"/>
      <c r="BK868" s="46"/>
      <c r="BL868" s="46"/>
      <c r="BM868" s="46"/>
      <c r="BN868" s="46"/>
      <c r="BO868" s="46"/>
      <c r="BP868" s="46"/>
      <c r="BQ868" s="46"/>
      <c r="BR868" s="46"/>
      <c r="BS868" s="46"/>
      <c r="BT868" s="46"/>
      <c r="BU868" s="46"/>
      <c r="BV868" s="46"/>
      <c r="BW868" s="46"/>
      <c r="BX868" s="46"/>
      <c r="BY868" s="46"/>
      <c r="BZ868" s="46"/>
      <c r="CA868" s="46"/>
      <c r="CB868" s="46"/>
      <c r="CC868" s="46"/>
      <c r="CD868" s="46"/>
      <c r="CE868" s="46"/>
      <c r="CF868" s="46"/>
      <c r="CG868" s="46"/>
      <c r="CH868" s="46"/>
      <c r="CI868" s="46"/>
      <c r="CJ868" s="46"/>
      <c r="CK868" s="46"/>
      <c r="CL868" s="46"/>
      <c r="CM868" s="46"/>
      <c r="CN868" s="46"/>
      <c r="CO868" s="46"/>
      <c r="CP868" s="46"/>
      <c r="CQ868" s="46"/>
      <c r="CR868" s="46"/>
    </row>
    <row r="869" spans="1:96" ht="12.75" customHeight="1">
      <c r="A869" s="479"/>
      <c r="B869" s="479"/>
      <c r="C869" s="479"/>
      <c r="D869" s="463"/>
      <c r="E869" s="1280" t="s">
        <v>1380</v>
      </c>
      <c r="F869" s="1281"/>
      <c r="G869" s="1281"/>
      <c r="H869" s="1281"/>
      <c r="I869" s="1281"/>
      <c r="J869" s="1281"/>
      <c r="K869" s="1281"/>
      <c r="L869" s="1281"/>
      <c r="M869" s="1281"/>
      <c r="N869" s="1281"/>
      <c r="O869" s="1281"/>
      <c r="P869" s="1281"/>
      <c r="Q869" s="1281"/>
      <c r="R869" s="1281"/>
      <c r="S869" s="1281"/>
      <c r="T869" s="1281"/>
      <c r="U869" s="1281"/>
      <c r="V869" s="1281"/>
      <c r="W869" s="1281"/>
      <c r="X869" s="1281"/>
      <c r="Y869" s="1281"/>
      <c r="Z869" s="1281"/>
      <c r="AA869" s="1281"/>
      <c r="AB869" s="1282"/>
      <c r="AC869" s="1125">
        <v>15000</v>
      </c>
      <c r="AD869" s="1125"/>
      <c r="AE869" s="1125"/>
      <c r="AF869" s="1125"/>
      <c r="AG869" s="1125"/>
      <c r="AH869" s="1125"/>
      <c r="AI869" s="479"/>
      <c r="AJ869" s="479"/>
      <c r="AK869" s="479"/>
      <c r="AL869" s="479"/>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c r="CO869" s="46"/>
      <c r="CP869" s="46"/>
      <c r="CQ869" s="46"/>
      <c r="CR869" s="46"/>
    </row>
    <row r="870" spans="1:96" ht="12.75" customHeight="1">
      <c r="A870" s="479"/>
      <c r="B870" s="479"/>
      <c r="C870" s="479"/>
      <c r="D870" s="463"/>
      <c r="E870" s="1280" t="s">
        <v>1381</v>
      </c>
      <c r="F870" s="1281"/>
      <c r="G870" s="1281"/>
      <c r="H870" s="1281"/>
      <c r="I870" s="1281"/>
      <c r="J870" s="1281"/>
      <c r="K870" s="1281"/>
      <c r="L870" s="1281"/>
      <c r="M870" s="1281"/>
      <c r="N870" s="1281"/>
      <c r="O870" s="1281"/>
      <c r="P870" s="1281"/>
      <c r="Q870" s="1281"/>
      <c r="R870" s="1281"/>
      <c r="S870" s="1281"/>
      <c r="T870" s="1281"/>
      <c r="U870" s="1281"/>
      <c r="V870" s="1281"/>
      <c r="W870" s="1281"/>
      <c r="X870" s="1281"/>
      <c r="Y870" s="1281"/>
      <c r="Z870" s="1281"/>
      <c r="AA870" s="1281"/>
      <c r="AB870" s="1282"/>
      <c r="AC870" s="1125"/>
      <c r="AD870" s="1125"/>
      <c r="AE870" s="1125"/>
      <c r="AF870" s="1125"/>
      <c r="AG870" s="1125"/>
      <c r="AH870" s="1125"/>
      <c r="AI870" s="479"/>
      <c r="AJ870" s="479"/>
      <c r="AK870" s="479"/>
      <c r="AL870" s="479"/>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46"/>
    </row>
    <row r="871" spans="1:96" ht="12.75" customHeight="1">
      <c r="A871" s="29"/>
      <c r="B871" s="29"/>
      <c r="C871" s="29"/>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c r="AA871" s="463"/>
      <c r="AB871" s="68"/>
      <c r="AC871" s="131"/>
      <c r="AD871" s="131"/>
      <c r="AE871" s="131"/>
      <c r="AF871" s="131"/>
      <c r="AG871" s="131"/>
      <c r="AH871" s="131"/>
      <c r="AI871" s="29"/>
      <c r="AJ871" s="29"/>
      <c r="AK871" s="29"/>
      <c r="AL871" s="29"/>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c r="CO871" s="46"/>
      <c r="CP871" s="46"/>
      <c r="CQ871" s="46"/>
      <c r="CR871" s="46"/>
    </row>
    <row r="872" spans="1:96" ht="12.75" customHeight="1">
      <c r="A872" s="39" t="s">
        <v>1119</v>
      </c>
      <c r="B872" s="29"/>
      <c r="C872" s="39" t="s">
        <v>1382</v>
      </c>
      <c r="D872" s="479"/>
      <c r="E872" s="479"/>
      <c r="F872" s="479"/>
      <c r="G872" s="479"/>
      <c r="H872" s="479"/>
      <c r="I872" s="479"/>
      <c r="J872" s="479"/>
      <c r="K872" s="479"/>
      <c r="L872" s="479"/>
      <c r="M872" s="479"/>
      <c r="N872" s="479"/>
      <c r="O872" s="479"/>
      <c r="P872" s="479"/>
      <c r="Q872" s="479"/>
      <c r="R872" s="479"/>
      <c r="S872" s="479"/>
      <c r="T872" s="479"/>
      <c r="U872" s="479"/>
      <c r="V872" s="479"/>
      <c r="W872" s="479"/>
      <c r="X872" s="15"/>
      <c r="Y872" s="15"/>
      <c r="Z872" s="15"/>
      <c r="AA872" s="15"/>
      <c r="AB872" s="15"/>
      <c r="AC872" s="15"/>
      <c r="AD872" s="15"/>
      <c r="AE872" s="479"/>
      <c r="AF872" s="479"/>
      <c r="AG872" s="479"/>
      <c r="AH872" s="479"/>
      <c r="AI872" s="479"/>
      <c r="AJ872" s="479"/>
      <c r="AK872" s="29"/>
      <c r="AL872" s="479"/>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6"/>
      <c r="BY872" s="46"/>
      <c r="BZ872" s="46"/>
      <c r="CA872" s="46"/>
      <c r="CB872" s="46"/>
      <c r="CC872" s="46"/>
      <c r="CD872" s="46"/>
      <c r="CE872" s="46"/>
      <c r="CF872" s="46"/>
      <c r="CG872" s="46"/>
      <c r="CH872" s="46"/>
      <c r="CI872" s="46"/>
      <c r="CJ872" s="46"/>
      <c r="CK872" s="46"/>
      <c r="CL872" s="46"/>
      <c r="CM872" s="46"/>
      <c r="CN872" s="46"/>
      <c r="CO872" s="46"/>
      <c r="CP872" s="46"/>
      <c r="CQ872" s="46"/>
      <c r="CR872" s="46"/>
    </row>
    <row r="873" spans="1:96" ht="12.75" customHeight="1">
      <c r="A873" s="479"/>
      <c r="B873" s="29"/>
      <c r="C873" s="479"/>
      <c r="D873" s="479"/>
      <c r="E873" s="479"/>
      <c r="F873" s="479"/>
      <c r="G873" s="479"/>
      <c r="H873" s="479"/>
      <c r="I873" s="479"/>
      <c r="J873" s="479"/>
      <c r="K873" s="479"/>
      <c r="L873" s="479"/>
      <c r="M873" s="479"/>
      <c r="N873" s="479"/>
      <c r="O873" s="479"/>
      <c r="P873" s="479"/>
      <c r="Q873" s="479"/>
      <c r="R873" s="479"/>
      <c r="S873" s="479"/>
      <c r="T873" s="479"/>
      <c r="U873" s="479"/>
      <c r="V873" s="479"/>
      <c r="W873" s="479"/>
      <c r="X873" s="15"/>
      <c r="Y873" s="15"/>
      <c r="Z873" s="15"/>
      <c r="AA873" s="15"/>
      <c r="AB873" s="15"/>
      <c r="AC873" s="15"/>
      <c r="AD873" s="15"/>
      <c r="AE873" s="479"/>
      <c r="AF873" s="479"/>
      <c r="AG873" s="714"/>
      <c r="AH873" s="714"/>
      <c r="AI873" s="714"/>
      <c r="AJ873" s="29"/>
      <c r="AK873" s="29"/>
      <c r="AL873" s="479"/>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c r="CO873" s="46"/>
      <c r="CP873" s="46"/>
      <c r="CQ873" s="46"/>
      <c r="CR873" s="46"/>
    </row>
    <row r="874" spans="1:96" ht="12.75" customHeight="1">
      <c r="A874" s="479"/>
      <c r="B874" s="39"/>
      <c r="C874" s="479"/>
      <c r="D874" s="479"/>
      <c r="E874" s="479"/>
      <c r="F874" s="479"/>
      <c r="G874" s="479"/>
      <c r="H874" s="129" t="s">
        <v>1383</v>
      </c>
      <c r="I874" s="57"/>
      <c r="J874" s="57"/>
      <c r="K874" s="57"/>
      <c r="L874" s="57"/>
      <c r="M874" s="57"/>
      <c r="N874" s="57"/>
      <c r="O874" s="57"/>
      <c r="P874" s="57"/>
      <c r="Q874" s="57"/>
      <c r="R874" s="57"/>
      <c r="S874" s="57"/>
      <c r="T874" s="57"/>
      <c r="U874" s="57"/>
      <c r="V874" s="57"/>
      <c r="W874" s="57"/>
      <c r="X874" s="57"/>
      <c r="Y874" s="58"/>
      <c r="Z874" s="1042">
        <f>50220*0.8</f>
        <v>40176</v>
      </c>
      <c r="AA874" s="1043"/>
      <c r="AB874" s="1043"/>
      <c r="AC874" s="1043"/>
      <c r="AD874" s="1043"/>
      <c r="AE874" s="1044"/>
      <c r="AF874" s="479"/>
      <c r="AG874" s="479"/>
      <c r="AH874" s="479"/>
      <c r="AI874" s="479"/>
      <c r="AJ874" s="479"/>
      <c r="AK874" s="479"/>
      <c r="AL874" s="479"/>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46"/>
    </row>
    <row r="875" spans="1:96" ht="12.75" customHeight="1">
      <c r="A875" s="479"/>
      <c r="B875" s="479"/>
      <c r="C875" s="479"/>
      <c r="D875" s="479"/>
      <c r="E875" s="479"/>
      <c r="F875" s="479"/>
      <c r="G875" s="479"/>
      <c r="H875" s="129" t="s">
        <v>1384</v>
      </c>
      <c r="I875" s="57"/>
      <c r="J875" s="57"/>
      <c r="K875" s="57"/>
      <c r="L875" s="57"/>
      <c r="M875" s="57"/>
      <c r="N875" s="57"/>
      <c r="O875" s="57"/>
      <c r="P875" s="57"/>
      <c r="Q875" s="57"/>
      <c r="R875" s="57"/>
      <c r="S875" s="57"/>
      <c r="T875" s="57"/>
      <c r="U875" s="57"/>
      <c r="V875" s="57"/>
      <c r="W875" s="57"/>
      <c r="X875" s="57"/>
      <c r="Y875" s="57"/>
      <c r="Z875" s="1042">
        <f>Z874</f>
        <v>40176</v>
      </c>
      <c r="AA875" s="1043"/>
      <c r="AB875" s="1043"/>
      <c r="AC875" s="1043"/>
      <c r="AD875" s="1043"/>
      <c r="AE875" s="1044"/>
      <c r="AF875" s="479"/>
      <c r="AG875" s="479"/>
      <c r="AH875" s="479"/>
      <c r="AI875" s="479"/>
      <c r="AJ875" s="479"/>
      <c r="AK875" s="479"/>
      <c r="AL875" s="479"/>
      <c r="AM875" s="46"/>
      <c r="AN875" s="479"/>
      <c r="AO875" s="41"/>
      <c r="AP875" s="41"/>
      <c r="AQ875" s="17"/>
      <c r="AR875" s="17"/>
      <c r="AS875" s="17"/>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46"/>
    </row>
    <row r="876" spans="1:96" ht="12.75" customHeight="1">
      <c r="A876" s="479"/>
      <c r="B876" s="479"/>
      <c r="C876" s="479"/>
      <c r="D876" s="479"/>
      <c r="E876" s="479"/>
      <c r="F876" s="479"/>
      <c r="G876" s="479"/>
      <c r="H876" s="129" t="s">
        <v>1385</v>
      </c>
      <c r="I876" s="57"/>
      <c r="J876" s="57"/>
      <c r="K876" s="57"/>
      <c r="L876" s="57"/>
      <c r="M876" s="57"/>
      <c r="N876" s="57"/>
      <c r="O876" s="57"/>
      <c r="P876" s="57"/>
      <c r="Q876" s="57"/>
      <c r="R876" s="57"/>
      <c r="S876" s="57"/>
      <c r="T876" s="57"/>
      <c r="U876" s="57"/>
      <c r="V876" s="57"/>
      <c r="W876" s="57"/>
      <c r="X876" s="57"/>
      <c r="Y876" s="57"/>
      <c r="Z876" s="1042"/>
      <c r="AA876" s="1043"/>
      <c r="AB876" s="1043"/>
      <c r="AC876" s="1043"/>
      <c r="AD876" s="1043"/>
      <c r="AE876" s="1044"/>
      <c r="AF876" s="479"/>
      <c r="AG876" s="479"/>
      <c r="AH876" s="479"/>
      <c r="AI876" s="479"/>
      <c r="AJ876" s="479"/>
      <c r="AK876" s="479"/>
      <c r="AL876" s="479"/>
      <c r="AM876" s="46"/>
      <c r="AN876" s="479"/>
      <c r="AO876" s="41"/>
      <c r="AP876" s="41"/>
      <c r="AQ876" s="17"/>
      <c r="AR876" s="17"/>
      <c r="AS876" s="17"/>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46"/>
    </row>
    <row r="877" spans="1:96" ht="12.75" customHeight="1">
      <c r="A877" s="479"/>
      <c r="B877" s="479"/>
      <c r="C877" s="479"/>
      <c r="D877" s="479"/>
      <c r="E877" s="479"/>
      <c r="F877" s="18"/>
      <c r="G877" s="18"/>
      <c r="H877" s="56"/>
      <c r="I877" s="57"/>
      <c r="J877" s="57"/>
      <c r="K877" s="57"/>
      <c r="L877" s="57"/>
      <c r="M877" s="57"/>
      <c r="N877" s="57"/>
      <c r="O877" s="57"/>
      <c r="P877" s="57"/>
      <c r="Q877" s="57"/>
      <c r="R877" s="57"/>
      <c r="S877" s="57"/>
      <c r="T877" s="57"/>
      <c r="U877" s="57"/>
      <c r="V877" s="57"/>
      <c r="W877" s="57"/>
      <c r="X877" s="57"/>
      <c r="Y877" s="187" t="s">
        <v>1386</v>
      </c>
      <c r="Z877" s="1109">
        <f>Z874-(Z875+Z876)</f>
        <v>0</v>
      </c>
      <c r="AA877" s="1110"/>
      <c r="AB877" s="1110"/>
      <c r="AC877" s="1110"/>
      <c r="AD877" s="1110"/>
      <c r="AE877" s="1111"/>
      <c r="AF877" s="479"/>
      <c r="AG877" s="479"/>
      <c r="AH877" s="479"/>
      <c r="AI877" s="479"/>
      <c r="AJ877" s="479"/>
      <c r="AK877" s="479"/>
      <c r="AL877" s="479"/>
      <c r="AM877" s="46"/>
      <c r="AN877" s="479"/>
      <c r="AO877" s="41" t="s">
        <v>1387</v>
      </c>
      <c r="AP877" s="118">
        <v>20</v>
      </c>
      <c r="AQ877" s="1040">
        <f>IF(AD955&gt;0,0.2,0)</f>
        <v>0.2</v>
      </c>
      <c r="AR877" s="1040"/>
      <c r="AS877" s="17"/>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46"/>
    </row>
    <row r="878" spans="1:96" ht="12.75" customHeight="1">
      <c r="A878" s="29"/>
      <c r="B878" s="479"/>
      <c r="C878" s="29"/>
      <c r="D878" s="715"/>
      <c r="E878" s="714"/>
      <c r="F878" s="714"/>
      <c r="G878" s="714"/>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714"/>
      <c r="AG878" s="479"/>
      <c r="AH878" s="479"/>
      <c r="AI878" s="479"/>
      <c r="AJ878" s="479"/>
      <c r="AK878" s="479"/>
      <c r="AL878" s="479"/>
      <c r="AM878" s="46"/>
      <c r="AN878" s="479"/>
      <c r="AO878" s="41"/>
      <c r="AP878" s="118">
        <v>5</v>
      </c>
      <c r="AQ878" s="1298">
        <f>IF(AD958&gt;0,0.05,0)</f>
        <v>0</v>
      </c>
      <c r="AR878" s="1298"/>
      <c r="AS878" s="17"/>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46"/>
    </row>
    <row r="879" spans="1:96" ht="12.75" customHeight="1">
      <c r="A879" s="29"/>
      <c r="B879" s="479"/>
      <c r="C879" s="29" t="s">
        <v>1388</v>
      </c>
      <c r="D879" s="715"/>
      <c r="E879" s="714"/>
      <c r="F879" s="714"/>
      <c r="G879" s="714"/>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714"/>
      <c r="AG879" s="479"/>
      <c r="AH879" s="479"/>
      <c r="AI879" s="479"/>
      <c r="AJ879" s="479"/>
      <c r="AK879" s="479"/>
      <c r="AL879" s="479"/>
      <c r="AM879" s="46"/>
      <c r="AN879" s="479"/>
      <c r="AO879" s="41" t="s">
        <v>1389</v>
      </c>
      <c r="AP879" s="118">
        <v>7</v>
      </c>
      <c r="AQ879" s="1041">
        <f>IF(AD965&gt;0,0.07,0)</f>
        <v>0</v>
      </c>
      <c r="AR879" s="1041"/>
      <c r="AS879" s="17"/>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46"/>
    </row>
    <row r="880" spans="1:96" ht="12.75" customHeight="1">
      <c r="A880" s="29"/>
      <c r="B880" s="479"/>
      <c r="C880" s="188" t="s">
        <v>1390</v>
      </c>
      <c r="D880" s="715"/>
      <c r="E880" s="714"/>
      <c r="F880" s="714"/>
      <c r="G880" s="714"/>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714"/>
      <c r="AG880" s="479"/>
      <c r="AH880" s="479"/>
      <c r="AI880" s="479"/>
      <c r="AJ880" s="479"/>
      <c r="AK880" s="479"/>
      <c r="AL880" s="479"/>
      <c r="AM880" s="46"/>
      <c r="AN880" s="479"/>
      <c r="AO880" s="41" t="s">
        <v>1391</v>
      </c>
      <c r="AP880" s="118">
        <v>2</v>
      </c>
      <c r="AQ880" s="1041">
        <f>IF(AD969&gt;0,0.02,0)</f>
        <v>0</v>
      </c>
      <c r="AR880" s="1041"/>
      <c r="AS880" s="17"/>
      <c r="AT880" s="46"/>
      <c r="AU880" s="46"/>
      <c r="AV880" s="46"/>
      <c r="AW880" s="46"/>
      <c r="AX880" s="46"/>
      <c r="AY880" s="46"/>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46"/>
    </row>
    <row r="881" spans="1:96" ht="12.75" customHeight="1">
      <c r="A881" s="29"/>
      <c r="B881" s="479"/>
      <c r="C881" s="188" t="s">
        <v>1392</v>
      </c>
      <c r="D881" s="715"/>
      <c r="E881" s="714"/>
      <c r="F881" s="714"/>
      <c r="G881" s="714"/>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714"/>
      <c r="AG881" s="479"/>
      <c r="AH881" s="479"/>
      <c r="AI881" s="479"/>
      <c r="AJ881" s="479"/>
      <c r="AK881" s="479"/>
      <c r="AL881" s="479"/>
      <c r="AM881" s="46"/>
      <c r="AN881" s="479"/>
      <c r="AO881" s="41" t="s">
        <v>1393</v>
      </c>
      <c r="AP881" s="118">
        <v>2</v>
      </c>
      <c r="AQ881" s="1041">
        <f>IF(AD971&gt;0,0.02,0)</f>
        <v>0</v>
      </c>
      <c r="AR881" s="1041"/>
      <c r="AS881" s="17"/>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row>
    <row r="882" spans="1:96" ht="12.75" customHeight="1">
      <c r="A882" s="29"/>
      <c r="B882" s="479"/>
      <c r="C882" s="327" t="s">
        <v>1394</v>
      </c>
      <c r="D882" s="715"/>
      <c r="E882" s="714"/>
      <c r="F882" s="714"/>
      <c r="G882" s="714"/>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714"/>
      <c r="AG882" s="479"/>
      <c r="AH882" s="479"/>
      <c r="AI882" s="479"/>
      <c r="AJ882" s="479"/>
      <c r="AK882" s="479"/>
      <c r="AL882" s="479"/>
      <c r="AM882" s="46"/>
      <c r="AN882" s="479"/>
      <c r="AO882" s="41" t="s">
        <v>1395</v>
      </c>
      <c r="AP882" s="118">
        <v>10</v>
      </c>
      <c r="AQ882" s="1040">
        <f>AN891</f>
        <v>0</v>
      </c>
      <c r="AR882" s="1041"/>
      <c r="AS882" s="17"/>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row>
    <row r="883" spans="1:96" ht="12.75" customHeight="1">
      <c r="A883" s="29"/>
      <c r="B883" s="29"/>
      <c r="C883" s="29"/>
      <c r="D883" s="715"/>
      <c r="E883" s="862"/>
      <c r="F883" s="862"/>
      <c r="G883" s="862"/>
      <c r="H883" s="862"/>
      <c r="I883" s="862"/>
      <c r="J883" s="862"/>
      <c r="K883" s="862"/>
      <c r="L883" s="862"/>
      <c r="M883" s="862"/>
      <c r="N883" s="862"/>
      <c r="O883" s="862"/>
      <c r="P883" s="862"/>
      <c r="Q883" s="862"/>
      <c r="R883" s="862"/>
      <c r="S883" s="862"/>
      <c r="T883" s="862"/>
      <c r="U883" s="862"/>
      <c r="V883" s="862"/>
      <c r="W883" s="862"/>
      <c r="X883" s="862"/>
      <c r="Y883" s="862"/>
      <c r="Z883" s="862"/>
      <c r="AA883" s="862"/>
      <c r="AB883" s="862"/>
      <c r="AC883" s="862"/>
      <c r="AD883" s="862"/>
      <c r="AE883" s="862"/>
      <c r="AF883" s="862"/>
      <c r="AG883" s="862"/>
      <c r="AH883" s="862"/>
      <c r="AI883" s="862"/>
      <c r="AJ883" s="29"/>
      <c r="AK883" s="29"/>
      <c r="AL883" s="29"/>
      <c r="AM883" s="46"/>
      <c r="AN883" s="479"/>
      <c r="AO883" s="41" t="s">
        <v>1396</v>
      </c>
      <c r="AP883" s="118">
        <v>15</v>
      </c>
      <c r="AQ883" s="1052"/>
      <c r="AR883" s="1052"/>
      <c r="AS883" s="1052"/>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row>
    <row r="884" spans="1:96" ht="12.7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46"/>
      <c r="AN884" s="479"/>
      <c r="AO884" s="41" t="s">
        <v>1397</v>
      </c>
      <c r="AP884" s="118"/>
      <c r="AQ884" s="1295"/>
      <c r="AR884" s="1295"/>
      <c r="AS884" s="1295"/>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row>
    <row r="885" spans="1:96" ht="12.75" customHeight="1">
      <c r="A885" s="1157" t="s">
        <v>1398</v>
      </c>
      <c r="B885" s="1157"/>
      <c r="C885" s="1157"/>
      <c r="D885" s="1157"/>
      <c r="E885" s="1157"/>
      <c r="F885" s="1157"/>
      <c r="G885" s="1157"/>
      <c r="H885" s="1157"/>
      <c r="I885" s="1157"/>
      <c r="J885" s="1157"/>
      <c r="K885" s="1157"/>
      <c r="L885" s="1157"/>
      <c r="M885" s="1157"/>
      <c r="N885" s="1157"/>
      <c r="O885" s="1157"/>
      <c r="P885" s="1157"/>
      <c r="Q885" s="1157"/>
      <c r="R885" s="1157"/>
      <c r="S885" s="1157"/>
      <c r="T885" s="1157"/>
      <c r="U885" s="1157"/>
      <c r="V885" s="1157"/>
      <c r="W885" s="1157"/>
      <c r="X885" s="1157"/>
      <c r="Y885" s="1157"/>
      <c r="Z885" s="1157"/>
      <c r="AA885" s="1157"/>
      <c r="AB885" s="1157"/>
      <c r="AC885" s="1157"/>
      <c r="AD885" s="1157"/>
      <c r="AE885" s="1157"/>
      <c r="AF885" s="1157"/>
      <c r="AG885" s="1157"/>
      <c r="AH885" s="1157"/>
      <c r="AI885" s="1157"/>
      <c r="AJ885" s="1157"/>
      <c r="AK885" s="1157"/>
      <c r="AL885" s="1157"/>
      <c r="AM885" s="46"/>
      <c r="AN885" s="479"/>
      <c r="AO885" s="41" t="s">
        <v>1399</v>
      </c>
      <c r="AP885" s="118">
        <v>10</v>
      </c>
      <c r="AQ885" s="1041">
        <f>IF(AD988&gt;0,0.1,0)</f>
        <v>0.1</v>
      </c>
      <c r="AR885" s="1041"/>
      <c r="AS885" s="17"/>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row>
    <row r="886" spans="1:96" ht="12.75" customHeight="1" thickBot="1">
      <c r="A886" s="1158"/>
      <c r="B886" s="1158"/>
      <c r="C886" s="1158"/>
      <c r="D886" s="1158"/>
      <c r="E886" s="1158"/>
      <c r="F886" s="1158"/>
      <c r="G886" s="1158"/>
      <c r="H886" s="1158"/>
      <c r="I886" s="1158"/>
      <c r="J886" s="1158"/>
      <c r="K886" s="1158"/>
      <c r="L886" s="1158"/>
      <c r="M886" s="1158"/>
      <c r="N886" s="1158"/>
      <c r="O886" s="1158"/>
      <c r="P886" s="1158"/>
      <c r="Q886" s="1158"/>
      <c r="R886" s="1158"/>
      <c r="S886" s="1158"/>
      <c r="T886" s="1158"/>
      <c r="U886" s="1158"/>
      <c r="V886" s="1158"/>
      <c r="W886" s="1158"/>
      <c r="X886" s="1158"/>
      <c r="Y886" s="1158"/>
      <c r="Z886" s="1158"/>
      <c r="AA886" s="1158"/>
      <c r="AB886" s="1158"/>
      <c r="AC886" s="1158"/>
      <c r="AD886" s="1158"/>
      <c r="AE886" s="1158"/>
      <c r="AF886" s="1158"/>
      <c r="AG886" s="1158"/>
      <c r="AH886" s="1158"/>
      <c r="AI886" s="1158"/>
      <c r="AJ886" s="1158"/>
      <c r="AK886" s="1158"/>
      <c r="AL886" s="1158"/>
      <c r="AM886" s="46"/>
      <c r="AN886" s="479"/>
      <c r="AO886" s="41"/>
      <c r="AP886" s="118"/>
      <c r="AQ886" s="1040">
        <f>SUM(AQ877:AQ885)</f>
        <v>0.30000000000000004</v>
      </c>
      <c r="AR886" s="1041"/>
      <c r="AS886" s="17" t="s">
        <v>1400</v>
      </c>
      <c r="AT886" s="46"/>
      <c r="AU886" s="46"/>
      <c r="AV886" s="46"/>
      <c r="AW886" s="46"/>
      <c r="AX886" s="46"/>
      <c r="AY886" s="46"/>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46"/>
    </row>
    <row r="887" spans="1:96" ht="12.75" customHeight="1" thickTop="1">
      <c r="A887" s="479"/>
      <c r="B887" s="479"/>
      <c r="C887" s="479"/>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46"/>
      <c r="AN887" s="479"/>
      <c r="AO887" s="41"/>
      <c r="AP887" s="118"/>
      <c r="AQ887" s="479"/>
      <c r="AR887" s="479"/>
      <c r="AS887" s="479"/>
      <c r="AT887" s="301"/>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46"/>
    </row>
    <row r="888" spans="1:96" ht="12.75" customHeight="1">
      <c r="A888" s="39" t="s">
        <v>722</v>
      </c>
      <c r="B888" s="479"/>
      <c r="C888" s="39" t="s">
        <v>241</v>
      </c>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46"/>
      <c r="AN888" s="46"/>
      <c r="AO888" s="41"/>
      <c r="AP888" s="41"/>
      <c r="AQ888" s="1040">
        <f>SUM(AQ877:AR881)+AQ885</f>
        <v>0.30000000000000004</v>
      </c>
      <c r="AR888" s="1041"/>
      <c r="AS888" s="303">
        <v>0.39</v>
      </c>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46"/>
    </row>
    <row r="889" spans="1:96" ht="12.75" customHeight="1">
      <c r="A889" s="479"/>
      <c r="B889" s="479"/>
      <c r="C889" s="479"/>
      <c r="D889" s="479"/>
      <c r="E889" s="479"/>
      <c r="F889" s="479"/>
      <c r="G889" s="479"/>
      <c r="H889" s="479"/>
      <c r="I889" s="479"/>
      <c r="J889" s="479"/>
      <c r="K889" s="479"/>
      <c r="L889" s="479"/>
      <c r="M889" s="479"/>
      <c r="N889" s="479"/>
      <c r="O889" s="479"/>
      <c r="P889" s="479"/>
      <c r="Q889" s="479"/>
      <c r="R889" s="479"/>
      <c r="S889" s="479"/>
      <c r="T889" s="479"/>
      <c r="U889" s="479"/>
      <c r="V889" s="479"/>
      <c r="W889" s="479"/>
      <c r="X889" s="479"/>
      <c r="Y889" s="479"/>
      <c r="Z889" s="479"/>
      <c r="AA889" s="479"/>
      <c r="AB889" s="479"/>
      <c r="AC889" s="479"/>
      <c r="AD889" s="479"/>
      <c r="AE889" s="479"/>
      <c r="AF889" s="479"/>
      <c r="AG889" s="479"/>
      <c r="AH889" s="479"/>
      <c r="AI889" s="479"/>
      <c r="AJ889" s="479"/>
      <c r="AK889" s="479"/>
      <c r="AL889" s="479"/>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46"/>
    </row>
    <row r="890" spans="1:96" ht="12.75" customHeight="1">
      <c r="A890" s="18"/>
      <c r="B890" s="18"/>
      <c r="C890" s="18"/>
      <c r="D890" s="18"/>
      <c r="E890" s="18"/>
      <c r="F890" s="1286" t="s">
        <v>1401</v>
      </c>
      <c r="G890" s="1287"/>
      <c r="H890" s="1287"/>
      <c r="I890" s="1287"/>
      <c r="J890" s="1287"/>
      <c r="K890" s="1287"/>
      <c r="L890" s="1287"/>
      <c r="M890" s="1287"/>
      <c r="N890" s="1287"/>
      <c r="O890" s="1287"/>
      <c r="P890" s="1287"/>
      <c r="Q890" s="1287"/>
      <c r="R890" s="1287"/>
      <c r="S890" s="1287"/>
      <c r="T890" s="1288"/>
      <c r="U890" s="1226" t="s">
        <v>1402</v>
      </c>
      <c r="V890" s="1227"/>
      <c r="W890" s="1227"/>
      <c r="X890" s="1227"/>
      <c r="Y890" s="1227"/>
      <c r="Z890" s="1227"/>
      <c r="AA890" s="858"/>
      <c r="AB890" s="287"/>
      <c r="AC890" s="287"/>
      <c r="AD890" s="287"/>
      <c r="AE890" s="287"/>
      <c r="AF890" s="716"/>
      <c r="AG890" s="479"/>
      <c r="AH890" s="479"/>
      <c r="AI890" s="479"/>
      <c r="AJ890" s="479"/>
      <c r="AK890" s="479"/>
      <c r="AL890" s="479"/>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46"/>
    </row>
    <row r="891" spans="1:96" ht="12.75" customHeight="1">
      <c r="A891" s="479"/>
      <c r="B891" s="39"/>
      <c r="C891" s="479"/>
      <c r="D891" s="479"/>
      <c r="E891" s="479"/>
      <c r="F891" s="1228" t="s">
        <v>1403</v>
      </c>
      <c r="G891" s="1229"/>
      <c r="H891" s="1229"/>
      <c r="I891" s="1229"/>
      <c r="J891" s="1229"/>
      <c r="K891" s="1229"/>
      <c r="L891" s="1229"/>
      <c r="M891" s="1229"/>
      <c r="N891" s="1229"/>
      <c r="O891" s="1229"/>
      <c r="P891" s="1229"/>
      <c r="Q891" s="1229"/>
      <c r="R891" s="1229"/>
      <c r="S891" s="1229"/>
      <c r="T891" s="1433"/>
      <c r="U891" s="1228"/>
      <c r="V891" s="1229"/>
      <c r="W891" s="1229"/>
      <c r="X891" s="1229"/>
      <c r="Y891" s="1229"/>
      <c r="Z891" s="1229"/>
      <c r="AA891" s="847"/>
      <c r="AB891" s="119"/>
      <c r="AC891" s="119"/>
      <c r="AD891" s="119"/>
      <c r="AE891" s="119"/>
      <c r="AF891" s="717"/>
      <c r="AG891" s="479"/>
      <c r="AH891" s="479"/>
      <c r="AI891" s="479"/>
      <c r="AJ891" s="479"/>
      <c r="AK891" s="479"/>
      <c r="AL891" s="479"/>
      <c r="AM891" s="46"/>
      <c r="AN891" s="718">
        <f>IF(SUM(AN926:AN934)&lt;=0.1,SUM(AN926:AN934),0.1)</f>
        <v>0</v>
      </c>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46"/>
    </row>
    <row r="892" spans="1:96" ht="12.75" customHeight="1">
      <c r="A892" s="479"/>
      <c r="B892" s="39"/>
      <c r="C892" s="479"/>
      <c r="D892" s="479"/>
      <c r="E892" s="479"/>
      <c r="F892" s="1230"/>
      <c r="G892" s="1231"/>
      <c r="H892" s="1231"/>
      <c r="I892" s="1231"/>
      <c r="J892" s="1231"/>
      <c r="K892" s="1231"/>
      <c r="L892" s="1231"/>
      <c r="M892" s="1231"/>
      <c r="N892" s="1231"/>
      <c r="O892" s="1231"/>
      <c r="P892" s="1231"/>
      <c r="Q892" s="1231"/>
      <c r="R892" s="1231"/>
      <c r="S892" s="1231"/>
      <c r="T892" s="1434"/>
      <c r="U892" s="1230"/>
      <c r="V892" s="1231"/>
      <c r="W892" s="1231"/>
      <c r="X892" s="1231"/>
      <c r="Y892" s="1231"/>
      <c r="Z892" s="1231"/>
      <c r="AA892" s="719"/>
      <c r="AB892" s="1112" t="s">
        <v>1404</v>
      </c>
      <c r="AC892" s="1112"/>
      <c r="AD892" s="1112"/>
      <c r="AE892" s="1112"/>
      <c r="AF892" s="720"/>
      <c r="AG892" s="479"/>
      <c r="AH892" s="479"/>
      <c r="AI892" s="479"/>
      <c r="AJ892" s="479"/>
      <c r="AK892" s="479"/>
      <c r="AL892" s="479"/>
      <c r="AM892" s="46"/>
      <c r="AN892" s="46"/>
      <c r="AO892" s="46"/>
      <c r="AP892" s="46"/>
      <c r="AQ892" s="46"/>
      <c r="AR892" s="46"/>
      <c r="AS892" s="46"/>
      <c r="AT892" s="46"/>
      <c r="AU892" s="46"/>
      <c r="AV892" s="46"/>
      <c r="AW892" s="46"/>
      <c r="AX892" s="46"/>
      <c r="AY892" s="46"/>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46"/>
    </row>
    <row r="893" spans="1:96" ht="12.75" customHeight="1">
      <c r="A893" s="479"/>
      <c r="B893" s="39"/>
      <c r="C893" s="479"/>
      <c r="D893" s="479"/>
      <c r="E893" s="479"/>
      <c r="F893" s="56" t="s">
        <v>1405</v>
      </c>
      <c r="G893" s="60"/>
      <c r="H893" s="60"/>
      <c r="I893" s="60"/>
      <c r="J893" s="60"/>
      <c r="K893" s="60"/>
      <c r="L893" s="60"/>
      <c r="M893" s="60"/>
      <c r="N893" s="60"/>
      <c r="O893" s="60"/>
      <c r="P893" s="60"/>
      <c r="Q893" s="60"/>
      <c r="R893" s="60"/>
      <c r="S893" s="60"/>
      <c r="T893" s="61"/>
      <c r="U893" s="1121" t="s">
        <v>697</v>
      </c>
      <c r="V893" s="1122"/>
      <c r="W893" s="1122"/>
      <c r="X893" s="1122"/>
      <c r="Y893" s="1122"/>
      <c r="Z893" s="1123"/>
      <c r="AA893" s="1088">
        <f>AE545</f>
        <v>51340687</v>
      </c>
      <c r="AB893" s="1089"/>
      <c r="AC893" s="1089"/>
      <c r="AD893" s="1089"/>
      <c r="AE893" s="1089"/>
      <c r="AF893" s="1090"/>
      <c r="AG893" s="479"/>
      <c r="AH893" s="479"/>
      <c r="AI893" s="479"/>
      <c r="AJ893" s="479"/>
      <c r="AK893" s="479"/>
      <c r="AL893" s="479"/>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46"/>
    </row>
    <row r="894" spans="1:96" ht="12.75" customHeight="1">
      <c r="A894" s="479"/>
      <c r="B894" s="39"/>
      <c r="C894" s="479"/>
      <c r="D894" s="479"/>
      <c r="E894" s="479"/>
      <c r="F894" s="129" t="s">
        <v>1406</v>
      </c>
      <c r="G894" s="60"/>
      <c r="H894" s="60"/>
      <c r="I894" s="60"/>
      <c r="J894" s="60"/>
      <c r="K894" s="60"/>
      <c r="L894" s="60"/>
      <c r="M894" s="60"/>
      <c r="N894" s="60"/>
      <c r="O894" s="60"/>
      <c r="P894" s="60"/>
      <c r="Q894" s="60"/>
      <c r="R894" s="60"/>
      <c r="S894" s="60"/>
      <c r="T894" s="61"/>
      <c r="U894" s="1121" t="s">
        <v>299</v>
      </c>
      <c r="V894" s="1122"/>
      <c r="W894" s="1122"/>
      <c r="X894" s="1122"/>
      <c r="Y894" s="1122"/>
      <c r="Z894" s="1123"/>
      <c r="AA894" s="1088"/>
      <c r="AB894" s="1089"/>
      <c r="AC894" s="1089"/>
      <c r="AD894" s="1089"/>
      <c r="AE894" s="1089"/>
      <c r="AF894" s="1090"/>
      <c r="AG894" s="479"/>
      <c r="AH894" s="479"/>
      <c r="AI894" s="479"/>
      <c r="AJ894" s="479"/>
      <c r="AK894" s="479"/>
      <c r="AL894" s="479"/>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46"/>
    </row>
    <row r="895" spans="1:96" ht="12.75" customHeight="1">
      <c r="A895" s="479"/>
      <c r="B895" s="479"/>
      <c r="C895" s="479"/>
      <c r="D895" s="479"/>
      <c r="E895" s="479"/>
      <c r="F895" s="56" t="s">
        <v>1407</v>
      </c>
      <c r="G895" s="57"/>
      <c r="H895" s="57"/>
      <c r="I895" s="57"/>
      <c r="J895" s="57"/>
      <c r="K895" s="57"/>
      <c r="L895" s="57"/>
      <c r="M895" s="57"/>
      <c r="N895" s="57"/>
      <c r="O895" s="57"/>
      <c r="P895" s="57"/>
      <c r="Q895" s="57"/>
      <c r="R895" s="57"/>
      <c r="S895" s="57"/>
      <c r="T895" s="58"/>
      <c r="U895" s="1121" t="s">
        <v>299</v>
      </c>
      <c r="V895" s="1122"/>
      <c r="W895" s="1122"/>
      <c r="X895" s="1122"/>
      <c r="Y895" s="1122"/>
      <c r="Z895" s="1123"/>
      <c r="AA895" s="1088"/>
      <c r="AB895" s="1089"/>
      <c r="AC895" s="1089"/>
      <c r="AD895" s="1089"/>
      <c r="AE895" s="1089"/>
      <c r="AF895" s="1090"/>
      <c r="AG895" s="479"/>
      <c r="AH895" s="479"/>
      <c r="AI895" s="479"/>
      <c r="AJ895" s="479"/>
      <c r="AK895" s="479"/>
      <c r="AL895" s="479"/>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46"/>
    </row>
    <row r="896" spans="1:96" ht="12.75" customHeight="1">
      <c r="A896" s="479"/>
      <c r="B896" s="479"/>
      <c r="C896" s="479"/>
      <c r="D896" s="479"/>
      <c r="E896" s="479"/>
      <c r="F896" s="56" t="s">
        <v>1408</v>
      </c>
      <c r="G896" s="57"/>
      <c r="H896" s="57"/>
      <c r="I896" s="57"/>
      <c r="J896" s="57"/>
      <c r="K896" s="57"/>
      <c r="L896" s="57"/>
      <c r="M896" s="57"/>
      <c r="N896" s="57"/>
      <c r="O896" s="57"/>
      <c r="P896" s="57"/>
      <c r="Q896" s="57"/>
      <c r="R896" s="57"/>
      <c r="S896" s="57"/>
      <c r="T896" s="58"/>
      <c r="U896" s="1121" t="s">
        <v>299</v>
      </c>
      <c r="V896" s="1122"/>
      <c r="W896" s="1122"/>
      <c r="X896" s="1122"/>
      <c r="Y896" s="1122"/>
      <c r="Z896" s="1123"/>
      <c r="AA896" s="1088"/>
      <c r="AB896" s="1089"/>
      <c r="AC896" s="1089"/>
      <c r="AD896" s="1089"/>
      <c r="AE896" s="1089"/>
      <c r="AF896" s="1090"/>
      <c r="AG896" s="479"/>
      <c r="AH896" s="479"/>
      <c r="AI896" s="479"/>
      <c r="AJ896" s="479"/>
      <c r="AK896" s="479"/>
      <c r="AL896" s="479"/>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46"/>
    </row>
    <row r="897" spans="6:96" ht="12.75" customHeight="1">
      <c r="F897" s="129" t="s">
        <v>1409</v>
      </c>
      <c r="G897" s="57"/>
      <c r="H897" s="57"/>
      <c r="I897" s="57"/>
      <c r="J897" s="57"/>
      <c r="K897" s="57"/>
      <c r="L897" s="57"/>
      <c r="M897" s="57"/>
      <c r="N897" s="57"/>
      <c r="O897" s="57"/>
      <c r="P897" s="57"/>
      <c r="Q897" s="57"/>
      <c r="R897" s="57"/>
      <c r="S897" s="57"/>
      <c r="T897" s="58"/>
      <c r="U897" s="1121" t="s">
        <v>299</v>
      </c>
      <c r="V897" s="1122"/>
      <c r="W897" s="1122"/>
      <c r="X897" s="1122"/>
      <c r="Y897" s="1122"/>
      <c r="Z897" s="1123"/>
      <c r="AA897" s="1088"/>
      <c r="AB897" s="1089"/>
      <c r="AC897" s="1089"/>
      <c r="AD897" s="1089"/>
      <c r="AE897" s="1089"/>
      <c r="AF897" s="1090"/>
      <c r="AG897" s="479"/>
      <c r="AH897" s="479"/>
      <c r="AI897" s="479"/>
      <c r="AJ897" s="479"/>
      <c r="AK897" s="479"/>
      <c r="AL897" s="479"/>
      <c r="AM897" s="46"/>
      <c r="AN897" s="46"/>
      <c r="AO897" s="46"/>
      <c r="AP897" s="46"/>
      <c r="AQ897" s="46"/>
      <c r="AR897" s="46"/>
      <c r="AS897" s="46"/>
      <c r="AT897" s="46"/>
      <c r="AU897" s="46"/>
      <c r="AV897" s="46"/>
      <c r="AW897" s="46"/>
      <c r="AX897" s="46"/>
      <c r="AY897" s="46"/>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46"/>
    </row>
    <row r="898" spans="6:96" ht="12.75" customHeight="1">
      <c r="F898" s="129" t="s">
        <v>1410</v>
      </c>
      <c r="G898" s="57"/>
      <c r="H898" s="57"/>
      <c r="I898" s="57"/>
      <c r="J898" s="57"/>
      <c r="K898" s="57"/>
      <c r="L898" s="57"/>
      <c r="M898" s="57"/>
      <c r="N898" s="57"/>
      <c r="O898" s="57"/>
      <c r="P898" s="57"/>
      <c r="Q898" s="57"/>
      <c r="R898" s="57"/>
      <c r="S898" s="57"/>
      <c r="T898" s="58"/>
      <c r="U898" s="1121" t="s">
        <v>299</v>
      </c>
      <c r="V898" s="1122"/>
      <c r="W898" s="1122"/>
      <c r="X898" s="1122"/>
      <c r="Y898" s="1122"/>
      <c r="Z898" s="1123"/>
      <c r="AA898" s="1088"/>
      <c r="AB898" s="1089"/>
      <c r="AC898" s="1089"/>
      <c r="AD898" s="1089"/>
      <c r="AE898" s="1089"/>
      <c r="AF898" s="1090"/>
      <c r="AG898" s="479"/>
      <c r="AH898" s="479"/>
      <c r="AI898" s="479"/>
      <c r="AJ898" s="479"/>
      <c r="AK898" s="479"/>
      <c r="AL898" s="479"/>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46"/>
    </row>
    <row r="899" spans="6:96" ht="12.75" customHeight="1">
      <c r="F899" s="129" t="s">
        <v>1411</v>
      </c>
      <c r="G899" s="57"/>
      <c r="H899" s="57"/>
      <c r="I899" s="57"/>
      <c r="J899" s="57"/>
      <c r="K899" s="57"/>
      <c r="L899" s="57"/>
      <c r="M899" s="57"/>
      <c r="N899" s="57"/>
      <c r="O899" s="57"/>
      <c r="P899" s="57"/>
      <c r="Q899" s="57"/>
      <c r="R899" s="57"/>
      <c r="S899" s="57"/>
      <c r="T899" s="58"/>
      <c r="U899" s="1121" t="s">
        <v>299</v>
      </c>
      <c r="V899" s="1122"/>
      <c r="W899" s="1122"/>
      <c r="X899" s="1122"/>
      <c r="Y899" s="1122"/>
      <c r="Z899" s="1123"/>
      <c r="AA899" s="1088"/>
      <c r="AB899" s="1089"/>
      <c r="AC899" s="1089"/>
      <c r="AD899" s="1089"/>
      <c r="AE899" s="1089"/>
      <c r="AF899" s="1090"/>
      <c r="AG899" s="479"/>
      <c r="AH899" s="479"/>
      <c r="AI899" s="479"/>
      <c r="AJ899" s="479"/>
      <c r="AK899" s="479"/>
      <c r="AL899" s="479"/>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46"/>
    </row>
    <row r="900" spans="6:96" ht="12.75" customHeight="1">
      <c r="F900" s="56" t="s">
        <v>1412</v>
      </c>
      <c r="G900" s="57"/>
      <c r="H900" s="57"/>
      <c r="I900" s="57"/>
      <c r="J900" s="57"/>
      <c r="K900" s="57"/>
      <c r="L900" s="57"/>
      <c r="M900" s="57"/>
      <c r="N900" s="57"/>
      <c r="O900" s="57"/>
      <c r="P900" s="57"/>
      <c r="Q900" s="57"/>
      <c r="R900" s="57"/>
      <c r="S900" s="57"/>
      <c r="T900" s="58"/>
      <c r="U900" s="1121" t="s">
        <v>299</v>
      </c>
      <c r="V900" s="1122"/>
      <c r="W900" s="1122"/>
      <c r="X900" s="1122"/>
      <c r="Y900" s="1122"/>
      <c r="Z900" s="1123"/>
      <c r="AA900" s="1088"/>
      <c r="AB900" s="1089"/>
      <c r="AC900" s="1089"/>
      <c r="AD900" s="1089"/>
      <c r="AE900" s="1089"/>
      <c r="AF900" s="1090"/>
      <c r="AG900" s="479"/>
      <c r="AH900" s="479"/>
      <c r="AI900" s="479"/>
      <c r="AJ900" s="479"/>
      <c r="AK900" s="479"/>
      <c r="AL900" s="479"/>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46"/>
    </row>
    <row r="901" spans="6:96" ht="12.75" customHeight="1">
      <c r="F901" s="129" t="s">
        <v>1413</v>
      </c>
      <c r="G901" s="57"/>
      <c r="H901" s="57"/>
      <c r="I901" s="57"/>
      <c r="J901" s="57"/>
      <c r="K901" s="57"/>
      <c r="L901" s="57"/>
      <c r="M901" s="57"/>
      <c r="N901" s="57"/>
      <c r="O901" s="57"/>
      <c r="P901" s="57"/>
      <c r="Q901" s="57"/>
      <c r="R901" s="57"/>
      <c r="S901" s="57"/>
      <c r="T901" s="58"/>
      <c r="U901" s="1121" t="s">
        <v>299</v>
      </c>
      <c r="V901" s="1122"/>
      <c r="W901" s="1122"/>
      <c r="X901" s="1122"/>
      <c r="Y901" s="1122"/>
      <c r="Z901" s="1123"/>
      <c r="AA901" s="1088"/>
      <c r="AB901" s="1089"/>
      <c r="AC901" s="1089"/>
      <c r="AD901" s="1089"/>
      <c r="AE901" s="1089"/>
      <c r="AF901" s="1090"/>
      <c r="AG901" s="479"/>
      <c r="AH901" s="479"/>
      <c r="AI901" s="479"/>
      <c r="AJ901" s="479"/>
      <c r="AK901" s="479"/>
      <c r="AL901" s="479"/>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46"/>
    </row>
    <row r="902" spans="6:96" ht="12.75" customHeight="1">
      <c r="F902" s="185" t="s">
        <v>1414</v>
      </c>
      <c r="G902" s="57"/>
      <c r="H902" s="57"/>
      <c r="I902" s="57"/>
      <c r="J902" s="57"/>
      <c r="K902" s="57"/>
      <c r="L902" s="57"/>
      <c r="M902" s="57"/>
      <c r="N902" s="57"/>
      <c r="O902" s="57"/>
      <c r="P902" s="57"/>
      <c r="Q902" s="57"/>
      <c r="R902" s="57"/>
      <c r="S902" s="57"/>
      <c r="T902" s="58"/>
      <c r="U902" s="1121" t="s">
        <v>299</v>
      </c>
      <c r="V902" s="1122"/>
      <c r="W902" s="1122"/>
      <c r="X902" s="1122"/>
      <c r="Y902" s="1122"/>
      <c r="Z902" s="1123"/>
      <c r="AA902" s="1088"/>
      <c r="AB902" s="1089"/>
      <c r="AC902" s="1089"/>
      <c r="AD902" s="1089"/>
      <c r="AE902" s="1089"/>
      <c r="AF902" s="1090"/>
      <c r="AG902" s="479"/>
      <c r="AH902" s="479"/>
      <c r="AI902" s="479"/>
      <c r="AJ902" s="479"/>
      <c r="AK902" s="479"/>
      <c r="AL902" s="479"/>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46"/>
    </row>
    <row r="903" spans="6:96" ht="12.75" customHeight="1">
      <c r="F903" s="129" t="s">
        <v>1415</v>
      </c>
      <c r="G903" s="57"/>
      <c r="H903" s="57"/>
      <c r="I903" s="57"/>
      <c r="J903" s="57"/>
      <c r="K903" s="57"/>
      <c r="L903" s="57"/>
      <c r="M903" s="57"/>
      <c r="N903" s="57"/>
      <c r="O903" s="57"/>
      <c r="P903" s="57"/>
      <c r="Q903" s="57"/>
      <c r="R903" s="57"/>
      <c r="S903" s="57"/>
      <c r="T903" s="58"/>
      <c r="U903" s="1121" t="s">
        <v>299</v>
      </c>
      <c r="V903" s="1122"/>
      <c r="W903" s="1122"/>
      <c r="X903" s="1122"/>
      <c r="Y903" s="1122"/>
      <c r="Z903" s="1123"/>
      <c r="AA903" s="1088"/>
      <c r="AB903" s="1089"/>
      <c r="AC903" s="1089"/>
      <c r="AD903" s="1089"/>
      <c r="AE903" s="1089"/>
      <c r="AF903" s="1090"/>
      <c r="AG903" s="479"/>
      <c r="AH903" s="479"/>
      <c r="AI903" s="479"/>
      <c r="AJ903" s="479"/>
      <c r="AK903" s="479"/>
      <c r="AL903" s="479"/>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46"/>
    </row>
    <row r="904" spans="6:96" ht="12.75" customHeight="1">
      <c r="F904" s="129" t="s">
        <v>1416</v>
      </c>
      <c r="G904" s="57"/>
      <c r="H904" s="57"/>
      <c r="I904" s="57"/>
      <c r="J904" s="57"/>
      <c r="K904" s="57"/>
      <c r="L904" s="57"/>
      <c r="M904" s="57"/>
      <c r="N904" s="57"/>
      <c r="O904" s="57"/>
      <c r="P904" s="57"/>
      <c r="Q904" s="57"/>
      <c r="R904" s="57"/>
      <c r="S904" s="57"/>
      <c r="T904" s="58"/>
      <c r="U904" s="1121" t="s">
        <v>299</v>
      </c>
      <c r="V904" s="1122"/>
      <c r="W904" s="1122"/>
      <c r="X904" s="1122"/>
      <c r="Y904" s="1122"/>
      <c r="Z904" s="1123"/>
      <c r="AA904" s="1088"/>
      <c r="AB904" s="1089"/>
      <c r="AC904" s="1089"/>
      <c r="AD904" s="1089"/>
      <c r="AE904" s="1089"/>
      <c r="AF904" s="1090"/>
      <c r="AG904" s="479"/>
      <c r="AH904" s="479"/>
      <c r="AI904" s="479"/>
      <c r="AJ904" s="479"/>
      <c r="AK904" s="479"/>
      <c r="AL904" s="479"/>
      <c r="AM904" s="41"/>
      <c r="AN904" s="41"/>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46"/>
    </row>
    <row r="905" spans="6:96" ht="12.75" customHeight="1">
      <c r="F905" s="129" t="s">
        <v>1417</v>
      </c>
      <c r="G905" s="101"/>
      <c r="H905" s="101"/>
      <c r="I905" s="101"/>
      <c r="J905" s="101"/>
      <c r="K905" s="101"/>
      <c r="L905" s="101"/>
      <c r="M905" s="101"/>
      <c r="N905" s="101"/>
      <c r="O905" s="101"/>
      <c r="P905" s="101"/>
      <c r="Q905" s="101"/>
      <c r="R905" s="101"/>
      <c r="S905" s="101"/>
      <c r="T905" s="212"/>
      <c r="U905" s="1121" t="s">
        <v>299</v>
      </c>
      <c r="V905" s="1122"/>
      <c r="W905" s="1122"/>
      <c r="X905" s="1122"/>
      <c r="Y905" s="1122"/>
      <c r="Z905" s="1123"/>
      <c r="AA905" s="1088"/>
      <c r="AB905" s="1089"/>
      <c r="AC905" s="1089"/>
      <c r="AD905" s="1089"/>
      <c r="AE905" s="1089"/>
      <c r="AF905" s="1090"/>
      <c r="AG905" s="479"/>
      <c r="AH905" s="479"/>
      <c r="AI905" s="479"/>
      <c r="AJ905" s="479"/>
      <c r="AK905" s="479"/>
      <c r="AL905" s="479"/>
      <c r="AM905" s="1296">
        <f>G734+O778</f>
        <v>135</v>
      </c>
      <c r="AN905" s="1297"/>
      <c r="AO905" s="17"/>
      <c r="AP905" s="17"/>
      <c r="AQ905" s="17"/>
      <c r="AR905" s="17"/>
      <c r="AS905" s="46"/>
      <c r="AT905" s="46"/>
      <c r="AU905" s="46"/>
      <c r="AV905" s="46"/>
      <c r="AW905" s="46"/>
      <c r="AX905" s="46"/>
      <c r="AY905" s="46"/>
      <c r="AZ905" s="46"/>
      <c r="BA905" s="46"/>
      <c r="BB905" s="46"/>
      <c r="BC905" s="46"/>
      <c r="BD905" s="46"/>
      <c r="BE905" s="46"/>
      <c r="BF905" s="46"/>
      <c r="BG905" s="46"/>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46"/>
    </row>
    <row r="906" spans="6:96" ht="12.75" customHeight="1">
      <c r="F906" s="611" t="s">
        <v>1418</v>
      </c>
      <c r="G906" s="101"/>
      <c r="H906" s="101"/>
      <c r="I906" s="101"/>
      <c r="J906" s="101"/>
      <c r="K906" s="101"/>
      <c r="L906" s="101"/>
      <c r="M906" s="101"/>
      <c r="N906" s="101"/>
      <c r="O906" s="101"/>
      <c r="P906" s="101"/>
      <c r="Q906" s="101"/>
      <c r="R906" s="101"/>
      <c r="S906" s="101"/>
      <c r="T906" s="212"/>
      <c r="U906" s="1121" t="s">
        <v>299</v>
      </c>
      <c r="V906" s="1122"/>
      <c r="W906" s="1122"/>
      <c r="X906" s="1122"/>
      <c r="Y906" s="1122"/>
      <c r="Z906" s="1123"/>
      <c r="AA906" s="1088"/>
      <c r="AB906" s="1089"/>
      <c r="AC906" s="1089"/>
      <c r="AD906" s="1089"/>
      <c r="AE906" s="1089"/>
      <c r="AF906" s="1090"/>
      <c r="AG906" s="479"/>
      <c r="AH906" s="479"/>
      <c r="AI906" s="479"/>
      <c r="AJ906" s="479"/>
      <c r="AK906" s="479"/>
      <c r="AL906" s="479"/>
      <c r="AM906" s="41"/>
      <c r="AN906" s="17"/>
      <c r="AO906" s="1273">
        <f>ROUNDDOWN(X999/I999,2)</f>
        <v>0.65</v>
      </c>
      <c r="AP906" s="1274"/>
      <c r="AQ906" s="1274"/>
      <c r="AR906" s="1275"/>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46"/>
    </row>
    <row r="907" spans="6:96" ht="12.75" customHeight="1">
      <c r="F907" s="611" t="s">
        <v>1419</v>
      </c>
      <c r="G907" s="57"/>
      <c r="H907" s="57"/>
      <c r="I907" s="57"/>
      <c r="J907" s="57"/>
      <c r="K907" s="57"/>
      <c r="L907" s="57"/>
      <c r="M907" s="57"/>
      <c r="N907" s="57"/>
      <c r="O907" s="57"/>
      <c r="P907" s="101"/>
      <c r="Q907" s="101"/>
      <c r="R907" s="101"/>
      <c r="S907" s="101"/>
      <c r="T907" s="212"/>
      <c r="U907" s="1121" t="s">
        <v>299</v>
      </c>
      <c r="V907" s="1122"/>
      <c r="W907" s="1122"/>
      <c r="X907" s="1122"/>
      <c r="Y907" s="1122"/>
      <c r="Z907" s="1123"/>
      <c r="AA907" s="1088"/>
      <c r="AB907" s="1089"/>
      <c r="AC907" s="1089"/>
      <c r="AD907" s="1089"/>
      <c r="AE907" s="1089"/>
      <c r="AF907" s="1090"/>
      <c r="AG907" s="479"/>
      <c r="AH907" s="479"/>
      <c r="AI907" s="479"/>
      <c r="AJ907" s="479"/>
      <c r="AK907" s="479"/>
      <c r="AL907" s="479"/>
      <c r="AM907" s="41"/>
      <c r="AN907" s="41"/>
      <c r="AO907" s="1252">
        <f>ROUNDDOWN(X1003/I1003,2)</f>
        <v>0.1</v>
      </c>
      <c r="AP907" s="1253"/>
      <c r="AQ907" s="1253"/>
      <c r="AR907" s="1254"/>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46"/>
    </row>
    <row r="908" spans="6:96" ht="12.75" customHeight="1">
      <c r="F908" s="56" t="s">
        <v>1420</v>
      </c>
      <c r="G908" s="57"/>
      <c r="H908" s="57"/>
      <c r="I908" s="57"/>
      <c r="J908" s="57"/>
      <c r="K908" s="57"/>
      <c r="L908" s="57"/>
      <c r="M908" s="57"/>
      <c r="N908" s="57"/>
      <c r="O908" s="57"/>
      <c r="P908" s="1121" t="s">
        <v>590</v>
      </c>
      <c r="Q908" s="1122"/>
      <c r="R908" s="1122"/>
      <c r="S908" s="1122"/>
      <c r="T908" s="1123"/>
      <c r="U908" s="1121" t="s">
        <v>299</v>
      </c>
      <c r="V908" s="1122"/>
      <c r="W908" s="1122"/>
      <c r="X908" s="1122"/>
      <c r="Y908" s="1122"/>
      <c r="Z908" s="1123"/>
      <c r="AA908" s="1088"/>
      <c r="AB908" s="1089"/>
      <c r="AC908" s="1089"/>
      <c r="AD908" s="1089"/>
      <c r="AE908" s="1089"/>
      <c r="AF908" s="1090"/>
      <c r="AG908" s="479"/>
      <c r="AH908" s="479"/>
      <c r="AI908" s="479"/>
      <c r="AJ908" s="479"/>
      <c r="AK908" s="479"/>
      <c r="AL908" s="479"/>
      <c r="AM908" s="46"/>
      <c r="AN908" s="46"/>
      <c r="AO908" s="17"/>
      <c r="AP908" s="17"/>
      <c r="AQ908" s="17"/>
      <c r="AR908" s="17"/>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46"/>
    </row>
    <row r="909" spans="6:96" ht="12.75" customHeight="1">
      <c r="F909" s="56" t="s">
        <v>897</v>
      </c>
      <c r="G909" s="60"/>
      <c r="H909" s="60"/>
      <c r="I909" s="1053" t="s">
        <v>1082</v>
      </c>
      <c r="J909" s="1054"/>
      <c r="K909" s="1054"/>
      <c r="L909" s="1054"/>
      <c r="M909" s="1054"/>
      <c r="N909" s="1054"/>
      <c r="O909" s="1054"/>
      <c r="P909" s="1054"/>
      <c r="Q909" s="1054"/>
      <c r="R909" s="1054"/>
      <c r="S909" s="1054"/>
      <c r="T909" s="1055"/>
      <c r="U909" s="1121" t="s">
        <v>299</v>
      </c>
      <c r="V909" s="1122"/>
      <c r="W909" s="1122"/>
      <c r="X909" s="1122"/>
      <c r="Y909" s="1122"/>
      <c r="Z909" s="1123"/>
      <c r="AA909" s="1088"/>
      <c r="AB909" s="1089"/>
      <c r="AC909" s="1089"/>
      <c r="AD909" s="1089"/>
      <c r="AE909" s="1089"/>
      <c r="AF909" s="1090"/>
      <c r="AG909" s="479"/>
      <c r="AH909" s="479"/>
      <c r="AI909" s="479"/>
      <c r="AJ909" s="479"/>
      <c r="AK909" s="479"/>
      <c r="AL909" s="479"/>
      <c r="AM909" s="46"/>
      <c r="AN909" s="46"/>
      <c r="AO909" s="46"/>
      <c r="AP909" s="46"/>
      <c r="AQ909" s="46"/>
      <c r="AR909" s="46"/>
      <c r="AS909" s="46"/>
      <c r="AT909" s="46"/>
      <c r="AU909" s="46"/>
      <c r="AV909" s="46"/>
      <c r="AW909" s="46"/>
      <c r="AX909" s="46"/>
      <c r="AY909" s="46"/>
      <c r="AZ909" s="46"/>
      <c r="BA909" s="46"/>
      <c r="BB909" s="46"/>
      <c r="BC909" s="46"/>
      <c r="BD909" s="46"/>
      <c r="BE909" s="46"/>
      <c r="BF909" s="46"/>
      <c r="BG909" s="46"/>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46"/>
    </row>
    <row r="910" spans="6:96" ht="12.75" customHeight="1">
      <c r="F910" s="56" t="s">
        <v>1421</v>
      </c>
      <c r="G910" s="60"/>
      <c r="H910" s="60"/>
      <c r="I910" s="1053" t="str">
        <f>C619</f>
        <v xml:space="preserve">SF Mayor's Office of Housing &amp; Com Dev </v>
      </c>
      <c r="J910" s="1054"/>
      <c r="K910" s="1054"/>
      <c r="L910" s="1054"/>
      <c r="M910" s="1054"/>
      <c r="N910" s="1054"/>
      <c r="O910" s="1054"/>
      <c r="P910" s="1054"/>
      <c r="Q910" s="1054"/>
      <c r="R910" s="1054"/>
      <c r="S910" s="1054"/>
      <c r="T910" s="1055"/>
      <c r="U910" s="1121" t="s">
        <v>697</v>
      </c>
      <c r="V910" s="1122"/>
      <c r="W910" s="1122"/>
      <c r="X910" s="1122"/>
      <c r="Y910" s="1122"/>
      <c r="Z910" s="1123"/>
      <c r="AA910" s="1088">
        <f>AG619</f>
        <v>33625775</v>
      </c>
      <c r="AB910" s="1089"/>
      <c r="AC910" s="1089"/>
      <c r="AD910" s="1089"/>
      <c r="AE910" s="1089"/>
      <c r="AF910" s="1090"/>
      <c r="AG910" s="479"/>
      <c r="AH910" s="479"/>
      <c r="AI910" s="479"/>
      <c r="AJ910" s="479"/>
      <c r="AK910" s="479"/>
      <c r="AL910" s="479"/>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46"/>
    </row>
    <row r="911" spans="6:96" ht="12.75" customHeight="1">
      <c r="F911" s="59" t="s">
        <v>232</v>
      </c>
      <c r="G911" s="60"/>
      <c r="H911" s="60"/>
      <c r="I911" s="1053" t="s">
        <v>1082</v>
      </c>
      <c r="J911" s="1054"/>
      <c r="K911" s="1054"/>
      <c r="L911" s="1054"/>
      <c r="M911" s="1054"/>
      <c r="N911" s="1054"/>
      <c r="O911" s="1054"/>
      <c r="P911" s="1054"/>
      <c r="Q911" s="1054"/>
      <c r="R911" s="1054"/>
      <c r="S911" s="1054"/>
      <c r="T911" s="1055"/>
      <c r="U911" s="1121" t="s">
        <v>299</v>
      </c>
      <c r="V911" s="1122"/>
      <c r="W911" s="1122"/>
      <c r="X911" s="1122"/>
      <c r="Y911" s="1122"/>
      <c r="Z911" s="1123"/>
      <c r="AA911" s="1088"/>
      <c r="AB911" s="1089"/>
      <c r="AC911" s="1089"/>
      <c r="AD911" s="1089"/>
      <c r="AE911" s="1089"/>
      <c r="AF911" s="1090"/>
      <c r="AG911" s="479"/>
      <c r="AH911" s="479"/>
      <c r="AI911" s="479"/>
      <c r="AJ911" s="479"/>
      <c r="AK911" s="479"/>
      <c r="AL911" s="479"/>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46"/>
    </row>
    <row r="912" spans="6:96" ht="12.75" customHeight="1">
      <c r="F912" s="59" t="s">
        <v>232</v>
      </c>
      <c r="G912" s="60"/>
      <c r="H912" s="60"/>
      <c r="I912" s="1053" t="s">
        <v>1082</v>
      </c>
      <c r="J912" s="1054"/>
      <c r="K912" s="1054"/>
      <c r="L912" s="1054"/>
      <c r="M912" s="1054"/>
      <c r="N912" s="1054"/>
      <c r="O912" s="1054"/>
      <c r="P912" s="1054"/>
      <c r="Q912" s="1054"/>
      <c r="R912" s="1054"/>
      <c r="S912" s="1054"/>
      <c r="T912" s="1055"/>
      <c r="U912" s="1121" t="s">
        <v>299</v>
      </c>
      <c r="V912" s="1122"/>
      <c r="W912" s="1122"/>
      <c r="X912" s="1122"/>
      <c r="Y912" s="1122"/>
      <c r="Z912" s="1123"/>
      <c r="AA912" s="1088"/>
      <c r="AB912" s="1089"/>
      <c r="AC912" s="1089"/>
      <c r="AD912" s="1089"/>
      <c r="AE912" s="1089"/>
      <c r="AF912" s="1090"/>
      <c r="AG912" s="479"/>
      <c r="AH912" s="479"/>
      <c r="AI912" s="479"/>
      <c r="AJ912" s="479"/>
      <c r="AK912" s="479"/>
      <c r="AL912" s="479"/>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46"/>
    </row>
    <row r="913" spans="1:96" ht="12.75" customHeight="1">
      <c r="A913" s="479"/>
      <c r="B913" s="479"/>
      <c r="C913" s="479"/>
      <c r="D913" s="479"/>
      <c r="E913" s="479"/>
      <c r="F913" s="479"/>
      <c r="G913" s="479"/>
      <c r="H913" s="479"/>
      <c r="I913" s="479"/>
      <c r="J913" s="479"/>
      <c r="K913" s="479"/>
      <c r="L913" s="479"/>
      <c r="M913" s="479"/>
      <c r="N913" s="479"/>
      <c r="O913" s="479"/>
      <c r="P913" s="479"/>
      <c r="Q913" s="479"/>
      <c r="R913" s="479"/>
      <c r="S913" s="479"/>
      <c r="T913" s="479"/>
      <c r="U913" s="479"/>
      <c r="V913" s="479"/>
      <c r="W913" s="479"/>
      <c r="X913" s="479"/>
      <c r="Y913" s="479"/>
      <c r="Z913" s="479"/>
      <c r="AA913" s="479"/>
      <c r="AB913" s="479"/>
      <c r="AC913" s="479"/>
      <c r="AD913" s="479"/>
      <c r="AE913" s="479"/>
      <c r="AF913" s="479"/>
      <c r="AG913" s="479"/>
      <c r="AH913" s="479"/>
      <c r="AI913" s="479"/>
      <c r="AJ913" s="479"/>
      <c r="AK913" s="479"/>
      <c r="AL913" s="479"/>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46"/>
    </row>
    <row r="914" spans="1:96" ht="12.75" customHeight="1">
      <c r="A914" s="39" t="s">
        <v>763</v>
      </c>
      <c r="B914" s="479"/>
      <c r="C914" s="39" t="s">
        <v>246</v>
      </c>
      <c r="D914" s="479"/>
      <c r="E914" s="479"/>
      <c r="F914" s="479"/>
      <c r="G914" s="479"/>
      <c r="H914" s="479"/>
      <c r="I914" s="479"/>
      <c r="J914" s="479"/>
      <c r="K914" s="479"/>
      <c r="L914" s="479"/>
      <c r="M914" s="479"/>
      <c r="N914" s="479"/>
      <c r="O914" s="479"/>
      <c r="P914" s="479"/>
      <c r="Q914" s="479"/>
      <c r="R914" s="479"/>
      <c r="S914" s="479"/>
      <c r="T914" s="479"/>
      <c r="U914" s="479"/>
      <c r="V914" s="479"/>
      <c r="W914" s="479"/>
      <c r="X914" s="479"/>
      <c r="Y914" s="479"/>
      <c r="Z914" s="479"/>
      <c r="AA914" s="479"/>
      <c r="AB914" s="479"/>
      <c r="AC914" s="479"/>
      <c r="AD914" s="479"/>
      <c r="AE914" s="479"/>
      <c r="AF914" s="479"/>
      <c r="AG914" s="479"/>
      <c r="AH914" s="479"/>
      <c r="AI914" s="479"/>
      <c r="AJ914" s="479"/>
      <c r="AK914" s="479"/>
      <c r="AL914" s="479"/>
      <c r="AM914" s="46"/>
      <c r="AN914" s="46"/>
      <c r="AO914" s="46"/>
      <c r="AP914" s="46"/>
      <c r="AQ914" s="46"/>
      <c r="AR914" s="46"/>
      <c r="AS914" s="46"/>
      <c r="AT914" s="46"/>
      <c r="AU914" s="46"/>
      <c r="AV914" s="46"/>
      <c r="AW914" s="46"/>
      <c r="AX914" s="46"/>
      <c r="AY914" s="46"/>
      <c r="AZ914" s="46"/>
      <c r="BA914" s="46"/>
      <c r="BB914" s="46"/>
      <c r="BC914" s="46"/>
      <c r="BD914" s="46"/>
      <c r="BE914" s="46"/>
      <c r="BF914" s="46"/>
      <c r="BG914" s="46"/>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46"/>
    </row>
    <row r="915" spans="1:96" ht="12.75" customHeight="1">
      <c r="A915" s="479"/>
      <c r="B915" s="75"/>
      <c r="C915" s="25" t="s">
        <v>1422</v>
      </c>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46"/>
    </row>
    <row r="916" spans="1:96" ht="12.75" customHeight="1">
      <c r="A916" s="479"/>
      <c r="B916" s="479"/>
      <c r="C916" s="479"/>
      <c r="D916" s="479"/>
      <c r="E916" s="479"/>
      <c r="F916" s="479"/>
      <c r="G916" s="479"/>
      <c r="H916" s="479"/>
      <c r="I916" s="479"/>
      <c r="J916" s="479"/>
      <c r="K916" s="479"/>
      <c r="L916" s="479"/>
      <c r="M916" s="479"/>
      <c r="N916" s="479"/>
      <c r="O916" s="479"/>
      <c r="P916" s="479"/>
      <c r="Q916" s="479"/>
      <c r="R916" s="479"/>
      <c r="S916" s="479"/>
      <c r="T916" s="479"/>
      <c r="U916" s="479"/>
      <c r="V916" s="479"/>
      <c r="W916" s="479"/>
      <c r="X916" s="479"/>
      <c r="Y916" s="479"/>
      <c r="Z916" s="479"/>
      <c r="AA916" s="479"/>
      <c r="AB916" s="479"/>
      <c r="AC916" s="479"/>
      <c r="AD916" s="479"/>
      <c r="AE916" s="479"/>
      <c r="AF916" s="479"/>
      <c r="AG916" s="479"/>
      <c r="AH916" s="479"/>
      <c r="AI916" s="479"/>
      <c r="AJ916" s="479"/>
      <c r="AK916" s="479"/>
      <c r="AL916" s="479"/>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46"/>
    </row>
    <row r="917" spans="1:96" ht="12.75" customHeight="1">
      <c r="A917" s="479"/>
      <c r="B917" s="479"/>
      <c r="C917" s="129" t="s">
        <v>1423</v>
      </c>
      <c r="D917" s="57"/>
      <c r="E917" s="57"/>
      <c r="F917" s="57"/>
      <c r="G917" s="57"/>
      <c r="H917" s="57"/>
      <c r="I917" s="57"/>
      <c r="J917" s="57"/>
      <c r="K917" s="57"/>
      <c r="L917" s="58"/>
      <c r="M917" s="1164">
        <v>43784</v>
      </c>
      <c r="N917" s="1165"/>
      <c r="O917" s="1165"/>
      <c r="P917" s="1165"/>
      <c r="Q917" s="1165"/>
      <c r="R917" s="1165"/>
      <c r="S917" s="1166"/>
      <c r="T917" s="479"/>
      <c r="U917" s="129" t="s">
        <v>1423</v>
      </c>
      <c r="V917" s="57"/>
      <c r="W917" s="57"/>
      <c r="X917" s="57"/>
      <c r="Y917" s="57"/>
      <c r="Z917" s="57"/>
      <c r="AA917" s="57"/>
      <c r="AB917" s="57"/>
      <c r="AC917" s="57"/>
      <c r="AD917" s="58"/>
      <c r="AE917" s="1164"/>
      <c r="AF917" s="1165"/>
      <c r="AG917" s="1165"/>
      <c r="AH917" s="1165"/>
      <c r="AI917" s="1165"/>
      <c r="AJ917" s="1165"/>
      <c r="AK917" s="1166"/>
      <c r="AL917" s="479"/>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46"/>
    </row>
    <row r="918" spans="1:96" ht="12.75" customHeight="1">
      <c r="A918" s="479"/>
      <c r="B918" s="479"/>
      <c r="C918" s="129" t="s">
        <v>1424</v>
      </c>
      <c r="D918" s="57"/>
      <c r="E918" s="57"/>
      <c r="F918" s="57"/>
      <c r="G918" s="57"/>
      <c r="H918" s="57"/>
      <c r="I918" s="57"/>
      <c r="J918" s="57"/>
      <c r="K918" s="57"/>
      <c r="L918" s="58"/>
      <c r="M918" s="1243" t="s">
        <v>1189</v>
      </c>
      <c r="N918" s="1244"/>
      <c r="O918" s="1244"/>
      <c r="P918" s="1244"/>
      <c r="Q918" s="1244"/>
      <c r="R918" s="1244"/>
      <c r="S918" s="1245"/>
      <c r="T918" s="479"/>
      <c r="U918" s="129" t="s">
        <v>1424</v>
      </c>
      <c r="V918" s="57"/>
      <c r="W918" s="57"/>
      <c r="X918" s="57"/>
      <c r="Y918" s="57"/>
      <c r="Z918" s="57"/>
      <c r="AA918" s="57"/>
      <c r="AB918" s="57"/>
      <c r="AC918" s="57"/>
      <c r="AD918" s="58"/>
      <c r="AE918" s="1243"/>
      <c r="AF918" s="1244"/>
      <c r="AG918" s="1244"/>
      <c r="AH918" s="1244"/>
      <c r="AI918" s="1244"/>
      <c r="AJ918" s="1244"/>
      <c r="AK918" s="1245"/>
      <c r="AL918" s="479"/>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46"/>
    </row>
    <row r="919" spans="1:96" ht="12.75" customHeight="1">
      <c r="A919" s="479"/>
      <c r="B919" s="479"/>
      <c r="C919" s="129" t="s">
        <v>1425</v>
      </c>
      <c r="D919" s="57"/>
      <c r="E919" s="57"/>
      <c r="F919" s="479"/>
      <c r="G919" s="479"/>
      <c r="H919" s="479"/>
      <c r="I919" s="479"/>
      <c r="J919" s="1266" t="s">
        <v>1426</v>
      </c>
      <c r="K919" s="1267"/>
      <c r="L919" s="1267"/>
      <c r="M919" s="1267"/>
      <c r="N919" s="1267"/>
      <c r="O919" s="1267"/>
      <c r="P919" s="1267"/>
      <c r="Q919" s="1267"/>
      <c r="R919" s="1267"/>
      <c r="S919" s="1268"/>
      <c r="T919" s="479"/>
      <c r="U919" s="129" t="s">
        <v>1425</v>
      </c>
      <c r="V919" s="57"/>
      <c r="W919" s="57"/>
      <c r="X919" s="479"/>
      <c r="Y919" s="479"/>
      <c r="Z919" s="479"/>
      <c r="AA919" s="479"/>
      <c r="AB919" s="1266" t="s">
        <v>294</v>
      </c>
      <c r="AC919" s="1267"/>
      <c r="AD919" s="1267"/>
      <c r="AE919" s="1267"/>
      <c r="AF919" s="1267"/>
      <c r="AG919" s="1267"/>
      <c r="AH919" s="1267"/>
      <c r="AI919" s="1267"/>
      <c r="AJ919" s="1267"/>
      <c r="AK919" s="1268"/>
      <c r="AL919" s="479"/>
      <c r="AM919" s="46"/>
      <c r="AN919" s="46"/>
      <c r="AO919" s="46"/>
      <c r="AP919" s="46"/>
      <c r="AQ919" s="46"/>
      <c r="AR919" s="46"/>
      <c r="AS919" s="46"/>
      <c r="AT919" s="46"/>
      <c r="AU919" s="46"/>
      <c r="AV919" s="46"/>
      <c r="AW919" s="46"/>
      <c r="AX919" s="46"/>
      <c r="AY919" s="46"/>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46"/>
    </row>
    <row r="920" spans="1:96" ht="12.75" customHeight="1">
      <c r="A920" s="479"/>
      <c r="B920" s="479"/>
      <c r="C920" s="129" t="s">
        <v>1427</v>
      </c>
      <c r="D920" s="57"/>
      <c r="E920" s="57"/>
      <c r="F920" s="57"/>
      <c r="G920" s="57"/>
      <c r="H920" s="57"/>
      <c r="I920" s="57"/>
      <c r="J920" s="57"/>
      <c r="K920" s="57"/>
      <c r="L920" s="58"/>
      <c r="M920" s="1259">
        <f>Z786/G734</f>
        <v>0.25925925925925924</v>
      </c>
      <c r="N920" s="1256"/>
      <c r="O920" s="1256"/>
      <c r="P920" s="1256"/>
      <c r="Q920" s="1256"/>
      <c r="R920" s="1256"/>
      <c r="S920" s="1257"/>
      <c r="T920" s="479"/>
      <c r="U920" s="129" t="s">
        <v>1427</v>
      </c>
      <c r="V920" s="57"/>
      <c r="W920" s="57"/>
      <c r="X920" s="57"/>
      <c r="Y920" s="57"/>
      <c r="Z920" s="57"/>
      <c r="AA920" s="57"/>
      <c r="AB920" s="57"/>
      <c r="AC920" s="57"/>
      <c r="AD920" s="58"/>
      <c r="AE920" s="1255"/>
      <c r="AF920" s="1256"/>
      <c r="AG920" s="1256"/>
      <c r="AH920" s="1256"/>
      <c r="AI920" s="1256"/>
      <c r="AJ920" s="1256"/>
      <c r="AK920" s="1257"/>
      <c r="AL920" s="479"/>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46"/>
    </row>
    <row r="921" spans="1:96" ht="12.75" customHeight="1">
      <c r="A921" s="479"/>
      <c r="B921" s="479"/>
      <c r="C921" s="129" t="s">
        <v>1428</v>
      </c>
      <c r="D921" s="57"/>
      <c r="E921" s="57"/>
      <c r="F921" s="57"/>
      <c r="G921" s="57"/>
      <c r="H921" s="57"/>
      <c r="I921" s="57"/>
      <c r="J921" s="57"/>
      <c r="K921" s="57"/>
      <c r="L921" s="58"/>
      <c r="M921" s="1045">
        <f>Z786</f>
        <v>35</v>
      </c>
      <c r="N921" s="1046"/>
      <c r="O921" s="1046"/>
      <c r="P921" s="1046"/>
      <c r="Q921" s="1046"/>
      <c r="R921" s="1046"/>
      <c r="S921" s="1047"/>
      <c r="T921" s="479"/>
      <c r="U921" s="129" t="s">
        <v>1428</v>
      </c>
      <c r="V921" s="57"/>
      <c r="W921" s="57"/>
      <c r="X921" s="57"/>
      <c r="Y921" s="57"/>
      <c r="Z921" s="57"/>
      <c r="AA921" s="57"/>
      <c r="AB921" s="57"/>
      <c r="AC921" s="57"/>
      <c r="AD921" s="58"/>
      <c r="AE921" s="1045"/>
      <c r="AF921" s="1046"/>
      <c r="AG921" s="1046"/>
      <c r="AH921" s="1046"/>
      <c r="AI921" s="1046"/>
      <c r="AJ921" s="1046"/>
      <c r="AK921" s="1047"/>
      <c r="AL921" s="479"/>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46"/>
    </row>
    <row r="922" spans="1:96" ht="12.75" customHeight="1">
      <c r="A922" s="479"/>
      <c r="B922" s="479"/>
      <c r="C922" s="129" t="s">
        <v>1429</v>
      </c>
      <c r="D922" s="57"/>
      <c r="E922" s="57"/>
      <c r="F922" s="57"/>
      <c r="G922" s="57"/>
      <c r="H922" s="57"/>
      <c r="I922" s="57"/>
      <c r="J922" s="57"/>
      <c r="K922" s="57"/>
      <c r="L922" s="58"/>
      <c r="M922" s="1088">
        <f>'Subsidy Contract Calculation'!I30</f>
        <v>733032</v>
      </c>
      <c r="N922" s="1089"/>
      <c r="O922" s="1089"/>
      <c r="P922" s="1089"/>
      <c r="Q922" s="1089"/>
      <c r="R922" s="1089"/>
      <c r="S922" s="1090"/>
      <c r="T922" s="479"/>
      <c r="U922" s="129" t="s">
        <v>1429</v>
      </c>
      <c r="V922" s="57"/>
      <c r="W922" s="57"/>
      <c r="X922" s="57"/>
      <c r="Y922" s="57"/>
      <c r="Z922" s="57"/>
      <c r="AA922" s="57"/>
      <c r="AB922" s="57"/>
      <c r="AC922" s="57"/>
      <c r="AD922" s="58"/>
      <c r="AE922" s="1088"/>
      <c r="AF922" s="1089"/>
      <c r="AG922" s="1089"/>
      <c r="AH922" s="1089"/>
      <c r="AI922" s="1089"/>
      <c r="AJ922" s="1089"/>
      <c r="AK922" s="1090"/>
      <c r="AL922" s="479"/>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46"/>
    </row>
    <row r="923" spans="1:96" ht="12.75" customHeight="1">
      <c r="A923" s="479"/>
      <c r="B923" s="479"/>
      <c r="C923" s="129" t="s">
        <v>1430</v>
      </c>
      <c r="D923" s="57"/>
      <c r="E923" s="57"/>
      <c r="F923" s="57"/>
      <c r="G923" s="57"/>
      <c r="H923" s="57"/>
      <c r="I923" s="57"/>
      <c r="J923" s="57"/>
      <c r="K923" s="57"/>
      <c r="L923" s="58"/>
      <c r="M923" s="1088">
        <f>M922*M924</f>
        <v>14660640</v>
      </c>
      <c r="N923" s="1089"/>
      <c r="O923" s="1089"/>
      <c r="P923" s="1089"/>
      <c r="Q923" s="1089"/>
      <c r="R923" s="1089"/>
      <c r="S923" s="1090"/>
      <c r="T923" s="479"/>
      <c r="U923" s="129" t="s">
        <v>1430</v>
      </c>
      <c r="V923" s="57"/>
      <c r="W923" s="57"/>
      <c r="X923" s="57"/>
      <c r="Y923" s="57"/>
      <c r="Z923" s="57"/>
      <c r="AA923" s="57"/>
      <c r="AB923" s="57"/>
      <c r="AC923" s="57"/>
      <c r="AD923" s="58"/>
      <c r="AE923" s="1088"/>
      <c r="AF923" s="1089"/>
      <c r="AG923" s="1089"/>
      <c r="AH923" s="1089"/>
      <c r="AI923" s="1089"/>
      <c r="AJ923" s="1089"/>
      <c r="AK923" s="1090"/>
      <c r="AL923" s="479"/>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46"/>
    </row>
    <row r="924" spans="1:96" ht="12.75" customHeight="1">
      <c r="A924" s="479"/>
      <c r="B924" s="479"/>
      <c r="C924" s="129" t="s">
        <v>1431</v>
      </c>
      <c r="D924" s="57"/>
      <c r="E924" s="57"/>
      <c r="F924" s="57"/>
      <c r="G924" s="57"/>
      <c r="H924" s="57"/>
      <c r="I924" s="57"/>
      <c r="J924" s="57"/>
      <c r="K924" s="57"/>
      <c r="L924" s="58"/>
      <c r="M924" s="1238">
        <v>20</v>
      </c>
      <c r="N924" s="1239"/>
      <c r="O924" s="1239"/>
      <c r="P924" s="1239"/>
      <c r="Q924" s="1239"/>
      <c r="R924" s="1239"/>
      <c r="S924" s="1240"/>
      <c r="T924" s="479"/>
      <c r="U924" s="129" t="s">
        <v>1431</v>
      </c>
      <c r="V924" s="57"/>
      <c r="W924" s="57"/>
      <c r="X924" s="57"/>
      <c r="Y924" s="57"/>
      <c r="Z924" s="57"/>
      <c r="AA924" s="57"/>
      <c r="AB924" s="57"/>
      <c r="AC924" s="57"/>
      <c r="AD924" s="58"/>
      <c r="AE924" s="1238"/>
      <c r="AF924" s="1239"/>
      <c r="AG924" s="1239"/>
      <c r="AH924" s="1239"/>
      <c r="AI924" s="1239"/>
      <c r="AJ924" s="1239"/>
      <c r="AK924" s="1240"/>
      <c r="AL924" s="479"/>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46"/>
    </row>
    <row r="925" spans="1:96" ht="12.75" customHeight="1">
      <c r="A925" s="479"/>
      <c r="B925" s="479"/>
      <c r="C925" s="479"/>
      <c r="D925" s="479"/>
      <c r="E925" s="479"/>
      <c r="F925" s="479"/>
      <c r="G925" s="479"/>
      <c r="H925" s="479"/>
      <c r="I925" s="479"/>
      <c r="J925" s="479"/>
      <c r="K925" s="479"/>
      <c r="L925" s="479"/>
      <c r="M925" s="479"/>
      <c r="N925" s="479"/>
      <c r="O925" s="479"/>
      <c r="P925" s="479"/>
      <c r="Q925" s="479"/>
      <c r="R925" s="479"/>
      <c r="S925" s="479"/>
      <c r="T925" s="479"/>
      <c r="U925" s="479"/>
      <c r="V925" s="479"/>
      <c r="W925" s="479"/>
      <c r="X925" s="479"/>
      <c r="Y925" s="479"/>
      <c r="Z925" s="479"/>
      <c r="AA925" s="479"/>
      <c r="AB925" s="479"/>
      <c r="AC925" s="479"/>
      <c r="AD925" s="479"/>
      <c r="AE925" s="479"/>
      <c r="AF925" s="479"/>
      <c r="AG925" s="479"/>
      <c r="AH925" s="479"/>
      <c r="AI925" s="479"/>
      <c r="AJ925" s="479"/>
      <c r="AK925" s="479"/>
      <c r="AL925" s="479"/>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46"/>
    </row>
    <row r="926" spans="1:96" ht="12.75" customHeight="1">
      <c r="A926" s="39" t="s">
        <v>830</v>
      </c>
      <c r="B926" s="479"/>
      <c r="C926" s="75" t="s">
        <v>1432</v>
      </c>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46"/>
      <c r="AN926" s="721">
        <f>IF(A1019="Yes",0.05,0)</f>
        <v>0</v>
      </c>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46"/>
    </row>
    <row r="927" spans="1:96" ht="12.75" customHeight="1">
      <c r="A927" s="479"/>
      <c r="B927" s="75"/>
      <c r="C927" s="25" t="s">
        <v>1433</v>
      </c>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46"/>
      <c r="AN927" s="721">
        <f>IF(A1025="Yes",0.02,0)</f>
        <v>0</v>
      </c>
      <c r="AO927" s="46"/>
      <c r="AP927" s="46"/>
      <c r="AQ927" s="46"/>
      <c r="AR927" s="46"/>
      <c r="AS927" s="46"/>
      <c r="AT927" s="46"/>
      <c r="AU927" s="46"/>
      <c r="AV927" s="46"/>
      <c r="AW927" s="46"/>
      <c r="AX927" s="46"/>
      <c r="AY927" s="46"/>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46"/>
    </row>
    <row r="928" spans="1:96" ht="12.75" customHeight="1">
      <c r="A928" s="479"/>
      <c r="B928" s="75"/>
      <c r="C928" s="2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46"/>
      <c r="AN928" s="721">
        <f>IF(A1031="Yes",0.04,0)</f>
        <v>0</v>
      </c>
      <c r="AO928" s="46"/>
      <c r="AP928" s="46"/>
      <c r="AQ928" s="46"/>
      <c r="AR928" s="46"/>
      <c r="AS928" s="46"/>
      <c r="AT928" s="46"/>
      <c r="AU928" s="46"/>
      <c r="AV928" s="46"/>
      <c r="AW928" s="46"/>
      <c r="AX928" s="46"/>
      <c r="AY928" s="46"/>
      <c r="AZ928" s="46"/>
      <c r="BA928" s="46"/>
      <c r="BB928" s="46"/>
      <c r="BC928" s="46"/>
      <c r="BD928" s="46"/>
      <c r="BE928" s="46"/>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46"/>
    </row>
    <row r="929" spans="1:96" ht="12.75" customHeight="1">
      <c r="A929" s="479"/>
      <c r="B929" s="479"/>
      <c r="C929" s="479"/>
      <c r="D929" s="479"/>
      <c r="E929" s="479"/>
      <c r="F929" s="56" t="s">
        <v>1434</v>
      </c>
      <c r="G929" s="57"/>
      <c r="H929" s="57"/>
      <c r="I929" s="57"/>
      <c r="J929" s="57"/>
      <c r="K929" s="57"/>
      <c r="L929" s="58"/>
      <c r="M929" s="1105"/>
      <c r="N929" s="1106"/>
      <c r="O929" s="1106"/>
      <c r="P929" s="1106"/>
      <c r="Q929" s="1106"/>
      <c r="R929" s="1106"/>
      <c r="S929" s="1107"/>
      <c r="T929" s="129" t="s">
        <v>1435</v>
      </c>
      <c r="U929" s="57"/>
      <c r="V929" s="57"/>
      <c r="W929" s="57"/>
      <c r="X929" s="57"/>
      <c r="Y929" s="57"/>
      <c r="Z929" s="58"/>
      <c r="AA929" s="1105"/>
      <c r="AB929" s="1106"/>
      <c r="AC929" s="1106"/>
      <c r="AD929" s="1106"/>
      <c r="AE929" s="1106"/>
      <c r="AF929" s="1106"/>
      <c r="AG929" s="1107"/>
      <c r="AH929" s="479"/>
      <c r="AI929" s="479"/>
      <c r="AJ929" s="479"/>
      <c r="AK929" s="479"/>
      <c r="AL929" s="479"/>
      <c r="AM929" s="46"/>
      <c r="AN929" s="721">
        <f>IF(A1038="Yes",0.04,0)</f>
        <v>0</v>
      </c>
      <c r="AO929" s="46"/>
      <c r="AP929" s="46"/>
      <c r="AQ929" s="46"/>
      <c r="AR929" s="46"/>
      <c r="AS929" s="46"/>
      <c r="AT929" s="46"/>
      <c r="AU929" s="46"/>
      <c r="AV929" s="46"/>
      <c r="AW929" s="46"/>
      <c r="AX929" s="46"/>
      <c r="AY929" s="46"/>
      <c r="AZ929" s="46"/>
      <c r="BA929" s="46"/>
      <c r="BB929" s="46"/>
      <c r="BC929" s="46"/>
      <c r="BD929" s="46"/>
      <c r="BE929" s="46"/>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46"/>
    </row>
    <row r="930" spans="1:96" ht="12.75" customHeight="1">
      <c r="A930" s="479"/>
      <c r="B930" s="479"/>
      <c r="C930" s="479"/>
      <c r="D930" s="479"/>
      <c r="E930" s="479"/>
      <c r="F930" s="56" t="s">
        <v>1436</v>
      </c>
      <c r="G930" s="57"/>
      <c r="H930" s="57"/>
      <c r="I930" s="57"/>
      <c r="J930" s="57"/>
      <c r="K930" s="57"/>
      <c r="L930" s="58"/>
      <c r="M930" s="1105"/>
      <c r="N930" s="1106"/>
      <c r="O930" s="1106"/>
      <c r="P930" s="1106"/>
      <c r="Q930" s="1106"/>
      <c r="R930" s="1106"/>
      <c r="S930" s="1107"/>
      <c r="T930" s="129" t="s">
        <v>1437</v>
      </c>
      <c r="U930" s="57"/>
      <c r="V930" s="57"/>
      <c r="W930" s="57"/>
      <c r="X930" s="57"/>
      <c r="Y930" s="57"/>
      <c r="Z930" s="58"/>
      <c r="AA930" s="1105"/>
      <c r="AB930" s="1106"/>
      <c r="AC930" s="1106"/>
      <c r="AD930" s="1106"/>
      <c r="AE930" s="1106"/>
      <c r="AF930" s="1106"/>
      <c r="AG930" s="1107"/>
      <c r="AH930" s="479"/>
      <c r="AI930" s="479"/>
      <c r="AJ930" s="479"/>
      <c r="AK930" s="479"/>
      <c r="AL930" s="479"/>
      <c r="AM930" s="46"/>
      <c r="AN930" s="721">
        <f>IF(A1041="Yes",0.01,0)</f>
        <v>0</v>
      </c>
      <c r="AO930" s="46"/>
      <c r="AP930" s="46"/>
      <c r="AQ930" s="46"/>
      <c r="AR930" s="46"/>
      <c r="AS930" s="46"/>
      <c r="AT930" s="46"/>
      <c r="AU930" s="46"/>
      <c r="AV930" s="46"/>
      <c r="AW930" s="46"/>
      <c r="AX930" s="46"/>
      <c r="AY930" s="46"/>
      <c r="AZ930" s="46"/>
      <c r="BA930" s="46"/>
      <c r="BB930" s="46"/>
      <c r="BC930" s="46"/>
      <c r="BD930" s="46"/>
      <c r="BE930" s="46"/>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46"/>
    </row>
    <row r="931" spans="1:96" ht="12.75" customHeight="1">
      <c r="A931" s="479"/>
      <c r="B931" s="479"/>
      <c r="C931" s="479"/>
      <c r="D931" s="479"/>
      <c r="E931" s="479"/>
      <c r="F931" s="56" t="s">
        <v>1438</v>
      </c>
      <c r="G931" s="57"/>
      <c r="H931" s="57"/>
      <c r="I931" s="57"/>
      <c r="J931" s="57"/>
      <c r="K931" s="57"/>
      <c r="L931" s="58"/>
      <c r="M931" s="1260" t="s">
        <v>299</v>
      </c>
      <c r="N931" s="1261"/>
      <c r="O931" s="1261"/>
      <c r="P931" s="1261"/>
      <c r="Q931" s="1261"/>
      <c r="R931" s="1261"/>
      <c r="S931" s="1262"/>
      <c r="T931" s="56" t="s">
        <v>1439</v>
      </c>
      <c r="U931" s="57"/>
      <c r="V931" s="57"/>
      <c r="W931" s="57"/>
      <c r="X931" s="57"/>
      <c r="Y931" s="57"/>
      <c r="Z931" s="58"/>
      <c r="AA931" s="1105"/>
      <c r="AB931" s="1106"/>
      <c r="AC931" s="1106"/>
      <c r="AD931" s="1106"/>
      <c r="AE931" s="1106"/>
      <c r="AF931" s="1106"/>
      <c r="AG931" s="1107"/>
      <c r="AH931" s="479"/>
      <c r="AI931" s="479"/>
      <c r="AJ931" s="479"/>
      <c r="AK931" s="479"/>
      <c r="AL931" s="479"/>
      <c r="AM931" s="46"/>
      <c r="AN931" s="721">
        <f>IF(A1046="Yes",0.01,0)</f>
        <v>0</v>
      </c>
      <c r="AO931" s="46"/>
      <c r="AP931" s="46"/>
      <c r="AQ931" s="46"/>
      <c r="AR931" s="46"/>
      <c r="AS931" s="46"/>
      <c r="AT931" s="46"/>
      <c r="AU931" s="46"/>
      <c r="AV931" s="46"/>
      <c r="AW931" s="46"/>
      <c r="AX931" s="46"/>
      <c r="AY931" s="46"/>
      <c r="AZ931" s="46"/>
      <c r="BA931" s="46"/>
      <c r="BB931" s="46"/>
      <c r="BC931" s="46"/>
      <c r="BD931" s="46"/>
      <c r="BE931" s="46"/>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46"/>
    </row>
    <row r="932" spans="1:96" ht="12.75" customHeight="1">
      <c r="A932" s="479"/>
      <c r="B932" s="479"/>
      <c r="C932" s="479"/>
      <c r="D932" s="479"/>
      <c r="E932" s="479"/>
      <c r="F932" s="56" t="s">
        <v>1440</v>
      </c>
      <c r="G932" s="57"/>
      <c r="H932" s="57"/>
      <c r="I932" s="57"/>
      <c r="J932" s="57"/>
      <c r="K932" s="57"/>
      <c r="L932" s="58"/>
      <c r="M932" s="1105"/>
      <c r="N932" s="1106"/>
      <c r="O932" s="1106"/>
      <c r="P932" s="1106"/>
      <c r="Q932" s="1106"/>
      <c r="R932" s="1106"/>
      <c r="S932" s="1107"/>
      <c r="T932" s="56" t="s">
        <v>1441</v>
      </c>
      <c r="U932" s="57"/>
      <c r="V932" s="57"/>
      <c r="W932" s="57"/>
      <c r="X932" s="57"/>
      <c r="Y932" s="57"/>
      <c r="Z932" s="58"/>
      <c r="AA932" s="1105"/>
      <c r="AB932" s="1106"/>
      <c r="AC932" s="1106"/>
      <c r="AD932" s="1106"/>
      <c r="AE932" s="1106"/>
      <c r="AF932" s="1106"/>
      <c r="AG932" s="1107"/>
      <c r="AH932" s="479"/>
      <c r="AI932" s="479"/>
      <c r="AJ932" s="479"/>
      <c r="AK932" s="479"/>
      <c r="AL932" s="479"/>
      <c r="AM932" s="46"/>
      <c r="AN932" s="721">
        <f>IF(A1049="Yes",0.01,0)</f>
        <v>0</v>
      </c>
      <c r="AO932" s="46"/>
      <c r="AP932" s="46"/>
      <c r="AQ932" s="46"/>
      <c r="AR932" s="46"/>
      <c r="AS932" s="46"/>
      <c r="AT932" s="46"/>
      <c r="AU932" s="46"/>
      <c r="AV932" s="46"/>
      <c r="AW932" s="46"/>
      <c r="AX932" s="46"/>
      <c r="AY932" s="46"/>
      <c r="AZ932" s="46"/>
      <c r="BA932" s="46"/>
      <c r="BB932" s="46"/>
      <c r="BC932" s="46"/>
      <c r="BD932" s="46"/>
      <c r="BE932" s="46"/>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46"/>
    </row>
    <row r="933" spans="1:96" ht="12.75" customHeight="1">
      <c r="A933" s="479"/>
      <c r="B933" s="479"/>
      <c r="C933" s="479"/>
      <c r="D933" s="479"/>
      <c r="E933" s="479"/>
      <c r="F933" s="56" t="s">
        <v>1442</v>
      </c>
      <c r="G933" s="57"/>
      <c r="H933" s="57"/>
      <c r="I933" s="57"/>
      <c r="J933" s="57"/>
      <c r="K933" s="57"/>
      <c r="L933" s="58"/>
      <c r="M933" s="1105"/>
      <c r="N933" s="1106"/>
      <c r="O933" s="1106"/>
      <c r="P933" s="1106"/>
      <c r="Q933" s="1106"/>
      <c r="R933" s="1106"/>
      <c r="S933" s="1107"/>
      <c r="T933" s="56" t="s">
        <v>1443</v>
      </c>
      <c r="U933" s="57"/>
      <c r="V933" s="57"/>
      <c r="W933" s="57"/>
      <c r="X933" s="57"/>
      <c r="Y933" s="57"/>
      <c r="Z933" s="58"/>
      <c r="AA933" s="1105"/>
      <c r="AB933" s="1106"/>
      <c r="AC933" s="1106"/>
      <c r="AD933" s="1106"/>
      <c r="AE933" s="1106"/>
      <c r="AF933" s="1106"/>
      <c r="AG933" s="1107"/>
      <c r="AH933" s="479"/>
      <c r="AI933" s="479"/>
      <c r="AJ933" s="479"/>
      <c r="AK933" s="479"/>
      <c r="AL933" s="479"/>
      <c r="AM933" s="46"/>
      <c r="AN933" s="721">
        <f>IF(A1053="Yes",0.02,0)</f>
        <v>0</v>
      </c>
      <c r="AO933" s="46"/>
      <c r="AP933" s="46"/>
      <c r="AQ933" s="46"/>
      <c r="AR933" s="46"/>
      <c r="AS933" s="46"/>
      <c r="AT933" s="46"/>
      <c r="AU933" s="46"/>
      <c r="AV933" s="46"/>
      <c r="AW933" s="46"/>
      <c r="AX933" s="46"/>
      <c r="AY933" s="46"/>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46"/>
    </row>
    <row r="934" spans="1:96" ht="12.75" customHeight="1">
      <c r="A934" s="479"/>
      <c r="B934" s="479"/>
      <c r="C934" s="479"/>
      <c r="D934" s="479"/>
      <c r="E934" s="479"/>
      <c r="F934" s="722" t="s">
        <v>1425</v>
      </c>
      <c r="G934" s="54"/>
      <c r="H934" s="54"/>
      <c r="I934" s="54"/>
      <c r="J934" s="54"/>
      <c r="K934" s="54"/>
      <c r="L934" s="71"/>
      <c r="M934" s="1249" t="s">
        <v>294</v>
      </c>
      <c r="N934" s="1250"/>
      <c r="O934" s="1250"/>
      <c r="P934" s="1250"/>
      <c r="Q934" s="1250"/>
      <c r="R934" s="1250"/>
      <c r="S934" s="1251"/>
      <c r="T934" s="1221"/>
      <c r="U934" s="1222"/>
      <c r="V934" s="1222"/>
      <c r="W934" s="1222"/>
      <c r="X934" s="1222"/>
      <c r="Y934" s="1222"/>
      <c r="Z934" s="1223"/>
      <c r="AA934" s="1105"/>
      <c r="AB934" s="1106"/>
      <c r="AC934" s="1106"/>
      <c r="AD934" s="1106"/>
      <c r="AE934" s="1106"/>
      <c r="AF934" s="1106"/>
      <c r="AG934" s="1107"/>
      <c r="AH934" s="479"/>
      <c r="AI934" s="479"/>
      <c r="AJ934" s="479"/>
      <c r="AK934" s="479"/>
      <c r="AL934" s="479"/>
      <c r="AM934" s="46"/>
      <c r="AN934" s="723">
        <f>IF(A1057="Yes",0.02,0)</f>
        <v>0</v>
      </c>
      <c r="AO934" s="46"/>
      <c r="AP934" s="46"/>
      <c r="AQ934" s="46"/>
      <c r="AR934" s="46"/>
      <c r="AS934" s="46"/>
      <c r="AT934" s="46"/>
      <c r="AU934" s="46"/>
      <c r="AV934" s="46"/>
      <c r="AW934" s="46"/>
      <c r="AX934" s="46"/>
      <c r="AY934" s="46"/>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46"/>
    </row>
    <row r="935" spans="1:96" ht="12.75" customHeight="1">
      <c r="A935" s="479"/>
      <c r="B935" s="479"/>
      <c r="C935" s="479"/>
      <c r="D935" s="479"/>
      <c r="E935" s="479"/>
      <c r="F935" s="53" t="s">
        <v>1444</v>
      </c>
      <c r="G935" s="54"/>
      <c r="H935" s="54"/>
      <c r="I935" s="54"/>
      <c r="J935" s="54"/>
      <c r="K935" s="54"/>
      <c r="L935" s="71"/>
      <c r="M935" s="1105"/>
      <c r="N935" s="1106"/>
      <c r="O935" s="1106"/>
      <c r="P935" s="1106"/>
      <c r="Q935" s="1106"/>
      <c r="R935" s="1106"/>
      <c r="S935" s="1107"/>
      <c r="T935" s="1221"/>
      <c r="U935" s="1222"/>
      <c r="V935" s="1222"/>
      <c r="W935" s="1222"/>
      <c r="X935" s="1222"/>
      <c r="Y935" s="1222"/>
      <c r="Z935" s="1223"/>
      <c r="AA935" s="1105"/>
      <c r="AB935" s="1106"/>
      <c r="AC935" s="1106"/>
      <c r="AD935" s="1106"/>
      <c r="AE935" s="1106"/>
      <c r="AF935" s="1106"/>
      <c r="AG935" s="1107"/>
      <c r="AH935" s="479"/>
      <c r="AI935" s="479"/>
      <c r="AJ935" s="479"/>
      <c r="AK935" s="479"/>
      <c r="AL935" s="479"/>
      <c r="AM935" s="46"/>
      <c r="AN935" s="46"/>
      <c r="AO935" s="46"/>
      <c r="AP935" s="46"/>
      <c r="AQ935" s="46"/>
      <c r="AR935" s="46"/>
      <c r="AS935" s="46"/>
      <c r="AT935" s="46"/>
      <c r="AU935" s="46"/>
      <c r="AV935" s="46"/>
      <c r="AW935" s="46"/>
      <c r="AX935" s="46"/>
      <c r="AY935" s="46"/>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46"/>
    </row>
    <row r="936" spans="1:96" ht="12.75" customHeight="1">
      <c r="A936" s="479"/>
      <c r="B936" s="479"/>
      <c r="C936" s="479"/>
      <c r="D936" s="479"/>
      <c r="E936" s="479"/>
      <c r="F936" s="53" t="s">
        <v>1445</v>
      </c>
      <c r="G936" s="54"/>
      <c r="H936" s="54"/>
      <c r="I936" s="54"/>
      <c r="J936" s="54"/>
      <c r="K936" s="54"/>
      <c r="L936" s="54"/>
      <c r="M936" s="54"/>
      <c r="N936" s="54"/>
      <c r="O936" s="1193" t="s">
        <v>590</v>
      </c>
      <c r="P936" s="1194"/>
      <c r="Q936" s="94"/>
      <c r="R936" s="94"/>
      <c r="S936" s="95"/>
      <c r="T936" s="53" t="s">
        <v>232</v>
      </c>
      <c r="U936" s="54"/>
      <c r="V936" s="54"/>
      <c r="W936" s="1064" t="s">
        <v>1082</v>
      </c>
      <c r="X936" s="1065"/>
      <c r="Y936" s="1065"/>
      <c r="Z936" s="1065"/>
      <c r="AA936" s="1065"/>
      <c r="AB936" s="1065"/>
      <c r="AC936" s="1065"/>
      <c r="AD936" s="1065"/>
      <c r="AE936" s="1065"/>
      <c r="AF936" s="1065"/>
      <c r="AG936" s="1066"/>
      <c r="AH936" s="479"/>
      <c r="AI936" s="479"/>
      <c r="AJ936" s="479"/>
      <c r="AK936" s="479"/>
      <c r="AL936" s="479"/>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46"/>
    </row>
    <row r="937" spans="1:96" ht="12.75" customHeight="1">
      <c r="A937" s="479"/>
      <c r="B937" s="479"/>
      <c r="C937" s="479"/>
      <c r="D937" s="479"/>
      <c r="E937" s="479"/>
      <c r="F937" s="1195" t="s">
        <v>1446</v>
      </c>
      <c r="G937" s="1196"/>
      <c r="H937" s="1196"/>
      <c r="I937" s="1196"/>
      <c r="J937" s="1196"/>
      <c r="K937" s="1196"/>
      <c r="L937" s="1196"/>
      <c r="M937" s="1105"/>
      <c r="N937" s="1106"/>
      <c r="O937" s="1106"/>
      <c r="P937" s="1106"/>
      <c r="Q937" s="1106"/>
      <c r="R937" s="1106"/>
      <c r="S937" s="1107"/>
      <c r="T937" s="59"/>
      <c r="U937" s="60"/>
      <c r="V937" s="60"/>
      <c r="W937" s="60"/>
      <c r="X937" s="60"/>
      <c r="Y937" s="60"/>
      <c r="Z937" s="132" t="s">
        <v>1447</v>
      </c>
      <c r="AA937" s="1292"/>
      <c r="AB937" s="1293"/>
      <c r="AC937" s="1293"/>
      <c r="AD937" s="1293"/>
      <c r="AE937" s="1293"/>
      <c r="AF937" s="1293"/>
      <c r="AG937" s="1294"/>
      <c r="AH937" s="479"/>
      <c r="AI937" s="479"/>
      <c r="AJ937" s="479"/>
      <c r="AK937" s="479"/>
      <c r="AL937" s="479"/>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46"/>
    </row>
    <row r="938" spans="1:96" ht="12.75" customHeight="1">
      <c r="A938" s="479"/>
      <c r="B938" s="479"/>
      <c r="C938" s="479"/>
      <c r="D938" s="479"/>
      <c r="E938" s="479"/>
      <c r="F938" s="479"/>
      <c r="G938" s="479"/>
      <c r="H938" s="479"/>
      <c r="I938" s="479"/>
      <c r="J938" s="479"/>
      <c r="K938" s="479"/>
      <c r="L938" s="479"/>
      <c r="M938" s="479"/>
      <c r="N938" s="479"/>
      <c r="O938" s="479"/>
      <c r="P938" s="479"/>
      <c r="Q938" s="479"/>
      <c r="R938" s="479"/>
      <c r="S938" s="479"/>
      <c r="T938" s="479"/>
      <c r="U938" s="479"/>
      <c r="V938" s="479"/>
      <c r="W938" s="479"/>
      <c r="X938" s="479"/>
      <c r="Y938" s="479"/>
      <c r="Z938" s="479"/>
      <c r="AA938" s="479"/>
      <c r="AB938" s="479"/>
      <c r="AC938" s="479"/>
      <c r="AD938" s="479"/>
      <c r="AE938" s="479"/>
      <c r="AF938" s="479"/>
      <c r="AG938" s="479"/>
      <c r="AH938" s="479"/>
      <c r="AI938" s="479"/>
      <c r="AJ938" s="479"/>
      <c r="AK938" s="479"/>
      <c r="AL938" s="479"/>
      <c r="AM938" s="46"/>
      <c r="AN938" s="46"/>
      <c r="AO938" s="46"/>
      <c r="AP938" s="46"/>
      <c r="AQ938" s="46"/>
      <c r="AR938" s="46"/>
      <c r="AS938" s="46"/>
      <c r="AT938" s="46"/>
      <c r="AU938" s="46"/>
      <c r="AV938" s="46"/>
      <c r="AW938" s="46"/>
      <c r="AX938" s="46"/>
      <c r="AY938" s="46"/>
      <c r="AZ938" s="46"/>
      <c r="BA938" s="46"/>
      <c r="BB938" s="46"/>
      <c r="BC938" s="46"/>
      <c r="BD938" s="46"/>
      <c r="BE938" s="46"/>
      <c r="BF938" s="46"/>
      <c r="BG938" s="46"/>
      <c r="BH938" s="46"/>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46"/>
    </row>
    <row r="939" spans="1:96" ht="12.75" customHeight="1">
      <c r="A939" s="479"/>
      <c r="B939" s="479"/>
      <c r="C939" s="479"/>
      <c r="D939" s="479"/>
      <c r="E939" s="479"/>
      <c r="F939" s="479"/>
      <c r="G939" s="479"/>
      <c r="H939" s="479"/>
      <c r="I939" s="479"/>
      <c r="J939" s="479"/>
      <c r="K939" s="479"/>
      <c r="L939" s="479"/>
      <c r="M939" s="479"/>
      <c r="N939" s="479"/>
      <c r="O939" s="479"/>
      <c r="P939" s="479"/>
      <c r="Q939" s="479"/>
      <c r="R939" s="479"/>
      <c r="S939" s="479"/>
      <c r="T939" s="479"/>
      <c r="U939" s="479"/>
      <c r="V939" s="479"/>
      <c r="W939" s="479"/>
      <c r="X939" s="479"/>
      <c r="Y939" s="479"/>
      <c r="Z939" s="479"/>
      <c r="AA939" s="479"/>
      <c r="AB939" s="479"/>
      <c r="AC939" s="479"/>
      <c r="AD939" s="479"/>
      <c r="AE939" s="479"/>
      <c r="AF939" s="479"/>
      <c r="AG939" s="479"/>
      <c r="AH939" s="479"/>
      <c r="AI939" s="479"/>
      <c r="AJ939" s="479"/>
      <c r="AK939" s="479"/>
      <c r="AL939" s="479"/>
      <c r="AM939" s="46"/>
      <c r="AN939" s="46"/>
      <c r="AO939" s="46"/>
      <c r="AP939" s="46"/>
      <c r="AQ939" s="46"/>
      <c r="AR939" s="46"/>
      <c r="AS939" s="46"/>
      <c r="AT939" s="46"/>
      <c r="AU939" s="46"/>
      <c r="AV939" s="46"/>
      <c r="AW939" s="46"/>
      <c r="AX939" s="46"/>
      <c r="AY939" s="46"/>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46"/>
    </row>
    <row r="940" spans="1:96" s="40" customFormat="1" ht="12.75" customHeight="1">
      <c r="A940" s="479"/>
      <c r="B940" s="479"/>
      <c r="C940" s="479"/>
      <c r="D940" s="479"/>
      <c r="E940" s="479"/>
      <c r="F940" s="479"/>
      <c r="G940" s="479"/>
      <c r="H940" s="479"/>
      <c r="I940" s="479"/>
      <c r="J940" s="479"/>
      <c r="K940" s="479"/>
      <c r="L940" s="479"/>
      <c r="M940" s="479"/>
      <c r="N940" s="479"/>
      <c r="O940" s="479"/>
      <c r="P940" s="479"/>
      <c r="Q940" s="479"/>
      <c r="R940" s="479"/>
      <c r="S940" s="479"/>
      <c r="T940" s="479"/>
      <c r="U940" s="479"/>
      <c r="V940" s="479"/>
      <c r="W940" s="479"/>
      <c r="X940" s="479"/>
      <c r="Y940" s="479"/>
      <c r="Z940" s="479"/>
      <c r="AA940" s="479"/>
      <c r="AB940" s="479"/>
      <c r="AC940" s="479"/>
      <c r="AD940" s="479"/>
      <c r="AE940" s="479"/>
      <c r="AF940" s="479"/>
      <c r="AG940" s="479"/>
      <c r="AH940" s="479"/>
      <c r="AI940" s="479"/>
      <c r="AJ940" s="479"/>
      <c r="AK940" s="479"/>
      <c r="AL940" s="479"/>
      <c r="AM940" s="41"/>
      <c r="AN940" s="41"/>
      <c r="AO940" s="46"/>
      <c r="AP940" s="46"/>
      <c r="AQ940" s="46"/>
      <c r="AR940" s="46"/>
      <c r="AS940" s="46"/>
      <c r="AT940" s="45"/>
      <c r="AU940" s="45"/>
      <c r="AV940" s="45"/>
      <c r="AW940" s="45"/>
      <c r="AX940" s="45"/>
      <c r="AY940" s="45"/>
      <c r="AZ940" s="45"/>
      <c r="BA940" s="45"/>
    </row>
    <row r="941" spans="1:96" s="40" customFormat="1" ht="12.5">
      <c r="A941" s="1157" t="s">
        <v>1448</v>
      </c>
      <c r="B941" s="1157"/>
      <c r="C941" s="1157"/>
      <c r="D941" s="1157"/>
      <c r="E941" s="1157"/>
      <c r="F941" s="1157"/>
      <c r="G941" s="1157"/>
      <c r="H941" s="1157"/>
      <c r="I941" s="1157"/>
      <c r="J941" s="1157"/>
      <c r="K941" s="1157"/>
      <c r="L941" s="1157"/>
      <c r="M941" s="1157"/>
      <c r="N941" s="1157"/>
      <c r="O941" s="1157"/>
      <c r="P941" s="1157"/>
      <c r="Q941" s="1157"/>
      <c r="R941" s="1157"/>
      <c r="S941" s="1157"/>
      <c r="T941" s="1157"/>
      <c r="U941" s="1157"/>
      <c r="V941" s="1157"/>
      <c r="W941" s="1157"/>
      <c r="X941" s="1157"/>
      <c r="Y941" s="1157"/>
      <c r="Z941" s="1157"/>
      <c r="AA941" s="1157"/>
      <c r="AB941" s="1157"/>
      <c r="AC941" s="1157"/>
      <c r="AD941" s="1157"/>
      <c r="AE941" s="1157"/>
      <c r="AF941" s="1157"/>
      <c r="AG941" s="1157"/>
      <c r="AH941" s="1157"/>
      <c r="AI941" s="1157"/>
      <c r="AJ941" s="1157"/>
      <c r="AK941" s="1157"/>
      <c r="AL941" s="1157"/>
      <c r="AM941" s="41"/>
      <c r="AN941" s="41"/>
      <c r="AO941" s="17"/>
      <c r="AP941" s="17"/>
      <c r="AQ941" s="17"/>
      <c r="AR941" s="17"/>
      <c r="AS941" s="17"/>
      <c r="AT941" s="1049"/>
      <c r="AU941" s="1049"/>
      <c r="AV941" s="1049"/>
      <c r="AW941" s="1049"/>
      <c r="AX941" s="1049"/>
      <c r="AY941" s="1049"/>
      <c r="AZ941" s="45"/>
      <c r="BA941" s="45"/>
    </row>
    <row r="942" spans="1:96" s="40" customFormat="1" ht="13" thickBot="1">
      <c r="A942" s="1158"/>
      <c r="B942" s="1158"/>
      <c r="C942" s="1158"/>
      <c r="D942" s="1158"/>
      <c r="E942" s="1158"/>
      <c r="F942" s="1158"/>
      <c r="G942" s="1158"/>
      <c r="H942" s="1158"/>
      <c r="I942" s="1158"/>
      <c r="J942" s="1158"/>
      <c r="K942" s="1158"/>
      <c r="L942" s="1158"/>
      <c r="M942" s="1158"/>
      <c r="N942" s="1158"/>
      <c r="O942" s="1158"/>
      <c r="P942" s="1158"/>
      <c r="Q942" s="1158"/>
      <c r="R942" s="1158"/>
      <c r="S942" s="1158"/>
      <c r="T942" s="1158"/>
      <c r="U942" s="1158"/>
      <c r="V942" s="1158"/>
      <c r="W942" s="1158"/>
      <c r="X942" s="1158"/>
      <c r="Y942" s="1158"/>
      <c r="Z942" s="1158"/>
      <c r="AA942" s="1158"/>
      <c r="AB942" s="1158"/>
      <c r="AC942" s="1158"/>
      <c r="AD942" s="1158"/>
      <c r="AE942" s="1158"/>
      <c r="AF942" s="1158"/>
      <c r="AG942" s="1158"/>
      <c r="AH942" s="1158"/>
      <c r="AI942" s="1158"/>
      <c r="AJ942" s="1158"/>
      <c r="AK942" s="1158"/>
      <c r="AL942" s="1158"/>
      <c r="AM942" s="41"/>
      <c r="AN942" s="41"/>
      <c r="AO942" s="17"/>
      <c r="AP942" s="17"/>
      <c r="AQ942" s="17"/>
      <c r="AR942" s="17"/>
      <c r="AS942" s="17"/>
      <c r="AZ942" s="45"/>
      <c r="BA942" s="45"/>
    </row>
    <row r="943" spans="1:96" s="40" customFormat="1" ht="13" thickTop="1">
      <c r="D943" s="18"/>
      <c r="E943" s="18"/>
      <c r="F943" s="18"/>
      <c r="G943" s="463"/>
      <c r="H943" s="18"/>
      <c r="AL943" s="724"/>
      <c r="AM943" s="88"/>
      <c r="AN943" s="88"/>
      <c r="AO943" s="17"/>
      <c r="AP943" s="17"/>
      <c r="AQ943" s="17"/>
      <c r="AR943" s="17"/>
      <c r="AS943" s="17"/>
      <c r="AZ943" s="45"/>
      <c r="BA943" s="45"/>
    </row>
    <row r="944" spans="1:96" s="40" customFormat="1" ht="13">
      <c r="A944" s="38" t="s">
        <v>722</v>
      </c>
      <c r="B944" s="18"/>
      <c r="C944" s="38" t="s">
        <v>252</v>
      </c>
      <c r="D944" s="18"/>
      <c r="E944" s="18"/>
      <c r="F944" s="18"/>
      <c r="G944" s="463"/>
      <c r="H944" s="18"/>
      <c r="AL944" s="724"/>
      <c r="AM944" s="88"/>
      <c r="AN944" s="88"/>
      <c r="AT944" s="45"/>
      <c r="AU944" s="45"/>
      <c r="AV944" s="45"/>
      <c r="AW944" s="45"/>
      <c r="AX944" s="45"/>
      <c r="AY944" s="45"/>
      <c r="AZ944" s="45"/>
      <c r="BA944" s="45"/>
    </row>
    <row r="945" spans="1:96" s="40" customFormat="1" ht="13">
      <c r="A945" s="38"/>
      <c r="B945" s="18"/>
      <c r="C945" s="38"/>
      <c r="D945" s="18"/>
      <c r="E945" s="18"/>
      <c r="F945" s="18"/>
      <c r="G945" s="463"/>
      <c r="H945" s="18"/>
      <c r="AL945" s="724"/>
      <c r="AM945" s="88"/>
      <c r="AN945" s="88"/>
      <c r="AT945" s="45"/>
      <c r="AU945" s="45"/>
      <c r="AV945" s="45"/>
      <c r="AW945" s="45"/>
      <c r="AX945" s="45"/>
      <c r="AY945" s="45"/>
      <c r="AZ945" s="45"/>
      <c r="BA945" s="45"/>
    </row>
    <row r="946" spans="1:96" s="40" customFormat="1" ht="13">
      <c r="B946" s="1258" t="s">
        <v>1449</v>
      </c>
      <c r="C946" s="1258"/>
      <c r="D946" s="1258"/>
      <c r="E946" s="1258"/>
      <c r="F946" s="1258"/>
      <c r="G946" s="1258"/>
      <c r="H946" s="1258"/>
      <c r="I946" s="1258"/>
      <c r="J946" s="1258"/>
      <c r="K946" s="1258"/>
      <c r="L946" s="1258" t="s">
        <v>1450</v>
      </c>
      <c r="M946" s="1258"/>
      <c r="N946" s="1258"/>
      <c r="O946" s="1258"/>
      <c r="P946" s="1258"/>
      <c r="Q946" s="1258"/>
      <c r="R946" s="1258"/>
      <c r="S946" s="1258"/>
      <c r="T946" s="1258"/>
      <c r="U946" s="1258"/>
      <c r="V946" s="1258" t="s">
        <v>1451</v>
      </c>
      <c r="W946" s="1258"/>
      <c r="X946" s="1258"/>
      <c r="Y946" s="1258"/>
      <c r="Z946" s="1258"/>
      <c r="AA946" s="1258"/>
      <c r="AB946" s="1258"/>
      <c r="AC946" s="1258"/>
      <c r="AD946" s="1269" t="s">
        <v>1452</v>
      </c>
      <c r="AE946" s="1270"/>
      <c r="AF946" s="1270"/>
      <c r="AG946" s="1270"/>
      <c r="AH946" s="1270"/>
      <c r="AI946" s="1270"/>
      <c r="AJ946" s="1270"/>
      <c r="AK946" s="1271"/>
      <c r="AL946" s="724"/>
      <c r="AT946" s="45"/>
      <c r="AU946" s="45"/>
      <c r="AV946" s="45"/>
      <c r="AW946" s="45"/>
      <c r="AX946" s="45"/>
      <c r="AY946" s="45"/>
      <c r="AZ946" s="45"/>
      <c r="BA946" s="45"/>
    </row>
    <row r="947" spans="1:96" s="40" customFormat="1" ht="12.75" customHeight="1">
      <c r="B947" s="1103" t="s">
        <v>1237</v>
      </c>
      <c r="C947" s="1104"/>
      <c r="D947" s="1104"/>
      <c r="E947" s="1104"/>
      <c r="F947" s="1104"/>
      <c r="G947" s="1104"/>
      <c r="H947" s="1104"/>
      <c r="I947" s="1104"/>
      <c r="J947" s="1104"/>
      <c r="K947" s="1104"/>
      <c r="L947" s="1235">
        <f>IF(ISNA(IF($BA$779="4%",(INDEX($BC$789:$BG$846,MATCH($BO$779,$BB$789:$BB$846,0),MATCH(B947,$BC$788:$BG$788,0))),(INDEX($BJ$789:$BN$846,MATCH($BO$779,$BI$789:$BI$846,0),MATCH(B947,$BJ$788:$BN$788,0))))),0,IF($BA$779="4%",(INDEX($BC$789:$BG$846,MATCH($BO$779,$BB$789:$BB$846,0),MATCH(B947,$BC$788:$BG$788,0))),(INDEX($BJ$789:$BN$846,MATCH($BO$779,$BI$789:$BI$846,0),MATCH(B947,$BJ$788:$BN$788,0)))))</f>
        <v>440603</v>
      </c>
      <c r="M947" s="1236"/>
      <c r="N947" s="1236"/>
      <c r="O947" s="1236"/>
      <c r="P947" s="1236"/>
      <c r="Q947" s="1236"/>
      <c r="R947" s="1236"/>
      <c r="S947" s="1236"/>
      <c r="T947" s="1236"/>
      <c r="U947" s="1237"/>
      <c r="V947" s="1265">
        <f>BA635</f>
        <v>0</v>
      </c>
      <c r="W947" s="1265"/>
      <c r="X947" s="1265"/>
      <c r="Y947" s="1265"/>
      <c r="Z947" s="1265"/>
      <c r="AA947" s="1265"/>
      <c r="AB947" s="1265"/>
      <c r="AC947" s="1265"/>
      <c r="AD947" s="1181">
        <f>IF(ISERROR((L947*V947)),0,(L947*V947))</f>
        <v>0</v>
      </c>
      <c r="AE947" s="1182"/>
      <c r="AF947" s="1182"/>
      <c r="AG947" s="1182"/>
      <c r="AH947" s="1182"/>
      <c r="AI947" s="1182"/>
      <c r="AJ947" s="1182"/>
      <c r="AK947" s="1183"/>
      <c r="AL947" s="724"/>
      <c r="AT947" s="45"/>
      <c r="AU947" s="45"/>
      <c r="AV947" s="45"/>
      <c r="AW947" s="45"/>
      <c r="AX947" s="45"/>
      <c r="AY947" s="45"/>
      <c r="AZ947" s="45"/>
      <c r="BA947" s="45"/>
    </row>
    <row r="948" spans="1:96" s="40" customFormat="1" ht="12.5">
      <c r="B948" s="1103" t="s">
        <v>1238</v>
      </c>
      <c r="C948" s="1103"/>
      <c r="D948" s="1103"/>
      <c r="E948" s="1103"/>
      <c r="F948" s="1103"/>
      <c r="G948" s="1103"/>
      <c r="H948" s="1103"/>
      <c r="I948" s="1103"/>
      <c r="J948" s="1103"/>
      <c r="K948" s="1103"/>
      <c r="L948" s="1235">
        <f>IF(ISNA(IF($BA$779="4%",(INDEX($BC$789:$BG$846,MATCH($BO$779,$BB$789:$BB$846,0),MATCH(B948,$BC$788:$BG$788,0))),(INDEX($BJ$789:$BN$846,MATCH($BO$779,$BI$789:$BI$846,0),MATCH(B948,$BJ$788:$BN$788,0))))),0,IF($BA$779="4%",(INDEX($BC$789:$BG$846,MATCH($BO$779,$BB$789:$BB$846,0),MATCH(B948,$BC$788:$BG$788,0))),(INDEX($BJ$789:$BN$846,MATCH($BO$779,$BI$789:$BI$846,0),MATCH(B948,$BJ$788:$BN$788,0)))))</f>
        <v>508011</v>
      </c>
      <c r="M948" s="1236"/>
      <c r="N948" s="1236"/>
      <c r="O948" s="1236"/>
      <c r="P948" s="1236"/>
      <c r="Q948" s="1236"/>
      <c r="R948" s="1236"/>
      <c r="S948" s="1236"/>
      <c r="T948" s="1236"/>
      <c r="U948" s="1237"/>
      <c r="V948" s="1265">
        <f>BF635</f>
        <v>58</v>
      </c>
      <c r="W948" s="1265"/>
      <c r="X948" s="1265"/>
      <c r="Y948" s="1265"/>
      <c r="Z948" s="1265"/>
      <c r="AA948" s="1265"/>
      <c r="AB948" s="1265"/>
      <c r="AC948" s="1265"/>
      <c r="AD948" s="1181">
        <f>IF(ISERROR((L948*V948)),0,(L948*V948))</f>
        <v>29464638</v>
      </c>
      <c r="AE948" s="1182"/>
      <c r="AF948" s="1182"/>
      <c r="AG948" s="1182"/>
      <c r="AH948" s="1182"/>
      <c r="AI948" s="1182"/>
      <c r="AJ948" s="1182"/>
      <c r="AK948" s="1183"/>
      <c r="AL948" s="724"/>
      <c r="AT948" s="45"/>
      <c r="AU948" s="45"/>
      <c r="AV948" s="45"/>
      <c r="AW948" s="45"/>
      <c r="AX948" s="45"/>
      <c r="AY948" s="45"/>
      <c r="AZ948" s="45"/>
      <c r="BA948" s="45"/>
    </row>
    <row r="949" spans="1:96" ht="12.75" customHeight="1">
      <c r="A949" s="40"/>
      <c r="B949" s="1103" t="s">
        <v>1239</v>
      </c>
      <c r="C949" s="1103"/>
      <c r="D949" s="1103"/>
      <c r="E949" s="1103"/>
      <c r="F949" s="1103"/>
      <c r="G949" s="1103"/>
      <c r="H949" s="1103"/>
      <c r="I949" s="1103"/>
      <c r="J949" s="1103"/>
      <c r="K949" s="1103"/>
      <c r="L949" s="1235">
        <f>IF(ISNA(IF($BA$779="4%",(INDEX($BC$789:$BG$846,MATCH($BO$779,$BB$789:$BB$846,0),MATCH(B949,$BC$788:$BG$788,0))),(INDEX($BJ$789:$BN$846,MATCH($BO$779,$BI$789:$BI$846,0),MATCH(B949,$BJ$788:$BN$788,0))))),0,IF($BA$779="4%",(INDEX($BC$789:$BG$846,MATCH($BO$779,$BB$789:$BB$846,0),MATCH(B949,$BC$788:$BG$788,0))),(INDEX($BJ$789:$BN$846,MATCH($BO$779,$BI$789:$BI$846,0),MATCH(B949,$BJ$788:$BN$788,0)))))</f>
        <v>612800</v>
      </c>
      <c r="M949" s="1236"/>
      <c r="N949" s="1236"/>
      <c r="O949" s="1236"/>
      <c r="P949" s="1236"/>
      <c r="Q949" s="1236"/>
      <c r="R949" s="1236"/>
      <c r="S949" s="1236"/>
      <c r="T949" s="1236"/>
      <c r="U949" s="1237"/>
      <c r="V949" s="1265">
        <f>BK635</f>
        <v>63</v>
      </c>
      <c r="W949" s="1265"/>
      <c r="X949" s="1265"/>
      <c r="Y949" s="1265"/>
      <c r="Z949" s="1265"/>
      <c r="AA949" s="1265"/>
      <c r="AB949" s="1265"/>
      <c r="AC949" s="1265"/>
      <c r="AD949" s="1181">
        <f>IF(ISERROR((L949*V949)),0,(L949*V949))</f>
        <v>38606400</v>
      </c>
      <c r="AE949" s="1182"/>
      <c r="AF949" s="1182"/>
      <c r="AG949" s="1182"/>
      <c r="AH949" s="1182"/>
      <c r="AI949" s="1182"/>
      <c r="AJ949" s="1182"/>
      <c r="AK949" s="1183"/>
      <c r="AL949" s="724"/>
      <c r="AM949" s="41"/>
      <c r="AN949" s="41"/>
      <c r="AO949" s="40"/>
      <c r="AP949" s="40"/>
      <c r="AQ949" s="40"/>
      <c r="AR949" s="17"/>
      <c r="AS949" s="17"/>
      <c r="AT949" s="45"/>
      <c r="AU949" s="45"/>
      <c r="AV949" s="45"/>
      <c r="AW949" s="45"/>
      <c r="AX949" s="45"/>
      <c r="AY949" s="45"/>
      <c r="AZ949" s="45"/>
      <c r="BA949" s="45"/>
      <c r="BB949" s="479"/>
      <c r="BC949" s="479"/>
      <c r="BD949" s="479"/>
      <c r="BE949" s="479"/>
      <c r="BF949" s="479"/>
      <c r="BG949" s="479"/>
      <c r="BH949" s="479"/>
      <c r="BI949" s="479"/>
      <c r="BJ949" s="479"/>
      <c r="BK949" s="479"/>
      <c r="BL949" s="479"/>
      <c r="BM949" s="479"/>
      <c r="BN949" s="479"/>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46"/>
    </row>
    <row r="950" spans="1:96" ht="12.75" customHeight="1">
      <c r="A950" s="40"/>
      <c r="B950" s="1103" t="s">
        <v>1240</v>
      </c>
      <c r="C950" s="1103"/>
      <c r="D950" s="1103"/>
      <c r="E950" s="1103"/>
      <c r="F950" s="1103"/>
      <c r="G950" s="1103"/>
      <c r="H950" s="1103"/>
      <c r="I950" s="1103"/>
      <c r="J950" s="1103"/>
      <c r="K950" s="1103"/>
      <c r="L950" s="1235">
        <f>IF(ISNA(IF($BA$779="4%",(INDEX($BC$789:$BG$846,MATCH($BO$779,$BB$789:$BB$846,0),MATCH(B950,$BC$788:$BG$788,0))),(INDEX($BJ$789:$BN$846,MATCH($BO$779,$BI$789:$BI$846,0),MATCH(B950,$BJ$788:$BN$788,0))))),0,IF($BA$779="4%",(INDEX($BC$789:$BG$846,MATCH($BO$779,$BB$789:$BB$846,0),MATCH(B950,$BC$788:$BG$788,0))),(INDEX($BJ$789:$BN$846,MATCH($BO$779,$BI$789:$BI$846,0),MATCH(B950,$BJ$788:$BN$788,0)))))</f>
        <v>784384</v>
      </c>
      <c r="M950" s="1236"/>
      <c r="N950" s="1236"/>
      <c r="O950" s="1236"/>
      <c r="P950" s="1236"/>
      <c r="Q950" s="1236"/>
      <c r="R950" s="1236"/>
      <c r="S950" s="1236"/>
      <c r="T950" s="1236"/>
      <c r="U950" s="1237"/>
      <c r="V950" s="1265">
        <f>BP635</f>
        <v>16</v>
      </c>
      <c r="W950" s="1265"/>
      <c r="X950" s="1265"/>
      <c r="Y950" s="1265"/>
      <c r="Z950" s="1265"/>
      <c r="AA950" s="1265"/>
      <c r="AB950" s="1265"/>
      <c r="AC950" s="1265"/>
      <c r="AD950" s="1181">
        <f>IF(ISERROR((L950*V950)),0,(L950*V950))</f>
        <v>12550144</v>
      </c>
      <c r="AE950" s="1182"/>
      <c r="AF950" s="1182"/>
      <c r="AG950" s="1182"/>
      <c r="AH950" s="1182"/>
      <c r="AI950" s="1182"/>
      <c r="AJ950" s="1182"/>
      <c r="AK950" s="1183"/>
      <c r="AL950" s="724"/>
      <c r="AM950" s="41"/>
      <c r="AN950" s="41"/>
      <c r="AO950" s="17"/>
      <c r="AP950" s="17"/>
      <c r="AQ950" s="17"/>
      <c r="AR950" s="17"/>
      <c r="AS950" s="17"/>
      <c r="AT950" s="45"/>
      <c r="AU950" s="45"/>
      <c r="AV950" s="45"/>
      <c r="AW950" s="45"/>
      <c r="AX950" s="45"/>
      <c r="AY950" s="45"/>
      <c r="AZ950" s="45"/>
      <c r="BA950" s="45"/>
      <c r="BB950" s="479"/>
      <c r="BC950" s="479"/>
      <c r="BD950" s="479"/>
      <c r="BE950" s="479"/>
      <c r="BF950" s="479"/>
      <c r="BG950" s="479"/>
      <c r="BH950" s="479"/>
      <c r="BI950" s="479"/>
      <c r="BJ950" s="479"/>
      <c r="BK950" s="479"/>
      <c r="BL950" s="479"/>
      <c r="BM950" s="479"/>
      <c r="BN950" s="479"/>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46"/>
    </row>
    <row r="951" spans="1:96" ht="12.5" customHeight="1">
      <c r="A951" s="40"/>
      <c r="B951" s="1103" t="s">
        <v>1241</v>
      </c>
      <c r="C951" s="1103"/>
      <c r="D951" s="1103"/>
      <c r="E951" s="1103"/>
      <c r="F951" s="1103"/>
      <c r="G951" s="1103"/>
      <c r="H951" s="1103"/>
      <c r="I951" s="1103"/>
      <c r="J951" s="1103"/>
      <c r="K951" s="1103"/>
      <c r="L951" s="1235">
        <f>IF(ISNA(IF($BA$779="4%",(INDEX($BC$789:$BG$846,MATCH($BO$779,$BB$789:$BB$846,0),MATCH(B951,$BC$788:$BG$788,0))),(INDEX($BJ$789:$BN$846,MATCH($BO$779,$BI$789:$BI$846,0),MATCH(B951,$BJ$788:$BN$788,0))))),0,IF($BA$779="4%",(INDEX($BC$789:$BG$846,MATCH($BO$779,$BB$789:$BB$846,0),MATCH(B951,$BC$788:$BG$788,0))),(INDEX($BJ$789:$BN$846,MATCH($BO$779,$BI$789:$BI$846,0),MATCH(B951,$BJ$788:$BN$788,0)))))</f>
        <v>873853</v>
      </c>
      <c r="M951" s="1236"/>
      <c r="N951" s="1236"/>
      <c r="O951" s="1236"/>
      <c r="P951" s="1236"/>
      <c r="Q951" s="1236"/>
      <c r="R951" s="1236"/>
      <c r="S951" s="1236"/>
      <c r="T951" s="1236"/>
      <c r="U951" s="1237"/>
      <c r="V951" s="1265">
        <f>BZ635+BU635</f>
        <v>0</v>
      </c>
      <c r="W951" s="1265"/>
      <c r="X951" s="1265"/>
      <c r="Y951" s="1265"/>
      <c r="Z951" s="1265"/>
      <c r="AA951" s="1265"/>
      <c r="AB951" s="1265"/>
      <c r="AC951" s="1265"/>
      <c r="AD951" s="1181">
        <f>IF(ISERROR((L951*V951)),0,(L951*V951))</f>
        <v>0</v>
      </c>
      <c r="AE951" s="1182"/>
      <c r="AF951" s="1182"/>
      <c r="AG951" s="1182"/>
      <c r="AH951" s="1182"/>
      <c r="AI951" s="1182"/>
      <c r="AJ951" s="1182"/>
      <c r="AK951" s="1183"/>
      <c r="AL951" s="724"/>
      <c r="AM951" s="41"/>
      <c r="AN951" s="41"/>
      <c r="AO951" s="17"/>
      <c r="AP951" s="17"/>
      <c r="AQ951" s="17"/>
      <c r="AR951" s="17"/>
      <c r="AS951" s="17"/>
      <c r="AT951" s="45"/>
      <c r="AU951" s="45"/>
      <c r="AV951" s="45"/>
      <c r="AW951" s="45"/>
      <c r="AX951" s="45"/>
      <c r="AY951" s="45"/>
      <c r="AZ951" s="45"/>
      <c r="BA951" s="45"/>
      <c r="BB951" s="479"/>
      <c r="BC951" s="479"/>
      <c r="BD951" s="479"/>
      <c r="BE951" s="479"/>
      <c r="BF951" s="479"/>
      <c r="BG951" s="479"/>
      <c r="BH951" s="479"/>
      <c r="BI951" s="479"/>
      <c r="BJ951" s="479"/>
      <c r="BK951" s="479"/>
      <c r="BL951" s="479"/>
      <c r="BM951" s="479"/>
      <c r="BN951" s="479"/>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46"/>
    </row>
    <row r="952" spans="1:96" ht="12.75" customHeight="1">
      <c r="A952" s="40"/>
      <c r="B952" s="1058" t="s">
        <v>1453</v>
      </c>
      <c r="C952" s="1059"/>
      <c r="D952" s="1059"/>
      <c r="E952" s="1059"/>
      <c r="F952" s="1059"/>
      <c r="G952" s="1059"/>
      <c r="H952" s="1059"/>
      <c r="I952" s="1059"/>
      <c r="J952" s="1059"/>
      <c r="K952" s="1059"/>
      <c r="L952" s="1059"/>
      <c r="M952" s="1059"/>
      <c r="N952" s="1059"/>
      <c r="O952" s="1059"/>
      <c r="P952" s="1059"/>
      <c r="Q952" s="1059"/>
      <c r="R952" s="1059"/>
      <c r="S952" s="1059"/>
      <c r="T952" s="1059"/>
      <c r="U952" s="1060"/>
      <c r="V952" s="1289">
        <f>SUM(V947:AC951)</f>
        <v>137</v>
      </c>
      <c r="W952" s="1290"/>
      <c r="X952" s="1290"/>
      <c r="Y952" s="1290"/>
      <c r="Z952" s="1290"/>
      <c r="AA952" s="1290"/>
      <c r="AB952" s="1290"/>
      <c r="AC952" s="1291"/>
      <c r="AD952" s="1181"/>
      <c r="AE952" s="1182"/>
      <c r="AF952" s="1182"/>
      <c r="AG952" s="1182"/>
      <c r="AH952" s="1182"/>
      <c r="AI952" s="1182"/>
      <c r="AJ952" s="1182"/>
      <c r="AK952" s="1183"/>
      <c r="AL952" s="724"/>
      <c r="AM952" s="41"/>
      <c r="AN952" s="41"/>
      <c r="AO952" s="17"/>
      <c r="AP952" s="17"/>
      <c r="AQ952" s="17"/>
      <c r="AR952" s="17"/>
      <c r="AS952" s="17"/>
      <c r="AT952" s="45"/>
      <c r="AU952" s="45"/>
      <c r="AV952" s="45"/>
      <c r="AW952" s="45"/>
      <c r="AX952" s="45"/>
      <c r="AY952" s="45"/>
      <c r="AZ952" s="45"/>
      <c r="BA952" s="45"/>
      <c r="BB952" s="479"/>
      <c r="BC952" s="479"/>
      <c r="BD952" s="479"/>
      <c r="BE952" s="479"/>
      <c r="BF952" s="479"/>
      <c r="BG952" s="479"/>
      <c r="BH952" s="479"/>
      <c r="BI952" s="479"/>
      <c r="BJ952" s="479"/>
      <c r="BK952" s="479"/>
      <c r="BL952" s="479"/>
      <c r="BM952" s="479"/>
      <c r="BN952" s="479"/>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46"/>
    </row>
    <row r="953" spans="1:96" ht="12.75" customHeight="1">
      <c r="A953" s="40"/>
      <c r="B953" s="1232" t="s">
        <v>1454</v>
      </c>
      <c r="C953" s="1233"/>
      <c r="D953" s="1233"/>
      <c r="E953" s="1233"/>
      <c r="F953" s="1233"/>
      <c r="G953" s="1233"/>
      <c r="H953" s="1233"/>
      <c r="I953" s="1233"/>
      <c r="J953" s="1233"/>
      <c r="K953" s="1233"/>
      <c r="L953" s="1233"/>
      <c r="M953" s="1233"/>
      <c r="N953" s="1233"/>
      <c r="O953" s="1233"/>
      <c r="P953" s="1233"/>
      <c r="Q953" s="1233"/>
      <c r="R953" s="1233"/>
      <c r="S953" s="1233"/>
      <c r="T953" s="1233"/>
      <c r="U953" s="1233"/>
      <c r="V953" s="1233"/>
      <c r="W953" s="1233"/>
      <c r="X953" s="1233"/>
      <c r="Y953" s="1233"/>
      <c r="Z953" s="1233"/>
      <c r="AA953" s="1233"/>
      <c r="AB953" s="1233"/>
      <c r="AC953" s="1234"/>
      <c r="AD953" s="1161">
        <f>SUM(AD947:AK951)</f>
        <v>80621182</v>
      </c>
      <c r="AE953" s="1162"/>
      <c r="AF953" s="1162"/>
      <c r="AG953" s="1162"/>
      <c r="AH953" s="1162"/>
      <c r="AI953" s="1162"/>
      <c r="AJ953" s="1162"/>
      <c r="AK953" s="1163"/>
      <c r="AL953" s="724"/>
      <c r="AM953" s="41"/>
      <c r="AN953" s="41"/>
      <c r="AO953" s="17"/>
      <c r="AP953" s="17"/>
      <c r="AQ953" s="17"/>
      <c r="AR953" s="17"/>
      <c r="AS953" s="17"/>
      <c r="AT953" s="45"/>
      <c r="AU953" s="45"/>
      <c r="AV953" s="45"/>
      <c r="AW953" s="45"/>
      <c r="AX953" s="45"/>
      <c r="AY953" s="45"/>
      <c r="AZ953" s="45"/>
      <c r="BA953" s="45"/>
      <c r="BB953" s="479"/>
      <c r="BC953" s="479"/>
      <c r="BD953" s="479"/>
      <c r="BE953" s="479"/>
      <c r="BF953" s="479"/>
      <c r="BG953" s="479"/>
      <c r="BH953" s="479"/>
      <c r="BI953" s="479"/>
      <c r="BJ953" s="479"/>
      <c r="BK953" s="479"/>
      <c r="BL953" s="479"/>
      <c r="BM953" s="479"/>
      <c r="BN953" s="479"/>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46"/>
    </row>
    <row r="954" spans="1:96" ht="12.75" customHeight="1">
      <c r="A954" s="40"/>
      <c r="B954" s="77"/>
      <c r="C954" s="78"/>
      <c r="D954" s="78"/>
      <c r="E954" s="78"/>
      <c r="F954" s="78"/>
      <c r="G954" s="78"/>
      <c r="H954" s="78"/>
      <c r="I954" s="78"/>
      <c r="J954" s="78"/>
      <c r="K954" s="78"/>
      <c r="L954" s="78"/>
      <c r="M954" s="78"/>
      <c r="N954" s="78"/>
      <c r="O954" s="78"/>
      <c r="P954" s="78"/>
      <c r="Q954" s="78"/>
      <c r="R954" s="78"/>
      <c r="S954" s="78"/>
      <c r="T954" s="78"/>
      <c r="U954" s="78"/>
      <c r="V954" s="78"/>
      <c r="W954" s="78"/>
      <c r="X954" s="78"/>
      <c r="Y954" s="79"/>
      <c r="Z954" s="1429" t="s">
        <v>1455</v>
      </c>
      <c r="AA954" s="1430"/>
      <c r="AB954" s="1430"/>
      <c r="AC954" s="1431"/>
      <c r="AD954" s="77"/>
      <c r="AE954" s="78"/>
      <c r="AF954" s="78"/>
      <c r="AG954" s="78"/>
      <c r="AH954" s="78"/>
      <c r="AI954" s="78"/>
      <c r="AJ954" s="78"/>
      <c r="AK954" s="79"/>
      <c r="AL954" s="724"/>
      <c r="AM954" s="41"/>
      <c r="AN954" s="41"/>
      <c r="AO954" s="17"/>
      <c r="AP954" s="17"/>
      <c r="AQ954" s="17"/>
      <c r="AR954" s="17"/>
      <c r="AS954" s="17"/>
      <c r="AT954" s="45"/>
      <c r="AU954" s="45"/>
      <c r="AV954" s="45"/>
      <c r="AW954" s="45"/>
      <c r="AX954" s="45"/>
      <c r="AY954" s="45"/>
      <c r="AZ954" s="45"/>
      <c r="BA954" s="45"/>
      <c r="BB954" s="479"/>
      <c r="BC954" s="479"/>
      <c r="BD954" s="479"/>
      <c r="BE954" s="479"/>
      <c r="BF954" s="479"/>
      <c r="BG954" s="479"/>
      <c r="BH954" s="479"/>
      <c r="BI954" s="479"/>
      <c r="BJ954" s="479"/>
      <c r="BK954" s="479"/>
      <c r="BL954" s="479"/>
      <c r="BM954" s="479"/>
      <c r="BN954" s="479"/>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46"/>
    </row>
    <row r="955" spans="1:96" ht="12.5" customHeight="1">
      <c r="A955" s="40"/>
      <c r="B955" s="84"/>
      <c r="C955" s="725" t="s">
        <v>1456</v>
      </c>
      <c r="D955" s="1146" t="s">
        <v>1457</v>
      </c>
      <c r="E955" s="1147"/>
      <c r="F955" s="1147"/>
      <c r="G955" s="1147"/>
      <c r="H955" s="1147"/>
      <c r="I955" s="1147"/>
      <c r="J955" s="1147"/>
      <c r="K955" s="1147"/>
      <c r="L955" s="1147"/>
      <c r="M955" s="1147"/>
      <c r="N955" s="1147"/>
      <c r="O955" s="1147"/>
      <c r="P955" s="1147"/>
      <c r="Q955" s="1147"/>
      <c r="R955" s="1147"/>
      <c r="S955" s="1147"/>
      <c r="T955" s="1147"/>
      <c r="U955" s="1147"/>
      <c r="V955" s="1147"/>
      <c r="W955" s="1147"/>
      <c r="X955" s="1147"/>
      <c r="Y955" s="1148"/>
      <c r="Z955" s="81"/>
      <c r="AA955" s="1263" t="s">
        <v>697</v>
      </c>
      <c r="AB955" s="1264"/>
      <c r="AC955" s="87"/>
      <c r="AD955" s="1079">
        <f>ROUND(IF(AND(AA955="yes",D957&gt;0),AD953*0.2,0),0)</f>
        <v>16124236</v>
      </c>
      <c r="AE955" s="1079"/>
      <c r="AF955" s="1079"/>
      <c r="AG955" s="1079"/>
      <c r="AH955" s="1079"/>
      <c r="AI955" s="1079"/>
      <c r="AJ955" s="1079"/>
      <c r="AK955" s="1080"/>
      <c r="AL955" s="724"/>
      <c r="AM955" s="46"/>
      <c r="AN955" s="46"/>
      <c r="AO955" s="17"/>
      <c r="AP955" s="17"/>
      <c r="AQ955" s="17"/>
      <c r="AR955" s="17"/>
      <c r="AS955" s="17"/>
      <c r="AT955" s="46"/>
      <c r="AU955" s="46"/>
      <c r="AV955" s="46"/>
      <c r="AW955" s="46"/>
      <c r="AX955" s="46"/>
      <c r="AY955" s="46"/>
      <c r="AZ955" s="46"/>
      <c r="BA955" s="46"/>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46"/>
    </row>
    <row r="956" spans="1:96" ht="77.75" customHeight="1">
      <c r="A956" s="40"/>
      <c r="B956" s="726"/>
      <c r="C956" s="727"/>
      <c r="D956" s="1458" t="s">
        <v>1458</v>
      </c>
      <c r="E956" s="1459"/>
      <c r="F956" s="1459"/>
      <c r="G956" s="1459"/>
      <c r="H956" s="1459"/>
      <c r="I956" s="1459"/>
      <c r="J956" s="1459"/>
      <c r="K956" s="1459"/>
      <c r="L956" s="1459"/>
      <c r="M956" s="1459"/>
      <c r="N956" s="1459"/>
      <c r="O956" s="1459"/>
      <c r="P956" s="1459"/>
      <c r="Q956" s="1459"/>
      <c r="R956" s="1459"/>
      <c r="S956" s="1459"/>
      <c r="T956" s="1459"/>
      <c r="U956" s="1459"/>
      <c r="V956" s="1459"/>
      <c r="W956" s="1459"/>
      <c r="X956" s="1459"/>
      <c r="Y956" s="1460"/>
      <c r="Z956" s="81"/>
      <c r="AA956" s="81"/>
      <c r="AB956" s="81"/>
      <c r="AC956" s="85"/>
      <c r="AD956" s="1082"/>
      <c r="AE956" s="1082"/>
      <c r="AF956" s="1082"/>
      <c r="AG956" s="1082"/>
      <c r="AH956" s="1082"/>
      <c r="AI956" s="1082"/>
      <c r="AJ956" s="1082"/>
      <c r="AK956" s="1083"/>
      <c r="AL956" s="724"/>
      <c r="AM956" s="46"/>
      <c r="AN956" s="46" t="s">
        <v>253</v>
      </c>
      <c r="AO956" s="46"/>
      <c r="AP956" s="46"/>
      <c r="AQ956" s="46"/>
      <c r="AR956" s="46"/>
      <c r="AS956" s="46"/>
      <c r="AT956" s="46"/>
      <c r="AU956" s="46"/>
      <c r="AV956" s="46"/>
      <c r="AW956" s="46"/>
      <c r="AX956" s="46"/>
      <c r="AY956" s="46"/>
      <c r="AZ956" s="46"/>
      <c r="BA956" s="46"/>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46"/>
    </row>
    <row r="957" spans="1:96" ht="12.5" customHeight="1">
      <c r="A957" s="40"/>
      <c r="B957" s="726"/>
      <c r="C957" s="727"/>
      <c r="D957" s="1246" t="s">
        <v>1459</v>
      </c>
      <c r="E957" s="1247"/>
      <c r="F957" s="1247"/>
      <c r="G957" s="1247"/>
      <c r="H957" s="1247"/>
      <c r="I957" s="1247"/>
      <c r="J957" s="1247"/>
      <c r="K957" s="1247"/>
      <c r="L957" s="1247"/>
      <c r="M957" s="1247"/>
      <c r="N957" s="1247"/>
      <c r="O957" s="1247"/>
      <c r="P957" s="1247"/>
      <c r="Q957" s="1247"/>
      <c r="R957" s="1247"/>
      <c r="S957" s="1247"/>
      <c r="T957" s="1247"/>
      <c r="U957" s="1247"/>
      <c r="V957" s="1247"/>
      <c r="W957" s="1247"/>
      <c r="X957" s="1247"/>
      <c r="Y957" s="1248"/>
      <c r="Z957" s="81"/>
      <c r="AA957" s="81"/>
      <c r="AB957" s="81"/>
      <c r="AC957" s="85"/>
      <c r="AD957" s="1082"/>
      <c r="AE957" s="1082"/>
      <c r="AF957" s="1082"/>
      <c r="AG957" s="1082"/>
      <c r="AH957" s="1082"/>
      <c r="AI957" s="1082"/>
      <c r="AJ957" s="1082"/>
      <c r="AK957" s="1083"/>
      <c r="AL957" s="724"/>
      <c r="AM957" s="46"/>
      <c r="AN957" s="46"/>
      <c r="AO957" s="46"/>
      <c r="AP957" s="46"/>
      <c r="AQ957" s="46"/>
      <c r="AR957" s="46"/>
      <c r="AS957" s="46"/>
      <c r="AT957" s="46"/>
      <c r="AU957" s="46"/>
      <c r="AV957" s="46"/>
      <c r="AW957" s="46"/>
      <c r="AX957" s="46"/>
      <c r="AY957" s="46"/>
      <c r="AZ957" s="46"/>
      <c r="BA957" s="46"/>
      <c r="BB957" s="46"/>
      <c r="BC957" s="46"/>
      <c r="BD957" s="46"/>
      <c r="BE957" s="46"/>
      <c r="BF957" s="46"/>
      <c r="BG957" s="46"/>
      <c r="BH957" s="46"/>
      <c r="BI957" s="46"/>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46"/>
    </row>
    <row r="958" spans="1:96" ht="12.75" customHeight="1">
      <c r="A958" s="40"/>
      <c r="B958" s="728"/>
      <c r="C958" s="729"/>
      <c r="D958" s="1146" t="s">
        <v>1460</v>
      </c>
      <c r="E958" s="1147"/>
      <c r="F958" s="1147"/>
      <c r="G958" s="1147"/>
      <c r="H958" s="1147"/>
      <c r="I958" s="1147"/>
      <c r="J958" s="1147"/>
      <c r="K958" s="1147"/>
      <c r="L958" s="1147"/>
      <c r="M958" s="1147"/>
      <c r="N958" s="1147"/>
      <c r="O958" s="1147"/>
      <c r="P958" s="1147"/>
      <c r="Q958" s="1147"/>
      <c r="R958" s="1147"/>
      <c r="S958" s="1147"/>
      <c r="T958" s="1147"/>
      <c r="U958" s="1147"/>
      <c r="V958" s="1147"/>
      <c r="W958" s="1147"/>
      <c r="X958" s="1147"/>
      <c r="Y958" s="1148"/>
      <c r="Z958" s="86"/>
      <c r="AA958" s="1076" t="s">
        <v>590</v>
      </c>
      <c r="AB958" s="1077"/>
      <c r="AC958" s="87"/>
      <c r="AD958" s="1078">
        <f>ROUND(IF(AA958="yes",AD953*0.05,0),0)</f>
        <v>0</v>
      </c>
      <c r="AE958" s="1079"/>
      <c r="AF958" s="1079"/>
      <c r="AG958" s="1079"/>
      <c r="AH958" s="1079"/>
      <c r="AI958" s="1079"/>
      <c r="AJ958" s="1079"/>
      <c r="AK958" s="1080"/>
      <c r="AL958" s="724"/>
      <c r="AM958" s="46"/>
      <c r="AN958" s="46"/>
      <c r="AO958" s="46"/>
      <c r="AP958" s="46"/>
      <c r="AQ958" s="46"/>
      <c r="AR958" s="46"/>
      <c r="AS958" s="46"/>
      <c r="AT958" s="46"/>
      <c r="AU958" s="46"/>
      <c r="AV958" s="46"/>
      <c r="AW958" s="46"/>
      <c r="AX958" s="46"/>
      <c r="AY958" s="46"/>
      <c r="AZ958" s="46"/>
      <c r="BA958" s="46"/>
      <c r="BB958" s="46"/>
      <c r="BC958" s="46"/>
      <c r="BD958" s="46"/>
      <c r="BE958" s="46"/>
      <c r="BF958" s="46"/>
      <c r="BG958" s="46"/>
      <c r="BH958" s="46"/>
      <c r="BI958" s="46"/>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46"/>
    </row>
    <row r="959" spans="1:96" ht="12.75" customHeight="1">
      <c r="A959" s="40"/>
      <c r="B959" s="726"/>
      <c r="C959" s="730"/>
      <c r="D959" s="1463" t="s">
        <v>1461</v>
      </c>
      <c r="E959" s="1464"/>
      <c r="F959" s="1464"/>
      <c r="G959" s="1464"/>
      <c r="H959" s="1464"/>
      <c r="I959" s="1464"/>
      <c r="J959" s="1464"/>
      <c r="K959" s="1464"/>
      <c r="L959" s="1464"/>
      <c r="M959" s="1464"/>
      <c r="N959" s="1464"/>
      <c r="O959" s="1464"/>
      <c r="P959" s="1464"/>
      <c r="Q959" s="1464"/>
      <c r="R959" s="1464"/>
      <c r="S959" s="1464"/>
      <c r="T959" s="1464"/>
      <c r="U959" s="1464"/>
      <c r="V959" s="1464"/>
      <c r="W959" s="1464"/>
      <c r="X959" s="1464"/>
      <c r="Y959" s="1465"/>
      <c r="Z959" s="81"/>
      <c r="AA959" s="81"/>
      <c r="AB959" s="81"/>
      <c r="AC959" s="85"/>
      <c r="AD959" s="1081"/>
      <c r="AE959" s="1082"/>
      <c r="AF959" s="1082"/>
      <c r="AG959" s="1082"/>
      <c r="AH959" s="1082"/>
      <c r="AI959" s="1082"/>
      <c r="AJ959" s="1082"/>
      <c r="AK959" s="1083"/>
      <c r="AL959" s="724"/>
      <c r="AM959" s="46"/>
      <c r="AN959" s="46"/>
      <c r="AO959" s="46"/>
      <c r="AP959" s="46"/>
      <c r="AQ959" s="46"/>
      <c r="AR959" s="46"/>
      <c r="AS959" s="46"/>
      <c r="AT959" s="46"/>
      <c r="AU959" s="46"/>
      <c r="AV959" s="46"/>
      <c r="AW959" s="46"/>
      <c r="AX959" s="46"/>
      <c r="AY959" s="46"/>
      <c r="AZ959" s="46"/>
      <c r="BA959" s="46"/>
      <c r="BB959" s="46"/>
      <c r="BC959" s="46"/>
      <c r="BD959" s="46"/>
      <c r="BE959" s="46"/>
      <c r="BF959" s="46"/>
      <c r="BG959" s="46"/>
      <c r="BH959" s="46"/>
      <c r="BI959" s="46"/>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46"/>
    </row>
    <row r="960" spans="1:96" s="479" customFormat="1" ht="12.75" customHeight="1">
      <c r="A960" s="40"/>
      <c r="B960" s="726"/>
      <c r="C960" s="730"/>
      <c r="D960" s="1463"/>
      <c r="E960" s="1464"/>
      <c r="F960" s="1464"/>
      <c r="G960" s="1464"/>
      <c r="H960" s="1464"/>
      <c r="I960" s="1464"/>
      <c r="J960" s="1464"/>
      <c r="K960" s="1464"/>
      <c r="L960" s="1464"/>
      <c r="M960" s="1464"/>
      <c r="N960" s="1464"/>
      <c r="O960" s="1464"/>
      <c r="P960" s="1464"/>
      <c r="Q960" s="1464"/>
      <c r="R960" s="1464"/>
      <c r="S960" s="1464"/>
      <c r="T960" s="1464"/>
      <c r="U960" s="1464"/>
      <c r="V960" s="1464"/>
      <c r="W960" s="1464"/>
      <c r="X960" s="1464"/>
      <c r="Y960" s="1465"/>
      <c r="Z960" s="81"/>
      <c r="AA960" s="81"/>
      <c r="AB960" s="81"/>
      <c r="AC960" s="85"/>
      <c r="AD960" s="1081"/>
      <c r="AE960" s="1082"/>
      <c r="AF960" s="1082"/>
      <c r="AG960" s="1082"/>
      <c r="AH960" s="1082"/>
      <c r="AI960" s="1082"/>
      <c r="AJ960" s="1082"/>
      <c r="AK960" s="1083"/>
      <c r="AL960" s="724"/>
      <c r="AM960" s="46"/>
      <c r="AN960" s="46"/>
      <c r="AO960" s="46"/>
      <c r="AP960" s="46"/>
      <c r="AQ960" s="46"/>
      <c r="AR960" s="46"/>
      <c r="AS960" s="46"/>
      <c r="AT960" s="46"/>
      <c r="AU960" s="46"/>
      <c r="AV960" s="46"/>
      <c r="AW960" s="46"/>
      <c r="AX960" s="46"/>
      <c r="AY960" s="46"/>
      <c r="AZ960" s="46"/>
      <c r="BA960" s="46"/>
      <c r="BB960" s="46"/>
      <c r="BC960" s="46"/>
      <c r="BD960" s="46"/>
      <c r="BE960" s="46"/>
      <c r="BF960" s="46"/>
      <c r="BG960" s="46"/>
      <c r="BH960" s="46"/>
      <c r="BI960" s="46"/>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46"/>
    </row>
    <row r="961" spans="1:96" s="479" customFormat="1" ht="12.75" customHeight="1">
      <c r="A961" s="40"/>
      <c r="B961" s="726"/>
      <c r="C961" s="730"/>
      <c r="D961" s="1463"/>
      <c r="E961" s="1464"/>
      <c r="F961" s="1464"/>
      <c r="G961" s="1464"/>
      <c r="H961" s="1464"/>
      <c r="I961" s="1464"/>
      <c r="J961" s="1464"/>
      <c r="K961" s="1464"/>
      <c r="L961" s="1464"/>
      <c r="M961" s="1464"/>
      <c r="N961" s="1464"/>
      <c r="O961" s="1464"/>
      <c r="P961" s="1464"/>
      <c r="Q961" s="1464"/>
      <c r="R961" s="1464"/>
      <c r="S961" s="1464"/>
      <c r="T961" s="1464"/>
      <c r="U961" s="1464"/>
      <c r="V961" s="1464"/>
      <c r="W961" s="1464"/>
      <c r="X961" s="1464"/>
      <c r="Y961" s="1465"/>
      <c r="Z961" s="81"/>
      <c r="AA961" s="81"/>
      <c r="AB961" s="81"/>
      <c r="AC961" s="85"/>
      <c r="AD961" s="1081"/>
      <c r="AE961" s="1082"/>
      <c r="AF961" s="1082"/>
      <c r="AG961" s="1082"/>
      <c r="AH961" s="1082"/>
      <c r="AI961" s="1082"/>
      <c r="AJ961" s="1082"/>
      <c r="AK961" s="1083"/>
      <c r="AL961" s="724"/>
      <c r="AM961" s="46"/>
      <c r="AN961" s="46"/>
      <c r="AO961" s="46"/>
      <c r="AP961" s="46"/>
      <c r="AQ961" s="46"/>
      <c r="AR961" s="46"/>
      <c r="AS961" s="46"/>
      <c r="AT961" s="46"/>
      <c r="AU961" s="46"/>
      <c r="AV961" s="46"/>
      <c r="AW961" s="46"/>
      <c r="AX961" s="46"/>
      <c r="AY961" s="46"/>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46"/>
    </row>
    <row r="962" spans="1:96" s="479" customFormat="1" ht="12.75" customHeight="1">
      <c r="A962" s="40"/>
      <c r="B962" s="726"/>
      <c r="C962" s="730"/>
      <c r="D962" s="1463"/>
      <c r="E962" s="1464"/>
      <c r="F962" s="1464"/>
      <c r="G962" s="1464"/>
      <c r="H962" s="1464"/>
      <c r="I962" s="1464"/>
      <c r="J962" s="1464"/>
      <c r="K962" s="1464"/>
      <c r="L962" s="1464"/>
      <c r="M962" s="1464"/>
      <c r="N962" s="1464"/>
      <c r="O962" s="1464"/>
      <c r="P962" s="1464"/>
      <c r="Q962" s="1464"/>
      <c r="R962" s="1464"/>
      <c r="S962" s="1464"/>
      <c r="T962" s="1464"/>
      <c r="U962" s="1464"/>
      <c r="V962" s="1464"/>
      <c r="W962" s="1464"/>
      <c r="X962" s="1464"/>
      <c r="Y962" s="1465"/>
      <c r="Z962" s="81"/>
      <c r="AA962" s="81"/>
      <c r="AB962" s="81"/>
      <c r="AC962" s="85"/>
      <c r="AD962" s="1081"/>
      <c r="AE962" s="1082"/>
      <c r="AF962" s="1082"/>
      <c r="AG962" s="1082"/>
      <c r="AH962" s="1082"/>
      <c r="AI962" s="1082"/>
      <c r="AJ962" s="1082"/>
      <c r="AK962" s="1083"/>
      <c r="AL962" s="724"/>
      <c r="AM962" s="46"/>
      <c r="AN962" s="46"/>
      <c r="AO962" s="46"/>
      <c r="AP962" s="46"/>
      <c r="AQ962" s="46"/>
      <c r="AR962" s="46"/>
      <c r="AS962" s="46"/>
      <c r="AT962" s="46"/>
      <c r="AU962" s="46"/>
      <c r="AV962" s="46"/>
      <c r="AW962" s="46"/>
      <c r="AX962" s="46"/>
      <c r="AY962" s="46"/>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46"/>
    </row>
    <row r="963" spans="1:96" ht="12.75" customHeight="1">
      <c r="A963" s="40"/>
      <c r="B963" s="726"/>
      <c r="C963" s="730"/>
      <c r="D963" s="1463"/>
      <c r="E963" s="1464"/>
      <c r="F963" s="1464"/>
      <c r="G963" s="1464"/>
      <c r="H963" s="1464"/>
      <c r="I963" s="1464"/>
      <c r="J963" s="1464"/>
      <c r="K963" s="1464"/>
      <c r="L963" s="1464"/>
      <c r="M963" s="1464"/>
      <c r="N963" s="1464"/>
      <c r="O963" s="1464"/>
      <c r="P963" s="1464"/>
      <c r="Q963" s="1464"/>
      <c r="R963" s="1464"/>
      <c r="S963" s="1464"/>
      <c r="T963" s="1464"/>
      <c r="U963" s="1464"/>
      <c r="V963" s="1464"/>
      <c r="W963" s="1464"/>
      <c r="X963" s="1464"/>
      <c r="Y963" s="1465"/>
      <c r="Z963" s="81"/>
      <c r="AA963" s="81"/>
      <c r="AB963" s="81"/>
      <c r="AC963" s="85"/>
      <c r="AD963" s="1081"/>
      <c r="AE963" s="1082"/>
      <c r="AF963" s="1082"/>
      <c r="AG963" s="1082"/>
      <c r="AH963" s="1082"/>
      <c r="AI963" s="1082"/>
      <c r="AJ963" s="1082"/>
      <c r="AK963" s="1083"/>
      <c r="AL963" s="724"/>
      <c r="AM963" s="46"/>
      <c r="AN963" s="46"/>
      <c r="AO963" s="46"/>
      <c r="AP963" s="46"/>
      <c r="AQ963" s="46"/>
      <c r="AR963" s="46"/>
      <c r="AS963" s="46"/>
      <c r="AT963" s="46"/>
      <c r="AU963" s="46"/>
      <c r="AV963" s="46"/>
      <c r="AW963" s="46"/>
      <c r="AX963" s="46"/>
      <c r="AY963" s="46"/>
      <c r="AZ963" s="46"/>
      <c r="BA963" s="46"/>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46"/>
    </row>
    <row r="964" spans="1:96" ht="12.75" customHeight="1">
      <c r="A964" s="40"/>
      <c r="B964" s="731"/>
      <c r="C964" s="732"/>
      <c r="D964" s="1458"/>
      <c r="E964" s="1459"/>
      <c r="F964" s="1459"/>
      <c r="G964" s="1459"/>
      <c r="H964" s="1459"/>
      <c r="I964" s="1459"/>
      <c r="J964" s="1459"/>
      <c r="K964" s="1459"/>
      <c r="L964" s="1459"/>
      <c r="M964" s="1459"/>
      <c r="N964" s="1459"/>
      <c r="O964" s="1459"/>
      <c r="P964" s="1459"/>
      <c r="Q964" s="1459"/>
      <c r="R964" s="1459"/>
      <c r="S964" s="1459"/>
      <c r="T964" s="1459"/>
      <c r="U964" s="1459"/>
      <c r="V964" s="1459"/>
      <c r="W964" s="1459"/>
      <c r="X964" s="1459"/>
      <c r="Y964" s="1460"/>
      <c r="Z964" s="8"/>
      <c r="AA964" s="8"/>
      <c r="AB964" s="8"/>
      <c r="AC964" s="83"/>
      <c r="AD964" s="1140"/>
      <c r="AE964" s="1141"/>
      <c r="AF964" s="1141"/>
      <c r="AG964" s="1141"/>
      <c r="AH964" s="1141"/>
      <c r="AI964" s="1141"/>
      <c r="AJ964" s="1141"/>
      <c r="AK964" s="1142"/>
      <c r="AL964" s="724"/>
      <c r="AM964" s="46"/>
      <c r="AN964" s="46"/>
      <c r="AO964" s="46"/>
      <c r="AP964" s="46"/>
      <c r="AQ964" s="46"/>
      <c r="AR964" s="46"/>
      <c r="AS964" s="46"/>
      <c r="AT964" s="46"/>
      <c r="AU964" s="46"/>
      <c r="AV964" s="46"/>
      <c r="AW964" s="46"/>
      <c r="AX964" s="46"/>
      <c r="AY964" s="46"/>
      <c r="AZ964" s="46"/>
      <c r="BA964" s="46"/>
      <c r="BB964" s="46"/>
      <c r="BC964" s="46"/>
      <c r="BD964" s="46"/>
      <c r="BE964" s="46"/>
      <c r="BF964" s="46"/>
      <c r="BG964" s="46"/>
      <c r="BH964" s="46"/>
      <c r="BI964" s="46"/>
      <c r="BJ964" s="46"/>
      <c r="BK964" s="46"/>
      <c r="BL964" s="46"/>
      <c r="BM964" s="46"/>
      <c r="BN964" s="46"/>
      <c r="BO964" s="46"/>
      <c r="BP964" s="46"/>
      <c r="BQ964" s="46"/>
      <c r="BR964" s="46"/>
      <c r="BS964" s="46"/>
      <c r="BT964" s="46"/>
      <c r="BU964" s="46"/>
      <c r="BV964" s="46"/>
      <c r="BW964" s="46"/>
      <c r="BX964" s="46"/>
      <c r="BY964" s="46"/>
      <c r="BZ964" s="46"/>
      <c r="CA964" s="46"/>
      <c r="CB964" s="46"/>
      <c r="CC964" s="46"/>
      <c r="CD964" s="46"/>
      <c r="CE964" s="46"/>
      <c r="CF964" s="46"/>
      <c r="CG964" s="46"/>
      <c r="CH964" s="46"/>
      <c r="CI964" s="46"/>
      <c r="CJ964" s="46"/>
      <c r="CK964" s="46"/>
      <c r="CL964" s="46"/>
      <c r="CM964" s="46"/>
      <c r="CN964" s="46"/>
      <c r="CO964" s="46"/>
      <c r="CP964" s="46"/>
      <c r="CQ964" s="46"/>
      <c r="CR964" s="46"/>
    </row>
    <row r="965" spans="1:96" ht="12.75" customHeight="1">
      <c r="A965" s="40"/>
      <c r="B965" s="728"/>
      <c r="C965" s="326" t="s">
        <v>1462</v>
      </c>
      <c r="D965" s="1146" t="s">
        <v>1463</v>
      </c>
      <c r="E965" s="1147"/>
      <c r="F965" s="1147"/>
      <c r="G965" s="1147"/>
      <c r="H965" s="1147"/>
      <c r="I965" s="1147"/>
      <c r="J965" s="1147"/>
      <c r="K965" s="1147"/>
      <c r="L965" s="1147"/>
      <c r="M965" s="1147"/>
      <c r="N965" s="1147"/>
      <c r="O965" s="1147"/>
      <c r="P965" s="1147"/>
      <c r="Q965" s="1147"/>
      <c r="R965" s="1147"/>
      <c r="S965" s="1147"/>
      <c r="T965" s="1147"/>
      <c r="U965" s="1147"/>
      <c r="V965" s="1147"/>
      <c r="W965" s="1147"/>
      <c r="X965" s="1147"/>
      <c r="Y965" s="1148"/>
      <c r="Z965" s="86"/>
      <c r="AA965" s="1076" t="s">
        <v>590</v>
      </c>
      <c r="AB965" s="1077"/>
      <c r="AC965" s="87"/>
      <c r="AD965" s="1079">
        <f>ROUND(IF(AA965="yes",AD953*0.07,0),0)</f>
        <v>0</v>
      </c>
      <c r="AE965" s="1079"/>
      <c r="AF965" s="1079"/>
      <c r="AG965" s="1079"/>
      <c r="AH965" s="1079"/>
      <c r="AI965" s="1079"/>
      <c r="AJ965" s="1079"/>
      <c r="AK965" s="1080"/>
      <c r="AL965" s="724"/>
      <c r="AM965" s="46"/>
      <c r="AN965" s="46"/>
      <c r="AO965" s="46"/>
      <c r="AP965" s="46"/>
      <c r="AQ965" s="46"/>
      <c r="AR965" s="46"/>
      <c r="AS965" s="46"/>
      <c r="AT965" s="46"/>
      <c r="AU965" s="46"/>
      <c r="AV965" s="46"/>
      <c r="AW965" s="46"/>
      <c r="AX965" s="46"/>
      <c r="AY965" s="46"/>
      <c r="AZ965" s="46"/>
      <c r="BA965" s="46"/>
      <c r="BB965" s="46"/>
      <c r="BC965" s="46"/>
      <c r="BD965" s="46"/>
      <c r="BE965" s="46"/>
      <c r="BF965" s="46"/>
      <c r="BG965" s="46"/>
      <c r="BH965" s="46"/>
      <c r="BI965" s="46"/>
      <c r="BJ965" s="46"/>
      <c r="BK965" s="46"/>
      <c r="BL965" s="46"/>
      <c r="BM965" s="46"/>
      <c r="BN965" s="46"/>
      <c r="BO965" s="46"/>
      <c r="BP965" s="46"/>
      <c r="BQ965" s="46"/>
      <c r="BR965" s="46"/>
      <c r="BS965" s="46"/>
      <c r="BT965" s="46"/>
      <c r="BU965" s="46"/>
      <c r="BV965" s="46"/>
      <c r="BW965" s="46"/>
      <c r="BX965" s="46"/>
      <c r="BY965" s="46"/>
      <c r="BZ965" s="46"/>
      <c r="CA965" s="46"/>
      <c r="CB965" s="46"/>
      <c r="CC965" s="46"/>
      <c r="CD965" s="46"/>
      <c r="CE965" s="46"/>
      <c r="CF965" s="46"/>
      <c r="CG965" s="46"/>
      <c r="CH965" s="46"/>
      <c r="CI965" s="46"/>
      <c r="CJ965" s="46"/>
      <c r="CK965" s="46"/>
      <c r="CL965" s="46"/>
      <c r="CM965" s="46"/>
      <c r="CN965" s="46"/>
      <c r="CO965" s="46"/>
      <c r="CP965" s="46"/>
      <c r="CQ965" s="46"/>
      <c r="CR965" s="46"/>
    </row>
    <row r="966" spans="1:96" ht="12.75" customHeight="1">
      <c r="A966" s="40"/>
      <c r="B966" s="80"/>
      <c r="C966" s="733"/>
      <c r="D966" s="1143" t="s">
        <v>1464</v>
      </c>
      <c r="E966" s="1144"/>
      <c r="F966" s="1144"/>
      <c r="G966" s="1144"/>
      <c r="H966" s="1144"/>
      <c r="I966" s="1144"/>
      <c r="J966" s="1144"/>
      <c r="K966" s="1144"/>
      <c r="L966" s="1144"/>
      <c r="M966" s="1144"/>
      <c r="N966" s="1144"/>
      <c r="O966" s="1144"/>
      <c r="P966" s="1144"/>
      <c r="Q966" s="1144"/>
      <c r="R966" s="1144"/>
      <c r="S966" s="1144"/>
      <c r="T966" s="1144"/>
      <c r="U966" s="1144"/>
      <c r="V966" s="1144"/>
      <c r="W966" s="1144"/>
      <c r="X966" s="1144"/>
      <c r="Y966" s="1145"/>
      <c r="Z966" s="81"/>
      <c r="AA966" s="18"/>
      <c r="AB966" s="18"/>
      <c r="AC966" s="85"/>
      <c r="AD966" s="1082"/>
      <c r="AE966" s="1082"/>
      <c r="AF966" s="1082"/>
      <c r="AG966" s="1082"/>
      <c r="AH966" s="1082"/>
      <c r="AI966" s="1082"/>
      <c r="AJ966" s="1082"/>
      <c r="AK966" s="1083"/>
      <c r="AL966" s="724"/>
      <c r="AM966" s="46"/>
      <c r="AN966" s="46"/>
      <c r="AO966" s="46"/>
      <c r="AP966" s="46"/>
      <c r="AQ966" s="46"/>
      <c r="AR966" s="46"/>
      <c r="AS966" s="46"/>
      <c r="AT966" s="46"/>
      <c r="AU966" s="46"/>
      <c r="AV966" s="46"/>
      <c r="AW966" s="46"/>
      <c r="AX966" s="46"/>
      <c r="AY966" s="46"/>
      <c r="AZ966" s="46"/>
      <c r="BA966" s="46"/>
      <c r="BB966" s="46"/>
      <c r="BC966" s="46"/>
      <c r="BD966" s="46"/>
      <c r="BE966" s="46"/>
      <c r="BF966" s="46"/>
      <c r="BG966" s="46"/>
      <c r="BH966" s="46"/>
      <c r="BI966" s="46"/>
      <c r="BJ966" s="46"/>
      <c r="BK966" s="46"/>
      <c r="BL966" s="46"/>
      <c r="BM966" s="46"/>
      <c r="BN966" s="46"/>
      <c r="BO966" s="46"/>
      <c r="BP966" s="46"/>
      <c r="BQ966" s="46"/>
      <c r="BR966" s="46"/>
      <c r="BS966" s="46"/>
      <c r="BT966" s="46"/>
      <c r="BU966" s="46"/>
      <c r="BV966" s="46"/>
      <c r="BW966" s="46"/>
      <c r="BX966" s="46"/>
      <c r="BY966" s="46"/>
      <c r="BZ966" s="46"/>
      <c r="CA966" s="46"/>
      <c r="CB966" s="46"/>
      <c r="CC966" s="46"/>
      <c r="CD966" s="46"/>
      <c r="CE966" s="46"/>
      <c r="CF966" s="46"/>
      <c r="CG966" s="46"/>
      <c r="CH966" s="46"/>
      <c r="CI966" s="46"/>
      <c r="CJ966" s="46"/>
      <c r="CK966" s="46"/>
      <c r="CL966" s="46"/>
      <c r="CM966" s="46"/>
      <c r="CN966" s="46"/>
      <c r="CO966" s="46"/>
      <c r="CP966" s="46"/>
      <c r="CQ966" s="46"/>
      <c r="CR966" s="46"/>
    </row>
    <row r="967" spans="1:96" ht="12.75" customHeight="1">
      <c r="A967" s="40"/>
      <c r="B967" s="80"/>
      <c r="C967" s="733"/>
      <c r="D967" s="1143"/>
      <c r="E967" s="1144"/>
      <c r="F967" s="1144"/>
      <c r="G967" s="1144"/>
      <c r="H967" s="1144"/>
      <c r="I967" s="1144"/>
      <c r="J967" s="1144"/>
      <c r="K967" s="1144"/>
      <c r="L967" s="1144"/>
      <c r="M967" s="1144"/>
      <c r="N967" s="1144"/>
      <c r="O967" s="1144"/>
      <c r="P967" s="1144"/>
      <c r="Q967" s="1144"/>
      <c r="R967" s="1144"/>
      <c r="S967" s="1144"/>
      <c r="T967" s="1144"/>
      <c r="U967" s="1144"/>
      <c r="V967" s="1144"/>
      <c r="W967" s="1144"/>
      <c r="X967" s="1144"/>
      <c r="Y967" s="1145"/>
      <c r="Z967" s="81"/>
      <c r="AA967" s="81"/>
      <c r="AB967" s="81"/>
      <c r="AC967" s="85"/>
      <c r="AD967" s="1082"/>
      <c r="AE967" s="1082"/>
      <c r="AF967" s="1082"/>
      <c r="AG967" s="1082"/>
      <c r="AH967" s="1082"/>
      <c r="AI967" s="1082"/>
      <c r="AJ967" s="1082"/>
      <c r="AK967" s="1083"/>
      <c r="AL967" s="724"/>
      <c r="AM967" s="46"/>
      <c r="AN967" s="46"/>
      <c r="AO967" s="46"/>
      <c r="AP967" s="46"/>
      <c r="AQ967" s="46"/>
      <c r="AR967" s="46"/>
      <c r="AS967" s="46"/>
      <c r="AT967" s="46"/>
      <c r="AU967" s="46"/>
      <c r="AV967" s="46"/>
      <c r="AW967" s="46"/>
      <c r="AX967" s="46"/>
      <c r="AY967" s="46"/>
      <c r="AZ967" s="46"/>
      <c r="BA967" s="46"/>
      <c r="BB967" s="46"/>
      <c r="BC967" s="46"/>
      <c r="BD967" s="46"/>
      <c r="BE967" s="46"/>
      <c r="BF967" s="46"/>
      <c r="BG967" s="46"/>
      <c r="BH967" s="46"/>
      <c r="BI967" s="46"/>
      <c r="BJ967" s="46"/>
      <c r="BK967" s="46"/>
      <c r="BL967" s="46"/>
      <c r="BM967" s="46"/>
      <c r="BN967" s="46"/>
      <c r="BO967" s="46"/>
      <c r="BP967" s="46"/>
      <c r="BQ967" s="46"/>
      <c r="BR967" s="46"/>
      <c r="BS967" s="46"/>
      <c r="BT967" s="46"/>
      <c r="BU967" s="46"/>
      <c r="BV967" s="46"/>
      <c r="BW967" s="46"/>
      <c r="BX967" s="46"/>
      <c r="BY967" s="46"/>
      <c r="BZ967" s="46"/>
      <c r="CA967" s="46"/>
      <c r="CB967" s="46"/>
      <c r="CC967" s="46"/>
      <c r="CD967" s="46"/>
      <c r="CE967" s="46"/>
      <c r="CF967" s="46"/>
      <c r="CG967" s="46"/>
      <c r="CH967" s="46"/>
      <c r="CI967" s="46"/>
      <c r="CJ967" s="46"/>
      <c r="CK967" s="46"/>
      <c r="CL967" s="46"/>
      <c r="CM967" s="46"/>
      <c r="CN967" s="46"/>
      <c r="CO967" s="46"/>
      <c r="CP967" s="46"/>
      <c r="CQ967" s="46"/>
      <c r="CR967" s="46"/>
    </row>
    <row r="968" spans="1:96" s="23" customFormat="1" ht="12.75" customHeight="1">
      <c r="A968" s="40"/>
      <c r="B968" s="734"/>
      <c r="C968" s="732"/>
      <c r="D968" s="1149"/>
      <c r="E968" s="1150"/>
      <c r="F968" s="1150"/>
      <c r="G968" s="1150"/>
      <c r="H968" s="1150"/>
      <c r="I968" s="1150"/>
      <c r="J968" s="1150"/>
      <c r="K968" s="1150"/>
      <c r="L968" s="1150"/>
      <c r="M968" s="1150"/>
      <c r="N968" s="1150"/>
      <c r="O968" s="1150"/>
      <c r="P968" s="1150"/>
      <c r="Q968" s="1150"/>
      <c r="R968" s="1150"/>
      <c r="S968" s="1150"/>
      <c r="T968" s="1150"/>
      <c r="U968" s="1150"/>
      <c r="V968" s="1150"/>
      <c r="W968" s="1150"/>
      <c r="X968" s="1150"/>
      <c r="Y968" s="1151"/>
      <c r="Z968" s="8"/>
      <c r="AA968" s="8"/>
      <c r="AB968" s="8"/>
      <c r="AC968" s="83"/>
      <c r="AD968" s="1141"/>
      <c r="AE968" s="1141"/>
      <c r="AF968" s="1141"/>
      <c r="AG968" s="1141"/>
      <c r="AH968" s="1141"/>
      <c r="AI968" s="1141"/>
      <c r="AJ968" s="1141"/>
      <c r="AK968" s="1142"/>
      <c r="AL968" s="724"/>
      <c r="AM968" s="813"/>
      <c r="AN968" s="813"/>
      <c r="AO968" s="46"/>
      <c r="AP968" s="46"/>
      <c r="AQ968" s="46"/>
      <c r="AR968" s="46"/>
      <c r="AS968" s="46"/>
      <c r="AT968" s="813"/>
      <c r="AU968" s="813"/>
      <c r="AV968" s="813"/>
      <c r="AW968" s="813"/>
      <c r="AX968" s="813"/>
      <c r="AY968" s="813"/>
      <c r="AZ968" s="813"/>
      <c r="BA968" s="813"/>
      <c r="BB968" s="813"/>
      <c r="BC968" s="813"/>
      <c r="BD968" s="813"/>
      <c r="BE968" s="813"/>
      <c r="BF968" s="813"/>
      <c r="BG968" s="813"/>
      <c r="BH968" s="813"/>
      <c r="BI968" s="813"/>
      <c r="BJ968" s="813"/>
      <c r="BK968" s="813"/>
      <c r="BL968" s="813"/>
      <c r="BM968" s="813"/>
      <c r="BN968" s="813"/>
      <c r="BO968" s="813"/>
      <c r="BP968" s="813"/>
      <c r="BQ968" s="813"/>
      <c r="BR968" s="813"/>
      <c r="BS968" s="813"/>
      <c r="BT968" s="813"/>
      <c r="BU968" s="813"/>
      <c r="BV968" s="813"/>
      <c r="BW968" s="813"/>
      <c r="BX968" s="813"/>
      <c r="BY968" s="813"/>
      <c r="BZ968" s="813"/>
      <c r="CA968" s="813"/>
      <c r="CB968" s="813"/>
      <c r="CC968" s="813"/>
      <c r="CD968" s="813"/>
      <c r="CE968" s="813"/>
      <c r="CF968" s="813"/>
      <c r="CG968" s="813"/>
      <c r="CH968" s="813"/>
      <c r="CI968" s="813"/>
      <c r="CJ968" s="813"/>
      <c r="CK968" s="813"/>
      <c r="CL968" s="813"/>
      <c r="CM968" s="813"/>
      <c r="CN968" s="813"/>
      <c r="CO968" s="813"/>
      <c r="CP968" s="813"/>
      <c r="CQ968" s="813"/>
      <c r="CR968" s="813"/>
    </row>
    <row r="969" spans="1:96" ht="12.75" customHeight="1">
      <c r="A969" s="40"/>
      <c r="B969" s="84"/>
      <c r="C969" s="326" t="s">
        <v>1465</v>
      </c>
      <c r="D969" s="1146" t="s">
        <v>1466</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8"/>
      <c r="Z969" s="80"/>
      <c r="AA969" s="1138" t="s">
        <v>590</v>
      </c>
      <c r="AB969" s="1139"/>
      <c r="AC969" s="40"/>
      <c r="AD969" s="1078">
        <f>ROUND(IF(AA969="yes",AD953*0.02,0),0)</f>
        <v>0</v>
      </c>
      <c r="AE969" s="1079"/>
      <c r="AF969" s="1079"/>
      <c r="AG969" s="1079"/>
      <c r="AH969" s="1079"/>
      <c r="AI969" s="1079"/>
      <c r="AJ969" s="1079"/>
      <c r="AK969" s="1080"/>
      <c r="AL969" s="724"/>
      <c r="AM969" s="479"/>
      <c r="AN969" s="479"/>
      <c r="AO969" s="813"/>
      <c r="AP969" s="813"/>
      <c r="AQ969" s="813"/>
      <c r="AR969" s="813"/>
      <c r="AS969" s="813"/>
      <c r="AT969" s="479"/>
      <c r="AU969" s="479"/>
      <c r="AV969" s="479"/>
      <c r="AW969" s="479"/>
      <c r="AX969" s="479"/>
      <c r="AY969" s="479"/>
      <c r="AZ969" s="479"/>
      <c r="BA969" s="479"/>
      <c r="BB969" s="479"/>
      <c r="BC969" s="479"/>
      <c r="BD969" s="479"/>
      <c r="BE969" s="479"/>
      <c r="BF969" s="479"/>
      <c r="BG969" s="479"/>
      <c r="BH969" s="479"/>
      <c r="BI969" s="479"/>
      <c r="BJ969" s="479"/>
      <c r="BK969" s="479"/>
      <c r="BL969" s="479"/>
      <c r="BM969" s="479"/>
      <c r="BN969" s="479"/>
      <c r="BO969" s="479"/>
      <c r="BP969" s="479"/>
      <c r="BQ969" s="479"/>
      <c r="BR969" s="479"/>
      <c r="BS969" s="479"/>
      <c r="BT969" s="479"/>
      <c r="BU969" s="479"/>
      <c r="BV969" s="479"/>
      <c r="BW969" s="479"/>
      <c r="BX969" s="479"/>
      <c r="BY969" s="479"/>
      <c r="BZ969" s="479"/>
      <c r="CA969" s="479"/>
      <c r="CB969" s="479"/>
      <c r="CC969" s="479"/>
      <c r="CD969" s="479"/>
      <c r="CE969" s="479"/>
      <c r="CF969" s="479"/>
      <c r="CG969" s="479"/>
      <c r="CH969" s="479"/>
      <c r="CI969" s="479"/>
      <c r="CJ969" s="479"/>
      <c r="CK969" s="479"/>
      <c r="CL969" s="479"/>
      <c r="CM969" s="479"/>
      <c r="CN969" s="479"/>
      <c r="CO969" s="479"/>
      <c r="CP969" s="479"/>
      <c r="CQ969" s="479"/>
      <c r="CR969" s="479"/>
    </row>
    <row r="970" spans="1:96" s="479" customFormat="1" ht="12.75" customHeight="1">
      <c r="A970" s="40"/>
      <c r="B970" s="80"/>
      <c r="C970" s="733"/>
      <c r="D970" s="1149" t="s">
        <v>1467</v>
      </c>
      <c r="E970" s="1150"/>
      <c r="F970" s="1150"/>
      <c r="G970" s="1150"/>
      <c r="H970" s="1150"/>
      <c r="I970" s="1150"/>
      <c r="J970" s="1150"/>
      <c r="K970" s="1150"/>
      <c r="L970" s="1150"/>
      <c r="M970" s="1150"/>
      <c r="N970" s="1150"/>
      <c r="O970" s="1150"/>
      <c r="P970" s="1150"/>
      <c r="Q970" s="1150"/>
      <c r="R970" s="1150"/>
      <c r="S970" s="1150"/>
      <c r="T970" s="1150"/>
      <c r="U970" s="1150"/>
      <c r="V970" s="1150"/>
      <c r="W970" s="1150"/>
      <c r="X970" s="1150"/>
      <c r="Y970" s="1151"/>
      <c r="Z970" s="80"/>
      <c r="AA970" s="40"/>
      <c r="AB970" s="40"/>
      <c r="AC970" s="40"/>
      <c r="AD970" s="1081"/>
      <c r="AE970" s="1082"/>
      <c r="AF970" s="1082"/>
      <c r="AG970" s="1082"/>
      <c r="AH970" s="1082"/>
      <c r="AI970" s="1082"/>
      <c r="AJ970" s="1082"/>
      <c r="AK970" s="1083"/>
      <c r="AL970" s="724"/>
      <c r="AO970" s="813"/>
      <c r="AP970" s="813"/>
      <c r="AQ970" s="813"/>
      <c r="AR970" s="813"/>
      <c r="AS970" s="813"/>
    </row>
    <row r="971" spans="1:96" ht="12.75" customHeight="1">
      <c r="A971" s="40"/>
      <c r="B971" s="84"/>
      <c r="C971" s="326" t="s">
        <v>1468</v>
      </c>
      <c r="D971" s="1146" t="s">
        <v>1469</v>
      </c>
      <c r="E971" s="1147"/>
      <c r="F971" s="1147"/>
      <c r="G971" s="1147"/>
      <c r="H971" s="1147"/>
      <c r="I971" s="1147"/>
      <c r="J971" s="1147"/>
      <c r="K971" s="1147"/>
      <c r="L971" s="1147"/>
      <c r="M971" s="1147"/>
      <c r="N971" s="1147"/>
      <c r="O971" s="1147"/>
      <c r="P971" s="1147"/>
      <c r="Q971" s="1147"/>
      <c r="R971" s="1147"/>
      <c r="S971" s="1147"/>
      <c r="T971" s="1147"/>
      <c r="U971" s="1147"/>
      <c r="V971" s="1147"/>
      <c r="W971" s="1147"/>
      <c r="X971" s="1147"/>
      <c r="Y971" s="1148"/>
      <c r="Z971" s="84"/>
      <c r="AA971" s="1076" t="s">
        <v>590</v>
      </c>
      <c r="AB971" s="1077"/>
      <c r="AC971" s="84"/>
      <c r="AD971" s="1078">
        <f>ROUND(IF(AA971="yes",AD953*0.02,0),0)</f>
        <v>0</v>
      </c>
      <c r="AE971" s="1079"/>
      <c r="AF971" s="1079"/>
      <c r="AG971" s="1079"/>
      <c r="AH971" s="1079"/>
      <c r="AI971" s="1079"/>
      <c r="AJ971" s="1079"/>
      <c r="AK971" s="1080"/>
      <c r="AL971" s="724"/>
      <c r="AM971" s="479"/>
      <c r="AN971" s="479"/>
      <c r="AO971" s="479"/>
      <c r="AP971" s="479"/>
      <c r="AQ971" s="479"/>
      <c r="AR971" s="479"/>
      <c r="AS971" s="479"/>
      <c r="AT971" s="479"/>
      <c r="AU971" s="479"/>
      <c r="AV971" s="479"/>
      <c r="AW971" s="479"/>
      <c r="AX971" s="479"/>
      <c r="AY971" s="479"/>
      <c r="AZ971" s="479"/>
      <c r="BA971" s="479"/>
      <c r="BB971" s="479"/>
      <c r="BC971" s="479"/>
      <c r="BD971" s="479"/>
      <c r="BE971" s="479"/>
      <c r="BF971" s="479"/>
      <c r="BG971" s="479"/>
      <c r="BH971" s="479"/>
      <c r="BI971" s="479"/>
      <c r="BJ971" s="479"/>
      <c r="BK971" s="479"/>
      <c r="BL971" s="479"/>
      <c r="BM971" s="479"/>
      <c r="BN971" s="479"/>
      <c r="BO971" s="479"/>
      <c r="BP971" s="479"/>
      <c r="BQ971" s="479"/>
      <c r="BR971" s="479"/>
      <c r="BS971" s="479"/>
      <c r="BT971" s="479"/>
      <c r="BU971" s="479"/>
      <c r="BV971" s="479"/>
      <c r="BW971" s="479"/>
      <c r="BX971" s="479"/>
      <c r="BY971" s="479"/>
      <c r="BZ971" s="479"/>
      <c r="CA971" s="479"/>
      <c r="CB971" s="479"/>
      <c r="CC971" s="479"/>
      <c r="CD971" s="479"/>
      <c r="CE971" s="479"/>
      <c r="CF971" s="479"/>
      <c r="CG971" s="479"/>
      <c r="CH971" s="479"/>
      <c r="CI971" s="479"/>
      <c r="CJ971" s="479"/>
      <c r="CK971" s="479"/>
      <c r="CL971" s="479"/>
      <c r="CM971" s="479"/>
      <c r="CN971" s="479"/>
      <c r="CO971" s="479"/>
      <c r="CP971" s="479"/>
      <c r="CQ971" s="479"/>
      <c r="CR971" s="479"/>
    </row>
    <row r="972" spans="1:96" s="479" customFormat="1" ht="12.75" customHeight="1">
      <c r="A972" s="40"/>
      <c r="B972" s="80"/>
      <c r="C972" s="733"/>
      <c r="D972" s="1143" t="s">
        <v>1470</v>
      </c>
      <c r="E972" s="1144"/>
      <c r="F972" s="1144"/>
      <c r="G972" s="1144"/>
      <c r="H972" s="1144"/>
      <c r="I972" s="1144"/>
      <c r="J972" s="1144"/>
      <c r="K972" s="1144"/>
      <c r="L972" s="1144"/>
      <c r="M972" s="1144"/>
      <c r="N972" s="1144"/>
      <c r="O972" s="1144"/>
      <c r="P972" s="1144"/>
      <c r="Q972" s="1144"/>
      <c r="R972" s="1144"/>
      <c r="S972" s="1144"/>
      <c r="T972" s="1144"/>
      <c r="U972" s="1144"/>
      <c r="V972" s="1144"/>
      <c r="W972" s="1144"/>
      <c r="X972" s="1144"/>
      <c r="Y972" s="1145"/>
      <c r="Z972" s="80"/>
      <c r="AA972" s="18"/>
      <c r="AB972" s="18"/>
      <c r="AC972" s="81"/>
      <c r="AD972" s="1081"/>
      <c r="AE972" s="1082"/>
      <c r="AF972" s="1082"/>
      <c r="AG972" s="1082"/>
      <c r="AH972" s="1082"/>
      <c r="AI972" s="1082"/>
      <c r="AJ972" s="1082"/>
      <c r="AK972" s="1083"/>
      <c r="AL972" s="724"/>
    </row>
    <row r="973" spans="1:96" ht="12.75" customHeight="1">
      <c r="A973" s="40"/>
      <c r="B973" s="731"/>
      <c r="C973" s="732"/>
      <c r="D973" s="1149"/>
      <c r="E973" s="1150"/>
      <c r="F973" s="1150"/>
      <c r="G973" s="1150"/>
      <c r="H973" s="1150"/>
      <c r="I973" s="1150"/>
      <c r="J973" s="1150"/>
      <c r="K973" s="1150"/>
      <c r="L973" s="1150"/>
      <c r="M973" s="1150"/>
      <c r="N973" s="1150"/>
      <c r="O973" s="1150"/>
      <c r="P973" s="1150"/>
      <c r="Q973" s="1150"/>
      <c r="R973" s="1150"/>
      <c r="S973" s="1150"/>
      <c r="T973" s="1150"/>
      <c r="U973" s="1150"/>
      <c r="V973" s="1150"/>
      <c r="W973" s="1150"/>
      <c r="X973" s="1150"/>
      <c r="Y973" s="1151"/>
      <c r="Z973" s="82"/>
      <c r="AA973" s="8"/>
      <c r="AB973" s="8"/>
      <c r="AC973" s="83"/>
      <c r="AD973" s="1140"/>
      <c r="AE973" s="1141"/>
      <c r="AF973" s="1141"/>
      <c r="AG973" s="1141"/>
      <c r="AH973" s="1141"/>
      <c r="AI973" s="1141"/>
      <c r="AJ973" s="1141"/>
      <c r="AK973" s="1142"/>
      <c r="AL973" s="724"/>
      <c r="AM973" s="479"/>
      <c r="AN973" s="479"/>
      <c r="AO973" s="479"/>
      <c r="AP973" s="479"/>
      <c r="AQ973" s="479"/>
      <c r="AR973" s="479"/>
      <c r="AS973" s="479"/>
      <c r="AT973" s="479"/>
      <c r="AU973" s="479"/>
      <c r="AV973" s="479"/>
      <c r="AW973" s="479"/>
      <c r="AX973" s="479"/>
      <c r="AY973" s="479"/>
      <c r="AZ973" s="479"/>
      <c r="BA973" s="479"/>
      <c r="BB973" s="479"/>
      <c r="BC973" s="479"/>
      <c r="BD973" s="479"/>
      <c r="BE973" s="479"/>
      <c r="BF973" s="479"/>
      <c r="BG973" s="479"/>
      <c r="BH973" s="479"/>
      <c r="BI973" s="479"/>
      <c r="BJ973" s="479"/>
      <c r="BK973" s="479"/>
      <c r="BL973" s="479"/>
      <c r="BM973" s="479"/>
      <c r="BN973" s="479"/>
      <c r="BO973" s="479"/>
      <c r="BP973" s="479"/>
      <c r="BQ973" s="479"/>
      <c r="BR973" s="479"/>
      <c r="BS973" s="479"/>
      <c r="BT973" s="479"/>
      <c r="BU973" s="479"/>
      <c r="BV973" s="479"/>
      <c r="BW973" s="479"/>
      <c r="BX973" s="479"/>
      <c r="BY973" s="479"/>
      <c r="BZ973" s="479"/>
      <c r="CA973" s="479"/>
      <c r="CB973" s="479"/>
      <c r="CC973" s="479"/>
      <c r="CD973" s="479"/>
      <c r="CE973" s="479"/>
      <c r="CF973" s="479"/>
      <c r="CG973" s="479"/>
      <c r="CH973" s="479"/>
      <c r="CI973" s="479"/>
      <c r="CJ973" s="479"/>
      <c r="CK973" s="479"/>
      <c r="CL973" s="479"/>
      <c r="CM973" s="479"/>
      <c r="CN973" s="479"/>
      <c r="CO973" s="479"/>
      <c r="CP973" s="479"/>
      <c r="CQ973" s="479"/>
      <c r="CR973" s="479"/>
    </row>
    <row r="974" spans="1:96" ht="12.75" customHeight="1">
      <c r="A974" s="40"/>
      <c r="B974" s="84"/>
      <c r="C974" s="326" t="s">
        <v>1471</v>
      </c>
      <c r="D974" s="1146" t="s">
        <v>1472</v>
      </c>
      <c r="E974" s="1147"/>
      <c r="F974" s="1147"/>
      <c r="G974" s="1147"/>
      <c r="H974" s="1147"/>
      <c r="I974" s="1147"/>
      <c r="J974" s="1147"/>
      <c r="K974" s="1147"/>
      <c r="L974" s="1147"/>
      <c r="M974" s="1147"/>
      <c r="N974" s="1147"/>
      <c r="O974" s="1147"/>
      <c r="P974" s="1147"/>
      <c r="Q974" s="1147"/>
      <c r="R974" s="1147"/>
      <c r="S974" s="1147"/>
      <c r="T974" s="1147"/>
      <c r="U974" s="1147"/>
      <c r="V974" s="1147"/>
      <c r="W974" s="1147"/>
      <c r="X974" s="1147"/>
      <c r="Y974" s="1148"/>
      <c r="Z974" s="84"/>
      <c r="AA974" s="1076" t="s">
        <v>590</v>
      </c>
      <c r="AB974" s="1077"/>
      <c r="AC974" s="87"/>
      <c r="AD974" s="1078">
        <f>IF(AA974="yes",AD953*AN891,0)</f>
        <v>0</v>
      </c>
      <c r="AE974" s="1079"/>
      <c r="AF974" s="1079"/>
      <c r="AG974" s="1079"/>
      <c r="AH974" s="1079"/>
      <c r="AI974" s="1079"/>
      <c r="AJ974" s="1079"/>
      <c r="AK974" s="1080"/>
      <c r="AL974" s="724"/>
      <c r="AM974" s="479"/>
      <c r="AN974" s="479"/>
      <c r="AO974" s="479"/>
      <c r="AP974" s="479"/>
      <c r="AQ974" s="479"/>
      <c r="AR974" s="479"/>
      <c r="AS974" s="479"/>
      <c r="AT974" s="479"/>
      <c r="AU974" s="479"/>
      <c r="AV974" s="479"/>
      <c r="AW974" s="479"/>
      <c r="AX974" s="479"/>
      <c r="AY974" s="479"/>
      <c r="AZ974" s="479"/>
      <c r="BA974" s="479"/>
      <c r="BB974" s="479"/>
      <c r="BC974" s="479"/>
      <c r="BD974" s="479"/>
      <c r="BE974" s="479"/>
      <c r="BF974" s="479"/>
      <c r="BG974" s="479"/>
      <c r="BH974" s="479"/>
      <c r="BI974" s="479"/>
      <c r="BJ974" s="479"/>
      <c r="BK974" s="479"/>
      <c r="BL974" s="479"/>
      <c r="BM974" s="479"/>
      <c r="BN974" s="479"/>
      <c r="BO974" s="479"/>
      <c r="BP974" s="479"/>
      <c r="BQ974" s="479"/>
      <c r="BR974" s="479"/>
      <c r="BS974" s="479"/>
      <c r="BT974" s="479"/>
      <c r="BU974" s="479"/>
      <c r="BV974" s="479"/>
      <c r="BW974" s="479"/>
      <c r="BX974" s="479"/>
      <c r="BY974" s="479"/>
      <c r="BZ974" s="479"/>
      <c r="CA974" s="479"/>
      <c r="CB974" s="479"/>
      <c r="CC974" s="479"/>
      <c r="CD974" s="479"/>
      <c r="CE974" s="479"/>
      <c r="CF974" s="479"/>
      <c r="CG974" s="479"/>
      <c r="CH974" s="479"/>
      <c r="CI974" s="479"/>
      <c r="CJ974" s="479"/>
      <c r="CK974" s="479"/>
      <c r="CL974" s="479"/>
      <c r="CM974" s="479"/>
      <c r="CN974" s="479"/>
      <c r="CO974" s="479"/>
      <c r="CP974" s="479"/>
      <c r="CQ974" s="479"/>
      <c r="CR974" s="479"/>
    </row>
    <row r="975" spans="1:96" ht="15" customHeight="1">
      <c r="A975" s="40"/>
      <c r="B975" s="80"/>
      <c r="C975" s="733"/>
      <c r="D975" s="1143" t="s">
        <v>1473</v>
      </c>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5"/>
      <c r="Z975" s="80"/>
      <c r="AA975" s="81"/>
      <c r="AB975" s="81"/>
      <c r="AC975" s="85"/>
      <c r="AD975" s="1081"/>
      <c r="AE975" s="1082"/>
      <c r="AF975" s="1082"/>
      <c r="AG975" s="1082"/>
      <c r="AH975" s="1082"/>
      <c r="AI975" s="1082"/>
      <c r="AJ975" s="1082"/>
      <c r="AK975" s="1083"/>
      <c r="AL975" s="724"/>
      <c r="AM975" s="479"/>
      <c r="AN975" s="479"/>
      <c r="AO975" s="479"/>
      <c r="AP975" s="479"/>
      <c r="AQ975" s="479"/>
      <c r="AR975" s="479"/>
      <c r="AS975" s="479"/>
      <c r="AT975" s="479"/>
      <c r="AU975" s="479"/>
      <c r="AV975" s="479"/>
      <c r="AW975" s="479"/>
      <c r="AX975" s="479"/>
      <c r="AY975" s="479"/>
      <c r="AZ975" s="479"/>
      <c r="BA975" s="479"/>
      <c r="BB975" s="479"/>
      <c r="BC975" s="479"/>
      <c r="BD975" s="479"/>
      <c r="BE975" s="479"/>
      <c r="BF975" s="479"/>
      <c r="BG975" s="479"/>
      <c r="BH975" s="479"/>
      <c r="BI975" s="479"/>
      <c r="BJ975" s="479"/>
      <c r="BK975" s="479"/>
      <c r="BL975" s="479"/>
      <c r="BM975" s="479"/>
      <c r="BN975" s="479"/>
      <c r="BO975" s="479"/>
      <c r="BP975" s="479"/>
      <c r="BQ975" s="479"/>
      <c r="BR975" s="479"/>
      <c r="BS975" s="479"/>
      <c r="BT975" s="479"/>
      <c r="BU975" s="479"/>
      <c r="BV975" s="479"/>
      <c r="BW975" s="479"/>
      <c r="BX975" s="479"/>
      <c r="BY975" s="479"/>
      <c r="BZ975" s="479"/>
      <c r="CA975" s="479"/>
      <c r="CB975" s="479"/>
      <c r="CC975" s="479"/>
      <c r="CD975" s="479"/>
      <c r="CE975" s="479"/>
      <c r="CF975" s="479"/>
      <c r="CG975" s="479"/>
      <c r="CH975" s="479"/>
      <c r="CI975" s="479"/>
      <c r="CJ975" s="479"/>
      <c r="CK975" s="479"/>
      <c r="CL975" s="479"/>
      <c r="CM975" s="479"/>
      <c r="CN975" s="479"/>
      <c r="CO975" s="479"/>
      <c r="CP975" s="479"/>
      <c r="CQ975" s="479"/>
      <c r="CR975" s="479"/>
    </row>
    <row r="976" spans="1:96" s="479" customFormat="1" ht="15" customHeight="1">
      <c r="A976" s="40"/>
      <c r="B976" s="80"/>
      <c r="C976" s="733"/>
      <c r="D976" s="1143"/>
      <c r="E976" s="1144"/>
      <c r="F976" s="1144"/>
      <c r="G976" s="1144"/>
      <c r="H976" s="1144"/>
      <c r="I976" s="1144"/>
      <c r="J976" s="1144"/>
      <c r="K976" s="1144"/>
      <c r="L976" s="1144"/>
      <c r="M976" s="1144"/>
      <c r="N976" s="1144"/>
      <c r="O976" s="1144"/>
      <c r="P976" s="1144"/>
      <c r="Q976" s="1144"/>
      <c r="R976" s="1144"/>
      <c r="S976" s="1144"/>
      <c r="T976" s="1144"/>
      <c r="U976" s="1144"/>
      <c r="V976" s="1144"/>
      <c r="W976" s="1144"/>
      <c r="X976" s="1144"/>
      <c r="Y976" s="1145"/>
      <c r="Z976" s="80"/>
      <c r="AA976" s="81"/>
      <c r="AB976" s="81"/>
      <c r="AC976" s="85"/>
      <c r="AD976" s="1081"/>
      <c r="AE976" s="1082"/>
      <c r="AF976" s="1082"/>
      <c r="AG976" s="1082"/>
      <c r="AH976" s="1082"/>
      <c r="AI976" s="1082"/>
      <c r="AJ976" s="1082"/>
      <c r="AK976" s="1083"/>
      <c r="AL976" s="724"/>
    </row>
    <row r="977" spans="1:38" ht="12.5">
      <c r="A977" s="40"/>
      <c r="B977" s="735"/>
      <c r="C977" s="730"/>
      <c r="D977" s="1143"/>
      <c r="E977" s="1144"/>
      <c r="F977" s="1144"/>
      <c r="G977" s="1144"/>
      <c r="H977" s="1144"/>
      <c r="I977" s="1144"/>
      <c r="J977" s="1144"/>
      <c r="K977" s="1144"/>
      <c r="L977" s="1144"/>
      <c r="M977" s="1144"/>
      <c r="N977" s="1144"/>
      <c r="O977" s="1144"/>
      <c r="P977" s="1144"/>
      <c r="Q977" s="1144"/>
      <c r="R977" s="1144"/>
      <c r="S977" s="1144"/>
      <c r="T977" s="1144"/>
      <c r="U977" s="1144"/>
      <c r="V977" s="1144"/>
      <c r="W977" s="1144"/>
      <c r="X977" s="1144"/>
      <c r="Y977" s="1145"/>
      <c r="Z977" s="82"/>
      <c r="AA977" s="8"/>
      <c r="AB977" s="8"/>
      <c r="AC977" s="83"/>
      <c r="AD977" s="1140"/>
      <c r="AE977" s="1141"/>
      <c r="AF977" s="1141"/>
      <c r="AG977" s="1141"/>
      <c r="AH977" s="1141"/>
      <c r="AI977" s="1141"/>
      <c r="AJ977" s="1141"/>
      <c r="AK977" s="1142"/>
      <c r="AL977" s="724"/>
    </row>
    <row r="978" spans="1:38" ht="12.75" customHeight="1">
      <c r="A978" s="40"/>
      <c r="B978" s="84"/>
      <c r="C978" s="326" t="s">
        <v>1474</v>
      </c>
      <c r="D978" s="1466" t="s">
        <v>1475</v>
      </c>
      <c r="E978" s="1467"/>
      <c r="F978" s="1467"/>
      <c r="G978" s="1467"/>
      <c r="H978" s="1467"/>
      <c r="I978" s="1467"/>
      <c r="J978" s="1467"/>
      <c r="K978" s="1467"/>
      <c r="L978" s="1467"/>
      <c r="M978" s="1467"/>
      <c r="N978" s="1467"/>
      <c r="O978" s="1467"/>
      <c r="P978" s="1467"/>
      <c r="Q978" s="1467"/>
      <c r="R978" s="1467"/>
      <c r="S978" s="1467"/>
      <c r="T978" s="1467"/>
      <c r="U978" s="1467"/>
      <c r="V978" s="1467"/>
      <c r="W978" s="1467"/>
      <c r="X978" s="1467"/>
      <c r="Y978" s="1468"/>
      <c r="Z978" s="81"/>
      <c r="AA978" s="1138" t="s">
        <v>590</v>
      </c>
      <c r="AB978" s="1139"/>
      <c r="AC978" s="40"/>
      <c r="AD978" s="1184"/>
      <c r="AE978" s="1185"/>
      <c r="AF978" s="1185"/>
      <c r="AG978" s="1185"/>
      <c r="AH978" s="1185"/>
      <c r="AI978" s="1185"/>
      <c r="AJ978" s="1185"/>
      <c r="AK978" s="1186"/>
      <c r="AL978" s="724"/>
    </row>
    <row r="979" spans="1:38" ht="12.75" customHeight="1">
      <c r="A979" s="40"/>
      <c r="B979" s="735"/>
      <c r="C979" s="736"/>
      <c r="D979" s="1469"/>
      <c r="E979" s="1470"/>
      <c r="F979" s="1470"/>
      <c r="G979" s="1470"/>
      <c r="H979" s="1470"/>
      <c r="I979" s="1470"/>
      <c r="J979" s="1470"/>
      <c r="K979" s="1470"/>
      <c r="L979" s="1470"/>
      <c r="M979" s="1470"/>
      <c r="N979" s="1470"/>
      <c r="O979" s="1470"/>
      <c r="P979" s="1470"/>
      <c r="Q979" s="1470"/>
      <c r="R979" s="1470"/>
      <c r="S979" s="1470"/>
      <c r="T979" s="1470"/>
      <c r="U979" s="1470"/>
      <c r="V979" s="1470"/>
      <c r="W979" s="1470"/>
      <c r="X979" s="1470"/>
      <c r="Y979" s="1471"/>
      <c r="Z979" s="1204">
        <f>IF(AA978="yes","Please Select Type and Enter Amount:",0)</f>
        <v>0</v>
      </c>
      <c r="AA979" s="1204"/>
      <c r="AB979" s="1204"/>
      <c r="AC979" s="1205"/>
      <c r="AD979" s="1187"/>
      <c r="AE979" s="1188"/>
      <c r="AF979" s="1188"/>
      <c r="AG979" s="1188"/>
      <c r="AH979" s="1188"/>
      <c r="AI979" s="1188"/>
      <c r="AJ979" s="1188"/>
      <c r="AK979" s="1189"/>
      <c r="AL979" s="724"/>
    </row>
    <row r="980" spans="1:38" ht="12.75" customHeight="1">
      <c r="A980" s="40"/>
      <c r="B980" s="735"/>
      <c r="C980" s="736"/>
      <c r="D980" s="1143" t="s">
        <v>1476</v>
      </c>
      <c r="E980" s="1144"/>
      <c r="F980" s="1144"/>
      <c r="G980" s="1144"/>
      <c r="H980" s="1144"/>
      <c r="I980" s="1144"/>
      <c r="J980" s="1144"/>
      <c r="K980" s="1144"/>
      <c r="L980" s="1144"/>
      <c r="M980" s="1144"/>
      <c r="N980" s="1144"/>
      <c r="O980" s="1144"/>
      <c r="P980" s="1144"/>
      <c r="Q980" s="1144"/>
      <c r="R980" s="1144"/>
      <c r="S980" s="1144"/>
      <c r="T980" s="1144"/>
      <c r="U980" s="1144"/>
      <c r="V980" s="1144"/>
      <c r="W980" s="1144"/>
      <c r="X980" s="1144"/>
      <c r="Y980" s="1145"/>
      <c r="Z980" s="1206"/>
      <c r="AA980" s="1204"/>
      <c r="AB980" s="1204"/>
      <c r="AC980" s="1205"/>
      <c r="AD980" s="1187"/>
      <c r="AE980" s="1188"/>
      <c r="AF980" s="1188"/>
      <c r="AG980" s="1188"/>
      <c r="AH980" s="1188"/>
      <c r="AI980" s="1188"/>
      <c r="AJ980" s="1188"/>
      <c r="AK980" s="1189"/>
      <c r="AL980" s="724"/>
    </row>
    <row r="981" spans="1:38" s="479" customFormat="1" ht="12.5">
      <c r="A981" s="40"/>
      <c r="B981" s="735"/>
      <c r="C981" s="736"/>
      <c r="D981" s="1143"/>
      <c r="E981" s="1144"/>
      <c r="F981" s="1144"/>
      <c r="G981" s="1144"/>
      <c r="H981" s="1144"/>
      <c r="I981" s="1144"/>
      <c r="J981" s="1144"/>
      <c r="K981" s="1144"/>
      <c r="L981" s="1144"/>
      <c r="M981" s="1144"/>
      <c r="N981" s="1144"/>
      <c r="O981" s="1144"/>
      <c r="P981" s="1144"/>
      <c r="Q981" s="1144"/>
      <c r="R981" s="1144"/>
      <c r="S981" s="1144"/>
      <c r="T981" s="1144"/>
      <c r="U981" s="1144"/>
      <c r="V981" s="1144"/>
      <c r="W981" s="1144"/>
      <c r="X981" s="1144"/>
      <c r="Y981" s="1145"/>
      <c r="Z981" s="1206"/>
      <c r="AA981" s="1204"/>
      <c r="AB981" s="1204"/>
      <c r="AC981" s="1205"/>
      <c r="AD981" s="1187"/>
      <c r="AE981" s="1188"/>
      <c r="AF981" s="1188"/>
      <c r="AG981" s="1188"/>
      <c r="AH981" s="1188"/>
      <c r="AI981" s="1188"/>
      <c r="AJ981" s="1188"/>
      <c r="AK981" s="1189"/>
      <c r="AL981" s="724"/>
    </row>
    <row r="982" spans="1:38" ht="12.75" customHeight="1">
      <c r="A982" s="40"/>
      <c r="B982" s="735"/>
      <c r="C982" s="736"/>
      <c r="D982" s="1143"/>
      <c r="E982" s="1144"/>
      <c r="F982" s="1144"/>
      <c r="G982" s="1144"/>
      <c r="H982" s="1144"/>
      <c r="I982" s="1144"/>
      <c r="J982" s="1144"/>
      <c r="K982" s="1144"/>
      <c r="L982" s="1144"/>
      <c r="M982" s="1144"/>
      <c r="N982" s="1144"/>
      <c r="O982" s="1144"/>
      <c r="P982" s="1144"/>
      <c r="Q982" s="1144"/>
      <c r="R982" s="1144"/>
      <c r="S982" s="1144"/>
      <c r="T982" s="1144"/>
      <c r="U982" s="1144"/>
      <c r="V982" s="1144"/>
      <c r="W982" s="1144"/>
      <c r="X982" s="1144"/>
      <c r="Y982" s="1145"/>
      <c r="Z982" s="1206"/>
      <c r="AA982" s="1204"/>
      <c r="AB982" s="1204"/>
      <c r="AC982" s="1205"/>
      <c r="AD982" s="1187"/>
      <c r="AE982" s="1188"/>
      <c r="AF982" s="1188"/>
      <c r="AG982" s="1188"/>
      <c r="AH982" s="1188"/>
      <c r="AI982" s="1188"/>
      <c r="AJ982" s="1188"/>
      <c r="AK982" s="1189"/>
      <c r="AL982" s="724"/>
    </row>
    <row r="983" spans="1:38" ht="12.75" customHeight="1">
      <c r="A983" s="40"/>
      <c r="B983" s="735"/>
      <c r="C983" s="736"/>
      <c r="D983" s="627" t="s">
        <v>1477</v>
      </c>
      <c r="E983" s="91"/>
      <c r="F983" s="91"/>
      <c r="G983" s="683"/>
      <c r="H983" s="46"/>
      <c r="I983" s="479"/>
      <c r="J983" s="1201" t="s">
        <v>299</v>
      </c>
      <c r="K983" s="1202"/>
      <c r="L983" s="1202"/>
      <c r="M983" s="1202"/>
      <c r="N983" s="1202"/>
      <c r="O983" s="1202"/>
      <c r="P983" s="1202"/>
      <c r="Q983" s="1203"/>
      <c r="R983" s="46"/>
      <c r="S983" s="46"/>
      <c r="T983" s="110"/>
      <c r="U983" s="46"/>
      <c r="V983" s="1241" t="str">
        <f>IF(AA978="yes",(AD953*0.15),"")</f>
        <v/>
      </c>
      <c r="W983" s="1241"/>
      <c r="X983" s="1241"/>
      <c r="Y983" s="1242"/>
      <c r="Z983" s="1178"/>
      <c r="AA983" s="1179"/>
      <c r="AB983" s="1179"/>
      <c r="AC983" s="1180"/>
      <c r="AD983" s="1190"/>
      <c r="AE983" s="1191"/>
      <c r="AF983" s="1191"/>
      <c r="AG983" s="1191"/>
      <c r="AH983" s="1191"/>
      <c r="AI983" s="1191"/>
      <c r="AJ983" s="1191"/>
      <c r="AK983" s="1192"/>
      <c r="AL983" s="724"/>
    </row>
    <row r="984" spans="1:38" ht="12.75" customHeight="1">
      <c r="A984" s="40"/>
      <c r="B984" s="84"/>
      <c r="C984" s="326" t="s">
        <v>1478</v>
      </c>
      <c r="D984" s="1146" t="s">
        <v>1479</v>
      </c>
      <c r="E984" s="1147"/>
      <c r="F984" s="1147"/>
      <c r="G984" s="1147"/>
      <c r="H984" s="1147"/>
      <c r="I984" s="1147"/>
      <c r="J984" s="1147"/>
      <c r="K984" s="1147"/>
      <c r="L984" s="1147"/>
      <c r="M984" s="1147"/>
      <c r="N984" s="1147"/>
      <c r="O984" s="1147"/>
      <c r="P984" s="1147"/>
      <c r="Q984" s="1147"/>
      <c r="R984" s="1147"/>
      <c r="S984" s="1147"/>
      <c r="T984" s="1147"/>
      <c r="U984" s="1147"/>
      <c r="V984" s="1147"/>
      <c r="W984" s="1147"/>
      <c r="X984" s="1147"/>
      <c r="Y984" s="1148"/>
      <c r="Z984" s="80"/>
      <c r="AA984" s="1138" t="s">
        <v>590</v>
      </c>
      <c r="AB984" s="1139"/>
      <c r="AC984" s="40"/>
      <c r="AD984" s="1184"/>
      <c r="AE984" s="1185"/>
      <c r="AF984" s="1185"/>
      <c r="AG984" s="1185"/>
      <c r="AH984" s="1185"/>
      <c r="AI984" s="1185"/>
      <c r="AJ984" s="1185"/>
      <c r="AK984" s="1186"/>
      <c r="AL984" s="724"/>
    </row>
    <row r="985" spans="1:38" ht="12.75" customHeight="1">
      <c r="A985" s="40"/>
      <c r="B985" s="80"/>
      <c r="C985" s="733"/>
      <c r="D985" s="1143" t="s">
        <v>1480</v>
      </c>
      <c r="E985" s="1144"/>
      <c r="F985" s="1144"/>
      <c r="G985" s="1144"/>
      <c r="H985" s="1144"/>
      <c r="I985" s="1144"/>
      <c r="J985" s="1144"/>
      <c r="K985" s="1144"/>
      <c r="L985" s="1144"/>
      <c r="M985" s="1144"/>
      <c r="N985" s="1144"/>
      <c r="O985" s="1144"/>
      <c r="P985" s="1144"/>
      <c r="Q985" s="1144"/>
      <c r="R985" s="1144"/>
      <c r="S985" s="1144"/>
      <c r="T985" s="1144"/>
      <c r="U985" s="1144"/>
      <c r="V985" s="1144"/>
      <c r="W985" s="1144"/>
      <c r="X985" s="1144"/>
      <c r="Y985" s="1145"/>
      <c r="Z985" s="1199">
        <f>IF(AA984="yes","Please Enter Amount:",0)</f>
        <v>0</v>
      </c>
      <c r="AA985" s="1200"/>
      <c r="AB985" s="1200"/>
      <c r="AC985" s="1200"/>
      <c r="AD985" s="1187"/>
      <c r="AE985" s="1188"/>
      <c r="AF985" s="1188"/>
      <c r="AG985" s="1188"/>
      <c r="AH985" s="1188"/>
      <c r="AI985" s="1188"/>
      <c r="AJ985" s="1188"/>
      <c r="AK985" s="1189"/>
      <c r="AL985" s="724"/>
    </row>
    <row r="986" spans="1:38" s="479" customFormat="1" ht="12.75" customHeight="1">
      <c r="A986" s="40"/>
      <c r="B986" s="80"/>
      <c r="C986" s="733"/>
      <c r="D986" s="1143"/>
      <c r="E986" s="1144"/>
      <c r="F986" s="1144"/>
      <c r="G986" s="1144"/>
      <c r="H986" s="1144"/>
      <c r="I986" s="1144"/>
      <c r="J986" s="1144"/>
      <c r="K986" s="1144"/>
      <c r="L986" s="1144"/>
      <c r="M986" s="1144"/>
      <c r="N986" s="1144"/>
      <c r="O986" s="1144"/>
      <c r="P986" s="1144"/>
      <c r="Q986" s="1144"/>
      <c r="R986" s="1144"/>
      <c r="S986" s="1144"/>
      <c r="T986" s="1144"/>
      <c r="U986" s="1144"/>
      <c r="V986" s="1144"/>
      <c r="W986" s="1144"/>
      <c r="X986" s="1144"/>
      <c r="Y986" s="1145"/>
      <c r="Z986" s="1199"/>
      <c r="AA986" s="1200"/>
      <c r="AB986" s="1200"/>
      <c r="AC986" s="1200"/>
      <c r="AD986" s="1187"/>
      <c r="AE986" s="1188"/>
      <c r="AF986" s="1188"/>
      <c r="AG986" s="1188"/>
      <c r="AH986" s="1188"/>
      <c r="AI986" s="1188"/>
      <c r="AJ986" s="1188"/>
      <c r="AK986" s="1189"/>
      <c r="AL986" s="724"/>
    </row>
    <row r="987" spans="1:38" ht="12.75" customHeight="1">
      <c r="A987" s="40"/>
      <c r="B987" s="734"/>
      <c r="C987" s="736"/>
      <c r="D987" s="1149"/>
      <c r="E987" s="1150"/>
      <c r="F987" s="1150"/>
      <c r="G987" s="1150"/>
      <c r="H987" s="1150"/>
      <c r="I987" s="1150"/>
      <c r="J987" s="1150"/>
      <c r="K987" s="1150"/>
      <c r="L987" s="1150"/>
      <c r="M987" s="1150"/>
      <c r="N987" s="1150"/>
      <c r="O987" s="1150"/>
      <c r="P987" s="1150"/>
      <c r="Q987" s="1150"/>
      <c r="R987" s="1150"/>
      <c r="S987" s="1150"/>
      <c r="T987" s="1150"/>
      <c r="U987" s="1150"/>
      <c r="V987" s="1150"/>
      <c r="W987" s="1150"/>
      <c r="X987" s="1150"/>
      <c r="Y987" s="1151"/>
      <c r="Z987" s="1199"/>
      <c r="AA987" s="1200"/>
      <c r="AB987" s="1200"/>
      <c r="AC987" s="1200"/>
      <c r="AD987" s="1190"/>
      <c r="AE987" s="1191"/>
      <c r="AF987" s="1191"/>
      <c r="AG987" s="1191"/>
      <c r="AH987" s="1191"/>
      <c r="AI987" s="1191"/>
      <c r="AJ987" s="1191"/>
      <c r="AK987" s="1192"/>
      <c r="AL987" s="724"/>
    </row>
    <row r="988" spans="1:38" ht="12.75" customHeight="1">
      <c r="A988" s="40"/>
      <c r="B988" s="84"/>
      <c r="C988" s="326" t="s">
        <v>1481</v>
      </c>
      <c r="D988" s="1146" t="s">
        <v>1482</v>
      </c>
      <c r="E988" s="1147"/>
      <c r="F988" s="1147"/>
      <c r="G988" s="1147"/>
      <c r="H988" s="1147"/>
      <c r="I988" s="1147"/>
      <c r="J988" s="1147"/>
      <c r="K988" s="1147"/>
      <c r="L988" s="1147"/>
      <c r="M988" s="1147"/>
      <c r="N988" s="1147"/>
      <c r="O988" s="1147"/>
      <c r="P988" s="1147"/>
      <c r="Q988" s="1147"/>
      <c r="R988" s="1147"/>
      <c r="S988" s="1147"/>
      <c r="T988" s="1147"/>
      <c r="U988" s="1147"/>
      <c r="V988" s="1147"/>
      <c r="W988" s="1147"/>
      <c r="X988" s="1147"/>
      <c r="Y988" s="1148"/>
      <c r="Z988" s="84"/>
      <c r="AA988" s="1076" t="s">
        <v>697</v>
      </c>
      <c r="AB988" s="1077"/>
      <c r="AC988" s="86"/>
      <c r="AD988" s="1078">
        <f>ROUND(IF(AA988="yes",(AD953*0.1),0),0)</f>
        <v>8062118</v>
      </c>
      <c r="AE988" s="1079"/>
      <c r="AF988" s="1079"/>
      <c r="AG988" s="1079"/>
      <c r="AH988" s="1079"/>
      <c r="AI988" s="1079"/>
      <c r="AJ988" s="1079"/>
      <c r="AK988" s="1080"/>
      <c r="AL988" s="724"/>
    </row>
    <row r="989" spans="1:38" s="479" customFormat="1" ht="12.75" customHeight="1">
      <c r="A989" s="40"/>
      <c r="B989" s="80"/>
      <c r="C989" s="733"/>
      <c r="D989" s="1143" t="s">
        <v>1483</v>
      </c>
      <c r="E989" s="1144"/>
      <c r="F989" s="1144"/>
      <c r="G989" s="1144"/>
      <c r="H989" s="1144"/>
      <c r="I989" s="1144"/>
      <c r="J989" s="1144"/>
      <c r="K989" s="1144"/>
      <c r="L989" s="1144"/>
      <c r="M989" s="1144"/>
      <c r="N989" s="1144"/>
      <c r="O989" s="1144"/>
      <c r="P989" s="1144"/>
      <c r="Q989" s="1144"/>
      <c r="R989" s="1144"/>
      <c r="S989" s="1144"/>
      <c r="T989" s="1144"/>
      <c r="U989" s="1144"/>
      <c r="V989" s="1144"/>
      <c r="W989" s="1144"/>
      <c r="X989" s="1144"/>
      <c r="Y989" s="1145"/>
      <c r="Z989" s="80"/>
      <c r="AA989" s="81"/>
      <c r="AB989" s="81"/>
      <c r="AC989" s="81"/>
      <c r="AD989" s="1081"/>
      <c r="AE989" s="1082"/>
      <c r="AF989" s="1082"/>
      <c r="AG989" s="1082"/>
      <c r="AH989" s="1082"/>
      <c r="AI989" s="1082"/>
      <c r="AJ989" s="1082"/>
      <c r="AK989" s="1083"/>
      <c r="AL989" s="724"/>
    </row>
    <row r="990" spans="1:38" ht="13">
      <c r="A990" s="40"/>
      <c r="B990" s="80"/>
      <c r="C990" s="733"/>
      <c r="D990" s="1149"/>
      <c r="E990" s="1150"/>
      <c r="F990" s="1150"/>
      <c r="G990" s="1150"/>
      <c r="H990" s="1150"/>
      <c r="I990" s="1150"/>
      <c r="J990" s="1150"/>
      <c r="K990" s="1150"/>
      <c r="L990" s="1150"/>
      <c r="M990" s="1150"/>
      <c r="N990" s="1150"/>
      <c r="O990" s="1150"/>
      <c r="P990" s="1150"/>
      <c r="Q990" s="1150"/>
      <c r="R990" s="1150"/>
      <c r="S990" s="1150"/>
      <c r="T990" s="1150"/>
      <c r="U990" s="1150"/>
      <c r="V990" s="1150"/>
      <c r="W990" s="1150"/>
      <c r="X990" s="1150"/>
      <c r="Y990" s="1151"/>
      <c r="Z990" s="80"/>
      <c r="AA990" s="81"/>
      <c r="AB990" s="81"/>
      <c r="AC990" s="81"/>
      <c r="AD990" s="1081"/>
      <c r="AE990" s="1082"/>
      <c r="AF990" s="1082"/>
      <c r="AG990" s="1082"/>
      <c r="AH990" s="1082"/>
      <c r="AI990" s="1082"/>
      <c r="AJ990" s="1082"/>
      <c r="AK990" s="1083"/>
      <c r="AL990" s="724"/>
    </row>
    <row r="991" spans="1:38" ht="12.75" customHeight="1">
      <c r="A991" s="40"/>
      <c r="B991" s="84"/>
      <c r="C991" s="326" t="s">
        <v>21</v>
      </c>
      <c r="D991" s="1146" t="s">
        <v>1484</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8"/>
      <c r="Z991" s="84"/>
      <c r="AA991" s="1076" t="s">
        <v>590</v>
      </c>
      <c r="AB991" s="1077"/>
      <c r="AC991" s="86"/>
      <c r="AD991" s="1078">
        <f>ROUND(IF(AA991="yes",(AD953*0.1),0),0)</f>
        <v>0</v>
      </c>
      <c r="AE991" s="1079"/>
      <c r="AF991" s="1079"/>
      <c r="AG991" s="1079"/>
      <c r="AH991" s="1079"/>
      <c r="AI991" s="1079"/>
      <c r="AJ991" s="1079"/>
      <c r="AK991" s="1080"/>
      <c r="AL991" s="724"/>
    </row>
    <row r="992" spans="1:38" s="464" customFormat="1" ht="12.75" customHeight="1">
      <c r="A992" s="40"/>
      <c r="B992" s="80"/>
      <c r="C992" s="733"/>
      <c r="D992" s="1143" t="s">
        <v>1485</v>
      </c>
      <c r="E992" s="1144"/>
      <c r="F992" s="1144"/>
      <c r="G992" s="1144"/>
      <c r="H992" s="1144"/>
      <c r="I992" s="1144"/>
      <c r="J992" s="1144"/>
      <c r="K992" s="1144"/>
      <c r="L992" s="1144"/>
      <c r="M992" s="1144"/>
      <c r="N992" s="1144"/>
      <c r="O992" s="1144"/>
      <c r="P992" s="1144"/>
      <c r="Q992" s="1144"/>
      <c r="R992" s="1144"/>
      <c r="S992" s="1144"/>
      <c r="T992" s="1144"/>
      <c r="U992" s="1144"/>
      <c r="V992" s="1144"/>
      <c r="W992" s="1144"/>
      <c r="X992" s="1144"/>
      <c r="Y992" s="1145"/>
      <c r="Z992" s="80"/>
      <c r="AA992" s="81"/>
      <c r="AB992" s="81"/>
      <c r="AC992" s="81"/>
      <c r="AD992" s="1081"/>
      <c r="AE992" s="1082"/>
      <c r="AF992" s="1082"/>
      <c r="AG992" s="1082"/>
      <c r="AH992" s="1082"/>
      <c r="AI992" s="1082"/>
      <c r="AJ992" s="1082"/>
      <c r="AK992" s="1083"/>
      <c r="AL992" s="724"/>
    </row>
    <row r="993" spans="1:38" ht="12.75" customHeight="1">
      <c r="A993" s="40"/>
      <c r="B993" s="80"/>
      <c r="C993" s="733"/>
      <c r="D993" s="1143"/>
      <c r="E993" s="1144"/>
      <c r="F993" s="1144"/>
      <c r="G993" s="1144"/>
      <c r="H993" s="1144"/>
      <c r="I993" s="1144"/>
      <c r="J993" s="1144"/>
      <c r="K993" s="1144"/>
      <c r="L993" s="1144"/>
      <c r="M993" s="1144"/>
      <c r="N993" s="1144"/>
      <c r="O993" s="1144"/>
      <c r="P993" s="1144"/>
      <c r="Q993" s="1144"/>
      <c r="R993" s="1144"/>
      <c r="S993" s="1144"/>
      <c r="T993" s="1144"/>
      <c r="U993" s="1144"/>
      <c r="V993" s="1144"/>
      <c r="W993" s="1144"/>
      <c r="X993" s="1144"/>
      <c r="Y993" s="1145"/>
      <c r="Z993" s="80"/>
      <c r="AA993" s="81"/>
      <c r="AB993" s="81"/>
      <c r="AC993" s="81"/>
      <c r="AD993" s="855"/>
      <c r="AE993" s="845"/>
      <c r="AF993" s="845"/>
      <c r="AG993" s="845"/>
      <c r="AH993" s="845"/>
      <c r="AI993" s="845"/>
      <c r="AJ993" s="845"/>
      <c r="AK993" s="846"/>
      <c r="AL993" s="724"/>
    </row>
    <row r="994" spans="1:38" ht="12.75" customHeight="1">
      <c r="A994" s="40"/>
      <c r="B994" s="80"/>
      <c r="C994" s="733"/>
      <c r="D994" s="1143"/>
      <c r="E994" s="1144"/>
      <c r="F994" s="1144"/>
      <c r="G994" s="1144"/>
      <c r="H994" s="1144"/>
      <c r="I994" s="1144"/>
      <c r="J994" s="1144"/>
      <c r="K994" s="1144"/>
      <c r="L994" s="1144"/>
      <c r="M994" s="1144"/>
      <c r="N994" s="1144"/>
      <c r="O994" s="1144"/>
      <c r="P994" s="1144"/>
      <c r="Q994" s="1144"/>
      <c r="R994" s="1144"/>
      <c r="S994" s="1144"/>
      <c r="T994" s="1144"/>
      <c r="U994" s="1144"/>
      <c r="V994" s="1144"/>
      <c r="W994" s="1144"/>
      <c r="X994" s="1144"/>
      <c r="Y994" s="1145"/>
      <c r="Z994" s="80"/>
      <c r="AA994" s="81"/>
      <c r="AB994" s="81"/>
      <c r="AC994" s="81"/>
      <c r="AD994" s="855"/>
      <c r="AE994" s="845"/>
      <c r="AF994" s="845"/>
      <c r="AG994" s="845"/>
      <c r="AH994" s="845"/>
      <c r="AI994" s="845"/>
      <c r="AJ994" s="845"/>
      <c r="AK994" s="846"/>
      <c r="AL994" s="724"/>
    </row>
    <row r="995" spans="1:38" ht="12.75" customHeight="1">
      <c r="A995" s="40"/>
      <c r="B995" s="80"/>
      <c r="C995" s="733"/>
      <c r="D995" s="1149"/>
      <c r="E995" s="1150"/>
      <c r="F995" s="1150"/>
      <c r="G995" s="1150"/>
      <c r="H995" s="1150"/>
      <c r="I995" s="1150"/>
      <c r="J995" s="1150"/>
      <c r="K995" s="1150"/>
      <c r="L995" s="1150"/>
      <c r="M995" s="1150"/>
      <c r="N995" s="1150"/>
      <c r="O995" s="1150"/>
      <c r="P995" s="1150"/>
      <c r="Q995" s="1150"/>
      <c r="R995" s="1150"/>
      <c r="S995" s="1150"/>
      <c r="T995" s="1150"/>
      <c r="U995" s="1150"/>
      <c r="V995" s="1150"/>
      <c r="W995" s="1150"/>
      <c r="X995" s="1150"/>
      <c r="Y995" s="1151"/>
      <c r="Z995" s="80"/>
      <c r="AA995" s="81"/>
      <c r="AB995" s="81"/>
      <c r="AC995" s="81"/>
      <c r="AD995" s="855"/>
      <c r="AE995" s="845"/>
      <c r="AF995" s="845"/>
      <c r="AG995" s="845"/>
      <c r="AH995" s="845"/>
      <c r="AI995" s="845"/>
      <c r="AJ995" s="845"/>
      <c r="AK995" s="846"/>
      <c r="AL995" s="724"/>
    </row>
    <row r="996" spans="1:38" ht="12.75" customHeight="1">
      <c r="A996" s="40"/>
      <c r="B996" s="84"/>
      <c r="C996" s="139" t="s">
        <v>1486</v>
      </c>
      <c r="D996" s="1146" t="s">
        <v>1487</v>
      </c>
      <c r="E996" s="1147"/>
      <c r="F996" s="1147"/>
      <c r="G996" s="1147"/>
      <c r="H996" s="1147"/>
      <c r="I996" s="1147"/>
      <c r="J996" s="1147"/>
      <c r="K996" s="1147"/>
      <c r="L996" s="1147"/>
      <c r="M996" s="1147"/>
      <c r="N996" s="1147"/>
      <c r="O996" s="1147"/>
      <c r="P996" s="1147"/>
      <c r="Q996" s="1147"/>
      <c r="R996" s="1147"/>
      <c r="S996" s="1147"/>
      <c r="T996" s="1147"/>
      <c r="U996" s="1147"/>
      <c r="V996" s="1147"/>
      <c r="W996" s="1147"/>
      <c r="X996" s="1147"/>
      <c r="Y996" s="1148"/>
      <c r="Z996" s="84"/>
      <c r="AA996" s="1176" t="str">
        <f>IF(X999&gt;0,"Yes","No")</f>
        <v>Yes</v>
      </c>
      <c r="AB996" s="1177"/>
      <c r="AC996" s="87"/>
      <c r="AD996" s="1167">
        <f>IF((X999=0),"",AO906*AD953)</f>
        <v>52403768.300000004</v>
      </c>
      <c r="AE996" s="1168"/>
      <c r="AF996" s="1168"/>
      <c r="AG996" s="1168"/>
      <c r="AH996" s="1168"/>
      <c r="AI996" s="1168"/>
      <c r="AJ996" s="1168"/>
      <c r="AK996" s="1169"/>
      <c r="AL996" s="724"/>
    </row>
    <row r="997" spans="1:38" s="479" customFormat="1" ht="12.75" customHeight="1">
      <c r="A997" s="40"/>
      <c r="B997" s="80"/>
      <c r="C997" s="473"/>
      <c r="D997" s="1143" t="s">
        <v>1488</v>
      </c>
      <c r="E997" s="1144"/>
      <c r="F997" s="1144"/>
      <c r="G997" s="1144"/>
      <c r="H997" s="1144"/>
      <c r="I997" s="1144"/>
      <c r="J997" s="1144"/>
      <c r="K997" s="1144"/>
      <c r="L997" s="1144"/>
      <c r="M997" s="1144"/>
      <c r="N997" s="1144"/>
      <c r="O997" s="1144"/>
      <c r="P997" s="1144"/>
      <c r="Q997" s="1144"/>
      <c r="R997" s="1144"/>
      <c r="S997" s="1144"/>
      <c r="T997" s="1144"/>
      <c r="U997" s="1144"/>
      <c r="V997" s="1144"/>
      <c r="W997" s="1144"/>
      <c r="X997" s="1144"/>
      <c r="Y997" s="1145"/>
      <c r="Z997" s="80"/>
      <c r="AA997" s="737"/>
      <c r="AB997" s="737"/>
      <c r="AC997" s="85"/>
      <c r="AD997" s="1170"/>
      <c r="AE997" s="1171"/>
      <c r="AF997" s="1171"/>
      <c r="AG997" s="1171"/>
      <c r="AH997" s="1171"/>
      <c r="AI997" s="1171"/>
      <c r="AJ997" s="1171"/>
      <c r="AK997" s="1172"/>
      <c r="AL997" s="724"/>
    </row>
    <row r="998" spans="1:38" ht="12.75" customHeight="1">
      <c r="A998" s="40"/>
      <c r="B998" s="80"/>
      <c r="C998" s="473"/>
      <c r="D998" s="1143"/>
      <c r="E998" s="1144"/>
      <c r="F998" s="1144"/>
      <c r="G998" s="1144"/>
      <c r="H998" s="1144"/>
      <c r="I998" s="1144"/>
      <c r="J998" s="1144"/>
      <c r="K998" s="1144"/>
      <c r="L998" s="1144"/>
      <c r="M998" s="1144"/>
      <c r="N998" s="1144"/>
      <c r="O998" s="1144"/>
      <c r="P998" s="1144"/>
      <c r="Q998" s="1144"/>
      <c r="R998" s="1144"/>
      <c r="S998" s="1144"/>
      <c r="T998" s="1144"/>
      <c r="U998" s="1144"/>
      <c r="V998" s="1144"/>
      <c r="W998" s="1144"/>
      <c r="X998" s="1144"/>
      <c r="Y998" s="1145"/>
      <c r="Z998" s="80"/>
      <c r="AA998" s="737"/>
      <c r="AB998" s="737"/>
      <c r="AC998" s="85"/>
      <c r="AD998" s="1170"/>
      <c r="AE998" s="1171"/>
      <c r="AF998" s="1171"/>
      <c r="AG998" s="1171"/>
      <c r="AH998" s="1171"/>
      <c r="AI998" s="1171"/>
      <c r="AJ998" s="1171"/>
      <c r="AK998" s="1172"/>
      <c r="AL998" s="724"/>
    </row>
    <row r="999" spans="1:38" ht="12.75" customHeight="1">
      <c r="A999" s="40"/>
      <c r="B999" s="82"/>
      <c r="C999" s="83"/>
      <c r="D999" s="140" t="s">
        <v>1489</v>
      </c>
      <c r="E999" s="8"/>
      <c r="F999" s="8"/>
      <c r="G999" s="8"/>
      <c r="H999" s="40"/>
      <c r="I999" s="1197">
        <f>AM905</f>
        <v>135</v>
      </c>
      <c r="J999" s="1198"/>
      <c r="K999" s="40"/>
      <c r="L999" s="40"/>
      <c r="M999" s="8"/>
      <c r="N999" s="8"/>
      <c r="O999" s="8"/>
      <c r="P999" s="8"/>
      <c r="Q999" s="8"/>
      <c r="R999" s="8"/>
      <c r="S999" s="8"/>
      <c r="T999" s="8"/>
      <c r="U999" s="8"/>
      <c r="V999" s="40"/>
      <c r="W999" s="141" t="s">
        <v>1490</v>
      </c>
      <c r="X999" s="1176">
        <f>AT614</f>
        <v>89</v>
      </c>
      <c r="Y999" s="1177"/>
      <c r="Z999" s="1178"/>
      <c r="AA999" s="1179"/>
      <c r="AB999" s="1179"/>
      <c r="AC999" s="1180"/>
      <c r="AD999" s="1173"/>
      <c r="AE999" s="1174"/>
      <c r="AF999" s="1174"/>
      <c r="AG999" s="1174"/>
      <c r="AH999" s="1174"/>
      <c r="AI999" s="1174"/>
      <c r="AJ999" s="1174"/>
      <c r="AK999" s="1175"/>
      <c r="AL999" s="724"/>
    </row>
    <row r="1000" spans="1:38" ht="12.75" customHeight="1">
      <c r="A1000" s="40"/>
      <c r="B1000" s="84"/>
      <c r="C1000" s="139" t="s">
        <v>1491</v>
      </c>
      <c r="D1000" s="1146" t="s">
        <v>1492</v>
      </c>
      <c r="E1000" s="1147"/>
      <c r="F1000" s="1147"/>
      <c r="G1000" s="1147"/>
      <c r="H1000" s="1147"/>
      <c r="I1000" s="1147"/>
      <c r="J1000" s="1147"/>
      <c r="K1000" s="1147"/>
      <c r="L1000" s="1147"/>
      <c r="M1000" s="1147"/>
      <c r="N1000" s="1147"/>
      <c r="O1000" s="1147"/>
      <c r="P1000" s="1147"/>
      <c r="Q1000" s="1147"/>
      <c r="R1000" s="1147"/>
      <c r="S1000" s="1147"/>
      <c r="T1000" s="1147"/>
      <c r="U1000" s="1147"/>
      <c r="V1000" s="1147"/>
      <c r="W1000" s="1147"/>
      <c r="X1000" s="1147"/>
      <c r="Y1000" s="1148"/>
      <c r="Z1000" s="80"/>
      <c r="AA1000" s="1176" t="str">
        <f>IF(X1003&gt;0,"Yes","No")</f>
        <v>Yes</v>
      </c>
      <c r="AB1000" s="1177"/>
      <c r="AC1000" s="85"/>
      <c r="AD1000" s="1167">
        <f>IF((X1003=0)," ",(2*AO907)*AD953)</f>
        <v>16124236.4</v>
      </c>
      <c r="AE1000" s="1168"/>
      <c r="AF1000" s="1168"/>
      <c r="AG1000" s="1168"/>
      <c r="AH1000" s="1168"/>
      <c r="AI1000" s="1168"/>
      <c r="AJ1000" s="1168"/>
      <c r="AK1000" s="1169"/>
      <c r="AL1000" s="724"/>
    </row>
    <row r="1001" spans="1:38" s="479" customFormat="1" ht="12.75" customHeight="1">
      <c r="A1001" s="40"/>
      <c r="B1001" s="80"/>
      <c r="C1001" s="473"/>
      <c r="D1001" s="1143" t="s">
        <v>1493</v>
      </c>
      <c r="E1001" s="1144"/>
      <c r="F1001" s="1144"/>
      <c r="G1001" s="1144"/>
      <c r="H1001" s="1144"/>
      <c r="I1001" s="1144"/>
      <c r="J1001" s="1144"/>
      <c r="K1001" s="1144"/>
      <c r="L1001" s="1144"/>
      <c r="M1001" s="1144"/>
      <c r="N1001" s="1144"/>
      <c r="O1001" s="1144"/>
      <c r="P1001" s="1144"/>
      <c r="Q1001" s="1144"/>
      <c r="R1001" s="1144"/>
      <c r="S1001" s="1144"/>
      <c r="T1001" s="1144"/>
      <c r="U1001" s="1144"/>
      <c r="V1001" s="1144"/>
      <c r="W1001" s="1144"/>
      <c r="X1001" s="1144"/>
      <c r="Y1001" s="1145"/>
      <c r="Z1001" s="80"/>
      <c r="AA1001" s="737"/>
      <c r="AB1001" s="737"/>
      <c r="AC1001" s="85"/>
      <c r="AD1001" s="1170"/>
      <c r="AE1001" s="1171"/>
      <c r="AF1001" s="1171"/>
      <c r="AG1001" s="1171"/>
      <c r="AH1001" s="1171"/>
      <c r="AI1001" s="1171"/>
      <c r="AJ1001" s="1171"/>
      <c r="AK1001" s="1172"/>
      <c r="AL1001" s="724"/>
    </row>
    <row r="1002" spans="1:38" ht="12.75" customHeight="1">
      <c r="A1002" s="40"/>
      <c r="B1002" s="80"/>
      <c r="C1002" s="85"/>
      <c r="D1002" s="1143"/>
      <c r="E1002" s="1144"/>
      <c r="F1002" s="1144"/>
      <c r="G1002" s="1144"/>
      <c r="H1002" s="1144"/>
      <c r="I1002" s="1144"/>
      <c r="J1002" s="1144"/>
      <c r="K1002" s="1144"/>
      <c r="L1002" s="1144"/>
      <c r="M1002" s="1144"/>
      <c r="N1002" s="1144"/>
      <c r="O1002" s="1144"/>
      <c r="P1002" s="1144"/>
      <c r="Q1002" s="1144"/>
      <c r="R1002" s="1144"/>
      <c r="S1002" s="1144"/>
      <c r="T1002" s="1144"/>
      <c r="U1002" s="1144"/>
      <c r="V1002" s="1144"/>
      <c r="W1002" s="1144"/>
      <c r="X1002" s="1144"/>
      <c r="Y1002" s="1145"/>
      <c r="Z1002" s="1206"/>
      <c r="AA1002" s="1204"/>
      <c r="AB1002" s="1204"/>
      <c r="AC1002" s="1205"/>
      <c r="AD1002" s="1170"/>
      <c r="AE1002" s="1171"/>
      <c r="AF1002" s="1171"/>
      <c r="AG1002" s="1171"/>
      <c r="AH1002" s="1171"/>
      <c r="AI1002" s="1171"/>
      <c r="AJ1002" s="1171"/>
      <c r="AK1002" s="1172"/>
      <c r="AL1002" s="724"/>
    </row>
    <row r="1003" spans="1:38" ht="12.75" customHeight="1">
      <c r="A1003" s="40"/>
      <c r="B1003" s="82"/>
      <c r="C1003" s="83"/>
      <c r="D1003" s="140" t="s">
        <v>1489</v>
      </c>
      <c r="E1003" s="8"/>
      <c r="F1003" s="8"/>
      <c r="G1003" s="8"/>
      <c r="H1003" s="8"/>
      <c r="I1003" s="1197">
        <f>AM905</f>
        <v>135</v>
      </c>
      <c r="J1003" s="1198"/>
      <c r="K1003" s="40"/>
      <c r="L1003" s="8"/>
      <c r="M1003" s="8"/>
      <c r="N1003" s="8"/>
      <c r="O1003" s="8"/>
      <c r="P1003" s="8"/>
      <c r="Q1003" s="8"/>
      <c r="R1003" s="8"/>
      <c r="S1003" s="8"/>
      <c r="T1003" s="8"/>
      <c r="U1003" s="8"/>
      <c r="V1003" s="8"/>
      <c r="W1003" s="141" t="s">
        <v>1494</v>
      </c>
      <c r="X1003" s="1176">
        <f>AX614</f>
        <v>14</v>
      </c>
      <c r="Y1003" s="1177"/>
      <c r="Z1003" s="1178"/>
      <c r="AA1003" s="1179"/>
      <c r="AB1003" s="1179"/>
      <c r="AC1003" s="1180"/>
      <c r="AD1003" s="1173"/>
      <c r="AE1003" s="1174"/>
      <c r="AF1003" s="1174"/>
      <c r="AG1003" s="1174"/>
      <c r="AH1003" s="1174"/>
      <c r="AI1003" s="1174"/>
      <c r="AJ1003" s="1174"/>
      <c r="AK1003" s="1175"/>
      <c r="AL1003" s="724"/>
    </row>
    <row r="1004" spans="1:38" ht="12.75" customHeight="1">
      <c r="A1004" s="40"/>
      <c r="B1004" s="109"/>
      <c r="C1004" s="738"/>
      <c r="D1004" s="1224" t="s">
        <v>1495</v>
      </c>
      <c r="E1004" s="1224"/>
      <c r="F1004" s="1224"/>
      <c r="G1004" s="1224"/>
      <c r="H1004" s="1224"/>
      <c r="I1004" s="1224"/>
      <c r="J1004" s="1224"/>
      <c r="K1004" s="1224"/>
      <c r="L1004" s="1224"/>
      <c r="M1004" s="1224"/>
      <c r="N1004" s="1224"/>
      <c r="O1004" s="1224"/>
      <c r="P1004" s="1224"/>
      <c r="Q1004" s="1224"/>
      <c r="R1004" s="1224"/>
      <c r="S1004" s="1224"/>
      <c r="T1004" s="1224"/>
      <c r="U1004" s="1224"/>
      <c r="V1004" s="1224"/>
      <c r="W1004" s="1224"/>
      <c r="X1004" s="1224"/>
      <c r="Y1004" s="1224"/>
      <c r="Z1004" s="1224"/>
      <c r="AA1004" s="1224"/>
      <c r="AB1004" s="1224"/>
      <c r="AC1004" s="1225"/>
      <c r="AD1004" s="1161">
        <f>SUM(AD953:AK1003)</f>
        <v>173335540.70000002</v>
      </c>
      <c r="AE1004" s="1162"/>
      <c r="AF1004" s="1162"/>
      <c r="AG1004" s="1162"/>
      <c r="AH1004" s="1162"/>
      <c r="AI1004" s="1162"/>
      <c r="AJ1004" s="1162"/>
      <c r="AK1004" s="1163"/>
      <c r="AL1004" s="724"/>
    </row>
    <row r="1005" spans="1:38" ht="12.75" customHeight="1">
      <c r="A1005" s="40"/>
      <c r="B1005" s="81"/>
      <c r="C1005" s="739"/>
      <c r="D1005" s="740"/>
      <c r="E1005" s="740"/>
      <c r="F1005" s="740"/>
      <c r="G1005" s="740"/>
      <c r="H1005" s="740"/>
      <c r="I1005" s="740"/>
      <c r="J1005" s="740"/>
      <c r="K1005" s="740"/>
      <c r="L1005" s="740"/>
      <c r="M1005" s="740"/>
      <c r="N1005" s="740"/>
      <c r="O1005" s="740"/>
      <c r="P1005" s="740"/>
      <c r="Q1005" s="740"/>
      <c r="R1005" s="740"/>
      <c r="S1005" s="740"/>
      <c r="T1005" s="741"/>
      <c r="U1005" s="741"/>
      <c r="V1005" s="741"/>
      <c r="W1005" s="741"/>
      <c r="X1005" s="741"/>
      <c r="Y1005" s="741"/>
      <c r="Z1005" s="741"/>
      <c r="AA1005" s="741"/>
      <c r="AB1005" s="741"/>
      <c r="AC1005" s="741"/>
      <c r="AD1005" s="211"/>
      <c r="AE1005" s="211"/>
      <c r="AF1005" s="211"/>
      <c r="AG1005" s="211"/>
      <c r="AH1005" s="211"/>
      <c r="AI1005" s="211"/>
      <c r="AJ1005" s="211"/>
      <c r="AK1005" s="211"/>
      <c r="AL1005" s="724"/>
    </row>
    <row r="1006" spans="1:38" ht="12.75" customHeight="1">
      <c r="A1006" s="40"/>
      <c r="B1006" s="81"/>
      <c r="C1006" s="739"/>
      <c r="D1006" s="217"/>
      <c r="E1006" s="216"/>
      <c r="F1006" s="216"/>
      <c r="G1006" s="216"/>
      <c r="H1006" s="216"/>
      <c r="I1006" s="216"/>
      <c r="J1006" s="216"/>
      <c r="K1006" s="216"/>
      <c r="L1006" s="216"/>
      <c r="M1006" s="216"/>
      <c r="N1006" s="216"/>
      <c r="O1006" s="216"/>
      <c r="P1006" s="216"/>
      <c r="Q1006" s="216"/>
      <c r="R1006" s="216"/>
      <c r="S1006" s="216"/>
      <c r="T1006" s="216"/>
      <c r="U1006" s="216"/>
      <c r="V1006" s="216"/>
      <c r="W1006" s="216"/>
      <c r="X1006" s="216"/>
      <c r="Y1006" s="216"/>
      <c r="Z1006" s="216"/>
      <c r="AA1006" s="216"/>
      <c r="AB1006" s="216"/>
      <c r="AC1006" s="216"/>
      <c r="AD1006" s="210"/>
      <c r="AE1006" s="210"/>
      <c r="AF1006" s="210"/>
      <c r="AG1006" s="210"/>
      <c r="AH1006" s="210"/>
      <c r="AI1006" s="210"/>
      <c r="AJ1006" s="210"/>
      <c r="AK1006" s="210"/>
      <c r="AL1006" s="724"/>
    </row>
    <row r="1007" spans="1:38" ht="12.75" customHeight="1">
      <c r="A1007" s="40"/>
      <c r="B1007" s="81"/>
      <c r="C1007" s="739"/>
      <c r="D1007" s="742"/>
      <c r="E1007" s="743"/>
      <c r="F1007" s="743"/>
      <c r="G1007" s="743"/>
      <c r="H1007" s="743"/>
      <c r="I1007" s="743"/>
      <c r="J1007" s="743"/>
      <c r="K1007" s="743"/>
      <c r="L1007" s="743"/>
      <c r="M1007" s="743"/>
      <c r="N1007" s="743"/>
      <c r="O1007" s="743"/>
      <c r="P1007" s="743"/>
      <c r="Q1007" s="743"/>
      <c r="R1007" s="743"/>
      <c r="S1007" s="743"/>
      <c r="T1007" s="743"/>
      <c r="U1007" s="743"/>
      <c r="V1007" s="743"/>
      <c r="W1007" s="743"/>
      <c r="X1007" s="1101"/>
      <c r="Y1007" s="1101"/>
      <c r="Z1007" s="1101"/>
      <c r="AA1007" s="1101"/>
      <c r="AB1007" s="1101"/>
      <c r="AC1007" s="1101"/>
      <c r="AD1007" s="210"/>
      <c r="AE1007" s="210"/>
      <c r="AF1007" s="210"/>
      <c r="AG1007" s="210"/>
      <c r="AH1007" s="210"/>
      <c r="AI1007" s="210"/>
      <c r="AJ1007" s="210"/>
      <c r="AK1007" s="210"/>
      <c r="AL1007" s="724"/>
    </row>
    <row r="1008" spans="1:38" ht="12.75" customHeight="1">
      <c r="A1008" s="40"/>
      <c r="B1008" s="81"/>
      <c r="C1008" s="739"/>
      <c r="D1008" s="742"/>
      <c r="E1008" s="742"/>
      <c r="F1008" s="743"/>
      <c r="G1008" s="743"/>
      <c r="H1008" s="743"/>
      <c r="I1008" s="743"/>
      <c r="J1008" s="743"/>
      <c r="K1008" s="743"/>
      <c r="L1008" s="743"/>
      <c r="M1008" s="743"/>
      <c r="N1008" s="743"/>
      <c r="O1008" s="743"/>
      <c r="P1008" s="743"/>
      <c r="Q1008" s="743"/>
      <c r="R1008" s="743"/>
      <c r="S1008" s="743"/>
      <c r="T1008" s="743"/>
      <c r="U1008" s="743"/>
      <c r="V1008" s="743"/>
      <c r="W1008" s="743"/>
      <c r="X1008" s="1102"/>
      <c r="Y1008" s="1102"/>
      <c r="Z1008" s="1102"/>
      <c r="AA1008" s="1102"/>
      <c r="AB1008" s="1102"/>
      <c r="AC1008" s="1102"/>
      <c r="AD1008" s="210"/>
      <c r="AE1008" s="210"/>
      <c r="AF1008" s="210"/>
      <c r="AG1008" s="210"/>
      <c r="AH1008" s="210"/>
      <c r="AI1008" s="210"/>
      <c r="AJ1008" s="210"/>
      <c r="AK1008" s="210"/>
      <c r="AL1008" s="724"/>
    </row>
    <row r="1009" spans="1:38" ht="12.75" customHeight="1">
      <c r="A1009" s="40"/>
      <c r="B1009" s="81"/>
      <c r="C1009" s="739"/>
      <c r="D1009" s="1432"/>
      <c r="E1009" s="1432"/>
      <c r="F1009" s="1432"/>
      <c r="G1009" s="1432"/>
      <c r="H1009" s="1432"/>
      <c r="I1009" s="1432"/>
      <c r="J1009" s="1432"/>
      <c r="K1009" s="1432"/>
      <c r="L1009" s="1432"/>
      <c r="M1009" s="1432"/>
      <c r="N1009" s="1432"/>
      <c r="O1009" s="1432"/>
      <c r="P1009" s="1432"/>
      <c r="Q1009" s="1432"/>
      <c r="R1009" s="1432"/>
      <c r="S1009" s="1432"/>
      <c r="T1009" s="1432"/>
      <c r="U1009" s="1432"/>
      <c r="V1009" s="1432"/>
      <c r="W1009" s="1432"/>
      <c r="X1009" s="1432"/>
      <c r="Y1009" s="1432"/>
      <c r="Z1009" s="1432"/>
      <c r="AA1009" s="1432"/>
      <c r="AB1009" s="1432"/>
      <c r="AC1009" s="1432"/>
      <c r="AD1009" s="1432"/>
      <c r="AE1009" s="1432"/>
      <c r="AF1009" s="1432"/>
      <c r="AG1009" s="1432"/>
      <c r="AH1009" s="1432"/>
      <c r="AI1009" s="1432"/>
      <c r="AJ1009" s="1432"/>
      <c r="AK1009" s="1432"/>
      <c r="AL1009" s="724"/>
    </row>
    <row r="1010" spans="1:38" ht="12.75" customHeight="1">
      <c r="A1010" s="40"/>
      <c r="B1010" s="81"/>
      <c r="C1010" s="739"/>
      <c r="D1010" s="1432"/>
      <c r="E1010" s="1432"/>
      <c r="F1010" s="1432"/>
      <c r="G1010" s="1432"/>
      <c r="H1010" s="1432"/>
      <c r="I1010" s="1432"/>
      <c r="J1010" s="1432"/>
      <c r="K1010" s="1432"/>
      <c r="L1010" s="1432"/>
      <c r="M1010" s="1432"/>
      <c r="N1010" s="1432"/>
      <c r="O1010" s="1432"/>
      <c r="P1010" s="1432"/>
      <c r="Q1010" s="1432"/>
      <c r="R1010" s="1432"/>
      <c r="S1010" s="1432"/>
      <c r="T1010" s="1432"/>
      <c r="U1010" s="1432"/>
      <c r="V1010" s="1432"/>
      <c r="W1010" s="1432"/>
      <c r="X1010" s="1432"/>
      <c r="Y1010" s="1432"/>
      <c r="Z1010" s="1432"/>
      <c r="AA1010" s="1432"/>
      <c r="AB1010" s="1432"/>
      <c r="AC1010" s="1432"/>
      <c r="AD1010" s="1432"/>
      <c r="AE1010" s="1432"/>
      <c r="AF1010" s="1432"/>
      <c r="AG1010" s="1432"/>
      <c r="AH1010" s="1432"/>
      <c r="AI1010" s="1432"/>
      <c r="AJ1010" s="1432"/>
      <c r="AK1010" s="1432"/>
      <c r="AL1010" s="724"/>
    </row>
    <row r="1011" spans="1:38" ht="12.75" customHeight="1">
      <c r="A1011" s="40"/>
      <c r="B1011" s="81"/>
      <c r="C1011" s="739"/>
      <c r="D1011" s="1432"/>
      <c r="E1011" s="1432"/>
      <c r="F1011" s="1432"/>
      <c r="G1011" s="1432"/>
      <c r="H1011" s="1432"/>
      <c r="I1011" s="1432"/>
      <c r="J1011" s="1432"/>
      <c r="K1011" s="1432"/>
      <c r="L1011" s="1432"/>
      <c r="M1011" s="1432"/>
      <c r="N1011" s="1432"/>
      <c r="O1011" s="1432"/>
      <c r="P1011" s="1432"/>
      <c r="Q1011" s="1432"/>
      <c r="R1011" s="1432"/>
      <c r="S1011" s="1432"/>
      <c r="T1011" s="1432"/>
      <c r="U1011" s="1432"/>
      <c r="V1011" s="1432"/>
      <c r="W1011" s="1432"/>
      <c r="X1011" s="1432"/>
      <c r="Y1011" s="1432"/>
      <c r="Z1011" s="1432"/>
      <c r="AA1011" s="1432"/>
      <c r="AB1011" s="1432"/>
      <c r="AC1011" s="1432"/>
      <c r="AD1011" s="1432"/>
      <c r="AE1011" s="1432"/>
      <c r="AF1011" s="1432"/>
      <c r="AG1011" s="1432"/>
      <c r="AH1011" s="1432"/>
      <c r="AI1011" s="1432"/>
      <c r="AJ1011" s="1432"/>
      <c r="AK1011" s="1432"/>
      <c r="AL1011" s="724"/>
    </row>
    <row r="1012" spans="1:38" ht="12.5" customHeight="1">
      <c r="A1012" s="40"/>
      <c r="B1012" s="107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075"/>
      <c r="D1012" s="1075"/>
      <c r="E1012" s="1075"/>
      <c r="F1012" s="1075"/>
      <c r="G1012" s="1075"/>
      <c r="H1012" s="1075"/>
      <c r="I1012" s="1075"/>
      <c r="J1012" s="1075"/>
      <c r="K1012" s="1075"/>
      <c r="L1012" s="1075"/>
      <c r="M1012" s="1075"/>
      <c r="N1012" s="1075"/>
      <c r="O1012" s="1075"/>
      <c r="P1012" s="1075"/>
      <c r="Q1012" s="1075"/>
      <c r="R1012" s="1075"/>
      <c r="S1012" s="1075"/>
      <c r="T1012" s="1075"/>
      <c r="U1012" s="1075"/>
      <c r="V1012" s="1075"/>
      <c r="W1012" s="1075"/>
      <c r="X1012" s="1075"/>
      <c r="Y1012" s="1075"/>
      <c r="Z1012" s="1075"/>
      <c r="AA1012" s="1075"/>
      <c r="AB1012" s="1075"/>
      <c r="AC1012" s="1075"/>
      <c r="AD1012" s="1075"/>
      <c r="AE1012" s="1075"/>
      <c r="AF1012" s="1075"/>
      <c r="AG1012" s="1075"/>
      <c r="AH1012" s="1075"/>
      <c r="AI1012" s="1075"/>
      <c r="AJ1012" s="1075"/>
      <c r="AK1012" s="1075"/>
      <c r="AL1012" s="724"/>
    </row>
    <row r="1013" spans="1:38" ht="12.5" customHeight="1">
      <c r="A1013" s="744"/>
      <c r="B1013" s="1075"/>
      <c r="C1013" s="1075"/>
      <c r="D1013" s="1075"/>
      <c r="E1013" s="1075"/>
      <c r="F1013" s="1075"/>
      <c r="G1013" s="1075"/>
      <c r="H1013" s="1075"/>
      <c r="I1013" s="1075"/>
      <c r="J1013" s="1075"/>
      <c r="K1013" s="1075"/>
      <c r="L1013" s="1075"/>
      <c r="M1013" s="1075"/>
      <c r="N1013" s="1075"/>
      <c r="O1013" s="1075"/>
      <c r="P1013" s="1075"/>
      <c r="Q1013" s="1075"/>
      <c r="R1013" s="1075"/>
      <c r="S1013" s="1075"/>
      <c r="T1013" s="1075"/>
      <c r="U1013" s="1075"/>
      <c r="V1013" s="1075"/>
      <c r="W1013" s="1075"/>
      <c r="X1013" s="1075"/>
      <c r="Y1013" s="1075"/>
      <c r="Z1013" s="1075"/>
      <c r="AA1013" s="1075"/>
      <c r="AB1013" s="1075"/>
      <c r="AC1013" s="1075"/>
      <c r="AD1013" s="1075"/>
      <c r="AE1013" s="1075"/>
      <c r="AF1013" s="1075"/>
      <c r="AG1013" s="1075"/>
      <c r="AH1013" s="1075"/>
      <c r="AI1013" s="1075"/>
      <c r="AJ1013" s="1075"/>
      <c r="AK1013" s="1075"/>
      <c r="AL1013" s="724"/>
    </row>
    <row r="1014" spans="1:38" ht="12.5" customHeight="1">
      <c r="A1014" s="744"/>
      <c r="B1014" s="1074">
        <f>IF(ISNA(IF((AD978&gt;(AD953*0.15)),"(f) cannot be greater than 15% of unadjusted eligible basis.",0)),"",(IF((AD978&gt;(AD953*0.15)),"(f) cannot be greater than 15% of unadjusted eligible basis.",0)))</f>
        <v>0</v>
      </c>
      <c r="C1014" s="1074"/>
      <c r="D1014" s="1074"/>
      <c r="E1014" s="1074"/>
      <c r="F1014" s="1074"/>
      <c r="G1014" s="1074"/>
      <c r="H1014" s="1074"/>
      <c r="I1014" s="1074"/>
      <c r="J1014" s="1074"/>
      <c r="K1014" s="1074"/>
      <c r="L1014" s="1074"/>
      <c r="M1014" s="1074"/>
      <c r="N1014" s="1074"/>
      <c r="O1014" s="1074"/>
      <c r="P1014" s="1074"/>
      <c r="Q1014" s="1074"/>
      <c r="R1014" s="1074"/>
      <c r="S1014" s="1074"/>
      <c r="T1014" s="1074"/>
      <c r="U1014" s="1074"/>
      <c r="V1014" s="1074"/>
      <c r="W1014" s="1074"/>
      <c r="X1014" s="1074"/>
      <c r="Y1014" s="1074"/>
      <c r="Z1014" s="1074"/>
      <c r="AA1014" s="1074"/>
      <c r="AB1014" s="1074"/>
      <c r="AC1014" s="1074"/>
      <c r="AD1014" s="1074"/>
      <c r="AE1014" s="1074"/>
      <c r="AF1014" s="1074"/>
      <c r="AG1014" s="1074"/>
      <c r="AH1014" s="1074"/>
      <c r="AI1014" s="1074"/>
      <c r="AJ1014" s="1074"/>
      <c r="AK1014" s="1074"/>
      <c r="AL1014" s="724"/>
    </row>
    <row r="1015" spans="1:38" ht="12.5" customHeight="1" thickBot="1">
      <c r="A1015" s="1160" t="s">
        <v>1496</v>
      </c>
      <c r="B1015" s="1160"/>
      <c r="C1015" s="1160"/>
      <c r="D1015" s="1160"/>
      <c r="E1015" s="1160"/>
      <c r="F1015" s="1160"/>
      <c r="G1015" s="1160"/>
      <c r="H1015" s="1160"/>
      <c r="I1015" s="1160"/>
      <c r="J1015" s="1160"/>
      <c r="K1015" s="1160"/>
      <c r="L1015" s="1160"/>
      <c r="M1015" s="1160"/>
      <c r="N1015" s="1160"/>
      <c r="O1015" s="1160"/>
      <c r="P1015" s="1160"/>
      <c r="Q1015" s="1160"/>
      <c r="R1015" s="1160"/>
      <c r="S1015" s="1160"/>
      <c r="T1015" s="1160"/>
      <c r="U1015" s="1160"/>
      <c r="V1015" s="1160"/>
      <c r="W1015" s="1160"/>
      <c r="X1015" s="1160"/>
      <c r="Y1015" s="1160"/>
      <c r="Z1015" s="1160"/>
      <c r="AA1015" s="1160"/>
      <c r="AB1015" s="1160"/>
      <c r="AC1015" s="1160"/>
      <c r="AD1015" s="1160"/>
      <c r="AE1015" s="1160"/>
      <c r="AF1015" s="1160"/>
      <c r="AG1015" s="1160"/>
      <c r="AH1015" s="1160"/>
      <c r="AI1015" s="1160"/>
      <c r="AJ1015" s="1160"/>
      <c r="AK1015" s="1160"/>
      <c r="AL1015" s="1160"/>
    </row>
    <row r="1016" spans="1:38" ht="12.5" customHeight="1" thickTop="1">
      <c r="A1016" s="40"/>
      <c r="B1016" s="40"/>
      <c r="C1016" s="40"/>
      <c r="D1016" s="40"/>
      <c r="E1016" s="40"/>
      <c r="F1016" s="40"/>
      <c r="G1016" s="40"/>
      <c r="H1016" s="40"/>
      <c r="I1016" s="40"/>
      <c r="J1016" s="40"/>
      <c r="K1016" s="40"/>
      <c r="L1016" s="40"/>
      <c r="M1016" s="40"/>
      <c r="N1016" s="40"/>
      <c r="O1016" s="40"/>
      <c r="P1016" s="40"/>
      <c r="Q1016" s="16"/>
      <c r="R1016" s="16"/>
      <c r="S1016" s="16"/>
      <c r="T1016" s="16"/>
      <c r="U1016" s="16"/>
      <c r="V1016" s="16"/>
      <c r="W1016" s="16"/>
      <c r="X1016" s="16"/>
      <c r="Y1016" s="16"/>
      <c r="Z1016" s="16"/>
      <c r="AA1016" s="16"/>
      <c r="AB1016" s="16"/>
      <c r="AC1016" s="16"/>
      <c r="AD1016" s="16"/>
      <c r="AE1016" s="16"/>
      <c r="AF1016" s="16"/>
      <c r="AG1016" s="16"/>
      <c r="AH1016" s="16"/>
      <c r="AI1016" s="16"/>
      <c r="AJ1016" s="16"/>
      <c r="AK1016" s="16"/>
      <c r="AL1016" s="16"/>
    </row>
    <row r="1017" spans="1:38" ht="12.5" customHeight="1">
      <c r="A1017" s="69" t="s">
        <v>1497</v>
      </c>
      <c r="B1017" s="16"/>
      <c r="C1017" s="16"/>
      <c r="D1017" s="16"/>
      <c r="E1017" s="16"/>
      <c r="F1017" s="16"/>
      <c r="G1017" s="16"/>
      <c r="H1017" s="16"/>
      <c r="I1017" s="16"/>
      <c r="J1017" s="16"/>
      <c r="K1017" s="16"/>
      <c r="L1017" s="16"/>
      <c r="M1017" s="16"/>
      <c r="N1017" s="16"/>
      <c r="O1017" s="16"/>
      <c r="P1017" s="16"/>
      <c r="Q1017" s="16"/>
      <c r="R1017" s="16"/>
      <c r="S1017" s="16"/>
      <c r="T1017" s="16"/>
      <c r="U1017" s="16"/>
      <c r="V1017" s="16"/>
      <c r="W1017" s="16"/>
      <c r="X1017" s="16"/>
      <c r="Y1017" s="479"/>
      <c r="Z1017" s="479"/>
      <c r="AA1017" s="479"/>
      <c r="AB1017" s="479"/>
      <c r="AC1017" s="479"/>
      <c r="AD1017" s="479"/>
      <c r="AE1017" s="479"/>
      <c r="AF1017" s="479"/>
      <c r="AG1017" s="479"/>
      <c r="AH1017" s="479"/>
      <c r="AI1017" s="479"/>
      <c r="AJ1017" s="40"/>
      <c r="AK1017" s="40"/>
      <c r="AL1017" s="40"/>
    </row>
    <row r="1018" spans="1:38" ht="12.5" customHeight="1">
      <c r="A1018" s="198" t="s">
        <v>1498</v>
      </c>
      <c r="B1018" s="40"/>
      <c r="C1018" s="40"/>
      <c r="D1018" s="40"/>
      <c r="E1018" s="40"/>
      <c r="F1018" s="40"/>
      <c r="G1018" s="40"/>
      <c r="H1018" s="40"/>
      <c r="I1018" s="40"/>
      <c r="J1018" s="40"/>
      <c r="K1018" s="40"/>
      <c r="L1018" s="40"/>
      <c r="M1018" s="40"/>
      <c r="N1018" s="40"/>
      <c r="O1018" s="40"/>
      <c r="P1018" s="40"/>
      <c r="Q1018" s="16"/>
      <c r="R1018" s="16"/>
      <c r="S1018" s="16"/>
      <c r="T1018" s="16"/>
      <c r="U1018" s="16"/>
      <c r="V1018" s="16"/>
      <c r="W1018" s="16"/>
      <c r="X1018" s="16"/>
      <c r="Y1018" s="163"/>
      <c r="Z1018" s="163"/>
      <c r="AA1018" s="163"/>
      <c r="AB1018" s="163"/>
      <c r="AC1018" s="163"/>
      <c r="AD1018" s="163"/>
      <c r="AE1018" s="163"/>
      <c r="AF1018" s="163"/>
      <c r="AG1018" s="163"/>
      <c r="AH1018" s="163"/>
      <c r="AI1018" s="163"/>
      <c r="AJ1018" s="40"/>
      <c r="AK1018" s="40"/>
      <c r="AL1018" s="40"/>
    </row>
    <row r="1019" spans="1:38" ht="12.5" customHeight="1">
      <c r="A1019" s="1005" t="s">
        <v>299</v>
      </c>
      <c r="B1019" s="1005"/>
      <c r="C1019" s="10">
        <v>1</v>
      </c>
      <c r="D1019" s="905" t="s">
        <v>1499</v>
      </c>
      <c r="E1019" s="905"/>
      <c r="F1019" s="905"/>
      <c r="G1019" s="905"/>
      <c r="H1019" s="905"/>
      <c r="I1019" s="905"/>
      <c r="J1019" s="905"/>
      <c r="K1019" s="905"/>
      <c r="L1019" s="905"/>
      <c r="M1019" s="905"/>
      <c r="N1019" s="905"/>
      <c r="O1019" s="905"/>
      <c r="P1019" s="905"/>
      <c r="Q1019" s="905"/>
      <c r="R1019" s="905"/>
      <c r="S1019" s="905"/>
      <c r="T1019" s="905"/>
      <c r="U1019" s="905"/>
      <c r="V1019" s="905"/>
      <c r="W1019" s="905"/>
      <c r="X1019" s="905"/>
      <c r="Y1019" s="905"/>
      <c r="Z1019" s="905"/>
      <c r="AA1019" s="905"/>
      <c r="AB1019" s="905"/>
      <c r="AC1019" s="905"/>
      <c r="AD1019" s="905"/>
      <c r="AE1019" s="905"/>
      <c r="AF1019" s="905"/>
      <c r="AG1019" s="905"/>
      <c r="AH1019" s="905"/>
      <c r="AI1019" s="905"/>
      <c r="AJ1019" s="905"/>
      <c r="AK1019" s="905"/>
      <c r="AL1019" s="745"/>
    </row>
    <row r="1020" spans="1:38" ht="12.5" customHeight="1">
      <c r="A1020" s="161"/>
      <c r="B1020" s="161"/>
      <c r="C1020" s="10"/>
      <c r="D1020" s="905"/>
      <c r="E1020" s="905"/>
      <c r="F1020" s="905"/>
      <c r="G1020" s="905"/>
      <c r="H1020" s="905"/>
      <c r="I1020" s="905"/>
      <c r="J1020" s="905"/>
      <c r="K1020" s="905"/>
      <c r="L1020" s="905"/>
      <c r="M1020" s="905"/>
      <c r="N1020" s="905"/>
      <c r="O1020" s="905"/>
      <c r="P1020" s="905"/>
      <c r="Q1020" s="905"/>
      <c r="R1020" s="905"/>
      <c r="S1020" s="905"/>
      <c r="T1020" s="905"/>
      <c r="U1020" s="905"/>
      <c r="V1020" s="905"/>
      <c r="W1020" s="905"/>
      <c r="X1020" s="905"/>
      <c r="Y1020" s="905"/>
      <c r="Z1020" s="905"/>
      <c r="AA1020" s="905"/>
      <c r="AB1020" s="905"/>
      <c r="AC1020" s="905"/>
      <c r="AD1020" s="905"/>
      <c r="AE1020" s="905"/>
      <c r="AF1020" s="905"/>
      <c r="AG1020" s="905"/>
      <c r="AH1020" s="905"/>
      <c r="AI1020" s="905"/>
      <c r="AJ1020" s="905"/>
      <c r="AK1020" s="905"/>
      <c r="AL1020" s="745"/>
    </row>
    <row r="1021" spans="1:38" ht="12.5" customHeight="1">
      <c r="A1021" s="161"/>
      <c r="B1021" s="161"/>
      <c r="C1021" s="10"/>
      <c r="D1021" s="905"/>
      <c r="E1021" s="905"/>
      <c r="F1021" s="905"/>
      <c r="G1021" s="905"/>
      <c r="H1021" s="905"/>
      <c r="I1021" s="905"/>
      <c r="J1021" s="905"/>
      <c r="K1021" s="905"/>
      <c r="L1021" s="905"/>
      <c r="M1021" s="905"/>
      <c r="N1021" s="905"/>
      <c r="O1021" s="905"/>
      <c r="P1021" s="905"/>
      <c r="Q1021" s="905"/>
      <c r="R1021" s="905"/>
      <c r="S1021" s="905"/>
      <c r="T1021" s="905"/>
      <c r="U1021" s="905"/>
      <c r="V1021" s="905"/>
      <c r="W1021" s="905"/>
      <c r="X1021" s="905"/>
      <c r="Y1021" s="905"/>
      <c r="Z1021" s="905"/>
      <c r="AA1021" s="905"/>
      <c r="AB1021" s="905"/>
      <c r="AC1021" s="905"/>
      <c r="AD1021" s="905"/>
      <c r="AE1021" s="905"/>
      <c r="AF1021" s="905"/>
      <c r="AG1021" s="905"/>
      <c r="AH1021" s="905"/>
      <c r="AI1021" s="905"/>
      <c r="AJ1021" s="905"/>
      <c r="AK1021" s="905"/>
      <c r="AL1021" s="724"/>
    </row>
    <row r="1022" spans="1:38" ht="12.5" customHeight="1">
      <c r="A1022" s="161"/>
      <c r="B1022" s="161"/>
      <c r="C1022" s="10"/>
      <c r="D1022" s="905"/>
      <c r="E1022" s="905"/>
      <c r="F1022" s="905"/>
      <c r="G1022" s="905"/>
      <c r="H1022" s="905"/>
      <c r="I1022" s="905"/>
      <c r="J1022" s="905"/>
      <c r="K1022" s="905"/>
      <c r="L1022" s="905"/>
      <c r="M1022" s="905"/>
      <c r="N1022" s="905"/>
      <c r="O1022" s="905"/>
      <c r="P1022" s="905"/>
      <c r="Q1022" s="905"/>
      <c r="R1022" s="905"/>
      <c r="S1022" s="905"/>
      <c r="T1022" s="905"/>
      <c r="U1022" s="905"/>
      <c r="V1022" s="905"/>
      <c r="W1022" s="905"/>
      <c r="X1022" s="905"/>
      <c r="Y1022" s="905"/>
      <c r="Z1022" s="905"/>
      <c r="AA1022" s="905"/>
      <c r="AB1022" s="905"/>
      <c r="AC1022" s="905"/>
      <c r="AD1022" s="905"/>
      <c r="AE1022" s="905"/>
      <c r="AF1022" s="905"/>
      <c r="AG1022" s="905"/>
      <c r="AH1022" s="905"/>
      <c r="AI1022" s="905"/>
      <c r="AJ1022" s="905"/>
      <c r="AK1022" s="905"/>
      <c r="AL1022" s="724"/>
    </row>
    <row r="1023" spans="1:38" ht="12.5" customHeight="1">
      <c r="A1023" s="161"/>
      <c r="B1023" s="161"/>
      <c r="C1023" s="10"/>
      <c r="D1023" s="905"/>
      <c r="E1023" s="905"/>
      <c r="F1023" s="905"/>
      <c r="G1023" s="905"/>
      <c r="H1023" s="905"/>
      <c r="I1023" s="905"/>
      <c r="J1023" s="905"/>
      <c r="K1023" s="905"/>
      <c r="L1023" s="905"/>
      <c r="M1023" s="905"/>
      <c r="N1023" s="905"/>
      <c r="O1023" s="905"/>
      <c r="P1023" s="905"/>
      <c r="Q1023" s="905"/>
      <c r="R1023" s="905"/>
      <c r="S1023" s="905"/>
      <c r="T1023" s="905"/>
      <c r="U1023" s="905"/>
      <c r="V1023" s="905"/>
      <c r="W1023" s="905"/>
      <c r="X1023" s="905"/>
      <c r="Y1023" s="905"/>
      <c r="Z1023" s="905"/>
      <c r="AA1023" s="905"/>
      <c r="AB1023" s="905"/>
      <c r="AC1023" s="905"/>
      <c r="AD1023" s="905"/>
      <c r="AE1023" s="905"/>
      <c r="AF1023" s="905"/>
      <c r="AG1023" s="905"/>
      <c r="AH1023" s="905"/>
      <c r="AI1023" s="905"/>
      <c r="AJ1023" s="905"/>
      <c r="AK1023" s="905"/>
      <c r="AL1023" s="724"/>
    </row>
    <row r="1024" spans="1:38" ht="12.5" customHeight="1">
      <c r="A1024" s="27"/>
      <c r="B1024" s="49"/>
      <c r="C1024" s="10"/>
      <c r="D1024" s="905"/>
      <c r="E1024" s="905"/>
      <c r="F1024" s="905"/>
      <c r="G1024" s="905"/>
      <c r="H1024" s="905"/>
      <c r="I1024" s="905"/>
      <c r="J1024" s="905"/>
      <c r="K1024" s="905"/>
      <c r="L1024" s="905"/>
      <c r="M1024" s="905"/>
      <c r="N1024" s="905"/>
      <c r="O1024" s="905"/>
      <c r="P1024" s="905"/>
      <c r="Q1024" s="905"/>
      <c r="R1024" s="905"/>
      <c r="S1024" s="905"/>
      <c r="T1024" s="905"/>
      <c r="U1024" s="905"/>
      <c r="V1024" s="905"/>
      <c r="W1024" s="905"/>
      <c r="X1024" s="905"/>
      <c r="Y1024" s="905"/>
      <c r="Z1024" s="905"/>
      <c r="AA1024" s="905"/>
      <c r="AB1024" s="905"/>
      <c r="AC1024" s="905"/>
      <c r="AD1024" s="905"/>
      <c r="AE1024" s="905"/>
      <c r="AF1024" s="905"/>
      <c r="AG1024" s="905"/>
      <c r="AH1024" s="905"/>
      <c r="AI1024" s="905"/>
      <c r="AJ1024" s="905"/>
      <c r="AK1024" s="905"/>
      <c r="AL1024" s="724"/>
    </row>
    <row r="1025" spans="1:38" ht="12.5" customHeight="1">
      <c r="A1025" s="1005" t="s">
        <v>299</v>
      </c>
      <c r="B1025" s="1005"/>
      <c r="C1025" s="10">
        <v>2</v>
      </c>
      <c r="D1025" s="905" t="s">
        <v>1500</v>
      </c>
      <c r="E1025" s="905"/>
      <c r="F1025" s="905"/>
      <c r="G1025" s="905"/>
      <c r="H1025" s="905"/>
      <c r="I1025" s="905"/>
      <c r="J1025" s="905"/>
      <c r="K1025" s="905"/>
      <c r="L1025" s="905"/>
      <c r="M1025" s="905"/>
      <c r="N1025" s="905"/>
      <c r="O1025" s="905"/>
      <c r="P1025" s="905"/>
      <c r="Q1025" s="905"/>
      <c r="R1025" s="905"/>
      <c r="S1025" s="905"/>
      <c r="T1025" s="905"/>
      <c r="U1025" s="905"/>
      <c r="V1025" s="905"/>
      <c r="W1025" s="905"/>
      <c r="X1025" s="905"/>
      <c r="Y1025" s="905"/>
      <c r="Z1025" s="905"/>
      <c r="AA1025" s="905"/>
      <c r="AB1025" s="905"/>
      <c r="AC1025" s="905"/>
      <c r="AD1025" s="905"/>
      <c r="AE1025" s="905"/>
      <c r="AF1025" s="905"/>
      <c r="AG1025" s="905"/>
      <c r="AH1025" s="905"/>
      <c r="AI1025" s="905"/>
      <c r="AJ1025" s="905"/>
      <c r="AK1025" s="905"/>
      <c r="AL1025" s="724"/>
    </row>
    <row r="1026" spans="1:38" ht="12.5" customHeight="1">
      <c r="A1026" s="161"/>
      <c r="B1026" s="161"/>
      <c r="C1026" s="10"/>
      <c r="D1026" s="905"/>
      <c r="E1026" s="905"/>
      <c r="F1026" s="905"/>
      <c r="G1026" s="905"/>
      <c r="H1026" s="905"/>
      <c r="I1026" s="905"/>
      <c r="J1026" s="905"/>
      <c r="K1026" s="905"/>
      <c r="L1026" s="905"/>
      <c r="M1026" s="905"/>
      <c r="N1026" s="905"/>
      <c r="O1026" s="905"/>
      <c r="P1026" s="905"/>
      <c r="Q1026" s="905"/>
      <c r="R1026" s="905"/>
      <c r="S1026" s="905"/>
      <c r="T1026" s="905"/>
      <c r="U1026" s="905"/>
      <c r="V1026" s="905"/>
      <c r="W1026" s="905"/>
      <c r="X1026" s="905"/>
      <c r="Y1026" s="905"/>
      <c r="Z1026" s="905"/>
      <c r="AA1026" s="905"/>
      <c r="AB1026" s="905"/>
      <c r="AC1026" s="905"/>
      <c r="AD1026" s="905"/>
      <c r="AE1026" s="905"/>
      <c r="AF1026" s="905"/>
      <c r="AG1026" s="905"/>
      <c r="AH1026" s="905"/>
      <c r="AI1026" s="905"/>
      <c r="AJ1026" s="905"/>
      <c r="AK1026" s="905"/>
      <c r="AL1026" s="724"/>
    </row>
    <row r="1027" spans="1:38" ht="12.5" customHeight="1">
      <c r="A1027" s="161"/>
      <c r="B1027" s="161"/>
      <c r="C1027" s="10"/>
      <c r="D1027" s="905"/>
      <c r="E1027" s="905"/>
      <c r="F1027" s="905"/>
      <c r="G1027" s="905"/>
      <c r="H1027" s="905"/>
      <c r="I1027" s="905"/>
      <c r="J1027" s="905"/>
      <c r="K1027" s="905"/>
      <c r="L1027" s="905"/>
      <c r="M1027" s="905"/>
      <c r="N1027" s="905"/>
      <c r="O1027" s="905"/>
      <c r="P1027" s="905"/>
      <c r="Q1027" s="905"/>
      <c r="R1027" s="905"/>
      <c r="S1027" s="905"/>
      <c r="T1027" s="905"/>
      <c r="U1027" s="905"/>
      <c r="V1027" s="905"/>
      <c r="W1027" s="905"/>
      <c r="X1027" s="905"/>
      <c r="Y1027" s="905"/>
      <c r="Z1027" s="905"/>
      <c r="AA1027" s="905"/>
      <c r="AB1027" s="905"/>
      <c r="AC1027" s="905"/>
      <c r="AD1027" s="905"/>
      <c r="AE1027" s="905"/>
      <c r="AF1027" s="905"/>
      <c r="AG1027" s="905"/>
      <c r="AH1027" s="905"/>
      <c r="AI1027" s="905"/>
      <c r="AJ1027" s="905"/>
      <c r="AK1027" s="905"/>
      <c r="AL1027" s="724"/>
    </row>
    <row r="1028" spans="1:38" ht="12.5" customHeight="1">
      <c r="A1028" s="161"/>
      <c r="B1028" s="161"/>
      <c r="C1028" s="10"/>
      <c r="D1028" s="905"/>
      <c r="E1028" s="905"/>
      <c r="F1028" s="905"/>
      <c r="G1028" s="905"/>
      <c r="H1028" s="905"/>
      <c r="I1028" s="905"/>
      <c r="J1028" s="905"/>
      <c r="K1028" s="905"/>
      <c r="L1028" s="905"/>
      <c r="M1028" s="905"/>
      <c r="N1028" s="905"/>
      <c r="O1028" s="905"/>
      <c r="P1028" s="905"/>
      <c r="Q1028" s="905"/>
      <c r="R1028" s="905"/>
      <c r="S1028" s="905"/>
      <c r="T1028" s="905"/>
      <c r="U1028" s="905"/>
      <c r="V1028" s="905"/>
      <c r="W1028" s="905"/>
      <c r="X1028" s="905"/>
      <c r="Y1028" s="905"/>
      <c r="Z1028" s="905"/>
      <c r="AA1028" s="905"/>
      <c r="AB1028" s="905"/>
      <c r="AC1028" s="905"/>
      <c r="AD1028" s="905"/>
      <c r="AE1028" s="905"/>
      <c r="AF1028" s="905"/>
      <c r="AG1028" s="905"/>
      <c r="AH1028" s="905"/>
      <c r="AI1028" s="905"/>
      <c r="AJ1028" s="905"/>
      <c r="AK1028" s="905"/>
      <c r="AL1028" s="724"/>
    </row>
    <row r="1029" spans="1:38" ht="12.5" customHeight="1">
      <c r="A1029" s="161"/>
      <c r="B1029" s="161"/>
      <c r="C1029" s="10"/>
      <c r="D1029" s="905"/>
      <c r="E1029" s="905"/>
      <c r="F1029" s="905"/>
      <c r="G1029" s="905"/>
      <c r="H1029" s="905"/>
      <c r="I1029" s="905"/>
      <c r="J1029" s="905"/>
      <c r="K1029" s="905"/>
      <c r="L1029" s="905"/>
      <c r="M1029" s="905"/>
      <c r="N1029" s="905"/>
      <c r="O1029" s="905"/>
      <c r="P1029" s="905"/>
      <c r="Q1029" s="905"/>
      <c r="R1029" s="905"/>
      <c r="S1029" s="905"/>
      <c r="T1029" s="905"/>
      <c r="U1029" s="905"/>
      <c r="V1029" s="905"/>
      <c r="W1029" s="905"/>
      <c r="X1029" s="905"/>
      <c r="Y1029" s="905"/>
      <c r="Z1029" s="905"/>
      <c r="AA1029" s="905"/>
      <c r="AB1029" s="905"/>
      <c r="AC1029" s="905"/>
      <c r="AD1029" s="905"/>
      <c r="AE1029" s="905"/>
      <c r="AF1029" s="905"/>
      <c r="AG1029" s="905"/>
      <c r="AH1029" s="905"/>
      <c r="AI1029" s="905"/>
      <c r="AJ1029" s="905"/>
      <c r="AK1029" s="905"/>
      <c r="AL1029" s="724"/>
    </row>
    <row r="1030" spans="1:38" ht="12.5" customHeight="1">
      <c r="A1030" s="161"/>
      <c r="B1030" s="161"/>
      <c r="C1030" s="10"/>
      <c r="D1030" s="905"/>
      <c r="E1030" s="905"/>
      <c r="F1030" s="905"/>
      <c r="G1030" s="905"/>
      <c r="H1030" s="905"/>
      <c r="I1030" s="905"/>
      <c r="J1030" s="905"/>
      <c r="K1030" s="905"/>
      <c r="L1030" s="905"/>
      <c r="M1030" s="905"/>
      <c r="N1030" s="905"/>
      <c r="O1030" s="905"/>
      <c r="P1030" s="905"/>
      <c r="Q1030" s="905"/>
      <c r="R1030" s="905"/>
      <c r="S1030" s="905"/>
      <c r="T1030" s="905"/>
      <c r="U1030" s="905"/>
      <c r="V1030" s="905"/>
      <c r="W1030" s="905"/>
      <c r="X1030" s="905"/>
      <c r="Y1030" s="905"/>
      <c r="Z1030" s="905"/>
      <c r="AA1030" s="905"/>
      <c r="AB1030" s="905"/>
      <c r="AC1030" s="905"/>
      <c r="AD1030" s="905"/>
      <c r="AE1030" s="905"/>
      <c r="AF1030" s="905"/>
      <c r="AG1030" s="905"/>
      <c r="AH1030" s="905"/>
      <c r="AI1030" s="905"/>
      <c r="AJ1030" s="905"/>
      <c r="AK1030" s="905"/>
      <c r="AL1030" s="479"/>
    </row>
    <row r="1031" spans="1:38" ht="12.5" customHeight="1">
      <c r="A1031" s="1005" t="s">
        <v>299</v>
      </c>
      <c r="B1031" s="1005"/>
      <c r="C1031" s="10">
        <v>3</v>
      </c>
      <c r="D1031" s="905" t="s">
        <v>1501</v>
      </c>
      <c r="E1031" s="905"/>
      <c r="F1031" s="905"/>
      <c r="G1031" s="905"/>
      <c r="H1031" s="905"/>
      <c r="I1031" s="905"/>
      <c r="J1031" s="905"/>
      <c r="K1031" s="905"/>
      <c r="L1031" s="905"/>
      <c r="M1031" s="905"/>
      <c r="N1031" s="905"/>
      <c r="O1031" s="905"/>
      <c r="P1031" s="905"/>
      <c r="Q1031" s="905"/>
      <c r="R1031" s="905"/>
      <c r="S1031" s="905"/>
      <c r="T1031" s="905"/>
      <c r="U1031" s="905"/>
      <c r="V1031" s="905"/>
      <c r="W1031" s="905"/>
      <c r="X1031" s="905"/>
      <c r="Y1031" s="905"/>
      <c r="Z1031" s="905"/>
      <c r="AA1031" s="905"/>
      <c r="AB1031" s="905"/>
      <c r="AC1031" s="905"/>
      <c r="AD1031" s="905"/>
      <c r="AE1031" s="905"/>
      <c r="AF1031" s="905"/>
      <c r="AG1031" s="905"/>
      <c r="AH1031" s="905"/>
      <c r="AI1031" s="905"/>
      <c r="AJ1031" s="905"/>
      <c r="AK1031" s="905"/>
      <c r="AL1031" s="479"/>
    </row>
    <row r="1032" spans="1:38" s="479" customFormat="1" ht="12.5" customHeight="1">
      <c r="A1032" s="163"/>
      <c r="B1032" s="163"/>
      <c r="C1032" s="10"/>
      <c r="D1032" s="905"/>
      <c r="E1032" s="905"/>
      <c r="F1032" s="905"/>
      <c r="G1032" s="905"/>
      <c r="H1032" s="905"/>
      <c r="I1032" s="905"/>
      <c r="J1032" s="905"/>
      <c r="K1032" s="905"/>
      <c r="L1032" s="905"/>
      <c r="M1032" s="905"/>
      <c r="N1032" s="905"/>
      <c r="O1032" s="905"/>
      <c r="P1032" s="905"/>
      <c r="Q1032" s="905"/>
      <c r="R1032" s="905"/>
      <c r="S1032" s="905"/>
      <c r="T1032" s="905"/>
      <c r="U1032" s="905"/>
      <c r="V1032" s="905"/>
      <c r="W1032" s="905"/>
      <c r="X1032" s="905"/>
      <c r="Y1032" s="905"/>
      <c r="Z1032" s="905"/>
      <c r="AA1032" s="905"/>
      <c r="AB1032" s="905"/>
      <c r="AC1032" s="905"/>
      <c r="AD1032" s="905"/>
      <c r="AE1032" s="905"/>
      <c r="AF1032" s="905"/>
      <c r="AG1032" s="905"/>
      <c r="AH1032" s="905"/>
      <c r="AI1032" s="905"/>
      <c r="AJ1032" s="905"/>
      <c r="AK1032" s="905"/>
    </row>
    <row r="1033" spans="1:38" ht="12.5" customHeight="1">
      <c r="A1033" s="163"/>
      <c r="B1033" s="163"/>
      <c r="C1033" s="10"/>
      <c r="D1033" s="905"/>
      <c r="E1033" s="905"/>
      <c r="F1033" s="905"/>
      <c r="G1033" s="905"/>
      <c r="H1033" s="905"/>
      <c r="I1033" s="905"/>
      <c r="J1033" s="905"/>
      <c r="K1033" s="905"/>
      <c r="L1033" s="905"/>
      <c r="M1033" s="905"/>
      <c r="N1033" s="905"/>
      <c r="O1033" s="905"/>
      <c r="P1033" s="905"/>
      <c r="Q1033" s="905"/>
      <c r="R1033" s="905"/>
      <c r="S1033" s="905"/>
      <c r="T1033" s="905"/>
      <c r="U1033" s="905"/>
      <c r="V1033" s="905"/>
      <c r="W1033" s="905"/>
      <c r="X1033" s="905"/>
      <c r="Y1033" s="905"/>
      <c r="Z1033" s="905"/>
      <c r="AA1033" s="905"/>
      <c r="AB1033" s="905"/>
      <c r="AC1033" s="905"/>
      <c r="AD1033" s="905"/>
      <c r="AE1033" s="905"/>
      <c r="AF1033" s="905"/>
      <c r="AG1033" s="905"/>
      <c r="AH1033" s="905"/>
      <c r="AI1033" s="905"/>
      <c r="AJ1033" s="905"/>
      <c r="AK1033" s="905"/>
      <c r="AL1033" s="479"/>
    </row>
    <row r="1034" spans="1:38" ht="12.5" customHeight="1">
      <c r="A1034" s="173"/>
      <c r="B1034" s="49"/>
      <c r="C1034" s="10"/>
      <c r="D1034" s="905"/>
      <c r="E1034" s="905"/>
      <c r="F1034" s="905"/>
      <c r="G1034" s="905"/>
      <c r="H1034" s="905"/>
      <c r="I1034" s="905"/>
      <c r="J1034" s="905"/>
      <c r="K1034" s="905"/>
      <c r="L1034" s="905"/>
      <c r="M1034" s="905"/>
      <c r="N1034" s="905"/>
      <c r="O1034" s="905"/>
      <c r="P1034" s="905"/>
      <c r="Q1034" s="905"/>
      <c r="R1034" s="905"/>
      <c r="S1034" s="905"/>
      <c r="T1034" s="905"/>
      <c r="U1034" s="905"/>
      <c r="V1034" s="905"/>
      <c r="W1034" s="905"/>
      <c r="X1034" s="905"/>
      <c r="Y1034" s="905"/>
      <c r="Z1034" s="905"/>
      <c r="AA1034" s="905"/>
      <c r="AB1034" s="905"/>
      <c r="AC1034" s="905"/>
      <c r="AD1034" s="905"/>
      <c r="AE1034" s="905"/>
      <c r="AF1034" s="905"/>
      <c r="AG1034" s="905"/>
      <c r="AH1034" s="905"/>
      <c r="AI1034" s="905"/>
      <c r="AJ1034" s="905"/>
      <c r="AK1034" s="905"/>
      <c r="AL1034" s="479"/>
    </row>
    <row r="1035" spans="1:38" ht="12.5" customHeight="1">
      <c r="A1035" s="173"/>
      <c r="B1035" s="49"/>
      <c r="C1035" s="10"/>
      <c r="D1035" s="905"/>
      <c r="E1035" s="905"/>
      <c r="F1035" s="905"/>
      <c r="G1035" s="905"/>
      <c r="H1035" s="905"/>
      <c r="I1035" s="905"/>
      <c r="J1035" s="905"/>
      <c r="K1035" s="905"/>
      <c r="L1035" s="905"/>
      <c r="M1035" s="905"/>
      <c r="N1035" s="905"/>
      <c r="O1035" s="905"/>
      <c r="P1035" s="905"/>
      <c r="Q1035" s="905"/>
      <c r="R1035" s="905"/>
      <c r="S1035" s="905"/>
      <c r="T1035" s="905"/>
      <c r="U1035" s="905"/>
      <c r="V1035" s="905"/>
      <c r="W1035" s="905"/>
      <c r="X1035" s="905"/>
      <c r="Y1035" s="905"/>
      <c r="Z1035" s="905"/>
      <c r="AA1035" s="905"/>
      <c r="AB1035" s="905"/>
      <c r="AC1035" s="905"/>
      <c r="AD1035" s="905"/>
      <c r="AE1035" s="905"/>
      <c r="AF1035" s="905"/>
      <c r="AG1035" s="905"/>
      <c r="AH1035" s="905"/>
      <c r="AI1035" s="905"/>
      <c r="AJ1035" s="905"/>
      <c r="AK1035" s="905"/>
      <c r="AL1035" s="479"/>
    </row>
    <row r="1036" spans="1:38" ht="12.5" customHeight="1">
      <c r="A1036" s="173"/>
      <c r="B1036" s="49"/>
      <c r="C1036" s="10"/>
      <c r="D1036" s="905"/>
      <c r="E1036" s="905"/>
      <c r="F1036" s="905"/>
      <c r="G1036" s="905"/>
      <c r="H1036" s="905"/>
      <c r="I1036" s="905"/>
      <c r="J1036" s="905"/>
      <c r="K1036" s="905"/>
      <c r="L1036" s="905"/>
      <c r="M1036" s="905"/>
      <c r="N1036" s="905"/>
      <c r="O1036" s="905"/>
      <c r="P1036" s="905"/>
      <c r="Q1036" s="905"/>
      <c r="R1036" s="905"/>
      <c r="S1036" s="905"/>
      <c r="T1036" s="905"/>
      <c r="U1036" s="905"/>
      <c r="V1036" s="905"/>
      <c r="W1036" s="905"/>
      <c r="X1036" s="905"/>
      <c r="Y1036" s="905"/>
      <c r="Z1036" s="905"/>
      <c r="AA1036" s="905"/>
      <c r="AB1036" s="905"/>
      <c r="AC1036" s="905"/>
      <c r="AD1036" s="905"/>
      <c r="AE1036" s="905"/>
      <c r="AF1036" s="905"/>
      <c r="AG1036" s="905"/>
      <c r="AH1036" s="905"/>
      <c r="AI1036" s="905"/>
      <c r="AJ1036" s="905"/>
      <c r="AK1036" s="905"/>
      <c r="AL1036" s="479"/>
    </row>
    <row r="1037" spans="1:38" ht="12.5" customHeight="1">
      <c r="A1037" s="173"/>
      <c r="B1037" s="49"/>
      <c r="C1037" s="10"/>
      <c r="D1037" s="905"/>
      <c r="E1037" s="905"/>
      <c r="F1037" s="905"/>
      <c r="G1037" s="905"/>
      <c r="H1037" s="905"/>
      <c r="I1037" s="905"/>
      <c r="J1037" s="905"/>
      <c r="K1037" s="905"/>
      <c r="L1037" s="905"/>
      <c r="M1037" s="905"/>
      <c r="N1037" s="905"/>
      <c r="O1037" s="905"/>
      <c r="P1037" s="905"/>
      <c r="Q1037" s="905"/>
      <c r="R1037" s="905"/>
      <c r="S1037" s="905"/>
      <c r="T1037" s="905"/>
      <c r="U1037" s="905"/>
      <c r="V1037" s="905"/>
      <c r="W1037" s="905"/>
      <c r="X1037" s="905"/>
      <c r="Y1037" s="905"/>
      <c r="Z1037" s="905"/>
      <c r="AA1037" s="905"/>
      <c r="AB1037" s="905"/>
      <c r="AC1037" s="905"/>
      <c r="AD1037" s="905"/>
      <c r="AE1037" s="905"/>
      <c r="AF1037" s="905"/>
      <c r="AG1037" s="905"/>
      <c r="AH1037" s="905"/>
      <c r="AI1037" s="905"/>
      <c r="AJ1037" s="905"/>
      <c r="AK1037" s="905"/>
      <c r="AL1037" s="479"/>
    </row>
    <row r="1038" spans="1:38" ht="12.5" customHeight="1">
      <c r="A1038" s="1005" t="s">
        <v>299</v>
      </c>
      <c r="B1038" s="1005"/>
      <c r="C1038" s="10">
        <v>4</v>
      </c>
      <c r="D1038" s="905" t="s">
        <v>1502</v>
      </c>
      <c r="E1038" s="905"/>
      <c r="F1038" s="905"/>
      <c r="G1038" s="905"/>
      <c r="H1038" s="905"/>
      <c r="I1038" s="905"/>
      <c r="J1038" s="905"/>
      <c r="K1038" s="905"/>
      <c r="L1038" s="905"/>
      <c r="M1038" s="905"/>
      <c r="N1038" s="905"/>
      <c r="O1038" s="905"/>
      <c r="P1038" s="905"/>
      <c r="Q1038" s="905"/>
      <c r="R1038" s="905"/>
      <c r="S1038" s="905"/>
      <c r="T1038" s="905"/>
      <c r="U1038" s="905"/>
      <c r="V1038" s="905"/>
      <c r="W1038" s="905"/>
      <c r="X1038" s="905"/>
      <c r="Y1038" s="905"/>
      <c r="Z1038" s="905"/>
      <c r="AA1038" s="905"/>
      <c r="AB1038" s="905"/>
      <c r="AC1038" s="905"/>
      <c r="AD1038" s="905"/>
      <c r="AE1038" s="905"/>
      <c r="AF1038" s="905"/>
      <c r="AG1038" s="905"/>
      <c r="AH1038" s="905"/>
      <c r="AI1038" s="905"/>
      <c r="AJ1038" s="905"/>
      <c r="AK1038" s="905"/>
      <c r="AL1038" s="479"/>
    </row>
    <row r="1039" spans="1:38" s="464" customFormat="1" ht="12.5" customHeight="1">
      <c r="A1039" s="161"/>
      <c r="B1039" s="161"/>
      <c r="C1039" s="10"/>
      <c r="D1039" s="905"/>
      <c r="E1039" s="905"/>
      <c r="F1039" s="905"/>
      <c r="G1039" s="905"/>
      <c r="H1039" s="905"/>
      <c r="I1039" s="905"/>
      <c r="J1039" s="905"/>
      <c r="K1039" s="905"/>
      <c r="L1039" s="905"/>
      <c r="M1039" s="905"/>
      <c r="N1039" s="905"/>
      <c r="O1039" s="905"/>
      <c r="P1039" s="905"/>
      <c r="Q1039" s="905"/>
      <c r="R1039" s="905"/>
      <c r="S1039" s="905"/>
      <c r="T1039" s="905"/>
      <c r="U1039" s="905"/>
      <c r="V1039" s="905"/>
      <c r="W1039" s="905"/>
      <c r="X1039" s="905"/>
      <c r="Y1039" s="905"/>
      <c r="Z1039" s="905"/>
      <c r="AA1039" s="905"/>
      <c r="AB1039" s="905"/>
      <c r="AC1039" s="905"/>
      <c r="AD1039" s="905"/>
      <c r="AE1039" s="905"/>
      <c r="AF1039" s="905"/>
      <c r="AG1039" s="905"/>
      <c r="AH1039" s="905"/>
      <c r="AI1039" s="905"/>
      <c r="AJ1039" s="905"/>
      <c r="AK1039" s="905"/>
      <c r="AL1039" s="479"/>
    </row>
    <row r="1040" spans="1:38" ht="12.5" customHeight="1">
      <c r="A1040" s="173"/>
      <c r="B1040" s="49"/>
      <c r="C1040" s="10"/>
      <c r="D1040" s="905"/>
      <c r="E1040" s="905"/>
      <c r="F1040" s="905"/>
      <c r="G1040" s="905"/>
      <c r="H1040" s="905"/>
      <c r="I1040" s="905"/>
      <c r="J1040" s="905"/>
      <c r="K1040" s="905"/>
      <c r="L1040" s="905"/>
      <c r="M1040" s="905"/>
      <c r="N1040" s="905"/>
      <c r="O1040" s="905"/>
      <c r="P1040" s="905"/>
      <c r="Q1040" s="905"/>
      <c r="R1040" s="905"/>
      <c r="S1040" s="905"/>
      <c r="T1040" s="905"/>
      <c r="U1040" s="905"/>
      <c r="V1040" s="905"/>
      <c r="W1040" s="905"/>
      <c r="X1040" s="905"/>
      <c r="Y1040" s="905"/>
      <c r="Z1040" s="905"/>
      <c r="AA1040" s="905"/>
      <c r="AB1040" s="905"/>
      <c r="AC1040" s="905"/>
      <c r="AD1040" s="905"/>
      <c r="AE1040" s="905"/>
      <c r="AF1040" s="905"/>
      <c r="AG1040" s="905"/>
      <c r="AH1040" s="905"/>
      <c r="AI1040" s="905"/>
      <c r="AJ1040" s="905"/>
      <c r="AK1040" s="905"/>
      <c r="AL1040" s="479"/>
    </row>
    <row r="1041" spans="1:38" ht="12.5" customHeight="1">
      <c r="A1041" s="1005" t="s">
        <v>299</v>
      </c>
      <c r="B1041" s="1005"/>
      <c r="C1041" s="10">
        <v>5</v>
      </c>
      <c r="D1041" s="905" t="s">
        <v>1503</v>
      </c>
      <c r="E1041" s="905"/>
      <c r="F1041" s="905"/>
      <c r="G1041" s="905"/>
      <c r="H1041" s="905"/>
      <c r="I1041" s="905"/>
      <c r="J1041" s="905"/>
      <c r="K1041" s="905"/>
      <c r="L1041" s="905"/>
      <c r="M1041" s="905"/>
      <c r="N1041" s="905"/>
      <c r="O1041" s="905"/>
      <c r="P1041" s="905"/>
      <c r="Q1041" s="905"/>
      <c r="R1041" s="905"/>
      <c r="S1041" s="905"/>
      <c r="T1041" s="905"/>
      <c r="U1041" s="905"/>
      <c r="V1041" s="905"/>
      <c r="W1041" s="905"/>
      <c r="X1041" s="905"/>
      <c r="Y1041" s="905"/>
      <c r="Z1041" s="905"/>
      <c r="AA1041" s="905"/>
      <c r="AB1041" s="905"/>
      <c r="AC1041" s="905"/>
      <c r="AD1041" s="905"/>
      <c r="AE1041" s="905"/>
      <c r="AF1041" s="905"/>
      <c r="AG1041" s="905"/>
      <c r="AH1041" s="905"/>
      <c r="AI1041" s="905"/>
      <c r="AJ1041" s="905"/>
      <c r="AK1041" s="905"/>
      <c r="AL1041" s="479"/>
    </row>
    <row r="1042" spans="1:38" ht="12.5" customHeight="1">
      <c r="A1042" s="161"/>
      <c r="B1042" s="161"/>
      <c r="C1042" s="10"/>
      <c r="D1042" s="905"/>
      <c r="E1042" s="905"/>
      <c r="F1042" s="905"/>
      <c r="G1042" s="905"/>
      <c r="H1042" s="905"/>
      <c r="I1042" s="905"/>
      <c r="J1042" s="905"/>
      <c r="K1042" s="905"/>
      <c r="L1042" s="905"/>
      <c r="M1042" s="905"/>
      <c r="N1042" s="905"/>
      <c r="O1042" s="905"/>
      <c r="P1042" s="905"/>
      <c r="Q1042" s="905"/>
      <c r="R1042" s="905"/>
      <c r="S1042" s="905"/>
      <c r="T1042" s="905"/>
      <c r="U1042" s="905"/>
      <c r="V1042" s="905"/>
      <c r="W1042" s="905"/>
      <c r="X1042" s="905"/>
      <c r="Y1042" s="905"/>
      <c r="Z1042" s="905"/>
      <c r="AA1042" s="905"/>
      <c r="AB1042" s="905"/>
      <c r="AC1042" s="905"/>
      <c r="AD1042" s="905"/>
      <c r="AE1042" s="905"/>
      <c r="AF1042" s="905"/>
      <c r="AG1042" s="905"/>
      <c r="AH1042" s="905"/>
      <c r="AI1042" s="905"/>
      <c r="AJ1042" s="905"/>
      <c r="AK1042" s="905"/>
      <c r="AL1042" s="479"/>
    </row>
    <row r="1043" spans="1:38" ht="12.5" customHeight="1">
      <c r="A1043" s="161"/>
      <c r="B1043" s="161"/>
      <c r="C1043" s="10"/>
      <c r="D1043" s="905"/>
      <c r="E1043" s="905"/>
      <c r="F1043" s="905"/>
      <c r="G1043" s="905"/>
      <c r="H1043" s="905"/>
      <c r="I1043" s="905"/>
      <c r="J1043" s="905"/>
      <c r="K1043" s="905"/>
      <c r="L1043" s="905"/>
      <c r="M1043" s="905"/>
      <c r="N1043" s="905"/>
      <c r="O1043" s="905"/>
      <c r="P1043" s="905"/>
      <c r="Q1043" s="905"/>
      <c r="R1043" s="905"/>
      <c r="S1043" s="905"/>
      <c r="T1043" s="905"/>
      <c r="U1043" s="905"/>
      <c r="V1043" s="905"/>
      <c r="W1043" s="905"/>
      <c r="X1043" s="905"/>
      <c r="Y1043" s="905"/>
      <c r="Z1043" s="905"/>
      <c r="AA1043" s="905"/>
      <c r="AB1043" s="905"/>
      <c r="AC1043" s="905"/>
      <c r="AD1043" s="905"/>
      <c r="AE1043" s="905"/>
      <c r="AF1043" s="905"/>
      <c r="AG1043" s="905"/>
      <c r="AH1043" s="905"/>
      <c r="AI1043" s="905"/>
      <c r="AJ1043" s="905"/>
      <c r="AK1043" s="905"/>
      <c r="AL1043" s="479"/>
    </row>
    <row r="1044" spans="1:38" ht="12.5" customHeight="1">
      <c r="A1044" s="161"/>
      <c r="B1044" s="161"/>
      <c r="C1044" s="10"/>
      <c r="D1044" s="905"/>
      <c r="E1044" s="905"/>
      <c r="F1044" s="905"/>
      <c r="G1044" s="905"/>
      <c r="H1044" s="905"/>
      <c r="I1044" s="905"/>
      <c r="J1044" s="905"/>
      <c r="K1044" s="905"/>
      <c r="L1044" s="905"/>
      <c r="M1044" s="905"/>
      <c r="N1044" s="905"/>
      <c r="O1044" s="905"/>
      <c r="P1044" s="905"/>
      <c r="Q1044" s="905"/>
      <c r="R1044" s="905"/>
      <c r="S1044" s="905"/>
      <c r="T1044" s="905"/>
      <c r="U1044" s="905"/>
      <c r="V1044" s="905"/>
      <c r="W1044" s="905"/>
      <c r="X1044" s="905"/>
      <c r="Y1044" s="905"/>
      <c r="Z1044" s="905"/>
      <c r="AA1044" s="905"/>
      <c r="AB1044" s="905"/>
      <c r="AC1044" s="905"/>
      <c r="AD1044" s="905"/>
      <c r="AE1044" s="905"/>
      <c r="AF1044" s="905"/>
      <c r="AG1044" s="905"/>
      <c r="AH1044" s="905"/>
      <c r="AI1044" s="905"/>
      <c r="AJ1044" s="905"/>
      <c r="AK1044" s="905"/>
      <c r="AL1044" s="479"/>
    </row>
    <row r="1045" spans="1:38" ht="12.5" customHeight="1">
      <c r="A1045" s="173"/>
      <c r="B1045" s="49"/>
      <c r="C1045" s="10"/>
      <c r="D1045" s="905"/>
      <c r="E1045" s="905"/>
      <c r="F1045" s="905"/>
      <c r="G1045" s="905"/>
      <c r="H1045" s="905"/>
      <c r="I1045" s="905"/>
      <c r="J1045" s="905"/>
      <c r="K1045" s="905"/>
      <c r="L1045" s="905"/>
      <c r="M1045" s="905"/>
      <c r="N1045" s="905"/>
      <c r="O1045" s="905"/>
      <c r="P1045" s="905"/>
      <c r="Q1045" s="905"/>
      <c r="R1045" s="905"/>
      <c r="S1045" s="905"/>
      <c r="T1045" s="905"/>
      <c r="U1045" s="905"/>
      <c r="V1045" s="905"/>
      <c r="W1045" s="905"/>
      <c r="X1045" s="905"/>
      <c r="Y1045" s="905"/>
      <c r="Z1045" s="905"/>
      <c r="AA1045" s="905"/>
      <c r="AB1045" s="905"/>
      <c r="AC1045" s="905"/>
      <c r="AD1045" s="905"/>
      <c r="AE1045" s="905"/>
      <c r="AF1045" s="905"/>
      <c r="AG1045" s="905"/>
      <c r="AH1045" s="905"/>
      <c r="AI1045" s="905"/>
      <c r="AJ1045" s="905"/>
      <c r="AK1045" s="905"/>
      <c r="AL1045" s="479"/>
    </row>
    <row r="1046" spans="1:38" ht="12.5" customHeight="1">
      <c r="A1046" s="1005" t="s">
        <v>299</v>
      </c>
      <c r="B1046" s="1005"/>
      <c r="C1046" s="10">
        <v>6</v>
      </c>
      <c r="D1046" s="905" t="s">
        <v>1504</v>
      </c>
      <c r="E1046" s="905"/>
      <c r="F1046" s="905"/>
      <c r="G1046" s="905"/>
      <c r="H1046" s="905"/>
      <c r="I1046" s="905"/>
      <c r="J1046" s="905"/>
      <c r="K1046" s="905"/>
      <c r="L1046" s="905"/>
      <c r="M1046" s="905"/>
      <c r="N1046" s="905"/>
      <c r="O1046" s="905"/>
      <c r="P1046" s="905"/>
      <c r="Q1046" s="905"/>
      <c r="R1046" s="905"/>
      <c r="S1046" s="905"/>
      <c r="T1046" s="905"/>
      <c r="U1046" s="905"/>
      <c r="V1046" s="905"/>
      <c r="W1046" s="905"/>
      <c r="X1046" s="905"/>
      <c r="Y1046" s="905"/>
      <c r="Z1046" s="905"/>
      <c r="AA1046" s="905"/>
      <c r="AB1046" s="905"/>
      <c r="AC1046" s="905"/>
      <c r="AD1046" s="905"/>
      <c r="AE1046" s="905"/>
      <c r="AF1046" s="905"/>
      <c r="AG1046" s="905"/>
      <c r="AH1046" s="905"/>
      <c r="AI1046" s="905"/>
      <c r="AJ1046" s="905"/>
      <c r="AK1046" s="905"/>
      <c r="AL1046" s="479"/>
    </row>
    <row r="1047" spans="1:38" ht="12.5" customHeight="1">
      <c r="A1047" s="173"/>
      <c r="B1047" s="199"/>
      <c r="C1047" s="10"/>
      <c r="D1047" s="905"/>
      <c r="E1047" s="905"/>
      <c r="F1047" s="905"/>
      <c r="G1047" s="905"/>
      <c r="H1047" s="905"/>
      <c r="I1047" s="905"/>
      <c r="J1047" s="905"/>
      <c r="K1047" s="905"/>
      <c r="L1047" s="905"/>
      <c r="M1047" s="905"/>
      <c r="N1047" s="905"/>
      <c r="O1047" s="905"/>
      <c r="P1047" s="905"/>
      <c r="Q1047" s="905"/>
      <c r="R1047" s="905"/>
      <c r="S1047" s="905"/>
      <c r="T1047" s="905"/>
      <c r="U1047" s="905"/>
      <c r="V1047" s="905"/>
      <c r="W1047" s="905"/>
      <c r="X1047" s="905"/>
      <c r="Y1047" s="905"/>
      <c r="Z1047" s="905"/>
      <c r="AA1047" s="905"/>
      <c r="AB1047" s="905"/>
      <c r="AC1047" s="905"/>
      <c r="AD1047" s="905"/>
      <c r="AE1047" s="905"/>
      <c r="AF1047" s="905"/>
      <c r="AG1047" s="905"/>
      <c r="AH1047" s="905"/>
      <c r="AI1047" s="905"/>
      <c r="AJ1047" s="905"/>
      <c r="AK1047" s="905"/>
      <c r="AL1047" s="479"/>
    </row>
    <row r="1048" spans="1:38" ht="12.5" customHeight="1">
      <c r="A1048" s="173"/>
      <c r="B1048" s="49"/>
      <c r="C1048" s="10"/>
      <c r="D1048" s="905"/>
      <c r="E1048" s="905"/>
      <c r="F1048" s="905"/>
      <c r="G1048" s="905"/>
      <c r="H1048" s="905"/>
      <c r="I1048" s="905"/>
      <c r="J1048" s="905"/>
      <c r="K1048" s="905"/>
      <c r="L1048" s="905"/>
      <c r="M1048" s="905"/>
      <c r="N1048" s="905"/>
      <c r="O1048" s="905"/>
      <c r="P1048" s="905"/>
      <c r="Q1048" s="905"/>
      <c r="R1048" s="905"/>
      <c r="S1048" s="905"/>
      <c r="T1048" s="905"/>
      <c r="U1048" s="905"/>
      <c r="V1048" s="905"/>
      <c r="W1048" s="905"/>
      <c r="X1048" s="905"/>
      <c r="Y1048" s="905"/>
      <c r="Z1048" s="905"/>
      <c r="AA1048" s="905"/>
      <c r="AB1048" s="905"/>
      <c r="AC1048" s="905"/>
      <c r="AD1048" s="905"/>
      <c r="AE1048" s="905"/>
      <c r="AF1048" s="905"/>
      <c r="AG1048" s="905"/>
      <c r="AH1048" s="905"/>
      <c r="AI1048" s="905"/>
      <c r="AJ1048" s="905"/>
      <c r="AK1048" s="905"/>
      <c r="AL1048" s="479"/>
    </row>
    <row r="1049" spans="1:38" ht="12.5" customHeight="1">
      <c r="A1049" s="1005" t="s">
        <v>299</v>
      </c>
      <c r="B1049" s="1005"/>
      <c r="C1049" s="746">
        <v>7</v>
      </c>
      <c r="D1049" s="905" t="s">
        <v>1505</v>
      </c>
      <c r="E1049" s="905"/>
      <c r="F1049" s="905"/>
      <c r="G1049" s="905"/>
      <c r="H1049" s="905"/>
      <c r="I1049" s="905"/>
      <c r="J1049" s="905"/>
      <c r="K1049" s="905"/>
      <c r="L1049" s="905"/>
      <c r="M1049" s="905"/>
      <c r="N1049" s="905"/>
      <c r="O1049" s="905"/>
      <c r="P1049" s="905"/>
      <c r="Q1049" s="905"/>
      <c r="R1049" s="905"/>
      <c r="S1049" s="905"/>
      <c r="T1049" s="905"/>
      <c r="U1049" s="905"/>
      <c r="V1049" s="905"/>
      <c r="W1049" s="905"/>
      <c r="X1049" s="905"/>
      <c r="Y1049" s="905"/>
      <c r="Z1049" s="905"/>
      <c r="AA1049" s="905"/>
      <c r="AB1049" s="905"/>
      <c r="AC1049" s="905"/>
      <c r="AD1049" s="905"/>
      <c r="AE1049" s="905"/>
      <c r="AF1049" s="905"/>
      <c r="AG1049" s="905"/>
      <c r="AH1049" s="905"/>
      <c r="AI1049" s="905"/>
      <c r="AJ1049" s="905"/>
      <c r="AK1049" s="905"/>
      <c r="AL1049" s="813"/>
    </row>
    <row r="1050" spans="1:38" s="464" customFormat="1" ht="12.5" customHeight="1">
      <c r="A1050" s="161"/>
      <c r="B1050" s="161"/>
      <c r="C1050" s="747"/>
      <c r="D1050" s="905"/>
      <c r="E1050" s="905"/>
      <c r="F1050" s="905"/>
      <c r="G1050" s="905"/>
      <c r="H1050" s="905"/>
      <c r="I1050" s="905"/>
      <c r="J1050" s="905"/>
      <c r="K1050" s="905"/>
      <c r="L1050" s="905"/>
      <c r="M1050" s="905"/>
      <c r="N1050" s="905"/>
      <c r="O1050" s="905"/>
      <c r="P1050" s="905"/>
      <c r="Q1050" s="905"/>
      <c r="R1050" s="905"/>
      <c r="S1050" s="905"/>
      <c r="T1050" s="905"/>
      <c r="U1050" s="905"/>
      <c r="V1050" s="905"/>
      <c r="W1050" s="905"/>
      <c r="X1050" s="905"/>
      <c r="Y1050" s="905"/>
      <c r="Z1050" s="905"/>
      <c r="AA1050" s="905"/>
      <c r="AB1050" s="905"/>
      <c r="AC1050" s="905"/>
      <c r="AD1050" s="905"/>
      <c r="AE1050" s="905"/>
      <c r="AF1050" s="905"/>
      <c r="AG1050" s="905"/>
      <c r="AH1050" s="905"/>
      <c r="AI1050" s="905"/>
      <c r="AJ1050" s="905"/>
      <c r="AK1050" s="905"/>
      <c r="AL1050" s="479"/>
    </row>
    <row r="1051" spans="1:38" ht="12.5" customHeight="1">
      <c r="A1051" s="161"/>
      <c r="B1051" s="161"/>
      <c r="C1051" s="747"/>
      <c r="D1051" s="905"/>
      <c r="E1051" s="905"/>
      <c r="F1051" s="905"/>
      <c r="G1051" s="905"/>
      <c r="H1051" s="905"/>
      <c r="I1051" s="905"/>
      <c r="J1051" s="905"/>
      <c r="K1051" s="905"/>
      <c r="L1051" s="905"/>
      <c r="M1051" s="905"/>
      <c r="N1051" s="905"/>
      <c r="O1051" s="905"/>
      <c r="P1051" s="905"/>
      <c r="Q1051" s="905"/>
      <c r="R1051" s="905"/>
      <c r="S1051" s="905"/>
      <c r="T1051" s="905"/>
      <c r="U1051" s="905"/>
      <c r="V1051" s="905"/>
      <c r="W1051" s="905"/>
      <c r="X1051" s="905"/>
      <c r="Y1051" s="905"/>
      <c r="Z1051" s="905"/>
      <c r="AA1051" s="905"/>
      <c r="AB1051" s="905"/>
      <c r="AC1051" s="905"/>
      <c r="AD1051" s="905"/>
      <c r="AE1051" s="905"/>
      <c r="AF1051" s="905"/>
      <c r="AG1051" s="905"/>
      <c r="AH1051" s="905"/>
      <c r="AI1051" s="905"/>
      <c r="AJ1051" s="905"/>
      <c r="AK1051" s="905"/>
      <c r="AL1051" s="479"/>
    </row>
    <row r="1052" spans="1:38" ht="12.5" customHeight="1">
      <c r="A1052" s="173"/>
      <c r="B1052" s="49"/>
      <c r="C1052" s="746"/>
      <c r="D1052" s="905"/>
      <c r="E1052" s="905"/>
      <c r="F1052" s="905"/>
      <c r="G1052" s="905"/>
      <c r="H1052" s="905"/>
      <c r="I1052" s="905"/>
      <c r="J1052" s="905"/>
      <c r="K1052" s="905"/>
      <c r="L1052" s="905"/>
      <c r="M1052" s="905"/>
      <c r="N1052" s="905"/>
      <c r="O1052" s="905"/>
      <c r="P1052" s="905"/>
      <c r="Q1052" s="905"/>
      <c r="R1052" s="905"/>
      <c r="S1052" s="905"/>
      <c r="T1052" s="905"/>
      <c r="U1052" s="905"/>
      <c r="V1052" s="905"/>
      <c r="W1052" s="905"/>
      <c r="X1052" s="905"/>
      <c r="Y1052" s="905"/>
      <c r="Z1052" s="905"/>
      <c r="AA1052" s="905"/>
      <c r="AB1052" s="905"/>
      <c r="AC1052" s="905"/>
      <c r="AD1052" s="905"/>
      <c r="AE1052" s="905"/>
      <c r="AF1052" s="905"/>
      <c r="AG1052" s="905"/>
      <c r="AH1052" s="905"/>
      <c r="AI1052" s="905"/>
      <c r="AJ1052" s="905"/>
      <c r="AK1052" s="905"/>
      <c r="AL1052" s="479"/>
    </row>
    <row r="1053" spans="1:38" ht="12.5" customHeight="1">
      <c r="A1053" s="1005" t="s">
        <v>299</v>
      </c>
      <c r="B1053" s="1005"/>
      <c r="C1053" s="746">
        <v>8</v>
      </c>
      <c r="D1053" s="905" t="s">
        <v>1506</v>
      </c>
      <c r="E1053" s="905"/>
      <c r="F1053" s="905"/>
      <c r="G1053" s="905"/>
      <c r="H1053" s="905"/>
      <c r="I1053" s="905"/>
      <c r="J1053" s="905"/>
      <c r="K1053" s="905"/>
      <c r="L1053" s="905"/>
      <c r="M1053" s="905"/>
      <c r="N1053" s="905"/>
      <c r="O1053" s="905"/>
      <c r="P1053" s="905"/>
      <c r="Q1053" s="905"/>
      <c r="R1053" s="905"/>
      <c r="S1053" s="905"/>
      <c r="T1053" s="905"/>
      <c r="U1053" s="905"/>
      <c r="V1053" s="905"/>
      <c r="W1053" s="905"/>
      <c r="X1053" s="905"/>
      <c r="Y1053" s="905"/>
      <c r="Z1053" s="905"/>
      <c r="AA1053" s="905"/>
      <c r="AB1053" s="905"/>
      <c r="AC1053" s="905"/>
      <c r="AD1053" s="905"/>
      <c r="AE1053" s="905"/>
      <c r="AF1053" s="905"/>
      <c r="AG1053" s="905"/>
      <c r="AH1053" s="905"/>
      <c r="AI1053" s="905"/>
      <c r="AJ1053" s="905"/>
      <c r="AK1053" s="905"/>
      <c r="AL1053" s="479"/>
    </row>
    <row r="1054" spans="1:38" ht="12.5" customHeight="1">
      <c r="A1054" s="161"/>
      <c r="B1054" s="161"/>
      <c r="C1054" s="746"/>
      <c r="D1054" s="905"/>
      <c r="E1054" s="905"/>
      <c r="F1054" s="905"/>
      <c r="G1054" s="905"/>
      <c r="H1054" s="905"/>
      <c r="I1054" s="905"/>
      <c r="J1054" s="905"/>
      <c r="K1054" s="905"/>
      <c r="L1054" s="905"/>
      <c r="M1054" s="905"/>
      <c r="N1054" s="905"/>
      <c r="O1054" s="905"/>
      <c r="P1054" s="905"/>
      <c r="Q1054" s="905"/>
      <c r="R1054" s="905"/>
      <c r="S1054" s="905"/>
      <c r="T1054" s="905"/>
      <c r="U1054" s="905"/>
      <c r="V1054" s="905"/>
      <c r="W1054" s="905"/>
      <c r="X1054" s="905"/>
      <c r="Y1054" s="905"/>
      <c r="Z1054" s="905"/>
      <c r="AA1054" s="905"/>
      <c r="AB1054" s="905"/>
      <c r="AC1054" s="905"/>
      <c r="AD1054" s="905"/>
      <c r="AE1054" s="905"/>
      <c r="AF1054" s="905"/>
      <c r="AG1054" s="905"/>
      <c r="AH1054" s="905"/>
      <c r="AI1054" s="905"/>
      <c r="AJ1054" s="905"/>
      <c r="AK1054" s="905"/>
      <c r="AL1054" s="479"/>
    </row>
    <row r="1055" spans="1:38" ht="12.5" customHeight="1">
      <c r="A1055" s="161"/>
      <c r="B1055" s="161"/>
      <c r="C1055" s="746"/>
      <c r="D1055" s="905"/>
      <c r="E1055" s="905"/>
      <c r="F1055" s="905"/>
      <c r="G1055" s="905"/>
      <c r="H1055" s="905"/>
      <c r="I1055" s="905"/>
      <c r="J1055" s="905"/>
      <c r="K1055" s="905"/>
      <c r="L1055" s="905"/>
      <c r="M1055" s="905"/>
      <c r="N1055" s="905"/>
      <c r="O1055" s="905"/>
      <c r="P1055" s="905"/>
      <c r="Q1055" s="905"/>
      <c r="R1055" s="905"/>
      <c r="S1055" s="905"/>
      <c r="T1055" s="905"/>
      <c r="U1055" s="905"/>
      <c r="V1055" s="905"/>
      <c r="W1055" s="905"/>
      <c r="X1055" s="905"/>
      <c r="Y1055" s="905"/>
      <c r="Z1055" s="905"/>
      <c r="AA1055" s="905"/>
      <c r="AB1055" s="905"/>
      <c r="AC1055" s="905"/>
      <c r="AD1055" s="905"/>
      <c r="AE1055" s="905"/>
      <c r="AF1055" s="905"/>
      <c r="AG1055" s="905"/>
      <c r="AH1055" s="905"/>
      <c r="AI1055" s="905"/>
      <c r="AJ1055" s="905"/>
      <c r="AK1055" s="905"/>
      <c r="AL1055" s="479"/>
    </row>
    <row r="1056" spans="1:38" ht="15" customHeight="1">
      <c r="A1056" s="173"/>
      <c r="B1056" s="49"/>
      <c r="C1056" s="746"/>
      <c r="D1056" s="905"/>
      <c r="E1056" s="905"/>
      <c r="F1056" s="905"/>
      <c r="G1056" s="905"/>
      <c r="H1056" s="905"/>
      <c r="I1056" s="905"/>
      <c r="J1056" s="905"/>
      <c r="K1056" s="905"/>
      <c r="L1056" s="905"/>
      <c r="M1056" s="905"/>
      <c r="N1056" s="905"/>
      <c r="O1056" s="905"/>
      <c r="P1056" s="905"/>
      <c r="Q1056" s="905"/>
      <c r="R1056" s="905"/>
      <c r="S1056" s="905"/>
      <c r="T1056" s="905"/>
      <c r="U1056" s="905"/>
      <c r="V1056" s="905"/>
      <c r="W1056" s="905"/>
      <c r="X1056" s="905"/>
      <c r="Y1056" s="905"/>
      <c r="Z1056" s="905"/>
      <c r="AA1056" s="905"/>
      <c r="AB1056" s="905"/>
      <c r="AC1056" s="905"/>
      <c r="AD1056" s="905"/>
      <c r="AE1056" s="905"/>
      <c r="AF1056" s="905"/>
      <c r="AG1056" s="905"/>
      <c r="AH1056" s="905"/>
      <c r="AI1056" s="905"/>
      <c r="AJ1056" s="905"/>
      <c r="AK1056" s="905"/>
      <c r="AL1056" s="479"/>
    </row>
    <row r="1057" spans="1:37" ht="15" customHeight="1">
      <c r="A1057" s="1005" t="s">
        <v>299</v>
      </c>
      <c r="B1057" s="1005"/>
      <c r="C1057" s="746">
        <v>9</v>
      </c>
      <c r="D1057" s="905" t="s">
        <v>1507</v>
      </c>
      <c r="E1057" s="905"/>
      <c r="F1057" s="905"/>
      <c r="G1057" s="905"/>
      <c r="H1057" s="905"/>
      <c r="I1057" s="905"/>
      <c r="J1057" s="905"/>
      <c r="K1057" s="905"/>
      <c r="L1057" s="905"/>
      <c r="M1057" s="905"/>
      <c r="N1057" s="905"/>
      <c r="O1057" s="905"/>
      <c r="P1057" s="905"/>
      <c r="Q1057" s="905"/>
      <c r="R1057" s="905"/>
      <c r="S1057" s="905"/>
      <c r="T1057" s="905"/>
      <c r="U1057" s="905"/>
      <c r="V1057" s="905"/>
      <c r="W1057" s="905"/>
      <c r="X1057" s="905"/>
      <c r="Y1057" s="905"/>
      <c r="Z1057" s="905"/>
      <c r="AA1057" s="905"/>
      <c r="AB1057" s="905"/>
      <c r="AC1057" s="905"/>
      <c r="AD1057" s="905"/>
      <c r="AE1057" s="905"/>
      <c r="AF1057" s="905"/>
      <c r="AG1057" s="905"/>
      <c r="AH1057" s="905"/>
      <c r="AI1057" s="905"/>
      <c r="AJ1057" s="905"/>
      <c r="AK1057" s="905"/>
    </row>
    <row r="1058" spans="1:37" ht="15" customHeight="1">
      <c r="A1058" s="173"/>
      <c r="B1058" s="49"/>
      <c r="C1058" s="746"/>
      <c r="D1058" s="905"/>
      <c r="E1058" s="905"/>
      <c r="F1058" s="905"/>
      <c r="G1058" s="905"/>
      <c r="H1058" s="905"/>
      <c r="I1058" s="905"/>
      <c r="J1058" s="905"/>
      <c r="K1058" s="905"/>
      <c r="L1058" s="905"/>
      <c r="M1058" s="905"/>
      <c r="N1058" s="905"/>
      <c r="O1058" s="905"/>
      <c r="P1058" s="905"/>
      <c r="Q1058" s="905"/>
      <c r="R1058" s="905"/>
      <c r="S1058" s="905"/>
      <c r="T1058" s="905"/>
      <c r="U1058" s="905"/>
      <c r="V1058" s="905"/>
      <c r="W1058" s="905"/>
      <c r="X1058" s="905"/>
      <c r="Y1058" s="905"/>
      <c r="Z1058" s="905"/>
      <c r="AA1058" s="905"/>
      <c r="AB1058" s="905"/>
      <c r="AC1058" s="905"/>
      <c r="AD1058" s="905"/>
      <c r="AE1058" s="905"/>
      <c r="AF1058" s="905"/>
      <c r="AG1058" s="905"/>
      <c r="AH1058" s="905"/>
      <c r="AI1058" s="905"/>
      <c r="AJ1058" s="905"/>
      <c r="AK1058" s="905"/>
    </row>
    <row r="1059" spans="1:37" ht="15" hidden="1" customHeight="1">
      <c r="A1059" s="479"/>
      <c r="B1059" s="479"/>
      <c r="C1059" s="479"/>
      <c r="D1059" s="905"/>
      <c r="E1059" s="905"/>
      <c r="F1059" s="905"/>
      <c r="G1059" s="905"/>
      <c r="H1059" s="905"/>
      <c r="I1059" s="905"/>
      <c r="J1059" s="905"/>
      <c r="K1059" s="905"/>
      <c r="L1059" s="905"/>
      <c r="M1059" s="905"/>
      <c r="N1059" s="905"/>
      <c r="O1059" s="905"/>
      <c r="P1059" s="905"/>
      <c r="Q1059" s="905"/>
      <c r="R1059" s="905"/>
      <c r="S1059" s="905"/>
      <c r="T1059" s="905"/>
      <c r="U1059" s="905"/>
      <c r="V1059" s="905"/>
      <c r="W1059" s="905"/>
      <c r="X1059" s="905"/>
      <c r="Y1059" s="905"/>
      <c r="Z1059" s="905"/>
      <c r="AA1059" s="905"/>
      <c r="AB1059" s="905"/>
      <c r="AC1059" s="905"/>
      <c r="AD1059" s="905"/>
      <c r="AE1059" s="905"/>
      <c r="AF1059" s="905"/>
      <c r="AG1059" s="905"/>
      <c r="AH1059" s="905"/>
      <c r="AI1059" s="905"/>
      <c r="AJ1059" s="905"/>
      <c r="AK1059" s="905"/>
    </row>
    <row r="1060" spans="1:37" ht="15" hidden="1" customHeight="1">
      <c r="A1060" s="479"/>
      <c r="B1060" s="479"/>
      <c r="C1060" s="479"/>
      <c r="D1060" s="479"/>
      <c r="E1060" s="479"/>
      <c r="F1060" s="479"/>
      <c r="G1060" s="479"/>
      <c r="H1060" s="479"/>
      <c r="I1060" s="479"/>
      <c r="J1060" s="479"/>
      <c r="K1060" s="479"/>
      <c r="L1060" s="479"/>
      <c r="M1060" s="479"/>
      <c r="N1060" s="479"/>
      <c r="O1060" s="479"/>
      <c r="P1060" s="479"/>
      <c r="Q1060" s="479"/>
      <c r="R1060" s="479"/>
      <c r="S1060" s="479"/>
      <c r="T1060" s="479"/>
      <c r="U1060" s="479"/>
      <c r="V1060" s="479"/>
      <c r="W1060" s="479"/>
      <c r="X1060" s="479"/>
      <c r="Y1060" s="479"/>
      <c r="Z1060" s="479"/>
      <c r="AA1060" s="479"/>
      <c r="AB1060" s="479"/>
      <c r="AC1060" s="479"/>
      <c r="AD1060" s="479"/>
      <c r="AE1060" s="479"/>
      <c r="AF1060" s="479"/>
      <c r="AG1060" s="479"/>
      <c r="AH1060" s="479"/>
      <c r="AI1060" s="479"/>
      <c r="AJ1060" s="479"/>
      <c r="AK1060" s="479"/>
    </row>
    <row r="1061" spans="1:37" ht="0" hidden="1" customHeight="1">
      <c r="A1061" s="479"/>
      <c r="B1061" s="479"/>
      <c r="C1061" s="479"/>
      <c r="D1061" s="479"/>
      <c r="E1061" s="479"/>
      <c r="F1061" s="479"/>
      <c r="G1061" s="479"/>
      <c r="H1061" s="479"/>
      <c r="I1061" s="479"/>
      <c r="J1061" s="479"/>
      <c r="K1061" s="479"/>
      <c r="L1061" s="479"/>
      <c r="M1061" s="479"/>
      <c r="N1061" s="479"/>
      <c r="O1061" s="479"/>
      <c r="P1061" s="479"/>
      <c r="Q1061" s="479"/>
      <c r="R1061" s="479"/>
      <c r="S1061" s="479"/>
      <c r="T1061" s="479"/>
      <c r="U1061" s="479"/>
      <c r="V1061" s="479"/>
      <c r="W1061" s="479"/>
      <c r="X1061" s="479"/>
      <c r="Y1061" s="479"/>
      <c r="Z1061" s="479"/>
      <c r="AA1061" s="479"/>
      <c r="AB1061" s="479"/>
      <c r="AC1061" s="479"/>
      <c r="AD1061" s="479"/>
      <c r="AE1061" s="479"/>
      <c r="AF1061" s="479"/>
      <c r="AG1061" s="479"/>
      <c r="AH1061" s="479"/>
      <c r="AI1061" s="479"/>
      <c r="AJ1061" s="479"/>
      <c r="AK1061" s="479"/>
    </row>
    <row r="1062" spans="1:37" ht="0" hidden="1" customHeight="1">
      <c r="A1062" s="479"/>
      <c r="B1062" s="479"/>
      <c r="C1062" s="479"/>
      <c r="D1062" s="479"/>
      <c r="E1062" s="479"/>
      <c r="F1062" s="479"/>
      <c r="G1062" s="479"/>
      <c r="H1062" s="479"/>
      <c r="I1062" s="479"/>
      <c r="J1062" s="479"/>
      <c r="K1062" s="479"/>
      <c r="L1062" s="479"/>
      <c r="M1062" s="479"/>
      <c r="N1062" s="479"/>
      <c r="O1062" s="479"/>
      <c r="P1062" s="479"/>
      <c r="Q1062" s="479"/>
      <c r="R1062" s="479"/>
      <c r="S1062" s="479"/>
      <c r="T1062" s="479"/>
      <c r="U1062" s="479"/>
      <c r="V1062" s="479"/>
      <c r="W1062" s="479"/>
      <c r="X1062" s="479"/>
      <c r="Y1062" s="479"/>
      <c r="Z1062" s="479"/>
      <c r="AA1062" s="479"/>
      <c r="AB1062" s="479"/>
      <c r="AC1062" s="479"/>
      <c r="AD1062" s="479"/>
      <c r="AE1062" s="479"/>
      <c r="AF1062" s="479"/>
      <c r="AG1062" s="479"/>
      <c r="AH1062" s="479"/>
      <c r="AI1062" s="479"/>
      <c r="AJ1062" s="479"/>
      <c r="AK1062" s="479"/>
    </row>
    <row r="1063" spans="1:37" ht="0" hidden="1" customHeight="1">
      <c r="A1063" s="479"/>
      <c r="B1063" s="479"/>
      <c r="C1063" s="479"/>
      <c r="D1063" s="479"/>
      <c r="E1063" s="479"/>
      <c r="F1063" s="479"/>
      <c r="G1063" s="479"/>
      <c r="H1063" s="479"/>
      <c r="I1063" s="479"/>
      <c r="J1063" s="479"/>
      <c r="K1063" s="479"/>
      <c r="L1063" s="479"/>
      <c r="M1063" s="479"/>
      <c r="N1063" s="479"/>
      <c r="O1063" s="479"/>
      <c r="P1063" s="479"/>
      <c r="Q1063" s="479"/>
      <c r="R1063" s="479"/>
      <c r="S1063" s="479"/>
      <c r="T1063" s="479"/>
      <c r="U1063" s="479"/>
      <c r="V1063" s="479"/>
      <c r="W1063" s="479"/>
      <c r="X1063" s="479"/>
      <c r="Y1063" s="479"/>
      <c r="Z1063" s="479"/>
      <c r="AA1063" s="479"/>
      <c r="AB1063" s="479"/>
      <c r="AC1063" s="479"/>
      <c r="AD1063" s="479"/>
      <c r="AE1063" s="479"/>
      <c r="AF1063" s="479"/>
      <c r="AG1063" s="479"/>
      <c r="AH1063" s="479"/>
      <c r="AI1063" s="479"/>
      <c r="AJ1063" s="479"/>
      <c r="AK1063" s="479"/>
    </row>
    <row r="1064" spans="1:37" ht="0" hidden="1" customHeight="1">
      <c r="A1064" s="479"/>
      <c r="B1064" s="479"/>
      <c r="C1064" s="479"/>
      <c r="D1064" s="479"/>
      <c r="E1064" s="479"/>
      <c r="F1064" s="479"/>
      <c r="G1064" s="479"/>
      <c r="H1064" s="479"/>
      <c r="I1064" s="479"/>
      <c r="J1064" s="479"/>
      <c r="K1064" s="479"/>
      <c r="L1064" s="479"/>
      <c r="M1064" s="479"/>
      <c r="N1064" s="479"/>
      <c r="O1064" s="479"/>
      <c r="P1064" s="479"/>
      <c r="Q1064" s="479"/>
      <c r="R1064" s="479"/>
      <c r="S1064" s="479"/>
      <c r="T1064" s="479"/>
      <c r="U1064" s="479"/>
      <c r="V1064" s="479"/>
      <c r="W1064" s="479"/>
      <c r="X1064" s="479"/>
      <c r="Y1064" s="479"/>
      <c r="Z1064" s="479"/>
      <c r="AA1064" s="479"/>
      <c r="AB1064" s="479"/>
      <c r="AC1064" s="479"/>
      <c r="AD1064" s="479"/>
      <c r="AE1064" s="479"/>
      <c r="AF1064" s="479"/>
      <c r="AG1064" s="479"/>
      <c r="AH1064" s="479"/>
      <c r="AI1064" s="479"/>
      <c r="AJ1064" s="479"/>
      <c r="AK1064" s="479"/>
    </row>
    <row r="1065" spans="1:37" ht="0" hidden="1" customHeight="1">
      <c r="A1065" s="479"/>
      <c r="B1065" s="479"/>
      <c r="C1065" s="479"/>
      <c r="D1065" s="479"/>
      <c r="E1065" s="479"/>
      <c r="F1065" s="479"/>
      <c r="G1065" s="479"/>
      <c r="H1065" s="479"/>
      <c r="I1065" s="479"/>
      <c r="J1065" s="479"/>
      <c r="K1065" s="479"/>
      <c r="L1065" s="479"/>
      <c r="M1065" s="479"/>
      <c r="N1065" s="479"/>
      <c r="O1065" s="479"/>
      <c r="P1065" s="479"/>
      <c r="Q1065" s="479"/>
      <c r="R1065" s="479"/>
      <c r="S1065" s="479"/>
      <c r="T1065" s="479"/>
      <c r="U1065" s="479"/>
      <c r="V1065" s="479"/>
      <c r="W1065" s="479"/>
      <c r="X1065" s="479"/>
      <c r="Y1065" s="479"/>
      <c r="Z1065" s="479"/>
      <c r="AA1065" s="479"/>
      <c r="AB1065" s="479"/>
      <c r="AC1065" s="479"/>
      <c r="AD1065" s="479"/>
      <c r="AE1065" s="479"/>
      <c r="AF1065" s="479"/>
      <c r="AG1065" s="479"/>
      <c r="AH1065" s="479"/>
      <c r="AI1065" s="479"/>
      <c r="AJ1065" s="479"/>
      <c r="AK1065" s="479"/>
    </row>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7" priority="2" stopIfTrue="1" operator="equal">
      <formula>"Please Enter Amount:"</formula>
    </cfRule>
  </conditionalFormatting>
  <conditionalFormatting sqref="B1012">
    <cfRule type="cellIs" dxfId="136" priority="3" stopIfTrue="1" operator="equal">
      <formula>#N/A</formula>
    </cfRule>
  </conditionalFormatting>
  <conditionalFormatting sqref="AD996:AD998">
    <cfRule type="cellIs" dxfId="135" priority="5" stopIfTrue="1" operator="equal">
      <formula>"#DIV/0!"</formula>
    </cfRule>
  </conditionalFormatting>
  <conditionalFormatting sqref="AG428:AJ428">
    <cfRule type="expression" dxfId="13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44"/>
  <sheetViews>
    <sheetView showGridLines="0" showZeros="0" view="pageBreakPreview" topLeftCell="A68" zoomScale="120" zoomScaleNormal="100" zoomScaleSheetLayoutView="120" workbookViewId="0">
      <selection activeCell="O94" sqref="O94"/>
    </sheetView>
  </sheetViews>
  <sheetFormatPr defaultColWidth="0" defaultRowHeight="11.5" zeroHeight="1"/>
  <cols>
    <col min="1" max="1" width="32.453125" style="191" customWidth="1"/>
    <col min="2" max="12" width="12.1796875" style="156" customWidth="1"/>
    <col min="13" max="17" width="11.453125" style="156" customWidth="1"/>
    <col min="18" max="18" width="12.453125" style="156" customWidth="1"/>
    <col min="19" max="20" width="12.1796875" style="156" customWidth="1"/>
    <col min="21" max="21" width="0.453125" style="158" customWidth="1"/>
    <col min="22" max="16383" width="8.81640625" style="156" hidden="1"/>
    <col min="16384" max="16384" width="0.1796875" style="156" customWidth="1"/>
  </cols>
  <sheetData>
    <row r="1" spans="1:21" s="111" customFormat="1" ht="13.5">
      <c r="A1" s="166" t="s">
        <v>1508</v>
      </c>
      <c r="B1" s="133"/>
      <c r="C1" s="133"/>
      <c r="D1" s="133"/>
      <c r="E1" s="134"/>
      <c r="F1" s="1472" t="s">
        <v>1509</v>
      </c>
      <c r="G1" s="1473"/>
      <c r="H1" s="1473"/>
      <c r="I1" s="1473"/>
      <c r="J1" s="1473"/>
      <c r="K1" s="1473"/>
      <c r="L1" s="1473"/>
      <c r="M1" s="1473"/>
      <c r="N1" s="1473"/>
      <c r="O1" s="1473"/>
      <c r="P1" s="1473"/>
      <c r="Q1" s="1473"/>
      <c r="R1" s="1474"/>
      <c r="S1" s="113"/>
      <c r="T1" s="112"/>
      <c r="U1" s="114"/>
    </row>
    <row r="2" spans="1:21" s="145" customFormat="1" ht="71.25" customHeight="1">
      <c r="A2" s="144"/>
      <c r="B2" s="145" t="s">
        <v>1510</v>
      </c>
      <c r="C2" s="145" t="s">
        <v>1511</v>
      </c>
      <c r="D2" s="145" t="s">
        <v>1512</v>
      </c>
      <c r="E2" s="145" t="s">
        <v>1513</v>
      </c>
      <c r="F2" s="146" t="str">
        <f>Application!B618&amp;Application!C618</f>
        <v>1)Bank of America Tax-Exempt Perm Loan (A Tranche)</v>
      </c>
      <c r="G2" s="146" t="str">
        <f>Application!B619&amp;Application!C619</f>
        <v xml:space="preserve">2)SF Mayor's Office of Housing &amp; Com Dev </v>
      </c>
      <c r="H2" s="146" t="str">
        <f>Application!B620&amp;Application!C620</f>
        <v>3)Deferred Developer Fee</v>
      </c>
      <c r="I2" s="146" t="str">
        <f>Application!B621&amp;Application!C621</f>
        <v>4)</v>
      </c>
      <c r="J2" s="146" t="str">
        <f>Application!B622&amp;Application!C622</f>
        <v>5)</v>
      </c>
      <c r="K2" s="146" t="str">
        <f>Application!B623&amp;Application!C623</f>
        <v>6)</v>
      </c>
      <c r="L2" s="146" t="str">
        <f>Application!B624&amp;Application!C624</f>
        <v>7)</v>
      </c>
      <c r="M2" s="146" t="str">
        <f>Application!B625&amp;Application!C625</f>
        <v>8)</v>
      </c>
      <c r="N2" s="146" t="str">
        <f>Application!B626&amp;Application!C626</f>
        <v>9)</v>
      </c>
      <c r="O2" s="146" t="str">
        <f>Application!B627&amp;Application!C627</f>
        <v>10)</v>
      </c>
      <c r="P2" s="146" t="str">
        <f>Application!B628&amp;Application!C628</f>
        <v>11)</v>
      </c>
      <c r="Q2" s="146" t="str">
        <f>Application!B629&amp;Application!C629</f>
        <v>12)</v>
      </c>
      <c r="R2" s="146" t="s">
        <v>1514</v>
      </c>
      <c r="S2" s="145" t="s">
        <v>1515</v>
      </c>
      <c r="T2" s="145" t="s">
        <v>1516</v>
      </c>
      <c r="U2" s="147"/>
    </row>
    <row r="3" spans="1:21" s="149" customFormat="1" ht="12">
      <c r="A3" s="148" t="s">
        <v>1517</v>
      </c>
      <c r="B3" s="748"/>
      <c r="C3" s="748"/>
      <c r="D3" s="748"/>
      <c r="E3" s="748"/>
      <c r="F3" s="748"/>
      <c r="G3" s="748"/>
      <c r="H3" s="748"/>
      <c r="I3" s="748"/>
      <c r="J3" s="748"/>
      <c r="K3" s="748"/>
      <c r="L3" s="748"/>
      <c r="M3" s="748"/>
      <c r="N3" s="748"/>
      <c r="O3" s="748"/>
      <c r="P3" s="748"/>
      <c r="Q3" s="748"/>
      <c r="R3" s="748"/>
      <c r="S3" s="748"/>
      <c r="T3" s="748"/>
      <c r="U3" s="749"/>
    </row>
    <row r="4" spans="1:21" s="149" customFormat="1">
      <c r="A4" s="265" t="s">
        <v>1518</v>
      </c>
      <c r="B4" s="328">
        <f>SUM(C4+D4)</f>
        <v>0</v>
      </c>
      <c r="C4" s="750"/>
      <c r="D4" s="750"/>
      <c r="E4" s="750"/>
      <c r="F4" s="750"/>
      <c r="G4" s="750"/>
      <c r="H4" s="750"/>
      <c r="I4" s="750"/>
      <c r="J4" s="750"/>
      <c r="K4" s="750"/>
      <c r="L4" s="750"/>
      <c r="M4" s="750"/>
      <c r="N4" s="750"/>
      <c r="O4" s="750"/>
      <c r="P4" s="750"/>
      <c r="Q4" s="750"/>
      <c r="R4" s="606">
        <f>SUM(E4:Q4)</f>
        <v>0</v>
      </c>
      <c r="S4" s="751"/>
      <c r="T4" s="751"/>
      <c r="U4" s="749"/>
    </row>
    <row r="5" spans="1:21" s="149" customFormat="1">
      <c r="A5" s="265" t="s">
        <v>1519</v>
      </c>
      <c r="B5" s="328">
        <f>SUM(C5+D5)</f>
        <v>0</v>
      </c>
      <c r="C5" s="750"/>
      <c r="D5" s="750"/>
      <c r="E5" s="750"/>
      <c r="F5" s="750"/>
      <c r="G5" s="750"/>
      <c r="H5" s="750"/>
      <c r="I5" s="750"/>
      <c r="J5" s="750"/>
      <c r="K5" s="750"/>
      <c r="L5" s="750"/>
      <c r="M5" s="750"/>
      <c r="N5" s="750"/>
      <c r="O5" s="750"/>
      <c r="P5" s="750"/>
      <c r="Q5" s="750"/>
      <c r="R5" s="606">
        <f>SUM(E5:Q5)</f>
        <v>0</v>
      </c>
      <c r="S5" s="751"/>
      <c r="T5" s="751"/>
      <c r="U5" s="749"/>
    </row>
    <row r="6" spans="1:21" s="149" customFormat="1">
      <c r="A6" s="265" t="s">
        <v>1520</v>
      </c>
      <c r="B6" s="328">
        <f>SUM(C6+D6)</f>
        <v>0</v>
      </c>
      <c r="C6" s="750"/>
      <c r="D6" s="750"/>
      <c r="E6" s="750"/>
      <c r="F6" s="750"/>
      <c r="G6" s="750"/>
      <c r="H6" s="750"/>
      <c r="I6" s="750"/>
      <c r="J6" s="750"/>
      <c r="K6" s="750"/>
      <c r="L6" s="750"/>
      <c r="M6" s="750"/>
      <c r="N6" s="750"/>
      <c r="O6" s="750"/>
      <c r="P6" s="750"/>
      <c r="Q6" s="750"/>
      <c r="R6" s="606">
        <f>SUM(E6:Q6)</f>
        <v>0</v>
      </c>
      <c r="S6" s="751"/>
      <c r="T6" s="751"/>
      <c r="U6" s="749"/>
    </row>
    <row r="7" spans="1:21" s="149" customFormat="1">
      <c r="A7" s="265" t="s">
        <v>1521</v>
      </c>
      <c r="B7" s="328">
        <f>SUM(C7+D7)</f>
        <v>0</v>
      </c>
      <c r="C7" s="750"/>
      <c r="D7" s="750"/>
      <c r="E7" s="750"/>
      <c r="F7" s="750"/>
      <c r="G7" s="750"/>
      <c r="H7" s="750"/>
      <c r="I7" s="750"/>
      <c r="J7" s="750"/>
      <c r="K7" s="750"/>
      <c r="L7" s="750"/>
      <c r="M7" s="750"/>
      <c r="N7" s="750"/>
      <c r="O7" s="750"/>
      <c r="P7" s="750"/>
      <c r="Q7" s="750"/>
      <c r="R7" s="606">
        <f>SUM(E7:Q7)</f>
        <v>0</v>
      </c>
      <c r="S7" s="751"/>
      <c r="T7" s="751"/>
      <c r="U7" s="749"/>
    </row>
    <row r="8" spans="1:21" s="149" customFormat="1">
      <c r="A8" s="150" t="s">
        <v>1522</v>
      </c>
      <c r="B8" s="328">
        <f>SUM(C8:D8)</f>
        <v>0</v>
      </c>
      <c r="C8" s="328">
        <f t="shared" ref="C8:Q8" si="0">SUM(C4:C7)</f>
        <v>0</v>
      </c>
      <c r="D8" s="328">
        <f t="shared" si="0"/>
        <v>0</v>
      </c>
      <c r="E8" s="328">
        <f t="shared" si="0"/>
        <v>0</v>
      </c>
      <c r="F8" s="328">
        <f t="shared" si="0"/>
        <v>0</v>
      </c>
      <c r="G8" s="328">
        <f t="shared" si="0"/>
        <v>0</v>
      </c>
      <c r="H8" s="328">
        <f t="shared" si="0"/>
        <v>0</v>
      </c>
      <c r="I8" s="328">
        <f t="shared" si="0"/>
        <v>0</v>
      </c>
      <c r="J8" s="328">
        <f t="shared" si="0"/>
        <v>0</v>
      </c>
      <c r="K8" s="328">
        <f t="shared" si="0"/>
        <v>0</v>
      </c>
      <c r="L8" s="328">
        <f t="shared" si="0"/>
        <v>0</v>
      </c>
      <c r="M8" s="328">
        <f t="shared" si="0"/>
        <v>0</v>
      </c>
      <c r="N8" s="328">
        <f t="shared" si="0"/>
        <v>0</v>
      </c>
      <c r="O8" s="328">
        <f t="shared" si="0"/>
        <v>0</v>
      </c>
      <c r="P8" s="328"/>
      <c r="Q8" s="328">
        <f t="shared" si="0"/>
        <v>0</v>
      </c>
      <c r="R8" s="328">
        <f>SUM(R4:R7)</f>
        <v>0</v>
      </c>
      <c r="S8" s="751"/>
      <c r="T8" s="751"/>
      <c r="U8" s="749"/>
    </row>
    <row r="9" spans="1:21" s="149" customFormat="1">
      <c r="A9" s="265" t="s">
        <v>1523</v>
      </c>
      <c r="B9" s="328">
        <f>SUM(C9+D9)</f>
        <v>0</v>
      </c>
      <c r="C9" s="750"/>
      <c r="D9" s="750"/>
      <c r="E9" s="750"/>
      <c r="F9" s="750"/>
      <c r="G9" s="750"/>
      <c r="H9" s="750"/>
      <c r="I9" s="750"/>
      <c r="J9" s="750"/>
      <c r="K9" s="750"/>
      <c r="L9" s="750"/>
      <c r="M9" s="750"/>
      <c r="N9" s="750"/>
      <c r="O9" s="750"/>
      <c r="P9" s="750"/>
      <c r="Q9" s="750"/>
      <c r="R9" s="606">
        <f>SUM(E9:Q9)</f>
        <v>0</v>
      </c>
      <c r="S9" s="751"/>
      <c r="T9" s="750"/>
      <c r="U9" s="749"/>
    </row>
    <row r="10" spans="1:21" s="149" customFormat="1">
      <c r="A10" s="265" t="s">
        <v>1524</v>
      </c>
      <c r="B10" s="328">
        <f>SUM(C10+D10)</f>
        <v>0</v>
      </c>
      <c r="C10" s="750"/>
      <c r="D10" s="750"/>
      <c r="E10" s="750"/>
      <c r="F10" s="750"/>
      <c r="G10" s="750"/>
      <c r="H10" s="750"/>
      <c r="I10" s="750"/>
      <c r="J10" s="750"/>
      <c r="K10" s="750"/>
      <c r="L10" s="750"/>
      <c r="M10" s="750"/>
      <c r="N10" s="750"/>
      <c r="O10" s="750"/>
      <c r="P10" s="750"/>
      <c r="Q10" s="750"/>
      <c r="R10" s="606">
        <f>SUM(E10:Q10)</f>
        <v>0</v>
      </c>
      <c r="S10" s="750"/>
      <c r="T10" s="750"/>
      <c r="U10" s="749"/>
    </row>
    <row r="11" spans="1:21" s="149" customFormat="1">
      <c r="A11" s="150" t="s">
        <v>1525</v>
      </c>
      <c r="B11" s="328">
        <f>SUM(C11:D11)</f>
        <v>0</v>
      </c>
      <c r="C11" s="328">
        <f t="shared" ref="C11:Q11" si="1">SUM(C9:C10)</f>
        <v>0</v>
      </c>
      <c r="D11" s="328">
        <f t="shared" si="1"/>
        <v>0</v>
      </c>
      <c r="E11" s="328">
        <f t="shared" si="1"/>
        <v>0</v>
      </c>
      <c r="F11" s="328">
        <f t="shared" si="1"/>
        <v>0</v>
      </c>
      <c r="G11" s="328">
        <f t="shared" si="1"/>
        <v>0</v>
      </c>
      <c r="H11" s="328">
        <f t="shared" si="1"/>
        <v>0</v>
      </c>
      <c r="I11" s="328">
        <f t="shared" si="1"/>
        <v>0</v>
      </c>
      <c r="J11" s="328">
        <f t="shared" si="1"/>
        <v>0</v>
      </c>
      <c r="K11" s="328">
        <f t="shared" si="1"/>
        <v>0</v>
      </c>
      <c r="L11" s="328">
        <f t="shared" si="1"/>
        <v>0</v>
      </c>
      <c r="M11" s="328">
        <f t="shared" si="1"/>
        <v>0</v>
      </c>
      <c r="N11" s="328">
        <f t="shared" si="1"/>
        <v>0</v>
      </c>
      <c r="O11" s="328">
        <f t="shared" si="1"/>
        <v>0</v>
      </c>
      <c r="P11" s="328"/>
      <c r="Q11" s="328">
        <f t="shared" si="1"/>
        <v>0</v>
      </c>
      <c r="R11" s="328">
        <f>SUM(R9:R10)</f>
        <v>0</v>
      </c>
      <c r="S11" s="751"/>
      <c r="T11" s="151">
        <f>SUM(T9:T10)</f>
        <v>0</v>
      </c>
      <c r="U11" s="749"/>
    </row>
    <row r="12" spans="1:21" s="149" customFormat="1">
      <c r="A12" s="150" t="s">
        <v>1526</v>
      </c>
      <c r="B12" s="328">
        <f t="shared" ref="B12:Q12" si="2">SUM(B8+B11)</f>
        <v>0</v>
      </c>
      <c r="C12" s="328">
        <f t="shared" si="2"/>
        <v>0</v>
      </c>
      <c r="D12" s="328">
        <f t="shared" si="2"/>
        <v>0</v>
      </c>
      <c r="E12" s="328">
        <f t="shared" si="2"/>
        <v>0</v>
      </c>
      <c r="F12" s="328">
        <f t="shared" si="2"/>
        <v>0</v>
      </c>
      <c r="G12" s="328">
        <f t="shared" si="2"/>
        <v>0</v>
      </c>
      <c r="H12" s="328">
        <f t="shared" si="2"/>
        <v>0</v>
      </c>
      <c r="I12" s="328">
        <f t="shared" si="2"/>
        <v>0</v>
      </c>
      <c r="J12" s="328">
        <f t="shared" si="2"/>
        <v>0</v>
      </c>
      <c r="K12" s="328">
        <f t="shared" si="2"/>
        <v>0</v>
      </c>
      <c r="L12" s="328">
        <f t="shared" si="2"/>
        <v>0</v>
      </c>
      <c r="M12" s="328">
        <f t="shared" si="2"/>
        <v>0</v>
      </c>
      <c r="N12" s="328">
        <f t="shared" si="2"/>
        <v>0</v>
      </c>
      <c r="O12" s="328">
        <f t="shared" si="2"/>
        <v>0</v>
      </c>
      <c r="P12" s="328"/>
      <c r="Q12" s="328">
        <f t="shared" si="2"/>
        <v>0</v>
      </c>
      <c r="R12" s="328">
        <f>SUM(R8+R11)</f>
        <v>0</v>
      </c>
      <c r="S12" s="751"/>
      <c r="T12" s="751"/>
      <c r="U12" s="749"/>
    </row>
    <row r="13" spans="1:21" s="149" customFormat="1">
      <c r="A13" s="268" t="s">
        <v>1527</v>
      </c>
      <c r="B13" s="328">
        <f>SUM(C13+D13)</f>
        <v>0</v>
      </c>
      <c r="C13" s="750"/>
      <c r="D13" s="750"/>
      <c r="E13" s="750"/>
      <c r="F13" s="750"/>
      <c r="G13" s="750"/>
      <c r="H13" s="750"/>
      <c r="I13" s="750"/>
      <c r="J13" s="750"/>
      <c r="K13" s="750"/>
      <c r="L13" s="750"/>
      <c r="M13" s="750"/>
      <c r="N13" s="750"/>
      <c r="O13" s="750"/>
      <c r="P13" s="750"/>
      <c r="Q13" s="750"/>
      <c r="R13" s="606">
        <f>SUM(E13:Q13)</f>
        <v>0</v>
      </c>
      <c r="S13" s="750"/>
      <c r="T13" s="750"/>
      <c r="U13" s="749"/>
    </row>
    <row r="14" spans="1:21" s="149" customFormat="1" ht="23">
      <c r="A14" s="269" t="s">
        <v>1528</v>
      </c>
      <c r="B14" s="328">
        <f>SUM(C14+D14)</f>
        <v>0</v>
      </c>
      <c r="C14" s="750"/>
      <c r="D14" s="750"/>
      <c r="E14" s="750"/>
      <c r="F14" s="750"/>
      <c r="G14" s="750"/>
      <c r="H14" s="750"/>
      <c r="I14" s="750"/>
      <c r="J14" s="750"/>
      <c r="K14" s="750"/>
      <c r="L14" s="750"/>
      <c r="M14" s="750"/>
      <c r="N14" s="750"/>
      <c r="O14" s="750"/>
      <c r="P14" s="750"/>
      <c r="Q14" s="750"/>
      <c r="R14" s="606">
        <f>SUM(E14:Q14)</f>
        <v>0</v>
      </c>
      <c r="S14" s="750"/>
      <c r="T14" s="750"/>
      <c r="U14" s="749"/>
    </row>
    <row r="15" spans="1:21" s="149" customFormat="1">
      <c r="A15" s="269" t="s">
        <v>1529</v>
      </c>
      <c r="B15" s="328">
        <f>SUM(C15+D15)</f>
        <v>0</v>
      </c>
      <c r="C15" s="750"/>
      <c r="D15" s="750"/>
      <c r="E15" s="750"/>
      <c r="F15" s="750"/>
      <c r="G15" s="750"/>
      <c r="H15" s="750"/>
      <c r="I15" s="750"/>
      <c r="J15" s="750"/>
      <c r="K15" s="750"/>
      <c r="L15" s="750"/>
      <c r="M15" s="750"/>
      <c r="N15" s="750"/>
      <c r="O15" s="750"/>
      <c r="P15" s="750"/>
      <c r="Q15" s="750"/>
      <c r="R15" s="606">
        <f>SUM(E15:Q15)</f>
        <v>0</v>
      </c>
      <c r="S15" s="751"/>
      <c r="T15" s="751"/>
      <c r="U15" s="749"/>
    </row>
    <row r="16" spans="1:21" s="149" customFormat="1" ht="12">
      <c r="A16" s="148" t="s">
        <v>1530</v>
      </c>
      <c r="B16" s="748"/>
      <c r="C16" s="748"/>
      <c r="D16" s="748"/>
      <c r="E16" s="329"/>
      <c r="F16" s="329"/>
      <c r="G16" s="329"/>
      <c r="H16" s="329"/>
      <c r="I16" s="329"/>
      <c r="J16" s="329"/>
      <c r="K16" s="329"/>
      <c r="L16" s="329"/>
      <c r="M16" s="329"/>
      <c r="N16" s="329"/>
      <c r="O16" s="329"/>
      <c r="P16" s="329"/>
      <c r="Q16" s="329"/>
      <c r="R16" s="329"/>
      <c r="S16" s="748"/>
      <c r="T16" s="748"/>
      <c r="U16" s="749"/>
    </row>
    <row r="17" spans="1:21" s="149" customFormat="1">
      <c r="A17" s="265" t="s">
        <v>1531</v>
      </c>
      <c r="B17" s="328">
        <f t="shared" ref="B17:B25" si="3">SUM(C17+D17)</f>
        <v>0</v>
      </c>
      <c r="C17" s="750"/>
      <c r="D17" s="750"/>
      <c r="E17" s="750"/>
      <c r="F17" s="750"/>
      <c r="G17" s="750"/>
      <c r="H17" s="750"/>
      <c r="I17" s="750"/>
      <c r="J17" s="750"/>
      <c r="K17" s="750"/>
      <c r="L17" s="750"/>
      <c r="M17" s="750"/>
      <c r="N17" s="750"/>
      <c r="O17" s="750"/>
      <c r="P17" s="750"/>
      <c r="Q17" s="750"/>
      <c r="R17" s="606">
        <f>SUM(E17:Q17)</f>
        <v>0</v>
      </c>
      <c r="S17" s="750"/>
      <c r="T17" s="750"/>
      <c r="U17" s="749"/>
    </row>
    <row r="18" spans="1:21" s="149" customFormat="1">
      <c r="A18" s="265" t="s">
        <v>1532</v>
      </c>
      <c r="B18" s="328">
        <f t="shared" si="3"/>
        <v>0</v>
      </c>
      <c r="C18" s="750"/>
      <c r="D18" s="750"/>
      <c r="E18" s="750"/>
      <c r="F18" s="750"/>
      <c r="G18" s="750"/>
      <c r="H18" s="750"/>
      <c r="I18" s="750"/>
      <c r="J18" s="750"/>
      <c r="K18" s="750"/>
      <c r="L18" s="750"/>
      <c r="M18" s="750"/>
      <c r="N18" s="750"/>
      <c r="O18" s="750"/>
      <c r="P18" s="750"/>
      <c r="Q18" s="750"/>
      <c r="R18" s="606">
        <f>SUM(E18:Q18)</f>
        <v>0</v>
      </c>
      <c r="S18" s="750"/>
      <c r="T18" s="750"/>
      <c r="U18" s="749"/>
    </row>
    <row r="19" spans="1:21" s="149" customFormat="1">
      <c r="A19" s="265" t="s">
        <v>1533</v>
      </c>
      <c r="B19" s="328">
        <f t="shared" si="3"/>
        <v>0</v>
      </c>
      <c r="C19" s="750"/>
      <c r="D19" s="750"/>
      <c r="E19" s="750"/>
      <c r="F19" s="750"/>
      <c r="G19" s="750"/>
      <c r="H19" s="750"/>
      <c r="I19" s="750"/>
      <c r="J19" s="750"/>
      <c r="K19" s="750"/>
      <c r="L19" s="750"/>
      <c r="M19" s="750"/>
      <c r="N19" s="750"/>
      <c r="O19" s="750"/>
      <c r="P19" s="750"/>
      <c r="Q19" s="750"/>
      <c r="R19" s="606">
        <f>SUM(E19:Q19)</f>
        <v>0</v>
      </c>
      <c r="S19" s="750"/>
      <c r="T19" s="750"/>
      <c r="U19" s="749"/>
    </row>
    <row r="20" spans="1:21" s="149" customFormat="1">
      <c r="A20" s="265" t="s">
        <v>1534</v>
      </c>
      <c r="B20" s="328">
        <f t="shared" si="3"/>
        <v>0</v>
      </c>
      <c r="C20" s="750"/>
      <c r="D20" s="750"/>
      <c r="E20" s="750"/>
      <c r="F20" s="750"/>
      <c r="G20" s="750"/>
      <c r="H20" s="750"/>
      <c r="I20" s="750"/>
      <c r="J20" s="750"/>
      <c r="K20" s="750"/>
      <c r="L20" s="750"/>
      <c r="M20" s="750"/>
      <c r="N20" s="750"/>
      <c r="O20" s="750"/>
      <c r="P20" s="750"/>
      <c r="Q20" s="750"/>
      <c r="R20" s="606">
        <f t="shared" ref="R20:R26" si="4">SUM(E20:Q20)</f>
        <v>0</v>
      </c>
      <c r="S20" s="750"/>
      <c r="T20" s="750"/>
      <c r="U20" s="749"/>
    </row>
    <row r="21" spans="1:21" s="149" customFormat="1">
      <c r="A21" s="265" t="s">
        <v>1535</v>
      </c>
      <c r="B21" s="328">
        <f t="shared" si="3"/>
        <v>0</v>
      </c>
      <c r="C21" s="750"/>
      <c r="D21" s="750"/>
      <c r="E21" s="750"/>
      <c r="F21" s="750"/>
      <c r="G21" s="750"/>
      <c r="H21" s="750"/>
      <c r="I21" s="750"/>
      <c r="J21" s="750"/>
      <c r="K21" s="750"/>
      <c r="L21" s="750"/>
      <c r="M21" s="750"/>
      <c r="N21" s="750"/>
      <c r="O21" s="750"/>
      <c r="P21" s="750"/>
      <c r="Q21" s="750"/>
      <c r="R21" s="606">
        <f t="shared" si="4"/>
        <v>0</v>
      </c>
      <c r="S21" s="750"/>
      <c r="T21" s="750"/>
      <c r="U21" s="749"/>
    </row>
    <row r="22" spans="1:21" s="149" customFormat="1">
      <c r="A22" s="265" t="s">
        <v>1536</v>
      </c>
      <c r="B22" s="328">
        <f t="shared" si="3"/>
        <v>0</v>
      </c>
      <c r="C22" s="750"/>
      <c r="D22" s="750"/>
      <c r="E22" s="750"/>
      <c r="F22" s="750"/>
      <c r="G22" s="750"/>
      <c r="H22" s="750"/>
      <c r="I22" s="750"/>
      <c r="J22" s="750"/>
      <c r="K22" s="750"/>
      <c r="L22" s="750"/>
      <c r="M22" s="750"/>
      <c r="N22" s="750"/>
      <c r="O22" s="750"/>
      <c r="P22" s="750"/>
      <c r="Q22" s="750"/>
      <c r="R22" s="606">
        <f t="shared" si="4"/>
        <v>0</v>
      </c>
      <c r="S22" s="750"/>
      <c r="T22" s="750"/>
      <c r="U22" s="749"/>
    </row>
    <row r="23" spans="1:21" s="149" customFormat="1">
      <c r="A23" s="265" t="s">
        <v>1537</v>
      </c>
      <c r="B23" s="328">
        <f t="shared" si="3"/>
        <v>0</v>
      </c>
      <c r="C23" s="750"/>
      <c r="D23" s="750"/>
      <c r="E23" s="750"/>
      <c r="F23" s="750"/>
      <c r="G23" s="750"/>
      <c r="H23" s="750"/>
      <c r="I23" s="750"/>
      <c r="J23" s="750"/>
      <c r="K23" s="750"/>
      <c r="L23" s="750"/>
      <c r="M23" s="750"/>
      <c r="N23" s="750"/>
      <c r="O23" s="750"/>
      <c r="P23" s="750"/>
      <c r="Q23" s="750"/>
      <c r="R23" s="606">
        <f t="shared" si="4"/>
        <v>0</v>
      </c>
      <c r="S23" s="750"/>
      <c r="T23" s="750"/>
      <c r="U23" s="749"/>
    </row>
    <row r="24" spans="1:21" s="149" customFormat="1">
      <c r="A24" s="752" t="s">
        <v>1538</v>
      </c>
      <c r="B24" s="328">
        <f t="shared" si="3"/>
        <v>0</v>
      </c>
      <c r="C24" s="750"/>
      <c r="D24" s="750"/>
      <c r="E24" s="750"/>
      <c r="F24" s="750"/>
      <c r="G24" s="750"/>
      <c r="H24" s="750"/>
      <c r="I24" s="750"/>
      <c r="J24" s="750"/>
      <c r="K24" s="750"/>
      <c r="L24" s="750"/>
      <c r="M24" s="750"/>
      <c r="N24" s="750"/>
      <c r="O24" s="750"/>
      <c r="P24" s="750"/>
      <c r="Q24" s="750"/>
      <c r="R24" s="606">
        <f t="shared" si="4"/>
        <v>0</v>
      </c>
      <c r="S24" s="750"/>
      <c r="T24" s="750"/>
      <c r="U24" s="749"/>
    </row>
    <row r="25" spans="1:21" s="149" customFormat="1">
      <c r="A25" s="150" t="s">
        <v>1539</v>
      </c>
      <c r="B25" s="328">
        <f t="shared" si="3"/>
        <v>0</v>
      </c>
      <c r="C25" s="328">
        <f>SUM(C17:C24)</f>
        <v>0</v>
      </c>
      <c r="D25" s="328">
        <f t="shared" ref="D25:Q25" si="5">SUM(D17:D24)</f>
        <v>0</v>
      </c>
      <c r="E25" s="328">
        <f t="shared" si="5"/>
        <v>0</v>
      </c>
      <c r="F25" s="328">
        <f t="shared" si="5"/>
        <v>0</v>
      </c>
      <c r="G25" s="328">
        <f t="shared" si="5"/>
        <v>0</v>
      </c>
      <c r="H25" s="328">
        <f t="shared" si="5"/>
        <v>0</v>
      </c>
      <c r="I25" s="328">
        <f t="shared" si="5"/>
        <v>0</v>
      </c>
      <c r="J25" s="328">
        <f t="shared" si="5"/>
        <v>0</v>
      </c>
      <c r="K25" s="328">
        <f t="shared" si="5"/>
        <v>0</v>
      </c>
      <c r="L25" s="328">
        <f t="shared" si="5"/>
        <v>0</v>
      </c>
      <c r="M25" s="328">
        <f t="shared" si="5"/>
        <v>0</v>
      </c>
      <c r="N25" s="328">
        <f t="shared" si="5"/>
        <v>0</v>
      </c>
      <c r="O25" s="328">
        <f t="shared" si="5"/>
        <v>0</v>
      </c>
      <c r="P25" s="328">
        <f t="shared" si="5"/>
        <v>0</v>
      </c>
      <c r="Q25" s="328">
        <f t="shared" si="5"/>
        <v>0</v>
      </c>
      <c r="R25" s="328">
        <f>SUM(R17:R24)</f>
        <v>0</v>
      </c>
      <c r="S25" s="151">
        <f>SUM(S17:S24)</f>
        <v>0</v>
      </c>
      <c r="T25" s="151">
        <f>SUM(T17:T24)</f>
        <v>0</v>
      </c>
      <c r="U25" s="749"/>
    </row>
    <row r="26" spans="1:21" s="149" customFormat="1">
      <c r="A26" s="150" t="s">
        <v>1540</v>
      </c>
      <c r="B26" s="328">
        <f>SUM(C26:D26)</f>
        <v>0</v>
      </c>
      <c r="C26" s="750"/>
      <c r="D26" s="750"/>
      <c r="E26" s="750"/>
      <c r="F26" s="750"/>
      <c r="G26" s="750"/>
      <c r="H26" s="750"/>
      <c r="I26" s="750"/>
      <c r="J26" s="750"/>
      <c r="K26" s="750"/>
      <c r="L26" s="750"/>
      <c r="M26" s="750"/>
      <c r="N26" s="750"/>
      <c r="O26" s="750"/>
      <c r="P26" s="750"/>
      <c r="Q26" s="750"/>
      <c r="R26" s="606">
        <f t="shared" si="4"/>
        <v>0</v>
      </c>
      <c r="S26" s="750"/>
      <c r="T26" s="750"/>
      <c r="U26" s="749"/>
    </row>
    <row r="27" spans="1:21" s="149" customFormat="1" ht="12">
      <c r="A27" s="148" t="s">
        <v>1541</v>
      </c>
      <c r="B27" s="748"/>
      <c r="C27" s="748"/>
      <c r="D27" s="748"/>
      <c r="E27" s="329"/>
      <c r="F27" s="329"/>
      <c r="G27" s="329"/>
      <c r="H27" s="329"/>
      <c r="I27" s="329"/>
      <c r="J27" s="329"/>
      <c r="K27" s="329"/>
      <c r="L27" s="329"/>
      <c r="M27" s="329"/>
      <c r="N27" s="329"/>
      <c r="O27" s="329"/>
      <c r="P27" s="329"/>
      <c r="Q27" s="329"/>
      <c r="R27" s="329"/>
      <c r="S27" s="748"/>
      <c r="T27" s="748"/>
      <c r="U27" s="749"/>
    </row>
    <row r="28" spans="1:21" s="149" customFormat="1">
      <c r="A28" s="265" t="s">
        <v>1531</v>
      </c>
      <c r="B28" s="328">
        <f t="shared" ref="B28:B36" si="6">SUM(C28+D28)</f>
        <v>2609015</v>
      </c>
      <c r="C28" s="750">
        <v>2579054</v>
      </c>
      <c r="D28" s="750">
        <f>2609015-C28</f>
        <v>29961</v>
      </c>
      <c r="E28" s="750">
        <f>B28-SUM(F28:Q28)</f>
        <v>2609015</v>
      </c>
      <c r="F28" s="750"/>
      <c r="G28" s="750"/>
      <c r="H28" s="750"/>
      <c r="I28" s="750"/>
      <c r="J28" s="750"/>
      <c r="K28" s="750"/>
      <c r="L28" s="750"/>
      <c r="M28" s="750"/>
      <c r="N28" s="750"/>
      <c r="O28" s="750"/>
      <c r="P28" s="750"/>
      <c r="Q28" s="750"/>
      <c r="R28" s="606">
        <f t="shared" ref="R28:R35" si="7">SUM(E28:Q28)</f>
        <v>2609015</v>
      </c>
      <c r="S28" s="750">
        <f>C28</f>
        <v>2579054</v>
      </c>
      <c r="T28" s="750"/>
      <c r="U28" s="749"/>
    </row>
    <row r="29" spans="1:21" s="149" customFormat="1">
      <c r="A29" s="265" t="s">
        <v>1532</v>
      </c>
      <c r="B29" s="328">
        <f t="shared" si="6"/>
        <v>65630685</v>
      </c>
      <c r="C29" s="750">
        <v>64892295</v>
      </c>
      <c r="D29" s="750">
        <v>738390</v>
      </c>
      <c r="E29" s="750">
        <f>B29-SUM(F29:Q29)</f>
        <v>4317910</v>
      </c>
      <c r="F29" s="750">
        <f>F108</f>
        <v>27687000</v>
      </c>
      <c r="G29" s="750">
        <f>G108</f>
        <v>33625775</v>
      </c>
      <c r="H29" s="750"/>
      <c r="I29" s="750"/>
      <c r="J29" s="750"/>
      <c r="K29" s="750"/>
      <c r="L29" s="750"/>
      <c r="M29" s="750"/>
      <c r="N29" s="750"/>
      <c r="O29" s="750"/>
      <c r="P29" s="750"/>
      <c r="Q29" s="750"/>
      <c r="R29" s="606">
        <f t="shared" si="7"/>
        <v>65630685</v>
      </c>
      <c r="S29" s="750">
        <f t="shared" ref="S29:S35" si="8">C29</f>
        <v>64892295</v>
      </c>
      <c r="T29" s="750"/>
      <c r="U29" s="749"/>
    </row>
    <row r="30" spans="1:21" s="149" customFormat="1">
      <c r="A30" s="265" t="s">
        <v>1533</v>
      </c>
      <c r="B30" s="328">
        <f t="shared" si="6"/>
        <v>4755157</v>
      </c>
      <c r="C30" s="750">
        <v>4696652</v>
      </c>
      <c r="D30" s="750">
        <f>4755157-C30</f>
        <v>58505</v>
      </c>
      <c r="E30" s="750">
        <f>B30-SUM(F30:Q30)</f>
        <v>4755157</v>
      </c>
      <c r="F30" s="750"/>
      <c r="G30" s="750"/>
      <c r="H30" s="750"/>
      <c r="I30" s="750"/>
      <c r="J30" s="750"/>
      <c r="K30" s="750"/>
      <c r="L30" s="750"/>
      <c r="M30" s="750"/>
      <c r="N30" s="750"/>
      <c r="O30" s="750"/>
      <c r="P30" s="750"/>
      <c r="Q30" s="750"/>
      <c r="R30" s="606">
        <f t="shared" si="7"/>
        <v>4755157</v>
      </c>
      <c r="S30" s="750">
        <f t="shared" si="8"/>
        <v>4696652</v>
      </c>
      <c r="T30" s="750"/>
      <c r="U30" s="749"/>
    </row>
    <row r="31" spans="1:21" s="149" customFormat="1">
      <c r="A31" s="265" t="s">
        <v>1534</v>
      </c>
      <c r="B31" s="328">
        <f t="shared" si="6"/>
        <v>1244007</v>
      </c>
      <c r="C31" s="750">
        <f>2464741/2</f>
        <v>1232370.5</v>
      </c>
      <c r="D31" s="750">
        <f>(2488014/2)-C31</f>
        <v>11636.5</v>
      </c>
      <c r="E31" s="750">
        <f>B31-SUM(F31:Q31)</f>
        <v>1244007</v>
      </c>
      <c r="F31" s="750"/>
      <c r="G31" s="750"/>
      <c r="H31" s="750"/>
      <c r="I31" s="750"/>
      <c r="J31" s="750"/>
      <c r="K31" s="750"/>
      <c r="L31" s="750"/>
      <c r="M31" s="750"/>
      <c r="N31" s="750"/>
      <c r="O31" s="750"/>
      <c r="P31" s="750"/>
      <c r="Q31" s="750"/>
      <c r="R31" s="606">
        <f t="shared" si="7"/>
        <v>1244007</v>
      </c>
      <c r="S31" s="750">
        <f t="shared" si="8"/>
        <v>1232370.5</v>
      </c>
      <c r="T31" s="750"/>
      <c r="U31" s="749"/>
    </row>
    <row r="32" spans="1:21" s="149" customFormat="1">
      <c r="A32" s="265" t="s">
        <v>1535</v>
      </c>
      <c r="B32" s="328">
        <f t="shared" si="6"/>
        <v>1244007</v>
      </c>
      <c r="C32" s="750">
        <f>2464741/2</f>
        <v>1232370.5</v>
      </c>
      <c r="D32" s="750">
        <f>(2488014/2)-C32</f>
        <v>11636.5</v>
      </c>
      <c r="E32" s="750">
        <f>B32-SUM(F32:Q32)</f>
        <v>1244007</v>
      </c>
      <c r="F32" s="750"/>
      <c r="G32" s="750"/>
      <c r="H32" s="750"/>
      <c r="I32" s="750"/>
      <c r="J32" s="750"/>
      <c r="K32" s="750"/>
      <c r="L32" s="750"/>
      <c r="M32" s="750"/>
      <c r="N32" s="750"/>
      <c r="O32" s="750"/>
      <c r="P32" s="750"/>
      <c r="Q32" s="750"/>
      <c r="R32" s="606">
        <f t="shared" si="7"/>
        <v>1244007</v>
      </c>
      <c r="S32" s="750">
        <f t="shared" si="8"/>
        <v>1232370.5</v>
      </c>
      <c r="T32" s="750"/>
      <c r="U32" s="749"/>
    </row>
    <row r="33" spans="1:21" s="149" customFormat="1">
      <c r="A33" s="265" t="s">
        <v>1536</v>
      </c>
      <c r="B33" s="328">
        <f t="shared" si="6"/>
        <v>0</v>
      </c>
      <c r="C33" s="750"/>
      <c r="D33" s="750"/>
      <c r="E33" s="750">
        <f t="shared" ref="E33:E35" si="9">B33-SUM(F33:Q33)</f>
        <v>0</v>
      </c>
      <c r="F33" s="750"/>
      <c r="G33" s="750"/>
      <c r="H33" s="750"/>
      <c r="I33" s="750"/>
      <c r="J33" s="750"/>
      <c r="K33" s="750"/>
      <c r="L33" s="750"/>
      <c r="M33" s="750"/>
      <c r="N33" s="750"/>
      <c r="O33" s="750"/>
      <c r="P33" s="750"/>
      <c r="Q33" s="750"/>
      <c r="R33" s="606">
        <f t="shared" si="7"/>
        <v>0</v>
      </c>
      <c r="S33" s="750">
        <f t="shared" si="8"/>
        <v>0</v>
      </c>
      <c r="T33" s="750"/>
      <c r="U33" s="749"/>
    </row>
    <row r="34" spans="1:21" s="149" customFormat="1">
      <c r="A34" s="265" t="s">
        <v>1537</v>
      </c>
      <c r="B34" s="328">
        <f t="shared" si="6"/>
        <v>226750</v>
      </c>
      <c r="C34" s="750">
        <v>224629</v>
      </c>
      <c r="D34" s="750">
        <f>226750-C34</f>
        <v>2121</v>
      </c>
      <c r="E34" s="750">
        <f t="shared" si="9"/>
        <v>226750</v>
      </c>
      <c r="F34" s="750"/>
      <c r="G34" s="750"/>
      <c r="H34" s="750"/>
      <c r="I34" s="750"/>
      <c r="J34" s="750"/>
      <c r="K34" s="750"/>
      <c r="L34" s="750"/>
      <c r="M34" s="750"/>
      <c r="N34" s="750"/>
      <c r="O34" s="750"/>
      <c r="P34" s="750"/>
      <c r="Q34" s="750"/>
      <c r="R34" s="606">
        <f t="shared" si="7"/>
        <v>226750</v>
      </c>
      <c r="S34" s="750">
        <f t="shared" si="8"/>
        <v>224629</v>
      </c>
      <c r="T34" s="750"/>
      <c r="U34" s="749"/>
    </row>
    <row r="35" spans="1:21" s="149" customFormat="1">
      <c r="A35" s="752" t="s">
        <v>1542</v>
      </c>
      <c r="B35" s="328">
        <f t="shared" si="6"/>
        <v>740577</v>
      </c>
      <c r="C35" s="750">
        <f>262980+463806</f>
        <v>726786</v>
      </c>
      <c r="D35" s="750">
        <f>272392+468185-C35</f>
        <v>13791</v>
      </c>
      <c r="E35" s="750">
        <f t="shared" si="9"/>
        <v>740577</v>
      </c>
      <c r="F35" s="750"/>
      <c r="G35" s="750"/>
      <c r="H35" s="750"/>
      <c r="I35" s="750"/>
      <c r="J35" s="750"/>
      <c r="K35" s="750"/>
      <c r="L35" s="750"/>
      <c r="M35" s="750"/>
      <c r="N35" s="750"/>
      <c r="O35" s="750"/>
      <c r="P35" s="750"/>
      <c r="Q35" s="750"/>
      <c r="R35" s="606">
        <f t="shared" si="7"/>
        <v>740577</v>
      </c>
      <c r="S35" s="750">
        <f t="shared" si="8"/>
        <v>726786</v>
      </c>
      <c r="T35" s="750"/>
      <c r="U35" s="749"/>
    </row>
    <row r="36" spans="1:21" s="149" customFormat="1">
      <c r="A36" s="150" t="s">
        <v>1543</v>
      </c>
      <c r="B36" s="328">
        <f t="shared" si="6"/>
        <v>76450198</v>
      </c>
      <c r="C36" s="328">
        <f>SUM(C28:C35)</f>
        <v>75584157</v>
      </c>
      <c r="D36" s="328">
        <f t="shared" ref="D36:Q36" si="10">SUM(D28:D35)</f>
        <v>866041</v>
      </c>
      <c r="E36" s="328">
        <f t="shared" si="10"/>
        <v>15137423</v>
      </c>
      <c r="F36" s="328">
        <f>SUM(F28:F35)</f>
        <v>27687000</v>
      </c>
      <c r="G36" s="328">
        <f t="shared" si="10"/>
        <v>33625775</v>
      </c>
      <c r="H36" s="328">
        <f t="shared" si="10"/>
        <v>0</v>
      </c>
      <c r="I36" s="328">
        <f t="shared" si="10"/>
        <v>0</v>
      </c>
      <c r="J36" s="328">
        <f t="shared" si="10"/>
        <v>0</v>
      </c>
      <c r="K36" s="328">
        <f t="shared" si="10"/>
        <v>0</v>
      </c>
      <c r="L36" s="328">
        <f t="shared" si="10"/>
        <v>0</v>
      </c>
      <c r="M36" s="328">
        <f t="shared" si="10"/>
        <v>0</v>
      </c>
      <c r="N36" s="328">
        <f t="shared" si="10"/>
        <v>0</v>
      </c>
      <c r="O36" s="328">
        <f t="shared" si="10"/>
        <v>0</v>
      </c>
      <c r="P36" s="328">
        <f t="shared" si="10"/>
        <v>0</v>
      </c>
      <c r="Q36" s="328">
        <f t="shared" si="10"/>
        <v>0</v>
      </c>
      <c r="R36" s="328">
        <f>SUM(R28:R35)</f>
        <v>76450198</v>
      </c>
      <c r="S36" s="151">
        <f>SUM(S28:S35)</f>
        <v>75584157</v>
      </c>
      <c r="T36" s="151">
        <f>SUM(T28:T35)</f>
        <v>0</v>
      </c>
      <c r="U36" s="749"/>
    </row>
    <row r="37" spans="1:21" s="149" customFormat="1" ht="12">
      <c r="A37" s="148" t="s">
        <v>1544</v>
      </c>
      <c r="B37" s="748"/>
      <c r="C37" s="748"/>
      <c r="D37" s="748"/>
      <c r="E37" s="329"/>
      <c r="F37" s="329"/>
      <c r="G37" s="329"/>
      <c r="H37" s="329"/>
      <c r="I37" s="329"/>
      <c r="J37" s="329"/>
      <c r="K37" s="329"/>
      <c r="L37" s="329"/>
      <c r="M37" s="329"/>
      <c r="N37" s="329"/>
      <c r="O37" s="329"/>
      <c r="P37" s="329"/>
      <c r="Q37" s="329"/>
      <c r="R37" s="329"/>
      <c r="S37" s="748"/>
      <c r="T37" s="748"/>
      <c r="U37" s="749"/>
    </row>
    <row r="38" spans="1:21" s="149" customFormat="1">
      <c r="A38" s="265" t="s">
        <v>1545</v>
      </c>
      <c r="B38" s="328">
        <f>SUM(C38+D38)</f>
        <v>1863226</v>
      </c>
      <c r="C38" s="750">
        <v>1842119</v>
      </c>
      <c r="D38" s="750">
        <f>1863226-C38</f>
        <v>21107</v>
      </c>
      <c r="E38" s="750">
        <f t="shared" ref="E38:E39" si="11">B38-SUM(F38:Q38)</f>
        <v>1863226</v>
      </c>
      <c r="F38" s="750"/>
      <c r="G38" s="750"/>
      <c r="H38" s="750"/>
      <c r="I38" s="750"/>
      <c r="J38" s="750"/>
      <c r="K38" s="750"/>
      <c r="L38" s="750"/>
      <c r="M38" s="750"/>
      <c r="N38" s="750"/>
      <c r="O38" s="750"/>
      <c r="P38" s="750"/>
      <c r="Q38" s="750"/>
      <c r="R38" s="606">
        <f>SUM(E38:Q38)</f>
        <v>1863226</v>
      </c>
      <c r="S38" s="750">
        <f>C38</f>
        <v>1842119</v>
      </c>
      <c r="T38" s="750"/>
      <c r="U38" s="749"/>
    </row>
    <row r="39" spans="1:21" s="149" customFormat="1">
      <c r="A39" s="265" t="s">
        <v>1546</v>
      </c>
      <c r="B39" s="328">
        <f>SUM(C39+D39)</f>
        <v>611121</v>
      </c>
      <c r="C39" s="750">
        <v>604198</v>
      </c>
      <c r="D39" s="750">
        <f>611121-C39</f>
        <v>6923</v>
      </c>
      <c r="E39" s="750">
        <f t="shared" si="11"/>
        <v>611121</v>
      </c>
      <c r="F39" s="750"/>
      <c r="G39" s="750"/>
      <c r="H39" s="750"/>
      <c r="I39" s="750"/>
      <c r="J39" s="750"/>
      <c r="K39" s="750"/>
      <c r="L39" s="750"/>
      <c r="M39" s="750"/>
      <c r="N39" s="750"/>
      <c r="O39" s="750"/>
      <c r="P39" s="750"/>
      <c r="Q39" s="750"/>
      <c r="R39" s="606">
        <f>SUM(E39:Q39)</f>
        <v>611121</v>
      </c>
      <c r="S39" s="750">
        <f>C39</f>
        <v>604198</v>
      </c>
      <c r="T39" s="750"/>
      <c r="U39" s="749"/>
    </row>
    <row r="40" spans="1:21" s="149" customFormat="1">
      <c r="A40" s="150" t="s">
        <v>1547</v>
      </c>
      <c r="B40" s="328">
        <f>SUM(C40:D40)</f>
        <v>2474347</v>
      </c>
      <c r="C40" s="328">
        <f>SUM(C37:C39)</f>
        <v>2446317</v>
      </c>
      <c r="D40" s="328">
        <f>SUM(D37:D39)</f>
        <v>28030</v>
      </c>
      <c r="E40" s="328">
        <f t="shared" ref="E40:T40" si="12">SUM(E38:E39)</f>
        <v>2474347</v>
      </c>
      <c r="F40" s="328">
        <f t="shared" si="12"/>
        <v>0</v>
      </c>
      <c r="G40" s="328">
        <f t="shared" si="12"/>
        <v>0</v>
      </c>
      <c r="H40" s="328">
        <f t="shared" si="12"/>
        <v>0</v>
      </c>
      <c r="I40" s="328">
        <f t="shared" si="12"/>
        <v>0</v>
      </c>
      <c r="J40" s="328">
        <f t="shared" si="12"/>
        <v>0</v>
      </c>
      <c r="K40" s="328">
        <f t="shared" si="12"/>
        <v>0</v>
      </c>
      <c r="L40" s="328">
        <f t="shared" si="12"/>
        <v>0</v>
      </c>
      <c r="M40" s="328">
        <f t="shared" si="12"/>
        <v>0</v>
      </c>
      <c r="N40" s="328">
        <f t="shared" si="12"/>
        <v>0</v>
      </c>
      <c r="O40" s="328">
        <f t="shared" si="12"/>
        <v>0</v>
      </c>
      <c r="P40" s="328">
        <f t="shared" si="12"/>
        <v>0</v>
      </c>
      <c r="Q40" s="328">
        <f t="shared" si="12"/>
        <v>0</v>
      </c>
      <c r="R40" s="328">
        <f>SUM(R38:R39)</f>
        <v>2474347</v>
      </c>
      <c r="S40" s="151">
        <f t="shared" si="12"/>
        <v>2446317</v>
      </c>
      <c r="T40" s="151">
        <f t="shared" si="12"/>
        <v>0</v>
      </c>
      <c r="U40" s="749"/>
    </row>
    <row r="41" spans="1:21" s="149" customFormat="1">
      <c r="A41" s="150" t="s">
        <v>1548</v>
      </c>
      <c r="B41" s="328">
        <f>SUM(C41:D41)</f>
        <v>879036</v>
      </c>
      <c r="C41" s="750">
        <f>253877+118641+43502+280041+56849+7415+24717+85000</f>
        <v>870042</v>
      </c>
      <c r="D41" s="750">
        <f>256786+120000+44000+283250+57500+7500+25000+85000-C41</f>
        <v>8994</v>
      </c>
      <c r="E41" s="750">
        <f t="shared" ref="E41" si="13">B41-SUM(F41:Q41)</f>
        <v>879036</v>
      </c>
      <c r="F41" s="750"/>
      <c r="G41" s="750"/>
      <c r="H41" s="750"/>
      <c r="I41" s="750"/>
      <c r="J41" s="750"/>
      <c r="K41" s="750"/>
      <c r="L41" s="750"/>
      <c r="M41" s="750"/>
      <c r="N41" s="750"/>
      <c r="O41" s="750"/>
      <c r="P41" s="750"/>
      <c r="Q41" s="750"/>
      <c r="R41" s="606">
        <f>SUM(E41:Q41)</f>
        <v>879036</v>
      </c>
      <c r="S41" s="750">
        <f>C41</f>
        <v>870042</v>
      </c>
      <c r="T41" s="750"/>
      <c r="U41" s="749"/>
    </row>
    <row r="42" spans="1:21" s="149" customFormat="1" ht="12">
      <c r="A42" s="148" t="s">
        <v>1549</v>
      </c>
      <c r="B42" s="748"/>
      <c r="C42" s="748"/>
      <c r="D42" s="748"/>
      <c r="E42" s="329"/>
      <c r="F42" s="329"/>
      <c r="G42" s="329"/>
      <c r="H42" s="329"/>
      <c r="I42" s="329"/>
      <c r="J42" s="329"/>
      <c r="K42" s="329"/>
      <c r="L42" s="329"/>
      <c r="M42" s="329"/>
      <c r="N42" s="329"/>
      <c r="O42" s="329"/>
      <c r="P42" s="329"/>
      <c r="Q42" s="329"/>
      <c r="R42" s="329"/>
      <c r="S42" s="748"/>
      <c r="T42" s="748"/>
      <c r="U42" s="749"/>
    </row>
    <row r="43" spans="1:21" s="149" customFormat="1">
      <c r="A43" s="265" t="s">
        <v>1550</v>
      </c>
      <c r="B43" s="328">
        <f t="shared" ref="B43:B52" si="14">SUM(C43+D43)</f>
        <v>3758779</v>
      </c>
      <c r="C43" s="750">
        <f>3505550+210649</f>
        <v>3716199</v>
      </c>
      <c r="D43" s="750">
        <f>3545715+213064-C43</f>
        <v>42580</v>
      </c>
      <c r="E43" s="750">
        <f t="shared" ref="E43:E52" si="15">B43-SUM(F43:Q43)</f>
        <v>3758779</v>
      </c>
      <c r="F43" s="750"/>
      <c r="G43" s="750"/>
      <c r="H43" s="750"/>
      <c r="I43" s="750"/>
      <c r="J43" s="750"/>
      <c r="K43" s="750"/>
      <c r="L43" s="750"/>
      <c r="M43" s="750"/>
      <c r="N43" s="750"/>
      <c r="O43" s="750"/>
      <c r="P43" s="750"/>
      <c r="Q43" s="750"/>
      <c r="R43" s="606">
        <f t="shared" ref="R43:R52" si="16">SUM(E43:Q43)</f>
        <v>3758779</v>
      </c>
      <c r="S43" s="750">
        <v>1919329</v>
      </c>
      <c r="T43" s="750"/>
      <c r="U43" s="749"/>
    </row>
    <row r="44" spans="1:21" s="149" customFormat="1">
      <c r="A44" s="265" t="s">
        <v>1551</v>
      </c>
      <c r="B44" s="328">
        <f t="shared" si="14"/>
        <v>256703</v>
      </c>
      <c r="C44" s="750">
        <v>253795</v>
      </c>
      <c r="D44" s="750">
        <f>256703-C44</f>
        <v>2908</v>
      </c>
      <c r="E44" s="750">
        <f t="shared" si="15"/>
        <v>256703</v>
      </c>
      <c r="F44" s="750"/>
      <c r="G44" s="750"/>
      <c r="H44" s="750"/>
      <c r="I44" s="750"/>
      <c r="J44" s="750"/>
      <c r="K44" s="750"/>
      <c r="L44" s="750"/>
      <c r="M44" s="750"/>
      <c r="N44" s="750"/>
      <c r="O44" s="750"/>
      <c r="P44" s="750"/>
      <c r="Q44" s="750"/>
      <c r="R44" s="606">
        <f t="shared" si="16"/>
        <v>256703</v>
      </c>
      <c r="S44" s="750">
        <v>25646</v>
      </c>
      <c r="T44" s="750"/>
      <c r="U44" s="749"/>
    </row>
    <row r="45" spans="1:21" s="149" customFormat="1">
      <c r="A45" s="753" t="s">
        <v>1552</v>
      </c>
      <c r="B45" s="328">
        <f t="shared" si="14"/>
        <v>0</v>
      </c>
      <c r="C45" s="750"/>
      <c r="D45" s="750"/>
      <c r="E45" s="750">
        <f t="shared" si="15"/>
        <v>0</v>
      </c>
      <c r="F45" s="750"/>
      <c r="G45" s="750"/>
      <c r="H45" s="750"/>
      <c r="I45" s="750"/>
      <c r="J45" s="750"/>
      <c r="K45" s="750"/>
      <c r="L45" s="750"/>
      <c r="M45" s="750"/>
      <c r="N45" s="750"/>
      <c r="O45" s="750"/>
      <c r="P45" s="750"/>
      <c r="Q45" s="750"/>
      <c r="R45" s="606">
        <f t="shared" si="16"/>
        <v>0</v>
      </c>
      <c r="S45" s="750"/>
      <c r="T45" s="750"/>
      <c r="U45" s="749"/>
    </row>
    <row r="46" spans="1:21" s="149" customFormat="1">
      <c r="A46" s="265" t="s">
        <v>1553</v>
      </c>
      <c r="B46" s="328">
        <f t="shared" si="14"/>
        <v>0</v>
      </c>
      <c r="C46" s="750"/>
      <c r="D46" s="750"/>
      <c r="E46" s="750">
        <f t="shared" si="15"/>
        <v>0</v>
      </c>
      <c r="F46" s="750"/>
      <c r="G46" s="750"/>
      <c r="H46" s="750"/>
      <c r="I46" s="750"/>
      <c r="J46" s="750"/>
      <c r="K46" s="750"/>
      <c r="L46" s="750"/>
      <c r="M46" s="750"/>
      <c r="N46" s="750"/>
      <c r="O46" s="750"/>
      <c r="P46" s="750"/>
      <c r="Q46" s="750"/>
      <c r="R46" s="606">
        <f t="shared" si="16"/>
        <v>0</v>
      </c>
      <c r="S46" s="750"/>
      <c r="T46" s="750"/>
      <c r="U46" s="749"/>
    </row>
    <row r="47" spans="1:21" s="149" customFormat="1">
      <c r="A47" s="265" t="s">
        <v>1554</v>
      </c>
      <c r="B47" s="328">
        <f t="shared" si="14"/>
        <v>426673</v>
      </c>
      <c r="C47" s="750">
        <v>421839</v>
      </c>
      <c r="D47" s="750">
        <f>426673-C47</f>
        <v>4834</v>
      </c>
      <c r="E47" s="750">
        <f t="shared" si="15"/>
        <v>426673</v>
      </c>
      <c r="F47" s="750"/>
      <c r="G47" s="750"/>
      <c r="H47" s="750"/>
      <c r="I47" s="750"/>
      <c r="J47" s="750"/>
      <c r="K47" s="750"/>
      <c r="L47" s="750"/>
      <c r="M47" s="750"/>
      <c r="N47" s="750"/>
      <c r="O47" s="750"/>
      <c r="P47" s="750"/>
      <c r="Q47" s="750"/>
      <c r="R47" s="606">
        <f t="shared" si="16"/>
        <v>426673</v>
      </c>
      <c r="S47" s="750">
        <v>0</v>
      </c>
      <c r="T47" s="750"/>
      <c r="U47" s="749"/>
    </row>
    <row r="48" spans="1:21" s="149" customFormat="1">
      <c r="A48" s="265" t="s">
        <v>1555</v>
      </c>
      <c r="B48" s="328">
        <f t="shared" si="14"/>
        <v>70000</v>
      </c>
      <c r="C48" s="750">
        <v>69207</v>
      </c>
      <c r="D48" s="750">
        <f>70000-C48</f>
        <v>793</v>
      </c>
      <c r="E48" s="750">
        <f t="shared" si="15"/>
        <v>70000</v>
      </c>
      <c r="F48" s="750"/>
      <c r="G48" s="750"/>
      <c r="H48" s="750"/>
      <c r="I48" s="750"/>
      <c r="J48" s="750"/>
      <c r="K48" s="750"/>
      <c r="L48" s="750"/>
      <c r="M48" s="750"/>
      <c r="N48" s="750"/>
      <c r="O48" s="750"/>
      <c r="P48" s="750"/>
      <c r="Q48" s="750"/>
      <c r="R48" s="606">
        <f t="shared" si="16"/>
        <v>70000</v>
      </c>
      <c r="S48" s="750">
        <f>C48</f>
        <v>69207</v>
      </c>
      <c r="T48" s="750"/>
      <c r="U48" s="749"/>
    </row>
    <row r="49" spans="1:21" s="149" customFormat="1">
      <c r="A49" s="265" t="s">
        <v>1556</v>
      </c>
      <c r="B49" s="328">
        <f t="shared" si="14"/>
        <v>312000</v>
      </c>
      <c r="C49" s="750">
        <v>308466</v>
      </c>
      <c r="D49" s="750">
        <f>312000-C49</f>
        <v>3534</v>
      </c>
      <c r="E49" s="750">
        <f t="shared" si="15"/>
        <v>312000</v>
      </c>
      <c r="F49" s="750"/>
      <c r="G49" s="750"/>
      <c r="H49" s="750"/>
      <c r="I49" s="750"/>
      <c r="J49" s="750"/>
      <c r="K49" s="750"/>
      <c r="L49" s="750"/>
      <c r="M49" s="750"/>
      <c r="N49" s="750"/>
      <c r="O49" s="750"/>
      <c r="P49" s="750"/>
      <c r="Q49" s="750"/>
      <c r="R49" s="606">
        <f t="shared" si="16"/>
        <v>312000</v>
      </c>
      <c r="S49" s="750">
        <f t="shared" ref="S49:S50" si="17">C49</f>
        <v>308466</v>
      </c>
      <c r="T49" s="750"/>
      <c r="U49" s="749"/>
    </row>
    <row r="50" spans="1:21" s="149" customFormat="1">
      <c r="A50" s="265" t="s">
        <v>1557</v>
      </c>
      <c r="B50" s="328">
        <f t="shared" si="14"/>
        <v>1162931</v>
      </c>
      <c r="C50" s="750">
        <v>1149757</v>
      </c>
      <c r="D50" s="750">
        <f>1162931-C50</f>
        <v>13174</v>
      </c>
      <c r="E50" s="750">
        <f t="shared" si="15"/>
        <v>1162931</v>
      </c>
      <c r="F50" s="750"/>
      <c r="G50" s="750"/>
      <c r="H50" s="750"/>
      <c r="I50" s="750"/>
      <c r="J50" s="750"/>
      <c r="K50" s="750"/>
      <c r="L50" s="750"/>
      <c r="M50" s="750"/>
      <c r="N50" s="750"/>
      <c r="O50" s="750"/>
      <c r="P50" s="750"/>
      <c r="Q50" s="750"/>
      <c r="R50" s="606">
        <f t="shared" si="16"/>
        <v>1162931</v>
      </c>
      <c r="S50" s="750">
        <f t="shared" si="17"/>
        <v>1149757</v>
      </c>
      <c r="T50" s="750"/>
      <c r="U50" s="749"/>
    </row>
    <row r="51" spans="1:21" s="149" customFormat="1">
      <c r="A51" s="752" t="s">
        <v>1558</v>
      </c>
      <c r="B51" s="328">
        <f t="shared" si="14"/>
        <v>40000</v>
      </c>
      <c r="C51" s="750">
        <v>39547</v>
      </c>
      <c r="D51" s="750">
        <f>40000-C51</f>
        <v>453</v>
      </c>
      <c r="E51" s="750">
        <f t="shared" si="15"/>
        <v>40000</v>
      </c>
      <c r="F51" s="750"/>
      <c r="G51" s="750"/>
      <c r="H51" s="750"/>
      <c r="I51" s="750"/>
      <c r="J51" s="750"/>
      <c r="K51" s="750"/>
      <c r="L51" s="750"/>
      <c r="M51" s="750"/>
      <c r="N51" s="750"/>
      <c r="O51" s="750"/>
      <c r="P51" s="750"/>
      <c r="Q51" s="750"/>
      <c r="R51" s="606">
        <f t="shared" si="16"/>
        <v>40000</v>
      </c>
      <c r="S51" s="750">
        <v>3997</v>
      </c>
      <c r="T51" s="750"/>
      <c r="U51" s="749"/>
    </row>
    <row r="52" spans="1:21" s="149" customFormat="1">
      <c r="A52" s="752" t="s">
        <v>1538</v>
      </c>
      <c r="B52" s="328">
        <f t="shared" si="14"/>
        <v>0</v>
      </c>
      <c r="C52" s="750"/>
      <c r="D52" s="750"/>
      <c r="E52" s="750">
        <f t="shared" si="15"/>
        <v>0</v>
      </c>
      <c r="F52" s="750"/>
      <c r="G52" s="750"/>
      <c r="H52" s="750"/>
      <c r="I52" s="750"/>
      <c r="J52" s="750"/>
      <c r="K52" s="750"/>
      <c r="L52" s="750"/>
      <c r="M52" s="750"/>
      <c r="N52" s="750"/>
      <c r="O52" s="750"/>
      <c r="P52" s="750"/>
      <c r="Q52" s="750"/>
      <c r="R52" s="606">
        <f t="shared" si="16"/>
        <v>0</v>
      </c>
      <c r="S52" s="750"/>
      <c r="T52" s="750"/>
      <c r="U52" s="749"/>
    </row>
    <row r="53" spans="1:21" s="153" customFormat="1">
      <c r="A53" s="150" t="s">
        <v>1559</v>
      </c>
      <c r="B53" s="151">
        <f>SUM(C53:D53)</f>
        <v>6027086</v>
      </c>
      <c r="C53" s="151">
        <f t="shared" ref="C53:T53" si="18">SUM(C43:C52)</f>
        <v>5958810</v>
      </c>
      <c r="D53" s="151">
        <f t="shared" si="18"/>
        <v>68276</v>
      </c>
      <c r="E53" s="151">
        <f t="shared" si="18"/>
        <v>6027086</v>
      </c>
      <c r="F53" s="151">
        <f t="shared" si="18"/>
        <v>0</v>
      </c>
      <c r="G53" s="151">
        <f t="shared" si="18"/>
        <v>0</v>
      </c>
      <c r="H53" s="151">
        <f t="shared" si="18"/>
        <v>0</v>
      </c>
      <c r="I53" s="151">
        <f t="shared" si="18"/>
        <v>0</v>
      </c>
      <c r="J53" s="151">
        <f t="shared" si="18"/>
        <v>0</v>
      </c>
      <c r="K53" s="151">
        <f t="shared" si="18"/>
        <v>0</v>
      </c>
      <c r="L53" s="151">
        <f t="shared" si="18"/>
        <v>0</v>
      </c>
      <c r="M53" s="151">
        <f t="shared" si="18"/>
        <v>0</v>
      </c>
      <c r="N53" s="151">
        <f t="shared" si="18"/>
        <v>0</v>
      </c>
      <c r="O53" s="151">
        <f t="shared" si="18"/>
        <v>0</v>
      </c>
      <c r="P53" s="151">
        <f t="shared" si="18"/>
        <v>0</v>
      </c>
      <c r="Q53" s="151">
        <f t="shared" si="18"/>
        <v>0</v>
      </c>
      <c r="R53" s="328">
        <f>SUM(R43:R52)</f>
        <v>6027086</v>
      </c>
      <c r="S53" s="151">
        <f t="shared" si="18"/>
        <v>3476402</v>
      </c>
      <c r="T53" s="151">
        <f t="shared" si="18"/>
        <v>0</v>
      </c>
      <c r="U53" s="152"/>
    </row>
    <row r="54" spans="1:21" s="149" customFormat="1" ht="12">
      <c r="A54" s="148" t="s">
        <v>1181</v>
      </c>
      <c r="B54" s="748"/>
      <c r="C54" s="748"/>
      <c r="D54" s="748"/>
      <c r="E54" s="329"/>
      <c r="F54" s="329"/>
      <c r="G54" s="329"/>
      <c r="H54" s="329"/>
      <c r="I54" s="329"/>
      <c r="J54" s="329"/>
      <c r="K54" s="329"/>
      <c r="L54" s="329"/>
      <c r="M54" s="329"/>
      <c r="N54" s="329"/>
      <c r="O54" s="329"/>
      <c r="P54" s="329"/>
      <c r="Q54" s="329"/>
      <c r="R54" s="329"/>
      <c r="S54" s="748"/>
      <c r="T54" s="748"/>
      <c r="U54" s="749"/>
    </row>
    <row r="55" spans="1:21" s="149" customFormat="1">
      <c r="A55" s="265" t="s">
        <v>1560</v>
      </c>
      <c r="B55" s="328">
        <f t="shared" ref="B55:B61" si="19">SUM(C55+D55)</f>
        <v>207653</v>
      </c>
      <c r="C55" s="750">
        <v>204849</v>
      </c>
      <c r="D55" s="750">
        <f>207653-C55</f>
        <v>2804</v>
      </c>
      <c r="E55" s="750">
        <f t="shared" ref="E55:E61" si="20">B55-SUM(F55:Q55)</f>
        <v>207653</v>
      </c>
      <c r="F55" s="750"/>
      <c r="G55" s="750"/>
      <c r="H55" s="750"/>
      <c r="I55" s="750"/>
      <c r="J55" s="750"/>
      <c r="K55" s="750"/>
      <c r="L55" s="750"/>
      <c r="M55" s="750"/>
      <c r="N55" s="750"/>
      <c r="O55" s="750"/>
      <c r="P55" s="750"/>
      <c r="Q55" s="750"/>
      <c r="R55" s="606">
        <f t="shared" ref="R55:R61" si="21">SUM(E55:Q55)</f>
        <v>207653</v>
      </c>
      <c r="S55" s="751"/>
      <c r="T55" s="751"/>
      <c r="U55" s="749"/>
    </row>
    <row r="56" spans="1:21" s="193" customFormat="1">
      <c r="A56" s="753" t="s">
        <v>1552</v>
      </c>
      <c r="B56" s="754">
        <f t="shared" si="19"/>
        <v>0</v>
      </c>
      <c r="C56" s="755"/>
      <c r="D56" s="755"/>
      <c r="E56" s="750">
        <f t="shared" si="20"/>
        <v>0</v>
      </c>
      <c r="F56" s="755"/>
      <c r="G56" s="755"/>
      <c r="H56" s="755"/>
      <c r="I56" s="755"/>
      <c r="J56" s="755"/>
      <c r="K56" s="755"/>
      <c r="L56" s="755"/>
      <c r="M56" s="755"/>
      <c r="N56" s="755"/>
      <c r="O56" s="755"/>
      <c r="P56" s="755"/>
      <c r="Q56" s="755"/>
      <c r="R56" s="606">
        <f t="shared" si="21"/>
        <v>0</v>
      </c>
      <c r="S56" s="756"/>
      <c r="T56" s="756"/>
      <c r="U56" s="757"/>
    </row>
    <row r="57" spans="1:21" s="149" customFormat="1">
      <c r="A57" s="265" t="s">
        <v>1555</v>
      </c>
      <c r="B57" s="328">
        <f t="shared" si="19"/>
        <v>20000</v>
      </c>
      <c r="C57" s="750">
        <v>19730</v>
      </c>
      <c r="D57" s="750">
        <f>20000-C57</f>
        <v>270</v>
      </c>
      <c r="E57" s="750">
        <f t="shared" si="20"/>
        <v>20000</v>
      </c>
      <c r="F57" s="750"/>
      <c r="G57" s="750"/>
      <c r="H57" s="750"/>
      <c r="I57" s="750"/>
      <c r="J57" s="750"/>
      <c r="K57" s="750"/>
      <c r="L57" s="750"/>
      <c r="M57" s="750"/>
      <c r="N57" s="750"/>
      <c r="O57" s="750"/>
      <c r="P57" s="750"/>
      <c r="Q57" s="750"/>
      <c r="R57" s="606">
        <f t="shared" si="21"/>
        <v>20000</v>
      </c>
      <c r="S57" s="751"/>
      <c r="T57" s="751"/>
      <c r="U57" s="749"/>
    </row>
    <row r="58" spans="1:21" s="149" customFormat="1">
      <c r="A58" s="265" t="s">
        <v>1556</v>
      </c>
      <c r="B58" s="328">
        <f t="shared" si="19"/>
        <v>0</v>
      </c>
      <c r="C58" s="750"/>
      <c r="D58" s="750"/>
      <c r="E58" s="750">
        <f t="shared" si="20"/>
        <v>0</v>
      </c>
      <c r="F58" s="750"/>
      <c r="G58" s="750"/>
      <c r="H58" s="750"/>
      <c r="I58" s="750"/>
      <c r="J58" s="750"/>
      <c r="K58" s="750"/>
      <c r="L58" s="750"/>
      <c r="M58" s="750"/>
      <c r="N58" s="750"/>
      <c r="O58" s="750"/>
      <c r="P58" s="750"/>
      <c r="Q58" s="750"/>
      <c r="R58" s="606">
        <f t="shared" si="21"/>
        <v>0</v>
      </c>
      <c r="S58" s="751"/>
      <c r="T58" s="751"/>
      <c r="U58" s="749"/>
    </row>
    <row r="59" spans="1:21" s="149" customFormat="1">
      <c r="A59" s="265" t="s">
        <v>1557</v>
      </c>
      <c r="B59" s="328">
        <f t="shared" si="19"/>
        <v>0</v>
      </c>
      <c r="C59" s="750"/>
      <c r="D59" s="750"/>
      <c r="E59" s="750">
        <f t="shared" si="20"/>
        <v>0</v>
      </c>
      <c r="F59" s="750"/>
      <c r="G59" s="750"/>
      <c r="H59" s="750"/>
      <c r="I59" s="750"/>
      <c r="J59" s="750"/>
      <c r="K59" s="750"/>
      <c r="L59" s="750"/>
      <c r="M59" s="750"/>
      <c r="N59" s="750"/>
      <c r="O59" s="750"/>
      <c r="P59" s="750"/>
      <c r="Q59" s="750"/>
      <c r="R59" s="606">
        <f t="shared" si="21"/>
        <v>0</v>
      </c>
      <c r="S59" s="751"/>
      <c r="T59" s="751"/>
      <c r="U59" s="749"/>
    </row>
    <row r="60" spans="1:21" s="149" customFormat="1">
      <c r="A60" s="752" t="s">
        <v>1561</v>
      </c>
      <c r="B60" s="328">
        <f t="shared" si="19"/>
        <v>40000</v>
      </c>
      <c r="C60" s="750">
        <v>39460</v>
      </c>
      <c r="D60" s="750">
        <f>40000-C60</f>
        <v>540</v>
      </c>
      <c r="E60" s="750">
        <f t="shared" si="20"/>
        <v>40000</v>
      </c>
      <c r="F60" s="750"/>
      <c r="G60" s="750"/>
      <c r="H60" s="750"/>
      <c r="I60" s="750"/>
      <c r="J60" s="750"/>
      <c r="K60" s="750"/>
      <c r="L60" s="750"/>
      <c r="M60" s="750"/>
      <c r="N60" s="750"/>
      <c r="O60" s="750"/>
      <c r="P60" s="750"/>
      <c r="Q60" s="750"/>
      <c r="R60" s="606">
        <f t="shared" si="21"/>
        <v>40000</v>
      </c>
      <c r="S60" s="751"/>
      <c r="T60" s="751"/>
      <c r="U60" s="749"/>
    </row>
    <row r="61" spans="1:21" s="149" customFormat="1">
      <c r="A61" s="752" t="s">
        <v>1538</v>
      </c>
      <c r="B61" s="328">
        <f t="shared" si="19"/>
        <v>0</v>
      </c>
      <c r="C61" s="750"/>
      <c r="D61" s="750"/>
      <c r="E61" s="750">
        <f t="shared" si="20"/>
        <v>0</v>
      </c>
      <c r="F61" s="750"/>
      <c r="G61" s="750"/>
      <c r="H61" s="750"/>
      <c r="I61" s="750"/>
      <c r="J61" s="750"/>
      <c r="K61" s="750"/>
      <c r="L61" s="750"/>
      <c r="M61" s="750"/>
      <c r="N61" s="750"/>
      <c r="O61" s="750"/>
      <c r="P61" s="750"/>
      <c r="Q61" s="750"/>
      <c r="R61" s="606">
        <f t="shared" si="21"/>
        <v>0</v>
      </c>
      <c r="S61" s="751"/>
      <c r="T61" s="751"/>
      <c r="U61" s="749"/>
    </row>
    <row r="62" spans="1:21" s="149" customFormat="1" ht="13.75" customHeight="1">
      <c r="A62" s="150" t="s">
        <v>1562</v>
      </c>
      <c r="B62" s="328">
        <f>SUM(C62:D62)</f>
        <v>267653</v>
      </c>
      <c r="C62" s="328">
        <f t="shared" ref="C62:Q62" si="22">SUM(C55:C61)</f>
        <v>264039</v>
      </c>
      <c r="D62" s="328">
        <f t="shared" si="22"/>
        <v>3614</v>
      </c>
      <c r="E62" s="328">
        <f t="shared" si="22"/>
        <v>267653</v>
      </c>
      <c r="F62" s="328">
        <f t="shared" si="22"/>
        <v>0</v>
      </c>
      <c r="G62" s="328">
        <f t="shared" si="22"/>
        <v>0</v>
      </c>
      <c r="H62" s="328">
        <f t="shared" si="22"/>
        <v>0</v>
      </c>
      <c r="I62" s="328">
        <f t="shared" si="22"/>
        <v>0</v>
      </c>
      <c r="J62" s="328">
        <f t="shared" si="22"/>
        <v>0</v>
      </c>
      <c r="K62" s="328">
        <f t="shared" si="22"/>
        <v>0</v>
      </c>
      <c r="L62" s="328">
        <f t="shared" si="22"/>
        <v>0</v>
      </c>
      <c r="M62" s="328">
        <f t="shared" si="22"/>
        <v>0</v>
      </c>
      <c r="N62" s="328">
        <f t="shared" si="22"/>
        <v>0</v>
      </c>
      <c r="O62" s="328">
        <f t="shared" si="22"/>
        <v>0</v>
      </c>
      <c r="P62" s="328">
        <f t="shared" si="22"/>
        <v>0</v>
      </c>
      <c r="Q62" s="328">
        <f t="shared" si="22"/>
        <v>0</v>
      </c>
      <c r="R62" s="328">
        <f>SUM(R55:R61)</f>
        <v>267653</v>
      </c>
      <c r="S62" s="751"/>
      <c r="T62" s="751"/>
      <c r="U62" s="749"/>
    </row>
    <row r="63" spans="1:21" s="149" customFormat="1">
      <c r="A63" s="154" t="s">
        <v>1563</v>
      </c>
      <c r="B63" s="328">
        <f>SUM(B8+B11+B13+B14+B15+B25+B26+B36+B40+B41+B53+B62)</f>
        <v>86098320</v>
      </c>
      <c r="C63" s="328">
        <f t="shared" ref="C63:Q63" si="23">SUM(C8+C11+C13+C14+C15+C25+C26+C36+C40+C41+C53+C62)</f>
        <v>85123365</v>
      </c>
      <c r="D63" s="328">
        <f t="shared" si="23"/>
        <v>974955</v>
      </c>
      <c r="E63" s="328">
        <f t="shared" si="23"/>
        <v>24785545</v>
      </c>
      <c r="F63" s="328">
        <f t="shared" si="23"/>
        <v>27687000</v>
      </c>
      <c r="G63" s="328">
        <f t="shared" si="23"/>
        <v>33625775</v>
      </c>
      <c r="H63" s="328">
        <f t="shared" si="23"/>
        <v>0</v>
      </c>
      <c r="I63" s="328">
        <f t="shared" si="23"/>
        <v>0</v>
      </c>
      <c r="J63" s="328">
        <f t="shared" si="23"/>
        <v>0</v>
      </c>
      <c r="K63" s="328">
        <f t="shared" si="23"/>
        <v>0</v>
      </c>
      <c r="L63" s="328">
        <f t="shared" si="23"/>
        <v>0</v>
      </c>
      <c r="M63" s="328">
        <f t="shared" si="23"/>
        <v>0</v>
      </c>
      <c r="N63" s="328">
        <f t="shared" si="23"/>
        <v>0</v>
      </c>
      <c r="O63" s="328">
        <f t="shared" si="23"/>
        <v>0</v>
      </c>
      <c r="P63" s="328">
        <f t="shared" si="23"/>
        <v>0</v>
      </c>
      <c r="Q63" s="328">
        <f t="shared" si="23"/>
        <v>0</v>
      </c>
      <c r="R63" s="328">
        <f>SUM(R8+R11+R13+R14+R15+R25+R26+R36+R40+R41+R53+R62)</f>
        <v>86098320</v>
      </c>
      <c r="S63" s="328">
        <f>SUM(S10+S13+S14+S15+S25+S26+S36+S40+S41+S53)</f>
        <v>82376918</v>
      </c>
      <c r="T63" s="328">
        <f>SUM(T11+T13+T14+T15+T25+T26+T36+T40+T41+T53)</f>
        <v>0</v>
      </c>
      <c r="U63" s="749"/>
    </row>
    <row r="64" spans="1:21" s="149" customFormat="1" ht="12">
      <c r="A64" s="148" t="s">
        <v>1564</v>
      </c>
      <c r="B64" s="748"/>
      <c r="C64" s="748"/>
      <c r="D64" s="748"/>
      <c r="E64" s="329"/>
      <c r="F64" s="329"/>
      <c r="G64" s="329"/>
      <c r="H64" s="329"/>
      <c r="I64" s="329"/>
      <c r="J64" s="329"/>
      <c r="K64" s="329"/>
      <c r="L64" s="329"/>
      <c r="M64" s="329"/>
      <c r="N64" s="329"/>
      <c r="O64" s="329"/>
      <c r="P64" s="329"/>
      <c r="Q64" s="329"/>
      <c r="R64" s="329"/>
      <c r="S64" s="748"/>
      <c r="T64" s="748"/>
      <c r="U64" s="749"/>
    </row>
    <row r="65" spans="1:21" s="149" customFormat="1">
      <c r="A65" s="265" t="s">
        <v>1565</v>
      </c>
      <c r="B65" s="328">
        <f>SUM(C65+D65)</f>
        <v>80000</v>
      </c>
      <c r="C65" s="750">
        <f>60000+19730</f>
        <v>79730</v>
      </c>
      <c r="D65" s="750">
        <f>80000-C65</f>
        <v>270</v>
      </c>
      <c r="E65" s="750">
        <f t="shared" ref="E65:E66" si="24">B65-SUM(F65:Q65)</f>
        <v>80000</v>
      </c>
      <c r="F65" s="750"/>
      <c r="G65" s="750"/>
      <c r="H65" s="750"/>
      <c r="I65" s="750"/>
      <c r="J65" s="750"/>
      <c r="K65" s="750"/>
      <c r="L65" s="750"/>
      <c r="M65" s="750"/>
      <c r="N65" s="750"/>
      <c r="O65" s="750"/>
      <c r="P65" s="750"/>
      <c r="Q65" s="750"/>
      <c r="R65" s="606">
        <f>SUM(E65:Q65)</f>
        <v>80000</v>
      </c>
      <c r="S65" s="750">
        <v>6064</v>
      </c>
      <c r="T65" s="750"/>
      <c r="U65" s="749"/>
    </row>
    <row r="66" spans="1:21" s="149" customFormat="1">
      <c r="A66" s="752" t="s">
        <v>1566</v>
      </c>
      <c r="B66" s="328">
        <f>SUM(C66+D66)</f>
        <v>295280</v>
      </c>
      <c r="C66" s="750">
        <f>123584+14797+153521</f>
        <v>291902</v>
      </c>
      <c r="D66" s="750">
        <f>125000+15000+155280-C66</f>
        <v>3378</v>
      </c>
      <c r="E66" s="750">
        <f t="shared" si="24"/>
        <v>295280</v>
      </c>
      <c r="F66" s="750"/>
      <c r="G66" s="750"/>
      <c r="H66" s="750"/>
      <c r="I66" s="750"/>
      <c r="J66" s="750"/>
      <c r="K66" s="750"/>
      <c r="L66" s="750"/>
      <c r="M66" s="750"/>
      <c r="N66" s="750"/>
      <c r="O66" s="750"/>
      <c r="P66" s="750"/>
      <c r="Q66" s="750"/>
      <c r="R66" s="606">
        <f>SUM(E66:Q66)</f>
        <v>295280</v>
      </c>
      <c r="S66" s="750">
        <v>277105</v>
      </c>
      <c r="T66" s="750"/>
      <c r="U66" s="749"/>
    </row>
    <row r="67" spans="1:21" s="149" customFormat="1">
      <c r="A67" s="150" t="s">
        <v>1567</v>
      </c>
      <c r="B67" s="328">
        <f>SUM(C67:D67)</f>
        <v>375280</v>
      </c>
      <c r="C67" s="328">
        <f>SUM(C64:C66)</f>
        <v>371632</v>
      </c>
      <c r="D67" s="328">
        <f>SUM(D64:D66)</f>
        <v>3648</v>
      </c>
      <c r="E67" s="328">
        <f t="shared" ref="E67:T67" si="25">SUM(E65:E66)</f>
        <v>375280</v>
      </c>
      <c r="F67" s="328">
        <f t="shared" si="25"/>
        <v>0</v>
      </c>
      <c r="G67" s="328">
        <f t="shared" si="25"/>
        <v>0</v>
      </c>
      <c r="H67" s="328">
        <f t="shared" si="25"/>
        <v>0</v>
      </c>
      <c r="I67" s="328">
        <f t="shared" si="25"/>
        <v>0</v>
      </c>
      <c r="J67" s="328">
        <f t="shared" si="25"/>
        <v>0</v>
      </c>
      <c r="K67" s="328">
        <f t="shared" si="25"/>
        <v>0</v>
      </c>
      <c r="L67" s="328">
        <f t="shared" si="25"/>
        <v>0</v>
      </c>
      <c r="M67" s="328">
        <f t="shared" si="25"/>
        <v>0</v>
      </c>
      <c r="N67" s="328">
        <f t="shared" si="25"/>
        <v>0</v>
      </c>
      <c r="O67" s="328">
        <f t="shared" si="25"/>
        <v>0</v>
      </c>
      <c r="P67" s="328">
        <f t="shared" si="25"/>
        <v>0</v>
      </c>
      <c r="Q67" s="328">
        <f t="shared" si="25"/>
        <v>0</v>
      </c>
      <c r="R67" s="328">
        <f>SUM(R65:R66)</f>
        <v>375280</v>
      </c>
      <c r="S67" s="151">
        <f>SUM(S65:S66)</f>
        <v>283169</v>
      </c>
      <c r="T67" s="151">
        <f t="shared" si="25"/>
        <v>0</v>
      </c>
      <c r="U67" s="749"/>
    </row>
    <row r="68" spans="1:21" s="149" customFormat="1" ht="12">
      <c r="A68" s="148" t="s">
        <v>1568</v>
      </c>
      <c r="B68" s="329"/>
      <c r="C68" s="329"/>
      <c r="D68" s="329"/>
      <c r="E68" s="329"/>
      <c r="F68" s="329"/>
      <c r="G68" s="329"/>
      <c r="H68" s="329"/>
      <c r="I68" s="329"/>
      <c r="J68" s="329"/>
      <c r="K68" s="329"/>
      <c r="L68" s="329"/>
      <c r="M68" s="329"/>
      <c r="N68" s="329"/>
      <c r="O68" s="329"/>
      <c r="P68" s="329"/>
      <c r="Q68" s="329"/>
      <c r="R68" s="329"/>
      <c r="S68" s="329"/>
      <c r="T68" s="329"/>
      <c r="U68" s="749"/>
    </row>
    <row r="69" spans="1:21" s="149" customFormat="1">
      <c r="A69" s="265" t="s">
        <v>1569</v>
      </c>
      <c r="B69" s="328">
        <f>SUM(C69+D69)</f>
        <v>0</v>
      </c>
      <c r="C69" s="750"/>
      <c r="D69" s="750"/>
      <c r="E69" s="750">
        <f t="shared" ref="E69:E73" si="26">B69-SUM(F69:Q69)</f>
        <v>0</v>
      </c>
      <c r="F69" s="750"/>
      <c r="G69" s="750"/>
      <c r="H69" s="750"/>
      <c r="I69" s="750"/>
      <c r="J69" s="750"/>
      <c r="K69" s="750"/>
      <c r="L69" s="750"/>
      <c r="M69" s="750"/>
      <c r="N69" s="750"/>
      <c r="O69" s="750"/>
      <c r="P69" s="750"/>
      <c r="Q69" s="750"/>
      <c r="R69" s="606">
        <f>SUM(E69:Q69)</f>
        <v>0</v>
      </c>
      <c r="S69" s="751"/>
      <c r="T69" s="751"/>
      <c r="U69" s="749"/>
    </row>
    <row r="70" spans="1:21" s="149" customFormat="1">
      <c r="A70" s="265" t="s">
        <v>1570</v>
      </c>
      <c r="B70" s="328">
        <f>SUM(C70+D70)</f>
        <v>0</v>
      </c>
      <c r="C70" s="750"/>
      <c r="D70" s="750"/>
      <c r="E70" s="750">
        <f t="shared" si="26"/>
        <v>0</v>
      </c>
      <c r="F70" s="750"/>
      <c r="G70" s="750"/>
      <c r="H70" s="750"/>
      <c r="I70" s="750"/>
      <c r="J70" s="750"/>
      <c r="K70" s="750"/>
      <c r="L70" s="750"/>
      <c r="M70" s="750"/>
      <c r="N70" s="750"/>
      <c r="O70" s="750"/>
      <c r="P70" s="750"/>
      <c r="Q70" s="750"/>
      <c r="R70" s="606">
        <f>SUM(E70:Q70)</f>
        <v>0</v>
      </c>
      <c r="S70" s="751"/>
      <c r="T70" s="751"/>
      <c r="U70" s="749"/>
    </row>
    <row r="71" spans="1:21" s="149" customFormat="1">
      <c r="A71" s="486" t="s">
        <v>1571</v>
      </c>
      <c r="B71" s="328">
        <f>SUM(C71+D71)</f>
        <v>0</v>
      </c>
      <c r="C71" s="750"/>
      <c r="D71" s="750"/>
      <c r="E71" s="750">
        <f t="shared" si="26"/>
        <v>0</v>
      </c>
      <c r="F71" s="750"/>
      <c r="G71" s="750"/>
      <c r="H71" s="750"/>
      <c r="I71" s="750"/>
      <c r="J71" s="750"/>
      <c r="K71" s="750"/>
      <c r="L71" s="750"/>
      <c r="M71" s="750"/>
      <c r="N71" s="750"/>
      <c r="O71" s="750"/>
      <c r="P71" s="750"/>
      <c r="Q71" s="750"/>
      <c r="R71" s="606">
        <f>SUM(E71:Q71)</f>
        <v>0</v>
      </c>
      <c r="S71" s="751"/>
      <c r="T71" s="751"/>
      <c r="U71" s="749"/>
    </row>
    <row r="72" spans="1:21" s="149" customFormat="1">
      <c r="A72" s="265" t="s">
        <v>1572</v>
      </c>
      <c r="B72" s="328">
        <f>SUM(C72+D72)</f>
        <v>731969</v>
      </c>
      <c r="C72" s="750">
        <v>731969</v>
      </c>
      <c r="D72" s="750"/>
      <c r="E72" s="750">
        <f t="shared" si="26"/>
        <v>731969</v>
      </c>
      <c r="F72" s="750"/>
      <c r="G72" s="750"/>
      <c r="H72" s="750"/>
      <c r="I72" s="750"/>
      <c r="J72" s="750"/>
      <c r="K72" s="750"/>
      <c r="L72" s="750"/>
      <c r="M72" s="750"/>
      <c r="N72" s="750"/>
      <c r="O72" s="750"/>
      <c r="P72" s="750"/>
      <c r="Q72" s="750"/>
      <c r="R72" s="606">
        <f>SUM(E72:Q72)</f>
        <v>731969</v>
      </c>
      <c r="S72" s="751"/>
      <c r="T72" s="751"/>
      <c r="U72" s="749"/>
    </row>
    <row r="73" spans="1:21" s="149" customFormat="1">
      <c r="A73" s="752" t="s">
        <v>1538</v>
      </c>
      <c r="B73" s="328">
        <f>SUM(C73+D73)</f>
        <v>0</v>
      </c>
      <c r="C73" s="750"/>
      <c r="D73" s="750"/>
      <c r="E73" s="750">
        <f t="shared" si="26"/>
        <v>0</v>
      </c>
      <c r="F73" s="750"/>
      <c r="G73" s="750"/>
      <c r="H73" s="750"/>
      <c r="I73" s="750"/>
      <c r="J73" s="750"/>
      <c r="K73" s="750"/>
      <c r="L73" s="750"/>
      <c r="M73" s="750"/>
      <c r="N73" s="750"/>
      <c r="O73" s="750"/>
      <c r="P73" s="750"/>
      <c r="Q73" s="750"/>
      <c r="R73" s="606">
        <f>SUM(E73:Q73)</f>
        <v>0</v>
      </c>
      <c r="S73" s="751"/>
      <c r="T73" s="751"/>
      <c r="U73" s="749"/>
    </row>
    <row r="74" spans="1:21" s="149" customFormat="1">
      <c r="A74" s="150" t="s">
        <v>1573</v>
      </c>
      <c r="B74" s="328">
        <f>SUM(C74:D74)</f>
        <v>731969</v>
      </c>
      <c r="C74" s="328">
        <f>SUM(C69:C73)</f>
        <v>731969</v>
      </c>
      <c r="D74" s="328">
        <f>SUM(D69:D73)</f>
        <v>0</v>
      </c>
      <c r="E74" s="328">
        <f t="shared" ref="E74:Q74" si="27">SUM(E69:E73)</f>
        <v>731969</v>
      </c>
      <c r="F74" s="328">
        <f t="shared" si="27"/>
        <v>0</v>
      </c>
      <c r="G74" s="328">
        <f t="shared" si="27"/>
        <v>0</v>
      </c>
      <c r="H74" s="328">
        <f t="shared" si="27"/>
        <v>0</v>
      </c>
      <c r="I74" s="328">
        <f t="shared" si="27"/>
        <v>0</v>
      </c>
      <c r="J74" s="328">
        <f t="shared" si="27"/>
        <v>0</v>
      </c>
      <c r="K74" s="328">
        <f t="shared" si="27"/>
        <v>0</v>
      </c>
      <c r="L74" s="328">
        <f t="shared" si="27"/>
        <v>0</v>
      </c>
      <c r="M74" s="328">
        <f t="shared" si="27"/>
        <v>0</v>
      </c>
      <c r="N74" s="328">
        <f t="shared" si="27"/>
        <v>0</v>
      </c>
      <c r="O74" s="328">
        <f t="shared" si="27"/>
        <v>0</v>
      </c>
      <c r="P74" s="328">
        <f t="shared" si="27"/>
        <v>0</v>
      </c>
      <c r="Q74" s="328">
        <f t="shared" si="27"/>
        <v>0</v>
      </c>
      <c r="R74" s="328">
        <f>SUM(R69:R73)</f>
        <v>731969</v>
      </c>
      <c r="S74" s="751"/>
      <c r="T74" s="751"/>
      <c r="U74" s="749"/>
    </row>
    <row r="75" spans="1:21" s="149" customFormat="1" ht="12">
      <c r="A75" s="148" t="s">
        <v>1574</v>
      </c>
      <c r="B75" s="329"/>
      <c r="C75" s="329"/>
      <c r="D75" s="329"/>
      <c r="E75" s="329"/>
      <c r="F75" s="329"/>
      <c r="G75" s="329"/>
      <c r="H75" s="329"/>
      <c r="I75" s="329"/>
      <c r="J75" s="329"/>
      <c r="K75" s="329"/>
      <c r="L75" s="329"/>
      <c r="M75" s="329"/>
      <c r="N75" s="329"/>
      <c r="O75" s="329"/>
      <c r="P75" s="329"/>
      <c r="Q75" s="329"/>
      <c r="R75" s="329"/>
      <c r="S75" s="329"/>
      <c r="T75" s="329"/>
      <c r="U75" s="749"/>
    </row>
    <row r="76" spans="1:21" s="149" customFormat="1">
      <c r="A76" s="265" t="s">
        <v>1575</v>
      </c>
      <c r="B76" s="328">
        <f>SUM(C76:D76)</f>
        <v>3822510</v>
      </c>
      <c r="C76" s="750">
        <v>3774871</v>
      </c>
      <c r="D76" s="750">
        <f>3822510-C76</f>
        <v>47639</v>
      </c>
      <c r="E76" s="750">
        <f t="shared" ref="E76:E77" si="28">B76-SUM(F76:Q76)</f>
        <v>3822510</v>
      </c>
      <c r="F76" s="750"/>
      <c r="G76" s="750"/>
      <c r="H76" s="750"/>
      <c r="I76" s="750"/>
      <c r="J76" s="750"/>
      <c r="K76" s="750"/>
      <c r="L76" s="750"/>
      <c r="M76" s="750"/>
      <c r="N76" s="750"/>
      <c r="O76" s="750"/>
      <c r="P76" s="750"/>
      <c r="Q76" s="750"/>
      <c r="R76" s="606">
        <f>SUM(E76:Q76)</f>
        <v>3822510</v>
      </c>
      <c r="S76" s="792">
        <f>C76</f>
        <v>3774871</v>
      </c>
      <c r="T76" s="750"/>
      <c r="U76" s="749"/>
    </row>
    <row r="77" spans="1:21" s="149" customFormat="1">
      <c r="A77" s="265" t="s">
        <v>1576</v>
      </c>
      <c r="B77" s="328">
        <f>SUM(C77:D77)</f>
        <v>958113</v>
      </c>
      <c r="C77" s="750">
        <v>947259</v>
      </c>
      <c r="D77" s="750">
        <f>958113-C77</f>
        <v>10854</v>
      </c>
      <c r="E77" s="750">
        <f t="shared" si="28"/>
        <v>958113</v>
      </c>
      <c r="F77" s="750"/>
      <c r="G77" s="750"/>
      <c r="H77" s="750"/>
      <c r="I77" s="750"/>
      <c r="J77" s="750"/>
      <c r="K77" s="750"/>
      <c r="L77" s="750"/>
      <c r="M77" s="750"/>
      <c r="N77" s="750"/>
      <c r="O77" s="750"/>
      <c r="P77" s="750"/>
      <c r="Q77" s="750"/>
      <c r="R77" s="606">
        <f>SUM(E77:Q77)</f>
        <v>958113</v>
      </c>
      <c r="S77" s="792">
        <f>C77</f>
        <v>947259</v>
      </c>
      <c r="T77" s="750"/>
      <c r="U77" s="749"/>
    </row>
    <row r="78" spans="1:21" s="149" customFormat="1">
      <c r="A78" s="150" t="s">
        <v>1577</v>
      </c>
      <c r="B78" s="328">
        <f>SUM(C78:D78)</f>
        <v>4780623</v>
      </c>
      <c r="C78" s="758">
        <f>SUM(C76:C77)</f>
        <v>4722130</v>
      </c>
      <c r="D78" s="758">
        <f t="shared" ref="D78:T78" si="29">SUM(D76:D77)</f>
        <v>58493</v>
      </c>
      <c r="E78" s="758">
        <f t="shared" si="29"/>
        <v>4780623</v>
      </c>
      <c r="F78" s="758">
        <f t="shared" si="29"/>
        <v>0</v>
      </c>
      <c r="G78" s="758">
        <f t="shared" si="29"/>
        <v>0</v>
      </c>
      <c r="H78" s="758">
        <f t="shared" si="29"/>
        <v>0</v>
      </c>
      <c r="I78" s="758">
        <f t="shared" si="29"/>
        <v>0</v>
      </c>
      <c r="J78" s="758">
        <f t="shared" si="29"/>
        <v>0</v>
      </c>
      <c r="K78" s="758">
        <f t="shared" si="29"/>
        <v>0</v>
      </c>
      <c r="L78" s="758">
        <f t="shared" si="29"/>
        <v>0</v>
      </c>
      <c r="M78" s="758">
        <f t="shared" si="29"/>
        <v>0</v>
      </c>
      <c r="N78" s="758">
        <f t="shared" si="29"/>
        <v>0</v>
      </c>
      <c r="O78" s="758">
        <f t="shared" si="29"/>
        <v>0</v>
      </c>
      <c r="P78" s="758">
        <f t="shared" si="29"/>
        <v>0</v>
      </c>
      <c r="Q78" s="758">
        <f t="shared" si="29"/>
        <v>0</v>
      </c>
      <c r="R78" s="758">
        <f t="shared" si="29"/>
        <v>4780623</v>
      </c>
      <c r="S78" s="758">
        <f t="shared" si="29"/>
        <v>4722130</v>
      </c>
      <c r="T78" s="758">
        <f t="shared" si="29"/>
        <v>0</v>
      </c>
      <c r="U78" s="749"/>
    </row>
    <row r="79" spans="1:21" s="149" customFormat="1" ht="12">
      <c r="A79" s="148" t="s">
        <v>1578</v>
      </c>
      <c r="B79" s="329"/>
      <c r="C79" s="329"/>
      <c r="D79" s="329"/>
      <c r="E79" s="329"/>
      <c r="F79" s="329"/>
      <c r="G79" s="329"/>
      <c r="H79" s="329"/>
      <c r="I79" s="329"/>
      <c r="J79" s="329"/>
      <c r="K79" s="329"/>
      <c r="L79" s="329"/>
      <c r="M79" s="329"/>
      <c r="N79" s="329"/>
      <c r="O79" s="329"/>
      <c r="P79" s="329"/>
      <c r="Q79" s="329"/>
      <c r="R79" s="329"/>
      <c r="S79" s="329"/>
      <c r="T79" s="329"/>
      <c r="U79" s="749"/>
    </row>
    <row r="80" spans="1:21" s="149" customFormat="1" ht="13.75" customHeight="1">
      <c r="A80" s="265" t="s">
        <v>1579</v>
      </c>
      <c r="B80" s="328">
        <f t="shared" ref="B80:B94" si="30">SUM(C80+D80)</f>
        <v>97030</v>
      </c>
      <c r="C80" s="750">
        <v>97030</v>
      </c>
      <c r="D80" s="750"/>
      <c r="E80" s="750">
        <f t="shared" ref="E80:E94" si="31">B80-SUM(F80:Q80)</f>
        <v>97030</v>
      </c>
      <c r="F80" s="750"/>
      <c r="G80" s="750"/>
      <c r="H80" s="750"/>
      <c r="I80" s="750"/>
      <c r="J80" s="750"/>
      <c r="K80" s="750"/>
      <c r="L80" s="750"/>
      <c r="M80" s="750"/>
      <c r="N80" s="750"/>
      <c r="O80" s="750"/>
      <c r="P80" s="750"/>
      <c r="Q80" s="750"/>
      <c r="R80" s="606">
        <f t="shared" ref="R80:R94" si="32">SUM(E80:Q80)</f>
        <v>97030</v>
      </c>
      <c r="S80" s="751"/>
      <c r="T80" s="751"/>
      <c r="U80" s="749"/>
    </row>
    <row r="81" spans="1:21" s="149" customFormat="1">
      <c r="A81" s="265" t="s">
        <v>1580</v>
      </c>
      <c r="B81" s="328">
        <f t="shared" si="30"/>
        <v>0</v>
      </c>
      <c r="C81" s="750"/>
      <c r="D81" s="750"/>
      <c r="E81" s="750">
        <f t="shared" si="31"/>
        <v>0</v>
      </c>
      <c r="F81" s="750"/>
      <c r="G81" s="750"/>
      <c r="H81" s="750"/>
      <c r="I81" s="750"/>
      <c r="J81" s="750"/>
      <c r="K81" s="750"/>
      <c r="L81" s="750"/>
      <c r="M81" s="750"/>
      <c r="N81" s="750"/>
      <c r="O81" s="750"/>
      <c r="P81" s="750"/>
      <c r="Q81" s="750"/>
      <c r="R81" s="606">
        <f t="shared" si="32"/>
        <v>0</v>
      </c>
      <c r="S81" s="750"/>
      <c r="T81" s="750"/>
      <c r="U81" s="749"/>
    </row>
    <row r="82" spans="1:21" s="149" customFormat="1">
      <c r="A82" s="265" t="s">
        <v>1581</v>
      </c>
      <c r="B82" s="328">
        <f t="shared" si="30"/>
        <v>0</v>
      </c>
      <c r="C82" s="750"/>
      <c r="D82" s="750"/>
      <c r="E82" s="750">
        <f t="shared" si="31"/>
        <v>0</v>
      </c>
      <c r="F82" s="750"/>
      <c r="G82" s="750"/>
      <c r="H82" s="750"/>
      <c r="I82" s="750"/>
      <c r="J82" s="750"/>
      <c r="K82" s="750"/>
      <c r="L82" s="750"/>
      <c r="M82" s="750"/>
      <c r="N82" s="750"/>
      <c r="O82" s="750"/>
      <c r="P82" s="750"/>
      <c r="Q82" s="750"/>
      <c r="R82" s="606">
        <f t="shared" si="32"/>
        <v>0</v>
      </c>
      <c r="S82" s="750"/>
      <c r="T82" s="750"/>
      <c r="U82" s="749"/>
    </row>
    <row r="83" spans="1:21" s="149" customFormat="1">
      <c r="A83" s="265" t="s">
        <v>1582</v>
      </c>
      <c r="B83" s="328">
        <f t="shared" si="30"/>
        <v>1844000</v>
      </c>
      <c r="C83" s="750">
        <v>1823111</v>
      </c>
      <c r="D83" s="750">
        <f>1844000-C83</f>
        <v>20889</v>
      </c>
      <c r="E83" s="750">
        <f t="shared" si="31"/>
        <v>1844000</v>
      </c>
      <c r="F83" s="750"/>
      <c r="G83" s="750"/>
      <c r="H83" s="750"/>
      <c r="I83" s="750"/>
      <c r="J83" s="750"/>
      <c r="K83" s="750"/>
      <c r="L83" s="750"/>
      <c r="M83" s="750"/>
      <c r="N83" s="750"/>
      <c r="O83" s="750"/>
      <c r="P83" s="750"/>
      <c r="Q83" s="750"/>
      <c r="R83" s="606">
        <f t="shared" si="32"/>
        <v>1844000</v>
      </c>
      <c r="S83" s="750">
        <f>C83</f>
        <v>1823111</v>
      </c>
      <c r="T83" s="750"/>
      <c r="U83" s="749"/>
    </row>
    <row r="84" spans="1:21" s="149" customFormat="1">
      <c r="A84" s="265" t="s">
        <v>1583</v>
      </c>
      <c r="B84" s="328">
        <f t="shared" si="30"/>
        <v>0</v>
      </c>
      <c r="C84" s="750"/>
      <c r="D84" s="750"/>
      <c r="E84" s="750">
        <f t="shared" si="31"/>
        <v>0</v>
      </c>
      <c r="F84" s="750"/>
      <c r="G84" s="750"/>
      <c r="H84" s="750"/>
      <c r="I84" s="750"/>
      <c r="J84" s="750"/>
      <c r="K84" s="750"/>
      <c r="L84" s="750"/>
      <c r="M84" s="750"/>
      <c r="N84" s="750"/>
      <c r="O84" s="750"/>
      <c r="P84" s="750"/>
      <c r="Q84" s="750"/>
      <c r="R84" s="606">
        <f t="shared" si="32"/>
        <v>0</v>
      </c>
      <c r="S84" s="750"/>
      <c r="T84" s="750"/>
      <c r="U84" s="749"/>
    </row>
    <row r="85" spans="1:21" s="149" customFormat="1">
      <c r="A85" s="265" t="s">
        <v>1584</v>
      </c>
      <c r="B85" s="328">
        <f t="shared" si="30"/>
        <v>299000</v>
      </c>
      <c r="C85" s="750">
        <v>299000</v>
      </c>
      <c r="D85" s="750"/>
      <c r="E85" s="750">
        <f t="shared" si="31"/>
        <v>299000</v>
      </c>
      <c r="F85" s="750"/>
      <c r="G85" s="750"/>
      <c r="H85" s="750"/>
      <c r="I85" s="750"/>
      <c r="J85" s="750"/>
      <c r="K85" s="750"/>
      <c r="L85" s="750"/>
      <c r="M85" s="750"/>
      <c r="N85" s="750"/>
      <c r="O85" s="750"/>
      <c r="P85" s="750"/>
      <c r="Q85" s="750"/>
      <c r="R85" s="606">
        <f t="shared" si="32"/>
        <v>299000</v>
      </c>
      <c r="S85" s="751"/>
      <c r="T85" s="751"/>
      <c r="U85" s="749"/>
    </row>
    <row r="86" spans="1:21" s="149" customFormat="1">
      <c r="A86" s="265" t="s">
        <v>1585</v>
      </c>
      <c r="B86" s="328">
        <f>SUM(C86+D86)</f>
        <v>280500</v>
      </c>
      <c r="C86" s="750">
        <v>280500</v>
      </c>
      <c r="D86" s="750"/>
      <c r="E86" s="750">
        <f t="shared" si="31"/>
        <v>280500</v>
      </c>
      <c r="F86" s="750"/>
      <c r="G86" s="750"/>
      <c r="H86" s="750"/>
      <c r="I86" s="750"/>
      <c r="J86" s="750"/>
      <c r="K86" s="750"/>
      <c r="L86" s="750"/>
      <c r="M86" s="750"/>
      <c r="N86" s="750"/>
      <c r="O86" s="750"/>
      <c r="P86" s="750"/>
      <c r="Q86" s="750"/>
      <c r="R86" s="606">
        <f t="shared" si="32"/>
        <v>280500</v>
      </c>
      <c r="S86" s="750">
        <f>C86</f>
        <v>280500</v>
      </c>
      <c r="T86" s="750"/>
      <c r="U86" s="749"/>
    </row>
    <row r="87" spans="1:21" s="149" customFormat="1">
      <c r="A87" s="265" t="s">
        <v>1586</v>
      </c>
      <c r="B87" s="328">
        <f>SUM(C87+D87)</f>
        <v>33000</v>
      </c>
      <c r="C87" s="750">
        <v>33000</v>
      </c>
      <c r="D87" s="750"/>
      <c r="E87" s="750">
        <f t="shared" si="31"/>
        <v>33000</v>
      </c>
      <c r="F87" s="750"/>
      <c r="G87" s="750"/>
      <c r="H87" s="750"/>
      <c r="I87" s="750"/>
      <c r="J87" s="750"/>
      <c r="K87" s="750"/>
      <c r="L87" s="750"/>
      <c r="M87" s="750"/>
      <c r="N87" s="750"/>
      <c r="O87" s="750"/>
      <c r="P87" s="750"/>
      <c r="Q87" s="750"/>
      <c r="R87" s="606">
        <f t="shared" si="32"/>
        <v>33000</v>
      </c>
      <c r="S87" s="750"/>
      <c r="T87" s="750"/>
      <c r="U87" s="749"/>
    </row>
    <row r="88" spans="1:21" s="149" customFormat="1">
      <c r="A88" s="582" t="s">
        <v>1587</v>
      </c>
      <c r="B88" s="328">
        <f t="shared" si="30"/>
        <v>0</v>
      </c>
      <c r="C88" s="750"/>
      <c r="D88" s="750"/>
      <c r="E88" s="750">
        <f t="shared" si="31"/>
        <v>0</v>
      </c>
      <c r="F88" s="750"/>
      <c r="G88" s="750"/>
      <c r="H88" s="750"/>
      <c r="I88" s="750"/>
      <c r="J88" s="750"/>
      <c r="K88" s="750"/>
      <c r="L88" s="750"/>
      <c r="M88" s="750"/>
      <c r="N88" s="750"/>
      <c r="O88" s="750"/>
      <c r="P88" s="750"/>
      <c r="Q88" s="750"/>
      <c r="R88" s="606">
        <f t="shared" si="32"/>
        <v>0</v>
      </c>
      <c r="S88" s="750"/>
      <c r="T88" s="750"/>
      <c r="U88" s="749"/>
    </row>
    <row r="89" spans="1:21" s="149" customFormat="1">
      <c r="A89" s="582" t="s">
        <v>1588</v>
      </c>
      <c r="B89" s="328">
        <f t="shared" si="30"/>
        <v>12000</v>
      </c>
      <c r="C89" s="750">
        <v>11864</v>
      </c>
      <c r="D89" s="750">
        <f>12000-C89</f>
        <v>136</v>
      </c>
      <c r="E89" s="750">
        <f t="shared" si="31"/>
        <v>12000</v>
      </c>
      <c r="F89" s="750"/>
      <c r="G89" s="750"/>
      <c r="H89" s="750"/>
      <c r="I89" s="750"/>
      <c r="J89" s="750"/>
      <c r="K89" s="750"/>
      <c r="L89" s="750"/>
      <c r="M89" s="750"/>
      <c r="N89" s="750"/>
      <c r="O89" s="750"/>
      <c r="P89" s="750"/>
      <c r="Q89" s="750"/>
      <c r="R89" s="606">
        <f t="shared" si="32"/>
        <v>12000</v>
      </c>
      <c r="S89" s="750">
        <f>C89</f>
        <v>11864</v>
      </c>
      <c r="T89" s="750"/>
      <c r="U89" s="749"/>
    </row>
    <row r="90" spans="1:21" s="149" customFormat="1">
      <c r="A90" s="752" t="s">
        <v>1589</v>
      </c>
      <c r="B90" s="328">
        <f t="shared" si="30"/>
        <v>450000</v>
      </c>
      <c r="C90" s="750">
        <v>444902</v>
      </c>
      <c r="D90" s="750">
        <f>450000-C90</f>
        <v>5098</v>
      </c>
      <c r="E90" s="750">
        <f t="shared" si="31"/>
        <v>450000</v>
      </c>
      <c r="F90" s="750"/>
      <c r="G90" s="750"/>
      <c r="H90" s="750"/>
      <c r="I90" s="750"/>
      <c r="J90" s="750"/>
      <c r="K90" s="750"/>
      <c r="L90" s="750"/>
      <c r="M90" s="750"/>
      <c r="N90" s="750"/>
      <c r="O90" s="750"/>
      <c r="P90" s="750"/>
      <c r="Q90" s="750"/>
      <c r="R90" s="606">
        <f t="shared" si="32"/>
        <v>450000</v>
      </c>
      <c r="S90" s="750">
        <f>C90</f>
        <v>444902</v>
      </c>
      <c r="T90" s="750"/>
      <c r="U90" s="749"/>
    </row>
    <row r="91" spans="1:21" s="149" customFormat="1">
      <c r="A91" s="752" t="s">
        <v>1538</v>
      </c>
      <c r="B91" s="328">
        <f t="shared" si="30"/>
        <v>0</v>
      </c>
      <c r="C91" s="750"/>
      <c r="D91" s="750"/>
      <c r="E91" s="750">
        <f t="shared" si="31"/>
        <v>0</v>
      </c>
      <c r="F91" s="750"/>
      <c r="G91" s="750"/>
      <c r="H91" s="750"/>
      <c r="I91" s="750"/>
      <c r="J91" s="750"/>
      <c r="K91" s="750"/>
      <c r="L91" s="750"/>
      <c r="M91" s="750"/>
      <c r="N91" s="750"/>
      <c r="O91" s="750"/>
      <c r="P91" s="750"/>
      <c r="Q91" s="750"/>
      <c r="R91" s="606">
        <f t="shared" si="32"/>
        <v>0</v>
      </c>
      <c r="S91" s="750">
        <f>B91</f>
        <v>0</v>
      </c>
      <c r="T91" s="750"/>
      <c r="U91" s="749"/>
    </row>
    <row r="92" spans="1:21" s="149" customFormat="1">
      <c r="A92" s="752" t="s">
        <v>1538</v>
      </c>
      <c r="B92" s="328">
        <f t="shared" si="30"/>
        <v>0</v>
      </c>
      <c r="C92" s="750"/>
      <c r="D92" s="750"/>
      <c r="E92" s="750">
        <f t="shared" si="31"/>
        <v>0</v>
      </c>
      <c r="F92" s="750"/>
      <c r="G92" s="750"/>
      <c r="H92" s="750"/>
      <c r="I92" s="750"/>
      <c r="J92" s="750"/>
      <c r="K92" s="750"/>
      <c r="L92" s="750"/>
      <c r="M92" s="750"/>
      <c r="N92" s="750"/>
      <c r="O92" s="750"/>
      <c r="P92" s="750"/>
      <c r="Q92" s="750"/>
      <c r="R92" s="606">
        <f t="shared" si="32"/>
        <v>0</v>
      </c>
      <c r="S92" s="750"/>
      <c r="T92" s="750"/>
      <c r="U92" s="749"/>
    </row>
    <row r="93" spans="1:21" s="149" customFormat="1">
      <c r="A93" s="752" t="s">
        <v>1538</v>
      </c>
      <c r="B93" s="328">
        <f t="shared" si="30"/>
        <v>0</v>
      </c>
      <c r="C93" s="750"/>
      <c r="D93" s="750"/>
      <c r="E93" s="750">
        <f t="shared" si="31"/>
        <v>0</v>
      </c>
      <c r="F93" s="750"/>
      <c r="G93" s="750"/>
      <c r="H93" s="750"/>
      <c r="I93" s="750"/>
      <c r="J93" s="750"/>
      <c r="K93" s="750"/>
      <c r="L93" s="750"/>
      <c r="M93" s="750"/>
      <c r="N93" s="750"/>
      <c r="O93" s="750"/>
      <c r="P93" s="750"/>
      <c r="Q93" s="750"/>
      <c r="R93" s="606">
        <f t="shared" si="32"/>
        <v>0</v>
      </c>
      <c r="S93" s="750"/>
      <c r="T93" s="750"/>
      <c r="U93" s="749"/>
    </row>
    <row r="94" spans="1:21" s="149" customFormat="1">
      <c r="A94" s="752" t="s">
        <v>1538</v>
      </c>
      <c r="B94" s="328">
        <f t="shared" si="30"/>
        <v>0</v>
      </c>
      <c r="C94" s="750"/>
      <c r="D94" s="750"/>
      <c r="E94" s="750">
        <f t="shared" si="31"/>
        <v>0</v>
      </c>
      <c r="F94" s="750"/>
      <c r="G94" s="750"/>
      <c r="H94" s="750"/>
      <c r="I94" s="750"/>
      <c r="J94" s="750"/>
      <c r="K94" s="750"/>
      <c r="L94" s="750"/>
      <c r="M94" s="750"/>
      <c r="N94" s="750"/>
      <c r="O94" s="750"/>
      <c r="P94" s="750"/>
      <c r="Q94" s="750"/>
      <c r="R94" s="606">
        <f t="shared" si="32"/>
        <v>0</v>
      </c>
      <c r="S94" s="750"/>
      <c r="T94" s="750"/>
      <c r="U94" s="749"/>
    </row>
    <row r="95" spans="1:21" s="149" customFormat="1">
      <c r="A95" s="150" t="s">
        <v>1590</v>
      </c>
      <c r="B95" s="328">
        <f>SUM(C95:D95)</f>
        <v>3015530</v>
      </c>
      <c r="C95" s="328">
        <f t="shared" ref="C95:Q95" si="33">SUM(C80:C94)</f>
        <v>2989407</v>
      </c>
      <c r="D95" s="328">
        <f t="shared" si="33"/>
        <v>26123</v>
      </c>
      <c r="E95" s="328">
        <f t="shared" si="33"/>
        <v>3015530</v>
      </c>
      <c r="F95" s="328">
        <f t="shared" si="33"/>
        <v>0</v>
      </c>
      <c r="G95" s="328">
        <f t="shared" si="33"/>
        <v>0</v>
      </c>
      <c r="H95" s="328">
        <f t="shared" si="33"/>
        <v>0</v>
      </c>
      <c r="I95" s="328">
        <f t="shared" si="33"/>
        <v>0</v>
      </c>
      <c r="J95" s="328">
        <f t="shared" si="33"/>
        <v>0</v>
      </c>
      <c r="K95" s="328">
        <f t="shared" si="33"/>
        <v>0</v>
      </c>
      <c r="L95" s="328">
        <f t="shared" si="33"/>
        <v>0</v>
      </c>
      <c r="M95" s="328">
        <f t="shared" si="33"/>
        <v>0</v>
      </c>
      <c r="N95" s="328">
        <f t="shared" si="33"/>
        <v>0</v>
      </c>
      <c r="O95" s="328">
        <f t="shared" si="33"/>
        <v>0</v>
      </c>
      <c r="P95" s="328">
        <f t="shared" si="33"/>
        <v>0</v>
      </c>
      <c r="Q95" s="328">
        <f t="shared" si="33"/>
        <v>0</v>
      </c>
      <c r="R95" s="328">
        <f>SUM(R80:R94)</f>
        <v>3015530</v>
      </c>
      <c r="S95" s="151">
        <f>SUM(S81:S84,S86:S94)</f>
        <v>2560377</v>
      </c>
      <c r="T95" s="328">
        <f>SUM(T81:T84,T86:T94)</f>
        <v>0</v>
      </c>
      <c r="U95" s="749"/>
    </row>
    <row r="96" spans="1:21" s="149" customFormat="1">
      <c r="A96" s="150" t="s">
        <v>1591</v>
      </c>
      <c r="B96" s="328">
        <f>SUM(C96:D96)</f>
        <v>95001722</v>
      </c>
      <c r="C96" s="328">
        <f>SUM(C63+C67+C74+C78+C95)</f>
        <v>93938503</v>
      </c>
      <c r="D96" s="328">
        <f t="shared" ref="D96:R96" si="34">SUM(D63+D67+D74+D78+D95)</f>
        <v>1063219</v>
      </c>
      <c r="E96" s="328">
        <f t="shared" si="34"/>
        <v>33688947</v>
      </c>
      <c r="F96" s="328">
        <f t="shared" si="34"/>
        <v>27687000</v>
      </c>
      <c r="G96" s="328">
        <f t="shared" si="34"/>
        <v>33625775</v>
      </c>
      <c r="H96" s="328">
        <f t="shared" si="34"/>
        <v>0</v>
      </c>
      <c r="I96" s="328">
        <f t="shared" si="34"/>
        <v>0</v>
      </c>
      <c r="J96" s="328">
        <f t="shared" si="34"/>
        <v>0</v>
      </c>
      <c r="K96" s="328">
        <f t="shared" si="34"/>
        <v>0</v>
      </c>
      <c r="L96" s="328">
        <f t="shared" si="34"/>
        <v>0</v>
      </c>
      <c r="M96" s="328">
        <f t="shared" si="34"/>
        <v>0</v>
      </c>
      <c r="N96" s="328">
        <f t="shared" si="34"/>
        <v>0</v>
      </c>
      <c r="O96" s="328">
        <f t="shared" si="34"/>
        <v>0</v>
      </c>
      <c r="P96" s="328">
        <f t="shared" si="34"/>
        <v>0</v>
      </c>
      <c r="Q96" s="328">
        <f t="shared" si="34"/>
        <v>0</v>
      </c>
      <c r="R96" s="328">
        <f t="shared" si="34"/>
        <v>95001722</v>
      </c>
      <c r="S96" s="328">
        <f>SUM(S63+S67+S78+S95)</f>
        <v>89942594</v>
      </c>
      <c r="T96" s="328">
        <f>SUM(T63+T67+T78+T95)</f>
        <v>0</v>
      </c>
      <c r="U96" s="749"/>
    </row>
    <row r="97" spans="1:21" s="149" customFormat="1" ht="12">
      <c r="A97" s="148" t="s">
        <v>1592</v>
      </c>
      <c r="B97" s="329"/>
      <c r="C97" s="329"/>
      <c r="D97" s="329"/>
      <c r="E97" s="329"/>
      <c r="F97" s="329"/>
      <c r="G97" s="329"/>
      <c r="H97" s="329"/>
      <c r="I97" s="329"/>
      <c r="J97" s="329"/>
      <c r="K97" s="329"/>
      <c r="L97" s="329"/>
      <c r="M97" s="329"/>
      <c r="N97" s="329"/>
      <c r="O97" s="329"/>
      <c r="P97" s="329"/>
      <c r="Q97" s="329"/>
      <c r="R97" s="329"/>
      <c r="S97" s="329"/>
      <c r="T97" s="329"/>
      <c r="U97" s="749"/>
    </row>
    <row r="98" spans="1:21" s="149" customFormat="1">
      <c r="A98" s="265" t="s">
        <v>1593</v>
      </c>
      <c r="B98" s="328">
        <f t="shared" ref="B98:B103" si="35">SUM(C98+D98)</f>
        <v>4990618</v>
      </c>
      <c r="C98" s="750">
        <v>4690618</v>
      </c>
      <c r="D98" s="750">
        <v>300000</v>
      </c>
      <c r="E98" s="750">
        <f>B98-SUM(F98:Q98)</f>
        <v>2870000</v>
      </c>
      <c r="F98" s="750"/>
      <c r="G98" s="750"/>
      <c r="H98" s="750">
        <f>H108</f>
        <v>2120618</v>
      </c>
      <c r="I98" s="750">
        <f>I108</f>
        <v>0</v>
      </c>
      <c r="J98" s="750">
        <f>J108</f>
        <v>0</v>
      </c>
      <c r="K98" s="750">
        <f>K108</f>
        <v>0</v>
      </c>
      <c r="L98" s="750"/>
      <c r="M98" s="750"/>
      <c r="N98" s="750"/>
      <c r="O98" s="750"/>
      <c r="P98" s="750"/>
      <c r="Q98" s="750"/>
      <c r="R98" s="606">
        <f t="shared" ref="R98:R103" si="36">SUM(E98:Q98)</f>
        <v>4990618</v>
      </c>
      <c r="S98" s="750">
        <f>C98</f>
        <v>4690618</v>
      </c>
      <c r="T98" s="750"/>
      <c r="U98" s="749"/>
    </row>
    <row r="99" spans="1:21" s="149" customFormat="1">
      <c r="A99" s="265" t="s">
        <v>1594</v>
      </c>
      <c r="B99" s="328">
        <f t="shared" si="35"/>
        <v>0</v>
      </c>
      <c r="C99" s="750"/>
      <c r="D99" s="750"/>
      <c r="E99" s="750">
        <f t="shared" ref="E99:E103" si="37">B99-SUM(F99:Q99)</f>
        <v>0</v>
      </c>
      <c r="F99" s="750"/>
      <c r="G99" s="750"/>
      <c r="H99" s="750"/>
      <c r="I99" s="750"/>
      <c r="J99" s="750"/>
      <c r="K99" s="750"/>
      <c r="L99" s="750"/>
      <c r="M99" s="750"/>
      <c r="N99" s="750"/>
      <c r="O99" s="750"/>
      <c r="P99" s="750"/>
      <c r="Q99" s="750"/>
      <c r="R99" s="606">
        <f t="shared" si="36"/>
        <v>0</v>
      </c>
      <c r="S99" s="750"/>
      <c r="T99" s="750"/>
      <c r="U99" s="749"/>
    </row>
    <row r="100" spans="1:21" s="149" customFormat="1">
      <c r="A100" s="265" t="s">
        <v>1595</v>
      </c>
      <c r="B100" s="328">
        <f t="shared" si="35"/>
        <v>0</v>
      </c>
      <c r="C100" s="750"/>
      <c r="D100" s="750"/>
      <c r="E100" s="750">
        <f t="shared" si="37"/>
        <v>0</v>
      </c>
      <c r="F100" s="750"/>
      <c r="G100" s="750"/>
      <c r="H100" s="750"/>
      <c r="I100" s="750"/>
      <c r="J100" s="750"/>
      <c r="K100" s="750"/>
      <c r="L100" s="750"/>
      <c r="M100" s="750"/>
      <c r="N100" s="750"/>
      <c r="O100" s="750"/>
      <c r="P100" s="750"/>
      <c r="Q100" s="750"/>
      <c r="R100" s="606">
        <f t="shared" si="36"/>
        <v>0</v>
      </c>
      <c r="S100" s="750"/>
      <c r="T100" s="750"/>
      <c r="U100" s="749"/>
    </row>
    <row r="101" spans="1:21" s="149" customFormat="1" ht="12" customHeight="1">
      <c r="A101" s="265" t="s">
        <v>1596</v>
      </c>
      <c r="B101" s="328">
        <f t="shared" si="35"/>
        <v>0</v>
      </c>
      <c r="C101" s="750"/>
      <c r="D101" s="750"/>
      <c r="E101" s="750">
        <f t="shared" si="37"/>
        <v>0</v>
      </c>
      <c r="F101" s="750"/>
      <c r="G101" s="750"/>
      <c r="H101" s="750"/>
      <c r="I101" s="750"/>
      <c r="J101" s="750"/>
      <c r="K101" s="750"/>
      <c r="L101" s="750"/>
      <c r="M101" s="750"/>
      <c r="N101" s="750"/>
      <c r="O101" s="750"/>
      <c r="P101" s="750"/>
      <c r="Q101" s="750"/>
      <c r="R101" s="606">
        <f t="shared" si="36"/>
        <v>0</v>
      </c>
      <c r="S101" s="750"/>
      <c r="T101" s="750"/>
      <c r="U101" s="749"/>
    </row>
    <row r="102" spans="1:21" s="149" customFormat="1">
      <c r="A102" s="265" t="s">
        <v>1597</v>
      </c>
      <c r="B102" s="328">
        <f t="shared" si="35"/>
        <v>0</v>
      </c>
      <c r="C102" s="750"/>
      <c r="D102" s="750"/>
      <c r="E102" s="750">
        <f t="shared" si="37"/>
        <v>0</v>
      </c>
      <c r="F102" s="750"/>
      <c r="G102" s="750"/>
      <c r="H102" s="750"/>
      <c r="I102" s="750"/>
      <c r="J102" s="750"/>
      <c r="K102" s="750"/>
      <c r="L102" s="750"/>
      <c r="M102" s="750"/>
      <c r="N102" s="750"/>
      <c r="O102" s="750"/>
      <c r="P102" s="750"/>
      <c r="Q102" s="750"/>
      <c r="R102" s="606">
        <f t="shared" si="36"/>
        <v>0</v>
      </c>
      <c r="S102" s="750"/>
      <c r="T102" s="750"/>
      <c r="U102" s="749"/>
    </row>
    <row r="103" spans="1:21" s="149" customFormat="1">
      <c r="A103" s="752" t="s">
        <v>1538</v>
      </c>
      <c r="B103" s="328">
        <f t="shared" si="35"/>
        <v>0</v>
      </c>
      <c r="C103" s="750"/>
      <c r="D103" s="750"/>
      <c r="E103" s="750">
        <f t="shared" si="37"/>
        <v>0</v>
      </c>
      <c r="F103" s="750"/>
      <c r="G103" s="750"/>
      <c r="H103" s="750"/>
      <c r="I103" s="750"/>
      <c r="J103" s="750"/>
      <c r="K103" s="750"/>
      <c r="L103" s="750"/>
      <c r="M103" s="750"/>
      <c r="N103" s="750"/>
      <c r="O103" s="750"/>
      <c r="P103" s="750"/>
      <c r="Q103" s="750"/>
      <c r="R103" s="606">
        <f t="shared" si="36"/>
        <v>0</v>
      </c>
      <c r="S103" s="750"/>
      <c r="T103" s="750"/>
      <c r="U103" s="749"/>
    </row>
    <row r="104" spans="1:21" s="149" customFormat="1">
      <c r="A104" s="150" t="s">
        <v>1598</v>
      </c>
      <c r="B104" s="328">
        <f>SUM(C104:D104)</f>
        <v>4990618</v>
      </c>
      <c r="C104" s="328">
        <f t="shared" ref="C104:T104" si="38">SUM(C98:C103)</f>
        <v>4690618</v>
      </c>
      <c r="D104" s="328">
        <f t="shared" si="38"/>
        <v>300000</v>
      </c>
      <c r="E104" s="328">
        <f t="shared" si="38"/>
        <v>2870000</v>
      </c>
      <c r="F104" s="328">
        <f t="shared" si="38"/>
        <v>0</v>
      </c>
      <c r="G104" s="328">
        <f t="shared" si="38"/>
        <v>0</v>
      </c>
      <c r="H104" s="328">
        <f t="shared" si="38"/>
        <v>2120618</v>
      </c>
      <c r="I104" s="328">
        <f t="shared" si="38"/>
        <v>0</v>
      </c>
      <c r="J104" s="328">
        <f t="shared" si="38"/>
        <v>0</v>
      </c>
      <c r="K104" s="328">
        <f t="shared" si="38"/>
        <v>0</v>
      </c>
      <c r="L104" s="328">
        <f t="shared" si="38"/>
        <v>0</v>
      </c>
      <c r="M104" s="328">
        <f t="shared" si="38"/>
        <v>0</v>
      </c>
      <c r="N104" s="328">
        <f t="shared" si="38"/>
        <v>0</v>
      </c>
      <c r="O104" s="328">
        <f t="shared" si="38"/>
        <v>0</v>
      </c>
      <c r="P104" s="328">
        <f t="shared" si="38"/>
        <v>0</v>
      </c>
      <c r="Q104" s="328">
        <f t="shared" si="38"/>
        <v>0</v>
      </c>
      <c r="R104" s="328">
        <f>SUM(R98:R103)</f>
        <v>4990618</v>
      </c>
      <c r="S104" s="151">
        <f t="shared" si="38"/>
        <v>4690618</v>
      </c>
      <c r="T104" s="151">
        <f t="shared" si="38"/>
        <v>0</v>
      </c>
      <c r="U104" s="749"/>
    </row>
    <row r="105" spans="1:21" s="149" customFormat="1">
      <c r="A105" s="150" t="s">
        <v>1599</v>
      </c>
      <c r="B105" s="151">
        <f>SUM(C105:D105)</f>
        <v>99992340</v>
      </c>
      <c r="C105" s="151">
        <f t="shared" ref="C105:R105" si="39">SUM(C96+C104)</f>
        <v>98629121</v>
      </c>
      <c r="D105" s="151">
        <f t="shared" si="39"/>
        <v>1363219</v>
      </c>
      <c r="E105" s="151">
        <f t="shared" si="39"/>
        <v>36558947</v>
      </c>
      <c r="F105" s="151">
        <f t="shared" si="39"/>
        <v>27687000</v>
      </c>
      <c r="G105" s="151">
        <f t="shared" si="39"/>
        <v>33625775</v>
      </c>
      <c r="H105" s="151">
        <f t="shared" si="39"/>
        <v>2120618</v>
      </c>
      <c r="I105" s="151">
        <f t="shared" si="39"/>
        <v>0</v>
      </c>
      <c r="J105" s="151">
        <f t="shared" si="39"/>
        <v>0</v>
      </c>
      <c r="K105" s="151">
        <f t="shared" si="39"/>
        <v>0</v>
      </c>
      <c r="L105" s="151">
        <f t="shared" si="39"/>
        <v>0</v>
      </c>
      <c r="M105" s="151">
        <f t="shared" si="39"/>
        <v>0</v>
      </c>
      <c r="N105" s="151">
        <f t="shared" si="39"/>
        <v>0</v>
      </c>
      <c r="O105" s="151">
        <f t="shared" si="39"/>
        <v>0</v>
      </c>
      <c r="P105" s="151">
        <f t="shared" si="39"/>
        <v>0</v>
      </c>
      <c r="Q105" s="151">
        <f t="shared" si="39"/>
        <v>0</v>
      </c>
      <c r="R105" s="328">
        <f t="shared" si="39"/>
        <v>99992340</v>
      </c>
      <c r="S105" s="151">
        <f>S96+S104</f>
        <v>94633212</v>
      </c>
      <c r="T105" s="151">
        <f>T96+T104</f>
        <v>0</v>
      </c>
      <c r="U105" s="749"/>
    </row>
    <row r="106" spans="1:21">
      <c r="A106" s="590" t="s">
        <v>1600</v>
      </c>
      <c r="B106" s="759"/>
      <c r="C106" s="759"/>
      <c r="D106" s="759"/>
      <c r="E106" s="864"/>
      <c r="F106" s="864"/>
      <c r="G106" s="864"/>
      <c r="H106" s="314" t="s">
        <v>1601</v>
      </c>
      <c r="I106" s="314"/>
      <c r="J106" s="314"/>
      <c r="K106" s="864"/>
      <c r="L106" s="864"/>
      <c r="M106" s="864"/>
      <c r="N106" s="864"/>
      <c r="O106" s="864"/>
      <c r="P106" s="864"/>
      <c r="Q106" s="864"/>
      <c r="R106" s="157" t="s">
        <v>1602</v>
      </c>
      <c r="S106" s="750"/>
      <c r="T106" s="750"/>
      <c r="U106" s="315"/>
    </row>
    <row r="107" spans="1:21">
      <c r="A107" s="759" t="s">
        <v>1603</v>
      </c>
      <c r="B107" s="864"/>
      <c r="C107" s="759"/>
      <c r="D107" s="759"/>
      <c r="E107" s="864"/>
      <c r="F107" s="864"/>
      <c r="G107" s="864"/>
      <c r="H107" s="864"/>
      <c r="I107" s="159" t="s">
        <v>1604</v>
      </c>
      <c r="J107" s="159"/>
      <c r="K107" s="864"/>
      <c r="L107" s="864"/>
      <c r="M107" s="864"/>
      <c r="N107" s="864"/>
      <c r="O107" s="864"/>
      <c r="P107" s="864"/>
      <c r="Q107" s="864"/>
      <c r="R107" s="157" t="s">
        <v>1605</v>
      </c>
      <c r="S107" s="160">
        <f>S105+S106</f>
        <v>94633212</v>
      </c>
      <c r="T107" s="160">
        <f>T105+T106</f>
        <v>0</v>
      </c>
      <c r="U107" s="315"/>
    </row>
    <row r="108" spans="1:21" s="192" customFormat="1">
      <c r="A108" s="159" t="s">
        <v>1606</v>
      </c>
      <c r="B108" s="759"/>
      <c r="C108" s="759"/>
      <c r="D108" s="759"/>
      <c r="E108" s="760">
        <f>Application!AG631</f>
        <v>36558947</v>
      </c>
      <c r="F108" s="760">
        <f>Application!AG618</f>
        <v>27687000</v>
      </c>
      <c r="G108" s="760">
        <f>Application!AG619</f>
        <v>33625775</v>
      </c>
      <c r="H108" s="760">
        <f>Application!AG620</f>
        <v>2120618</v>
      </c>
      <c r="I108" s="760">
        <f>Application!AG621</f>
        <v>0</v>
      </c>
      <c r="J108" s="760">
        <f>Application!AG622</f>
        <v>0</v>
      </c>
      <c r="K108" s="760">
        <f>Application!AG623</f>
        <v>0</v>
      </c>
      <c r="L108" s="760">
        <f>Application!AG624</f>
        <v>0</v>
      </c>
      <c r="M108" s="760">
        <f>Application!AG625</f>
        <v>0</v>
      </c>
      <c r="N108" s="760">
        <f>Application!AG626</f>
        <v>0</v>
      </c>
      <c r="O108" s="760">
        <f>Application!AG627</f>
        <v>0</v>
      </c>
      <c r="P108" s="760">
        <f>Application!AG628</f>
        <v>0</v>
      </c>
      <c r="Q108" s="760">
        <f>Application!AG629</f>
        <v>0</v>
      </c>
      <c r="R108" s="864"/>
      <c r="S108" s="864"/>
      <c r="T108" s="864"/>
      <c r="U108" s="761"/>
    </row>
    <row r="109" spans="1:21" ht="10.25" customHeight="1">
      <c r="A109" s="759"/>
      <c r="B109" s="759"/>
      <c r="C109" s="759"/>
      <c r="D109" s="759"/>
      <c r="E109" s="864"/>
      <c r="F109" s="864"/>
      <c r="G109" s="864"/>
      <c r="H109" s="864"/>
      <c r="I109" s="864"/>
      <c r="J109" s="864"/>
      <c r="K109" s="864"/>
      <c r="L109" s="864"/>
      <c r="M109" s="864"/>
      <c r="N109" s="864"/>
      <c r="O109" s="864"/>
      <c r="P109" s="864"/>
      <c r="Q109" s="864"/>
      <c r="R109" s="864"/>
      <c r="S109" s="864"/>
      <c r="T109" s="864"/>
      <c r="U109" s="315"/>
    </row>
    <row r="110" spans="1:21">
      <c r="A110" s="159" t="s">
        <v>1607</v>
      </c>
      <c r="B110" s="759"/>
      <c r="C110" s="759"/>
      <c r="D110" s="759"/>
      <c r="E110" s="864"/>
      <c r="F110" s="864"/>
      <c r="G110" s="864"/>
      <c r="H110" s="864"/>
      <c r="I110" s="864"/>
      <c r="J110" s="864"/>
      <c r="K110" s="864"/>
      <c r="L110" s="864"/>
      <c r="M110" s="864"/>
      <c r="N110" s="864"/>
      <c r="O110" s="864"/>
      <c r="P110" s="864"/>
      <c r="Q110" s="864"/>
      <c r="R110" s="864"/>
      <c r="S110" s="864"/>
      <c r="T110" s="864"/>
      <c r="U110" s="315"/>
    </row>
    <row r="111" spans="1:21">
      <c r="A111" s="155" t="s">
        <v>1608</v>
      </c>
      <c r="B111" s="759"/>
      <c r="C111" s="759"/>
      <c r="D111" s="759"/>
      <c r="E111" s="864"/>
      <c r="F111" s="864"/>
      <c r="G111" s="864"/>
      <c r="H111" s="864"/>
      <c r="I111" s="864"/>
      <c r="J111" s="864"/>
      <c r="K111" s="864"/>
      <c r="L111" s="864"/>
      <c r="M111" s="864"/>
      <c r="N111" s="864"/>
      <c r="O111" s="864"/>
      <c r="P111" s="864"/>
      <c r="Q111" s="864"/>
      <c r="R111" s="864"/>
      <c r="S111" s="864"/>
      <c r="T111" s="864"/>
      <c r="U111" s="315"/>
    </row>
    <row r="112" spans="1:21" ht="12" customHeight="1">
      <c r="A112" s="290"/>
      <c r="B112" s="759"/>
      <c r="C112" s="759"/>
      <c r="D112" s="759"/>
      <c r="E112" s="864"/>
      <c r="F112" s="864"/>
      <c r="G112" s="864"/>
      <c r="H112" s="864"/>
      <c r="I112" s="864"/>
      <c r="J112" s="864"/>
      <c r="K112" s="864"/>
      <c r="L112" s="864"/>
      <c r="M112" s="864"/>
      <c r="N112" s="864"/>
      <c r="O112" s="864"/>
      <c r="P112" s="864"/>
      <c r="Q112" s="864"/>
      <c r="R112" s="864"/>
      <c r="S112" s="864"/>
      <c r="T112" s="864"/>
      <c r="U112" s="315"/>
    </row>
    <row r="113" spans="1:21">
      <c r="A113" s="155" t="s">
        <v>1609</v>
      </c>
      <c r="B113" s="759"/>
      <c r="C113" s="759"/>
      <c r="D113" s="759"/>
      <c r="E113" s="864"/>
      <c r="F113" s="864"/>
      <c r="G113" s="864"/>
      <c r="H113" s="864"/>
      <c r="I113" s="864"/>
      <c r="J113" s="864"/>
      <c r="K113" s="864"/>
      <c r="L113" s="864"/>
      <c r="M113" s="864"/>
      <c r="N113" s="864"/>
      <c r="O113" s="864"/>
      <c r="P113" s="864"/>
      <c r="Q113" s="864"/>
      <c r="R113" s="864"/>
      <c r="S113" s="864"/>
      <c r="T113" s="864"/>
      <c r="U113" s="315"/>
    </row>
    <row r="114" spans="1:21">
      <c r="A114" s="155" t="s">
        <v>1610</v>
      </c>
      <c r="B114" s="759"/>
      <c r="C114" s="759"/>
      <c r="D114" s="759"/>
      <c r="E114" s="864"/>
      <c r="F114" s="864"/>
      <c r="G114" s="864"/>
      <c r="H114" s="864"/>
      <c r="I114" s="864"/>
      <c r="J114" s="864"/>
      <c r="K114" s="864"/>
      <c r="L114" s="864"/>
      <c r="M114" s="864"/>
      <c r="N114" s="864"/>
      <c r="O114" s="864"/>
      <c r="P114" s="864"/>
      <c r="Q114" s="864"/>
      <c r="R114" s="864"/>
      <c r="S114" s="864"/>
      <c r="T114" s="864"/>
      <c r="U114" s="315"/>
    </row>
    <row r="115" spans="1:21" ht="12" customHeight="1">
      <c r="A115" s="290"/>
      <c r="B115" s="759"/>
      <c r="C115" s="759"/>
      <c r="D115" s="759"/>
      <c r="E115" s="864"/>
      <c r="F115" s="864"/>
      <c r="G115" s="864"/>
      <c r="H115" s="864"/>
      <c r="I115" s="864"/>
      <c r="J115" s="864"/>
      <c r="K115" s="864"/>
      <c r="L115" s="864"/>
      <c r="M115" s="864"/>
      <c r="N115" s="864"/>
      <c r="O115" s="864"/>
      <c r="P115" s="864"/>
      <c r="Q115" s="864"/>
      <c r="R115" s="864"/>
      <c r="S115" s="864"/>
      <c r="T115" s="864"/>
      <c r="U115" s="315"/>
    </row>
    <row r="116" spans="1:21">
      <c r="A116" s="331" t="s">
        <v>1611</v>
      </c>
      <c r="B116" s="759"/>
      <c r="C116" s="759"/>
      <c r="D116" s="759"/>
      <c r="E116" s="864"/>
      <c r="F116" s="864"/>
      <c r="G116" s="864"/>
      <c r="H116" s="864"/>
      <c r="I116" s="864"/>
      <c r="J116" s="864"/>
      <c r="K116" s="864"/>
      <c r="L116" s="864"/>
      <c r="M116" s="864"/>
      <c r="N116" s="864"/>
      <c r="O116" s="864"/>
      <c r="P116" s="864"/>
      <c r="Q116" s="864"/>
      <c r="R116" s="864"/>
      <c r="S116" s="864"/>
      <c r="T116" s="864"/>
      <c r="U116" s="315"/>
    </row>
    <row r="117" spans="1:21">
      <c r="A117" s="331" t="s">
        <v>1612</v>
      </c>
      <c r="B117" s="759"/>
      <c r="C117" s="759"/>
      <c r="D117" s="759"/>
      <c r="E117" s="864"/>
      <c r="F117" s="864"/>
      <c r="G117" s="864"/>
      <c r="H117" s="864"/>
      <c r="I117" s="864"/>
      <c r="J117" s="864"/>
      <c r="K117" s="864"/>
      <c r="L117" s="864"/>
      <c r="M117" s="864"/>
      <c r="N117" s="864"/>
      <c r="O117" s="864"/>
      <c r="P117" s="864"/>
      <c r="Q117" s="864"/>
      <c r="R117" s="864"/>
      <c r="S117" s="864"/>
      <c r="T117" s="864"/>
      <c r="U117" s="315"/>
    </row>
    <row r="118" spans="1:21">
      <c r="A118" s="331" t="s">
        <v>1613</v>
      </c>
      <c r="B118" s="759"/>
      <c r="C118" s="759"/>
      <c r="D118" s="759"/>
      <c r="E118" s="864"/>
      <c r="F118" s="864"/>
      <c r="G118" s="864"/>
      <c r="H118" s="864"/>
      <c r="I118" s="864"/>
      <c r="J118" s="864"/>
      <c r="K118" s="864"/>
      <c r="L118" s="864"/>
      <c r="M118" s="864"/>
      <c r="N118" s="864"/>
      <c r="O118" s="864"/>
      <c r="P118" s="864"/>
      <c r="Q118" s="864"/>
      <c r="R118" s="864"/>
      <c r="S118" s="864"/>
      <c r="T118" s="864"/>
      <c r="U118" s="315"/>
    </row>
    <row r="119" spans="1:21">
      <c r="A119" s="331" t="s">
        <v>1614</v>
      </c>
      <c r="B119" s="759"/>
      <c r="C119" s="759"/>
      <c r="D119" s="759"/>
      <c r="E119" s="864"/>
      <c r="F119" s="864"/>
      <c r="G119" s="864"/>
      <c r="H119" s="864"/>
      <c r="I119" s="864"/>
      <c r="J119" s="864"/>
      <c r="K119" s="864"/>
      <c r="L119" s="864"/>
      <c r="M119" s="864"/>
      <c r="N119" s="864"/>
      <c r="O119" s="864"/>
      <c r="P119" s="864"/>
      <c r="Q119" s="864"/>
      <c r="R119" s="864"/>
      <c r="S119" s="864"/>
      <c r="T119" s="864"/>
      <c r="U119" s="315"/>
    </row>
    <row r="120" spans="1:21" ht="12" customHeight="1">
      <c r="A120" s="330"/>
      <c r="B120" s="759"/>
      <c r="C120" s="759"/>
      <c r="D120" s="759"/>
      <c r="E120" s="864"/>
      <c r="F120" s="864"/>
      <c r="G120" s="864"/>
      <c r="H120" s="864"/>
      <c r="I120" s="864"/>
      <c r="J120" s="864"/>
      <c r="K120" s="864"/>
      <c r="L120" s="864"/>
      <c r="M120" s="864"/>
      <c r="N120" s="864"/>
      <c r="O120" s="864"/>
      <c r="P120" s="864"/>
      <c r="Q120" s="864"/>
      <c r="R120" s="864"/>
      <c r="S120" s="864"/>
      <c r="T120" s="864"/>
      <c r="U120" s="315"/>
    </row>
    <row r="121" spans="1:21" ht="15.5">
      <c r="A121" s="325" t="s">
        <v>1615</v>
      </c>
      <c r="B121" s="759"/>
      <c r="C121" s="759"/>
      <c r="D121" s="759"/>
      <c r="E121" s="864"/>
      <c r="F121" s="864"/>
      <c r="G121" s="864"/>
      <c r="H121" s="864"/>
      <c r="I121" s="864"/>
      <c r="J121" s="864"/>
      <c r="K121" s="864"/>
      <c r="L121" s="864"/>
      <c r="M121" s="864"/>
      <c r="N121" s="864"/>
      <c r="O121" s="864"/>
      <c r="P121" s="864"/>
      <c r="Q121" s="864"/>
      <c r="R121" s="864"/>
      <c r="S121" s="864"/>
      <c r="T121" s="864"/>
      <c r="U121" s="315"/>
    </row>
    <row r="122" spans="1:21">
      <c r="A122" s="314" t="s">
        <v>1616</v>
      </c>
      <c r="B122" s="864"/>
      <c r="C122" s="864"/>
      <c r="D122" s="1478" t="s">
        <v>1617</v>
      </c>
      <c r="E122" s="1478"/>
      <c r="F122" s="1478"/>
      <c r="G122" s="864"/>
      <c r="H122" s="864"/>
      <c r="I122" s="864"/>
      <c r="J122" s="864"/>
      <c r="K122" s="864"/>
      <c r="L122" s="864"/>
      <c r="M122" s="864"/>
      <c r="N122" s="864"/>
      <c r="O122" s="864"/>
      <c r="P122" s="864"/>
      <c r="Q122" s="864"/>
      <c r="R122" s="864"/>
      <c r="S122" s="864"/>
      <c r="T122" s="864"/>
      <c r="U122" s="315"/>
    </row>
    <row r="123" spans="1:21">
      <c r="A123" s="864" t="s">
        <v>1618</v>
      </c>
      <c r="B123" s="322"/>
      <c r="C123" s="864"/>
      <c r="D123" s="1481" t="s">
        <v>1619</v>
      </c>
      <c r="E123" s="1482"/>
      <c r="F123" s="1482"/>
      <c r="G123" s="1482"/>
      <c r="H123" s="1482"/>
      <c r="I123" s="1482"/>
      <c r="J123" s="1482"/>
      <c r="K123" s="1482"/>
      <c r="L123" s="1482"/>
      <c r="M123" s="1482"/>
      <c r="N123" s="1482"/>
      <c r="O123" s="1482"/>
      <c r="P123" s="1482"/>
      <c r="Q123" s="1482"/>
      <c r="R123" s="1482"/>
      <c r="S123" s="1482"/>
      <c r="T123" s="864"/>
      <c r="U123" s="315"/>
    </row>
    <row r="124" spans="1:21" ht="12.5">
      <c r="A124" s="863" t="s">
        <v>1620</v>
      </c>
      <c r="B124" s="322"/>
      <c r="C124" s="863"/>
      <c r="D124" s="1482"/>
      <c r="E124" s="1482"/>
      <c r="F124" s="1482"/>
      <c r="G124" s="1482"/>
      <c r="H124" s="1482"/>
      <c r="I124" s="1482"/>
      <c r="J124" s="1482"/>
      <c r="K124" s="1482"/>
      <c r="L124" s="1482"/>
      <c r="M124" s="1482"/>
      <c r="N124" s="1482"/>
      <c r="O124" s="1482"/>
      <c r="P124" s="1482"/>
      <c r="Q124" s="1482"/>
      <c r="R124" s="1482"/>
      <c r="S124" s="1482"/>
      <c r="T124" s="864"/>
      <c r="U124" s="315"/>
    </row>
    <row r="125" spans="1:21" ht="12.5">
      <c r="A125" s="863" t="s">
        <v>1621</v>
      </c>
      <c r="B125" s="322"/>
      <c r="C125" s="863"/>
      <c r="D125" s="1482"/>
      <c r="E125" s="1482"/>
      <c r="F125" s="1482"/>
      <c r="G125" s="1482"/>
      <c r="H125" s="1482"/>
      <c r="I125" s="1482"/>
      <c r="J125" s="1482"/>
      <c r="K125" s="1482"/>
      <c r="L125" s="1482"/>
      <c r="M125" s="1482"/>
      <c r="N125" s="1482"/>
      <c r="O125" s="1482"/>
      <c r="P125" s="1482"/>
      <c r="Q125" s="1482"/>
      <c r="R125" s="1482"/>
      <c r="S125" s="1482"/>
      <c r="T125" s="864"/>
      <c r="U125" s="315"/>
    </row>
    <row r="126" spans="1:21" ht="12.5">
      <c r="A126" s="863" t="s">
        <v>1622</v>
      </c>
      <c r="B126" s="322"/>
      <c r="C126" s="863"/>
      <c r="D126" s="610"/>
      <c r="E126" s="610"/>
      <c r="F126" s="610"/>
      <c r="G126" s="610"/>
      <c r="H126" s="610"/>
      <c r="I126" s="610"/>
      <c r="J126" s="610"/>
      <c r="K126" s="610"/>
      <c r="L126" s="610"/>
      <c r="M126" s="610"/>
      <c r="N126" s="610"/>
      <c r="O126" s="863"/>
      <c r="P126" s="863"/>
      <c r="Q126" s="863"/>
      <c r="R126" s="863"/>
      <c r="S126" s="863"/>
      <c r="T126" s="864"/>
      <c r="U126" s="315"/>
    </row>
    <row r="127" spans="1:21" ht="12.5">
      <c r="A127" s="863" t="s">
        <v>1623</v>
      </c>
      <c r="B127" s="322"/>
      <c r="C127" s="863"/>
      <c r="D127" s="610"/>
      <c r="E127" s="610"/>
      <c r="F127" s="610"/>
      <c r="G127" s="610"/>
      <c r="H127" s="610"/>
      <c r="I127" s="610"/>
      <c r="J127" s="610"/>
      <c r="K127" s="610"/>
      <c r="L127" s="610"/>
      <c r="M127" s="610"/>
      <c r="N127" s="610"/>
      <c r="O127" s="863"/>
      <c r="P127" s="863"/>
      <c r="Q127" s="863"/>
      <c r="R127" s="863"/>
      <c r="S127" s="863"/>
      <c r="T127" s="864"/>
      <c r="U127" s="315"/>
    </row>
    <row r="128" spans="1:21" ht="12.5">
      <c r="A128" s="863" t="s">
        <v>1624</v>
      </c>
      <c r="B128" s="322"/>
      <c r="C128" s="863"/>
      <c r="D128" s="1475"/>
      <c r="E128" s="1475"/>
      <c r="F128" s="1475"/>
      <c r="G128" s="1475"/>
      <c r="H128" s="1475"/>
      <c r="I128" s="863"/>
      <c r="J128" s="1476"/>
      <c r="K128" s="1476"/>
      <c r="L128" s="863"/>
      <c r="M128" s="863"/>
      <c r="N128" s="863"/>
      <c r="O128" s="863"/>
      <c r="P128" s="863"/>
      <c r="Q128" s="863"/>
      <c r="R128" s="863"/>
      <c r="S128" s="863"/>
      <c r="T128" s="864"/>
      <c r="U128" s="315"/>
    </row>
    <row r="129" spans="1:21" ht="12.5">
      <c r="A129" s="863" t="s">
        <v>886</v>
      </c>
      <c r="B129" s="322"/>
      <c r="C129" s="863"/>
      <c r="D129" s="1477" t="s">
        <v>1625</v>
      </c>
      <c r="E129" s="1477"/>
      <c r="F129" s="1477"/>
      <c r="G129" s="1477"/>
      <c r="H129" s="1477"/>
      <c r="I129" s="863"/>
      <c r="J129" s="863" t="s">
        <v>1626</v>
      </c>
      <c r="K129" s="863"/>
      <c r="L129" s="863"/>
      <c r="M129" s="863"/>
      <c r="N129" s="863"/>
      <c r="O129" s="863"/>
      <c r="P129" s="863"/>
      <c r="Q129" s="863"/>
      <c r="R129" s="863"/>
      <c r="S129" s="863"/>
      <c r="T129" s="864"/>
      <c r="U129" s="315"/>
    </row>
    <row r="130" spans="1:21" ht="12" customHeight="1">
      <c r="A130" s="863"/>
      <c r="B130" s="321"/>
      <c r="C130" s="863"/>
      <c r="D130" s="863"/>
      <c r="E130" s="863"/>
      <c r="F130" s="863"/>
      <c r="G130" s="863"/>
      <c r="H130" s="863"/>
      <c r="I130" s="863"/>
      <c r="J130" s="863"/>
      <c r="K130" s="863"/>
      <c r="L130" s="863"/>
      <c r="M130" s="863"/>
      <c r="N130" s="863"/>
      <c r="O130" s="863"/>
      <c r="P130" s="863"/>
      <c r="Q130" s="863"/>
      <c r="R130" s="863"/>
      <c r="S130" s="863"/>
      <c r="T130" s="864"/>
      <c r="U130" s="315"/>
    </row>
    <row r="131" spans="1:21" ht="13">
      <c r="A131" s="324" t="s">
        <v>1627</v>
      </c>
      <c r="B131" s="323">
        <f>SUM(B123:B129)</f>
        <v>0</v>
      </c>
      <c r="C131" s="863"/>
      <c r="D131" s="1456"/>
      <c r="E131" s="1456"/>
      <c r="F131" s="1456"/>
      <c r="G131" s="1456"/>
      <c r="H131" s="1456"/>
      <c r="I131" s="863"/>
      <c r="J131" s="1456"/>
      <c r="K131" s="1456"/>
      <c r="L131" s="1456"/>
      <c r="M131" s="1456"/>
      <c r="N131" s="863"/>
      <c r="O131" s="863"/>
      <c r="P131" s="863"/>
      <c r="Q131" s="863"/>
      <c r="R131" s="863"/>
      <c r="S131" s="863"/>
      <c r="T131" s="864"/>
      <c r="U131" s="315"/>
    </row>
    <row r="132" spans="1:21" ht="12" customHeight="1">
      <c r="A132" s="762"/>
      <c r="B132" s="863"/>
      <c r="C132" s="863"/>
      <c r="D132" s="1483" t="s">
        <v>1628</v>
      </c>
      <c r="E132" s="1483"/>
      <c r="F132" s="1483"/>
      <c r="G132" s="1483"/>
      <c r="H132" s="1483"/>
      <c r="I132" s="863"/>
      <c r="J132" s="1483" t="s">
        <v>1629</v>
      </c>
      <c r="K132" s="1483"/>
      <c r="L132" s="1483"/>
      <c r="M132" s="1483"/>
      <c r="N132" s="863"/>
      <c r="O132" s="863"/>
      <c r="P132" s="863"/>
      <c r="Q132" s="863"/>
      <c r="R132" s="863"/>
      <c r="S132" s="863"/>
      <c r="T132" s="864"/>
      <c r="U132" s="315"/>
    </row>
    <row r="133" spans="1:21" ht="12" customHeight="1">
      <c r="A133" s="762"/>
      <c r="B133" s="863"/>
      <c r="C133" s="863"/>
      <c r="D133" s="863"/>
      <c r="E133" s="863"/>
      <c r="F133" s="863"/>
      <c r="G133" s="863"/>
      <c r="H133" s="863"/>
      <c r="I133" s="863"/>
      <c r="J133" s="863"/>
      <c r="K133" s="863"/>
      <c r="L133" s="863"/>
      <c r="M133" s="863"/>
      <c r="N133" s="863"/>
      <c r="O133" s="863"/>
      <c r="P133" s="863"/>
      <c r="Q133" s="863"/>
      <c r="R133" s="863"/>
      <c r="S133" s="863"/>
      <c r="T133" s="864"/>
      <c r="U133" s="315"/>
    </row>
    <row r="134" spans="1:21" ht="12.5">
      <c r="A134" s="615" t="s">
        <v>1630</v>
      </c>
      <c r="B134" s="863"/>
      <c r="C134" s="863"/>
      <c r="D134" s="863"/>
      <c r="E134" s="863"/>
      <c r="F134" s="863"/>
      <c r="G134" s="863"/>
      <c r="H134" s="863"/>
      <c r="I134" s="863"/>
      <c r="J134" s="863"/>
      <c r="K134" s="863"/>
      <c r="L134" s="863"/>
      <c r="M134" s="863"/>
      <c r="N134" s="863"/>
      <c r="O134" s="863"/>
      <c r="P134" s="863"/>
      <c r="Q134" s="863"/>
      <c r="R134" s="863"/>
      <c r="S134" s="863"/>
      <c r="T134" s="864"/>
      <c r="U134" s="315"/>
    </row>
    <row r="135" spans="1:21" ht="13">
      <c r="A135" s="290" t="s">
        <v>1631</v>
      </c>
      <c r="B135" s="863"/>
      <c r="C135" s="863"/>
      <c r="D135" s="863"/>
      <c r="E135" s="863"/>
      <c r="F135" s="863"/>
      <c r="G135" s="863"/>
      <c r="H135" s="863"/>
      <c r="I135" s="863"/>
      <c r="J135" s="863"/>
      <c r="K135" s="863"/>
      <c r="L135" s="863"/>
      <c r="M135" s="863"/>
      <c r="N135" s="763"/>
      <c r="O135" s="863"/>
      <c r="P135" s="863"/>
      <c r="Q135" s="863"/>
      <c r="R135" s="863"/>
      <c r="S135" s="863"/>
      <c r="T135" s="864"/>
      <c r="U135" s="315"/>
    </row>
    <row r="136" spans="1:21" ht="12" customHeight="1">
      <c r="A136" s="762"/>
      <c r="B136" s="863"/>
      <c r="C136" s="863"/>
      <c r="D136" s="863"/>
      <c r="E136" s="863"/>
      <c r="F136" s="863"/>
      <c r="G136" s="863"/>
      <c r="H136" s="863"/>
      <c r="I136" s="863"/>
      <c r="J136" s="863"/>
      <c r="K136" s="863"/>
      <c r="L136" s="863"/>
      <c r="M136" s="863"/>
      <c r="N136" s="863"/>
      <c r="O136" s="863"/>
      <c r="P136" s="863"/>
      <c r="Q136" s="863"/>
      <c r="R136" s="863"/>
      <c r="S136" s="863"/>
      <c r="T136" s="319"/>
      <c r="U136" s="320"/>
    </row>
    <row r="137" spans="1:21" ht="12.5">
      <c r="A137" s="762"/>
      <c r="B137" s="863"/>
      <c r="C137" s="863"/>
      <c r="D137" s="863"/>
      <c r="E137" s="863"/>
      <c r="F137" s="863"/>
      <c r="G137" s="863"/>
      <c r="H137" s="863"/>
      <c r="I137" s="863"/>
      <c r="J137" s="863"/>
      <c r="K137" s="863"/>
      <c r="L137" s="863"/>
      <c r="M137" s="863"/>
      <c r="N137" s="863"/>
      <c r="O137" s="863"/>
      <c r="P137" s="863"/>
      <c r="Q137" s="863"/>
      <c r="R137" s="863"/>
      <c r="S137" s="863"/>
      <c r="T137" s="319"/>
      <c r="U137" s="320"/>
    </row>
    <row r="138" spans="1:21" ht="12" customHeight="1">
      <c r="A138" s="1484"/>
      <c r="B138" s="1485"/>
      <c r="C138" s="1485"/>
      <c r="D138" s="317"/>
      <c r="E138" s="1476"/>
      <c r="F138" s="1476"/>
      <c r="G138" s="863"/>
      <c r="H138" s="863"/>
      <c r="I138" s="863"/>
      <c r="J138" s="863"/>
      <c r="K138" s="863"/>
      <c r="L138" s="863"/>
      <c r="M138" s="863"/>
      <c r="N138" s="863"/>
      <c r="O138" s="863"/>
      <c r="P138" s="863"/>
      <c r="Q138" s="863"/>
      <c r="R138" s="863"/>
      <c r="S138" s="863"/>
      <c r="T138" s="319"/>
      <c r="U138" s="320"/>
    </row>
    <row r="139" spans="1:21" ht="13">
      <c r="A139" s="1479" t="s">
        <v>1632</v>
      </c>
      <c r="B139" s="1480"/>
      <c r="C139" s="1480"/>
      <c r="D139" s="317"/>
      <c r="E139" s="863" t="s">
        <v>1626</v>
      </c>
      <c r="F139" s="863"/>
      <c r="G139" s="863"/>
      <c r="H139" s="863"/>
      <c r="I139" s="863"/>
      <c r="J139" s="863"/>
      <c r="K139" s="863"/>
      <c r="L139" s="863"/>
      <c r="M139" s="863"/>
      <c r="N139" s="863"/>
      <c r="O139" s="863"/>
      <c r="P139" s="863"/>
      <c r="Q139" s="863"/>
      <c r="R139" s="863"/>
      <c r="S139" s="863"/>
      <c r="T139" s="319"/>
      <c r="U139" s="320"/>
    </row>
    <row r="140" spans="1:21" ht="13">
      <c r="A140" s="762"/>
      <c r="B140" s="863"/>
      <c r="C140" s="863"/>
      <c r="D140" s="317"/>
      <c r="E140" s="863"/>
      <c r="F140" s="863"/>
      <c r="G140" s="863"/>
      <c r="H140" s="863"/>
      <c r="I140" s="863"/>
      <c r="J140" s="863"/>
      <c r="K140" s="863"/>
      <c r="L140" s="863"/>
      <c r="M140" s="863"/>
      <c r="N140" s="863"/>
      <c r="O140" s="863"/>
      <c r="P140" s="863"/>
      <c r="Q140" s="863"/>
      <c r="R140" s="863"/>
      <c r="S140" s="863"/>
      <c r="T140" s="316"/>
      <c r="U140" s="318"/>
    </row>
    <row r="141" spans="1:21" hidden="1">
      <c r="A141" s="321"/>
      <c r="B141" s="864"/>
      <c r="C141" s="864"/>
      <c r="D141" s="864"/>
      <c r="E141" s="864"/>
      <c r="F141" s="864"/>
      <c r="G141" s="864"/>
      <c r="H141" s="864"/>
      <c r="I141" s="864"/>
      <c r="J141" s="864"/>
      <c r="K141" s="864"/>
      <c r="L141" s="864"/>
      <c r="M141" s="864"/>
      <c r="N141" s="864"/>
      <c r="O141" s="864"/>
      <c r="P141" s="864"/>
      <c r="Q141" s="864"/>
      <c r="R141" s="864"/>
      <c r="S141" s="864"/>
      <c r="T141" s="864"/>
      <c r="U141" s="315"/>
    </row>
    <row r="142" spans="1:21" hidden="1">
      <c r="A142" s="321"/>
      <c r="B142" s="864"/>
      <c r="C142" s="864"/>
      <c r="D142" s="864"/>
      <c r="E142" s="864"/>
      <c r="F142" s="864"/>
      <c r="G142" s="864"/>
      <c r="H142" s="864"/>
      <c r="I142" s="864"/>
      <c r="J142" s="864"/>
      <c r="K142" s="864"/>
      <c r="L142" s="864"/>
      <c r="M142" s="864"/>
      <c r="N142" s="864"/>
      <c r="O142" s="864"/>
      <c r="P142" s="864"/>
      <c r="Q142" s="864"/>
      <c r="R142" s="864"/>
      <c r="S142" s="864"/>
      <c r="T142" s="864"/>
      <c r="U142" s="315"/>
    </row>
    <row r="143" spans="1:21" hidden="1">
      <c r="A143" s="321"/>
      <c r="B143" s="864"/>
      <c r="C143" s="864"/>
      <c r="D143" s="864"/>
      <c r="E143" s="864"/>
      <c r="F143" s="864"/>
      <c r="G143" s="864"/>
      <c r="H143" s="864"/>
      <c r="I143" s="864"/>
      <c r="J143" s="864"/>
      <c r="K143" s="864"/>
      <c r="L143" s="864"/>
      <c r="M143" s="864"/>
      <c r="N143" s="864"/>
      <c r="O143" s="864"/>
      <c r="P143" s="864"/>
      <c r="Q143" s="864"/>
      <c r="R143" s="864"/>
      <c r="S143" s="864"/>
      <c r="T143" s="864"/>
      <c r="U143" s="315"/>
    </row>
    <row r="144" spans="1:21" hidden="1">
      <c r="A144" s="321"/>
      <c r="B144" s="864"/>
      <c r="C144" s="864"/>
      <c r="D144" s="864"/>
      <c r="E144" s="864"/>
      <c r="F144" s="864"/>
      <c r="G144" s="864"/>
      <c r="H144" s="864"/>
      <c r="I144" s="864"/>
      <c r="J144" s="864"/>
      <c r="K144" s="864"/>
      <c r="L144" s="864"/>
      <c r="M144" s="864"/>
      <c r="N144" s="864"/>
      <c r="O144" s="864"/>
      <c r="P144" s="864"/>
      <c r="Q144" s="864"/>
      <c r="R144" s="864"/>
      <c r="S144" s="864"/>
      <c r="T144" s="864"/>
      <c r="U144" s="315"/>
    </row>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3" priority="265" stopIfTrue="1">
      <formula>T9&gt;C9</formula>
    </cfRule>
  </conditionalFormatting>
  <conditionalFormatting sqref="S10">
    <cfRule type="expression" dxfId="132" priority="264" stopIfTrue="1">
      <formula>(S10+T10)&gt;C10</formula>
    </cfRule>
  </conditionalFormatting>
  <conditionalFormatting sqref="R8">
    <cfRule type="cellIs" dxfId="131" priority="253" stopIfTrue="1" operator="notEqual">
      <formula>$B8</formula>
    </cfRule>
    <cfRule type="cellIs" priority="256" stopIfTrue="1" operator="notEqual">
      <formula>$B8</formula>
    </cfRule>
  </conditionalFormatting>
  <conditionalFormatting sqref="R4:R7">
    <cfRule type="cellIs" dxfId="130" priority="255" stopIfTrue="1" operator="notEqual">
      <formula>$B4</formula>
    </cfRule>
  </conditionalFormatting>
  <conditionalFormatting sqref="R9:R10">
    <cfRule type="cellIs" dxfId="129" priority="254" stopIfTrue="1" operator="notEqual">
      <formula>$B9</formula>
    </cfRule>
  </conditionalFormatting>
  <conditionalFormatting sqref="R11:R12">
    <cfRule type="cellIs" dxfId="128" priority="251" stopIfTrue="1" operator="notEqual">
      <formula>$B11</formula>
    </cfRule>
    <cfRule type="cellIs" priority="252" stopIfTrue="1" operator="notEqual">
      <formula>$B11</formula>
    </cfRule>
  </conditionalFormatting>
  <conditionalFormatting sqref="R13:R15">
    <cfRule type="cellIs" dxfId="127" priority="250" stopIfTrue="1" operator="notEqual">
      <formula>$B13</formula>
    </cfRule>
  </conditionalFormatting>
  <conditionalFormatting sqref="R25">
    <cfRule type="cellIs" dxfId="126" priority="248" stopIfTrue="1" operator="notEqual">
      <formula>$B25</formula>
    </cfRule>
    <cfRule type="cellIs" priority="249" stopIfTrue="1" operator="notEqual">
      <formula>$B25</formula>
    </cfRule>
  </conditionalFormatting>
  <conditionalFormatting sqref="R17:R24">
    <cfRule type="cellIs" dxfId="125" priority="247" stopIfTrue="1" operator="notEqual">
      <formula>$B17</formula>
    </cfRule>
  </conditionalFormatting>
  <conditionalFormatting sqref="R26">
    <cfRule type="cellIs" dxfId="124" priority="246" stopIfTrue="1" operator="notEqual">
      <formula>$B26</formula>
    </cfRule>
  </conditionalFormatting>
  <conditionalFormatting sqref="R36">
    <cfRule type="cellIs" dxfId="123" priority="244" stopIfTrue="1" operator="notEqual">
      <formula>$B36</formula>
    </cfRule>
    <cfRule type="cellIs" priority="245" stopIfTrue="1" operator="notEqual">
      <formula>$B36</formula>
    </cfRule>
  </conditionalFormatting>
  <conditionalFormatting sqref="R28:R35">
    <cfRule type="cellIs" dxfId="122" priority="243" stopIfTrue="1" operator="notEqual">
      <formula>$B28</formula>
    </cfRule>
  </conditionalFormatting>
  <conditionalFormatting sqref="R40">
    <cfRule type="cellIs" dxfId="121" priority="241" stopIfTrue="1" operator="notEqual">
      <formula>$B40</formula>
    </cfRule>
    <cfRule type="cellIs" priority="242" stopIfTrue="1" operator="notEqual">
      <formula>$B40</formula>
    </cfRule>
  </conditionalFormatting>
  <conditionalFormatting sqref="R38:R39">
    <cfRule type="cellIs" dxfId="120" priority="240" stopIfTrue="1" operator="notEqual">
      <formula>$B38</formula>
    </cfRule>
  </conditionalFormatting>
  <conditionalFormatting sqref="R41">
    <cfRule type="cellIs" dxfId="119" priority="239" stopIfTrue="1" operator="notEqual">
      <formula>$B41</formula>
    </cfRule>
  </conditionalFormatting>
  <conditionalFormatting sqref="R53">
    <cfRule type="cellIs" dxfId="118" priority="237" stopIfTrue="1" operator="notEqual">
      <formula>$B53</formula>
    </cfRule>
    <cfRule type="cellIs" priority="238" stopIfTrue="1" operator="notEqual">
      <formula>$B53</formula>
    </cfRule>
  </conditionalFormatting>
  <conditionalFormatting sqref="R43:R52">
    <cfRule type="cellIs" dxfId="117" priority="236" stopIfTrue="1" operator="notEqual">
      <formula>$B43</formula>
    </cfRule>
  </conditionalFormatting>
  <conditionalFormatting sqref="R62:R63">
    <cfRule type="cellIs" dxfId="116" priority="234" stopIfTrue="1" operator="notEqual">
      <formula>$B62</formula>
    </cfRule>
    <cfRule type="cellIs" priority="235" stopIfTrue="1" operator="notEqual">
      <formula>$B62</formula>
    </cfRule>
  </conditionalFormatting>
  <conditionalFormatting sqref="R55:R61">
    <cfRule type="cellIs" dxfId="115" priority="233" stopIfTrue="1" operator="notEqual">
      <formula>$B55</formula>
    </cfRule>
  </conditionalFormatting>
  <conditionalFormatting sqref="R67">
    <cfRule type="cellIs" dxfId="114" priority="231" stopIfTrue="1" operator="notEqual">
      <formula>$B67</formula>
    </cfRule>
    <cfRule type="cellIs" priority="232" stopIfTrue="1" operator="notEqual">
      <formula>$B67</formula>
    </cfRule>
  </conditionalFormatting>
  <conditionalFormatting sqref="R65:R66">
    <cfRule type="cellIs" dxfId="113" priority="230" stopIfTrue="1" operator="notEqual">
      <formula>$B65</formula>
    </cfRule>
  </conditionalFormatting>
  <conditionalFormatting sqref="R74">
    <cfRule type="cellIs" dxfId="112" priority="228" stopIfTrue="1" operator="notEqual">
      <formula>$B74</formula>
    </cfRule>
    <cfRule type="cellIs" priority="229" stopIfTrue="1" operator="notEqual">
      <formula>$B74</formula>
    </cfRule>
  </conditionalFormatting>
  <conditionalFormatting sqref="R95">
    <cfRule type="cellIs" dxfId="111" priority="226" stopIfTrue="1" operator="notEqual">
      <formula>$B95</formula>
    </cfRule>
    <cfRule type="cellIs" priority="227" stopIfTrue="1" operator="notEqual">
      <formula>$B95</formula>
    </cfRule>
  </conditionalFormatting>
  <conditionalFormatting sqref="R69:R73">
    <cfRule type="cellIs" dxfId="110" priority="225" stopIfTrue="1" operator="notEqual">
      <formula>$B69</formula>
    </cfRule>
  </conditionalFormatting>
  <conditionalFormatting sqref="R76:R77">
    <cfRule type="cellIs" dxfId="109" priority="224" stopIfTrue="1" operator="notEqual">
      <formula>$B76</formula>
    </cfRule>
  </conditionalFormatting>
  <conditionalFormatting sqref="R80:R94">
    <cfRule type="cellIs" dxfId="108" priority="223" stopIfTrue="1" operator="notEqual">
      <formula>$B80</formula>
    </cfRule>
  </conditionalFormatting>
  <conditionalFormatting sqref="R104:R105">
    <cfRule type="cellIs" dxfId="107" priority="221" stopIfTrue="1" operator="notEqual">
      <formula>$B104</formula>
    </cfRule>
    <cfRule type="cellIs" priority="222" stopIfTrue="1" operator="notEqual">
      <formula>$B104</formula>
    </cfRule>
  </conditionalFormatting>
  <conditionalFormatting sqref="R98:R103">
    <cfRule type="cellIs" dxfId="106" priority="220" stopIfTrue="1" operator="notEqual">
      <formula>$B98</formula>
    </cfRule>
  </conditionalFormatting>
  <conditionalFormatting sqref="E105:Q105">
    <cfRule type="cellIs" dxfId="105" priority="219" stopIfTrue="1" operator="notEqual">
      <formula>E$108</formula>
    </cfRule>
  </conditionalFormatting>
  <conditionalFormatting sqref="S13">
    <cfRule type="expression" dxfId="104" priority="216" stopIfTrue="1">
      <formula>(S13+T13)&gt;C13</formula>
    </cfRule>
  </conditionalFormatting>
  <conditionalFormatting sqref="S14">
    <cfRule type="expression" dxfId="103" priority="213" stopIfTrue="1">
      <formula>(S14+T14)&gt;C14</formula>
    </cfRule>
  </conditionalFormatting>
  <conditionalFormatting sqref="S17">
    <cfRule type="expression" dxfId="102" priority="212" stopIfTrue="1">
      <formula>(S17+T17)&gt;C17</formula>
    </cfRule>
  </conditionalFormatting>
  <conditionalFormatting sqref="S18">
    <cfRule type="expression" dxfId="101" priority="204" stopIfTrue="1">
      <formula>(S18+T18)&gt;C18</formula>
    </cfRule>
  </conditionalFormatting>
  <conditionalFormatting sqref="S19">
    <cfRule type="expression" dxfId="100" priority="202" stopIfTrue="1">
      <formula>(S19+T19)&gt;C19</formula>
    </cfRule>
  </conditionalFormatting>
  <conditionalFormatting sqref="S20">
    <cfRule type="expression" dxfId="99" priority="201" stopIfTrue="1">
      <formula>(S20+T20)&gt;C20</formula>
    </cfRule>
  </conditionalFormatting>
  <conditionalFormatting sqref="S21">
    <cfRule type="expression" dxfId="98" priority="200" stopIfTrue="1">
      <formula>(S21+T21)&gt;C21</formula>
    </cfRule>
  </conditionalFormatting>
  <conditionalFormatting sqref="S22">
    <cfRule type="expression" dxfId="97" priority="199" stopIfTrue="1">
      <formula>(S22+T22)&gt;C22</formula>
    </cfRule>
  </conditionalFormatting>
  <conditionalFormatting sqref="S23">
    <cfRule type="expression" dxfId="96" priority="198" stopIfTrue="1">
      <formula>(S23+T23)&gt;C23</formula>
    </cfRule>
  </conditionalFormatting>
  <conditionalFormatting sqref="S24">
    <cfRule type="expression" dxfId="95" priority="197" stopIfTrue="1">
      <formula>(S24+T24)&gt;C24</formula>
    </cfRule>
  </conditionalFormatting>
  <conditionalFormatting sqref="S26">
    <cfRule type="expression" dxfId="94" priority="190" stopIfTrue="1">
      <formula>(S26+T26)&gt;C26</formula>
    </cfRule>
  </conditionalFormatting>
  <conditionalFormatting sqref="S28:S35">
    <cfRule type="expression" dxfId="93" priority="188" stopIfTrue="1">
      <formula>(S28+T28)&gt;C28</formula>
    </cfRule>
  </conditionalFormatting>
  <conditionalFormatting sqref="S43">
    <cfRule type="expression" dxfId="92" priority="166" stopIfTrue="1">
      <formula>(S43+T43)&gt;C43</formula>
    </cfRule>
  </conditionalFormatting>
  <conditionalFormatting sqref="S44">
    <cfRule type="expression" dxfId="91" priority="161" stopIfTrue="1">
      <formula>(S44+T44)&gt;C44</formula>
    </cfRule>
  </conditionalFormatting>
  <conditionalFormatting sqref="S45">
    <cfRule type="expression" dxfId="90" priority="160" stopIfTrue="1">
      <formula>(S45+T45)&gt;C45</formula>
    </cfRule>
  </conditionalFormatting>
  <conditionalFormatting sqref="S46">
    <cfRule type="expression" dxfId="89" priority="159" stopIfTrue="1">
      <formula>(S46+T46)&gt;C46</formula>
    </cfRule>
  </conditionalFormatting>
  <conditionalFormatting sqref="S47">
    <cfRule type="expression" dxfId="88" priority="158" stopIfTrue="1">
      <formula>(S47+T47)&gt;C47</formula>
    </cfRule>
  </conditionalFormatting>
  <conditionalFormatting sqref="S52">
    <cfRule type="expression" dxfId="87" priority="153" stopIfTrue="1">
      <formula>(S52+T52)&gt;C52</formula>
    </cfRule>
  </conditionalFormatting>
  <conditionalFormatting sqref="S65">
    <cfRule type="expression" dxfId="86" priority="143" stopIfTrue="1">
      <formula>(S65+T65)&gt;C65</formula>
    </cfRule>
  </conditionalFormatting>
  <conditionalFormatting sqref="S66">
    <cfRule type="expression" dxfId="85" priority="142" stopIfTrue="1">
      <formula>(S66+T66)&gt;C66</formula>
    </cfRule>
  </conditionalFormatting>
  <conditionalFormatting sqref="S81">
    <cfRule type="expression" dxfId="84" priority="135" stopIfTrue="1">
      <formula>(S81+T81)&gt;C81</formula>
    </cfRule>
  </conditionalFormatting>
  <conditionalFormatting sqref="S82">
    <cfRule type="expression" dxfId="83" priority="134" stopIfTrue="1">
      <formula>(S82+T82)&gt;C82</formula>
    </cfRule>
  </conditionalFormatting>
  <conditionalFormatting sqref="S83">
    <cfRule type="expression" dxfId="82" priority="133" stopIfTrue="1">
      <formula>(S83+T83)&gt;C83</formula>
    </cfRule>
  </conditionalFormatting>
  <conditionalFormatting sqref="S84">
    <cfRule type="expression" dxfId="81" priority="132" stopIfTrue="1">
      <formula>(S84+T84)&gt;C84</formula>
    </cfRule>
  </conditionalFormatting>
  <conditionalFormatting sqref="S87">
    <cfRule type="expression" dxfId="80" priority="126" stopIfTrue="1">
      <formula>(S87+T87)&gt;C87</formula>
    </cfRule>
  </conditionalFormatting>
  <conditionalFormatting sqref="S88">
    <cfRule type="expression" dxfId="79" priority="125" stopIfTrue="1">
      <formula>(S88+T88)&gt;C88</formula>
    </cfRule>
  </conditionalFormatting>
  <conditionalFormatting sqref="S92">
    <cfRule type="expression" dxfId="78" priority="121" stopIfTrue="1">
      <formula>(S92+T92)&gt;C92</formula>
    </cfRule>
  </conditionalFormatting>
  <conditionalFormatting sqref="S93">
    <cfRule type="expression" dxfId="77" priority="120" stopIfTrue="1">
      <formula>(S93+T93)&gt;C93</formula>
    </cfRule>
  </conditionalFormatting>
  <conditionalFormatting sqref="S94">
    <cfRule type="expression" dxfId="76" priority="119" stopIfTrue="1">
      <formula>(S94+T94)&gt;C94</formula>
    </cfRule>
  </conditionalFormatting>
  <conditionalFormatting sqref="S99">
    <cfRule type="expression" dxfId="75" priority="108" stopIfTrue="1">
      <formula>(S99+T99)&gt;C99</formula>
    </cfRule>
  </conditionalFormatting>
  <conditionalFormatting sqref="S100">
    <cfRule type="expression" dxfId="74" priority="107" stopIfTrue="1">
      <formula>(S100+T100)&gt;C100</formula>
    </cfRule>
  </conditionalFormatting>
  <conditionalFormatting sqref="S101">
    <cfRule type="expression" dxfId="73" priority="106" stopIfTrue="1">
      <formula>(S101+T101)&gt;C101</formula>
    </cfRule>
  </conditionalFormatting>
  <conditionalFormatting sqref="S102">
    <cfRule type="expression" dxfId="72" priority="105" stopIfTrue="1">
      <formula>(S102+T102)&gt;C102</formula>
    </cfRule>
  </conditionalFormatting>
  <conditionalFormatting sqref="S103">
    <cfRule type="expression" dxfId="71" priority="104" stopIfTrue="1">
      <formula>(S103+T103)&gt;C103</formula>
    </cfRule>
  </conditionalFormatting>
  <conditionalFormatting sqref="C10">
    <cfRule type="expression" dxfId="70" priority="96">
      <formula>"(S10+T10)&gt;C10 "</formula>
    </cfRule>
  </conditionalFormatting>
  <conditionalFormatting sqref="T10">
    <cfRule type="expression" dxfId="69" priority="94" stopIfTrue="1">
      <formula>(S10+T10)&gt;C10</formula>
    </cfRule>
  </conditionalFormatting>
  <conditionalFormatting sqref="T13">
    <cfRule type="expression" dxfId="68" priority="92" stopIfTrue="1">
      <formula>(S13+T13)&gt;C13</formula>
    </cfRule>
  </conditionalFormatting>
  <conditionalFormatting sqref="T14">
    <cfRule type="expression" dxfId="67" priority="91" stopIfTrue="1">
      <formula>(S14+T14)&gt;C14</formula>
    </cfRule>
  </conditionalFormatting>
  <conditionalFormatting sqref="T17">
    <cfRule type="expression" dxfId="66" priority="90" stopIfTrue="1">
      <formula>(S17+T17)&gt;C17</formula>
    </cfRule>
  </conditionalFormatting>
  <conditionalFormatting sqref="T18">
    <cfRule type="expression" dxfId="65" priority="73" stopIfTrue="1">
      <formula>(S18+T18)&gt;C18</formula>
    </cfRule>
  </conditionalFormatting>
  <conditionalFormatting sqref="T19">
    <cfRule type="expression" dxfId="64" priority="72" stopIfTrue="1">
      <formula>(S19+T19)&gt;C19</formula>
    </cfRule>
  </conditionalFormatting>
  <conditionalFormatting sqref="T20">
    <cfRule type="expression" dxfId="63" priority="71" stopIfTrue="1">
      <formula>(S20+T20)&gt;C20</formula>
    </cfRule>
  </conditionalFormatting>
  <conditionalFormatting sqref="T21">
    <cfRule type="expression" dxfId="62" priority="70" stopIfTrue="1">
      <formula>(S21+T21)&gt;C21</formula>
    </cfRule>
  </conditionalFormatting>
  <conditionalFormatting sqref="T22">
    <cfRule type="expression" dxfId="61" priority="69" stopIfTrue="1">
      <formula>(S22+T22)&gt;C22</formula>
    </cfRule>
  </conditionalFormatting>
  <conditionalFormatting sqref="T23">
    <cfRule type="expression" dxfId="60" priority="68" stopIfTrue="1">
      <formula>(S23+T23)&gt;C23</formula>
    </cfRule>
  </conditionalFormatting>
  <conditionalFormatting sqref="T24">
    <cfRule type="expression" dxfId="59" priority="67" stopIfTrue="1">
      <formula>(S24+T24)&gt;C24</formula>
    </cfRule>
  </conditionalFormatting>
  <conditionalFormatting sqref="T26">
    <cfRule type="expression" dxfId="58" priority="65" stopIfTrue="1">
      <formula>(S26+T26)&gt;C26</formula>
    </cfRule>
  </conditionalFormatting>
  <conditionalFormatting sqref="T28">
    <cfRule type="expression" dxfId="57" priority="64" stopIfTrue="1">
      <formula>(S28+T28)&gt;C28</formula>
    </cfRule>
  </conditionalFormatting>
  <conditionalFormatting sqref="T29">
    <cfRule type="expression" dxfId="56" priority="62" stopIfTrue="1">
      <formula>(S29+T29)&gt;C29</formula>
    </cfRule>
  </conditionalFormatting>
  <conditionalFormatting sqref="T30">
    <cfRule type="expression" dxfId="55" priority="61" stopIfTrue="1">
      <formula>(S30+T30)&gt;C30</formula>
    </cfRule>
  </conditionalFormatting>
  <conditionalFormatting sqref="T31">
    <cfRule type="expression" dxfId="54" priority="60" stopIfTrue="1">
      <formula>(S31+T31)&gt;C31</formula>
    </cfRule>
  </conditionalFormatting>
  <conditionalFormatting sqref="T32">
    <cfRule type="expression" dxfId="53" priority="59" stopIfTrue="1">
      <formula>(S32+T32)&gt;C32</formula>
    </cfRule>
  </conditionalFormatting>
  <conditionalFormatting sqref="T33">
    <cfRule type="expression" dxfId="52" priority="58" stopIfTrue="1">
      <formula>(S33+T33)&gt;C33</formula>
    </cfRule>
  </conditionalFormatting>
  <conditionalFormatting sqref="T34">
    <cfRule type="expression" dxfId="51" priority="57" stopIfTrue="1">
      <formula>(S34+T34)&gt;C34</formula>
    </cfRule>
  </conditionalFormatting>
  <conditionalFormatting sqref="T35">
    <cfRule type="expression" dxfId="50" priority="56" stopIfTrue="1">
      <formula>(S35+T35)&gt;C35</formula>
    </cfRule>
  </conditionalFormatting>
  <conditionalFormatting sqref="T38">
    <cfRule type="expression" dxfId="49" priority="55" stopIfTrue="1">
      <formula>(S38+T38)&gt;C38</formula>
    </cfRule>
  </conditionalFormatting>
  <conditionalFormatting sqref="T39">
    <cfRule type="expression" dxfId="48" priority="54" stopIfTrue="1">
      <formula>(S39+T39)&gt;C39</formula>
    </cfRule>
  </conditionalFormatting>
  <conditionalFormatting sqref="T41">
    <cfRule type="expression" dxfId="47" priority="53" stopIfTrue="1">
      <formula>(S41+T41)&gt;C41</formula>
    </cfRule>
  </conditionalFormatting>
  <conditionalFormatting sqref="T43">
    <cfRule type="expression" dxfId="46" priority="52" stopIfTrue="1">
      <formula>(S43+T43)&gt;C43</formula>
    </cfRule>
  </conditionalFormatting>
  <conditionalFormatting sqref="T44">
    <cfRule type="expression" dxfId="45" priority="51" stopIfTrue="1">
      <formula>(S44+T44)&gt;C44</formula>
    </cfRule>
  </conditionalFormatting>
  <conditionalFormatting sqref="T45">
    <cfRule type="expression" dxfId="44" priority="50" stopIfTrue="1">
      <formula>(S45+T45)&gt;C45</formula>
    </cfRule>
  </conditionalFormatting>
  <conditionalFormatting sqref="T46">
    <cfRule type="expression" dxfId="43" priority="49" stopIfTrue="1">
      <formula>(S46+T46)&gt;C46</formula>
    </cfRule>
  </conditionalFormatting>
  <conditionalFormatting sqref="T47">
    <cfRule type="expression" dxfId="42" priority="48" stopIfTrue="1">
      <formula>(S47+T47)&gt;C47</formula>
    </cfRule>
  </conditionalFormatting>
  <conditionalFormatting sqref="T48">
    <cfRule type="expression" dxfId="41" priority="47" stopIfTrue="1">
      <formula>(S48+T48)&gt;C48</formula>
    </cfRule>
  </conditionalFormatting>
  <conditionalFormatting sqref="T49">
    <cfRule type="expression" dxfId="40" priority="46" stopIfTrue="1">
      <formula>(S49+T49)&gt;C49</formula>
    </cfRule>
  </conditionalFormatting>
  <conditionalFormatting sqref="T50">
    <cfRule type="expression" dxfId="39" priority="45" stopIfTrue="1">
      <formula>(S50+T50)&gt;C50</formula>
    </cfRule>
  </conditionalFormatting>
  <conditionalFormatting sqref="T51">
    <cfRule type="expression" dxfId="38" priority="44" stopIfTrue="1">
      <formula>(S51+T51)&gt;C51</formula>
    </cfRule>
  </conditionalFormatting>
  <conditionalFormatting sqref="T52">
    <cfRule type="expression" dxfId="37" priority="43" stopIfTrue="1">
      <formula>(S52+T52)&gt;C52</formula>
    </cfRule>
  </conditionalFormatting>
  <conditionalFormatting sqref="T65">
    <cfRule type="expression" dxfId="36" priority="42" stopIfTrue="1">
      <formula>(S65+T65)&gt;C65</formula>
    </cfRule>
  </conditionalFormatting>
  <conditionalFormatting sqref="T66">
    <cfRule type="expression" dxfId="35" priority="41" stopIfTrue="1">
      <formula>(S66+T66)&gt;C66</formula>
    </cfRule>
  </conditionalFormatting>
  <conditionalFormatting sqref="T76">
    <cfRule type="expression" dxfId="34" priority="40" stopIfTrue="1">
      <formula>(S76+T76)&gt;C76</formula>
    </cfRule>
  </conditionalFormatting>
  <conditionalFormatting sqref="T77">
    <cfRule type="expression" dxfId="33" priority="39" stopIfTrue="1">
      <formula>(S77+T77)&gt;C77</formula>
    </cfRule>
  </conditionalFormatting>
  <conditionalFormatting sqref="T81">
    <cfRule type="expression" dxfId="32" priority="38" stopIfTrue="1">
      <formula>(S81+T81)&gt;C81</formula>
    </cfRule>
  </conditionalFormatting>
  <conditionalFormatting sqref="T82">
    <cfRule type="expression" dxfId="31" priority="37" stopIfTrue="1">
      <formula>(S82+T82)&gt;C82</formula>
    </cfRule>
  </conditionalFormatting>
  <conditionalFormatting sqref="T83">
    <cfRule type="expression" dxfId="30" priority="36" stopIfTrue="1">
      <formula>(S83+T83)&gt;C83</formula>
    </cfRule>
  </conditionalFormatting>
  <conditionalFormatting sqref="T84">
    <cfRule type="expression" dxfId="29" priority="35" stopIfTrue="1">
      <formula>(S84+T84)&gt;C84</formula>
    </cfRule>
  </conditionalFormatting>
  <conditionalFormatting sqref="T86">
    <cfRule type="expression" dxfId="28" priority="34" stopIfTrue="1">
      <formula>(S86+T86)&gt;C86</formula>
    </cfRule>
  </conditionalFormatting>
  <conditionalFormatting sqref="T87">
    <cfRule type="expression" dxfId="27" priority="33" stopIfTrue="1">
      <formula>(S87+T87)&gt;C87</formula>
    </cfRule>
  </conditionalFormatting>
  <conditionalFormatting sqref="T88">
    <cfRule type="expression" dxfId="26" priority="32" stopIfTrue="1">
      <formula>(S88+T88)&gt;C88</formula>
    </cfRule>
  </conditionalFormatting>
  <conditionalFormatting sqref="T89">
    <cfRule type="expression" dxfId="25" priority="31" stopIfTrue="1">
      <formula>(S89+T89)&gt;C89</formula>
    </cfRule>
  </conditionalFormatting>
  <conditionalFormatting sqref="T90">
    <cfRule type="expression" dxfId="24" priority="30" stopIfTrue="1">
      <formula>(S90+T90)&gt;C90</formula>
    </cfRule>
  </conditionalFormatting>
  <conditionalFormatting sqref="T91">
    <cfRule type="expression" dxfId="23" priority="29" stopIfTrue="1">
      <formula>(S91+T91)&gt;C91</formula>
    </cfRule>
  </conditionalFormatting>
  <conditionalFormatting sqref="T92">
    <cfRule type="expression" dxfId="22" priority="28" stopIfTrue="1">
      <formula>(S92+T92)&gt;C92</formula>
    </cfRule>
  </conditionalFormatting>
  <conditionalFormatting sqref="T93">
    <cfRule type="expression" dxfId="21" priority="27" stopIfTrue="1">
      <formula>(S93+T93)&gt;C93</formula>
    </cfRule>
  </conditionalFormatting>
  <conditionalFormatting sqref="T94">
    <cfRule type="expression" dxfId="20" priority="26" stopIfTrue="1">
      <formula>(S94+T94)&gt;C94</formula>
    </cfRule>
  </conditionalFormatting>
  <conditionalFormatting sqref="T98">
    <cfRule type="expression" dxfId="19" priority="25" stopIfTrue="1">
      <formula>(S98+T98)&gt;C98</formula>
    </cfRule>
  </conditionalFormatting>
  <conditionalFormatting sqref="T99">
    <cfRule type="expression" dxfId="18" priority="24" stopIfTrue="1">
      <formula>(S99+T99)&gt;C99</formula>
    </cfRule>
  </conditionalFormatting>
  <conditionalFormatting sqref="T100">
    <cfRule type="expression" dxfId="17" priority="23" stopIfTrue="1">
      <formula>(S100+T100)&gt;C100</formula>
    </cfRule>
  </conditionalFormatting>
  <conditionalFormatting sqref="T101">
    <cfRule type="expression" dxfId="16" priority="22" stopIfTrue="1">
      <formula>(S101+T101)&gt;C101</formula>
    </cfRule>
  </conditionalFormatting>
  <conditionalFormatting sqref="T102">
    <cfRule type="expression" dxfId="15" priority="21" stopIfTrue="1">
      <formula>(S102+T102)&gt;C102</formula>
    </cfRule>
  </conditionalFormatting>
  <conditionalFormatting sqref="T103">
    <cfRule type="expression" dxfId="14" priority="20" stopIfTrue="1">
      <formula>(S103+T103)&gt;C103</formula>
    </cfRule>
  </conditionalFormatting>
  <conditionalFormatting sqref="S48:S51">
    <cfRule type="expression" dxfId="13" priority="11" stopIfTrue="1">
      <formula>(S48+T48)&gt;C48</formula>
    </cfRule>
  </conditionalFormatting>
  <conditionalFormatting sqref="S38:S39">
    <cfRule type="expression" dxfId="12" priority="9" stopIfTrue="1">
      <formula>(S38+T38)&gt;C38</formula>
    </cfRule>
  </conditionalFormatting>
  <conditionalFormatting sqref="S41">
    <cfRule type="expression" dxfId="11" priority="7" stopIfTrue="1">
      <formula>(S41+T41)&gt;C41</formula>
    </cfRule>
  </conditionalFormatting>
  <conditionalFormatting sqref="S86">
    <cfRule type="expression" dxfId="10" priority="5" stopIfTrue="1">
      <formula>(S86+T86)&gt;C86</formula>
    </cfRule>
  </conditionalFormatting>
  <conditionalFormatting sqref="S89">
    <cfRule type="expression" dxfId="9" priority="4" stopIfTrue="1">
      <formula>(S89+T89)&gt;C89</formula>
    </cfRule>
  </conditionalFormatting>
  <conditionalFormatting sqref="S90">
    <cfRule type="expression" dxfId="8" priority="3" stopIfTrue="1">
      <formula>(S90+T90)&gt;C90</formula>
    </cfRule>
  </conditionalFormatting>
  <conditionalFormatting sqref="S91">
    <cfRule type="expression" dxfId="7" priority="2" stopIfTrue="1">
      <formula>(S91+T91)&gt;C91</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6"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67" zoomScaleNormal="100" zoomScaleSheetLayoutView="100" workbookViewId="0">
      <selection activeCell="C86" sqref="C86"/>
    </sheetView>
  </sheetViews>
  <sheetFormatPr defaultColWidth="0" defaultRowHeight="11.5" zeroHeight="1"/>
  <cols>
    <col min="1" max="1" width="32.453125" style="398" customWidth="1"/>
    <col min="2" max="3" width="12.1796875" style="391" customWidth="1"/>
    <col min="4" max="6" width="12.81640625" style="391" customWidth="1"/>
    <col min="7" max="9" width="12.1796875" style="391" customWidth="1"/>
    <col min="10" max="10" width="12.1796875" style="392" customWidth="1"/>
    <col min="11" max="11" width="8.81640625" style="393" hidden="1" customWidth="1"/>
    <col min="12" max="21" width="8.81640625" style="391" hidden="1" customWidth="1"/>
    <col min="22" max="23" width="0" style="391" hidden="1"/>
    <col min="24" max="256" width="8.81640625" style="391" hidden="1"/>
    <col min="257" max="257" width="32.453125" style="391" hidden="1" customWidth="1"/>
    <col min="258" max="259" width="12.1796875" style="391" hidden="1" customWidth="1"/>
    <col min="260" max="260" width="12.81640625" style="391" hidden="1" customWidth="1"/>
    <col min="261" max="266" width="12.1796875" style="391" hidden="1" customWidth="1"/>
    <col min="267" max="277" width="8.81640625" style="391" hidden="1" customWidth="1"/>
    <col min="278" max="512" width="8.81640625" style="391" hidden="1"/>
    <col min="513" max="513" width="32.453125" style="391" hidden="1" customWidth="1"/>
    <col min="514" max="515" width="12.1796875" style="391" hidden="1" customWidth="1"/>
    <col min="516" max="516" width="12.81640625" style="391" hidden="1" customWidth="1"/>
    <col min="517" max="522" width="12.1796875" style="391" hidden="1" customWidth="1"/>
    <col min="523" max="533" width="8.81640625" style="391" hidden="1" customWidth="1"/>
    <col min="534" max="768" width="8.81640625" style="391" hidden="1"/>
    <col min="769" max="769" width="32.453125" style="391" hidden="1" customWidth="1"/>
    <col min="770" max="771" width="12.1796875" style="391" hidden="1" customWidth="1"/>
    <col min="772" max="772" width="12.81640625" style="391" hidden="1" customWidth="1"/>
    <col min="773" max="778" width="12.1796875" style="391" hidden="1" customWidth="1"/>
    <col min="779" max="789" width="8.81640625" style="391" hidden="1" customWidth="1"/>
    <col min="790" max="1024" width="8.81640625" style="391" hidden="1"/>
    <col min="1025" max="1025" width="32.453125" style="391" hidden="1" customWidth="1"/>
    <col min="1026" max="1027" width="12.1796875" style="391" hidden="1" customWidth="1"/>
    <col min="1028" max="1028" width="12.81640625" style="391" hidden="1" customWidth="1"/>
    <col min="1029" max="1034" width="12.1796875" style="391" hidden="1" customWidth="1"/>
    <col min="1035" max="1045" width="8.81640625" style="391" hidden="1" customWidth="1"/>
    <col min="1046" max="1280" width="8.81640625" style="391" hidden="1"/>
    <col min="1281" max="1281" width="32.453125" style="391" hidden="1" customWidth="1"/>
    <col min="1282" max="1283" width="12.1796875" style="391" hidden="1" customWidth="1"/>
    <col min="1284" max="1284" width="12.81640625" style="391" hidden="1" customWidth="1"/>
    <col min="1285" max="1290" width="12.1796875" style="391" hidden="1" customWidth="1"/>
    <col min="1291" max="1301" width="8.81640625" style="391" hidden="1" customWidth="1"/>
    <col min="1302" max="1536" width="8.81640625" style="391" hidden="1"/>
    <col min="1537" max="1537" width="32.453125" style="391" hidden="1" customWidth="1"/>
    <col min="1538" max="1539" width="12.1796875" style="391" hidden="1" customWidth="1"/>
    <col min="1540" max="1540" width="12.81640625" style="391" hidden="1" customWidth="1"/>
    <col min="1541" max="1546" width="12.1796875" style="391" hidden="1" customWidth="1"/>
    <col min="1547" max="1557" width="8.81640625" style="391" hidden="1" customWidth="1"/>
    <col min="1558" max="1792" width="8.81640625" style="391" hidden="1"/>
    <col min="1793" max="1793" width="32.453125" style="391" hidden="1" customWidth="1"/>
    <col min="1794" max="1795" width="12.1796875" style="391" hidden="1" customWidth="1"/>
    <col min="1796" max="1796" width="12.81640625" style="391" hidden="1" customWidth="1"/>
    <col min="1797" max="1802" width="12.1796875" style="391" hidden="1" customWidth="1"/>
    <col min="1803" max="1813" width="8.81640625" style="391" hidden="1" customWidth="1"/>
    <col min="1814" max="2048" width="8.81640625" style="391" hidden="1"/>
    <col min="2049" max="2049" width="32.453125" style="391" hidden="1" customWidth="1"/>
    <col min="2050" max="2051" width="12.1796875" style="391" hidden="1" customWidth="1"/>
    <col min="2052" max="2052" width="12.81640625" style="391" hidden="1" customWidth="1"/>
    <col min="2053" max="2058" width="12.1796875" style="391" hidden="1" customWidth="1"/>
    <col min="2059" max="2069" width="8.81640625" style="391" hidden="1" customWidth="1"/>
    <col min="2070" max="2304" width="8.81640625" style="391" hidden="1"/>
    <col min="2305" max="2305" width="32.453125" style="391" hidden="1" customWidth="1"/>
    <col min="2306" max="2307" width="12.1796875" style="391" hidden="1" customWidth="1"/>
    <col min="2308" max="2308" width="12.81640625" style="391" hidden="1" customWidth="1"/>
    <col min="2309" max="2314" width="12.1796875" style="391" hidden="1" customWidth="1"/>
    <col min="2315" max="2325" width="8.81640625" style="391" hidden="1" customWidth="1"/>
    <col min="2326" max="2560" width="8.81640625" style="391" hidden="1"/>
    <col min="2561" max="2561" width="32.453125" style="391" hidden="1" customWidth="1"/>
    <col min="2562" max="2563" width="12.1796875" style="391" hidden="1" customWidth="1"/>
    <col min="2564" max="2564" width="12.81640625" style="391" hidden="1" customWidth="1"/>
    <col min="2565" max="2570" width="12.1796875" style="391" hidden="1" customWidth="1"/>
    <col min="2571" max="2581" width="8.81640625" style="391" hidden="1" customWidth="1"/>
    <col min="2582" max="2816" width="8.81640625" style="391" hidden="1"/>
    <col min="2817" max="2817" width="32.453125" style="391" hidden="1" customWidth="1"/>
    <col min="2818" max="2819" width="12.1796875" style="391" hidden="1" customWidth="1"/>
    <col min="2820" max="2820" width="12.81640625" style="391" hidden="1" customWidth="1"/>
    <col min="2821" max="2826" width="12.1796875" style="391" hidden="1" customWidth="1"/>
    <col min="2827" max="2837" width="8.81640625" style="391" hidden="1" customWidth="1"/>
    <col min="2838" max="3072" width="8.81640625" style="391" hidden="1"/>
    <col min="3073" max="3073" width="32.453125" style="391" hidden="1" customWidth="1"/>
    <col min="3074" max="3075" width="12.1796875" style="391" hidden="1" customWidth="1"/>
    <col min="3076" max="3076" width="12.81640625" style="391" hidden="1" customWidth="1"/>
    <col min="3077" max="3082" width="12.1796875" style="391" hidden="1" customWidth="1"/>
    <col min="3083" max="3093" width="8.81640625" style="391" hidden="1" customWidth="1"/>
    <col min="3094" max="3328" width="8.81640625" style="391" hidden="1"/>
    <col min="3329" max="3329" width="32.453125" style="391" hidden="1" customWidth="1"/>
    <col min="3330" max="3331" width="12.1796875" style="391" hidden="1" customWidth="1"/>
    <col min="3332" max="3332" width="12.81640625" style="391" hidden="1" customWidth="1"/>
    <col min="3333" max="3338" width="12.1796875" style="391" hidden="1" customWidth="1"/>
    <col min="3339" max="3349" width="8.81640625" style="391" hidden="1" customWidth="1"/>
    <col min="3350" max="3584" width="8.81640625" style="391" hidden="1"/>
    <col min="3585" max="3585" width="32.453125" style="391" hidden="1" customWidth="1"/>
    <col min="3586" max="3587" width="12.1796875" style="391" hidden="1" customWidth="1"/>
    <col min="3588" max="3588" width="12.81640625" style="391" hidden="1" customWidth="1"/>
    <col min="3589" max="3594" width="12.1796875" style="391" hidden="1" customWidth="1"/>
    <col min="3595" max="3605" width="8.81640625" style="391" hidden="1" customWidth="1"/>
    <col min="3606" max="3840" width="8.81640625" style="391" hidden="1"/>
    <col min="3841" max="3841" width="32.453125" style="391" hidden="1" customWidth="1"/>
    <col min="3842" max="3843" width="12.1796875" style="391" hidden="1" customWidth="1"/>
    <col min="3844" max="3844" width="12.81640625" style="391" hidden="1" customWidth="1"/>
    <col min="3845" max="3850" width="12.1796875" style="391" hidden="1" customWidth="1"/>
    <col min="3851" max="3861" width="8.81640625" style="391" hidden="1" customWidth="1"/>
    <col min="3862" max="4096" width="8.81640625" style="391" hidden="1"/>
    <col min="4097" max="4097" width="32.453125" style="391" hidden="1" customWidth="1"/>
    <col min="4098" max="4099" width="12.1796875" style="391" hidden="1" customWidth="1"/>
    <col min="4100" max="4100" width="12.81640625" style="391" hidden="1" customWidth="1"/>
    <col min="4101" max="4106" width="12.1796875" style="391" hidden="1" customWidth="1"/>
    <col min="4107" max="4117" width="8.81640625" style="391" hidden="1" customWidth="1"/>
    <col min="4118" max="4352" width="8.81640625" style="391" hidden="1"/>
    <col min="4353" max="4353" width="32.453125" style="391" hidden="1" customWidth="1"/>
    <col min="4354" max="4355" width="12.1796875" style="391" hidden="1" customWidth="1"/>
    <col min="4356" max="4356" width="12.81640625" style="391" hidden="1" customWidth="1"/>
    <col min="4357" max="4362" width="12.1796875" style="391" hidden="1" customWidth="1"/>
    <col min="4363" max="4373" width="8.81640625" style="391" hidden="1" customWidth="1"/>
    <col min="4374" max="4608" width="8.81640625" style="391" hidden="1"/>
    <col min="4609" max="4609" width="32.453125" style="391" hidden="1" customWidth="1"/>
    <col min="4610" max="4611" width="12.1796875" style="391" hidden="1" customWidth="1"/>
    <col min="4612" max="4612" width="12.81640625" style="391" hidden="1" customWidth="1"/>
    <col min="4613" max="4618" width="12.1796875" style="391" hidden="1" customWidth="1"/>
    <col min="4619" max="4629" width="8.81640625" style="391" hidden="1" customWidth="1"/>
    <col min="4630" max="4864" width="8.81640625" style="391" hidden="1"/>
    <col min="4865" max="4865" width="32.453125" style="391" hidden="1" customWidth="1"/>
    <col min="4866" max="4867" width="12.1796875" style="391" hidden="1" customWidth="1"/>
    <col min="4868" max="4868" width="12.81640625" style="391" hidden="1" customWidth="1"/>
    <col min="4869" max="4874" width="12.1796875" style="391" hidden="1" customWidth="1"/>
    <col min="4875" max="4885" width="8.81640625" style="391" hidden="1" customWidth="1"/>
    <col min="4886" max="5120" width="8.81640625" style="391" hidden="1"/>
    <col min="5121" max="5121" width="32.453125" style="391" hidden="1" customWidth="1"/>
    <col min="5122" max="5123" width="12.1796875" style="391" hidden="1" customWidth="1"/>
    <col min="5124" max="5124" width="12.81640625" style="391" hidden="1" customWidth="1"/>
    <col min="5125" max="5130" width="12.1796875" style="391" hidden="1" customWidth="1"/>
    <col min="5131" max="5141" width="8.81640625" style="391" hidden="1" customWidth="1"/>
    <col min="5142" max="5376" width="8.81640625" style="391" hidden="1"/>
    <col min="5377" max="5377" width="32.453125" style="391" hidden="1" customWidth="1"/>
    <col min="5378" max="5379" width="12.1796875" style="391" hidden="1" customWidth="1"/>
    <col min="5380" max="5380" width="12.81640625" style="391" hidden="1" customWidth="1"/>
    <col min="5381" max="5386" width="12.1796875" style="391" hidden="1" customWidth="1"/>
    <col min="5387" max="5397" width="8.81640625" style="391" hidden="1" customWidth="1"/>
    <col min="5398" max="5632" width="8.81640625" style="391" hidden="1"/>
    <col min="5633" max="5633" width="32.453125" style="391" hidden="1" customWidth="1"/>
    <col min="5634" max="5635" width="12.1796875" style="391" hidden="1" customWidth="1"/>
    <col min="5636" max="5636" width="12.81640625" style="391" hidden="1" customWidth="1"/>
    <col min="5637" max="5642" width="12.1796875" style="391" hidden="1" customWidth="1"/>
    <col min="5643" max="5653" width="8.81640625" style="391" hidden="1" customWidth="1"/>
    <col min="5654" max="5888" width="8.81640625" style="391" hidden="1"/>
    <col min="5889" max="5889" width="32.453125" style="391" hidden="1" customWidth="1"/>
    <col min="5890" max="5891" width="12.1796875" style="391" hidden="1" customWidth="1"/>
    <col min="5892" max="5892" width="12.81640625" style="391" hidden="1" customWidth="1"/>
    <col min="5893" max="5898" width="12.1796875" style="391" hidden="1" customWidth="1"/>
    <col min="5899" max="5909" width="8.81640625" style="391" hidden="1" customWidth="1"/>
    <col min="5910" max="6144" width="8.81640625" style="391" hidden="1"/>
    <col min="6145" max="6145" width="32.453125" style="391" hidden="1" customWidth="1"/>
    <col min="6146" max="6147" width="12.1796875" style="391" hidden="1" customWidth="1"/>
    <col min="6148" max="6148" width="12.81640625" style="391" hidden="1" customWidth="1"/>
    <col min="6149" max="6154" width="12.1796875" style="391" hidden="1" customWidth="1"/>
    <col min="6155" max="6165" width="8.81640625" style="391" hidden="1" customWidth="1"/>
    <col min="6166" max="6400" width="8.81640625" style="391" hidden="1"/>
    <col min="6401" max="6401" width="32.453125" style="391" hidden="1" customWidth="1"/>
    <col min="6402" max="6403" width="12.1796875" style="391" hidden="1" customWidth="1"/>
    <col min="6404" max="6404" width="12.81640625" style="391" hidden="1" customWidth="1"/>
    <col min="6405" max="6410" width="12.1796875" style="391" hidden="1" customWidth="1"/>
    <col min="6411" max="6421" width="8.81640625" style="391" hidden="1" customWidth="1"/>
    <col min="6422" max="6656" width="8.81640625" style="391" hidden="1"/>
    <col min="6657" max="6657" width="32.453125" style="391" hidden="1" customWidth="1"/>
    <col min="6658" max="6659" width="12.1796875" style="391" hidden="1" customWidth="1"/>
    <col min="6660" max="6660" width="12.81640625" style="391" hidden="1" customWidth="1"/>
    <col min="6661" max="6666" width="12.1796875" style="391" hidden="1" customWidth="1"/>
    <col min="6667" max="6677" width="8.81640625" style="391" hidden="1" customWidth="1"/>
    <col min="6678" max="6912" width="8.81640625" style="391" hidden="1"/>
    <col min="6913" max="6913" width="32.453125" style="391" hidden="1" customWidth="1"/>
    <col min="6914" max="6915" width="12.1796875" style="391" hidden="1" customWidth="1"/>
    <col min="6916" max="6916" width="12.81640625" style="391" hidden="1" customWidth="1"/>
    <col min="6917" max="6922" width="12.1796875" style="391" hidden="1" customWidth="1"/>
    <col min="6923" max="6933" width="8.81640625" style="391" hidden="1" customWidth="1"/>
    <col min="6934" max="7168" width="8.81640625" style="391" hidden="1"/>
    <col min="7169" max="7169" width="32.453125" style="391" hidden="1" customWidth="1"/>
    <col min="7170" max="7171" width="12.1796875" style="391" hidden="1" customWidth="1"/>
    <col min="7172" max="7172" width="12.81640625" style="391" hidden="1" customWidth="1"/>
    <col min="7173" max="7178" width="12.1796875" style="391" hidden="1" customWidth="1"/>
    <col min="7179" max="7189" width="8.81640625" style="391" hidden="1" customWidth="1"/>
    <col min="7190" max="7424" width="8.81640625" style="391" hidden="1"/>
    <col min="7425" max="7425" width="32.453125" style="391" hidden="1" customWidth="1"/>
    <col min="7426" max="7427" width="12.1796875" style="391" hidden="1" customWidth="1"/>
    <col min="7428" max="7428" width="12.81640625" style="391" hidden="1" customWidth="1"/>
    <col min="7429" max="7434" width="12.1796875" style="391" hidden="1" customWidth="1"/>
    <col min="7435" max="7445" width="8.81640625" style="391" hidden="1" customWidth="1"/>
    <col min="7446" max="7680" width="8.81640625" style="391" hidden="1"/>
    <col min="7681" max="7681" width="32.453125" style="391" hidden="1" customWidth="1"/>
    <col min="7682" max="7683" width="12.1796875" style="391" hidden="1" customWidth="1"/>
    <col min="7684" max="7684" width="12.81640625" style="391" hidden="1" customWidth="1"/>
    <col min="7685" max="7690" width="12.1796875" style="391" hidden="1" customWidth="1"/>
    <col min="7691" max="7701" width="8.81640625" style="391" hidden="1" customWidth="1"/>
    <col min="7702" max="7936" width="8.81640625" style="391" hidden="1"/>
    <col min="7937" max="7937" width="32.453125" style="391" hidden="1" customWidth="1"/>
    <col min="7938" max="7939" width="12.1796875" style="391" hidden="1" customWidth="1"/>
    <col min="7940" max="7940" width="12.81640625" style="391" hidden="1" customWidth="1"/>
    <col min="7941" max="7946" width="12.1796875" style="391" hidden="1" customWidth="1"/>
    <col min="7947" max="7957" width="8.81640625" style="391" hidden="1" customWidth="1"/>
    <col min="7958" max="8192" width="8.81640625" style="391" hidden="1"/>
    <col min="8193" max="8193" width="32.453125" style="391" hidden="1" customWidth="1"/>
    <col min="8194" max="8195" width="12.1796875" style="391" hidden="1" customWidth="1"/>
    <col min="8196" max="8196" width="12.81640625" style="391" hidden="1" customWidth="1"/>
    <col min="8197" max="8202" width="12.1796875" style="391" hidden="1" customWidth="1"/>
    <col min="8203" max="8213" width="8.81640625" style="391" hidden="1" customWidth="1"/>
    <col min="8214" max="8448" width="8.81640625" style="391" hidden="1"/>
    <col min="8449" max="8449" width="32.453125" style="391" hidden="1" customWidth="1"/>
    <col min="8450" max="8451" width="12.1796875" style="391" hidden="1" customWidth="1"/>
    <col min="8452" max="8452" width="12.81640625" style="391" hidden="1" customWidth="1"/>
    <col min="8453" max="8458" width="12.1796875" style="391" hidden="1" customWidth="1"/>
    <col min="8459" max="8469" width="8.81640625" style="391" hidden="1" customWidth="1"/>
    <col min="8470" max="8704" width="8.81640625" style="391" hidden="1"/>
    <col min="8705" max="8705" width="32.453125" style="391" hidden="1" customWidth="1"/>
    <col min="8706" max="8707" width="12.1796875" style="391" hidden="1" customWidth="1"/>
    <col min="8708" max="8708" width="12.81640625" style="391" hidden="1" customWidth="1"/>
    <col min="8709" max="8714" width="12.1796875" style="391" hidden="1" customWidth="1"/>
    <col min="8715" max="8725" width="8.81640625" style="391" hidden="1" customWidth="1"/>
    <col min="8726" max="8960" width="8.81640625" style="391" hidden="1"/>
    <col min="8961" max="8961" width="32.453125" style="391" hidden="1" customWidth="1"/>
    <col min="8962" max="8963" width="12.1796875" style="391" hidden="1" customWidth="1"/>
    <col min="8964" max="8964" width="12.81640625" style="391" hidden="1" customWidth="1"/>
    <col min="8965" max="8970" width="12.1796875" style="391" hidden="1" customWidth="1"/>
    <col min="8971" max="8981" width="8.81640625" style="391" hidden="1" customWidth="1"/>
    <col min="8982" max="9216" width="8.81640625" style="391" hidden="1"/>
    <col min="9217" max="9217" width="32.453125" style="391" hidden="1" customWidth="1"/>
    <col min="9218" max="9219" width="12.1796875" style="391" hidden="1" customWidth="1"/>
    <col min="9220" max="9220" width="12.81640625" style="391" hidden="1" customWidth="1"/>
    <col min="9221" max="9226" width="12.1796875" style="391" hidden="1" customWidth="1"/>
    <col min="9227" max="9237" width="8.81640625" style="391" hidden="1" customWidth="1"/>
    <col min="9238" max="9472" width="8.81640625" style="391" hidden="1"/>
    <col min="9473" max="9473" width="32.453125" style="391" hidden="1" customWidth="1"/>
    <col min="9474" max="9475" width="12.1796875" style="391" hidden="1" customWidth="1"/>
    <col min="9476" max="9476" width="12.81640625" style="391" hidden="1" customWidth="1"/>
    <col min="9477" max="9482" width="12.1796875" style="391" hidden="1" customWidth="1"/>
    <col min="9483" max="9493" width="8.81640625" style="391" hidden="1" customWidth="1"/>
    <col min="9494" max="9728" width="8.81640625" style="391" hidden="1"/>
    <col min="9729" max="9729" width="32.453125" style="391" hidden="1" customWidth="1"/>
    <col min="9730" max="9731" width="12.1796875" style="391" hidden="1" customWidth="1"/>
    <col min="9732" max="9732" width="12.81640625" style="391" hidden="1" customWidth="1"/>
    <col min="9733" max="9738" width="12.1796875" style="391" hidden="1" customWidth="1"/>
    <col min="9739" max="9749" width="8.81640625" style="391" hidden="1" customWidth="1"/>
    <col min="9750" max="9984" width="8.81640625" style="391" hidden="1"/>
    <col min="9985" max="9985" width="32.453125" style="391" hidden="1" customWidth="1"/>
    <col min="9986" max="9987" width="12.1796875" style="391" hidden="1" customWidth="1"/>
    <col min="9988" max="9988" width="12.81640625" style="391" hidden="1" customWidth="1"/>
    <col min="9989" max="9994" width="12.1796875" style="391" hidden="1" customWidth="1"/>
    <col min="9995" max="10005" width="8.81640625" style="391" hidden="1" customWidth="1"/>
    <col min="10006" max="10240" width="8.81640625" style="391" hidden="1"/>
    <col min="10241" max="10241" width="32.453125" style="391" hidden="1" customWidth="1"/>
    <col min="10242" max="10243" width="12.1796875" style="391" hidden="1" customWidth="1"/>
    <col min="10244" max="10244" width="12.81640625" style="391" hidden="1" customWidth="1"/>
    <col min="10245" max="10250" width="12.1796875" style="391" hidden="1" customWidth="1"/>
    <col min="10251" max="10261" width="8.81640625" style="391" hidden="1" customWidth="1"/>
    <col min="10262" max="10496" width="8.81640625" style="391" hidden="1"/>
    <col min="10497" max="10497" width="32.453125" style="391" hidden="1" customWidth="1"/>
    <col min="10498" max="10499" width="12.1796875" style="391" hidden="1" customWidth="1"/>
    <col min="10500" max="10500" width="12.81640625" style="391" hidden="1" customWidth="1"/>
    <col min="10501" max="10506" width="12.1796875" style="391" hidden="1" customWidth="1"/>
    <col min="10507" max="10517" width="8.81640625" style="391" hidden="1" customWidth="1"/>
    <col min="10518" max="10752" width="8.81640625" style="391" hidden="1"/>
    <col min="10753" max="10753" width="32.453125" style="391" hidden="1" customWidth="1"/>
    <col min="10754" max="10755" width="12.1796875" style="391" hidden="1" customWidth="1"/>
    <col min="10756" max="10756" width="12.81640625" style="391" hidden="1" customWidth="1"/>
    <col min="10757" max="10762" width="12.1796875" style="391" hidden="1" customWidth="1"/>
    <col min="10763" max="10773" width="8.81640625" style="391" hidden="1" customWidth="1"/>
    <col min="10774" max="11008" width="8.81640625" style="391" hidden="1"/>
    <col min="11009" max="11009" width="32.453125" style="391" hidden="1" customWidth="1"/>
    <col min="11010" max="11011" width="12.1796875" style="391" hidden="1" customWidth="1"/>
    <col min="11012" max="11012" width="12.81640625" style="391" hidden="1" customWidth="1"/>
    <col min="11013" max="11018" width="12.1796875" style="391" hidden="1" customWidth="1"/>
    <col min="11019" max="11029" width="8.81640625" style="391" hidden="1" customWidth="1"/>
    <col min="11030" max="11264" width="8.81640625" style="391" hidden="1"/>
    <col min="11265" max="11265" width="32.453125" style="391" hidden="1" customWidth="1"/>
    <col min="11266" max="11267" width="12.1796875" style="391" hidden="1" customWidth="1"/>
    <col min="11268" max="11268" width="12.81640625" style="391" hidden="1" customWidth="1"/>
    <col min="11269" max="11274" width="12.1796875" style="391" hidden="1" customWidth="1"/>
    <col min="11275" max="11285" width="8.81640625" style="391" hidden="1" customWidth="1"/>
    <col min="11286" max="11520" width="8.81640625" style="391" hidden="1"/>
    <col min="11521" max="11521" width="32.453125" style="391" hidden="1" customWidth="1"/>
    <col min="11522" max="11523" width="12.1796875" style="391" hidden="1" customWidth="1"/>
    <col min="11524" max="11524" width="12.81640625" style="391" hidden="1" customWidth="1"/>
    <col min="11525" max="11530" width="12.1796875" style="391" hidden="1" customWidth="1"/>
    <col min="11531" max="11541" width="8.81640625" style="391" hidden="1" customWidth="1"/>
    <col min="11542" max="11776" width="8.81640625" style="391" hidden="1"/>
    <col min="11777" max="11777" width="32.453125" style="391" hidden="1" customWidth="1"/>
    <col min="11778" max="11779" width="12.1796875" style="391" hidden="1" customWidth="1"/>
    <col min="11780" max="11780" width="12.81640625" style="391" hidden="1" customWidth="1"/>
    <col min="11781" max="11786" width="12.1796875" style="391" hidden="1" customWidth="1"/>
    <col min="11787" max="11797" width="8.81640625" style="391" hidden="1" customWidth="1"/>
    <col min="11798" max="12032" width="8.81640625" style="391" hidden="1"/>
    <col min="12033" max="12033" width="32.453125" style="391" hidden="1" customWidth="1"/>
    <col min="12034" max="12035" width="12.1796875" style="391" hidden="1" customWidth="1"/>
    <col min="12036" max="12036" width="12.81640625" style="391" hidden="1" customWidth="1"/>
    <col min="12037" max="12042" width="12.1796875" style="391" hidden="1" customWidth="1"/>
    <col min="12043" max="12053" width="8.81640625" style="391" hidden="1" customWidth="1"/>
    <col min="12054" max="12288" width="8.81640625" style="391" hidden="1"/>
    <col min="12289" max="12289" width="32.453125" style="391" hidden="1" customWidth="1"/>
    <col min="12290" max="12291" width="12.1796875" style="391" hidden="1" customWidth="1"/>
    <col min="12292" max="12292" width="12.81640625" style="391" hidden="1" customWidth="1"/>
    <col min="12293" max="12298" width="12.1796875" style="391" hidden="1" customWidth="1"/>
    <col min="12299" max="12309" width="8.81640625" style="391" hidden="1" customWidth="1"/>
    <col min="12310" max="12544" width="8.81640625" style="391" hidden="1"/>
    <col min="12545" max="12545" width="32.453125" style="391" hidden="1" customWidth="1"/>
    <col min="12546" max="12547" width="12.1796875" style="391" hidden="1" customWidth="1"/>
    <col min="12548" max="12548" width="12.81640625" style="391" hidden="1" customWidth="1"/>
    <col min="12549" max="12554" width="12.1796875" style="391" hidden="1" customWidth="1"/>
    <col min="12555" max="12565" width="8.81640625" style="391" hidden="1" customWidth="1"/>
    <col min="12566" max="12800" width="8.81640625" style="391" hidden="1"/>
    <col min="12801" max="12801" width="32.453125" style="391" hidden="1" customWidth="1"/>
    <col min="12802" max="12803" width="12.1796875" style="391" hidden="1" customWidth="1"/>
    <col min="12804" max="12804" width="12.81640625" style="391" hidden="1" customWidth="1"/>
    <col min="12805" max="12810" width="12.1796875" style="391" hidden="1" customWidth="1"/>
    <col min="12811" max="12821" width="8.81640625" style="391" hidden="1" customWidth="1"/>
    <col min="12822" max="13056" width="8.81640625" style="391" hidden="1"/>
    <col min="13057" max="13057" width="32.453125" style="391" hidden="1" customWidth="1"/>
    <col min="13058" max="13059" width="12.1796875" style="391" hidden="1" customWidth="1"/>
    <col min="13060" max="13060" width="12.81640625" style="391" hidden="1" customWidth="1"/>
    <col min="13061" max="13066" width="12.1796875" style="391" hidden="1" customWidth="1"/>
    <col min="13067" max="13077" width="8.81640625" style="391" hidden="1" customWidth="1"/>
    <col min="13078" max="13312" width="8.81640625" style="391" hidden="1"/>
    <col min="13313" max="13313" width="32.453125" style="391" hidden="1" customWidth="1"/>
    <col min="13314" max="13315" width="12.1796875" style="391" hidden="1" customWidth="1"/>
    <col min="13316" max="13316" width="12.81640625" style="391" hidden="1" customWidth="1"/>
    <col min="13317" max="13322" width="12.1796875" style="391" hidden="1" customWidth="1"/>
    <col min="13323" max="13333" width="8.81640625" style="391" hidden="1" customWidth="1"/>
    <col min="13334" max="13568" width="8.81640625" style="391" hidden="1"/>
    <col min="13569" max="13569" width="32.453125" style="391" hidden="1" customWidth="1"/>
    <col min="13570" max="13571" width="12.1796875" style="391" hidden="1" customWidth="1"/>
    <col min="13572" max="13572" width="12.81640625" style="391" hidden="1" customWidth="1"/>
    <col min="13573" max="13578" width="12.1796875" style="391" hidden="1" customWidth="1"/>
    <col min="13579" max="13589" width="8.81640625" style="391" hidden="1" customWidth="1"/>
    <col min="13590" max="13824" width="8.81640625" style="391" hidden="1"/>
    <col min="13825" max="13825" width="32.453125" style="391" hidden="1" customWidth="1"/>
    <col min="13826" max="13827" width="12.1796875" style="391" hidden="1" customWidth="1"/>
    <col min="13828" max="13828" width="12.81640625" style="391" hidden="1" customWidth="1"/>
    <col min="13829" max="13834" width="12.1796875" style="391" hidden="1" customWidth="1"/>
    <col min="13835" max="13845" width="8.81640625" style="391" hidden="1" customWidth="1"/>
    <col min="13846" max="14080" width="8.81640625" style="391" hidden="1"/>
    <col min="14081" max="14081" width="32.453125" style="391" hidden="1" customWidth="1"/>
    <col min="14082" max="14083" width="12.1796875" style="391" hidden="1" customWidth="1"/>
    <col min="14084" max="14084" width="12.81640625" style="391" hidden="1" customWidth="1"/>
    <col min="14085" max="14090" width="12.1796875" style="391" hidden="1" customWidth="1"/>
    <col min="14091" max="14101" width="8.81640625" style="391" hidden="1" customWidth="1"/>
    <col min="14102" max="14336" width="8.81640625" style="391" hidden="1"/>
    <col min="14337" max="14337" width="32.453125" style="391" hidden="1" customWidth="1"/>
    <col min="14338" max="14339" width="12.1796875" style="391" hidden="1" customWidth="1"/>
    <col min="14340" max="14340" width="12.81640625" style="391" hidden="1" customWidth="1"/>
    <col min="14341" max="14346" width="12.1796875" style="391" hidden="1" customWidth="1"/>
    <col min="14347" max="14357" width="8.81640625" style="391" hidden="1" customWidth="1"/>
    <col min="14358" max="14592" width="8.81640625" style="391" hidden="1"/>
    <col min="14593" max="14593" width="32.453125" style="391" hidden="1" customWidth="1"/>
    <col min="14594" max="14595" width="12.1796875" style="391" hidden="1" customWidth="1"/>
    <col min="14596" max="14596" width="12.81640625" style="391" hidden="1" customWidth="1"/>
    <col min="14597" max="14602" width="12.1796875" style="391" hidden="1" customWidth="1"/>
    <col min="14603" max="14613" width="8.81640625" style="391" hidden="1" customWidth="1"/>
    <col min="14614" max="14848" width="8.81640625" style="391" hidden="1"/>
    <col min="14849" max="14849" width="32.453125" style="391" hidden="1" customWidth="1"/>
    <col min="14850" max="14851" width="12.1796875" style="391" hidden="1" customWidth="1"/>
    <col min="14852" max="14852" width="12.81640625" style="391" hidden="1" customWidth="1"/>
    <col min="14853" max="14858" width="12.1796875" style="391" hidden="1" customWidth="1"/>
    <col min="14859" max="14869" width="8.81640625" style="391" hidden="1" customWidth="1"/>
    <col min="14870" max="15104" width="8.81640625" style="391" hidden="1"/>
    <col min="15105" max="15105" width="32.453125" style="391" hidden="1" customWidth="1"/>
    <col min="15106" max="15107" width="12.1796875" style="391" hidden="1" customWidth="1"/>
    <col min="15108" max="15108" width="12.81640625" style="391" hidden="1" customWidth="1"/>
    <col min="15109" max="15114" width="12.1796875" style="391" hidden="1" customWidth="1"/>
    <col min="15115" max="15125" width="8.81640625" style="391" hidden="1" customWidth="1"/>
    <col min="15126" max="15360" width="8.81640625" style="391" hidden="1"/>
    <col min="15361" max="15361" width="32.453125" style="391" hidden="1" customWidth="1"/>
    <col min="15362" max="15363" width="12.1796875" style="391" hidden="1" customWidth="1"/>
    <col min="15364" max="15364" width="12.81640625" style="391" hidden="1" customWidth="1"/>
    <col min="15365" max="15370" width="12.1796875" style="391" hidden="1" customWidth="1"/>
    <col min="15371" max="15381" width="8.81640625" style="391" hidden="1" customWidth="1"/>
    <col min="15382" max="15616" width="8.81640625" style="391" hidden="1"/>
    <col min="15617" max="15617" width="32.453125" style="391" hidden="1" customWidth="1"/>
    <col min="15618" max="15619" width="12.1796875" style="391" hidden="1" customWidth="1"/>
    <col min="15620" max="15620" width="12.81640625" style="391" hidden="1" customWidth="1"/>
    <col min="15621" max="15626" width="12.1796875" style="391" hidden="1" customWidth="1"/>
    <col min="15627" max="15637" width="8.81640625" style="391" hidden="1" customWidth="1"/>
    <col min="15638" max="15872" width="8.81640625" style="391" hidden="1"/>
    <col min="15873" max="15873" width="32.453125" style="391" hidden="1" customWidth="1"/>
    <col min="15874" max="15875" width="12.1796875" style="391" hidden="1" customWidth="1"/>
    <col min="15876" max="15876" width="12.81640625" style="391" hidden="1" customWidth="1"/>
    <col min="15877" max="15882" width="12.1796875" style="391" hidden="1" customWidth="1"/>
    <col min="15883" max="15893" width="8.81640625" style="391" hidden="1" customWidth="1"/>
    <col min="15894" max="16128" width="8.81640625" style="391" hidden="1"/>
    <col min="16129" max="16129" width="32.453125" style="391" hidden="1" customWidth="1"/>
    <col min="16130" max="16131" width="12.1796875" style="391" hidden="1" customWidth="1"/>
    <col min="16132" max="16132" width="12.81640625" style="391" hidden="1" customWidth="1"/>
    <col min="16133" max="16138" width="12.1796875" style="391" hidden="1" customWidth="1"/>
    <col min="16139" max="16149" width="8.81640625" style="391" hidden="1" customWidth="1"/>
    <col min="16150" max="16384" width="8.81640625" style="391" hidden="1"/>
  </cols>
  <sheetData>
    <row r="1" spans="1:11" s="349" customFormat="1" ht="13">
      <c r="A1" s="1492" t="s">
        <v>1633</v>
      </c>
      <c r="B1" s="1493"/>
      <c r="C1" s="1493"/>
      <c r="D1" s="1493"/>
      <c r="E1" s="1493"/>
      <c r="F1" s="1493"/>
      <c r="G1" s="1493"/>
      <c r="H1" s="1493"/>
      <c r="I1" s="1493"/>
      <c r="J1" s="1494"/>
      <c r="K1" s="348"/>
    </row>
    <row r="2" spans="1:11" s="403" customFormat="1" ht="69">
      <c r="A2" s="399"/>
      <c r="B2" s="400" t="s">
        <v>1634</v>
      </c>
      <c r="C2" s="400" t="s">
        <v>1635</v>
      </c>
      <c r="D2" s="401" t="s">
        <v>1636</v>
      </c>
      <c r="E2" s="400" t="s">
        <v>1637</v>
      </c>
      <c r="F2" s="400" t="s">
        <v>1638</v>
      </c>
      <c r="G2" s="400" t="s">
        <v>1639</v>
      </c>
      <c r="H2" s="400" t="s">
        <v>1640</v>
      </c>
      <c r="I2" s="400" t="s">
        <v>1641</v>
      </c>
      <c r="J2" s="400" t="s">
        <v>1642</v>
      </c>
      <c r="K2" s="402"/>
    </row>
    <row r="3" spans="1:11" s="353" customFormat="1" ht="12">
      <c r="A3" s="350" t="s">
        <v>1517</v>
      </c>
      <c r="B3" s="351"/>
      <c r="C3" s="351"/>
      <c r="D3" s="351"/>
      <c r="E3" s="351"/>
      <c r="F3" s="351"/>
      <c r="G3" s="351"/>
      <c r="H3" s="351"/>
      <c r="I3" s="351"/>
      <c r="J3" s="351"/>
      <c r="K3" s="352"/>
    </row>
    <row r="4" spans="1:11" s="353" customFormat="1">
      <c r="A4" s="357" t="s">
        <v>1518</v>
      </c>
      <c r="B4" s="354">
        <f>'Sources and Uses Budget'!C4</f>
        <v>0</v>
      </c>
      <c r="C4" s="355"/>
      <c r="D4" s="355"/>
      <c r="E4" s="356"/>
      <c r="F4" s="356"/>
      <c r="G4" s="356"/>
      <c r="H4" s="356"/>
      <c r="I4" s="356"/>
      <c r="J4" s="356"/>
      <c r="K4" s="352"/>
    </row>
    <row r="5" spans="1:11" s="353" customFormat="1">
      <c r="A5" s="357" t="s">
        <v>1519</v>
      </c>
      <c r="B5" s="354">
        <f>'Sources and Uses Budget'!C5</f>
        <v>0</v>
      </c>
      <c r="C5" s="355"/>
      <c r="D5" s="355"/>
      <c r="E5" s="356"/>
      <c r="F5" s="356"/>
      <c r="G5" s="356"/>
      <c r="H5" s="356"/>
      <c r="I5" s="356"/>
      <c r="J5" s="356"/>
      <c r="K5" s="352"/>
    </row>
    <row r="6" spans="1:11" s="353" customFormat="1">
      <c r="A6" s="357" t="s">
        <v>1520</v>
      </c>
      <c r="B6" s="354">
        <f>'Sources and Uses Budget'!C6</f>
        <v>0</v>
      </c>
      <c r="C6" s="355"/>
      <c r="D6" s="355"/>
      <c r="E6" s="356"/>
      <c r="F6" s="356"/>
      <c r="G6" s="356"/>
      <c r="H6" s="356"/>
      <c r="I6" s="356"/>
      <c r="J6" s="356"/>
      <c r="K6" s="352"/>
    </row>
    <row r="7" spans="1:11" s="353" customFormat="1">
      <c r="A7" s="357" t="s">
        <v>1521</v>
      </c>
      <c r="B7" s="354">
        <f>'Sources and Uses Budget'!C7</f>
        <v>0</v>
      </c>
      <c r="C7" s="355"/>
      <c r="D7" s="355"/>
      <c r="E7" s="356"/>
      <c r="F7" s="356"/>
      <c r="G7" s="356"/>
      <c r="H7" s="356"/>
      <c r="I7" s="356"/>
      <c r="J7" s="356"/>
      <c r="K7" s="352"/>
    </row>
    <row r="8" spans="1:11" s="353" customFormat="1">
      <c r="A8" s="358" t="s">
        <v>1522</v>
      </c>
      <c r="B8" s="354">
        <f>'Sources and Uses Budget'!C8</f>
        <v>0</v>
      </c>
      <c r="C8" s="354">
        <f>SUM(C4:C7)</f>
        <v>0</v>
      </c>
      <c r="D8" s="354">
        <f>SUM(D4:D7)</f>
        <v>0</v>
      </c>
      <c r="E8" s="356"/>
      <c r="F8" s="356"/>
      <c r="G8" s="356"/>
      <c r="H8" s="356"/>
      <c r="I8" s="356"/>
      <c r="J8" s="356"/>
      <c r="K8" s="352"/>
    </row>
    <row r="9" spans="1:11" s="353" customFormat="1">
      <c r="A9" s="357" t="s">
        <v>1523</v>
      </c>
      <c r="B9" s="354">
        <f>'Sources and Uses Budget'!C9</f>
        <v>0</v>
      </c>
      <c r="C9" s="355"/>
      <c r="D9" s="355"/>
      <c r="E9" s="356"/>
      <c r="F9" s="356"/>
      <c r="G9" s="356"/>
      <c r="H9" s="354">
        <f>'Sources and Uses Budget'!T9</f>
        <v>0</v>
      </c>
      <c r="I9" s="355"/>
      <c r="J9" s="355"/>
      <c r="K9" s="352"/>
    </row>
    <row r="10" spans="1:11" s="353" customFormat="1">
      <c r="A10" s="357" t="s">
        <v>1524</v>
      </c>
      <c r="B10" s="354">
        <f>'Sources and Uses Budget'!C10</f>
        <v>0</v>
      </c>
      <c r="C10" s="355"/>
      <c r="D10" s="355"/>
      <c r="E10" s="354">
        <f>'Sources and Uses Budget'!S10</f>
        <v>0</v>
      </c>
      <c r="F10" s="355"/>
      <c r="G10" s="355"/>
      <c r="H10" s="354">
        <f>'Sources and Uses Budget'!T10</f>
        <v>0</v>
      </c>
      <c r="I10" s="355"/>
      <c r="J10" s="355"/>
      <c r="K10" s="352"/>
    </row>
    <row r="11" spans="1:11" s="353" customFormat="1">
      <c r="A11" s="358" t="s">
        <v>1525</v>
      </c>
      <c r="B11" s="354">
        <f>'Sources and Uses Budget'!C11</f>
        <v>0</v>
      </c>
      <c r="C11" s="354">
        <f>SUM(C9:C10)</f>
        <v>0</v>
      </c>
      <c r="D11" s="354">
        <f>SUM(D9:D10)</f>
        <v>0</v>
      </c>
      <c r="E11" s="356"/>
      <c r="F11" s="356"/>
      <c r="G11" s="356"/>
      <c r="H11" s="354">
        <f>'Sources and Uses Budget'!T11</f>
        <v>0</v>
      </c>
      <c r="I11" s="354">
        <f>SUM(I9:I10)</f>
        <v>0</v>
      </c>
      <c r="J11" s="354">
        <f>SUM(J9:J10)</f>
        <v>0</v>
      </c>
      <c r="K11" s="352"/>
    </row>
    <row r="12" spans="1:11" s="353" customFormat="1">
      <c r="A12" s="358" t="s">
        <v>1526</v>
      </c>
      <c r="B12" s="354">
        <f>'Sources and Uses Budget'!C12</f>
        <v>0</v>
      </c>
      <c r="C12" s="354">
        <f>SUM(C8+C11)</f>
        <v>0</v>
      </c>
      <c r="D12" s="354">
        <f>SUM(D8+D11)</f>
        <v>0</v>
      </c>
      <c r="E12" s="356"/>
      <c r="F12" s="356"/>
      <c r="G12" s="356"/>
      <c r="H12" s="356"/>
      <c r="I12" s="356"/>
      <c r="J12" s="356"/>
      <c r="K12" s="352"/>
    </row>
    <row r="13" spans="1:11" s="353" customFormat="1">
      <c r="A13" s="359" t="s">
        <v>1527</v>
      </c>
      <c r="B13" s="354">
        <f>'Sources and Uses Budget'!C13</f>
        <v>0</v>
      </c>
      <c r="C13" s="355"/>
      <c r="D13" s="355"/>
      <c r="E13" s="354">
        <f>'Sources and Uses Budget'!S13</f>
        <v>0</v>
      </c>
      <c r="F13" s="355"/>
      <c r="G13" s="355"/>
      <c r="H13" s="354">
        <f>'Sources and Uses Budget'!T13</f>
        <v>0</v>
      </c>
      <c r="I13" s="355"/>
      <c r="J13" s="355"/>
      <c r="K13" s="352"/>
    </row>
    <row r="14" spans="1:11" s="353" customFormat="1" ht="23">
      <c r="A14" s="360" t="s">
        <v>1528</v>
      </c>
      <c r="B14" s="354">
        <f>'Sources and Uses Budget'!C14</f>
        <v>0</v>
      </c>
      <c r="C14" s="355"/>
      <c r="D14" s="355"/>
      <c r="E14" s="354">
        <f>'Sources and Uses Budget'!S14</f>
        <v>0</v>
      </c>
      <c r="F14" s="355"/>
      <c r="G14" s="355"/>
      <c r="H14" s="354">
        <f>'Sources and Uses Budget'!T14</f>
        <v>0</v>
      </c>
      <c r="I14" s="355"/>
      <c r="J14" s="355"/>
      <c r="K14" s="352"/>
    </row>
    <row r="15" spans="1:11" s="353" customFormat="1">
      <c r="A15" s="360" t="s">
        <v>1529</v>
      </c>
      <c r="B15" s="354">
        <f>'Sources and Uses Budget'!C15</f>
        <v>0</v>
      </c>
      <c r="C15" s="355"/>
      <c r="D15" s="355"/>
      <c r="E15" s="356">
        <f>'Sources and Uses Budget'!S15</f>
        <v>0</v>
      </c>
      <c r="F15" s="356"/>
      <c r="G15" s="356"/>
      <c r="H15" s="356">
        <f>'Sources and Uses Budget'!T15</f>
        <v>0</v>
      </c>
      <c r="I15" s="356"/>
      <c r="J15" s="356"/>
      <c r="K15" s="352"/>
    </row>
    <row r="16" spans="1:11" s="353" customFormat="1" ht="12">
      <c r="A16" s="350" t="s">
        <v>1530</v>
      </c>
      <c r="B16" s="351"/>
      <c r="C16" s="351"/>
      <c r="D16" s="351"/>
      <c r="E16" s="351"/>
      <c r="F16" s="351"/>
      <c r="G16" s="351"/>
      <c r="H16" s="351"/>
      <c r="I16" s="351"/>
      <c r="J16" s="351"/>
      <c r="K16" s="352"/>
    </row>
    <row r="17" spans="1:11" s="353" customFormat="1">
      <c r="A17" s="357" t="s">
        <v>1531</v>
      </c>
      <c r="B17" s="354">
        <f>'Sources and Uses Budget'!C17</f>
        <v>0</v>
      </c>
      <c r="C17" s="355"/>
      <c r="D17" s="355"/>
      <c r="E17" s="354">
        <f>'Sources and Uses Budget'!S17</f>
        <v>0</v>
      </c>
      <c r="F17" s="355"/>
      <c r="G17" s="355"/>
      <c r="H17" s="354">
        <f>'Sources and Uses Budget'!T17</f>
        <v>0</v>
      </c>
      <c r="I17" s="355"/>
      <c r="J17" s="355"/>
      <c r="K17" s="352"/>
    </row>
    <row r="18" spans="1:11" s="353" customFormat="1">
      <c r="A18" s="357" t="s">
        <v>1532</v>
      </c>
      <c r="B18" s="354">
        <f>'Sources and Uses Budget'!C18</f>
        <v>0</v>
      </c>
      <c r="C18" s="355"/>
      <c r="D18" s="355"/>
      <c r="E18" s="354">
        <f>'Sources and Uses Budget'!S18</f>
        <v>0</v>
      </c>
      <c r="F18" s="355"/>
      <c r="G18" s="355"/>
      <c r="H18" s="354">
        <f>'Sources and Uses Budget'!T18</f>
        <v>0</v>
      </c>
      <c r="I18" s="355"/>
      <c r="J18" s="355"/>
      <c r="K18" s="352"/>
    </row>
    <row r="19" spans="1:11" s="353" customFormat="1">
      <c r="A19" s="357" t="s">
        <v>1533</v>
      </c>
      <c r="B19" s="354">
        <f>'Sources and Uses Budget'!C19</f>
        <v>0</v>
      </c>
      <c r="C19" s="355"/>
      <c r="D19" s="355"/>
      <c r="E19" s="354">
        <f>'Sources and Uses Budget'!S19</f>
        <v>0</v>
      </c>
      <c r="F19" s="355"/>
      <c r="G19" s="355"/>
      <c r="H19" s="354">
        <f>'Sources and Uses Budget'!T19</f>
        <v>0</v>
      </c>
      <c r="I19" s="355"/>
      <c r="J19" s="355"/>
      <c r="K19" s="352"/>
    </row>
    <row r="20" spans="1:11" s="353" customFormat="1">
      <c r="A20" s="357" t="s">
        <v>1534</v>
      </c>
      <c r="B20" s="354">
        <f>'Sources and Uses Budget'!C20</f>
        <v>0</v>
      </c>
      <c r="C20" s="355"/>
      <c r="D20" s="355"/>
      <c r="E20" s="354">
        <f>'Sources and Uses Budget'!S20</f>
        <v>0</v>
      </c>
      <c r="F20" s="355"/>
      <c r="G20" s="355"/>
      <c r="H20" s="354">
        <f>'Sources and Uses Budget'!T20</f>
        <v>0</v>
      </c>
      <c r="I20" s="355"/>
      <c r="J20" s="355"/>
      <c r="K20" s="352"/>
    </row>
    <row r="21" spans="1:11" s="353" customFormat="1">
      <c r="A21" s="357" t="s">
        <v>1535</v>
      </c>
      <c r="B21" s="354">
        <f>'Sources and Uses Budget'!C21</f>
        <v>0</v>
      </c>
      <c r="C21" s="355"/>
      <c r="D21" s="355"/>
      <c r="E21" s="354">
        <f>'Sources and Uses Budget'!S21</f>
        <v>0</v>
      </c>
      <c r="F21" s="355"/>
      <c r="G21" s="355"/>
      <c r="H21" s="354">
        <f>'Sources and Uses Budget'!T21</f>
        <v>0</v>
      </c>
      <c r="I21" s="355"/>
      <c r="J21" s="355"/>
      <c r="K21" s="352"/>
    </row>
    <row r="22" spans="1:11" s="353" customFormat="1">
      <c r="A22" s="357" t="s">
        <v>1536</v>
      </c>
      <c r="B22" s="354">
        <f>'Sources and Uses Budget'!C22</f>
        <v>0</v>
      </c>
      <c r="C22" s="355"/>
      <c r="D22" s="355"/>
      <c r="E22" s="354">
        <f>'Sources and Uses Budget'!S22</f>
        <v>0</v>
      </c>
      <c r="F22" s="355"/>
      <c r="G22" s="355"/>
      <c r="H22" s="354">
        <f>'Sources and Uses Budget'!T22</f>
        <v>0</v>
      </c>
      <c r="I22" s="355"/>
      <c r="J22" s="355"/>
      <c r="K22" s="352"/>
    </row>
    <row r="23" spans="1:11" s="353" customFormat="1">
      <c r="A23" s="357" t="s">
        <v>1537</v>
      </c>
      <c r="B23" s="354">
        <f>'Sources and Uses Budget'!C23</f>
        <v>0</v>
      </c>
      <c r="C23" s="355"/>
      <c r="D23" s="355"/>
      <c r="E23" s="354">
        <f>'Sources and Uses Budget'!S23</f>
        <v>0</v>
      </c>
      <c r="F23" s="355"/>
      <c r="G23" s="355"/>
      <c r="H23" s="354">
        <f>'Sources and Uses Budget'!T23</f>
        <v>0</v>
      </c>
      <c r="I23" s="355"/>
      <c r="J23" s="355"/>
      <c r="K23" s="352"/>
    </row>
    <row r="24" spans="1:11" s="353" customFormat="1">
      <c r="A24" s="360" t="str">
        <f>'Sources and Uses Budget'!$A24</f>
        <v>Other: (Specify)</v>
      </c>
      <c r="B24" s="354">
        <f>'Sources and Uses Budget'!C24</f>
        <v>0</v>
      </c>
      <c r="C24" s="355"/>
      <c r="D24" s="355"/>
      <c r="E24" s="354">
        <f>'Sources and Uses Budget'!S24</f>
        <v>0</v>
      </c>
      <c r="F24" s="355"/>
      <c r="G24" s="355"/>
      <c r="H24" s="354">
        <f>'Sources and Uses Budget'!T24</f>
        <v>0</v>
      </c>
      <c r="I24" s="355"/>
      <c r="J24" s="355"/>
      <c r="K24" s="352"/>
    </row>
    <row r="25" spans="1:11" s="353" customFormat="1">
      <c r="A25" s="358" t="s">
        <v>1539</v>
      </c>
      <c r="B25" s="354">
        <f>'Sources and Uses Budget'!C25</f>
        <v>0</v>
      </c>
      <c r="C25" s="354">
        <f>SUM(C17:C24)</f>
        <v>0</v>
      </c>
      <c r="D25" s="354">
        <f>SUM(D17:D24)</f>
        <v>0</v>
      </c>
      <c r="E25" s="354">
        <f>'Sources and Uses Budget'!S25</f>
        <v>0</v>
      </c>
      <c r="F25" s="361">
        <f>SUM(F17:F24)</f>
        <v>0</v>
      </c>
      <c r="G25" s="361">
        <f>SUM(G17:G24)</f>
        <v>0</v>
      </c>
      <c r="H25" s="354">
        <f>'Sources and Uses Budget'!T25</f>
        <v>0</v>
      </c>
      <c r="I25" s="361">
        <f>SUM(I17:I24)</f>
        <v>0</v>
      </c>
      <c r="J25" s="361">
        <f>SUM(J17:J24)</f>
        <v>0</v>
      </c>
      <c r="K25" s="352"/>
    </row>
    <row r="26" spans="1:11" s="353" customFormat="1">
      <c r="A26" s="358" t="s">
        <v>1540</v>
      </c>
      <c r="B26" s="354">
        <f>'Sources and Uses Budget'!C26</f>
        <v>0</v>
      </c>
      <c r="C26" s="355"/>
      <c r="D26" s="355"/>
      <c r="E26" s="354">
        <f>'Sources and Uses Budget'!S26</f>
        <v>0</v>
      </c>
      <c r="F26" s="355"/>
      <c r="G26" s="355"/>
      <c r="H26" s="354">
        <f>'Sources and Uses Budget'!T26</f>
        <v>0</v>
      </c>
      <c r="I26" s="355"/>
      <c r="J26" s="355"/>
      <c r="K26" s="352"/>
    </row>
    <row r="27" spans="1:11" s="353" customFormat="1" ht="12">
      <c r="A27" s="350" t="s">
        <v>1541</v>
      </c>
      <c r="B27" s="351"/>
      <c r="C27" s="351"/>
      <c r="D27" s="351"/>
      <c r="E27" s="351"/>
      <c r="F27" s="351"/>
      <c r="G27" s="351"/>
      <c r="H27" s="351"/>
      <c r="I27" s="351"/>
      <c r="J27" s="351"/>
      <c r="K27" s="352"/>
    </row>
    <row r="28" spans="1:11" s="353" customFormat="1">
      <c r="A28" s="265" t="s">
        <v>1531</v>
      </c>
      <c r="B28" s="354">
        <f>'Sources and Uses Budget'!C28</f>
        <v>2579054</v>
      </c>
      <c r="C28" s="355"/>
      <c r="D28" s="355"/>
      <c r="E28" s="354">
        <f>'Sources and Uses Budget'!S28</f>
        <v>2579054</v>
      </c>
      <c r="F28" s="355"/>
      <c r="G28" s="355"/>
      <c r="H28" s="354">
        <f>'Sources and Uses Budget'!T28</f>
        <v>0</v>
      </c>
      <c r="I28" s="355"/>
      <c r="J28" s="355"/>
      <c r="K28" s="352"/>
    </row>
    <row r="29" spans="1:11" s="353" customFormat="1">
      <c r="A29" s="265" t="s">
        <v>1532</v>
      </c>
      <c r="B29" s="354">
        <f>'Sources and Uses Budget'!C29</f>
        <v>64892295</v>
      </c>
      <c r="C29" s="355"/>
      <c r="D29" s="355"/>
      <c r="E29" s="354">
        <f>'Sources and Uses Budget'!S29</f>
        <v>64892295</v>
      </c>
      <c r="F29" s="355"/>
      <c r="G29" s="355"/>
      <c r="H29" s="354">
        <f>'Sources and Uses Budget'!T29</f>
        <v>0</v>
      </c>
      <c r="I29" s="355"/>
      <c r="J29" s="355"/>
      <c r="K29" s="352"/>
    </row>
    <row r="30" spans="1:11" s="353" customFormat="1">
      <c r="A30" s="265" t="s">
        <v>1533</v>
      </c>
      <c r="B30" s="354">
        <f>'Sources and Uses Budget'!C30</f>
        <v>4696652</v>
      </c>
      <c r="C30" s="355"/>
      <c r="D30" s="355"/>
      <c r="E30" s="354">
        <f>'Sources and Uses Budget'!S30</f>
        <v>4696652</v>
      </c>
      <c r="F30" s="355"/>
      <c r="G30" s="355"/>
      <c r="H30" s="354">
        <f>'Sources and Uses Budget'!T30</f>
        <v>0</v>
      </c>
      <c r="I30" s="355"/>
      <c r="J30" s="355"/>
      <c r="K30" s="352"/>
    </row>
    <row r="31" spans="1:11" s="353" customFormat="1">
      <c r="A31" s="265" t="s">
        <v>1534</v>
      </c>
      <c r="B31" s="354">
        <f>'Sources and Uses Budget'!C31</f>
        <v>1232370.5</v>
      </c>
      <c r="C31" s="355"/>
      <c r="D31" s="355"/>
      <c r="E31" s="354">
        <f>'Sources and Uses Budget'!S31</f>
        <v>1232370.5</v>
      </c>
      <c r="F31" s="355"/>
      <c r="G31" s="355"/>
      <c r="H31" s="354">
        <f>'Sources and Uses Budget'!T31</f>
        <v>0</v>
      </c>
      <c r="I31" s="355"/>
      <c r="J31" s="355"/>
      <c r="K31" s="352"/>
    </row>
    <row r="32" spans="1:11" s="353" customFormat="1">
      <c r="A32" s="265" t="s">
        <v>1535</v>
      </c>
      <c r="B32" s="354">
        <f>'Sources and Uses Budget'!C32</f>
        <v>1232370.5</v>
      </c>
      <c r="C32" s="355"/>
      <c r="D32" s="355"/>
      <c r="E32" s="354">
        <f>'Sources and Uses Budget'!S32</f>
        <v>1232370.5</v>
      </c>
      <c r="F32" s="355"/>
      <c r="G32" s="355"/>
      <c r="H32" s="354">
        <f>'Sources and Uses Budget'!T32</f>
        <v>0</v>
      </c>
      <c r="I32" s="355"/>
      <c r="J32" s="355"/>
      <c r="K32" s="352"/>
    </row>
    <row r="33" spans="1:11" s="353" customFormat="1">
      <c r="A33" s="265" t="s">
        <v>1536</v>
      </c>
      <c r="B33" s="354">
        <f>'Sources and Uses Budget'!C33</f>
        <v>0</v>
      </c>
      <c r="C33" s="355"/>
      <c r="D33" s="355"/>
      <c r="E33" s="354">
        <f>'Sources and Uses Budget'!S33</f>
        <v>0</v>
      </c>
      <c r="F33" s="355"/>
      <c r="G33" s="355"/>
      <c r="H33" s="354">
        <f>'Sources and Uses Budget'!T33</f>
        <v>0</v>
      </c>
      <c r="I33" s="355"/>
      <c r="J33" s="355"/>
      <c r="K33" s="352"/>
    </row>
    <row r="34" spans="1:11" s="353" customFormat="1">
      <c r="A34" s="265" t="s">
        <v>1537</v>
      </c>
      <c r="B34" s="354">
        <f>'Sources and Uses Budget'!C34</f>
        <v>224629</v>
      </c>
      <c r="C34" s="355"/>
      <c r="D34" s="355"/>
      <c r="E34" s="354">
        <f>'Sources and Uses Budget'!S34</f>
        <v>224629</v>
      </c>
      <c r="F34" s="355"/>
      <c r="G34" s="355"/>
      <c r="H34" s="354">
        <f>'Sources and Uses Budget'!T34</f>
        <v>0</v>
      </c>
      <c r="I34" s="355"/>
      <c r="J34" s="355"/>
      <c r="K34" s="352"/>
    </row>
    <row r="35" spans="1:11" s="353" customFormat="1">
      <c r="A35" s="360" t="str">
        <f>'Sources and Uses Budget'!$A35</f>
        <v>Other: Bond Premium, Taxes</v>
      </c>
      <c r="B35" s="354">
        <f>'Sources and Uses Budget'!C35</f>
        <v>726786</v>
      </c>
      <c r="C35" s="355"/>
      <c r="D35" s="355"/>
      <c r="E35" s="354">
        <f>'Sources and Uses Budget'!S35</f>
        <v>726786</v>
      </c>
      <c r="F35" s="355"/>
      <c r="G35" s="355"/>
      <c r="H35" s="354">
        <f>'Sources and Uses Budget'!T35</f>
        <v>0</v>
      </c>
      <c r="I35" s="355"/>
      <c r="J35" s="355"/>
      <c r="K35" s="352"/>
    </row>
    <row r="36" spans="1:11" s="353" customFormat="1">
      <c r="A36" s="362" t="s">
        <v>1543</v>
      </c>
      <c r="B36" s="354">
        <f>'Sources and Uses Budget'!C36</f>
        <v>75584157</v>
      </c>
      <c r="C36" s="354">
        <f>SUM(C28:C35)</f>
        <v>0</v>
      </c>
      <c r="D36" s="354">
        <f>SUM(D28:D35)</f>
        <v>0</v>
      </c>
      <c r="E36" s="354">
        <f>'Sources and Uses Budget'!S36</f>
        <v>75584157</v>
      </c>
      <c r="F36" s="361">
        <f>SUM(F28:F35)</f>
        <v>0</v>
      </c>
      <c r="G36" s="361">
        <f>SUM(G28:G35)</f>
        <v>0</v>
      </c>
      <c r="H36" s="354">
        <f>'Sources and Uses Budget'!T36</f>
        <v>0</v>
      </c>
      <c r="I36" s="361">
        <f>SUM(I28:I35)</f>
        <v>0</v>
      </c>
      <c r="J36" s="361">
        <f>SUM(J28:J35)</f>
        <v>0</v>
      </c>
      <c r="K36" s="352"/>
    </row>
    <row r="37" spans="1:11" s="353" customFormat="1" ht="12">
      <c r="A37" s="350" t="s">
        <v>1544</v>
      </c>
      <c r="B37" s="351"/>
      <c r="C37" s="351"/>
      <c r="D37" s="351"/>
      <c r="E37" s="351"/>
      <c r="F37" s="351"/>
      <c r="G37" s="351"/>
      <c r="H37" s="351"/>
      <c r="I37" s="351"/>
      <c r="J37" s="351"/>
      <c r="K37" s="352"/>
    </row>
    <row r="38" spans="1:11" s="353" customFormat="1">
      <c r="A38" s="357" t="s">
        <v>1545</v>
      </c>
      <c r="B38" s="354">
        <f>'Sources and Uses Budget'!C38</f>
        <v>1842119</v>
      </c>
      <c r="C38" s="355"/>
      <c r="D38" s="355"/>
      <c r="E38" s="354">
        <f>'Sources and Uses Budget'!S38</f>
        <v>1842119</v>
      </c>
      <c r="F38" s="355"/>
      <c r="G38" s="355"/>
      <c r="H38" s="354">
        <f>'Sources and Uses Budget'!T38</f>
        <v>0</v>
      </c>
      <c r="I38" s="355"/>
      <c r="J38" s="355"/>
      <c r="K38" s="352"/>
    </row>
    <row r="39" spans="1:11" s="353" customFormat="1">
      <c r="A39" s="357" t="s">
        <v>1546</v>
      </c>
      <c r="B39" s="354">
        <f>'Sources and Uses Budget'!C39</f>
        <v>604198</v>
      </c>
      <c r="C39" s="355"/>
      <c r="D39" s="355"/>
      <c r="E39" s="354">
        <f>'Sources and Uses Budget'!S39</f>
        <v>604198</v>
      </c>
      <c r="F39" s="355"/>
      <c r="G39" s="355"/>
      <c r="H39" s="354">
        <f>'Sources and Uses Budget'!T39</f>
        <v>0</v>
      </c>
      <c r="I39" s="355"/>
      <c r="J39" s="355"/>
      <c r="K39" s="352"/>
    </row>
    <row r="40" spans="1:11" s="353" customFormat="1">
      <c r="A40" s="358" t="s">
        <v>1547</v>
      </c>
      <c r="B40" s="354">
        <f>'Sources and Uses Budget'!C40</f>
        <v>2446317</v>
      </c>
      <c r="C40" s="354">
        <f>SUM(C37:C39)</f>
        <v>0</v>
      </c>
      <c r="D40" s="354">
        <f>SUM(D37:D39)</f>
        <v>0</v>
      </c>
      <c r="E40" s="354">
        <f>'Sources and Uses Budget'!S40</f>
        <v>2446317</v>
      </c>
      <c r="F40" s="361">
        <f>SUM(F38:F39)</f>
        <v>0</v>
      </c>
      <c r="G40" s="361">
        <f>SUM(G38:G39)</f>
        <v>0</v>
      </c>
      <c r="H40" s="354">
        <f>'Sources and Uses Budget'!T40</f>
        <v>0</v>
      </c>
      <c r="I40" s="361">
        <f>SUM(I38:I39)</f>
        <v>0</v>
      </c>
      <c r="J40" s="361">
        <f>SUM(J38:J39)</f>
        <v>0</v>
      </c>
      <c r="K40" s="352"/>
    </row>
    <row r="41" spans="1:11" s="353" customFormat="1">
      <c r="A41" s="358" t="s">
        <v>1548</v>
      </c>
      <c r="B41" s="354">
        <f>'Sources and Uses Budget'!C41</f>
        <v>870042</v>
      </c>
      <c r="C41" s="355"/>
      <c r="D41" s="355"/>
      <c r="E41" s="354">
        <f>'Sources and Uses Budget'!S41</f>
        <v>870042</v>
      </c>
      <c r="F41" s="355"/>
      <c r="G41" s="355"/>
      <c r="H41" s="354">
        <f>'Sources and Uses Budget'!T41</f>
        <v>0</v>
      </c>
      <c r="I41" s="355"/>
      <c r="J41" s="355"/>
      <c r="K41" s="352"/>
    </row>
    <row r="42" spans="1:11" s="353" customFormat="1" ht="12">
      <c r="A42" s="350" t="s">
        <v>1549</v>
      </c>
      <c r="B42" s="351"/>
      <c r="C42" s="351"/>
      <c r="D42" s="351"/>
      <c r="E42" s="351"/>
      <c r="F42" s="351"/>
      <c r="G42" s="351"/>
      <c r="H42" s="351"/>
      <c r="I42" s="351"/>
      <c r="J42" s="351"/>
      <c r="K42" s="352"/>
    </row>
    <row r="43" spans="1:11" s="353" customFormat="1">
      <c r="A43" s="357" t="s">
        <v>1550</v>
      </c>
      <c r="B43" s="354">
        <f>'Sources and Uses Budget'!C43</f>
        <v>3716199</v>
      </c>
      <c r="C43" s="355"/>
      <c r="D43" s="355"/>
      <c r="E43" s="354">
        <f>'Sources and Uses Budget'!S43</f>
        <v>1919329</v>
      </c>
      <c r="F43" s="355"/>
      <c r="G43" s="355"/>
      <c r="H43" s="354">
        <f>'Sources and Uses Budget'!T43</f>
        <v>0</v>
      </c>
      <c r="I43" s="355"/>
      <c r="J43" s="355"/>
      <c r="K43" s="352"/>
    </row>
    <row r="44" spans="1:11" s="353" customFormat="1">
      <c r="A44" s="357" t="s">
        <v>1551</v>
      </c>
      <c r="B44" s="354">
        <f>'Sources and Uses Budget'!C44</f>
        <v>253795</v>
      </c>
      <c r="C44" s="355"/>
      <c r="D44" s="355"/>
      <c r="E44" s="354">
        <f>'Sources and Uses Budget'!S44</f>
        <v>25646</v>
      </c>
      <c r="F44" s="355"/>
      <c r="G44" s="355"/>
      <c r="H44" s="354">
        <f>'Sources and Uses Budget'!T44</f>
        <v>0</v>
      </c>
      <c r="I44" s="355"/>
      <c r="J44" s="355"/>
      <c r="K44" s="352"/>
    </row>
    <row r="45" spans="1:11" s="353" customFormat="1" ht="12" customHeight="1">
      <c r="A45" s="357" t="s">
        <v>1552</v>
      </c>
      <c r="B45" s="354">
        <f>'Sources and Uses Budget'!C45</f>
        <v>0</v>
      </c>
      <c r="C45" s="355"/>
      <c r="D45" s="355"/>
      <c r="E45" s="354">
        <f>'Sources and Uses Budget'!S45</f>
        <v>0</v>
      </c>
      <c r="F45" s="355"/>
      <c r="G45" s="355"/>
      <c r="H45" s="354">
        <f>'Sources and Uses Budget'!T45</f>
        <v>0</v>
      </c>
      <c r="I45" s="355"/>
      <c r="J45" s="355"/>
      <c r="K45" s="352"/>
    </row>
    <row r="46" spans="1:11" s="353" customFormat="1">
      <c r="A46" s="357" t="s">
        <v>1553</v>
      </c>
      <c r="B46" s="354">
        <f>'Sources and Uses Budget'!C46</f>
        <v>0</v>
      </c>
      <c r="C46" s="355"/>
      <c r="D46" s="355"/>
      <c r="E46" s="354">
        <f>'Sources and Uses Budget'!S46</f>
        <v>0</v>
      </c>
      <c r="F46" s="355"/>
      <c r="G46" s="355"/>
      <c r="H46" s="354">
        <f>'Sources and Uses Budget'!T46</f>
        <v>0</v>
      </c>
      <c r="I46" s="355"/>
      <c r="J46" s="355"/>
      <c r="K46" s="352"/>
    </row>
    <row r="47" spans="1:11" s="353" customFormat="1">
      <c r="A47" s="265" t="s">
        <v>1554</v>
      </c>
      <c r="B47" s="354">
        <f>'Sources and Uses Budget'!C47</f>
        <v>421839</v>
      </c>
      <c r="C47" s="355"/>
      <c r="D47" s="355"/>
      <c r="E47" s="354">
        <f>'Sources and Uses Budget'!S47</f>
        <v>0</v>
      </c>
      <c r="F47" s="355"/>
      <c r="G47" s="355"/>
      <c r="H47" s="354">
        <f>'Sources and Uses Budget'!T47</f>
        <v>0</v>
      </c>
      <c r="I47" s="355"/>
      <c r="J47" s="355"/>
      <c r="K47" s="352"/>
    </row>
    <row r="48" spans="1:11" s="353" customFormat="1">
      <c r="A48" s="357" t="s">
        <v>1555</v>
      </c>
      <c r="B48" s="354">
        <f>'Sources and Uses Budget'!C48</f>
        <v>69207</v>
      </c>
      <c r="C48" s="355"/>
      <c r="D48" s="355"/>
      <c r="E48" s="354">
        <f>'Sources and Uses Budget'!S48</f>
        <v>69207</v>
      </c>
      <c r="F48" s="355"/>
      <c r="G48" s="355"/>
      <c r="H48" s="354">
        <f>'Sources and Uses Budget'!T48</f>
        <v>0</v>
      </c>
      <c r="I48" s="355"/>
      <c r="J48" s="355"/>
      <c r="K48" s="352"/>
    </row>
    <row r="49" spans="1:11" s="353" customFormat="1">
      <c r="A49" s="357" t="s">
        <v>1556</v>
      </c>
      <c r="B49" s="354">
        <f>'Sources and Uses Budget'!C49</f>
        <v>308466</v>
      </c>
      <c r="C49" s="355"/>
      <c r="D49" s="355"/>
      <c r="E49" s="354">
        <f>'Sources and Uses Budget'!S49</f>
        <v>308466</v>
      </c>
      <c r="F49" s="355"/>
      <c r="G49" s="355"/>
      <c r="H49" s="354">
        <f>'Sources and Uses Budget'!T49</f>
        <v>0</v>
      </c>
      <c r="I49" s="355"/>
      <c r="J49" s="355"/>
      <c r="K49" s="352"/>
    </row>
    <row r="50" spans="1:11" s="353" customFormat="1">
      <c r="A50" s="357" t="s">
        <v>1557</v>
      </c>
      <c r="B50" s="354">
        <f>'Sources and Uses Budget'!C50</f>
        <v>1149757</v>
      </c>
      <c r="C50" s="355"/>
      <c r="D50" s="355"/>
      <c r="E50" s="354">
        <f>'Sources and Uses Budget'!S50</f>
        <v>1149757</v>
      </c>
      <c r="F50" s="355"/>
      <c r="G50" s="355"/>
      <c r="H50" s="354">
        <f>'Sources and Uses Budget'!T50</f>
        <v>0</v>
      </c>
      <c r="I50" s="355"/>
      <c r="J50" s="355"/>
      <c r="K50" s="352"/>
    </row>
    <row r="51" spans="1:11" s="353" customFormat="1">
      <c r="A51" s="360" t="str">
        <f>'Sources and Uses Budget'!$A60</f>
        <v>Other: Perm Lender Expenses</v>
      </c>
      <c r="B51" s="354">
        <f>'Sources and Uses Budget'!C51</f>
        <v>39547</v>
      </c>
      <c r="C51" s="355"/>
      <c r="D51" s="355"/>
      <c r="E51" s="354">
        <f>'Sources and Uses Budget'!S51</f>
        <v>3997</v>
      </c>
      <c r="F51" s="355"/>
      <c r="G51" s="355"/>
      <c r="H51" s="354">
        <f>'Sources and Uses Budget'!T51</f>
        <v>0</v>
      </c>
      <c r="I51" s="355"/>
      <c r="J51" s="355"/>
      <c r="K51" s="352"/>
    </row>
    <row r="52" spans="1:11" s="353" customFormat="1">
      <c r="A52" s="360" t="str">
        <f>'Sources and Uses Budget'!$A61</f>
        <v>Other: (Specify)</v>
      </c>
      <c r="B52" s="354">
        <f>'Sources and Uses Budget'!C52</f>
        <v>0</v>
      </c>
      <c r="C52" s="355"/>
      <c r="D52" s="355"/>
      <c r="E52" s="354">
        <f>'Sources and Uses Budget'!S52</f>
        <v>0</v>
      </c>
      <c r="F52" s="355"/>
      <c r="G52" s="355"/>
      <c r="H52" s="354">
        <f>'Sources and Uses Budget'!T52</f>
        <v>0</v>
      </c>
      <c r="I52" s="355"/>
      <c r="J52" s="355"/>
      <c r="K52" s="352"/>
    </row>
    <row r="53" spans="1:11" s="364" customFormat="1">
      <c r="A53" s="358" t="s">
        <v>1559</v>
      </c>
      <c r="B53" s="354">
        <f>'Sources and Uses Budget'!C53</f>
        <v>5958810</v>
      </c>
      <c r="C53" s="361">
        <f>SUM(C43:C52)</f>
        <v>0</v>
      </c>
      <c r="D53" s="361">
        <f>SUM(D43:D52)</f>
        <v>0</v>
      </c>
      <c r="E53" s="354">
        <f>'Sources and Uses Budget'!S53</f>
        <v>3476402</v>
      </c>
      <c r="F53" s="361">
        <f>SUM(F43:F52)</f>
        <v>0</v>
      </c>
      <c r="G53" s="361">
        <f>SUM(G43:G52)</f>
        <v>0</v>
      </c>
      <c r="H53" s="354">
        <f>'Sources and Uses Budget'!T53</f>
        <v>0</v>
      </c>
      <c r="I53" s="361">
        <f>SUM(I43:I52)</f>
        <v>0</v>
      </c>
      <c r="J53" s="361">
        <f>SUM(J43:J52)</f>
        <v>0</v>
      </c>
      <c r="K53" s="363"/>
    </row>
    <row r="54" spans="1:11" s="353" customFormat="1" ht="12">
      <c r="A54" s="350" t="s">
        <v>1181</v>
      </c>
      <c r="B54" s="351"/>
      <c r="C54" s="351"/>
      <c r="D54" s="351"/>
      <c r="E54" s="351"/>
      <c r="F54" s="351"/>
      <c r="G54" s="351"/>
      <c r="H54" s="351"/>
      <c r="I54" s="351"/>
      <c r="J54" s="351"/>
      <c r="K54" s="352"/>
    </row>
    <row r="55" spans="1:11" s="353" customFormat="1">
      <c r="A55" s="357" t="s">
        <v>1560</v>
      </c>
      <c r="B55" s="354">
        <f>'Sources and Uses Budget'!C55</f>
        <v>204849</v>
      </c>
      <c r="C55" s="355"/>
      <c r="D55" s="355"/>
      <c r="E55" s="356"/>
      <c r="F55" s="356"/>
      <c r="G55" s="356"/>
      <c r="H55" s="356"/>
      <c r="I55" s="356"/>
      <c r="J55" s="356"/>
      <c r="K55" s="352"/>
    </row>
    <row r="56" spans="1:11" s="353" customFormat="1" ht="12" customHeight="1">
      <c r="A56" s="357" t="s">
        <v>1552</v>
      </c>
      <c r="B56" s="354">
        <f>'Sources and Uses Budget'!C56</f>
        <v>0</v>
      </c>
      <c r="C56" s="355"/>
      <c r="D56" s="355"/>
      <c r="E56" s="356"/>
      <c r="F56" s="356"/>
      <c r="G56" s="356"/>
      <c r="H56" s="356"/>
      <c r="I56" s="356"/>
      <c r="J56" s="356"/>
      <c r="K56" s="352"/>
    </row>
    <row r="57" spans="1:11" s="353" customFormat="1">
      <c r="A57" s="357" t="s">
        <v>1555</v>
      </c>
      <c r="B57" s="354">
        <f>'Sources and Uses Budget'!C57</f>
        <v>19730</v>
      </c>
      <c r="C57" s="355"/>
      <c r="D57" s="355"/>
      <c r="E57" s="356"/>
      <c r="F57" s="356"/>
      <c r="G57" s="356"/>
      <c r="H57" s="356"/>
      <c r="I57" s="356"/>
      <c r="J57" s="356"/>
      <c r="K57" s="352"/>
    </row>
    <row r="58" spans="1:11" s="353" customFormat="1">
      <c r="A58" s="357" t="s">
        <v>1556</v>
      </c>
      <c r="B58" s="354">
        <f>'Sources and Uses Budget'!C58</f>
        <v>0</v>
      </c>
      <c r="C58" s="355"/>
      <c r="D58" s="355"/>
      <c r="E58" s="356"/>
      <c r="F58" s="356"/>
      <c r="G58" s="356"/>
      <c r="H58" s="356"/>
      <c r="I58" s="356"/>
      <c r="J58" s="356"/>
      <c r="K58" s="352"/>
    </row>
    <row r="59" spans="1:11" s="353" customFormat="1">
      <c r="A59" s="357" t="s">
        <v>1557</v>
      </c>
      <c r="B59" s="354">
        <f>'Sources and Uses Budget'!C59</f>
        <v>0</v>
      </c>
      <c r="C59" s="355"/>
      <c r="D59" s="355"/>
      <c r="E59" s="356"/>
      <c r="F59" s="356"/>
      <c r="G59" s="356"/>
      <c r="H59" s="356"/>
      <c r="I59" s="356"/>
      <c r="J59" s="356"/>
      <c r="K59" s="352"/>
    </row>
    <row r="60" spans="1:11" s="353" customFormat="1">
      <c r="A60" s="360" t="str">
        <f>'Sources and Uses Budget'!$A60</f>
        <v>Other: Perm Lender Expenses</v>
      </c>
      <c r="B60" s="354">
        <f>'Sources and Uses Budget'!C60</f>
        <v>39460</v>
      </c>
      <c r="C60" s="355"/>
      <c r="D60" s="355"/>
      <c r="E60" s="356"/>
      <c r="F60" s="356"/>
      <c r="G60" s="356"/>
      <c r="H60" s="356"/>
      <c r="I60" s="356"/>
      <c r="J60" s="356"/>
      <c r="K60" s="352"/>
    </row>
    <row r="61" spans="1:11" s="353" customFormat="1">
      <c r="A61" s="360" t="str">
        <f>'Sources and Uses Budget'!$A61</f>
        <v>Other: (Specify)</v>
      </c>
      <c r="B61" s="354">
        <f>'Sources and Uses Budget'!C61</f>
        <v>0</v>
      </c>
      <c r="C61" s="355"/>
      <c r="D61" s="355"/>
      <c r="E61" s="356"/>
      <c r="F61" s="356"/>
      <c r="G61" s="356"/>
      <c r="H61" s="356"/>
      <c r="I61" s="356"/>
      <c r="J61" s="356"/>
      <c r="K61" s="352"/>
    </row>
    <row r="62" spans="1:11" s="353" customFormat="1" ht="13.75" customHeight="1">
      <c r="A62" s="358" t="s">
        <v>1562</v>
      </c>
      <c r="B62" s="354">
        <f>'Sources and Uses Budget'!C62</f>
        <v>264039</v>
      </c>
      <c r="C62" s="354">
        <f>SUM(C55:C61)</f>
        <v>0</v>
      </c>
      <c r="D62" s="354">
        <f>SUM(D55:D61)</f>
        <v>0</v>
      </c>
      <c r="E62" s="356"/>
      <c r="F62" s="356"/>
      <c r="G62" s="356"/>
      <c r="H62" s="356"/>
      <c r="I62" s="356"/>
      <c r="J62" s="356"/>
      <c r="K62" s="352"/>
    </row>
    <row r="63" spans="1:11" s="353" customFormat="1">
      <c r="A63" s="365" t="s">
        <v>1563</v>
      </c>
      <c r="B63" s="354">
        <f>'Sources and Uses Budget'!C63</f>
        <v>85123365</v>
      </c>
      <c r="C63" s="354">
        <f>SUM(C8+C11+C13+C14+C15+C25+C26+C36+C40+C41+C53+C62)</f>
        <v>0</v>
      </c>
      <c r="D63" s="354">
        <f>SUM(D8+D11+D13+D14+D15+D25+D26+D36+D40+D41+D53+D62)</f>
        <v>0</v>
      </c>
      <c r="E63" s="354">
        <f>'Sources and Uses Budget'!S63</f>
        <v>82376918</v>
      </c>
      <c r="F63" s="354">
        <f>SUM(F10+F13+F14+F15+F25+F26+F36+F40+F41+F53)</f>
        <v>0</v>
      </c>
      <c r="G63" s="354">
        <f>SUM(G10+G13+G14+G15+G25+G26+G36+G40+G41+G53)</f>
        <v>0</v>
      </c>
      <c r="H63" s="354">
        <f>'Sources and Uses Budget'!T63</f>
        <v>0</v>
      </c>
      <c r="I63" s="354">
        <f>SUM(I11+I13+I14+I15+I25+I26+I36+I40+I41+I53)</f>
        <v>0</v>
      </c>
      <c r="J63" s="354">
        <f>SUM(J11+J13+J14+J15+J25+J26+J36+J40+J41+J53)</f>
        <v>0</v>
      </c>
      <c r="K63" s="352"/>
    </row>
    <row r="64" spans="1:11" s="353" customFormat="1" ht="12">
      <c r="A64" s="350" t="s">
        <v>1564</v>
      </c>
      <c r="B64" s="351"/>
      <c r="C64" s="351"/>
      <c r="D64" s="351"/>
      <c r="E64" s="351"/>
      <c r="F64" s="351"/>
      <c r="G64" s="351"/>
      <c r="H64" s="351"/>
      <c r="I64" s="351"/>
      <c r="J64" s="351"/>
      <c r="K64" s="352"/>
    </row>
    <row r="65" spans="1:11" s="353" customFormat="1">
      <c r="A65" s="265" t="s">
        <v>1565</v>
      </c>
      <c r="B65" s="354">
        <f>'Sources and Uses Budget'!C65</f>
        <v>79730</v>
      </c>
      <c r="C65" s="355"/>
      <c r="D65" s="355"/>
      <c r="E65" s="354">
        <f>'Sources and Uses Budget'!S65</f>
        <v>6064</v>
      </c>
      <c r="F65" s="355"/>
      <c r="G65" s="355"/>
      <c r="H65" s="354">
        <f>'Sources and Uses Budget'!T65</f>
        <v>0</v>
      </c>
      <c r="I65" s="355"/>
      <c r="J65" s="355"/>
      <c r="K65" s="352"/>
    </row>
    <row r="66" spans="1:11" s="353" customFormat="1">
      <c r="A66" s="360" t="str">
        <f>'Sources and Uses Budget'!$A73</f>
        <v>Other: (Specify)</v>
      </c>
      <c r="B66" s="354">
        <f>'Sources and Uses Budget'!C66</f>
        <v>291902</v>
      </c>
      <c r="C66" s="355"/>
      <c r="D66" s="355"/>
      <c r="E66" s="354">
        <f>'Sources and Uses Budget'!S66</f>
        <v>277105</v>
      </c>
      <c r="F66" s="355"/>
      <c r="G66" s="355"/>
      <c r="H66" s="354">
        <f>'Sources and Uses Budget'!T66</f>
        <v>0</v>
      </c>
      <c r="I66" s="355"/>
      <c r="J66" s="355"/>
      <c r="K66" s="352"/>
    </row>
    <row r="67" spans="1:11" s="353" customFormat="1">
      <c r="A67" s="358" t="s">
        <v>1567</v>
      </c>
      <c r="B67" s="354">
        <f>'Sources and Uses Budget'!C67</f>
        <v>371632</v>
      </c>
      <c r="C67" s="354">
        <f>SUM(C64:C66)</f>
        <v>0</v>
      </c>
      <c r="D67" s="354">
        <f>SUM(D64:D66)</f>
        <v>0</v>
      </c>
      <c r="E67" s="354">
        <f>'Sources and Uses Budget'!S67</f>
        <v>283169</v>
      </c>
      <c r="F67" s="361">
        <f>SUM(F65:F66)</f>
        <v>0</v>
      </c>
      <c r="G67" s="361">
        <f>SUM(G65:G66)</f>
        <v>0</v>
      </c>
      <c r="H67" s="354">
        <f>'Sources and Uses Budget'!T67</f>
        <v>0</v>
      </c>
      <c r="I67" s="361">
        <f>SUM(I65:I66)</f>
        <v>0</v>
      </c>
      <c r="J67" s="361">
        <f>SUM(J65:J66)</f>
        <v>0</v>
      </c>
      <c r="K67" s="352"/>
    </row>
    <row r="68" spans="1:11" s="353" customFormat="1" ht="12">
      <c r="A68" s="350" t="s">
        <v>1568</v>
      </c>
      <c r="B68" s="351"/>
      <c r="C68" s="351"/>
      <c r="D68" s="351"/>
      <c r="E68" s="351"/>
      <c r="F68" s="351"/>
      <c r="G68" s="351"/>
      <c r="H68" s="351"/>
      <c r="I68" s="351"/>
      <c r="J68" s="351"/>
      <c r="K68" s="352"/>
    </row>
    <row r="69" spans="1:11" s="353" customFormat="1">
      <c r="A69" s="357" t="s">
        <v>1569</v>
      </c>
      <c r="B69" s="354">
        <f>'Sources and Uses Budget'!C69</f>
        <v>0</v>
      </c>
      <c r="C69" s="355"/>
      <c r="D69" s="355"/>
      <c r="E69" s="356"/>
      <c r="F69" s="356"/>
      <c r="G69" s="356"/>
      <c r="H69" s="356"/>
      <c r="I69" s="356"/>
      <c r="J69" s="356"/>
      <c r="K69" s="352"/>
    </row>
    <row r="70" spans="1:11" s="353" customFormat="1">
      <c r="A70" s="357" t="s">
        <v>1570</v>
      </c>
      <c r="B70" s="354">
        <f>'Sources and Uses Budget'!C70</f>
        <v>0</v>
      </c>
      <c r="C70" s="355"/>
      <c r="D70" s="355"/>
      <c r="E70" s="356"/>
      <c r="F70" s="356"/>
      <c r="G70" s="356"/>
      <c r="H70" s="356"/>
      <c r="I70" s="356"/>
      <c r="J70" s="356"/>
      <c r="K70" s="352"/>
    </row>
    <row r="71" spans="1:11" s="353" customFormat="1">
      <c r="A71" s="487" t="s">
        <v>1571</v>
      </c>
      <c r="B71" s="354">
        <f>'Sources and Uses Budget'!C71</f>
        <v>0</v>
      </c>
      <c r="C71" s="355"/>
      <c r="D71" s="355"/>
      <c r="E71" s="356"/>
      <c r="F71" s="356"/>
      <c r="G71" s="356"/>
      <c r="H71" s="356"/>
      <c r="I71" s="356"/>
      <c r="J71" s="356"/>
      <c r="K71" s="352"/>
    </row>
    <row r="72" spans="1:11" s="353" customFormat="1">
      <c r="A72" s="357" t="s">
        <v>1572</v>
      </c>
      <c r="B72" s="354">
        <f>'Sources and Uses Budget'!C72</f>
        <v>731969</v>
      </c>
      <c r="C72" s="355"/>
      <c r="D72" s="355"/>
      <c r="E72" s="356"/>
      <c r="F72" s="356"/>
      <c r="G72" s="356"/>
      <c r="H72" s="356"/>
      <c r="I72" s="356"/>
      <c r="J72" s="356"/>
      <c r="K72" s="352"/>
    </row>
    <row r="73" spans="1:11" s="353" customFormat="1">
      <c r="A73" s="360" t="str">
        <f>'Sources and Uses Budget'!$A73</f>
        <v>Other: (Specify)</v>
      </c>
      <c r="B73" s="354">
        <f>'Sources and Uses Budget'!C73</f>
        <v>0</v>
      </c>
      <c r="C73" s="355"/>
      <c r="D73" s="355"/>
      <c r="E73" s="356"/>
      <c r="F73" s="356"/>
      <c r="G73" s="356"/>
      <c r="H73" s="356"/>
      <c r="I73" s="356"/>
      <c r="J73" s="356"/>
      <c r="K73" s="352"/>
    </row>
    <row r="74" spans="1:11" s="353" customFormat="1">
      <c r="A74" s="358" t="s">
        <v>1573</v>
      </c>
      <c r="B74" s="354">
        <f>'Sources and Uses Budget'!C74</f>
        <v>731969</v>
      </c>
      <c r="C74" s="354">
        <f>SUM(C69:C73)</f>
        <v>0</v>
      </c>
      <c r="D74" s="354">
        <f>SUM(D69:D73)</f>
        <v>0</v>
      </c>
      <c r="E74" s="356"/>
      <c r="F74" s="356"/>
      <c r="G74" s="356"/>
      <c r="H74" s="356"/>
      <c r="I74" s="356"/>
      <c r="J74" s="356"/>
      <c r="K74" s="352"/>
    </row>
    <row r="75" spans="1:11" s="353" customFormat="1" ht="12">
      <c r="A75" s="350" t="s">
        <v>1574</v>
      </c>
      <c r="B75" s="351"/>
      <c r="C75" s="351"/>
      <c r="D75" s="351"/>
      <c r="E75" s="351"/>
      <c r="F75" s="351"/>
      <c r="G75" s="351"/>
      <c r="H75" s="351"/>
      <c r="I75" s="351"/>
      <c r="J75" s="351"/>
      <c r="K75" s="352"/>
    </row>
    <row r="76" spans="1:11" s="353" customFormat="1">
      <c r="A76" s="357" t="s">
        <v>1575</v>
      </c>
      <c r="B76" s="354">
        <f>'Sources and Uses Budget'!C76</f>
        <v>3774871</v>
      </c>
      <c r="C76" s="355"/>
      <c r="D76" s="355"/>
      <c r="E76" s="354">
        <f>'Sources and Uses Budget'!S76</f>
        <v>3774871</v>
      </c>
      <c r="F76" s="355"/>
      <c r="G76" s="355"/>
      <c r="H76" s="354">
        <f>'Sources and Uses Budget'!T76</f>
        <v>0</v>
      </c>
      <c r="I76" s="355"/>
      <c r="J76" s="355"/>
      <c r="K76" s="352"/>
    </row>
    <row r="77" spans="1:11" s="353" customFormat="1">
      <c r="A77" s="357" t="s">
        <v>1576</v>
      </c>
      <c r="B77" s="354">
        <f>'Sources and Uses Budget'!C77</f>
        <v>947259</v>
      </c>
      <c r="C77" s="355"/>
      <c r="D77" s="355"/>
      <c r="E77" s="354">
        <f>'Sources and Uses Budget'!S77</f>
        <v>947259</v>
      </c>
      <c r="F77" s="355"/>
      <c r="G77" s="355"/>
      <c r="H77" s="354">
        <f>'Sources and Uses Budget'!T77</f>
        <v>0</v>
      </c>
      <c r="I77" s="355"/>
      <c r="J77" s="355"/>
      <c r="K77" s="352"/>
    </row>
    <row r="78" spans="1:11" s="353" customFormat="1">
      <c r="A78" s="358" t="s">
        <v>1577</v>
      </c>
      <c r="B78" s="354">
        <f>'Sources and Uses Budget'!C78</f>
        <v>4722130</v>
      </c>
      <c r="C78" s="354">
        <f>SUM(C76:C77)</f>
        <v>0</v>
      </c>
      <c r="D78" s="354">
        <f>SUM(D76:D77)</f>
        <v>0</v>
      </c>
      <c r="E78" s="354">
        <f>'Sources and Uses Budget'!S78</f>
        <v>4722130</v>
      </c>
      <c r="F78" s="354">
        <f>SUM(F76:F77)</f>
        <v>0</v>
      </c>
      <c r="G78" s="354">
        <f>SUM(G76:G77)</f>
        <v>0</v>
      </c>
      <c r="H78" s="354">
        <f>'Sources and Uses Budget'!T78</f>
        <v>0</v>
      </c>
      <c r="I78" s="354">
        <f>SUM(I76:I77)</f>
        <v>0</v>
      </c>
      <c r="J78" s="354">
        <f>SUM(J76:J77)</f>
        <v>0</v>
      </c>
      <c r="K78" s="352"/>
    </row>
    <row r="79" spans="1:11" s="353" customFormat="1" ht="12">
      <c r="A79" s="350" t="s">
        <v>1578</v>
      </c>
      <c r="B79" s="351"/>
      <c r="C79" s="351"/>
      <c r="D79" s="351"/>
      <c r="E79" s="351"/>
      <c r="F79" s="351"/>
      <c r="G79" s="351"/>
      <c r="H79" s="351"/>
      <c r="I79" s="351"/>
      <c r="J79" s="351"/>
      <c r="K79" s="352"/>
    </row>
    <row r="80" spans="1:11" s="353" customFormat="1" ht="13.75" customHeight="1">
      <c r="A80" s="265" t="s">
        <v>1579</v>
      </c>
      <c r="B80" s="354">
        <f>'Sources and Uses Budget'!C80</f>
        <v>97030</v>
      </c>
      <c r="C80" s="355"/>
      <c r="D80" s="355"/>
      <c r="E80" s="356"/>
      <c r="F80" s="356"/>
      <c r="G80" s="356"/>
      <c r="H80" s="356"/>
      <c r="I80" s="356"/>
      <c r="J80" s="356"/>
      <c r="K80" s="352"/>
    </row>
    <row r="81" spans="1:11" s="353" customFormat="1">
      <c r="A81" s="265" t="s">
        <v>1580</v>
      </c>
      <c r="B81" s="354">
        <f>'Sources and Uses Budget'!C81</f>
        <v>0</v>
      </c>
      <c r="C81" s="355"/>
      <c r="D81" s="355"/>
      <c r="E81" s="354">
        <f>'Sources and Uses Budget'!S81</f>
        <v>0</v>
      </c>
      <c r="F81" s="355"/>
      <c r="G81" s="355"/>
      <c r="H81" s="354">
        <f>'Sources and Uses Budget'!T81</f>
        <v>0</v>
      </c>
      <c r="I81" s="355"/>
      <c r="J81" s="355"/>
      <c r="K81" s="352"/>
    </row>
    <row r="82" spans="1:11" s="353" customFormat="1">
      <c r="A82" s="265" t="s">
        <v>1581</v>
      </c>
      <c r="B82" s="354">
        <f>'Sources and Uses Budget'!C82</f>
        <v>0</v>
      </c>
      <c r="C82" s="355"/>
      <c r="D82" s="355"/>
      <c r="E82" s="354">
        <f>'Sources and Uses Budget'!S82</f>
        <v>0</v>
      </c>
      <c r="F82" s="355"/>
      <c r="G82" s="355"/>
      <c r="H82" s="354">
        <f>'Sources and Uses Budget'!T82</f>
        <v>0</v>
      </c>
      <c r="I82" s="355"/>
      <c r="J82" s="355"/>
      <c r="K82" s="352"/>
    </row>
    <row r="83" spans="1:11" s="353" customFormat="1">
      <c r="A83" s="265" t="s">
        <v>1582</v>
      </c>
      <c r="B83" s="354">
        <f>'Sources and Uses Budget'!C83</f>
        <v>1823111</v>
      </c>
      <c r="C83" s="355"/>
      <c r="D83" s="355"/>
      <c r="E83" s="354">
        <f>'Sources and Uses Budget'!S83</f>
        <v>1823111</v>
      </c>
      <c r="F83" s="355"/>
      <c r="G83" s="355"/>
      <c r="H83" s="354">
        <f>'Sources and Uses Budget'!T83</f>
        <v>0</v>
      </c>
      <c r="I83" s="355"/>
      <c r="J83" s="355"/>
      <c r="K83" s="352"/>
    </row>
    <row r="84" spans="1:11" s="353" customFormat="1">
      <c r="A84" s="265" t="s">
        <v>1583</v>
      </c>
      <c r="B84" s="354">
        <f>'Sources and Uses Budget'!C84</f>
        <v>0</v>
      </c>
      <c r="C84" s="355"/>
      <c r="D84" s="355"/>
      <c r="E84" s="354">
        <f>'Sources and Uses Budget'!S84</f>
        <v>0</v>
      </c>
      <c r="F84" s="355"/>
      <c r="G84" s="355"/>
      <c r="H84" s="354">
        <f>'Sources and Uses Budget'!T84</f>
        <v>0</v>
      </c>
      <c r="I84" s="355"/>
      <c r="J84" s="355"/>
      <c r="K84" s="352"/>
    </row>
    <row r="85" spans="1:11" s="353" customFormat="1">
      <c r="A85" s="265" t="s">
        <v>1584</v>
      </c>
      <c r="B85" s="354">
        <f>'Sources and Uses Budget'!C85</f>
        <v>299000</v>
      </c>
      <c r="C85" s="355"/>
      <c r="D85" s="355"/>
      <c r="E85" s="356"/>
      <c r="F85" s="356"/>
      <c r="G85" s="356"/>
      <c r="H85" s="356"/>
      <c r="I85" s="356"/>
      <c r="J85" s="356"/>
      <c r="K85" s="352"/>
    </row>
    <row r="86" spans="1:11" s="353" customFormat="1">
      <c r="A86" s="265" t="s">
        <v>1585</v>
      </c>
      <c r="B86" s="354">
        <f>'Sources and Uses Budget'!C86</f>
        <v>280500</v>
      </c>
      <c r="C86" s="355"/>
      <c r="D86" s="355"/>
      <c r="E86" s="354">
        <f>'Sources and Uses Budget'!S86</f>
        <v>280500</v>
      </c>
      <c r="F86" s="355"/>
      <c r="G86" s="355"/>
      <c r="H86" s="354">
        <f>'Sources and Uses Budget'!T86</f>
        <v>0</v>
      </c>
      <c r="I86" s="355"/>
      <c r="J86" s="355"/>
      <c r="K86" s="352"/>
    </row>
    <row r="87" spans="1:11" s="353" customFormat="1">
      <c r="A87" s="265" t="s">
        <v>1586</v>
      </c>
      <c r="B87" s="354">
        <f>'Sources and Uses Budget'!C87</f>
        <v>33000</v>
      </c>
      <c r="C87" s="355"/>
      <c r="D87" s="355"/>
      <c r="E87" s="354">
        <f>'Sources and Uses Budget'!S87</f>
        <v>0</v>
      </c>
      <c r="F87" s="355"/>
      <c r="G87" s="355"/>
      <c r="H87" s="354">
        <f>'Sources and Uses Budget'!T87</f>
        <v>0</v>
      </c>
      <c r="I87" s="355"/>
      <c r="J87" s="355"/>
      <c r="K87" s="352"/>
    </row>
    <row r="88" spans="1:11" s="353" customFormat="1">
      <c r="A88" s="582" t="s">
        <v>1587</v>
      </c>
      <c r="B88" s="354">
        <f>'Sources and Uses Budget'!C88</f>
        <v>0</v>
      </c>
      <c r="C88" s="355"/>
      <c r="D88" s="355"/>
      <c r="E88" s="354">
        <f>'Sources and Uses Budget'!S88</f>
        <v>0</v>
      </c>
      <c r="F88" s="355"/>
      <c r="G88" s="355"/>
      <c r="H88" s="354">
        <f>'Sources and Uses Budget'!T88</f>
        <v>0</v>
      </c>
      <c r="I88" s="355"/>
      <c r="J88" s="355"/>
      <c r="K88" s="352"/>
    </row>
    <row r="89" spans="1:11" s="353" customFormat="1">
      <c r="A89" s="582" t="s">
        <v>1588</v>
      </c>
      <c r="B89" s="354">
        <f>'Sources and Uses Budget'!C89</f>
        <v>11864</v>
      </c>
      <c r="C89" s="355"/>
      <c r="D89" s="355"/>
      <c r="E89" s="354">
        <f>'Sources and Uses Budget'!S89</f>
        <v>11864</v>
      </c>
      <c r="F89" s="355"/>
      <c r="G89" s="355"/>
      <c r="H89" s="354">
        <f>'Sources and Uses Budget'!T89</f>
        <v>0</v>
      </c>
      <c r="I89" s="355"/>
      <c r="J89" s="355"/>
      <c r="K89" s="352"/>
    </row>
    <row r="90" spans="1:11" s="353" customFormat="1">
      <c r="A90" s="360" t="str">
        <f>'Sources and Uses Budget'!$A90</f>
        <v>Construction Management</v>
      </c>
      <c r="B90" s="354">
        <f>'Sources and Uses Budget'!C90</f>
        <v>444902</v>
      </c>
      <c r="C90" s="355"/>
      <c r="D90" s="355"/>
      <c r="E90" s="354">
        <f>'Sources and Uses Budget'!S90</f>
        <v>444902</v>
      </c>
      <c r="F90" s="355"/>
      <c r="G90" s="355"/>
      <c r="H90" s="354">
        <f>'Sources and Uses Budget'!T90</f>
        <v>0</v>
      </c>
      <c r="I90" s="355"/>
      <c r="J90" s="355"/>
      <c r="K90" s="352"/>
    </row>
    <row r="91" spans="1:11" s="353" customFormat="1">
      <c r="A91" s="360" t="str">
        <f>'Sources and Uses Budget'!$A91</f>
        <v>Other: (Specify)</v>
      </c>
      <c r="B91" s="354">
        <f>'Sources and Uses Budget'!C91</f>
        <v>0</v>
      </c>
      <c r="C91" s="355"/>
      <c r="D91" s="355"/>
      <c r="E91" s="354">
        <f>'Sources and Uses Budget'!S91</f>
        <v>0</v>
      </c>
      <c r="F91" s="355"/>
      <c r="G91" s="355"/>
      <c r="H91" s="354">
        <f>'Sources and Uses Budget'!T91</f>
        <v>0</v>
      </c>
      <c r="I91" s="355"/>
      <c r="J91" s="355"/>
      <c r="K91" s="352"/>
    </row>
    <row r="92" spans="1:11" s="353" customFormat="1">
      <c r="A92" s="360" t="str">
        <f>'Sources and Uses Budget'!$A92</f>
        <v>Other: (Specify)</v>
      </c>
      <c r="B92" s="354">
        <f>'Sources and Uses Budget'!C92</f>
        <v>0</v>
      </c>
      <c r="C92" s="355"/>
      <c r="D92" s="355"/>
      <c r="E92" s="354">
        <f>'Sources and Uses Budget'!S92</f>
        <v>0</v>
      </c>
      <c r="F92" s="355"/>
      <c r="G92" s="355"/>
      <c r="H92" s="354">
        <f>'Sources and Uses Budget'!T92</f>
        <v>0</v>
      </c>
      <c r="I92" s="355"/>
      <c r="J92" s="355"/>
      <c r="K92" s="352"/>
    </row>
    <row r="93" spans="1:11" s="353" customFormat="1">
      <c r="A93" s="360" t="str">
        <f>'Sources and Uses Budget'!$A93</f>
        <v>Other: (Specify)</v>
      </c>
      <c r="B93" s="354">
        <f>'Sources and Uses Budget'!C93</f>
        <v>0</v>
      </c>
      <c r="C93" s="355"/>
      <c r="D93" s="355"/>
      <c r="E93" s="354">
        <f>'Sources and Uses Budget'!S93</f>
        <v>0</v>
      </c>
      <c r="F93" s="355"/>
      <c r="G93" s="355"/>
      <c r="H93" s="354">
        <f>'Sources and Uses Budget'!T93</f>
        <v>0</v>
      </c>
      <c r="I93" s="355"/>
      <c r="J93" s="355"/>
      <c r="K93" s="352"/>
    </row>
    <row r="94" spans="1:11" s="353" customFormat="1">
      <c r="A94" s="360" t="str">
        <f>'Sources and Uses Budget'!$A94</f>
        <v>Other: (Specify)</v>
      </c>
      <c r="B94" s="354">
        <f>'Sources and Uses Budget'!C94</f>
        <v>0</v>
      </c>
      <c r="C94" s="355"/>
      <c r="D94" s="355"/>
      <c r="E94" s="354">
        <f>'Sources and Uses Budget'!S94</f>
        <v>0</v>
      </c>
      <c r="F94" s="355"/>
      <c r="G94" s="355"/>
      <c r="H94" s="354">
        <f>'Sources and Uses Budget'!T94</f>
        <v>0</v>
      </c>
      <c r="I94" s="355"/>
      <c r="J94" s="355"/>
      <c r="K94" s="352"/>
    </row>
    <row r="95" spans="1:11" s="353" customFormat="1">
      <c r="A95" s="358" t="s">
        <v>1590</v>
      </c>
      <c r="B95" s="354">
        <f>'Sources and Uses Budget'!C95</f>
        <v>2989407</v>
      </c>
      <c r="C95" s="354">
        <f>SUM(C80:C94)</f>
        <v>0</v>
      </c>
      <c r="D95" s="354">
        <f>SUM(D80:D94)</f>
        <v>0</v>
      </c>
      <c r="E95" s="354">
        <f>'Sources and Uses Budget'!S95</f>
        <v>2560377</v>
      </c>
      <c r="F95" s="361">
        <f>SUM(F81:F84,F86:F94)</f>
        <v>0</v>
      </c>
      <c r="G95" s="361">
        <f>SUM(G81:G84,G86:G94)</f>
        <v>0</v>
      </c>
      <c r="H95" s="354">
        <f>'Sources and Uses Budget'!T95</f>
        <v>0</v>
      </c>
      <c r="I95" s="354">
        <f>SUM(I81:I84,I86:I94)</f>
        <v>0</v>
      </c>
      <c r="J95" s="354">
        <f>SUM(J81:J84,J86:J94)</f>
        <v>0</v>
      </c>
      <c r="K95" s="352"/>
    </row>
    <row r="96" spans="1:11" s="353" customFormat="1">
      <c r="A96" s="358" t="s">
        <v>1643</v>
      </c>
      <c r="B96" s="354">
        <f>'Sources and Uses Budget'!C96</f>
        <v>93938503</v>
      </c>
      <c r="C96" s="354">
        <f>SUM(C63+C67+C74+C78+C95)</f>
        <v>0</v>
      </c>
      <c r="D96" s="354">
        <f>SUM(D63+D67+D74+D78+D95)</f>
        <v>0</v>
      </c>
      <c r="E96" s="354">
        <f>'Sources and Uses Budget'!S96</f>
        <v>89942594</v>
      </c>
      <c r="F96" s="361">
        <f>SUM(+F63+F67+F78+F95)</f>
        <v>0</v>
      </c>
      <c r="G96" s="361">
        <f>SUM(+G63+G67+G78+G95)</f>
        <v>0</v>
      </c>
      <c r="H96" s="354">
        <f>'Sources and Uses Budget'!T96</f>
        <v>0</v>
      </c>
      <c r="I96" s="361">
        <f>SUM(I63+I67+I78+I95)</f>
        <v>0</v>
      </c>
      <c r="J96" s="361">
        <f>SUM(J63+J67+J78+J95)</f>
        <v>0</v>
      </c>
      <c r="K96" s="352"/>
    </row>
    <row r="97" spans="1:11" s="353" customFormat="1" ht="12">
      <c r="A97" s="350" t="s">
        <v>1592</v>
      </c>
      <c r="B97" s="351"/>
      <c r="C97" s="351"/>
      <c r="D97" s="351"/>
      <c r="E97" s="351"/>
      <c r="F97" s="351"/>
      <c r="G97" s="351"/>
      <c r="H97" s="351"/>
      <c r="I97" s="351"/>
      <c r="J97" s="351"/>
      <c r="K97" s="352"/>
    </row>
    <row r="98" spans="1:11" s="353" customFormat="1">
      <c r="A98" s="265" t="s">
        <v>1593</v>
      </c>
      <c r="B98" s="354">
        <f>'Sources and Uses Budget'!C98</f>
        <v>4690618</v>
      </c>
      <c r="C98" s="355"/>
      <c r="D98" s="355"/>
      <c r="E98" s="354">
        <f>'Sources and Uses Budget'!S98</f>
        <v>4690618</v>
      </c>
      <c r="F98" s="355"/>
      <c r="G98" s="355"/>
      <c r="H98" s="354">
        <f>'Sources and Uses Budget'!T98</f>
        <v>0</v>
      </c>
      <c r="I98" s="355"/>
      <c r="J98" s="355"/>
      <c r="K98" s="352"/>
    </row>
    <row r="99" spans="1:11" s="353" customFormat="1">
      <c r="A99" s="265" t="s">
        <v>1594</v>
      </c>
      <c r="B99" s="354">
        <f>'Sources and Uses Budget'!C99</f>
        <v>0</v>
      </c>
      <c r="C99" s="355"/>
      <c r="D99" s="355"/>
      <c r="E99" s="354">
        <f>'Sources and Uses Budget'!S99</f>
        <v>0</v>
      </c>
      <c r="F99" s="355"/>
      <c r="G99" s="355"/>
      <c r="H99" s="354">
        <f>'Sources and Uses Budget'!T99</f>
        <v>0</v>
      </c>
      <c r="I99" s="355"/>
      <c r="J99" s="355"/>
      <c r="K99" s="352"/>
    </row>
    <row r="100" spans="1:11" s="353" customFormat="1">
      <c r="A100" s="265" t="s">
        <v>1595</v>
      </c>
      <c r="B100" s="354">
        <f>'Sources and Uses Budget'!C100</f>
        <v>0</v>
      </c>
      <c r="C100" s="355"/>
      <c r="D100" s="355"/>
      <c r="E100" s="354">
        <f>'Sources and Uses Budget'!S100</f>
        <v>0</v>
      </c>
      <c r="F100" s="355"/>
      <c r="G100" s="355"/>
      <c r="H100" s="354">
        <f>'Sources and Uses Budget'!T100</f>
        <v>0</v>
      </c>
      <c r="I100" s="355"/>
      <c r="J100" s="355"/>
      <c r="K100" s="352"/>
    </row>
    <row r="101" spans="1:11" s="353" customFormat="1" ht="12" customHeight="1">
      <c r="A101" s="265" t="s">
        <v>1596</v>
      </c>
      <c r="B101" s="354">
        <f>'Sources and Uses Budget'!C101</f>
        <v>0</v>
      </c>
      <c r="C101" s="355"/>
      <c r="D101" s="355"/>
      <c r="E101" s="354">
        <f>'Sources and Uses Budget'!S101</f>
        <v>0</v>
      </c>
      <c r="F101" s="355"/>
      <c r="G101" s="355"/>
      <c r="H101" s="354">
        <f>'Sources and Uses Budget'!T101</f>
        <v>0</v>
      </c>
      <c r="I101" s="355"/>
      <c r="J101" s="355"/>
      <c r="K101" s="352"/>
    </row>
    <row r="102" spans="1:11" s="353" customFormat="1">
      <c r="A102" s="265" t="s">
        <v>1597</v>
      </c>
      <c r="B102" s="354">
        <f>'Sources and Uses Budget'!C102</f>
        <v>0</v>
      </c>
      <c r="C102" s="355"/>
      <c r="D102" s="355"/>
      <c r="E102" s="354">
        <f>'Sources and Uses Budget'!S102</f>
        <v>0</v>
      </c>
      <c r="F102" s="355"/>
      <c r="G102" s="355"/>
      <c r="H102" s="354">
        <f>'Sources and Uses Budget'!T102</f>
        <v>0</v>
      </c>
      <c r="I102" s="355"/>
      <c r="J102" s="355"/>
      <c r="K102" s="352"/>
    </row>
    <row r="103" spans="1:11" s="353" customFormat="1">
      <c r="A103" s="360" t="str">
        <f>'Sources and Uses Budget'!$A103</f>
        <v>Other: (Specify)</v>
      </c>
      <c r="B103" s="354">
        <f>'Sources and Uses Budget'!C103</f>
        <v>0</v>
      </c>
      <c r="C103" s="355"/>
      <c r="D103" s="355"/>
      <c r="E103" s="354">
        <f>'Sources and Uses Budget'!S103</f>
        <v>0</v>
      </c>
      <c r="F103" s="355"/>
      <c r="G103" s="355"/>
      <c r="H103" s="354">
        <f>'Sources and Uses Budget'!T103</f>
        <v>0</v>
      </c>
      <c r="I103" s="355"/>
      <c r="J103" s="355"/>
      <c r="K103" s="352"/>
    </row>
    <row r="104" spans="1:11" s="353" customFormat="1">
      <c r="A104" s="358" t="s">
        <v>1598</v>
      </c>
      <c r="B104" s="354">
        <f>'Sources and Uses Budget'!C104</f>
        <v>4690618</v>
      </c>
      <c r="C104" s="354">
        <f>SUM(C98:C103)</f>
        <v>0</v>
      </c>
      <c r="D104" s="354">
        <f>SUM(D98:D103)</f>
        <v>0</v>
      </c>
      <c r="E104" s="354">
        <f>'Sources and Uses Budget'!S104</f>
        <v>4690618</v>
      </c>
      <c r="F104" s="361">
        <f>SUM(F98:F103)</f>
        <v>0</v>
      </c>
      <c r="G104" s="361">
        <f>SUM(G98:G103)</f>
        <v>0</v>
      </c>
      <c r="H104" s="354">
        <f>'Sources and Uses Budget'!T104</f>
        <v>0</v>
      </c>
      <c r="I104" s="361">
        <f>SUM(I98:I103)</f>
        <v>0</v>
      </c>
      <c r="J104" s="361">
        <f>SUM(J98:J103)</f>
        <v>0</v>
      </c>
      <c r="K104" s="352"/>
    </row>
    <row r="105" spans="1:11" s="353" customFormat="1">
      <c r="A105" s="358" t="s">
        <v>1644</v>
      </c>
      <c r="B105" s="354">
        <f>'Sources and Uses Budget'!C105</f>
        <v>98629121</v>
      </c>
      <c r="C105" s="361">
        <f>SUM(C96+C104)</f>
        <v>0</v>
      </c>
      <c r="D105" s="361">
        <f>SUM(D96+D104)</f>
        <v>0</v>
      </c>
      <c r="E105" s="354">
        <f>'Sources and Uses Budget'!S105</f>
        <v>94633212</v>
      </c>
      <c r="F105" s="361">
        <f>F96+F104</f>
        <v>0</v>
      </c>
      <c r="G105" s="361">
        <f>G96+G104</f>
        <v>0</v>
      </c>
      <c r="H105" s="354">
        <f>'Sources and Uses Budget'!T105</f>
        <v>0</v>
      </c>
      <c r="I105" s="361">
        <f>I96+I104</f>
        <v>0</v>
      </c>
      <c r="J105" s="361">
        <f>J96+J104</f>
        <v>0</v>
      </c>
      <c r="K105" s="352"/>
    </row>
    <row r="106" spans="1:11" s="353" customFormat="1">
      <c r="A106" s="366"/>
      <c r="B106" s="367"/>
      <c r="C106" s="367"/>
      <c r="D106" s="367"/>
      <c r="E106" s="354">
        <f>'Sources and Uses Budget'!S106</f>
        <v>0</v>
      </c>
      <c r="F106" s="355"/>
      <c r="G106" s="355"/>
      <c r="H106" s="354">
        <f>'Sources and Uses Budget'!T106</f>
        <v>0</v>
      </c>
      <c r="I106" s="355"/>
      <c r="J106" s="355"/>
      <c r="K106" s="352"/>
    </row>
    <row r="107" spans="1:11" s="353" customFormat="1">
      <c r="A107" s="368"/>
      <c r="B107" s="369"/>
      <c r="C107" s="367"/>
      <c r="D107" s="489" t="s">
        <v>1645</v>
      </c>
      <c r="E107" s="354">
        <f>'Sources and Uses Budget'!S107</f>
        <v>94633212</v>
      </c>
      <c r="F107" s="370">
        <f>F105+F106</f>
        <v>0</v>
      </c>
      <c r="G107" s="370">
        <f>G105+G106</f>
        <v>0</v>
      </c>
      <c r="H107" s="354">
        <f>'Sources and Uses Budget'!T107</f>
        <v>0</v>
      </c>
      <c r="I107" s="370">
        <f>I105+I106</f>
        <v>0</v>
      </c>
      <c r="J107" s="370">
        <f>J105+J106</f>
        <v>0</v>
      </c>
      <c r="K107" s="352"/>
    </row>
    <row r="108" spans="1:11" s="353" customFormat="1">
      <c r="A108" s="368"/>
      <c r="B108" s="371"/>
      <c r="C108" s="371"/>
      <c r="D108" s="371"/>
      <c r="J108" s="372"/>
      <c r="K108" s="352"/>
    </row>
    <row r="109" spans="1:11" s="353" customFormat="1">
      <c r="A109" s="368"/>
      <c r="B109" s="371"/>
      <c r="C109" s="371"/>
      <c r="D109" s="371"/>
      <c r="J109" s="372"/>
      <c r="K109" s="352"/>
    </row>
    <row r="110" spans="1:11" s="353" customFormat="1">
      <c r="A110" s="368"/>
      <c r="B110" s="371"/>
      <c r="C110" s="371"/>
      <c r="D110" s="371"/>
      <c r="J110" s="372"/>
      <c r="K110" s="352"/>
    </row>
    <row r="111" spans="1:11" s="353" customFormat="1" ht="13">
      <c r="A111" s="373"/>
      <c r="B111" s="371"/>
      <c r="C111" s="371"/>
      <c r="D111" s="371"/>
      <c r="J111" s="372"/>
      <c r="K111" s="352"/>
    </row>
    <row r="112" spans="1:11" s="353" customFormat="1" ht="13">
      <c r="A112" s="373"/>
      <c r="B112" s="371"/>
      <c r="C112" s="371"/>
      <c r="D112" s="371"/>
      <c r="J112" s="372"/>
      <c r="K112" s="352"/>
    </row>
    <row r="113" spans="1:11" s="353" customFormat="1" ht="15">
      <c r="A113" s="374"/>
      <c r="B113" s="371"/>
      <c r="C113" s="371"/>
      <c r="D113" s="371"/>
      <c r="J113" s="372"/>
      <c r="K113" s="352"/>
    </row>
    <row r="114" spans="1:11" s="353" customFormat="1" ht="13">
      <c r="A114" s="373"/>
      <c r="J114" s="372"/>
      <c r="K114" s="352"/>
    </row>
    <row r="115" spans="1:11" s="353" customFormat="1" ht="15">
      <c r="A115" s="374"/>
      <c r="J115" s="372"/>
      <c r="K115" s="352"/>
    </row>
    <row r="116" spans="1:11" s="353" customFormat="1" ht="15">
      <c r="A116" s="374"/>
      <c r="J116" s="372"/>
      <c r="K116" s="352"/>
    </row>
    <row r="117" spans="1:11" s="353" customFormat="1">
      <c r="B117" s="371"/>
      <c r="C117" s="371"/>
      <c r="D117" s="371"/>
      <c r="J117" s="372"/>
      <c r="K117" s="352"/>
    </row>
    <row r="118" spans="1:11" s="353" customFormat="1">
      <c r="J118" s="372"/>
      <c r="K118" s="352"/>
    </row>
    <row r="119" spans="1:11" s="353" customFormat="1">
      <c r="J119" s="372"/>
      <c r="K119" s="352"/>
    </row>
    <row r="120" spans="1:11" s="353" customFormat="1">
      <c r="J120" s="372"/>
      <c r="K120" s="352"/>
    </row>
    <row r="121" spans="1:11" s="353" customFormat="1" ht="15">
      <c r="A121" s="374"/>
      <c r="J121" s="372"/>
      <c r="K121" s="352"/>
    </row>
    <row r="122" spans="1:11" s="377" customFormat="1" ht="15.5">
      <c r="A122" s="375"/>
      <c r="B122" s="376"/>
      <c r="C122" s="376"/>
      <c r="D122" s="376"/>
      <c r="E122" s="376"/>
      <c r="F122" s="376"/>
      <c r="G122" s="376"/>
      <c r="J122" s="378"/>
      <c r="K122" s="379"/>
    </row>
    <row r="123" spans="1:11" s="353" customFormat="1">
      <c r="A123" s="380"/>
      <c r="B123" s="381"/>
      <c r="C123" s="381"/>
      <c r="D123" s="381"/>
      <c r="E123" s="381"/>
      <c r="F123" s="381"/>
      <c r="G123" s="381"/>
      <c r="J123" s="372"/>
      <c r="K123" s="352"/>
    </row>
    <row r="124" spans="1:11" s="353" customFormat="1">
      <c r="A124" s="381"/>
      <c r="B124" s="382"/>
      <c r="C124" s="381"/>
      <c r="D124" s="1486"/>
      <c r="E124" s="1487"/>
      <c r="F124" s="1487"/>
      <c r="G124" s="1487"/>
      <c r="H124" s="1487"/>
      <c r="I124" s="1487"/>
      <c r="J124" s="372"/>
      <c r="K124" s="352"/>
    </row>
    <row r="125" spans="1:11" s="353" customFormat="1" ht="12.5">
      <c r="A125" s="383"/>
      <c r="B125" s="382"/>
      <c r="C125" s="383"/>
      <c r="D125" s="1487"/>
      <c r="E125" s="1487"/>
      <c r="F125" s="1487"/>
      <c r="G125" s="1487"/>
      <c r="H125" s="1487"/>
      <c r="I125" s="1487"/>
      <c r="J125" s="372"/>
      <c r="K125" s="352"/>
    </row>
    <row r="126" spans="1:11" s="353" customFormat="1" ht="12.5">
      <c r="A126" s="383"/>
      <c r="B126" s="382"/>
      <c r="C126" s="383"/>
      <c r="D126" s="1487"/>
      <c r="E126" s="1487"/>
      <c r="F126" s="1487"/>
      <c r="G126" s="1487"/>
      <c r="H126" s="1487"/>
      <c r="I126" s="1487"/>
      <c r="J126" s="372"/>
      <c r="K126" s="352"/>
    </row>
    <row r="127" spans="1:11" s="353" customFormat="1" ht="12.5">
      <c r="A127" s="383"/>
      <c r="B127" s="382"/>
      <c r="C127" s="383"/>
      <c r="D127" s="384"/>
      <c r="E127" s="383"/>
      <c r="F127" s="383"/>
      <c r="G127" s="383"/>
      <c r="J127" s="372"/>
      <c r="K127" s="352"/>
    </row>
    <row r="128" spans="1:11" s="353" customFormat="1" ht="12.5">
      <c r="A128" s="383"/>
      <c r="B128" s="382"/>
      <c r="C128" s="383"/>
      <c r="D128" s="384"/>
      <c r="E128" s="383"/>
      <c r="F128" s="383"/>
      <c r="G128" s="383"/>
      <c r="J128" s="372"/>
      <c r="K128" s="352"/>
    </row>
    <row r="129" spans="1:11" s="353" customFormat="1" ht="12.5">
      <c r="A129" s="383"/>
      <c r="B129" s="382"/>
      <c r="C129" s="383"/>
      <c r="D129" s="383"/>
      <c r="E129" s="383"/>
      <c r="F129" s="383"/>
      <c r="G129" s="383"/>
      <c r="J129" s="372"/>
      <c r="K129" s="352"/>
    </row>
    <row r="130" spans="1:11" s="353" customFormat="1" ht="12.5">
      <c r="A130" s="383"/>
      <c r="B130" s="382"/>
      <c r="C130" s="383"/>
      <c r="D130" s="383"/>
      <c r="E130" s="383"/>
      <c r="F130" s="383"/>
      <c r="G130" s="383"/>
      <c r="J130" s="372"/>
      <c r="K130" s="352"/>
    </row>
    <row r="131" spans="1:11" s="353" customFormat="1" ht="12.5">
      <c r="A131" s="383"/>
      <c r="B131" s="385"/>
      <c r="C131" s="383"/>
      <c r="D131" s="383"/>
      <c r="E131" s="383"/>
      <c r="F131" s="383"/>
      <c r="G131" s="383"/>
      <c r="J131" s="372"/>
      <c r="K131" s="352"/>
    </row>
    <row r="132" spans="1:11" s="353" customFormat="1" ht="13">
      <c r="A132" s="386"/>
      <c r="B132" s="387"/>
      <c r="C132" s="383"/>
      <c r="D132" s="388"/>
      <c r="E132" s="383"/>
      <c r="F132" s="383"/>
      <c r="G132" s="383"/>
      <c r="J132" s="372"/>
      <c r="K132" s="352"/>
    </row>
    <row r="133" spans="1:11" s="353" customFormat="1" ht="12.5">
      <c r="A133" s="865"/>
      <c r="B133" s="383"/>
      <c r="C133" s="383"/>
      <c r="D133" s="383"/>
      <c r="E133" s="383"/>
      <c r="F133" s="383"/>
      <c r="G133" s="383"/>
      <c r="J133" s="372"/>
      <c r="K133" s="352"/>
    </row>
    <row r="134" spans="1:11" s="353" customFormat="1" ht="12.5">
      <c r="A134" s="865"/>
      <c r="B134" s="383"/>
      <c r="C134" s="383"/>
      <c r="D134" s="383"/>
      <c r="E134" s="383"/>
      <c r="F134" s="383"/>
      <c r="G134" s="383"/>
      <c r="J134" s="372"/>
      <c r="K134" s="352"/>
    </row>
    <row r="135" spans="1:11" s="353" customFormat="1" ht="12.5">
      <c r="A135" s="389"/>
      <c r="B135" s="383"/>
      <c r="C135" s="383"/>
      <c r="D135" s="383"/>
      <c r="E135" s="383"/>
      <c r="F135" s="383"/>
      <c r="G135" s="383"/>
      <c r="J135" s="372"/>
      <c r="K135" s="352"/>
    </row>
    <row r="136" spans="1:11" s="353" customFormat="1" ht="13">
      <c r="A136" s="390"/>
      <c r="B136" s="383"/>
      <c r="C136" s="383"/>
      <c r="D136" s="383"/>
      <c r="E136" s="383"/>
      <c r="F136" s="383"/>
      <c r="G136" s="383"/>
      <c r="J136" s="372"/>
      <c r="K136" s="352"/>
    </row>
    <row r="137" spans="1:11" ht="12.5">
      <c r="A137" s="865"/>
      <c r="B137" s="383"/>
      <c r="C137" s="383"/>
      <c r="D137" s="383"/>
      <c r="E137" s="383"/>
      <c r="F137" s="383"/>
      <c r="G137" s="383"/>
    </row>
    <row r="138" spans="1:11" ht="12" customHeight="1">
      <c r="A138" s="865"/>
      <c r="B138" s="383"/>
      <c r="C138" s="383"/>
      <c r="D138" s="383"/>
      <c r="E138" s="383"/>
      <c r="F138" s="383"/>
      <c r="G138" s="383"/>
    </row>
    <row r="139" spans="1:11" ht="12" customHeight="1">
      <c r="A139" s="1488"/>
      <c r="B139" s="1489"/>
      <c r="C139" s="1489"/>
      <c r="D139" s="394"/>
      <c r="E139" s="383"/>
      <c r="F139" s="383"/>
      <c r="G139" s="383"/>
    </row>
    <row r="140" spans="1:11" ht="12" customHeight="1">
      <c r="A140" s="1490"/>
      <c r="B140" s="1491"/>
      <c r="C140" s="1491"/>
      <c r="D140" s="394"/>
      <c r="E140" s="383"/>
      <c r="F140" s="383"/>
      <c r="G140" s="383"/>
    </row>
    <row r="141" spans="1:11" ht="12" customHeight="1">
      <c r="A141" s="395"/>
      <c r="B141" s="396"/>
      <c r="C141" s="396"/>
      <c r="D141" s="349"/>
      <c r="E141" s="396"/>
      <c r="F141" s="396"/>
      <c r="G141" s="396"/>
      <c r="H141" s="392"/>
      <c r="I141" s="392"/>
    </row>
    <row r="142" spans="1:11" ht="12" customHeight="1">
      <c r="A142" s="397"/>
      <c r="B142" s="349"/>
      <c r="C142" s="349"/>
      <c r="D142" s="349"/>
      <c r="E142" s="396"/>
      <c r="F142" s="396"/>
      <c r="G142" s="396"/>
      <c r="H142" s="392"/>
      <c r="I142" s="392"/>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96"/>
  <sheetViews>
    <sheetView showGridLines="0" showZeros="0" zoomScaleNormal="100" zoomScaleSheetLayoutView="100" workbookViewId="0">
      <selection activeCell="T18" sqref="T18:X18"/>
    </sheetView>
  </sheetViews>
  <sheetFormatPr defaultColWidth="0" defaultRowHeight="0" customHeight="1" zeroHeight="1"/>
  <cols>
    <col min="1" max="1" width="1.453125" style="519" customWidth="1"/>
    <col min="2" max="2" width="0.81640625" style="519" customWidth="1"/>
    <col min="3" max="18" width="2.453125" style="519" customWidth="1"/>
    <col min="19" max="19" width="4" style="519" customWidth="1"/>
    <col min="20" max="39" width="2.453125" style="519" customWidth="1"/>
    <col min="40" max="40" width="1.453125" style="519" customWidth="1"/>
    <col min="41" max="76" width="2.453125" style="519" hidden="1"/>
    <col min="77" max="256" width="2.453125" style="404" hidden="1"/>
    <col min="257" max="257" width="1.453125" style="404" hidden="1" customWidth="1"/>
    <col min="258" max="258" width="0.81640625" style="404" hidden="1" customWidth="1"/>
    <col min="259" max="274" width="2.453125" style="404" hidden="1" customWidth="1"/>
    <col min="275" max="275" width="4" style="404" hidden="1" customWidth="1"/>
    <col min="276" max="295" width="2.453125" style="404" hidden="1" customWidth="1"/>
    <col min="296" max="296" width="1.453125" style="404" hidden="1" customWidth="1"/>
    <col min="297" max="512" width="2.453125" style="404" hidden="1"/>
    <col min="513" max="513" width="1.453125" style="404" hidden="1" customWidth="1"/>
    <col min="514" max="514" width="0.81640625" style="404" hidden="1" customWidth="1"/>
    <col min="515" max="530" width="2.453125" style="404" hidden="1" customWidth="1"/>
    <col min="531" max="531" width="4" style="404" hidden="1" customWidth="1"/>
    <col min="532" max="551" width="2.453125" style="404" hidden="1" customWidth="1"/>
    <col min="552" max="552" width="1.453125" style="404" hidden="1" customWidth="1"/>
    <col min="553" max="768" width="2.453125" style="404" hidden="1"/>
    <col min="769" max="769" width="1.453125" style="404" hidden="1" customWidth="1"/>
    <col min="770" max="770" width="0.81640625" style="404" hidden="1" customWidth="1"/>
    <col min="771" max="786" width="2.453125" style="404" hidden="1" customWidth="1"/>
    <col min="787" max="787" width="4" style="404" hidden="1" customWidth="1"/>
    <col min="788" max="807" width="2.453125" style="404" hidden="1" customWidth="1"/>
    <col min="808" max="808" width="1.453125" style="404" hidden="1" customWidth="1"/>
    <col min="809" max="1024" width="2.453125" style="404" hidden="1"/>
    <col min="1025" max="1025" width="1.453125" style="404" hidden="1" customWidth="1"/>
    <col min="1026" max="1026" width="0.81640625" style="404" hidden="1" customWidth="1"/>
    <col min="1027" max="1042" width="2.453125" style="404" hidden="1" customWidth="1"/>
    <col min="1043" max="1043" width="4" style="404" hidden="1" customWidth="1"/>
    <col min="1044" max="1063" width="2.453125" style="404" hidden="1" customWidth="1"/>
    <col min="1064" max="1064" width="1.453125" style="404" hidden="1" customWidth="1"/>
    <col min="1065" max="1280" width="2.453125" style="404" hidden="1"/>
    <col min="1281" max="1281" width="1.453125" style="404" hidden="1" customWidth="1"/>
    <col min="1282" max="1282" width="0.81640625" style="404" hidden="1" customWidth="1"/>
    <col min="1283" max="1298" width="2.453125" style="404" hidden="1" customWidth="1"/>
    <col min="1299" max="1299" width="4" style="404" hidden="1" customWidth="1"/>
    <col min="1300" max="1319" width="2.453125" style="404" hidden="1" customWidth="1"/>
    <col min="1320" max="1320" width="1.453125" style="404" hidden="1" customWidth="1"/>
    <col min="1321" max="1536" width="2.453125" style="404" hidden="1"/>
    <col min="1537" max="1537" width="1.453125" style="404" hidden="1" customWidth="1"/>
    <col min="1538" max="1538" width="0.81640625" style="404" hidden="1" customWidth="1"/>
    <col min="1539" max="1554" width="2.453125" style="404" hidden="1" customWidth="1"/>
    <col min="1555" max="1555" width="4" style="404" hidden="1" customWidth="1"/>
    <col min="1556" max="1575" width="2.453125" style="404" hidden="1" customWidth="1"/>
    <col min="1576" max="1576" width="1.453125" style="404" hidden="1" customWidth="1"/>
    <col min="1577" max="1792" width="2.453125" style="404" hidden="1"/>
    <col min="1793" max="1793" width="1.453125" style="404" hidden="1" customWidth="1"/>
    <col min="1794" max="1794" width="0.81640625" style="404" hidden="1" customWidth="1"/>
    <col min="1795" max="1810" width="2.453125" style="404" hidden="1" customWidth="1"/>
    <col min="1811" max="1811" width="4" style="404" hidden="1" customWidth="1"/>
    <col min="1812" max="1831" width="2.453125" style="404" hidden="1" customWidth="1"/>
    <col min="1832" max="1832" width="1.453125" style="404" hidden="1" customWidth="1"/>
    <col min="1833" max="2048" width="2.453125" style="404" hidden="1"/>
    <col min="2049" max="2049" width="1.453125" style="404" hidden="1" customWidth="1"/>
    <col min="2050" max="2050" width="0.81640625" style="404" hidden="1" customWidth="1"/>
    <col min="2051" max="2066" width="2.453125" style="404" hidden="1" customWidth="1"/>
    <col min="2067" max="2067" width="4" style="404" hidden="1" customWidth="1"/>
    <col min="2068" max="2087" width="2.453125" style="404" hidden="1" customWidth="1"/>
    <col min="2088" max="2088" width="1.453125" style="404" hidden="1" customWidth="1"/>
    <col min="2089" max="2304" width="2.453125" style="404" hidden="1"/>
    <col min="2305" max="2305" width="1.453125" style="404" hidden="1" customWidth="1"/>
    <col min="2306" max="2306" width="0.81640625" style="404" hidden="1" customWidth="1"/>
    <col min="2307" max="2322" width="2.453125" style="404" hidden="1" customWidth="1"/>
    <col min="2323" max="2323" width="4" style="404" hidden="1" customWidth="1"/>
    <col min="2324" max="2343" width="2.453125" style="404" hidden="1" customWidth="1"/>
    <col min="2344" max="2344" width="1.453125" style="404" hidden="1" customWidth="1"/>
    <col min="2345" max="2560" width="2.453125" style="404" hidden="1"/>
    <col min="2561" max="2561" width="1.453125" style="404" hidden="1" customWidth="1"/>
    <col min="2562" max="2562" width="0.81640625" style="404" hidden="1" customWidth="1"/>
    <col min="2563" max="2578" width="2.453125" style="404" hidden="1" customWidth="1"/>
    <col min="2579" max="2579" width="4" style="404" hidden="1" customWidth="1"/>
    <col min="2580" max="2599" width="2.453125" style="404" hidden="1" customWidth="1"/>
    <col min="2600" max="2600" width="1.453125" style="404" hidden="1" customWidth="1"/>
    <col min="2601" max="2816" width="2.453125" style="404" hidden="1"/>
    <col min="2817" max="2817" width="1.453125" style="404" hidden="1" customWidth="1"/>
    <col min="2818" max="2818" width="0.81640625" style="404" hidden="1" customWidth="1"/>
    <col min="2819" max="2834" width="2.453125" style="404" hidden="1" customWidth="1"/>
    <col min="2835" max="2835" width="4" style="404" hidden="1" customWidth="1"/>
    <col min="2836" max="2855" width="2.453125" style="404" hidden="1" customWidth="1"/>
    <col min="2856" max="2856" width="1.453125" style="404" hidden="1" customWidth="1"/>
    <col min="2857" max="3072" width="2.453125" style="404" hidden="1"/>
    <col min="3073" max="3073" width="1.453125" style="404" hidden="1" customWidth="1"/>
    <col min="3074" max="3074" width="0.81640625" style="404" hidden="1" customWidth="1"/>
    <col min="3075" max="3090" width="2.453125" style="404" hidden="1" customWidth="1"/>
    <col min="3091" max="3091" width="4" style="404" hidden="1" customWidth="1"/>
    <col min="3092" max="3111" width="2.453125" style="404" hidden="1" customWidth="1"/>
    <col min="3112" max="3112" width="1.453125" style="404" hidden="1" customWidth="1"/>
    <col min="3113" max="3328" width="2.453125" style="404" hidden="1"/>
    <col min="3329" max="3329" width="1.453125" style="404" hidden="1" customWidth="1"/>
    <col min="3330" max="3330" width="0.81640625" style="404" hidden="1" customWidth="1"/>
    <col min="3331" max="3346" width="2.453125" style="404" hidden="1" customWidth="1"/>
    <col min="3347" max="3347" width="4" style="404" hidden="1" customWidth="1"/>
    <col min="3348" max="3367" width="2.453125" style="404" hidden="1" customWidth="1"/>
    <col min="3368" max="3368" width="1.453125" style="404" hidden="1" customWidth="1"/>
    <col min="3369" max="3584" width="2.453125" style="404" hidden="1"/>
    <col min="3585" max="3585" width="1.453125" style="404" hidden="1" customWidth="1"/>
    <col min="3586" max="3586" width="0.81640625" style="404" hidden="1" customWidth="1"/>
    <col min="3587" max="3602" width="2.453125" style="404" hidden="1" customWidth="1"/>
    <col min="3603" max="3603" width="4" style="404" hidden="1" customWidth="1"/>
    <col min="3604" max="3623" width="2.453125" style="404" hidden="1" customWidth="1"/>
    <col min="3624" max="3624" width="1.453125" style="404" hidden="1" customWidth="1"/>
    <col min="3625" max="3840" width="2.453125" style="404" hidden="1"/>
    <col min="3841" max="3841" width="1.453125" style="404" hidden="1" customWidth="1"/>
    <col min="3842" max="3842" width="0.81640625" style="404" hidden="1" customWidth="1"/>
    <col min="3843" max="3858" width="2.453125" style="404" hidden="1" customWidth="1"/>
    <col min="3859" max="3859" width="4" style="404" hidden="1" customWidth="1"/>
    <col min="3860" max="3879" width="2.453125" style="404" hidden="1" customWidth="1"/>
    <col min="3880" max="3880" width="1.453125" style="404" hidden="1" customWidth="1"/>
    <col min="3881" max="4096" width="2.453125" style="404" hidden="1"/>
    <col min="4097" max="4097" width="1.453125" style="404" hidden="1" customWidth="1"/>
    <col min="4098" max="4098" width="0.81640625" style="404" hidden="1" customWidth="1"/>
    <col min="4099" max="4114" width="2.453125" style="404" hidden="1" customWidth="1"/>
    <col min="4115" max="4115" width="4" style="404" hidden="1" customWidth="1"/>
    <col min="4116" max="4135" width="2.453125" style="404" hidden="1" customWidth="1"/>
    <col min="4136" max="4136" width="1.453125" style="404" hidden="1" customWidth="1"/>
    <col min="4137" max="4352" width="2.453125" style="404" hidden="1"/>
    <col min="4353" max="4353" width="1.453125" style="404" hidden="1" customWidth="1"/>
    <col min="4354" max="4354" width="0.81640625" style="404" hidden="1" customWidth="1"/>
    <col min="4355" max="4370" width="2.453125" style="404" hidden="1" customWidth="1"/>
    <col min="4371" max="4371" width="4" style="404" hidden="1" customWidth="1"/>
    <col min="4372" max="4391" width="2.453125" style="404" hidden="1" customWidth="1"/>
    <col min="4392" max="4392" width="1.453125" style="404" hidden="1" customWidth="1"/>
    <col min="4393" max="4608" width="2.453125" style="404" hidden="1"/>
    <col min="4609" max="4609" width="1.453125" style="404" hidden="1" customWidth="1"/>
    <col min="4610" max="4610" width="0.81640625" style="404" hidden="1" customWidth="1"/>
    <col min="4611" max="4626" width="2.453125" style="404" hidden="1" customWidth="1"/>
    <col min="4627" max="4627" width="4" style="404" hidden="1" customWidth="1"/>
    <col min="4628" max="4647" width="2.453125" style="404" hidden="1" customWidth="1"/>
    <col min="4648" max="4648" width="1.453125" style="404" hidden="1" customWidth="1"/>
    <col min="4649" max="4864" width="2.453125" style="404" hidden="1"/>
    <col min="4865" max="4865" width="1.453125" style="404" hidden="1" customWidth="1"/>
    <col min="4866" max="4866" width="0.81640625" style="404" hidden="1" customWidth="1"/>
    <col min="4867" max="4882" width="2.453125" style="404" hidden="1" customWidth="1"/>
    <col min="4883" max="4883" width="4" style="404" hidden="1" customWidth="1"/>
    <col min="4884" max="4903" width="2.453125" style="404" hidden="1" customWidth="1"/>
    <col min="4904" max="4904" width="1.453125" style="404" hidden="1" customWidth="1"/>
    <col min="4905" max="5120" width="2.453125" style="404" hidden="1"/>
    <col min="5121" max="5121" width="1.453125" style="404" hidden="1" customWidth="1"/>
    <col min="5122" max="5122" width="0.81640625" style="404" hidden="1" customWidth="1"/>
    <col min="5123" max="5138" width="2.453125" style="404" hidden="1" customWidth="1"/>
    <col min="5139" max="5139" width="4" style="404" hidden="1" customWidth="1"/>
    <col min="5140" max="5159" width="2.453125" style="404" hidden="1" customWidth="1"/>
    <col min="5160" max="5160" width="1.453125" style="404" hidden="1" customWidth="1"/>
    <col min="5161" max="5376" width="2.453125" style="404" hidden="1"/>
    <col min="5377" max="5377" width="1.453125" style="404" hidden="1" customWidth="1"/>
    <col min="5378" max="5378" width="0.81640625" style="404" hidden="1" customWidth="1"/>
    <col min="5379" max="5394" width="2.453125" style="404" hidden="1" customWidth="1"/>
    <col min="5395" max="5395" width="4" style="404" hidden="1" customWidth="1"/>
    <col min="5396" max="5415" width="2.453125" style="404" hidden="1" customWidth="1"/>
    <col min="5416" max="5416" width="1.453125" style="404" hidden="1" customWidth="1"/>
    <col min="5417" max="5632" width="2.453125" style="404" hidden="1"/>
    <col min="5633" max="5633" width="1.453125" style="404" hidden="1" customWidth="1"/>
    <col min="5634" max="5634" width="0.81640625" style="404" hidden="1" customWidth="1"/>
    <col min="5635" max="5650" width="2.453125" style="404" hidden="1" customWidth="1"/>
    <col min="5651" max="5651" width="4" style="404" hidden="1" customWidth="1"/>
    <col min="5652" max="5671" width="2.453125" style="404" hidden="1" customWidth="1"/>
    <col min="5672" max="5672" width="1.453125" style="404" hidden="1" customWidth="1"/>
    <col min="5673" max="5888" width="2.453125" style="404" hidden="1"/>
    <col min="5889" max="5889" width="1.453125" style="404" hidden="1" customWidth="1"/>
    <col min="5890" max="5890" width="0.81640625" style="404" hidden="1" customWidth="1"/>
    <col min="5891" max="5906" width="2.453125" style="404" hidden="1" customWidth="1"/>
    <col min="5907" max="5907" width="4" style="404" hidden="1" customWidth="1"/>
    <col min="5908" max="5927" width="2.453125" style="404" hidden="1" customWidth="1"/>
    <col min="5928" max="5928" width="1.453125" style="404" hidden="1" customWidth="1"/>
    <col min="5929" max="6144" width="2.453125" style="404" hidden="1"/>
    <col min="6145" max="6145" width="1.453125" style="404" hidden="1" customWidth="1"/>
    <col min="6146" max="6146" width="0.81640625" style="404" hidden="1" customWidth="1"/>
    <col min="6147" max="6162" width="2.453125" style="404" hidden="1" customWidth="1"/>
    <col min="6163" max="6163" width="4" style="404" hidden="1" customWidth="1"/>
    <col min="6164" max="6183" width="2.453125" style="404" hidden="1" customWidth="1"/>
    <col min="6184" max="6184" width="1.453125" style="404" hidden="1" customWidth="1"/>
    <col min="6185" max="6400" width="2.453125" style="404" hidden="1"/>
    <col min="6401" max="6401" width="1.453125" style="404" hidden="1" customWidth="1"/>
    <col min="6402" max="6402" width="0.81640625" style="404" hidden="1" customWidth="1"/>
    <col min="6403" max="6418" width="2.453125" style="404" hidden="1" customWidth="1"/>
    <col min="6419" max="6419" width="4" style="404" hidden="1" customWidth="1"/>
    <col min="6420" max="6439" width="2.453125" style="404" hidden="1" customWidth="1"/>
    <col min="6440" max="6440" width="1.453125" style="404" hidden="1" customWidth="1"/>
    <col min="6441" max="6656" width="2.453125" style="404" hidden="1"/>
    <col min="6657" max="6657" width="1.453125" style="404" hidden="1" customWidth="1"/>
    <col min="6658" max="6658" width="0.81640625" style="404" hidden="1" customWidth="1"/>
    <col min="6659" max="6674" width="2.453125" style="404" hidden="1" customWidth="1"/>
    <col min="6675" max="6675" width="4" style="404" hidden="1" customWidth="1"/>
    <col min="6676" max="6695" width="2.453125" style="404" hidden="1" customWidth="1"/>
    <col min="6696" max="6696" width="1.453125" style="404" hidden="1" customWidth="1"/>
    <col min="6697" max="6912" width="2.453125" style="404" hidden="1"/>
    <col min="6913" max="6913" width="1.453125" style="404" hidden="1" customWidth="1"/>
    <col min="6914" max="6914" width="0.81640625" style="404" hidden="1" customWidth="1"/>
    <col min="6915" max="6930" width="2.453125" style="404" hidden="1" customWidth="1"/>
    <col min="6931" max="6931" width="4" style="404" hidden="1" customWidth="1"/>
    <col min="6932" max="6951" width="2.453125" style="404" hidden="1" customWidth="1"/>
    <col min="6952" max="6952" width="1.453125" style="404" hidden="1" customWidth="1"/>
    <col min="6953" max="7168" width="2.453125" style="404" hidden="1"/>
    <col min="7169" max="7169" width="1.453125" style="404" hidden="1" customWidth="1"/>
    <col min="7170" max="7170" width="0.81640625" style="404" hidden="1" customWidth="1"/>
    <col min="7171" max="7186" width="2.453125" style="404" hidden="1" customWidth="1"/>
    <col min="7187" max="7187" width="4" style="404" hidden="1" customWidth="1"/>
    <col min="7188" max="7207" width="2.453125" style="404" hidden="1" customWidth="1"/>
    <col min="7208" max="7208" width="1.453125" style="404" hidden="1" customWidth="1"/>
    <col min="7209" max="7424" width="2.453125" style="404" hidden="1"/>
    <col min="7425" max="7425" width="1.453125" style="404" hidden="1" customWidth="1"/>
    <col min="7426" max="7426" width="0.81640625" style="404" hidden="1" customWidth="1"/>
    <col min="7427" max="7442" width="2.453125" style="404" hidden="1" customWidth="1"/>
    <col min="7443" max="7443" width="4" style="404" hidden="1" customWidth="1"/>
    <col min="7444" max="7463" width="2.453125" style="404" hidden="1" customWidth="1"/>
    <col min="7464" max="7464" width="1.453125" style="404" hidden="1" customWidth="1"/>
    <col min="7465" max="7680" width="2.453125" style="404" hidden="1"/>
    <col min="7681" max="7681" width="1.453125" style="404" hidden="1" customWidth="1"/>
    <col min="7682" max="7682" width="0.81640625" style="404" hidden="1" customWidth="1"/>
    <col min="7683" max="7698" width="2.453125" style="404" hidden="1" customWidth="1"/>
    <col min="7699" max="7699" width="4" style="404" hidden="1" customWidth="1"/>
    <col min="7700" max="7719" width="2.453125" style="404" hidden="1" customWidth="1"/>
    <col min="7720" max="7720" width="1.453125" style="404" hidden="1" customWidth="1"/>
    <col min="7721" max="7936" width="2.453125" style="404" hidden="1"/>
    <col min="7937" max="7937" width="1.453125" style="404" hidden="1" customWidth="1"/>
    <col min="7938" max="7938" width="0.81640625" style="404" hidden="1" customWidth="1"/>
    <col min="7939" max="7954" width="2.453125" style="404" hidden="1" customWidth="1"/>
    <col min="7955" max="7955" width="4" style="404" hidden="1" customWidth="1"/>
    <col min="7956" max="7975" width="2.453125" style="404" hidden="1" customWidth="1"/>
    <col min="7976" max="7976" width="1.453125" style="404" hidden="1" customWidth="1"/>
    <col min="7977" max="8192" width="2.453125" style="404" hidden="1"/>
    <col min="8193" max="8193" width="1.453125" style="404" hidden="1" customWidth="1"/>
    <col min="8194" max="8194" width="0.81640625" style="404" hidden="1" customWidth="1"/>
    <col min="8195" max="8210" width="2.453125" style="404" hidden="1" customWidth="1"/>
    <col min="8211" max="8211" width="4" style="404" hidden="1" customWidth="1"/>
    <col min="8212" max="8231" width="2.453125" style="404" hidden="1" customWidth="1"/>
    <col min="8232" max="8232" width="1.453125" style="404" hidden="1" customWidth="1"/>
    <col min="8233" max="8448" width="2.453125" style="404" hidden="1"/>
    <col min="8449" max="8449" width="1.453125" style="404" hidden="1" customWidth="1"/>
    <col min="8450" max="8450" width="0.81640625" style="404" hidden="1" customWidth="1"/>
    <col min="8451" max="8466" width="2.453125" style="404" hidden="1" customWidth="1"/>
    <col min="8467" max="8467" width="4" style="404" hidden="1" customWidth="1"/>
    <col min="8468" max="8487" width="2.453125" style="404" hidden="1" customWidth="1"/>
    <col min="8488" max="8488" width="1.453125" style="404" hidden="1" customWidth="1"/>
    <col min="8489" max="8704" width="2.453125" style="404" hidden="1"/>
    <col min="8705" max="8705" width="1.453125" style="404" hidden="1" customWidth="1"/>
    <col min="8706" max="8706" width="0.81640625" style="404" hidden="1" customWidth="1"/>
    <col min="8707" max="8722" width="2.453125" style="404" hidden="1" customWidth="1"/>
    <col min="8723" max="8723" width="4" style="404" hidden="1" customWidth="1"/>
    <col min="8724" max="8743" width="2.453125" style="404" hidden="1" customWidth="1"/>
    <col min="8744" max="8744" width="1.453125" style="404" hidden="1" customWidth="1"/>
    <col min="8745" max="8960" width="2.453125" style="404" hidden="1"/>
    <col min="8961" max="8961" width="1.453125" style="404" hidden="1" customWidth="1"/>
    <col min="8962" max="8962" width="0.81640625" style="404" hidden="1" customWidth="1"/>
    <col min="8963" max="8978" width="2.453125" style="404" hidden="1" customWidth="1"/>
    <col min="8979" max="8979" width="4" style="404" hidden="1" customWidth="1"/>
    <col min="8980" max="8999" width="2.453125" style="404" hidden="1" customWidth="1"/>
    <col min="9000" max="9000" width="1.453125" style="404" hidden="1" customWidth="1"/>
    <col min="9001" max="9216" width="2.453125" style="404" hidden="1"/>
    <col min="9217" max="9217" width="1.453125" style="404" hidden="1" customWidth="1"/>
    <col min="9218" max="9218" width="0.81640625" style="404" hidden="1" customWidth="1"/>
    <col min="9219" max="9234" width="2.453125" style="404" hidden="1" customWidth="1"/>
    <col min="9235" max="9235" width="4" style="404" hidden="1" customWidth="1"/>
    <col min="9236" max="9255" width="2.453125" style="404" hidden="1" customWidth="1"/>
    <col min="9256" max="9256" width="1.453125" style="404" hidden="1" customWidth="1"/>
    <col min="9257" max="9472" width="2.453125" style="404" hidden="1"/>
    <col min="9473" max="9473" width="1.453125" style="404" hidden="1" customWidth="1"/>
    <col min="9474" max="9474" width="0.81640625" style="404" hidden="1" customWidth="1"/>
    <col min="9475" max="9490" width="2.453125" style="404" hidden="1" customWidth="1"/>
    <col min="9491" max="9491" width="4" style="404" hidden="1" customWidth="1"/>
    <col min="9492" max="9511" width="2.453125" style="404" hidden="1" customWidth="1"/>
    <col min="9512" max="9512" width="1.453125" style="404" hidden="1" customWidth="1"/>
    <col min="9513" max="9728" width="2.453125" style="404" hidden="1"/>
    <col min="9729" max="9729" width="1.453125" style="404" hidden="1" customWidth="1"/>
    <col min="9730" max="9730" width="0.81640625" style="404" hidden="1" customWidth="1"/>
    <col min="9731" max="9746" width="2.453125" style="404" hidden="1" customWidth="1"/>
    <col min="9747" max="9747" width="4" style="404" hidden="1" customWidth="1"/>
    <col min="9748" max="9767" width="2.453125" style="404" hidden="1" customWidth="1"/>
    <col min="9768" max="9768" width="1.453125" style="404" hidden="1" customWidth="1"/>
    <col min="9769" max="9984" width="2.453125" style="404" hidden="1"/>
    <col min="9985" max="9985" width="1.453125" style="404" hidden="1" customWidth="1"/>
    <col min="9986" max="9986" width="0.81640625" style="404" hidden="1" customWidth="1"/>
    <col min="9987" max="10002" width="2.453125" style="404" hidden="1" customWidth="1"/>
    <col min="10003" max="10003" width="4" style="404" hidden="1" customWidth="1"/>
    <col min="10004" max="10023" width="2.453125" style="404" hidden="1" customWidth="1"/>
    <col min="10024" max="10024" width="1.453125" style="404" hidden="1" customWidth="1"/>
    <col min="10025" max="10240" width="2.453125" style="404" hidden="1"/>
    <col min="10241" max="10241" width="1.453125" style="404" hidden="1" customWidth="1"/>
    <col min="10242" max="10242" width="0.81640625" style="404" hidden="1" customWidth="1"/>
    <col min="10243" max="10258" width="2.453125" style="404" hidden="1" customWidth="1"/>
    <col min="10259" max="10259" width="4" style="404" hidden="1" customWidth="1"/>
    <col min="10260" max="10279" width="2.453125" style="404" hidden="1" customWidth="1"/>
    <col min="10280" max="10280" width="1.453125" style="404" hidden="1" customWidth="1"/>
    <col min="10281" max="10496" width="2.453125" style="404" hidden="1"/>
    <col min="10497" max="10497" width="1.453125" style="404" hidden="1" customWidth="1"/>
    <col min="10498" max="10498" width="0.81640625" style="404" hidden="1" customWidth="1"/>
    <col min="10499" max="10514" width="2.453125" style="404" hidden="1" customWidth="1"/>
    <col min="10515" max="10515" width="4" style="404" hidden="1" customWidth="1"/>
    <col min="10516" max="10535" width="2.453125" style="404" hidden="1" customWidth="1"/>
    <col min="10536" max="10536" width="1.453125" style="404" hidden="1" customWidth="1"/>
    <col min="10537" max="10752" width="2.453125" style="404" hidden="1"/>
    <col min="10753" max="10753" width="1.453125" style="404" hidden="1" customWidth="1"/>
    <col min="10754" max="10754" width="0.81640625" style="404" hidden="1" customWidth="1"/>
    <col min="10755" max="10770" width="2.453125" style="404" hidden="1" customWidth="1"/>
    <col min="10771" max="10771" width="4" style="404" hidden="1" customWidth="1"/>
    <col min="10772" max="10791" width="2.453125" style="404" hidden="1" customWidth="1"/>
    <col min="10792" max="10792" width="1.453125" style="404" hidden="1" customWidth="1"/>
    <col min="10793" max="11008" width="2.453125" style="404" hidden="1"/>
    <col min="11009" max="11009" width="1.453125" style="404" hidden="1" customWidth="1"/>
    <col min="11010" max="11010" width="0.81640625" style="404" hidden="1" customWidth="1"/>
    <col min="11011" max="11026" width="2.453125" style="404" hidden="1" customWidth="1"/>
    <col min="11027" max="11027" width="4" style="404" hidden="1" customWidth="1"/>
    <col min="11028" max="11047" width="2.453125" style="404" hidden="1" customWidth="1"/>
    <col min="11048" max="11048" width="1.453125" style="404" hidden="1" customWidth="1"/>
    <col min="11049" max="11264" width="2.453125" style="404" hidden="1"/>
    <col min="11265" max="11265" width="1.453125" style="404" hidden="1" customWidth="1"/>
    <col min="11266" max="11266" width="0.81640625" style="404" hidden="1" customWidth="1"/>
    <col min="11267" max="11282" width="2.453125" style="404" hidden="1" customWidth="1"/>
    <col min="11283" max="11283" width="4" style="404" hidden="1" customWidth="1"/>
    <col min="11284" max="11303" width="2.453125" style="404" hidden="1" customWidth="1"/>
    <col min="11304" max="11304" width="1.453125" style="404" hidden="1" customWidth="1"/>
    <col min="11305" max="11520" width="2.453125" style="404" hidden="1"/>
    <col min="11521" max="11521" width="1.453125" style="404" hidden="1" customWidth="1"/>
    <col min="11522" max="11522" width="0.81640625" style="404" hidden="1" customWidth="1"/>
    <col min="11523" max="11538" width="2.453125" style="404" hidden="1" customWidth="1"/>
    <col min="11539" max="11539" width="4" style="404" hidden="1" customWidth="1"/>
    <col min="11540" max="11559" width="2.453125" style="404" hidden="1" customWidth="1"/>
    <col min="11560" max="11560" width="1.453125" style="404" hidden="1" customWidth="1"/>
    <col min="11561" max="11776" width="2.453125" style="404" hidden="1"/>
    <col min="11777" max="11777" width="1.453125" style="404" hidden="1" customWidth="1"/>
    <col min="11778" max="11778" width="0.81640625" style="404" hidden="1" customWidth="1"/>
    <col min="11779" max="11794" width="2.453125" style="404" hidden="1" customWidth="1"/>
    <col min="11795" max="11795" width="4" style="404" hidden="1" customWidth="1"/>
    <col min="11796" max="11815" width="2.453125" style="404" hidden="1" customWidth="1"/>
    <col min="11816" max="11816" width="1.453125" style="404" hidden="1" customWidth="1"/>
    <col min="11817" max="12032" width="2.453125" style="404" hidden="1"/>
    <col min="12033" max="12033" width="1.453125" style="404" hidden="1" customWidth="1"/>
    <col min="12034" max="12034" width="0.81640625" style="404" hidden="1" customWidth="1"/>
    <col min="12035" max="12050" width="2.453125" style="404" hidden="1" customWidth="1"/>
    <col min="12051" max="12051" width="4" style="404" hidden="1" customWidth="1"/>
    <col min="12052" max="12071" width="2.453125" style="404" hidden="1" customWidth="1"/>
    <col min="12072" max="12072" width="1.453125" style="404" hidden="1" customWidth="1"/>
    <col min="12073" max="12288" width="2.453125" style="404" hidden="1"/>
    <col min="12289" max="12289" width="1.453125" style="404" hidden="1" customWidth="1"/>
    <col min="12290" max="12290" width="0.81640625" style="404" hidden="1" customWidth="1"/>
    <col min="12291" max="12306" width="2.453125" style="404" hidden="1" customWidth="1"/>
    <col min="12307" max="12307" width="4" style="404" hidden="1" customWidth="1"/>
    <col min="12308" max="12327" width="2.453125" style="404" hidden="1" customWidth="1"/>
    <col min="12328" max="12328" width="1.453125" style="404" hidden="1" customWidth="1"/>
    <col min="12329" max="12544" width="2.453125" style="404" hidden="1"/>
    <col min="12545" max="12545" width="1.453125" style="404" hidden="1" customWidth="1"/>
    <col min="12546" max="12546" width="0.81640625" style="404" hidden="1" customWidth="1"/>
    <col min="12547" max="12562" width="2.453125" style="404" hidden="1" customWidth="1"/>
    <col min="12563" max="12563" width="4" style="404" hidden="1" customWidth="1"/>
    <col min="12564" max="12583" width="2.453125" style="404" hidden="1" customWidth="1"/>
    <col min="12584" max="12584" width="1.453125" style="404" hidden="1" customWidth="1"/>
    <col min="12585" max="12800" width="2.453125" style="404" hidden="1"/>
    <col min="12801" max="12801" width="1.453125" style="404" hidden="1" customWidth="1"/>
    <col min="12802" max="12802" width="0.81640625" style="404" hidden="1" customWidth="1"/>
    <col min="12803" max="12818" width="2.453125" style="404" hidden="1" customWidth="1"/>
    <col min="12819" max="12819" width="4" style="404" hidden="1" customWidth="1"/>
    <col min="12820" max="12839" width="2.453125" style="404" hidden="1" customWidth="1"/>
    <col min="12840" max="12840" width="1.453125" style="404" hidden="1" customWidth="1"/>
    <col min="12841" max="13056" width="2.453125" style="404" hidden="1"/>
    <col min="13057" max="13057" width="1.453125" style="404" hidden="1" customWidth="1"/>
    <col min="13058" max="13058" width="0.81640625" style="404" hidden="1" customWidth="1"/>
    <col min="13059" max="13074" width="2.453125" style="404" hidden="1" customWidth="1"/>
    <col min="13075" max="13075" width="4" style="404" hidden="1" customWidth="1"/>
    <col min="13076" max="13095" width="2.453125" style="404" hidden="1" customWidth="1"/>
    <col min="13096" max="13096" width="1.453125" style="404" hidden="1" customWidth="1"/>
    <col min="13097" max="13312" width="2.453125" style="404" hidden="1"/>
    <col min="13313" max="13313" width="1.453125" style="404" hidden="1" customWidth="1"/>
    <col min="13314" max="13314" width="0.81640625" style="404" hidden="1" customWidth="1"/>
    <col min="13315" max="13330" width="2.453125" style="404" hidden="1" customWidth="1"/>
    <col min="13331" max="13331" width="4" style="404" hidden="1" customWidth="1"/>
    <col min="13332" max="13351" width="2.453125" style="404" hidden="1" customWidth="1"/>
    <col min="13352" max="13352" width="1.453125" style="404" hidden="1" customWidth="1"/>
    <col min="13353" max="13568" width="2.453125" style="404" hidden="1"/>
    <col min="13569" max="13569" width="1.453125" style="404" hidden="1" customWidth="1"/>
    <col min="13570" max="13570" width="0.81640625" style="404" hidden="1" customWidth="1"/>
    <col min="13571" max="13586" width="2.453125" style="404" hidden="1" customWidth="1"/>
    <col min="13587" max="13587" width="4" style="404" hidden="1" customWidth="1"/>
    <col min="13588" max="13607" width="2.453125" style="404" hidden="1" customWidth="1"/>
    <col min="13608" max="13608" width="1.453125" style="404" hidden="1" customWidth="1"/>
    <col min="13609" max="13824" width="2.453125" style="404" hidden="1"/>
    <col min="13825" max="13825" width="1.453125" style="404" hidden="1" customWidth="1"/>
    <col min="13826" max="13826" width="0.81640625" style="404" hidden="1" customWidth="1"/>
    <col min="13827" max="13842" width="2.453125" style="404" hidden="1" customWidth="1"/>
    <col min="13843" max="13843" width="4" style="404" hidden="1" customWidth="1"/>
    <col min="13844" max="13863" width="2.453125" style="404" hidden="1" customWidth="1"/>
    <col min="13864" max="13864" width="1.453125" style="404" hidden="1" customWidth="1"/>
    <col min="13865" max="14080" width="2.453125" style="404" hidden="1"/>
    <col min="14081" max="14081" width="1.453125" style="404" hidden="1" customWidth="1"/>
    <col min="14082" max="14082" width="0.81640625" style="404" hidden="1" customWidth="1"/>
    <col min="14083" max="14098" width="2.453125" style="404" hidden="1" customWidth="1"/>
    <col min="14099" max="14099" width="4" style="404" hidden="1" customWidth="1"/>
    <col min="14100" max="14119" width="2.453125" style="404" hidden="1" customWidth="1"/>
    <col min="14120" max="14120" width="1.453125" style="404" hidden="1" customWidth="1"/>
    <col min="14121" max="14336" width="2.453125" style="404" hidden="1"/>
    <col min="14337" max="14337" width="1.453125" style="404" hidden="1" customWidth="1"/>
    <col min="14338" max="14338" width="0.81640625" style="404" hidden="1" customWidth="1"/>
    <col min="14339" max="14354" width="2.453125" style="404" hidden="1" customWidth="1"/>
    <col min="14355" max="14355" width="4" style="404" hidden="1" customWidth="1"/>
    <col min="14356" max="14375" width="2.453125" style="404" hidden="1" customWidth="1"/>
    <col min="14376" max="14376" width="1.453125" style="404" hidden="1" customWidth="1"/>
    <col min="14377" max="14592" width="2.453125" style="404" hidden="1"/>
    <col min="14593" max="14593" width="1.453125" style="404" hidden="1" customWidth="1"/>
    <col min="14594" max="14594" width="0.81640625" style="404" hidden="1" customWidth="1"/>
    <col min="14595" max="14610" width="2.453125" style="404" hidden="1" customWidth="1"/>
    <col min="14611" max="14611" width="4" style="404" hidden="1" customWidth="1"/>
    <col min="14612" max="14631" width="2.453125" style="404" hidden="1" customWidth="1"/>
    <col min="14632" max="14632" width="1.453125" style="404" hidden="1" customWidth="1"/>
    <col min="14633" max="14848" width="2.453125" style="404" hidden="1"/>
    <col min="14849" max="14849" width="1.453125" style="404" hidden="1" customWidth="1"/>
    <col min="14850" max="14850" width="0.81640625" style="404" hidden="1" customWidth="1"/>
    <col min="14851" max="14866" width="2.453125" style="404" hidden="1" customWidth="1"/>
    <col min="14867" max="14867" width="4" style="404" hidden="1" customWidth="1"/>
    <col min="14868" max="14887" width="2.453125" style="404" hidden="1" customWidth="1"/>
    <col min="14888" max="14888" width="1.453125" style="404" hidden="1" customWidth="1"/>
    <col min="14889" max="15104" width="2.453125" style="404" hidden="1"/>
    <col min="15105" max="15105" width="1.453125" style="404" hidden="1" customWidth="1"/>
    <col min="15106" max="15106" width="0.81640625" style="404" hidden="1" customWidth="1"/>
    <col min="15107" max="15122" width="2.453125" style="404" hidden="1" customWidth="1"/>
    <col min="15123" max="15123" width="4" style="404" hidden="1" customWidth="1"/>
    <col min="15124" max="15143" width="2.453125" style="404" hidden="1" customWidth="1"/>
    <col min="15144" max="15144" width="1.453125" style="404" hidden="1" customWidth="1"/>
    <col min="15145" max="15360" width="2.453125" style="404" hidden="1"/>
    <col min="15361" max="15361" width="1.453125" style="404" hidden="1" customWidth="1"/>
    <col min="15362" max="15362" width="0.81640625" style="404" hidden="1" customWidth="1"/>
    <col min="15363" max="15378" width="2.453125" style="404" hidden="1" customWidth="1"/>
    <col min="15379" max="15379" width="4" style="404" hidden="1" customWidth="1"/>
    <col min="15380" max="15399" width="2.453125" style="404" hidden="1" customWidth="1"/>
    <col min="15400" max="15400" width="1.453125" style="404" hidden="1" customWidth="1"/>
    <col min="15401" max="15616" width="2.453125" style="404" hidden="1"/>
    <col min="15617" max="15617" width="1.453125" style="404" hidden="1" customWidth="1"/>
    <col min="15618" max="15618" width="0.81640625" style="404" hidden="1" customWidth="1"/>
    <col min="15619" max="15634" width="2.453125" style="404" hidden="1" customWidth="1"/>
    <col min="15635" max="15635" width="4" style="404" hidden="1" customWidth="1"/>
    <col min="15636" max="15655" width="2.453125" style="404" hidden="1" customWidth="1"/>
    <col min="15656" max="15656" width="1.453125" style="404" hidden="1" customWidth="1"/>
    <col min="15657" max="15872" width="2.453125" style="404" hidden="1"/>
    <col min="15873" max="15873" width="1.453125" style="404" hidden="1" customWidth="1"/>
    <col min="15874" max="15874" width="0.81640625" style="404" hidden="1" customWidth="1"/>
    <col min="15875" max="15890" width="2.453125" style="404" hidden="1" customWidth="1"/>
    <col min="15891" max="15891" width="4" style="404" hidden="1" customWidth="1"/>
    <col min="15892" max="15911" width="2.453125" style="404" hidden="1" customWidth="1"/>
    <col min="15912" max="15912" width="1.453125" style="404" hidden="1" customWidth="1"/>
    <col min="15913" max="16128" width="2.453125" style="404" hidden="1"/>
    <col min="16129" max="16129" width="1.453125" style="404" hidden="1" customWidth="1"/>
    <col min="16130" max="16130" width="0.81640625" style="404" hidden="1" customWidth="1"/>
    <col min="16131" max="16146" width="2.453125" style="404" hidden="1" customWidth="1"/>
    <col min="16147" max="16147" width="4" style="404" hidden="1" customWidth="1"/>
    <col min="16148" max="16167" width="2.453125" style="404" hidden="1" customWidth="1"/>
    <col min="16168" max="16168" width="1.453125" style="404" hidden="1" customWidth="1"/>
    <col min="16169" max="16384" width="2.453125" style="404" hidden="1"/>
  </cols>
  <sheetData>
    <row r="1" spans="1:98" ht="12.75" customHeight="1">
      <c r="A1" s="1552" t="s">
        <v>1646</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457"/>
      <c r="AP1" s="457"/>
      <c r="AQ1" s="457"/>
      <c r="AR1" s="457"/>
      <c r="AS1" s="457"/>
      <c r="AT1" s="457"/>
      <c r="AU1" s="457"/>
      <c r="AV1" s="457"/>
      <c r="AW1" s="457"/>
      <c r="AX1" s="457"/>
      <c r="AY1" s="457"/>
      <c r="AZ1" s="457"/>
      <c r="BA1" s="457"/>
      <c r="BB1" s="457"/>
      <c r="BC1" s="457"/>
      <c r="BD1" s="457"/>
      <c r="BE1" s="457"/>
      <c r="BF1" s="457"/>
      <c r="BG1" s="457"/>
      <c r="BH1" s="457"/>
      <c r="BI1" s="457"/>
      <c r="BJ1" s="457"/>
      <c r="BK1" s="457"/>
      <c r="BL1" s="457"/>
      <c r="BM1" s="457"/>
      <c r="BN1" s="457"/>
      <c r="BO1" s="457"/>
      <c r="BP1" s="457"/>
      <c r="BQ1" s="457"/>
      <c r="BR1" s="457"/>
      <c r="BS1" s="457"/>
      <c r="BT1" s="457"/>
      <c r="BU1" s="457"/>
      <c r="BV1" s="457"/>
      <c r="BW1" s="457"/>
      <c r="BX1" s="457"/>
      <c r="BY1" s="457"/>
      <c r="BZ1" s="457"/>
      <c r="CA1" s="457"/>
      <c r="CB1" s="457"/>
      <c r="CC1" s="457"/>
      <c r="CD1" s="457"/>
      <c r="CE1" s="457"/>
      <c r="CF1" s="457"/>
      <c r="CG1" s="457"/>
      <c r="CH1" s="457"/>
      <c r="CI1" s="457"/>
      <c r="CJ1" s="457"/>
      <c r="CK1" s="457"/>
      <c r="CL1" s="457"/>
      <c r="CM1" s="457"/>
      <c r="CN1" s="457"/>
      <c r="CO1" s="457"/>
      <c r="CP1" s="457"/>
      <c r="CQ1" s="457"/>
      <c r="CR1" s="457"/>
      <c r="CS1" s="457"/>
      <c r="CT1" s="457"/>
    </row>
    <row r="2" spans="1:98" ht="13" thickBot="1">
      <c r="A2" s="1553"/>
      <c r="B2" s="1553"/>
      <c r="C2" s="1553"/>
      <c r="D2" s="1553"/>
      <c r="E2" s="1553"/>
      <c r="F2" s="1553"/>
      <c r="G2" s="1553"/>
      <c r="H2" s="1553"/>
      <c r="I2" s="1553"/>
      <c r="J2" s="1553"/>
      <c r="K2" s="1553"/>
      <c r="L2" s="1553"/>
      <c r="M2" s="1553"/>
      <c r="N2" s="1553"/>
      <c r="O2" s="1553"/>
      <c r="P2" s="1553"/>
      <c r="Q2" s="1553"/>
      <c r="R2" s="1553"/>
      <c r="S2" s="1553"/>
      <c r="T2" s="1553"/>
      <c r="U2" s="1553"/>
      <c r="V2" s="1553"/>
      <c r="W2" s="1553"/>
      <c r="X2" s="1553"/>
      <c r="Y2" s="1553"/>
      <c r="Z2" s="1553"/>
      <c r="AA2" s="1553"/>
      <c r="AB2" s="1553"/>
      <c r="AC2" s="1553"/>
      <c r="AD2" s="1553"/>
      <c r="AE2" s="1553"/>
      <c r="AF2" s="1553"/>
      <c r="AG2" s="1553"/>
      <c r="AH2" s="1553"/>
      <c r="AI2" s="1553"/>
      <c r="AJ2" s="1553"/>
      <c r="AK2" s="1553"/>
      <c r="AL2" s="1553"/>
      <c r="AM2" s="1553"/>
      <c r="AN2" s="1553"/>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row>
    <row r="3" spans="1:98" s="405" customFormat="1" ht="13.5" thickTop="1">
      <c r="A3" s="405" t="str">
        <f>+A1</f>
        <v>V. BASIS AND CREDITS : 4% FEDERAL AND STATE CREDIT</v>
      </c>
      <c r="B3" s="406"/>
      <c r="C3" s="108"/>
      <c r="D3" s="108"/>
      <c r="E3" s="108"/>
      <c r="F3" s="108"/>
      <c r="G3" s="108"/>
      <c r="H3" s="108"/>
      <c r="I3" s="108"/>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c r="BZ3" s="471"/>
      <c r="CA3" s="471"/>
      <c r="CB3" s="471"/>
      <c r="CC3" s="471"/>
      <c r="CD3" s="471"/>
      <c r="CE3" s="471"/>
      <c r="CF3" s="471"/>
      <c r="CG3" s="471"/>
      <c r="CH3" s="471"/>
      <c r="CI3" s="471"/>
      <c r="CJ3" s="471"/>
      <c r="CK3" s="471"/>
      <c r="CL3" s="471"/>
      <c r="CM3" s="471"/>
      <c r="CN3" s="471"/>
      <c r="CO3" s="471"/>
      <c r="CP3" s="471"/>
      <c r="CQ3" s="471"/>
      <c r="CR3" s="471"/>
      <c r="CS3" s="471"/>
      <c r="CT3" s="471"/>
    </row>
    <row r="4" spans="1:98" ht="13">
      <c r="A4" s="408"/>
      <c r="B4" s="482"/>
      <c r="C4" s="482"/>
      <c r="D4" s="482"/>
      <c r="E4" s="482"/>
      <c r="F4" s="482"/>
      <c r="G4" s="482"/>
      <c r="H4" s="482"/>
      <c r="I4" s="482"/>
      <c r="J4" s="482"/>
      <c r="K4" s="482"/>
      <c r="L4" s="482"/>
      <c r="M4" s="482"/>
      <c r="N4" s="482"/>
      <c r="O4" s="482"/>
      <c r="P4" s="482"/>
      <c r="Q4" s="482"/>
      <c r="R4" s="482"/>
      <c r="S4" s="482"/>
      <c r="T4" s="482"/>
      <c r="U4" s="482"/>
      <c r="V4" s="482"/>
      <c r="W4" s="482"/>
      <c r="X4" s="482"/>
      <c r="Y4" s="482"/>
      <c r="Z4" s="482"/>
      <c r="AA4" s="482"/>
      <c r="AB4" s="482"/>
      <c r="AC4" s="482"/>
      <c r="AD4" s="482"/>
      <c r="AE4" s="482"/>
      <c r="AF4" s="482"/>
      <c r="AG4" s="482"/>
      <c r="AH4" s="482"/>
      <c r="AI4" s="482"/>
      <c r="AJ4" s="482"/>
      <c r="AK4" s="482"/>
      <c r="AL4" s="482"/>
      <c r="AM4" s="482"/>
      <c r="AN4" s="482"/>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row>
    <row r="5" spans="1:98" ht="13">
      <c r="A5" s="408" t="s">
        <v>722</v>
      </c>
      <c r="B5" s="482"/>
      <c r="C5" s="408" t="s">
        <v>269</v>
      </c>
      <c r="D5" s="482"/>
      <c r="E5" s="482"/>
      <c r="F5" s="408"/>
      <c r="G5" s="482"/>
      <c r="H5" s="482"/>
      <c r="I5" s="482"/>
      <c r="J5" s="482"/>
      <c r="K5" s="482"/>
      <c r="L5" s="482"/>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c r="AL5" s="482"/>
      <c r="AM5" s="482"/>
      <c r="AN5" s="482"/>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row>
    <row r="6" spans="1:98" ht="13">
      <c r="A6" s="408"/>
      <c r="B6" s="482"/>
      <c r="C6" s="457" t="s">
        <v>1647</v>
      </c>
      <c r="D6" s="482"/>
      <c r="E6" s="482"/>
      <c r="F6" s="482"/>
      <c r="G6" s="482"/>
      <c r="H6" s="482"/>
      <c r="I6" s="482"/>
      <c r="J6" s="482"/>
      <c r="K6" s="482"/>
      <c r="L6" s="482"/>
      <c r="M6" s="482"/>
      <c r="N6" s="482"/>
      <c r="O6" s="482"/>
      <c r="P6" s="482"/>
      <c r="Q6" s="482"/>
      <c r="R6" s="482"/>
      <c r="S6" s="482"/>
      <c r="T6" s="482"/>
      <c r="U6" s="482"/>
      <c r="V6" s="482"/>
      <c r="W6" s="482"/>
      <c r="X6" s="482"/>
      <c r="Y6" s="482"/>
      <c r="Z6" s="482"/>
      <c r="AA6" s="405"/>
      <c r="AB6" s="482"/>
      <c r="AC6" s="482"/>
      <c r="AD6" s="482"/>
      <c r="AE6" s="482"/>
      <c r="AF6" s="482"/>
      <c r="AG6" s="482"/>
      <c r="AH6" s="482"/>
      <c r="AI6" s="482"/>
      <c r="AJ6" s="482"/>
      <c r="AK6" s="482"/>
      <c r="AL6" s="482"/>
      <c r="AM6" s="482"/>
      <c r="AN6" s="482"/>
      <c r="AO6" s="457"/>
      <c r="AP6" s="457"/>
      <c r="AQ6" s="457"/>
      <c r="AR6" s="457"/>
      <c r="AS6" s="457"/>
      <c r="AT6" s="457"/>
      <c r="AU6" s="457"/>
      <c r="AV6" s="457"/>
      <c r="AW6" s="457"/>
      <c r="AX6" s="457"/>
      <c r="AY6" s="457"/>
      <c r="AZ6" s="457"/>
      <c r="BA6" s="457"/>
      <c r="BB6" s="457"/>
      <c r="BC6" s="457"/>
      <c r="BD6" s="457"/>
      <c r="BE6" s="457"/>
      <c r="BF6" s="457"/>
      <c r="BG6" s="457"/>
      <c r="BH6" s="457"/>
      <c r="BI6" s="457"/>
      <c r="BJ6" s="457"/>
      <c r="BK6" s="457"/>
      <c r="BL6" s="457"/>
      <c r="BM6" s="457"/>
      <c r="BN6" s="457"/>
      <c r="BO6" s="457"/>
      <c r="BP6" s="457"/>
      <c r="BQ6" s="457"/>
      <c r="BR6" s="457"/>
      <c r="BS6" s="457"/>
      <c r="BT6" s="457"/>
      <c r="BU6" s="457"/>
      <c r="BV6" s="457"/>
      <c r="BW6" s="457"/>
      <c r="BX6" s="457"/>
      <c r="BY6" s="457"/>
      <c r="BZ6" s="457"/>
      <c r="CA6" s="457"/>
      <c r="CB6" s="457"/>
      <c r="CC6" s="457"/>
      <c r="CD6" s="457"/>
      <c r="CE6" s="457"/>
      <c r="CF6" s="457"/>
      <c r="CG6" s="457"/>
      <c r="CH6" s="457"/>
      <c r="CI6" s="457"/>
      <c r="CJ6" s="457"/>
      <c r="CK6" s="457"/>
      <c r="CL6" s="457"/>
      <c r="CM6" s="457"/>
      <c r="CN6" s="457"/>
      <c r="CO6" s="457"/>
      <c r="CP6" s="457"/>
      <c r="CQ6" s="457"/>
      <c r="CR6" s="457"/>
      <c r="CS6" s="457"/>
      <c r="CT6" s="457"/>
    </row>
    <row r="7" spans="1:98" ht="13.25" customHeight="1">
      <c r="A7" s="482"/>
      <c r="B7" s="409"/>
      <c r="C7" s="410"/>
      <c r="D7" s="410"/>
      <c r="E7" s="410"/>
      <c r="F7" s="410"/>
      <c r="G7" s="410"/>
      <c r="H7" s="410"/>
      <c r="I7" s="410"/>
      <c r="J7" s="410"/>
      <c r="K7" s="410"/>
      <c r="L7" s="410"/>
      <c r="M7" s="410"/>
      <c r="N7" s="410"/>
      <c r="O7" s="410"/>
      <c r="P7" s="410"/>
      <c r="Q7" s="410"/>
      <c r="R7" s="410"/>
      <c r="S7" s="410"/>
      <c r="T7" s="1529" t="str">
        <f xml:space="preserve"> IF(T25=100%,'Sources and Basis Breakdown'!G2,'Sources and Basis Breakdown'!F2)</f>
        <v>30% PVC for New Const/
Rehabilitation
DDA/QCT
Building(s)</v>
      </c>
      <c r="U7" s="1529"/>
      <c r="V7" s="1529"/>
      <c r="W7" s="1529"/>
      <c r="X7" s="1529"/>
      <c r="Y7" s="1529" t="str">
        <f>IF(T25=100%," ",'Sources and Basis Breakdown'!G2)</f>
        <v>30% PVC for New Const/
Rehabilitation
NON-DDA/
NON-QCT Building(s)</v>
      </c>
      <c r="Z7" s="1529"/>
      <c r="AA7" s="1529"/>
      <c r="AB7" s="1529"/>
      <c r="AC7" s="1529"/>
      <c r="AD7" s="1529" t="str">
        <f xml:space="preserve"> IF(T25=100%, 'Sources and Basis Breakdown'!J2,'Sources and Basis Breakdown'!I2)</f>
        <v>30% PVC for Acquisition
DDA/QCT Building(s)</v>
      </c>
      <c r="AE7" s="1529"/>
      <c r="AF7" s="1529"/>
      <c r="AG7" s="1529"/>
      <c r="AH7" s="1529"/>
      <c r="AI7" s="1529" t="str">
        <f>IF(T25=100%," ",'Sources and Basis Breakdown'!J2)</f>
        <v>30% PVC for Acquisition
NON-DDA/
NON-QCT Building(s)</v>
      </c>
      <c r="AJ7" s="1529"/>
      <c r="AK7" s="1529"/>
      <c r="AL7" s="1529"/>
      <c r="AM7" s="1529"/>
      <c r="AN7" s="482"/>
      <c r="AO7" s="457"/>
      <c r="AP7" s="457"/>
      <c r="AQ7" s="457"/>
      <c r="AR7" s="457"/>
      <c r="AS7" s="457"/>
      <c r="AT7" s="457"/>
      <c r="AU7" s="457"/>
      <c r="AV7" s="457"/>
      <c r="AW7" s="457"/>
      <c r="AX7" s="457"/>
      <c r="AY7" s="457"/>
      <c r="AZ7" s="457"/>
      <c r="BA7" s="457"/>
      <c r="BB7" s="457"/>
      <c r="BC7" s="457"/>
      <c r="BD7" s="457"/>
      <c r="BE7" s="457"/>
      <c r="BF7" s="457"/>
      <c r="BG7" s="457"/>
      <c r="BH7" s="457"/>
      <c r="BI7" s="457"/>
      <c r="BJ7" s="457"/>
      <c r="BK7" s="457"/>
      <c r="BL7" s="457"/>
      <c r="BM7" s="457"/>
      <c r="BN7" s="457"/>
      <c r="BO7" s="457"/>
      <c r="BP7" s="457"/>
      <c r="BQ7" s="457"/>
      <c r="BR7" s="457"/>
      <c r="BS7" s="457"/>
      <c r="BT7" s="457"/>
      <c r="BU7" s="457"/>
      <c r="BV7" s="457"/>
      <c r="BW7" s="457"/>
      <c r="BX7" s="457"/>
      <c r="BY7" s="457"/>
      <c r="BZ7" s="457"/>
      <c r="CA7" s="457"/>
      <c r="CB7" s="457"/>
      <c r="CC7" s="457"/>
      <c r="CD7" s="457"/>
      <c r="CE7" s="457"/>
      <c r="CF7" s="457"/>
      <c r="CG7" s="457"/>
      <c r="CH7" s="457"/>
      <c r="CI7" s="457"/>
      <c r="CJ7" s="457"/>
      <c r="CK7" s="457"/>
      <c r="CL7" s="457"/>
      <c r="CM7" s="457"/>
      <c r="CN7" s="457"/>
      <c r="CO7" s="457"/>
      <c r="CP7" s="457"/>
      <c r="CQ7" s="457"/>
      <c r="CR7" s="457"/>
      <c r="CS7" s="457"/>
      <c r="CT7" s="457"/>
    </row>
    <row r="8" spans="1:98" ht="12.75" customHeight="1">
      <c r="A8" s="482"/>
      <c r="B8" s="411"/>
      <c r="C8" s="412"/>
      <c r="D8" s="412"/>
      <c r="E8" s="412"/>
      <c r="F8" s="412"/>
      <c r="G8" s="412"/>
      <c r="H8" s="412"/>
      <c r="I8" s="412"/>
      <c r="J8" s="412"/>
      <c r="K8" s="412"/>
      <c r="L8" s="412"/>
      <c r="M8" s="412"/>
      <c r="N8" s="412"/>
      <c r="O8" s="412"/>
      <c r="P8" s="412"/>
      <c r="Q8" s="412"/>
      <c r="R8" s="412"/>
      <c r="S8" s="412"/>
      <c r="T8" s="1529"/>
      <c r="U8" s="1529"/>
      <c r="V8" s="1529"/>
      <c r="W8" s="1529"/>
      <c r="X8" s="1529"/>
      <c r="Y8" s="1529"/>
      <c r="Z8" s="1529"/>
      <c r="AA8" s="1529"/>
      <c r="AB8" s="1529"/>
      <c r="AC8" s="1529"/>
      <c r="AD8" s="1529"/>
      <c r="AE8" s="1529"/>
      <c r="AF8" s="1529"/>
      <c r="AG8" s="1529"/>
      <c r="AH8" s="1529"/>
      <c r="AI8" s="1529"/>
      <c r="AJ8" s="1529"/>
      <c r="AK8" s="1529"/>
      <c r="AL8" s="1529"/>
      <c r="AM8" s="1529"/>
      <c r="AN8" s="482"/>
      <c r="AO8" s="457"/>
      <c r="AP8" s="457"/>
      <c r="AQ8" s="457"/>
      <c r="AR8" s="457"/>
      <c r="AS8" s="457"/>
      <c r="AT8" s="457"/>
      <c r="AU8" s="457"/>
      <c r="AV8" s="457"/>
      <c r="AW8" s="457"/>
      <c r="AX8" s="457"/>
      <c r="AY8" s="457"/>
      <c r="AZ8" s="457"/>
      <c r="BA8" s="457"/>
      <c r="BB8" s="457"/>
      <c r="BC8" s="457"/>
      <c r="BD8" s="457"/>
      <c r="BE8" s="457"/>
      <c r="BF8" s="457"/>
      <c r="BG8" s="457"/>
      <c r="BH8" s="457"/>
      <c r="BI8" s="457"/>
      <c r="BJ8" s="457"/>
      <c r="BK8" s="457"/>
      <c r="BL8" s="457"/>
      <c r="BM8" s="457"/>
      <c r="BN8" s="457"/>
      <c r="BO8" s="457"/>
      <c r="BP8" s="457"/>
      <c r="BQ8" s="457"/>
      <c r="BR8" s="457"/>
      <c r="BS8" s="457"/>
      <c r="BT8" s="457"/>
      <c r="BU8" s="457"/>
      <c r="BV8" s="457"/>
      <c r="BW8" s="457"/>
      <c r="BX8" s="457"/>
      <c r="BY8" s="457"/>
      <c r="BZ8" s="457"/>
      <c r="CA8" s="457"/>
      <c r="CB8" s="457"/>
      <c r="CC8" s="457"/>
      <c r="CD8" s="457"/>
      <c r="CE8" s="457"/>
      <c r="CF8" s="457"/>
      <c r="CG8" s="457"/>
      <c r="CH8" s="457"/>
      <c r="CI8" s="457"/>
      <c r="CJ8" s="457"/>
      <c r="CK8" s="457"/>
      <c r="CL8" s="457"/>
      <c r="CM8" s="457"/>
      <c r="CN8" s="457"/>
      <c r="CO8" s="457"/>
      <c r="CP8" s="457"/>
      <c r="CQ8" s="457"/>
      <c r="CR8" s="457"/>
      <c r="CS8" s="457"/>
      <c r="CT8" s="457"/>
    </row>
    <row r="9" spans="1:98" ht="12.5">
      <c r="A9" s="482"/>
      <c r="B9" s="411"/>
      <c r="C9" s="412"/>
      <c r="D9" s="412"/>
      <c r="E9" s="412"/>
      <c r="F9" s="412"/>
      <c r="G9" s="412"/>
      <c r="H9" s="412"/>
      <c r="I9" s="412"/>
      <c r="J9" s="412"/>
      <c r="K9" s="412"/>
      <c r="L9" s="412"/>
      <c r="M9" s="412"/>
      <c r="N9" s="412"/>
      <c r="O9" s="412"/>
      <c r="P9" s="412"/>
      <c r="Q9" s="412"/>
      <c r="R9" s="412"/>
      <c r="S9" s="412"/>
      <c r="T9" s="1529"/>
      <c r="U9" s="1529"/>
      <c r="V9" s="1529"/>
      <c r="W9" s="1529"/>
      <c r="X9" s="1529"/>
      <c r="Y9" s="1529"/>
      <c r="Z9" s="1529"/>
      <c r="AA9" s="1529"/>
      <c r="AB9" s="1529"/>
      <c r="AC9" s="1529"/>
      <c r="AD9" s="1529"/>
      <c r="AE9" s="1529"/>
      <c r="AF9" s="1529"/>
      <c r="AG9" s="1529"/>
      <c r="AH9" s="1529"/>
      <c r="AI9" s="1529"/>
      <c r="AJ9" s="1529"/>
      <c r="AK9" s="1529"/>
      <c r="AL9" s="1529"/>
      <c r="AM9" s="1529"/>
      <c r="AN9" s="482"/>
      <c r="AO9" s="457"/>
      <c r="AP9" s="457"/>
      <c r="AQ9" s="457"/>
      <c r="AR9" s="457"/>
      <c r="AS9" s="457"/>
      <c r="AT9" s="457"/>
      <c r="AU9" s="457"/>
      <c r="AV9" s="457"/>
      <c r="AW9" s="457"/>
      <c r="AX9" s="457"/>
      <c r="AY9" s="457"/>
      <c r="AZ9" s="457"/>
      <c r="BA9" s="457"/>
      <c r="BB9" s="457"/>
      <c r="BC9" s="457"/>
      <c r="BD9" s="457"/>
      <c r="BE9" s="457"/>
      <c r="BF9" s="457"/>
      <c r="BG9" s="457"/>
      <c r="BH9" s="457"/>
      <c r="BI9" s="457"/>
      <c r="BJ9" s="457"/>
      <c r="BK9" s="457"/>
      <c r="BL9" s="457"/>
      <c r="BM9" s="457"/>
      <c r="BN9" s="457"/>
      <c r="BO9" s="457"/>
      <c r="BP9" s="457"/>
      <c r="BQ9" s="457"/>
      <c r="BR9" s="457"/>
      <c r="BS9" s="457"/>
      <c r="BT9" s="457"/>
      <c r="BU9" s="457"/>
      <c r="BV9" s="457"/>
      <c r="BW9" s="457"/>
      <c r="BX9" s="457"/>
      <c r="BY9" s="457"/>
      <c r="BZ9" s="457"/>
      <c r="CA9" s="457"/>
      <c r="CB9" s="457"/>
      <c r="CC9" s="457"/>
      <c r="CD9" s="457"/>
      <c r="CE9" s="457"/>
      <c r="CF9" s="457"/>
      <c r="CG9" s="457"/>
      <c r="CH9" s="457"/>
      <c r="CI9" s="457"/>
      <c r="CJ9" s="457"/>
      <c r="CK9" s="457"/>
      <c r="CL9" s="457"/>
      <c r="CM9" s="457"/>
      <c r="CN9" s="457"/>
      <c r="CO9" s="457"/>
      <c r="CP9" s="457"/>
      <c r="CQ9" s="457"/>
      <c r="CR9" s="457"/>
      <c r="CS9" s="457"/>
      <c r="CT9" s="457"/>
    </row>
    <row r="10" spans="1:98" ht="44.75" customHeight="1">
      <c r="A10" s="482"/>
      <c r="B10" s="413"/>
      <c r="C10" s="414"/>
      <c r="D10" s="414"/>
      <c r="E10" s="414"/>
      <c r="F10" s="414"/>
      <c r="G10" s="414"/>
      <c r="H10" s="414"/>
      <c r="I10" s="414"/>
      <c r="J10" s="414"/>
      <c r="K10" s="414"/>
      <c r="L10" s="414"/>
      <c r="M10" s="414"/>
      <c r="N10" s="414"/>
      <c r="O10" s="414"/>
      <c r="P10" s="414"/>
      <c r="Q10" s="414"/>
      <c r="R10" s="414"/>
      <c r="S10" s="414"/>
      <c r="T10" s="1529"/>
      <c r="U10" s="1529"/>
      <c r="V10" s="1529"/>
      <c r="W10" s="1529"/>
      <c r="X10" s="1529"/>
      <c r="Y10" s="1529"/>
      <c r="Z10" s="1529"/>
      <c r="AA10" s="1529"/>
      <c r="AB10" s="1529"/>
      <c r="AC10" s="1529"/>
      <c r="AD10" s="1529"/>
      <c r="AE10" s="1529"/>
      <c r="AF10" s="1529"/>
      <c r="AG10" s="1529"/>
      <c r="AH10" s="1529"/>
      <c r="AI10" s="1529"/>
      <c r="AJ10" s="1529"/>
      <c r="AK10" s="1529"/>
      <c r="AL10" s="1529"/>
      <c r="AM10" s="1529"/>
      <c r="AN10" s="482"/>
      <c r="AO10" s="457"/>
      <c r="AP10" s="457"/>
      <c r="AQ10" s="457"/>
      <c r="AR10" s="457"/>
      <c r="AS10" s="457"/>
      <c r="AT10" s="457"/>
      <c r="AU10" s="457"/>
      <c r="AV10" s="457"/>
      <c r="AW10" s="457"/>
      <c r="AX10" s="457"/>
      <c r="AY10" s="457"/>
      <c r="AZ10" s="457"/>
      <c r="BA10" s="457"/>
      <c r="BB10" s="457"/>
      <c r="BC10" s="457"/>
      <c r="BD10" s="457"/>
      <c r="BE10" s="457"/>
      <c r="BF10" s="457"/>
      <c r="BG10" s="457"/>
      <c r="BH10" s="457"/>
      <c r="BI10" s="457"/>
      <c r="BJ10" s="457"/>
      <c r="BK10" s="457"/>
      <c r="BL10" s="457"/>
      <c r="BM10" s="457"/>
      <c r="BN10" s="457"/>
      <c r="BO10" s="457"/>
      <c r="BP10" s="457"/>
      <c r="BQ10" s="457"/>
      <c r="BR10" s="457"/>
      <c r="BS10" s="457"/>
      <c r="BT10" s="457"/>
      <c r="BU10" s="457"/>
      <c r="BV10" s="457"/>
      <c r="BW10" s="457"/>
      <c r="BX10" s="457"/>
      <c r="BY10" s="457"/>
      <c r="BZ10" s="457"/>
      <c r="CA10" s="457"/>
      <c r="CB10" s="457"/>
      <c r="CC10" s="457"/>
      <c r="CD10" s="457"/>
      <c r="CE10" s="457"/>
      <c r="CF10" s="457"/>
      <c r="CG10" s="457"/>
      <c r="CH10" s="457"/>
      <c r="CI10" s="457"/>
      <c r="CJ10" s="457"/>
      <c r="CK10" s="457"/>
      <c r="CL10" s="457"/>
      <c r="CM10" s="457"/>
      <c r="CN10" s="457"/>
      <c r="CO10" s="457"/>
      <c r="CP10" s="457"/>
      <c r="CQ10" s="457"/>
      <c r="CR10" s="457"/>
      <c r="CS10" s="457"/>
      <c r="CT10" s="457"/>
    </row>
    <row r="11" spans="1:98" ht="13">
      <c r="A11" s="482"/>
      <c r="B11" s="1510" t="s">
        <v>1645</v>
      </c>
      <c r="C11" s="1511"/>
      <c r="D11" s="1511"/>
      <c r="E11" s="1511"/>
      <c r="F11" s="1511"/>
      <c r="G11" s="1511"/>
      <c r="H11" s="1511"/>
      <c r="I11" s="1511"/>
      <c r="J11" s="1511"/>
      <c r="K11" s="1511"/>
      <c r="L11" s="1511"/>
      <c r="M11" s="1511"/>
      <c r="N11" s="1511"/>
      <c r="O11" s="1511"/>
      <c r="P11" s="1511"/>
      <c r="Q11" s="1511"/>
      <c r="R11" s="1511"/>
      <c r="S11" s="1512"/>
      <c r="T11" s="1554">
        <f>IF('Sources and Basis Breakdown'!F107=0,'Sources and Basis Breakdown'!E107,'Sources and Basis Breakdown'!F107)</f>
        <v>94633212</v>
      </c>
      <c r="U11" s="1555"/>
      <c r="V11" s="1555"/>
      <c r="W11" s="1555"/>
      <c r="X11" s="1555"/>
      <c r="Y11" s="1554">
        <f>IF(Y7=" ",0,IF('Sources and Basis Breakdown'!G107+'Sources and Basis Breakdown'!F107='Sources and Basis Breakdown'!E107,'Sources and Basis Breakdown'!G107,0))</f>
        <v>0</v>
      </c>
      <c r="Z11" s="1555"/>
      <c r="AA11" s="1555"/>
      <c r="AB11" s="1555"/>
      <c r="AC11" s="1555"/>
      <c r="AD11" s="1555">
        <f>IF('Sources and Basis Breakdown'!I107=0,'Sources and Basis Breakdown'!H107,'Sources and Basis Breakdown'!I107)</f>
        <v>0</v>
      </c>
      <c r="AE11" s="1555"/>
      <c r="AF11" s="1555"/>
      <c r="AG11" s="1555"/>
      <c r="AH11" s="1555"/>
      <c r="AI11" s="1555">
        <f>IF(Y7=" ",0,IF('Sources and Basis Breakdown'!I107+'Sources and Basis Breakdown'!J107='Sources and Basis Breakdown'!H107,'Sources and Basis Breakdown'!J107,0))</f>
        <v>0</v>
      </c>
      <c r="AJ11" s="1555"/>
      <c r="AK11" s="1555"/>
      <c r="AL11" s="1555"/>
      <c r="AM11" s="1555"/>
      <c r="AN11" s="482"/>
      <c r="AO11" s="457"/>
      <c r="AP11" s="457"/>
      <c r="AQ11" s="457"/>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7"/>
      <c r="BQ11" s="457"/>
      <c r="BR11" s="457"/>
      <c r="BS11" s="457"/>
      <c r="BT11" s="457"/>
      <c r="BU11" s="457"/>
      <c r="BV11" s="457"/>
      <c r="BW11" s="457"/>
      <c r="BX11" s="457"/>
      <c r="BY11" s="457"/>
      <c r="BZ11" s="457"/>
      <c r="CA11" s="457"/>
      <c r="CB11" s="457"/>
      <c r="CC11" s="457"/>
      <c r="CD11" s="457"/>
      <c r="CE11" s="457"/>
      <c r="CF11" s="457"/>
      <c r="CG11" s="457"/>
      <c r="CH11" s="457"/>
      <c r="CI11" s="457"/>
      <c r="CJ11" s="457"/>
      <c r="CK11" s="457"/>
      <c r="CL11" s="457"/>
      <c r="CM11" s="457"/>
      <c r="CN11" s="457"/>
      <c r="CO11" s="457"/>
      <c r="CP11" s="457"/>
      <c r="CQ11" s="457"/>
      <c r="CR11" s="457"/>
      <c r="CS11" s="457"/>
      <c r="CT11" s="457"/>
    </row>
    <row r="12" spans="1:98" ht="13">
      <c r="A12" s="482"/>
      <c r="B12" s="1558" t="s">
        <v>1648</v>
      </c>
      <c r="C12" s="1559"/>
      <c r="D12" s="1559"/>
      <c r="E12" s="1559"/>
      <c r="F12" s="1559"/>
      <c r="G12" s="1559"/>
      <c r="H12" s="1559"/>
      <c r="I12" s="1559"/>
      <c r="J12" s="1559"/>
      <c r="K12" s="1559"/>
      <c r="L12" s="1559"/>
      <c r="M12" s="1559"/>
      <c r="N12" s="1559"/>
      <c r="O12" s="1559"/>
      <c r="P12" s="1559"/>
      <c r="Q12" s="1559"/>
      <c r="R12" s="1559"/>
      <c r="S12" s="1560"/>
      <c r="T12" s="1534"/>
      <c r="U12" s="1535"/>
      <c r="V12" s="1535"/>
      <c r="W12" s="1535"/>
      <c r="X12" s="1536"/>
      <c r="Y12" s="1534"/>
      <c r="Z12" s="1535"/>
      <c r="AA12" s="1535"/>
      <c r="AB12" s="1535"/>
      <c r="AC12" s="1536"/>
      <c r="AD12" s="1534"/>
      <c r="AE12" s="1535"/>
      <c r="AF12" s="1535"/>
      <c r="AG12" s="1535"/>
      <c r="AH12" s="1536"/>
      <c r="AI12" s="1534"/>
      <c r="AJ12" s="1535"/>
      <c r="AK12" s="1535"/>
      <c r="AL12" s="1535"/>
      <c r="AM12" s="1536"/>
      <c r="AN12" s="482"/>
      <c r="AO12" s="457"/>
      <c r="AP12" s="457"/>
      <c r="AQ12" s="457"/>
      <c r="AR12" s="457"/>
      <c r="AS12" s="457"/>
      <c r="AT12" s="457"/>
      <c r="AU12" s="457"/>
      <c r="AV12" s="457"/>
      <c r="AW12" s="457"/>
      <c r="AX12" s="457"/>
      <c r="AY12" s="457"/>
      <c r="AZ12" s="457"/>
      <c r="BA12" s="457"/>
      <c r="BB12" s="457"/>
      <c r="BC12" s="457"/>
      <c r="BD12" s="457"/>
      <c r="BE12" s="457"/>
      <c r="BF12" s="457"/>
      <c r="BG12" s="457"/>
      <c r="BH12" s="457"/>
      <c r="BI12" s="457"/>
      <c r="BJ12" s="457"/>
      <c r="BK12" s="457"/>
      <c r="BL12" s="457"/>
      <c r="BM12" s="457"/>
      <c r="BN12" s="457"/>
      <c r="BO12" s="457"/>
      <c r="BP12" s="457"/>
      <c r="BQ12" s="457"/>
      <c r="BR12" s="457"/>
      <c r="BS12" s="457"/>
      <c r="BT12" s="457"/>
      <c r="BU12" s="457"/>
      <c r="BV12" s="457"/>
      <c r="BW12" s="457"/>
      <c r="BX12" s="457"/>
      <c r="BY12" s="457"/>
      <c r="BZ12" s="457"/>
      <c r="CA12" s="457"/>
      <c r="CB12" s="457"/>
      <c r="CC12" s="457"/>
      <c r="CD12" s="457"/>
      <c r="CE12" s="457"/>
      <c r="CF12" s="457"/>
      <c r="CG12" s="457"/>
      <c r="CH12" s="457"/>
      <c r="CI12" s="457"/>
      <c r="CJ12" s="457"/>
      <c r="CK12" s="457"/>
      <c r="CL12" s="457"/>
      <c r="CM12" s="457"/>
      <c r="CN12" s="457"/>
      <c r="CO12" s="457"/>
      <c r="CP12" s="457"/>
      <c r="CQ12" s="457"/>
      <c r="CR12" s="457"/>
      <c r="CS12" s="457"/>
      <c r="CT12" s="457"/>
    </row>
    <row r="13" spans="1:98" ht="12.5">
      <c r="A13" s="482"/>
      <c r="B13" s="454"/>
      <c r="C13" s="1561" t="s">
        <v>1649</v>
      </c>
      <c r="D13" s="1561"/>
      <c r="E13" s="1561"/>
      <c r="F13" s="1561"/>
      <c r="G13" s="1561"/>
      <c r="H13" s="1561"/>
      <c r="I13" s="1561"/>
      <c r="J13" s="1561"/>
      <c r="K13" s="1561"/>
      <c r="L13" s="1561"/>
      <c r="M13" s="1561"/>
      <c r="N13" s="1561"/>
      <c r="O13" s="1561"/>
      <c r="P13" s="1561"/>
      <c r="Q13" s="1561"/>
      <c r="R13" s="1561"/>
      <c r="S13" s="1562"/>
      <c r="T13" s="1550"/>
      <c r="U13" s="1551"/>
      <c r="V13" s="1551"/>
      <c r="W13" s="1551"/>
      <c r="X13" s="1551"/>
      <c r="Y13" s="1550"/>
      <c r="Z13" s="1551"/>
      <c r="AA13" s="1551"/>
      <c r="AB13" s="1551"/>
      <c r="AC13" s="1551"/>
      <c r="AD13" s="1551"/>
      <c r="AE13" s="1551"/>
      <c r="AF13" s="1551"/>
      <c r="AG13" s="1551"/>
      <c r="AH13" s="1551"/>
      <c r="AI13" s="1551"/>
      <c r="AJ13" s="1551"/>
      <c r="AK13" s="1551"/>
      <c r="AL13" s="1551"/>
      <c r="AM13" s="1551"/>
      <c r="AN13" s="482"/>
      <c r="AO13" s="457"/>
      <c r="AP13" s="457"/>
      <c r="AQ13" s="457"/>
      <c r="AR13" s="457"/>
      <c r="AS13" s="457"/>
      <c r="AT13" s="457"/>
      <c r="AU13" s="457"/>
      <c r="AV13" s="457"/>
      <c r="AW13" s="457"/>
      <c r="AX13" s="457"/>
      <c r="AY13" s="457"/>
      <c r="AZ13" s="457"/>
      <c r="BA13" s="457"/>
      <c r="BB13" s="457"/>
      <c r="BC13" s="457"/>
      <c r="BD13" s="457"/>
      <c r="BE13" s="457"/>
      <c r="BF13" s="457"/>
      <c r="BG13" s="457"/>
      <c r="BH13" s="457"/>
      <c r="BI13" s="457"/>
      <c r="BJ13" s="457"/>
      <c r="BK13" s="457"/>
      <c r="BL13" s="457"/>
      <c r="BM13" s="457"/>
      <c r="BN13" s="457"/>
      <c r="BO13" s="457"/>
      <c r="BP13" s="457"/>
      <c r="BQ13" s="457"/>
      <c r="BR13" s="457"/>
      <c r="BS13" s="457"/>
      <c r="BT13" s="457"/>
      <c r="BU13" s="457"/>
      <c r="BV13" s="457"/>
      <c r="BW13" s="457"/>
      <c r="BX13" s="457"/>
      <c r="BY13" s="457"/>
      <c r="BZ13" s="457"/>
      <c r="CA13" s="457"/>
      <c r="CB13" s="457"/>
      <c r="CC13" s="457"/>
      <c r="CD13" s="457"/>
      <c r="CE13" s="457"/>
      <c r="CF13" s="457"/>
      <c r="CG13" s="457"/>
      <c r="CH13" s="457"/>
      <c r="CI13" s="457"/>
      <c r="CJ13" s="457"/>
      <c r="CK13" s="457"/>
      <c r="CL13" s="457"/>
      <c r="CM13" s="457"/>
      <c r="CN13" s="457"/>
      <c r="CO13" s="457"/>
      <c r="CP13" s="457"/>
      <c r="CQ13" s="457"/>
      <c r="CR13" s="457"/>
      <c r="CS13" s="457"/>
      <c r="CT13" s="457"/>
    </row>
    <row r="14" spans="1:98" ht="12.5">
      <c r="A14" s="482"/>
      <c r="B14" s="454"/>
      <c r="C14" s="1561" t="s">
        <v>1650</v>
      </c>
      <c r="D14" s="1561"/>
      <c r="E14" s="1561"/>
      <c r="F14" s="1561"/>
      <c r="G14" s="1561"/>
      <c r="H14" s="1561"/>
      <c r="I14" s="1561"/>
      <c r="J14" s="1561"/>
      <c r="K14" s="1561"/>
      <c r="L14" s="1561"/>
      <c r="M14" s="1561"/>
      <c r="N14" s="1561"/>
      <c r="O14" s="1561"/>
      <c r="P14" s="1561"/>
      <c r="Q14" s="1561"/>
      <c r="R14" s="1561"/>
      <c r="S14" s="1562"/>
      <c r="T14" s="1548"/>
      <c r="U14" s="1549"/>
      <c r="V14" s="1549"/>
      <c r="W14" s="1549"/>
      <c r="X14" s="1549"/>
      <c r="Y14" s="1548"/>
      <c r="Z14" s="1549"/>
      <c r="AA14" s="1549"/>
      <c r="AB14" s="1549"/>
      <c r="AC14" s="1549"/>
      <c r="AD14" s="1549"/>
      <c r="AE14" s="1549"/>
      <c r="AF14" s="1549"/>
      <c r="AG14" s="1549"/>
      <c r="AH14" s="1549"/>
      <c r="AI14" s="1549"/>
      <c r="AJ14" s="1549"/>
      <c r="AK14" s="1549"/>
      <c r="AL14" s="1549"/>
      <c r="AM14" s="1549"/>
      <c r="AN14" s="482"/>
      <c r="AO14" s="457"/>
      <c r="AP14" s="457"/>
      <c r="AQ14" s="457"/>
      <c r="AR14" s="457"/>
      <c r="AS14" s="457"/>
      <c r="AT14" s="457"/>
      <c r="AU14" s="457"/>
      <c r="AV14" s="457"/>
      <c r="AW14" s="457"/>
      <c r="AX14" s="457"/>
      <c r="AY14" s="457"/>
      <c r="AZ14" s="457"/>
      <c r="BA14" s="457"/>
      <c r="BB14" s="457"/>
      <c r="BC14" s="457"/>
      <c r="BD14" s="457"/>
      <c r="BE14" s="457"/>
      <c r="BF14" s="457"/>
      <c r="BG14" s="457"/>
      <c r="BH14" s="457"/>
      <c r="BI14" s="457"/>
      <c r="BJ14" s="457"/>
      <c r="BK14" s="457"/>
      <c r="BL14" s="457"/>
      <c r="BM14" s="457"/>
      <c r="BN14" s="457"/>
      <c r="BO14" s="457"/>
      <c r="BP14" s="457"/>
      <c r="BQ14" s="457"/>
      <c r="BR14" s="457"/>
      <c r="BS14" s="457"/>
      <c r="BT14" s="457"/>
      <c r="BU14" s="457"/>
      <c r="BV14" s="457"/>
      <c r="BW14" s="457"/>
      <c r="BX14" s="457"/>
      <c r="BY14" s="457"/>
      <c r="BZ14" s="457"/>
      <c r="CA14" s="457"/>
      <c r="CB14" s="457"/>
      <c r="CC14" s="457"/>
      <c r="CD14" s="457"/>
      <c r="CE14" s="457"/>
      <c r="CF14" s="457"/>
      <c r="CG14" s="457"/>
      <c r="CH14" s="457"/>
      <c r="CI14" s="457"/>
      <c r="CJ14" s="457"/>
      <c r="CK14" s="457"/>
      <c r="CL14" s="457"/>
      <c r="CM14" s="457"/>
      <c r="CN14" s="457"/>
      <c r="CO14" s="457"/>
      <c r="CP14" s="457"/>
      <c r="CQ14" s="457"/>
      <c r="CR14" s="457"/>
      <c r="CS14" s="457"/>
      <c r="CT14" s="457"/>
    </row>
    <row r="15" spans="1:98" ht="12.5">
      <c r="A15" s="482"/>
      <c r="B15" s="454"/>
      <c r="C15" s="1561" t="s">
        <v>1651</v>
      </c>
      <c r="D15" s="1561"/>
      <c r="E15" s="1561"/>
      <c r="F15" s="1561"/>
      <c r="G15" s="1561"/>
      <c r="H15" s="1561"/>
      <c r="I15" s="1561"/>
      <c r="J15" s="1561"/>
      <c r="K15" s="1561"/>
      <c r="L15" s="1561"/>
      <c r="M15" s="1561"/>
      <c r="N15" s="1561"/>
      <c r="O15" s="1561"/>
      <c r="P15" s="1561"/>
      <c r="Q15" s="1561"/>
      <c r="R15" s="1561"/>
      <c r="S15" s="1562"/>
      <c r="T15" s="1548"/>
      <c r="U15" s="1549"/>
      <c r="V15" s="1549"/>
      <c r="W15" s="1549"/>
      <c r="X15" s="1549"/>
      <c r="Y15" s="1548"/>
      <c r="Z15" s="1549"/>
      <c r="AA15" s="1549"/>
      <c r="AB15" s="1549"/>
      <c r="AC15" s="1549"/>
      <c r="AD15" s="1549"/>
      <c r="AE15" s="1549"/>
      <c r="AF15" s="1549"/>
      <c r="AG15" s="1549"/>
      <c r="AH15" s="1549"/>
      <c r="AI15" s="1549"/>
      <c r="AJ15" s="1549"/>
      <c r="AK15" s="1549"/>
      <c r="AL15" s="1549"/>
      <c r="AM15" s="1549"/>
      <c r="AN15" s="482"/>
      <c r="AO15" s="457"/>
      <c r="AP15" s="457"/>
      <c r="AQ15" s="457"/>
      <c r="AR15" s="457"/>
      <c r="AS15" s="457"/>
      <c r="AT15" s="457"/>
      <c r="AU15" s="457"/>
      <c r="AV15" s="457"/>
      <c r="AW15" s="457"/>
      <c r="AX15" s="457"/>
      <c r="AY15" s="457"/>
      <c r="AZ15" s="457"/>
      <c r="BA15" s="457"/>
      <c r="BB15" s="457"/>
      <c r="BC15" s="457"/>
      <c r="BD15" s="457"/>
      <c r="BE15" s="457"/>
      <c r="BF15" s="457"/>
      <c r="BG15" s="457"/>
      <c r="BH15" s="457"/>
      <c r="BI15" s="457"/>
      <c r="BJ15" s="457"/>
      <c r="BK15" s="457"/>
      <c r="BL15" s="457"/>
      <c r="BM15" s="457"/>
      <c r="BN15" s="457"/>
      <c r="BO15" s="457"/>
      <c r="BP15" s="457"/>
      <c r="BQ15" s="457"/>
      <c r="BR15" s="457"/>
      <c r="BS15" s="457"/>
      <c r="BT15" s="457"/>
      <c r="BU15" s="457"/>
      <c r="BV15" s="457"/>
      <c r="BW15" s="457"/>
      <c r="BX15" s="457"/>
      <c r="BY15" s="457"/>
      <c r="BZ15" s="457"/>
      <c r="CA15" s="457"/>
      <c r="CB15" s="457"/>
      <c r="CC15" s="457"/>
      <c r="CD15" s="457"/>
      <c r="CE15" s="457"/>
      <c r="CF15" s="457"/>
      <c r="CG15" s="457"/>
      <c r="CH15" s="457"/>
      <c r="CI15" s="457"/>
      <c r="CJ15" s="457"/>
      <c r="CK15" s="457"/>
      <c r="CL15" s="457"/>
      <c r="CM15" s="457"/>
      <c r="CN15" s="457"/>
      <c r="CO15" s="457"/>
      <c r="CP15" s="457"/>
      <c r="CQ15" s="457"/>
      <c r="CR15" s="457"/>
      <c r="CS15" s="457"/>
      <c r="CT15" s="457"/>
    </row>
    <row r="16" spans="1:98" ht="12.5">
      <c r="A16" s="482"/>
      <c r="B16" s="454"/>
      <c r="C16" s="1561" t="s">
        <v>1652</v>
      </c>
      <c r="D16" s="1561"/>
      <c r="E16" s="1561"/>
      <c r="F16" s="1561"/>
      <c r="G16" s="1561"/>
      <c r="H16" s="1561"/>
      <c r="I16" s="1561"/>
      <c r="J16" s="1561"/>
      <c r="K16" s="1561"/>
      <c r="L16" s="1561"/>
      <c r="M16" s="1561"/>
      <c r="N16" s="1561"/>
      <c r="O16" s="1561"/>
      <c r="P16" s="1561"/>
      <c r="Q16" s="1561"/>
      <c r="R16" s="1561"/>
      <c r="S16" s="1562"/>
      <c r="T16" s="1548"/>
      <c r="U16" s="1549"/>
      <c r="V16" s="1549"/>
      <c r="W16" s="1549"/>
      <c r="X16" s="1549"/>
      <c r="Y16" s="1548"/>
      <c r="Z16" s="1549"/>
      <c r="AA16" s="1549"/>
      <c r="AB16" s="1549"/>
      <c r="AC16" s="1549"/>
      <c r="AD16" s="1549"/>
      <c r="AE16" s="1549"/>
      <c r="AF16" s="1549"/>
      <c r="AG16" s="1549"/>
      <c r="AH16" s="1549"/>
      <c r="AI16" s="1549"/>
      <c r="AJ16" s="1549"/>
      <c r="AK16" s="1549"/>
      <c r="AL16" s="1549"/>
      <c r="AM16" s="1549"/>
      <c r="AN16" s="482"/>
      <c r="AO16" s="457"/>
      <c r="AP16" s="457"/>
      <c r="AQ16" s="457"/>
      <c r="AR16" s="457"/>
      <c r="AS16" s="457"/>
      <c r="AT16" s="457"/>
      <c r="AU16" s="457"/>
      <c r="AV16" s="457"/>
      <c r="AW16" s="457"/>
      <c r="AX16" s="457"/>
      <c r="AY16" s="457"/>
      <c r="AZ16" s="457"/>
      <c r="BA16" s="457"/>
      <c r="BB16" s="457"/>
      <c r="BC16" s="457"/>
      <c r="BD16" s="457"/>
      <c r="BE16" s="457"/>
      <c r="BF16" s="457"/>
      <c r="BG16" s="457"/>
      <c r="BH16" s="457"/>
      <c r="BI16" s="457"/>
      <c r="BJ16" s="457"/>
      <c r="BK16" s="457"/>
      <c r="BL16" s="457"/>
      <c r="BM16" s="457"/>
      <c r="BN16" s="457"/>
      <c r="BO16" s="457"/>
      <c r="BP16" s="457"/>
      <c r="BQ16" s="457"/>
      <c r="BR16" s="457"/>
      <c r="BS16" s="457"/>
      <c r="BT16" s="457"/>
      <c r="BU16" s="457"/>
      <c r="BV16" s="457"/>
      <c r="BW16" s="457"/>
      <c r="BX16" s="457"/>
      <c r="BY16" s="457"/>
      <c r="BZ16" s="457"/>
      <c r="CA16" s="457"/>
      <c r="CB16" s="457"/>
      <c r="CC16" s="457"/>
      <c r="CD16" s="457"/>
      <c r="CE16" s="457"/>
      <c r="CF16" s="457"/>
      <c r="CG16" s="457"/>
      <c r="CH16" s="457"/>
      <c r="CI16" s="457"/>
      <c r="CJ16" s="457"/>
      <c r="CK16" s="457"/>
      <c r="CL16" s="457"/>
      <c r="CM16" s="457"/>
      <c r="CN16" s="457"/>
      <c r="CO16" s="457"/>
      <c r="CP16" s="457"/>
      <c r="CQ16" s="457"/>
      <c r="CR16" s="457"/>
      <c r="CS16" s="457"/>
      <c r="CT16" s="457"/>
    </row>
    <row r="17" spans="1:98" ht="12.5">
      <c r="A17" s="482"/>
      <c r="B17" s="454"/>
      <c r="C17" s="1561" t="s">
        <v>1653</v>
      </c>
      <c r="D17" s="1561"/>
      <c r="E17" s="1561"/>
      <c r="F17" s="1561"/>
      <c r="G17" s="1561"/>
      <c r="H17" s="1561"/>
      <c r="I17" s="1561"/>
      <c r="J17" s="1561"/>
      <c r="K17" s="1561"/>
      <c r="L17" s="1561"/>
      <c r="M17" s="1561"/>
      <c r="N17" s="1561"/>
      <c r="O17" s="1561"/>
      <c r="P17" s="1561"/>
      <c r="Q17" s="1561"/>
      <c r="R17" s="1561"/>
      <c r="S17" s="1562"/>
      <c r="T17" s="1548"/>
      <c r="U17" s="1549"/>
      <c r="V17" s="1549"/>
      <c r="W17" s="1549"/>
      <c r="X17" s="1549"/>
      <c r="Y17" s="1548"/>
      <c r="Z17" s="1549"/>
      <c r="AA17" s="1549"/>
      <c r="AB17" s="1549"/>
      <c r="AC17" s="1549"/>
      <c r="AD17" s="1549"/>
      <c r="AE17" s="1549"/>
      <c r="AF17" s="1549"/>
      <c r="AG17" s="1549"/>
      <c r="AH17" s="1549"/>
      <c r="AI17" s="1549"/>
      <c r="AJ17" s="1549"/>
      <c r="AK17" s="1549"/>
      <c r="AL17" s="1549"/>
      <c r="AM17" s="1549"/>
      <c r="AN17" s="482"/>
      <c r="AO17" s="457"/>
      <c r="AP17" s="457"/>
      <c r="AQ17" s="457"/>
      <c r="AR17" s="457"/>
      <c r="AS17" s="457"/>
      <c r="AT17" s="457"/>
      <c r="AU17" s="457"/>
      <c r="AV17" s="457"/>
      <c r="AW17" s="457"/>
      <c r="AX17" s="457"/>
      <c r="AY17" s="457"/>
      <c r="AZ17" s="457"/>
      <c r="BA17" s="457"/>
      <c r="BB17" s="457"/>
      <c r="BC17" s="457"/>
      <c r="BD17" s="457"/>
      <c r="BE17" s="457"/>
      <c r="BF17" s="457"/>
      <c r="BG17" s="457"/>
      <c r="BH17" s="457"/>
      <c r="BI17" s="457"/>
      <c r="BJ17" s="457"/>
      <c r="BK17" s="457"/>
      <c r="BL17" s="457"/>
      <c r="BM17" s="457"/>
      <c r="BN17" s="457"/>
      <c r="BO17" s="457"/>
      <c r="BP17" s="457"/>
      <c r="BQ17" s="457"/>
      <c r="BR17" s="457"/>
      <c r="BS17" s="457"/>
      <c r="BT17" s="457"/>
      <c r="BU17" s="457"/>
      <c r="BV17" s="457"/>
      <c r="BW17" s="457"/>
      <c r="BX17" s="457"/>
      <c r="BY17" s="457"/>
      <c r="BZ17" s="457"/>
      <c r="CA17" s="457"/>
      <c r="CB17" s="457"/>
      <c r="CC17" s="457"/>
      <c r="CD17" s="457"/>
      <c r="CE17" s="457"/>
      <c r="CF17" s="457"/>
      <c r="CG17" s="457"/>
      <c r="CH17" s="457"/>
      <c r="CI17" s="457"/>
      <c r="CJ17" s="457"/>
      <c r="CK17" s="457"/>
      <c r="CL17" s="457"/>
      <c r="CM17" s="457"/>
      <c r="CN17" s="457"/>
      <c r="CO17" s="457"/>
      <c r="CP17" s="457"/>
      <c r="CQ17" s="457"/>
      <c r="CR17" s="457"/>
      <c r="CS17" s="457"/>
      <c r="CT17" s="457"/>
    </row>
    <row r="18" spans="1:98" ht="12.5">
      <c r="A18" s="482"/>
      <c r="B18" s="455"/>
      <c r="C18" s="1556" t="s">
        <v>1654</v>
      </c>
      <c r="D18" s="1556"/>
      <c r="E18" s="1556"/>
      <c r="F18" s="1556"/>
      <c r="G18" s="1556"/>
      <c r="H18" s="1556"/>
      <c r="I18" s="1556"/>
      <c r="J18" s="1556"/>
      <c r="K18" s="1556"/>
      <c r="L18" s="1556"/>
      <c r="M18" s="1556"/>
      <c r="N18" s="1556"/>
      <c r="O18" s="1556"/>
      <c r="P18" s="1556"/>
      <c r="Q18" s="1556"/>
      <c r="R18" s="1556"/>
      <c r="S18" s="1557"/>
      <c r="T18" s="1548">
        <f>T11-94633212</f>
        <v>0</v>
      </c>
      <c r="U18" s="1549"/>
      <c r="V18" s="1549"/>
      <c r="W18" s="1549"/>
      <c r="X18" s="1549"/>
      <c r="Y18" s="1548"/>
      <c r="Z18" s="1549"/>
      <c r="AA18" s="1549"/>
      <c r="AB18" s="1549"/>
      <c r="AC18" s="1549"/>
      <c r="AD18" s="1549"/>
      <c r="AE18" s="1549"/>
      <c r="AF18" s="1549"/>
      <c r="AG18" s="1549"/>
      <c r="AH18" s="1549"/>
      <c r="AI18" s="1549"/>
      <c r="AJ18" s="1549"/>
      <c r="AK18" s="1549"/>
      <c r="AL18" s="1549"/>
      <c r="AM18" s="1549"/>
      <c r="AN18" s="482"/>
      <c r="AO18" s="457"/>
      <c r="AP18" s="457"/>
      <c r="AQ18" s="457"/>
      <c r="AR18" s="457"/>
      <c r="AS18" s="457"/>
      <c r="AT18" s="457"/>
      <c r="AU18" s="457"/>
      <c r="AV18" s="457"/>
      <c r="AW18" s="457"/>
      <c r="AX18" s="457"/>
      <c r="AY18" s="457"/>
      <c r="AZ18" s="457"/>
      <c r="BA18" s="457"/>
      <c r="BB18" s="457"/>
      <c r="BC18" s="457"/>
      <c r="BD18" s="457"/>
      <c r="BE18" s="457"/>
      <c r="BF18" s="457"/>
      <c r="BG18" s="457"/>
      <c r="BH18" s="457"/>
      <c r="BI18" s="457"/>
      <c r="BJ18" s="457"/>
      <c r="BK18" s="457"/>
      <c r="BL18" s="457"/>
      <c r="BM18" s="457"/>
      <c r="BN18" s="457"/>
      <c r="BO18" s="457"/>
      <c r="BP18" s="457"/>
      <c r="BQ18" s="457"/>
      <c r="BR18" s="457"/>
      <c r="BS18" s="457"/>
      <c r="BT18" s="457"/>
      <c r="BU18" s="457"/>
      <c r="BV18" s="457"/>
      <c r="BW18" s="457"/>
      <c r="BX18" s="457"/>
      <c r="BY18" s="457"/>
      <c r="BZ18" s="457"/>
      <c r="CA18" s="457"/>
      <c r="CB18" s="457"/>
      <c r="CC18" s="457"/>
      <c r="CD18" s="457"/>
      <c r="CE18" s="457"/>
      <c r="CF18" s="457"/>
      <c r="CG18" s="457"/>
      <c r="CH18" s="457"/>
      <c r="CI18" s="457"/>
      <c r="CJ18" s="457"/>
      <c r="CK18" s="457"/>
      <c r="CL18" s="457"/>
      <c r="CM18" s="457"/>
      <c r="CN18" s="457"/>
      <c r="CO18" s="457"/>
      <c r="CP18" s="457"/>
      <c r="CQ18" s="457"/>
      <c r="CR18" s="457"/>
      <c r="CS18" s="457"/>
      <c r="CT18" s="457"/>
    </row>
    <row r="19" spans="1:98" ht="12.5">
      <c r="A19" s="482"/>
      <c r="B19" s="455"/>
      <c r="C19" s="1556" t="s">
        <v>1655</v>
      </c>
      <c r="D19" s="1556"/>
      <c r="E19" s="1556"/>
      <c r="F19" s="1556"/>
      <c r="G19" s="1556"/>
      <c r="H19" s="1556"/>
      <c r="I19" s="1556"/>
      <c r="J19" s="1556"/>
      <c r="K19" s="1556"/>
      <c r="L19" s="1556"/>
      <c r="M19" s="1556"/>
      <c r="N19" s="1556"/>
      <c r="O19" s="1556"/>
      <c r="P19" s="1556"/>
      <c r="Q19" s="1556"/>
      <c r="R19" s="1556"/>
      <c r="S19" s="1557"/>
      <c r="T19" s="1548"/>
      <c r="U19" s="1549"/>
      <c r="V19" s="1549"/>
      <c r="W19" s="1549"/>
      <c r="X19" s="1549"/>
      <c r="Y19" s="1548"/>
      <c r="Z19" s="1549"/>
      <c r="AA19" s="1549"/>
      <c r="AB19" s="1549"/>
      <c r="AC19" s="1549"/>
      <c r="AD19" s="1549"/>
      <c r="AE19" s="1549"/>
      <c r="AF19" s="1549"/>
      <c r="AG19" s="1549"/>
      <c r="AH19" s="1549"/>
      <c r="AI19" s="1549"/>
      <c r="AJ19" s="1549"/>
      <c r="AK19" s="1549"/>
      <c r="AL19" s="1549"/>
      <c r="AM19" s="1549"/>
      <c r="AN19" s="482"/>
      <c r="AO19" s="457"/>
      <c r="AP19" s="457"/>
      <c r="AQ19" s="457"/>
      <c r="AR19" s="457"/>
      <c r="AS19" s="457"/>
      <c r="AT19" s="457"/>
      <c r="AU19" s="457"/>
      <c r="AV19" s="457"/>
      <c r="AW19" s="457"/>
      <c r="AX19" s="457"/>
      <c r="AY19" s="457"/>
      <c r="AZ19" s="457"/>
      <c r="BA19" s="457"/>
      <c r="BB19" s="457"/>
      <c r="BC19" s="457"/>
      <c r="BD19" s="457"/>
      <c r="BE19" s="457"/>
      <c r="BF19" s="457"/>
      <c r="BG19" s="457"/>
      <c r="BH19" s="457"/>
      <c r="BI19" s="457"/>
      <c r="BJ19" s="457"/>
      <c r="BK19" s="457"/>
      <c r="BL19" s="457"/>
      <c r="BM19" s="457"/>
      <c r="BN19" s="457"/>
      <c r="BO19" s="457"/>
      <c r="BP19" s="457"/>
      <c r="BQ19" s="457"/>
      <c r="BR19" s="457"/>
      <c r="BS19" s="457"/>
      <c r="BT19" s="457"/>
      <c r="BU19" s="457"/>
      <c r="BV19" s="457"/>
      <c r="BW19" s="457"/>
      <c r="BX19" s="457"/>
      <c r="BY19" s="457"/>
      <c r="BZ19" s="457"/>
      <c r="CA19" s="457"/>
      <c r="CB19" s="457"/>
      <c r="CC19" s="457"/>
      <c r="CD19" s="457"/>
      <c r="CE19" s="457"/>
      <c r="CF19" s="457"/>
      <c r="CG19" s="457"/>
      <c r="CH19" s="457"/>
      <c r="CI19" s="457"/>
      <c r="CJ19" s="457"/>
      <c r="CK19" s="457"/>
      <c r="CL19" s="457"/>
      <c r="CM19" s="457"/>
      <c r="CN19" s="457"/>
      <c r="CO19" s="457"/>
      <c r="CP19" s="457"/>
      <c r="CQ19" s="457"/>
      <c r="CR19" s="457"/>
      <c r="CS19" s="457"/>
      <c r="CT19" s="457"/>
    </row>
    <row r="20" spans="1:98" ht="13">
      <c r="A20" s="482"/>
      <c r="B20" s="1510" t="s">
        <v>1656</v>
      </c>
      <c r="C20" s="1511"/>
      <c r="D20" s="1511"/>
      <c r="E20" s="1511"/>
      <c r="F20" s="1511"/>
      <c r="G20" s="1511"/>
      <c r="H20" s="1511"/>
      <c r="I20" s="1511"/>
      <c r="J20" s="1511"/>
      <c r="K20" s="1511"/>
      <c r="L20" s="1511"/>
      <c r="M20" s="1511"/>
      <c r="N20" s="1511"/>
      <c r="O20" s="1511"/>
      <c r="P20" s="1511"/>
      <c r="Q20" s="1511"/>
      <c r="R20" s="1511"/>
      <c r="S20" s="1512"/>
      <c r="T20" s="1528">
        <f>SUM(T13:X19)</f>
        <v>0</v>
      </c>
      <c r="U20" s="1531"/>
      <c r="V20" s="1531"/>
      <c r="W20" s="1531"/>
      <c r="X20" s="1531"/>
      <c r="Y20" s="1528">
        <f>SUM(Y13:AC19)</f>
        <v>0</v>
      </c>
      <c r="Z20" s="1531"/>
      <c r="AA20" s="1531"/>
      <c r="AB20" s="1531"/>
      <c r="AC20" s="1531"/>
      <c r="AD20" s="1526">
        <f>SUM(AD13:AH19)</f>
        <v>0</v>
      </c>
      <c r="AE20" s="1527"/>
      <c r="AF20" s="1527"/>
      <c r="AG20" s="1527"/>
      <c r="AH20" s="1528"/>
      <c r="AI20" s="1526">
        <f>SUM(AI13:AM19)</f>
        <v>0</v>
      </c>
      <c r="AJ20" s="1527"/>
      <c r="AK20" s="1527"/>
      <c r="AL20" s="1527"/>
      <c r="AM20" s="1528"/>
      <c r="AN20" s="482"/>
      <c r="AO20" s="457"/>
      <c r="AP20" s="457"/>
      <c r="AQ20" s="457"/>
      <c r="AR20" s="457"/>
      <c r="AS20" s="457"/>
      <c r="AT20" s="457"/>
      <c r="AU20" s="457"/>
      <c r="AV20" s="457"/>
      <c r="AW20" s="457"/>
      <c r="AX20" s="457"/>
      <c r="AY20" s="457"/>
      <c r="AZ20" s="457"/>
      <c r="BA20" s="457"/>
      <c r="BB20" s="457"/>
      <c r="BC20" s="457"/>
      <c r="BD20" s="457"/>
      <c r="BE20" s="457"/>
      <c r="BF20" s="457"/>
      <c r="BG20" s="457"/>
      <c r="BH20" s="457"/>
      <c r="BI20" s="457"/>
      <c r="BJ20" s="457"/>
      <c r="BK20" s="457"/>
      <c r="BL20" s="457"/>
      <c r="BM20" s="457"/>
      <c r="BN20" s="457"/>
      <c r="BO20" s="457"/>
      <c r="BP20" s="457"/>
      <c r="BQ20" s="457"/>
      <c r="BR20" s="457"/>
      <c r="BS20" s="457"/>
      <c r="BT20" s="457"/>
      <c r="BU20" s="457"/>
      <c r="BV20" s="457"/>
      <c r="BW20" s="457"/>
      <c r="BX20" s="457"/>
      <c r="BY20" s="457"/>
      <c r="BZ20" s="457"/>
      <c r="CA20" s="457"/>
      <c r="CB20" s="457"/>
      <c r="CC20" s="457"/>
      <c r="CD20" s="457"/>
      <c r="CE20" s="457"/>
      <c r="CF20" s="457"/>
      <c r="CG20" s="457"/>
      <c r="CH20" s="457"/>
      <c r="CI20" s="457"/>
      <c r="CJ20" s="457"/>
      <c r="CK20" s="457"/>
      <c r="CL20" s="457"/>
      <c r="CM20" s="457"/>
      <c r="CN20" s="457"/>
      <c r="CO20" s="457"/>
      <c r="CP20" s="457"/>
      <c r="CQ20" s="457"/>
      <c r="CR20" s="457"/>
      <c r="CS20" s="457"/>
      <c r="CT20" s="457"/>
    </row>
    <row r="21" spans="1:98" ht="13">
      <c r="A21" s="482"/>
      <c r="B21" s="1510" t="s">
        <v>1657</v>
      </c>
      <c r="C21" s="1511"/>
      <c r="D21" s="1511"/>
      <c r="E21" s="1511"/>
      <c r="F21" s="1511"/>
      <c r="G21" s="1511"/>
      <c r="H21" s="1511"/>
      <c r="I21" s="1511"/>
      <c r="J21" s="1511"/>
      <c r="K21" s="1511"/>
      <c r="L21" s="1511"/>
      <c r="M21" s="1511"/>
      <c r="N21" s="1511"/>
      <c r="O21" s="1511"/>
      <c r="P21" s="1511"/>
      <c r="Q21" s="1511"/>
      <c r="R21" s="1511"/>
      <c r="S21" s="1512"/>
      <c r="T21" s="1548"/>
      <c r="U21" s="1549"/>
      <c r="V21" s="1549"/>
      <c r="W21" s="1549"/>
      <c r="X21" s="1549"/>
      <c r="Y21" s="1548"/>
      <c r="Z21" s="1549"/>
      <c r="AA21" s="1549"/>
      <c r="AB21" s="1549"/>
      <c r="AC21" s="1549"/>
      <c r="AD21" s="1534"/>
      <c r="AE21" s="1535"/>
      <c r="AF21" s="1535"/>
      <c r="AG21" s="1535"/>
      <c r="AH21" s="1536"/>
      <c r="AI21" s="1534"/>
      <c r="AJ21" s="1535"/>
      <c r="AK21" s="1535"/>
      <c r="AL21" s="1535"/>
      <c r="AM21" s="1536"/>
      <c r="AN21" s="482"/>
      <c r="AO21" s="457"/>
      <c r="AP21" s="457"/>
      <c r="AQ21" s="457"/>
      <c r="AR21" s="457"/>
      <c r="AS21" s="457"/>
      <c r="AT21" s="457"/>
      <c r="AU21" s="457"/>
      <c r="AV21" s="457"/>
      <c r="AW21" s="457"/>
      <c r="AX21" s="457"/>
      <c r="AY21" s="457"/>
      <c r="AZ21" s="457"/>
      <c r="BA21" s="457"/>
      <c r="BB21" s="457"/>
      <c r="BC21" s="457"/>
      <c r="BD21" s="457"/>
      <c r="BE21" s="457"/>
      <c r="BF21" s="457"/>
      <c r="BG21" s="457"/>
      <c r="BH21" s="457"/>
      <c r="BI21" s="457"/>
      <c r="BJ21" s="457"/>
      <c r="BK21" s="457"/>
      <c r="BL21" s="457"/>
      <c r="BM21" s="457"/>
      <c r="BN21" s="457"/>
      <c r="BO21" s="457"/>
      <c r="BP21" s="457"/>
      <c r="BQ21" s="457"/>
      <c r="BR21" s="457"/>
      <c r="BS21" s="457"/>
      <c r="BT21" s="457"/>
      <c r="BU21" s="457"/>
      <c r="BV21" s="457"/>
      <c r="BW21" s="457"/>
      <c r="BX21" s="457"/>
      <c r="BY21" s="457"/>
      <c r="BZ21" s="457"/>
      <c r="CA21" s="457"/>
      <c r="CB21" s="457"/>
      <c r="CC21" s="457"/>
      <c r="CD21" s="457"/>
      <c r="CE21" s="457"/>
      <c r="CF21" s="457"/>
      <c r="CG21" s="457"/>
      <c r="CH21" s="457"/>
      <c r="CI21" s="457"/>
      <c r="CJ21" s="457"/>
      <c r="CK21" s="457"/>
      <c r="CL21" s="457"/>
      <c r="CM21" s="457"/>
      <c r="CN21" s="457"/>
      <c r="CO21" s="457"/>
      <c r="CP21" s="457"/>
      <c r="CQ21" s="457"/>
      <c r="CR21" s="457"/>
      <c r="CS21" s="457"/>
      <c r="CT21" s="457"/>
    </row>
    <row r="22" spans="1:98" ht="13">
      <c r="A22" s="482"/>
      <c r="B22" s="1510" t="s">
        <v>1658</v>
      </c>
      <c r="C22" s="1511"/>
      <c r="D22" s="1511"/>
      <c r="E22" s="1511"/>
      <c r="F22" s="1511"/>
      <c r="G22" s="1511"/>
      <c r="H22" s="1511"/>
      <c r="I22" s="1511"/>
      <c r="J22" s="1511"/>
      <c r="K22" s="1511"/>
      <c r="L22" s="1511"/>
      <c r="M22" s="1511"/>
      <c r="N22" s="1511"/>
      <c r="O22" s="1511"/>
      <c r="P22" s="1511"/>
      <c r="Q22" s="1511"/>
      <c r="R22" s="1511"/>
      <c r="S22" s="1512"/>
      <c r="T22" s="1544">
        <f>(T20+T21)*-1</f>
        <v>0</v>
      </c>
      <c r="U22" s="1545"/>
      <c r="V22" s="1545"/>
      <c r="W22" s="1545"/>
      <c r="X22" s="1545"/>
      <c r="Y22" s="1544">
        <f>(Y20+Y21)*-1</f>
        <v>0</v>
      </c>
      <c r="Z22" s="1545"/>
      <c r="AA22" s="1545"/>
      <c r="AB22" s="1545"/>
      <c r="AC22" s="1545"/>
      <c r="AD22" s="1546">
        <f>(AD20)*-1</f>
        <v>0</v>
      </c>
      <c r="AE22" s="1547"/>
      <c r="AF22" s="1547"/>
      <c r="AG22" s="1547"/>
      <c r="AH22" s="1544"/>
      <c r="AI22" s="1546">
        <f>(AI20)*-1</f>
        <v>0</v>
      </c>
      <c r="AJ22" s="1547"/>
      <c r="AK22" s="1547"/>
      <c r="AL22" s="1547"/>
      <c r="AM22" s="1544"/>
      <c r="AN22" s="482"/>
      <c r="AO22" s="457"/>
      <c r="AP22" s="457"/>
      <c r="AQ22" s="457"/>
      <c r="AR22" s="457"/>
      <c r="AS22" s="457"/>
      <c r="AT22" s="457"/>
      <c r="AU22" s="457"/>
      <c r="AV22" s="457"/>
      <c r="AW22" s="457"/>
      <c r="AX22" s="457"/>
      <c r="AY22" s="457"/>
      <c r="AZ22" s="457"/>
      <c r="BA22" s="457"/>
      <c r="BB22" s="457"/>
      <c r="BC22" s="457"/>
      <c r="BD22" s="457"/>
      <c r="BE22" s="457"/>
      <c r="BF22" s="457"/>
      <c r="BG22" s="457"/>
      <c r="BH22" s="457"/>
      <c r="BI22" s="457"/>
      <c r="BJ22" s="457"/>
      <c r="BK22" s="457"/>
      <c r="BL22" s="457"/>
      <c r="BM22" s="457"/>
      <c r="BN22" s="457"/>
      <c r="BO22" s="457"/>
      <c r="BP22" s="457"/>
      <c r="BQ22" s="457"/>
      <c r="BR22" s="457"/>
      <c r="BS22" s="457"/>
      <c r="BT22" s="457"/>
      <c r="BU22" s="457"/>
      <c r="BV22" s="457"/>
      <c r="BW22" s="457"/>
      <c r="BX22" s="457"/>
      <c r="BY22" s="457"/>
      <c r="BZ22" s="457"/>
      <c r="CA22" s="457"/>
      <c r="CB22" s="457"/>
      <c r="CC22" s="457"/>
      <c r="CD22" s="457"/>
      <c r="CE22" s="457"/>
      <c r="CF22" s="457"/>
      <c r="CG22" s="457"/>
      <c r="CH22" s="457"/>
      <c r="CI22" s="457"/>
      <c r="CJ22" s="457"/>
      <c r="CK22" s="457"/>
      <c r="CL22" s="457"/>
      <c r="CM22" s="457"/>
      <c r="CN22" s="457"/>
      <c r="CO22" s="457"/>
      <c r="CP22" s="457"/>
      <c r="CQ22" s="457"/>
      <c r="CR22" s="457"/>
      <c r="CS22" s="457"/>
      <c r="CT22" s="457"/>
    </row>
    <row r="23" spans="1:98" ht="13">
      <c r="A23" s="405"/>
      <c r="B23" s="1565" t="s">
        <v>1659</v>
      </c>
      <c r="C23" s="1566"/>
      <c r="D23" s="1566"/>
      <c r="E23" s="1566"/>
      <c r="F23" s="1566"/>
      <c r="G23" s="1566"/>
      <c r="H23" s="1566"/>
      <c r="I23" s="1566"/>
      <c r="J23" s="1566"/>
      <c r="K23" s="1566"/>
      <c r="L23" s="1566"/>
      <c r="M23" s="1566"/>
      <c r="N23" s="1566"/>
      <c r="O23" s="1566"/>
      <c r="P23" s="1566"/>
      <c r="Q23" s="1566"/>
      <c r="R23" s="1566"/>
      <c r="S23" s="1567"/>
      <c r="T23" s="1528">
        <f>T11+T22</f>
        <v>94633212</v>
      </c>
      <c r="U23" s="1531"/>
      <c r="V23" s="1531"/>
      <c r="W23" s="1531"/>
      <c r="X23" s="1531"/>
      <c r="Y23" s="1528">
        <f>Y11+Y22</f>
        <v>0</v>
      </c>
      <c r="Z23" s="1531"/>
      <c r="AA23" s="1531"/>
      <c r="AB23" s="1531"/>
      <c r="AC23" s="1531"/>
      <c r="AD23" s="1528">
        <f>AD11+AD22</f>
        <v>0</v>
      </c>
      <c r="AE23" s="1531"/>
      <c r="AF23" s="1531"/>
      <c r="AG23" s="1531"/>
      <c r="AH23" s="1531"/>
      <c r="AI23" s="1528">
        <f>AI11+AI22</f>
        <v>0</v>
      </c>
      <c r="AJ23" s="1531"/>
      <c r="AK23" s="1531"/>
      <c r="AL23" s="1531"/>
      <c r="AM23" s="1531"/>
      <c r="AN23" s="482"/>
      <c r="AO23" s="457"/>
      <c r="AP23" s="457"/>
      <c r="AQ23" s="457"/>
      <c r="AR23" s="457"/>
      <c r="AS23" s="457"/>
      <c r="AT23" s="457"/>
      <c r="AU23" s="457"/>
      <c r="AV23" s="457"/>
      <c r="AW23" s="457"/>
      <c r="AX23" s="457"/>
      <c r="AY23" s="457"/>
      <c r="AZ23" s="457"/>
      <c r="BA23" s="457"/>
      <c r="BB23" s="457"/>
      <c r="BC23" s="457"/>
      <c r="BD23" s="457"/>
      <c r="BE23" s="457"/>
      <c r="BF23" s="457"/>
      <c r="BG23" s="457"/>
      <c r="BH23" s="457"/>
      <c r="BI23" s="457"/>
      <c r="BJ23" s="457"/>
      <c r="BK23" s="457"/>
      <c r="BL23" s="457"/>
      <c r="BM23" s="457"/>
      <c r="BN23" s="457"/>
      <c r="BO23" s="457"/>
      <c r="BP23" s="457"/>
      <c r="BQ23" s="457"/>
      <c r="BR23" s="457"/>
      <c r="BS23" s="457"/>
      <c r="BT23" s="457"/>
      <c r="BU23" s="457"/>
      <c r="BV23" s="457"/>
      <c r="BW23" s="457"/>
      <c r="BX23" s="457"/>
      <c r="BY23" s="457"/>
      <c r="BZ23" s="457"/>
      <c r="CA23" s="457"/>
      <c r="CB23" s="457"/>
      <c r="CC23" s="457"/>
      <c r="CD23" s="457"/>
      <c r="CE23" s="457"/>
      <c r="CF23" s="457"/>
      <c r="CG23" s="457"/>
      <c r="CH23" s="457"/>
      <c r="CI23" s="457"/>
      <c r="CJ23" s="457"/>
      <c r="CK23" s="457"/>
      <c r="CL23" s="457"/>
      <c r="CM23" s="457"/>
      <c r="CN23" s="457"/>
      <c r="CO23" s="457"/>
      <c r="CP23" s="457"/>
      <c r="CQ23" s="457"/>
      <c r="CR23" s="457"/>
      <c r="CS23" s="457"/>
      <c r="CT23" s="457"/>
    </row>
    <row r="24" spans="1:98" ht="13">
      <c r="A24" s="482"/>
      <c r="B24" s="1510" t="s">
        <v>1660</v>
      </c>
      <c r="C24" s="1511"/>
      <c r="D24" s="1511"/>
      <c r="E24" s="1511"/>
      <c r="F24" s="1511"/>
      <c r="G24" s="1511"/>
      <c r="H24" s="1511"/>
      <c r="I24" s="1511"/>
      <c r="J24" s="1511"/>
      <c r="K24" s="1511"/>
      <c r="L24" s="1511"/>
      <c r="M24" s="1511"/>
      <c r="N24" s="1511"/>
      <c r="O24" s="1511"/>
      <c r="P24" s="1511"/>
      <c r="Q24" s="1511"/>
      <c r="R24" s="1511"/>
      <c r="S24" s="1512"/>
      <c r="T24" s="1526">
        <f>Application!AD1004</f>
        <v>173335540.70000002</v>
      </c>
      <c r="U24" s="1527"/>
      <c r="V24" s="1527"/>
      <c r="W24" s="1527"/>
      <c r="X24" s="1527"/>
      <c r="Y24" s="1527"/>
      <c r="Z24" s="1527"/>
      <c r="AA24" s="1527"/>
      <c r="AB24" s="1527"/>
      <c r="AC24" s="1527"/>
      <c r="AD24" s="1527"/>
      <c r="AE24" s="1527"/>
      <c r="AF24" s="1527"/>
      <c r="AG24" s="1527"/>
      <c r="AH24" s="1527"/>
      <c r="AI24" s="1527"/>
      <c r="AJ24" s="1527"/>
      <c r="AK24" s="1527"/>
      <c r="AL24" s="1527"/>
      <c r="AM24" s="1528"/>
      <c r="AN24" s="482"/>
      <c r="AO24" s="457"/>
      <c r="AP24" s="457"/>
      <c r="AQ24" s="457"/>
      <c r="AR24" s="457"/>
      <c r="AS24" s="457"/>
      <c r="AT24" s="457"/>
      <c r="AU24" s="457"/>
      <c r="AV24" s="457"/>
      <c r="AW24" s="457"/>
      <c r="AX24" s="457"/>
      <c r="AY24" s="457"/>
      <c r="AZ24" s="457"/>
      <c r="BA24" s="457"/>
      <c r="BB24" s="457"/>
      <c r="BC24" s="457"/>
      <c r="BD24" s="457"/>
      <c r="BE24" s="457"/>
      <c r="BF24" s="457"/>
      <c r="BG24" s="457"/>
      <c r="BH24" s="457"/>
      <c r="BI24" s="457"/>
      <c r="BJ24" s="457"/>
      <c r="BK24" s="457"/>
      <c r="BL24" s="457"/>
      <c r="BM24" s="457"/>
      <c r="BN24" s="457"/>
      <c r="BO24" s="457"/>
      <c r="BP24" s="457"/>
      <c r="BQ24" s="457"/>
      <c r="BR24" s="457"/>
      <c r="BS24" s="457"/>
      <c r="BT24" s="457"/>
      <c r="BU24" s="457"/>
      <c r="BV24" s="457"/>
      <c r="BW24" s="457"/>
      <c r="BX24" s="457"/>
      <c r="BY24" s="457"/>
      <c r="BZ24" s="457"/>
      <c r="CA24" s="457"/>
      <c r="CB24" s="457"/>
      <c r="CC24" s="457"/>
      <c r="CD24" s="457"/>
      <c r="CE24" s="457"/>
      <c r="CF24" s="457"/>
      <c r="CG24" s="457"/>
      <c r="CH24" s="457"/>
      <c r="CI24" s="457"/>
      <c r="CJ24" s="457"/>
      <c r="CK24" s="457"/>
      <c r="CL24" s="457"/>
      <c r="CM24" s="457"/>
      <c r="CN24" s="457"/>
      <c r="CO24" s="457"/>
      <c r="CP24" s="457"/>
      <c r="CQ24" s="457"/>
      <c r="CR24" s="457"/>
      <c r="CS24" s="457"/>
      <c r="CT24" s="457"/>
    </row>
    <row r="25" spans="1:98" ht="12.5">
      <c r="A25" s="482"/>
      <c r="B25" s="1569" t="s">
        <v>1661</v>
      </c>
      <c r="C25" s="1570"/>
      <c r="D25" s="1570"/>
      <c r="E25" s="1570"/>
      <c r="F25" s="1570"/>
      <c r="G25" s="1570"/>
      <c r="H25" s="1570"/>
      <c r="I25" s="1570"/>
      <c r="J25" s="1570"/>
      <c r="K25" s="1570"/>
      <c r="L25" s="1570"/>
      <c r="M25" s="1570"/>
      <c r="N25" s="1570"/>
      <c r="O25" s="1570"/>
      <c r="P25" s="1570"/>
      <c r="Q25" s="1570"/>
      <c r="R25" s="1570"/>
      <c r="S25" s="1571"/>
      <c r="T25" s="1539">
        <f>IF(OR(Application!T196="yes",Application!T195="yes"),1.3,1)</f>
        <v>1.3</v>
      </c>
      <c r="U25" s="1540"/>
      <c r="V25" s="1540"/>
      <c r="W25" s="1540"/>
      <c r="X25" s="1540"/>
      <c r="Y25" s="1539">
        <v>1</v>
      </c>
      <c r="Z25" s="1540"/>
      <c r="AA25" s="1540"/>
      <c r="AB25" s="1540"/>
      <c r="AC25" s="1540"/>
      <c r="AD25" s="1539">
        <v>1</v>
      </c>
      <c r="AE25" s="1540"/>
      <c r="AF25" s="1540"/>
      <c r="AG25" s="1540"/>
      <c r="AH25" s="1541"/>
      <c r="AI25" s="1539">
        <v>1</v>
      </c>
      <c r="AJ25" s="1540"/>
      <c r="AK25" s="1540"/>
      <c r="AL25" s="1540"/>
      <c r="AM25" s="1541"/>
      <c r="AN25" s="482"/>
      <c r="AO25" s="457"/>
      <c r="AP25" s="457"/>
      <c r="AQ25" s="457"/>
      <c r="AR25" s="457"/>
      <c r="AS25" s="457"/>
      <c r="AT25" s="457"/>
      <c r="AU25" s="457"/>
      <c r="AV25" s="457"/>
      <c r="AW25" s="457"/>
      <c r="AX25" s="457"/>
      <c r="AY25" s="457"/>
      <c r="AZ25" s="457"/>
      <c r="BA25" s="457"/>
      <c r="BB25" s="457"/>
      <c r="BC25" s="457"/>
      <c r="BD25" s="457"/>
      <c r="BE25" s="457"/>
      <c r="BF25" s="457"/>
      <c r="BG25" s="457"/>
      <c r="BH25" s="457"/>
      <c r="BI25" s="457"/>
      <c r="BJ25" s="457"/>
      <c r="BK25" s="457"/>
      <c r="BL25" s="457"/>
      <c r="BM25" s="457"/>
      <c r="BN25" s="457"/>
      <c r="BO25" s="457"/>
      <c r="BP25" s="457"/>
      <c r="BQ25" s="457"/>
      <c r="BR25" s="457"/>
      <c r="BS25" s="457"/>
      <c r="BT25" s="457"/>
      <c r="BU25" s="457"/>
      <c r="BV25" s="457"/>
      <c r="BW25" s="457"/>
      <c r="BX25" s="457"/>
      <c r="BY25" s="457"/>
      <c r="BZ25" s="457"/>
      <c r="CA25" s="457"/>
      <c r="CB25" s="457"/>
      <c r="CC25" s="457"/>
      <c r="CD25" s="457"/>
      <c r="CE25" s="457"/>
      <c r="CF25" s="457"/>
      <c r="CG25" s="457"/>
      <c r="CH25" s="457"/>
      <c r="CI25" s="457"/>
      <c r="CJ25" s="457"/>
      <c r="CK25" s="457"/>
      <c r="CL25" s="457"/>
      <c r="CM25" s="457"/>
      <c r="CN25" s="457"/>
      <c r="CO25" s="457"/>
      <c r="CP25" s="457"/>
      <c r="CQ25" s="457"/>
      <c r="CR25" s="457"/>
      <c r="CS25" s="457"/>
      <c r="CT25" s="457"/>
    </row>
    <row r="26" spans="1:98" ht="13">
      <c r="A26" s="482"/>
      <c r="B26" s="1510" t="s">
        <v>1662</v>
      </c>
      <c r="C26" s="1511"/>
      <c r="D26" s="1511"/>
      <c r="E26" s="1511"/>
      <c r="F26" s="1511"/>
      <c r="G26" s="1511"/>
      <c r="H26" s="1511"/>
      <c r="I26" s="1511"/>
      <c r="J26" s="1511"/>
      <c r="K26" s="1511"/>
      <c r="L26" s="1511"/>
      <c r="M26" s="1511"/>
      <c r="N26" s="1511"/>
      <c r="O26" s="1511"/>
      <c r="P26" s="1511"/>
      <c r="Q26" s="1511"/>
      <c r="R26" s="1511"/>
      <c r="S26" s="1512"/>
      <c r="T26" s="1542">
        <f>T23*T25</f>
        <v>123023175.60000001</v>
      </c>
      <c r="U26" s="1543"/>
      <c r="V26" s="1543"/>
      <c r="W26" s="1543"/>
      <c r="X26" s="1543"/>
      <c r="Y26" s="1542">
        <f>Y23*Y25</f>
        <v>0</v>
      </c>
      <c r="Z26" s="1543"/>
      <c r="AA26" s="1543"/>
      <c r="AB26" s="1543"/>
      <c r="AC26" s="1543"/>
      <c r="AD26" s="1542">
        <f>AD23*AD25</f>
        <v>0</v>
      </c>
      <c r="AE26" s="1543"/>
      <c r="AF26" s="1543"/>
      <c r="AG26" s="1543"/>
      <c r="AH26" s="1543"/>
      <c r="AI26" s="1542">
        <f>AI23*AI25</f>
        <v>0</v>
      </c>
      <c r="AJ26" s="1543"/>
      <c r="AK26" s="1543"/>
      <c r="AL26" s="1543"/>
      <c r="AM26" s="1543"/>
      <c r="AN26" s="482"/>
      <c r="AO26" s="457"/>
      <c r="AP26" s="457"/>
      <c r="AQ26" s="457"/>
      <c r="AR26" s="457"/>
      <c r="AS26" s="457"/>
      <c r="AT26" s="457"/>
      <c r="AU26" s="457"/>
      <c r="AV26" s="457"/>
      <c r="AW26" s="457"/>
      <c r="AX26" s="457"/>
      <c r="AY26" s="457"/>
      <c r="AZ26" s="457"/>
      <c r="BA26" s="457"/>
      <c r="BB26" s="457"/>
      <c r="BC26" s="457"/>
      <c r="BD26" s="457"/>
      <c r="BE26" s="457"/>
      <c r="BF26" s="457"/>
      <c r="BG26" s="457"/>
      <c r="BH26" s="457"/>
      <c r="BI26" s="457"/>
      <c r="BJ26" s="457"/>
      <c r="BK26" s="457"/>
      <c r="BL26" s="457"/>
      <c r="BM26" s="457"/>
      <c r="BN26" s="457"/>
      <c r="BO26" s="457"/>
      <c r="BP26" s="457"/>
      <c r="BQ26" s="457"/>
      <c r="BR26" s="457"/>
      <c r="BS26" s="457"/>
      <c r="BT26" s="457"/>
      <c r="BU26" s="457"/>
      <c r="BV26" s="457"/>
      <c r="BW26" s="457"/>
      <c r="BX26" s="457"/>
      <c r="BY26" s="457"/>
      <c r="BZ26" s="457"/>
      <c r="CA26" s="457"/>
      <c r="CB26" s="457"/>
      <c r="CC26" s="457"/>
      <c r="CD26" s="457"/>
      <c r="CE26" s="457"/>
      <c r="CF26" s="457"/>
      <c r="CG26" s="457"/>
      <c r="CH26" s="457"/>
      <c r="CI26" s="457"/>
      <c r="CJ26" s="457"/>
      <c r="CK26" s="457"/>
      <c r="CL26" s="457"/>
      <c r="CM26" s="457"/>
      <c r="CN26" s="457"/>
      <c r="CO26" s="457"/>
      <c r="CP26" s="457"/>
      <c r="CQ26" s="457"/>
      <c r="CR26" s="457"/>
      <c r="CS26" s="457"/>
      <c r="CT26" s="457"/>
    </row>
    <row r="27" spans="1:98" ht="12.5">
      <c r="A27" s="415"/>
      <c r="B27" s="1572" t="s">
        <v>1663</v>
      </c>
      <c r="C27" s="1573"/>
      <c r="D27" s="1573"/>
      <c r="E27" s="1573"/>
      <c r="F27" s="1573"/>
      <c r="G27" s="1573"/>
      <c r="H27" s="1573"/>
      <c r="I27" s="1573"/>
      <c r="J27" s="1573"/>
      <c r="K27" s="1573"/>
      <c r="L27" s="1573"/>
      <c r="M27" s="1573"/>
      <c r="N27" s="1573"/>
      <c r="O27" s="1573"/>
      <c r="P27" s="1573"/>
      <c r="Q27" s="1573"/>
      <c r="R27" s="1573"/>
      <c r="S27" s="1574"/>
      <c r="T27" s="1537">
        <f>Application!$AG$432</f>
        <v>1</v>
      </c>
      <c r="U27" s="1538"/>
      <c r="V27" s="1538"/>
      <c r="W27" s="1538"/>
      <c r="X27" s="1538"/>
      <c r="Y27" s="1537">
        <f>Application!$AG$432</f>
        <v>1</v>
      </c>
      <c r="Z27" s="1538"/>
      <c r="AA27" s="1538"/>
      <c r="AB27" s="1538"/>
      <c r="AC27" s="1538"/>
      <c r="AD27" s="1537">
        <f>Application!$AG$432</f>
        <v>1</v>
      </c>
      <c r="AE27" s="1538"/>
      <c r="AF27" s="1538"/>
      <c r="AG27" s="1538"/>
      <c r="AH27" s="1538"/>
      <c r="AI27" s="1537">
        <f>Application!$AG$432</f>
        <v>1</v>
      </c>
      <c r="AJ27" s="1538"/>
      <c r="AK27" s="1538"/>
      <c r="AL27" s="1538"/>
      <c r="AM27" s="1538"/>
      <c r="AN27" s="482"/>
      <c r="AO27" s="457"/>
      <c r="AP27" s="457"/>
      <c r="AQ27" s="457"/>
      <c r="AR27" s="457"/>
      <c r="AS27" s="457"/>
      <c r="AT27" s="457"/>
      <c r="AU27" s="457"/>
      <c r="AV27" s="457"/>
      <c r="AW27" s="457"/>
      <c r="AX27" s="457"/>
      <c r="AY27" s="457"/>
      <c r="AZ27" s="457"/>
      <c r="BA27" s="457"/>
      <c r="BB27" s="457"/>
      <c r="BC27" s="457"/>
      <c r="BD27" s="457"/>
      <c r="BE27" s="457"/>
      <c r="BF27" s="457"/>
      <c r="BG27" s="457"/>
      <c r="BH27" s="457"/>
      <c r="BI27" s="457"/>
      <c r="BJ27" s="457"/>
      <c r="BK27" s="457"/>
      <c r="BL27" s="457"/>
      <c r="BM27" s="457"/>
      <c r="BN27" s="457"/>
      <c r="BO27" s="457"/>
      <c r="BP27" s="457"/>
      <c r="BQ27" s="457"/>
      <c r="BR27" s="457"/>
      <c r="BS27" s="457"/>
      <c r="BT27" s="457"/>
      <c r="BU27" s="457"/>
      <c r="BV27" s="457"/>
      <c r="BW27" s="457"/>
      <c r="BX27" s="457"/>
      <c r="BY27" s="457"/>
      <c r="BZ27" s="457"/>
      <c r="CA27" s="457"/>
      <c r="CB27" s="457"/>
      <c r="CC27" s="457"/>
      <c r="CD27" s="457"/>
      <c r="CE27" s="457"/>
      <c r="CF27" s="457"/>
      <c r="CG27" s="457"/>
      <c r="CH27" s="457"/>
      <c r="CI27" s="457"/>
      <c r="CJ27" s="457"/>
      <c r="CK27" s="457"/>
      <c r="CL27" s="457"/>
      <c r="CM27" s="457"/>
      <c r="CN27" s="457"/>
      <c r="CO27" s="457"/>
      <c r="CP27" s="457"/>
      <c r="CQ27" s="457"/>
      <c r="CR27" s="457"/>
      <c r="CS27" s="457"/>
      <c r="CT27" s="457"/>
    </row>
    <row r="28" spans="1:98" ht="12.75" customHeight="1">
      <c r="A28" s="408"/>
      <c r="B28" s="1510" t="s">
        <v>1664</v>
      </c>
      <c r="C28" s="1511"/>
      <c r="D28" s="1511"/>
      <c r="E28" s="1511"/>
      <c r="F28" s="1511"/>
      <c r="G28" s="1511"/>
      <c r="H28" s="1511"/>
      <c r="I28" s="1511"/>
      <c r="J28" s="1511"/>
      <c r="K28" s="1511"/>
      <c r="L28" s="1511"/>
      <c r="M28" s="1511"/>
      <c r="N28" s="1511"/>
      <c r="O28" s="1511"/>
      <c r="P28" s="1511"/>
      <c r="Q28" s="1511"/>
      <c r="R28" s="1511"/>
      <c r="S28" s="1512"/>
      <c r="T28" s="1508">
        <f>IF(ISERROR((T26*T27)),0,(T26*T27))</f>
        <v>123023175.60000001</v>
      </c>
      <c r="U28" s="1509"/>
      <c r="V28" s="1509"/>
      <c r="W28" s="1509"/>
      <c r="X28" s="1509"/>
      <c r="Y28" s="1508">
        <f>IF(ISERROR((Y26*Y27)),0,(Y26*Y27))</f>
        <v>0</v>
      </c>
      <c r="Z28" s="1509"/>
      <c r="AA28" s="1509"/>
      <c r="AB28" s="1509"/>
      <c r="AC28" s="1509"/>
      <c r="AD28" s="1508">
        <f>IF(ISERROR((AD26*AD27)),0,(AD26*AD27))</f>
        <v>0</v>
      </c>
      <c r="AE28" s="1509"/>
      <c r="AF28" s="1509"/>
      <c r="AG28" s="1509"/>
      <c r="AH28" s="1509"/>
      <c r="AI28" s="1508">
        <f>IF(ISERROR((AI26*AI27)),0,(AI26*AI27))</f>
        <v>0</v>
      </c>
      <c r="AJ28" s="1509"/>
      <c r="AK28" s="1509"/>
      <c r="AL28" s="1509"/>
      <c r="AM28" s="1509"/>
      <c r="AN28" s="482"/>
      <c r="AO28" s="457"/>
      <c r="AP28" s="457"/>
      <c r="AQ28" s="457"/>
      <c r="AR28" s="457"/>
      <c r="AS28" s="457"/>
      <c r="AT28" s="457"/>
      <c r="AU28" s="457"/>
      <c r="AV28" s="457"/>
      <c r="AW28" s="457"/>
      <c r="AX28" s="457"/>
      <c r="AY28" s="457"/>
      <c r="AZ28" s="457"/>
      <c r="BA28" s="457"/>
      <c r="BB28" s="457"/>
      <c r="BC28" s="457"/>
      <c r="BD28" s="457"/>
      <c r="BE28" s="457"/>
      <c r="BF28" s="457"/>
      <c r="BG28" s="457"/>
      <c r="BH28" s="457"/>
      <c r="BI28" s="457"/>
      <c r="BJ28" s="457"/>
      <c r="BK28" s="457"/>
      <c r="BL28" s="457"/>
      <c r="BM28" s="457"/>
      <c r="BN28" s="457"/>
      <c r="BO28" s="457"/>
      <c r="BP28" s="457"/>
      <c r="BQ28" s="457"/>
      <c r="BR28" s="457"/>
      <c r="BS28" s="457"/>
      <c r="BT28" s="457"/>
      <c r="BU28" s="457"/>
      <c r="BV28" s="457"/>
      <c r="BW28" s="457"/>
      <c r="BX28" s="457"/>
      <c r="BY28" s="457"/>
      <c r="BZ28" s="457"/>
      <c r="CA28" s="457"/>
      <c r="CB28" s="457"/>
      <c r="CC28" s="457"/>
      <c r="CD28" s="457"/>
      <c r="CE28" s="457"/>
      <c r="CF28" s="457"/>
      <c r="CG28" s="457"/>
      <c r="CH28" s="457"/>
      <c r="CI28" s="457"/>
      <c r="CJ28" s="457"/>
      <c r="CK28" s="457"/>
      <c r="CL28" s="457"/>
      <c r="CM28" s="457"/>
      <c r="CN28" s="457"/>
      <c r="CO28" s="457"/>
      <c r="CP28" s="457"/>
      <c r="CQ28" s="457"/>
      <c r="CR28" s="457"/>
      <c r="CS28" s="457"/>
      <c r="CT28" s="457"/>
    </row>
    <row r="29" spans="1:98" ht="13">
      <c r="A29" s="482"/>
      <c r="B29" s="1510" t="s">
        <v>1665</v>
      </c>
      <c r="C29" s="1511"/>
      <c r="D29" s="1511"/>
      <c r="E29" s="1511"/>
      <c r="F29" s="1511"/>
      <c r="G29" s="1511"/>
      <c r="H29" s="1511"/>
      <c r="I29" s="1511"/>
      <c r="J29" s="1511"/>
      <c r="K29" s="1511"/>
      <c r="L29" s="1511"/>
      <c r="M29" s="1511"/>
      <c r="N29" s="1511"/>
      <c r="O29" s="1511"/>
      <c r="P29" s="1511"/>
      <c r="Q29" s="1511"/>
      <c r="R29" s="1511"/>
      <c r="S29" s="1512"/>
      <c r="T29" s="1526">
        <f>T28+Y28+AD28+AI28</f>
        <v>123023175.60000001</v>
      </c>
      <c r="U29" s="1527"/>
      <c r="V29" s="1527"/>
      <c r="W29" s="1527"/>
      <c r="X29" s="1527"/>
      <c r="Y29" s="1527"/>
      <c r="Z29" s="1527"/>
      <c r="AA29" s="1527"/>
      <c r="AB29" s="1527"/>
      <c r="AC29" s="1527"/>
      <c r="AD29" s="1527"/>
      <c r="AE29" s="1527"/>
      <c r="AF29" s="1527"/>
      <c r="AG29" s="1527"/>
      <c r="AH29" s="1527"/>
      <c r="AI29" s="1527"/>
      <c r="AJ29" s="1527"/>
      <c r="AK29" s="1527"/>
      <c r="AL29" s="1527"/>
      <c r="AM29" s="1528"/>
      <c r="AN29" s="482"/>
      <c r="AO29" s="457"/>
      <c r="AP29" s="457"/>
      <c r="AQ29" s="457"/>
      <c r="AR29" s="457"/>
      <c r="AS29" s="457"/>
      <c r="AT29" s="457"/>
      <c r="AU29" s="457"/>
      <c r="AV29" s="457"/>
      <c r="AW29" s="457"/>
      <c r="AX29" s="457"/>
      <c r="AY29" s="457"/>
      <c r="AZ29" s="457"/>
      <c r="BA29" s="457"/>
      <c r="BB29" s="457"/>
      <c r="BC29" s="457"/>
      <c r="BD29" s="457"/>
      <c r="BE29" s="457"/>
      <c r="BF29" s="457"/>
      <c r="BG29" s="457"/>
      <c r="BH29" s="457"/>
      <c r="BI29" s="457"/>
      <c r="BJ29" s="457"/>
      <c r="BK29" s="457"/>
      <c r="BL29" s="457"/>
      <c r="BM29" s="457"/>
      <c r="BN29" s="457"/>
      <c r="BO29" s="457"/>
      <c r="BP29" s="457"/>
      <c r="BQ29" s="457"/>
      <c r="BR29" s="457"/>
      <c r="BS29" s="457"/>
      <c r="BT29" s="457"/>
      <c r="BU29" s="457"/>
      <c r="BV29" s="457"/>
      <c r="BW29" s="457"/>
      <c r="BX29" s="457"/>
      <c r="BY29" s="457"/>
      <c r="BZ29" s="457"/>
      <c r="CA29" s="457"/>
      <c r="CB29" s="457"/>
      <c r="CC29" s="457"/>
      <c r="CD29" s="457"/>
      <c r="CE29" s="457"/>
      <c r="CF29" s="457"/>
      <c r="CG29" s="457"/>
      <c r="CH29" s="457"/>
      <c r="CI29" s="457"/>
      <c r="CJ29" s="457"/>
      <c r="CK29" s="457"/>
      <c r="CL29" s="457"/>
      <c r="CM29" s="457"/>
      <c r="CN29" s="457"/>
      <c r="CO29" s="457"/>
      <c r="CP29" s="457"/>
      <c r="CQ29" s="457"/>
      <c r="CR29" s="457"/>
      <c r="CS29" s="457"/>
      <c r="CT29" s="457"/>
    </row>
    <row r="30" spans="1:98" ht="12.75" customHeight="1">
      <c r="A30" s="482"/>
      <c r="B30" s="1533" t="s">
        <v>1666</v>
      </c>
      <c r="C30" s="1533"/>
      <c r="D30" s="1533"/>
      <c r="E30" s="1533"/>
      <c r="F30" s="1533"/>
      <c r="G30" s="1533"/>
      <c r="H30" s="1533"/>
      <c r="I30" s="1533"/>
      <c r="J30" s="1533"/>
      <c r="K30" s="1533"/>
      <c r="L30" s="1533"/>
      <c r="M30" s="1533"/>
      <c r="N30" s="1533"/>
      <c r="O30" s="1533"/>
      <c r="P30" s="1533"/>
      <c r="Q30" s="1533"/>
      <c r="R30" s="1533"/>
      <c r="S30" s="1533"/>
      <c r="T30" s="1533"/>
      <c r="U30" s="1533"/>
      <c r="V30" s="1533"/>
      <c r="W30" s="1533"/>
      <c r="X30" s="1533"/>
      <c r="Y30" s="1533"/>
      <c r="Z30" s="1533"/>
      <c r="AA30" s="1533"/>
      <c r="AB30" s="1533"/>
      <c r="AC30" s="1533"/>
      <c r="AD30" s="1533"/>
      <c r="AE30" s="1533"/>
      <c r="AF30" s="1533"/>
      <c r="AG30" s="1533"/>
      <c r="AH30" s="1533"/>
      <c r="AI30" s="1533"/>
      <c r="AJ30" s="1533"/>
      <c r="AK30" s="1533"/>
      <c r="AL30" s="1533"/>
      <c r="AM30" s="1533"/>
      <c r="AN30" s="482"/>
      <c r="AO30" s="457"/>
      <c r="AP30" s="457"/>
      <c r="AQ30" s="457"/>
      <c r="AR30" s="457"/>
      <c r="AS30" s="457"/>
      <c r="AT30" s="457"/>
      <c r="AU30" s="457"/>
      <c r="AV30" s="457"/>
      <c r="AW30" s="457"/>
      <c r="AX30" s="457"/>
      <c r="AY30" s="457"/>
      <c r="AZ30" s="457"/>
      <c r="BA30" s="457"/>
      <c r="BB30" s="457"/>
      <c r="BC30" s="457"/>
      <c r="BD30" s="457"/>
      <c r="BE30" s="457"/>
      <c r="BF30" s="457"/>
      <c r="BG30" s="457"/>
      <c r="BH30" s="457"/>
      <c r="BI30" s="457"/>
      <c r="BJ30" s="457"/>
      <c r="BK30" s="457"/>
      <c r="BL30" s="457"/>
      <c r="BM30" s="457"/>
      <c r="BN30" s="457"/>
      <c r="BO30" s="457"/>
      <c r="BP30" s="457"/>
      <c r="BQ30" s="457"/>
      <c r="BR30" s="457"/>
      <c r="BS30" s="457"/>
      <c r="BT30" s="457"/>
      <c r="BU30" s="457"/>
      <c r="BV30" s="457"/>
      <c r="BW30" s="457"/>
      <c r="BX30" s="457"/>
      <c r="BY30" s="457"/>
      <c r="BZ30" s="457"/>
      <c r="CA30" s="457"/>
      <c r="CB30" s="457"/>
      <c r="CC30" s="457"/>
      <c r="CD30" s="457"/>
      <c r="CE30" s="457"/>
      <c r="CF30" s="457"/>
      <c r="CG30" s="457"/>
      <c r="CH30" s="457"/>
      <c r="CI30" s="457"/>
      <c r="CJ30" s="457"/>
      <c r="CK30" s="457"/>
      <c r="CL30" s="457"/>
      <c r="CM30" s="457"/>
      <c r="CN30" s="457"/>
      <c r="CO30" s="457"/>
      <c r="CP30" s="457"/>
      <c r="CQ30" s="457"/>
      <c r="CR30" s="457"/>
      <c r="CS30" s="457"/>
      <c r="CT30" s="457"/>
    </row>
    <row r="31" spans="1:98" s="456" customFormat="1" ht="12.75" customHeight="1">
      <c r="A31" s="412"/>
      <c r="B31" s="1533" t="s">
        <v>1667</v>
      </c>
      <c r="C31" s="1533"/>
      <c r="D31" s="1533"/>
      <c r="E31" s="1533"/>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533"/>
      <c r="AM31" s="1533"/>
      <c r="AN31" s="612"/>
      <c r="AO31" s="457"/>
      <c r="AP31" s="457"/>
      <c r="AQ31" s="457"/>
      <c r="AR31" s="457"/>
      <c r="AS31" s="457"/>
      <c r="AT31" s="457"/>
      <c r="AU31" s="457"/>
      <c r="AV31" s="457"/>
      <c r="AW31" s="457"/>
      <c r="AX31" s="457"/>
      <c r="AY31" s="457"/>
      <c r="AZ31" s="457"/>
      <c r="BA31" s="457"/>
      <c r="BB31" s="457"/>
      <c r="BC31" s="457"/>
      <c r="BD31" s="457"/>
      <c r="BE31" s="457"/>
      <c r="BF31" s="457"/>
      <c r="BG31" s="457"/>
      <c r="BH31" s="457"/>
      <c r="BI31" s="457"/>
      <c r="BJ31" s="457"/>
      <c r="BK31" s="457"/>
      <c r="BL31" s="457"/>
      <c r="BM31" s="457"/>
      <c r="BN31" s="457"/>
      <c r="BO31" s="457"/>
      <c r="BP31" s="457"/>
      <c r="BQ31" s="457"/>
      <c r="BR31" s="457"/>
      <c r="BS31" s="457"/>
      <c r="BT31" s="457"/>
      <c r="BU31" s="457"/>
      <c r="BV31" s="457"/>
      <c r="BW31" s="457"/>
      <c r="BX31" s="457"/>
      <c r="BY31" s="457"/>
      <c r="BZ31" s="457"/>
      <c r="CA31" s="457"/>
      <c r="CB31" s="457"/>
      <c r="CC31" s="457"/>
      <c r="CD31" s="457"/>
      <c r="CE31" s="457"/>
      <c r="CF31" s="457"/>
      <c r="CG31" s="457"/>
      <c r="CH31" s="457"/>
      <c r="CI31" s="457"/>
      <c r="CJ31" s="457"/>
      <c r="CK31" s="457"/>
      <c r="CL31" s="457"/>
      <c r="CM31" s="457"/>
      <c r="CN31" s="457"/>
      <c r="CO31" s="457"/>
      <c r="CP31" s="457"/>
      <c r="CQ31" s="457"/>
      <c r="CR31" s="457"/>
      <c r="CS31" s="457"/>
      <c r="CT31" s="457"/>
    </row>
    <row r="32" spans="1:98" ht="12.5">
      <c r="A32" s="482"/>
      <c r="B32" s="866"/>
      <c r="C32" s="586" t="s">
        <v>1668</v>
      </c>
      <c r="D32" s="866"/>
      <c r="E32" s="866"/>
      <c r="F32" s="866"/>
      <c r="G32" s="866"/>
      <c r="H32" s="866"/>
      <c r="I32" s="866"/>
      <c r="J32" s="866"/>
      <c r="K32" s="866"/>
      <c r="L32" s="866"/>
      <c r="M32" s="866"/>
      <c r="N32" s="866"/>
      <c r="O32" s="866"/>
      <c r="P32" s="866"/>
      <c r="Q32" s="866"/>
      <c r="R32" s="866"/>
      <c r="S32" s="866"/>
      <c r="T32" s="866"/>
      <c r="U32" s="866"/>
      <c r="V32" s="866"/>
      <c r="W32" s="866"/>
      <c r="X32" s="866"/>
      <c r="Y32" s="866"/>
      <c r="Z32" s="866"/>
      <c r="AA32" s="866"/>
      <c r="AB32" s="866"/>
      <c r="AC32" s="866"/>
      <c r="AD32" s="866"/>
      <c r="AE32" s="866"/>
      <c r="AF32" s="866"/>
      <c r="AG32" s="866"/>
      <c r="AH32" s="866"/>
      <c r="AI32" s="866"/>
      <c r="AJ32" s="866"/>
      <c r="AK32" s="866"/>
      <c r="AL32" s="866"/>
      <c r="AM32" s="866"/>
      <c r="AN32" s="482"/>
      <c r="AO32" s="457"/>
      <c r="AP32" s="457"/>
      <c r="AQ32" s="457"/>
      <c r="AR32" s="457"/>
      <c r="AS32" s="457"/>
      <c r="AT32" s="457"/>
      <c r="AU32" s="457"/>
      <c r="AV32" s="457"/>
      <c r="AW32" s="457"/>
      <c r="AX32" s="457"/>
      <c r="AY32" s="457"/>
      <c r="AZ32" s="457"/>
      <c r="BA32" s="457"/>
      <c r="BB32" s="457"/>
      <c r="BC32" s="457"/>
      <c r="BD32" s="457"/>
      <c r="BE32" s="457"/>
      <c r="BF32" s="457"/>
      <c r="BG32" s="457"/>
      <c r="BH32" s="457"/>
      <c r="BI32" s="457"/>
      <c r="BJ32" s="457"/>
      <c r="BK32" s="457"/>
      <c r="BL32" s="457"/>
      <c r="BM32" s="457"/>
      <c r="BN32" s="457"/>
      <c r="BO32" s="457"/>
      <c r="BP32" s="457"/>
      <c r="BQ32" s="457"/>
      <c r="BR32" s="457"/>
      <c r="BS32" s="457"/>
      <c r="BT32" s="457"/>
      <c r="BU32" s="457"/>
      <c r="BV32" s="457"/>
      <c r="BW32" s="457"/>
      <c r="BX32" s="457"/>
      <c r="BY32" s="457"/>
      <c r="BZ32" s="457"/>
      <c r="CA32" s="457"/>
      <c r="CB32" s="457"/>
      <c r="CC32" s="457"/>
      <c r="CD32" s="457"/>
      <c r="CE32" s="457"/>
      <c r="CF32" s="457"/>
      <c r="CG32" s="457"/>
      <c r="CH32" s="457"/>
      <c r="CI32" s="457"/>
      <c r="CJ32" s="457"/>
      <c r="CK32" s="457"/>
      <c r="CL32" s="457"/>
      <c r="CM32" s="457"/>
      <c r="CN32" s="457"/>
      <c r="CO32" s="457"/>
      <c r="CP32" s="457"/>
      <c r="CQ32" s="457"/>
      <c r="CR32" s="457"/>
      <c r="CS32" s="457"/>
      <c r="CT32" s="457"/>
    </row>
    <row r="33" spans="1:98" ht="12.5">
      <c r="A33" s="482"/>
      <c r="B33" s="482"/>
      <c r="C33" s="482"/>
      <c r="D33" s="482"/>
      <c r="E33" s="482"/>
      <c r="F33" s="482"/>
      <c r="G33" s="482"/>
      <c r="H33" s="482"/>
      <c r="I33" s="482"/>
      <c r="J33" s="482"/>
      <c r="K33" s="482"/>
      <c r="L33" s="482"/>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c r="AJ33" s="482"/>
      <c r="AK33" s="482"/>
      <c r="AL33" s="482"/>
      <c r="AM33" s="482"/>
      <c r="AN33" s="482"/>
      <c r="AO33" s="457"/>
      <c r="AP33" s="457"/>
      <c r="AQ33" s="457"/>
      <c r="AR33" s="457"/>
      <c r="AS33" s="457"/>
      <c r="AT33" s="457"/>
      <c r="AU33" s="457"/>
      <c r="AV33" s="457"/>
      <c r="AW33" s="457"/>
      <c r="AX33" s="457"/>
      <c r="AY33" s="457"/>
      <c r="AZ33" s="457"/>
      <c r="BA33" s="457"/>
      <c r="BB33" s="457"/>
      <c r="BC33" s="457"/>
      <c r="BD33" s="457"/>
      <c r="BE33" s="457"/>
      <c r="BF33" s="457"/>
      <c r="BG33" s="457"/>
      <c r="BH33" s="457"/>
      <c r="BI33" s="457"/>
      <c r="BJ33" s="457"/>
      <c r="BK33" s="457"/>
      <c r="BL33" s="457"/>
      <c r="BM33" s="457"/>
      <c r="BN33" s="457"/>
      <c r="BO33" s="457"/>
      <c r="BP33" s="457"/>
      <c r="BQ33" s="457"/>
      <c r="BR33" s="457"/>
      <c r="BS33" s="457"/>
      <c r="BT33" s="457"/>
      <c r="BU33" s="457"/>
      <c r="BV33" s="457"/>
      <c r="BW33" s="457"/>
      <c r="BX33" s="457"/>
      <c r="BY33" s="457"/>
      <c r="BZ33" s="457"/>
      <c r="CA33" s="457"/>
      <c r="CB33" s="457"/>
      <c r="CC33" s="457"/>
      <c r="CD33" s="457"/>
      <c r="CE33" s="457"/>
      <c r="CF33" s="457"/>
      <c r="CG33" s="457"/>
      <c r="CH33" s="457"/>
      <c r="CI33" s="457"/>
      <c r="CJ33" s="457"/>
      <c r="CK33" s="457"/>
      <c r="CL33" s="457"/>
      <c r="CM33" s="457"/>
      <c r="CN33" s="457"/>
      <c r="CO33" s="457"/>
      <c r="CP33" s="457"/>
      <c r="CQ33" s="457"/>
      <c r="CR33" s="457"/>
      <c r="CS33" s="457"/>
      <c r="CT33" s="457"/>
    </row>
    <row r="34" spans="1:98" ht="13">
      <c r="A34" s="408" t="s">
        <v>763</v>
      </c>
      <c r="B34" s="482"/>
      <c r="C34" s="408" t="s">
        <v>278</v>
      </c>
      <c r="D34" s="482"/>
      <c r="E34" s="482"/>
      <c r="F34" s="482"/>
      <c r="G34" s="482"/>
      <c r="H34" s="482"/>
      <c r="I34" s="482"/>
      <c r="J34" s="482"/>
      <c r="K34" s="482"/>
      <c r="L34" s="482"/>
      <c r="M34" s="482"/>
      <c r="N34" s="482"/>
      <c r="O34" s="482"/>
      <c r="P34" s="482"/>
      <c r="Q34" s="482"/>
      <c r="R34" s="482"/>
      <c r="S34" s="482"/>
      <c r="T34" s="482"/>
      <c r="U34" s="482"/>
      <c r="V34" s="482"/>
      <c r="W34" s="482"/>
      <c r="X34" s="482"/>
      <c r="Y34" s="482"/>
      <c r="Z34" s="482"/>
      <c r="AA34" s="482"/>
      <c r="AB34" s="482"/>
      <c r="AC34" s="482"/>
      <c r="AD34" s="482"/>
      <c r="AE34" s="482"/>
      <c r="AF34" s="482"/>
      <c r="AG34" s="482"/>
      <c r="AH34" s="482"/>
      <c r="AI34" s="482"/>
      <c r="AJ34" s="482"/>
      <c r="AK34" s="482"/>
      <c r="AL34" s="482"/>
      <c r="AM34" s="482"/>
      <c r="AN34" s="482"/>
      <c r="AO34" s="457"/>
      <c r="AP34" s="457"/>
      <c r="AQ34" s="457"/>
      <c r="AR34" s="457"/>
      <c r="AS34" s="457"/>
      <c r="AT34" s="457"/>
      <c r="AU34" s="457"/>
      <c r="AV34" s="457"/>
      <c r="AW34" s="457"/>
      <c r="AX34" s="457"/>
      <c r="AY34" s="457"/>
      <c r="AZ34" s="457"/>
      <c r="BA34" s="457"/>
      <c r="BB34" s="457"/>
      <c r="BC34" s="457"/>
      <c r="BD34" s="457"/>
      <c r="BE34" s="457"/>
      <c r="BF34" s="457"/>
      <c r="BG34" s="457"/>
      <c r="BH34" s="457"/>
      <c r="BI34" s="457"/>
      <c r="BJ34" s="457"/>
      <c r="BK34" s="457"/>
      <c r="BL34" s="457"/>
      <c r="BM34" s="457"/>
      <c r="BN34" s="457"/>
      <c r="BO34" s="457"/>
      <c r="BP34" s="457"/>
      <c r="BQ34" s="457"/>
      <c r="BR34" s="457"/>
      <c r="BS34" s="457"/>
      <c r="BT34" s="457"/>
      <c r="BU34" s="457"/>
      <c r="BV34" s="457"/>
      <c r="BW34" s="457"/>
      <c r="BX34" s="457"/>
      <c r="BY34" s="457"/>
      <c r="BZ34" s="457"/>
      <c r="CA34" s="457"/>
      <c r="CB34" s="457"/>
      <c r="CC34" s="457"/>
      <c r="CD34" s="457"/>
      <c r="CE34" s="457"/>
      <c r="CF34" s="457"/>
      <c r="CG34" s="457"/>
      <c r="CH34" s="457"/>
      <c r="CI34" s="457"/>
      <c r="CJ34" s="457"/>
      <c r="CK34" s="457"/>
      <c r="CL34" s="457"/>
      <c r="CM34" s="457"/>
      <c r="CN34" s="457"/>
      <c r="CO34" s="457"/>
      <c r="CP34" s="457"/>
      <c r="CQ34" s="457"/>
      <c r="CR34" s="457"/>
      <c r="CS34" s="457"/>
      <c r="CT34" s="457"/>
    </row>
    <row r="35" spans="1:98" ht="12.5">
      <c r="A35" s="482"/>
      <c r="B35" s="409"/>
      <c r="C35" s="410"/>
      <c r="D35" s="410"/>
      <c r="E35" s="410"/>
      <c r="F35" s="410"/>
      <c r="G35" s="410"/>
      <c r="H35" s="410"/>
      <c r="I35" s="410"/>
      <c r="J35" s="410"/>
      <c r="K35" s="410"/>
      <c r="L35" s="410"/>
      <c r="M35" s="410"/>
      <c r="N35" s="410"/>
      <c r="O35" s="410"/>
      <c r="P35" s="410"/>
      <c r="Q35" s="410"/>
      <c r="R35" s="410"/>
      <c r="S35" s="410"/>
      <c r="T35" s="410"/>
      <c r="U35" s="410"/>
      <c r="V35" s="410"/>
      <c r="W35" s="410"/>
      <c r="X35" s="416"/>
      <c r="Y35" s="1529" t="s">
        <v>1669</v>
      </c>
      <c r="Z35" s="1529"/>
      <c r="AA35" s="1529"/>
      <c r="AB35" s="1529"/>
      <c r="AC35" s="1529"/>
      <c r="AD35" s="1530" t="s">
        <v>1670</v>
      </c>
      <c r="AE35" s="1530"/>
      <c r="AF35" s="1530"/>
      <c r="AG35" s="1530"/>
      <c r="AH35" s="1530"/>
      <c r="AI35" s="482"/>
      <c r="AJ35" s="482"/>
      <c r="AK35" s="482"/>
      <c r="AL35" s="482"/>
      <c r="AM35" s="482"/>
      <c r="AN35" s="482"/>
      <c r="AO35" s="457"/>
      <c r="AP35" s="457"/>
      <c r="AQ35" s="457"/>
      <c r="AR35" s="457"/>
      <c r="AS35" s="457"/>
      <c r="AT35" s="457"/>
      <c r="AU35" s="457"/>
      <c r="AV35" s="457"/>
      <c r="AW35" s="457"/>
      <c r="AX35" s="457"/>
      <c r="AY35" s="457"/>
      <c r="AZ35" s="457"/>
      <c r="BA35" s="457"/>
      <c r="BB35" s="457"/>
      <c r="BC35" s="457"/>
      <c r="BD35" s="457"/>
      <c r="BE35" s="457"/>
      <c r="BF35" s="457"/>
      <c r="BG35" s="457"/>
      <c r="BH35" s="457"/>
      <c r="BI35" s="457"/>
      <c r="BJ35" s="457"/>
      <c r="BK35" s="457"/>
      <c r="BL35" s="457"/>
      <c r="BM35" s="457"/>
      <c r="BN35" s="457"/>
      <c r="BO35" s="457"/>
      <c r="BP35" s="457"/>
      <c r="BQ35" s="457"/>
      <c r="BR35" s="457"/>
      <c r="BS35" s="457"/>
      <c r="BT35" s="457"/>
      <c r="BU35" s="457"/>
      <c r="BV35" s="457"/>
      <c r="BW35" s="457"/>
      <c r="BX35" s="457"/>
      <c r="BY35" s="457"/>
      <c r="BZ35" s="457"/>
      <c r="CA35" s="457"/>
      <c r="CB35" s="457"/>
      <c r="CC35" s="457"/>
      <c r="CD35" s="457"/>
      <c r="CE35" s="457"/>
      <c r="CF35" s="457"/>
      <c r="CG35" s="457"/>
      <c r="CH35" s="457"/>
      <c r="CI35" s="457"/>
      <c r="CJ35" s="457"/>
      <c r="CK35" s="457"/>
      <c r="CL35" s="457"/>
      <c r="CM35" s="457"/>
      <c r="CN35" s="457"/>
      <c r="CO35" s="457"/>
      <c r="CP35" s="457"/>
      <c r="CQ35" s="457"/>
      <c r="CR35" s="457"/>
      <c r="CS35" s="457"/>
      <c r="CT35" s="457"/>
    </row>
    <row r="36" spans="1:98" ht="12.75" customHeight="1">
      <c r="A36" s="482"/>
      <c r="B36" s="411"/>
      <c r="C36" s="412"/>
      <c r="D36" s="412"/>
      <c r="E36" s="412"/>
      <c r="F36" s="412"/>
      <c r="G36" s="412"/>
      <c r="H36" s="412"/>
      <c r="I36" s="412"/>
      <c r="J36" s="412"/>
      <c r="K36" s="412"/>
      <c r="L36" s="412"/>
      <c r="M36" s="412"/>
      <c r="N36" s="412"/>
      <c r="O36" s="412"/>
      <c r="P36" s="412"/>
      <c r="Q36" s="412"/>
      <c r="R36" s="412"/>
      <c r="S36" s="412"/>
      <c r="T36" s="412"/>
      <c r="U36" s="412"/>
      <c r="V36" s="412"/>
      <c r="W36" s="412"/>
      <c r="X36" s="417"/>
      <c r="Y36" s="1529"/>
      <c r="Z36" s="1529"/>
      <c r="AA36" s="1529"/>
      <c r="AB36" s="1529"/>
      <c r="AC36" s="1529"/>
      <c r="AD36" s="1530"/>
      <c r="AE36" s="1530"/>
      <c r="AF36" s="1530"/>
      <c r="AG36" s="1530"/>
      <c r="AH36" s="1530"/>
      <c r="AI36" s="482"/>
      <c r="AJ36" s="482"/>
      <c r="AK36" s="482"/>
      <c r="AL36" s="482"/>
      <c r="AM36" s="482"/>
      <c r="AN36" s="482"/>
      <c r="AO36" s="457"/>
      <c r="AP36" s="457"/>
      <c r="AQ36" s="457"/>
      <c r="AR36" s="457"/>
      <c r="AS36" s="457"/>
      <c r="AT36" s="457"/>
      <c r="AU36" s="457"/>
      <c r="AV36" s="457"/>
      <c r="AW36" s="457"/>
      <c r="AX36" s="457"/>
      <c r="AY36" s="457"/>
      <c r="AZ36" s="457"/>
      <c r="BA36" s="457"/>
      <c r="BB36" s="457"/>
      <c r="BC36" s="457"/>
      <c r="BD36" s="457"/>
      <c r="BE36" s="457"/>
      <c r="BF36" s="457"/>
      <c r="BG36" s="457"/>
      <c r="BH36" s="457"/>
      <c r="BI36" s="457"/>
      <c r="BJ36" s="457"/>
      <c r="BK36" s="457"/>
      <c r="BL36" s="457"/>
      <c r="BM36" s="457"/>
      <c r="BN36" s="457"/>
      <c r="BO36" s="457"/>
      <c r="BP36" s="457"/>
      <c r="BQ36" s="457"/>
      <c r="BR36" s="457"/>
      <c r="BS36" s="457"/>
      <c r="BT36" s="457"/>
      <c r="BU36" s="457"/>
      <c r="BV36" s="457"/>
      <c r="BW36" s="457"/>
      <c r="BX36" s="457"/>
      <c r="BY36" s="457"/>
      <c r="BZ36" s="457"/>
      <c r="CA36" s="457"/>
      <c r="CB36" s="457"/>
      <c r="CC36" s="457"/>
      <c r="CD36" s="457"/>
      <c r="CE36" s="457"/>
      <c r="CF36" s="457"/>
      <c r="CG36" s="457"/>
      <c r="CH36" s="457"/>
      <c r="CI36" s="457"/>
      <c r="CJ36" s="457"/>
      <c r="CK36" s="457"/>
      <c r="CL36" s="457"/>
      <c r="CM36" s="457"/>
      <c r="CN36" s="457"/>
      <c r="CO36" s="457"/>
      <c r="CP36" s="457"/>
      <c r="CQ36" s="457"/>
      <c r="CR36" s="457"/>
      <c r="CS36" s="457"/>
      <c r="CT36" s="457"/>
    </row>
    <row r="37" spans="1:98" ht="12.5">
      <c r="A37" s="482"/>
      <c r="B37" s="413"/>
      <c r="C37" s="414"/>
      <c r="D37" s="414"/>
      <c r="E37" s="414"/>
      <c r="F37" s="414"/>
      <c r="G37" s="414"/>
      <c r="H37" s="414"/>
      <c r="I37" s="414"/>
      <c r="J37" s="414"/>
      <c r="K37" s="414"/>
      <c r="L37" s="414"/>
      <c r="M37" s="414"/>
      <c r="N37" s="414"/>
      <c r="O37" s="414"/>
      <c r="P37" s="414"/>
      <c r="Q37" s="414"/>
      <c r="R37" s="414"/>
      <c r="S37" s="414"/>
      <c r="T37" s="414"/>
      <c r="U37" s="414"/>
      <c r="V37" s="414"/>
      <c r="W37" s="414"/>
      <c r="X37" s="418"/>
      <c r="Y37" s="1529"/>
      <c r="Z37" s="1529"/>
      <c r="AA37" s="1529"/>
      <c r="AB37" s="1529"/>
      <c r="AC37" s="1529"/>
      <c r="AD37" s="1530"/>
      <c r="AE37" s="1530"/>
      <c r="AF37" s="1530"/>
      <c r="AG37" s="1530"/>
      <c r="AH37" s="1530"/>
      <c r="AI37" s="482"/>
      <c r="AJ37" s="482"/>
      <c r="AK37" s="482"/>
      <c r="AL37" s="482"/>
      <c r="AM37" s="482"/>
      <c r="AN37" s="482"/>
      <c r="AO37" s="457"/>
      <c r="AP37" s="457"/>
      <c r="AQ37" s="457"/>
      <c r="AR37" s="457"/>
      <c r="AS37" s="457"/>
      <c r="AT37" s="457"/>
      <c r="AU37" s="457"/>
      <c r="AV37" s="457"/>
      <c r="AW37" s="457"/>
      <c r="AX37" s="457"/>
      <c r="AY37" s="457"/>
      <c r="AZ37" s="457"/>
      <c r="BA37" s="457"/>
      <c r="BB37" s="457"/>
      <c r="BC37" s="457"/>
      <c r="BD37" s="457"/>
      <c r="BE37" s="457"/>
      <c r="BF37" s="457"/>
      <c r="BG37" s="457"/>
      <c r="BH37" s="457"/>
      <c r="BI37" s="457"/>
      <c r="BJ37" s="457"/>
      <c r="BK37" s="457"/>
      <c r="BL37" s="457"/>
      <c r="BM37" s="457"/>
      <c r="BN37" s="457"/>
      <c r="BO37" s="457"/>
      <c r="BP37" s="457"/>
      <c r="BQ37" s="457"/>
      <c r="BR37" s="457"/>
      <c r="BS37" s="457"/>
      <c r="BT37" s="457"/>
      <c r="BU37" s="457"/>
      <c r="BV37" s="457"/>
      <c r="BW37" s="457"/>
      <c r="BX37" s="457"/>
      <c r="BY37" s="457"/>
      <c r="BZ37" s="457"/>
      <c r="CA37" s="457"/>
      <c r="CB37" s="457"/>
      <c r="CC37" s="457"/>
      <c r="CD37" s="457"/>
      <c r="CE37" s="457"/>
      <c r="CF37" s="457"/>
      <c r="CG37" s="457"/>
      <c r="CH37" s="457"/>
      <c r="CI37" s="457"/>
      <c r="CJ37" s="457"/>
      <c r="CK37" s="457"/>
      <c r="CL37" s="457"/>
      <c r="CM37" s="457"/>
      <c r="CN37" s="457"/>
      <c r="CO37" s="457"/>
      <c r="CP37" s="457"/>
      <c r="CQ37" s="457"/>
      <c r="CR37" s="457"/>
      <c r="CS37" s="457"/>
      <c r="CT37" s="457"/>
    </row>
    <row r="38" spans="1:98" ht="12.75" customHeight="1">
      <c r="A38" s="408"/>
      <c r="B38" s="1510" t="s">
        <v>1664</v>
      </c>
      <c r="C38" s="1511"/>
      <c r="D38" s="1511"/>
      <c r="E38" s="1511"/>
      <c r="F38" s="1511"/>
      <c r="G38" s="1511"/>
      <c r="H38" s="1511"/>
      <c r="I38" s="1511"/>
      <c r="J38" s="1511"/>
      <c r="K38" s="1511"/>
      <c r="L38" s="1511"/>
      <c r="M38" s="1511"/>
      <c r="N38" s="1511"/>
      <c r="O38" s="1511"/>
      <c r="P38" s="1511"/>
      <c r="Q38" s="1511"/>
      <c r="R38" s="1511"/>
      <c r="S38" s="1511"/>
      <c r="T38" s="1511"/>
      <c r="U38" s="1511"/>
      <c r="V38" s="1511"/>
      <c r="W38" s="1511"/>
      <c r="X38" s="1512"/>
      <c r="Y38" s="1531">
        <f>IF(T24&gt;=(T23+Y23+AD23+AI23),T28+Y28,0)</f>
        <v>123023175.60000001</v>
      </c>
      <c r="Z38" s="1531"/>
      <c r="AA38" s="1531"/>
      <c r="AB38" s="1531"/>
      <c r="AC38" s="1531"/>
      <c r="AD38" s="1531">
        <f>IF(T24&gt;=(T23+Y23+AD23+AI23),AD28+AI28,0)</f>
        <v>0</v>
      </c>
      <c r="AE38" s="1531"/>
      <c r="AF38" s="1531"/>
      <c r="AG38" s="1531"/>
      <c r="AH38" s="1531"/>
      <c r="AI38" s="482"/>
      <c r="AJ38" s="482"/>
      <c r="AK38" s="482"/>
      <c r="AL38" s="482"/>
      <c r="AM38" s="482"/>
      <c r="AN38" s="482"/>
      <c r="AO38" s="457"/>
      <c r="AP38" s="457"/>
      <c r="AQ38" s="457"/>
      <c r="AR38" s="457"/>
      <c r="AS38" s="457"/>
      <c r="AT38" s="457"/>
      <c r="AU38" s="457"/>
      <c r="AV38" s="457"/>
      <c r="AW38" s="457"/>
      <c r="AX38" s="457"/>
      <c r="AY38" s="457"/>
      <c r="AZ38" s="457"/>
      <c r="BA38" s="457"/>
      <c r="BB38" s="457"/>
      <c r="BC38" s="457"/>
      <c r="BD38" s="457"/>
      <c r="BE38" s="457"/>
      <c r="BF38" s="457"/>
      <c r="BG38" s="457"/>
      <c r="BH38" s="457"/>
      <c r="BI38" s="457"/>
      <c r="BJ38" s="457"/>
      <c r="BK38" s="457"/>
      <c r="BL38" s="457"/>
      <c r="BM38" s="457"/>
      <c r="BN38" s="457"/>
      <c r="BO38" s="457"/>
      <c r="BP38" s="457"/>
      <c r="BQ38" s="457"/>
      <c r="BR38" s="457"/>
      <c r="BS38" s="457"/>
      <c r="BT38" s="457"/>
      <c r="BU38" s="457"/>
      <c r="BV38" s="457"/>
      <c r="BW38" s="457"/>
      <c r="BX38" s="457"/>
      <c r="BY38" s="457"/>
      <c r="BZ38" s="457"/>
      <c r="CA38" s="457"/>
      <c r="CB38" s="457"/>
      <c r="CC38" s="457"/>
      <c r="CD38" s="457"/>
      <c r="CE38" s="457"/>
      <c r="CF38" s="457"/>
      <c r="CG38" s="457"/>
      <c r="CH38" s="457"/>
      <c r="CI38" s="457"/>
      <c r="CJ38" s="457"/>
      <c r="CK38" s="457"/>
      <c r="CL38" s="457"/>
      <c r="CM38" s="457"/>
      <c r="CN38" s="457"/>
      <c r="CO38" s="457"/>
      <c r="CP38" s="457"/>
      <c r="CQ38" s="457"/>
      <c r="CR38" s="457"/>
      <c r="CS38" s="457"/>
      <c r="CT38" s="457"/>
    </row>
    <row r="39" spans="1:98" ht="13">
      <c r="A39" s="482"/>
      <c r="B39" s="1510" t="s">
        <v>1671</v>
      </c>
      <c r="C39" s="1511"/>
      <c r="D39" s="1511"/>
      <c r="E39" s="1511"/>
      <c r="F39" s="1511"/>
      <c r="G39" s="1511"/>
      <c r="H39" s="1511"/>
      <c r="I39" s="1511"/>
      <c r="J39" s="1511"/>
      <c r="K39" s="1511"/>
      <c r="L39" s="1511"/>
      <c r="M39" s="1511"/>
      <c r="N39" s="1511"/>
      <c r="O39" s="1511"/>
      <c r="P39" s="1511"/>
      <c r="Q39" s="1511"/>
      <c r="R39" s="1511"/>
      <c r="S39" s="1511"/>
      <c r="T39" s="1511"/>
      <c r="U39" s="1511"/>
      <c r="V39" s="1511"/>
      <c r="W39" s="1511"/>
      <c r="X39" s="1512"/>
      <c r="Y39" s="1532">
        <v>3.2399999999999998E-2</v>
      </c>
      <c r="Z39" s="1532"/>
      <c r="AA39" s="1532"/>
      <c r="AB39" s="1532"/>
      <c r="AC39" s="1532"/>
      <c r="AD39" s="1532">
        <v>3.2399999999999998E-2</v>
      </c>
      <c r="AE39" s="1532"/>
      <c r="AF39" s="1532"/>
      <c r="AG39" s="1532"/>
      <c r="AH39" s="1532"/>
      <c r="AI39" s="482"/>
      <c r="AJ39" s="482"/>
      <c r="AK39" s="482"/>
      <c r="AL39" s="482"/>
      <c r="AM39" s="482"/>
      <c r="AN39" s="482"/>
      <c r="AO39" s="457"/>
      <c r="AP39" s="457"/>
      <c r="AQ39" s="457"/>
      <c r="AR39" s="457"/>
      <c r="AS39" s="457"/>
      <c r="AT39" s="457"/>
      <c r="AU39" s="457"/>
      <c r="AV39" s="457"/>
      <c r="AW39" s="457"/>
      <c r="AX39" s="457"/>
      <c r="AY39" s="457"/>
      <c r="AZ39" s="457"/>
      <c r="BA39" s="457"/>
      <c r="BB39" s="457"/>
      <c r="BC39" s="457"/>
      <c r="BD39" s="457"/>
      <c r="BE39" s="457"/>
      <c r="BF39" s="457"/>
      <c r="BG39" s="457"/>
      <c r="BH39" s="457"/>
      <c r="BI39" s="457"/>
      <c r="BJ39" s="457"/>
      <c r="BK39" s="457"/>
      <c r="BL39" s="457"/>
      <c r="BM39" s="457"/>
      <c r="BN39" s="457"/>
      <c r="BO39" s="457"/>
      <c r="BP39" s="457"/>
      <c r="BQ39" s="457"/>
      <c r="BR39" s="457"/>
      <c r="BS39" s="457"/>
      <c r="BT39" s="457"/>
      <c r="BU39" s="457"/>
      <c r="BV39" s="457"/>
      <c r="BW39" s="457"/>
      <c r="BX39" s="457"/>
      <c r="BY39" s="457"/>
      <c r="BZ39" s="457"/>
      <c r="CA39" s="457"/>
      <c r="CB39" s="457"/>
      <c r="CC39" s="457"/>
      <c r="CD39" s="457"/>
      <c r="CE39" s="457"/>
      <c r="CF39" s="457"/>
      <c r="CG39" s="457"/>
      <c r="CH39" s="457"/>
      <c r="CI39" s="457"/>
      <c r="CJ39" s="457"/>
      <c r="CK39" s="457"/>
      <c r="CL39" s="457"/>
      <c r="CM39" s="457"/>
      <c r="CN39" s="457"/>
      <c r="CO39" s="457"/>
      <c r="CP39" s="457"/>
      <c r="CQ39" s="457"/>
      <c r="CR39" s="457"/>
      <c r="CS39" s="457"/>
      <c r="CT39" s="457"/>
    </row>
    <row r="40" spans="1:98" ht="12.75" customHeight="1">
      <c r="A40" s="408"/>
      <c r="B40" s="1510" t="s">
        <v>1672</v>
      </c>
      <c r="C40" s="1511"/>
      <c r="D40" s="1511"/>
      <c r="E40" s="1511"/>
      <c r="F40" s="1511"/>
      <c r="G40" s="1511"/>
      <c r="H40" s="1511"/>
      <c r="I40" s="1511"/>
      <c r="J40" s="1511"/>
      <c r="K40" s="1511"/>
      <c r="L40" s="1511"/>
      <c r="M40" s="1511"/>
      <c r="N40" s="1511"/>
      <c r="O40" s="1511"/>
      <c r="P40" s="1511"/>
      <c r="Q40" s="1511"/>
      <c r="R40" s="1511"/>
      <c r="S40" s="1511"/>
      <c r="T40" s="1511"/>
      <c r="U40" s="1511"/>
      <c r="V40" s="1511"/>
      <c r="W40" s="1511"/>
      <c r="X40" s="1512"/>
      <c r="Y40" s="1531">
        <f>ROUND(Y38*Y39,0)</f>
        <v>3985951</v>
      </c>
      <c r="Z40" s="1531"/>
      <c r="AA40" s="1531"/>
      <c r="AB40" s="1531"/>
      <c r="AC40" s="1531"/>
      <c r="AD40" s="1528">
        <f>ROUND(AD38*AD39,0)</f>
        <v>0</v>
      </c>
      <c r="AE40" s="1531"/>
      <c r="AF40" s="1531"/>
      <c r="AG40" s="1531"/>
      <c r="AH40" s="1531"/>
      <c r="AI40" s="482"/>
      <c r="AJ40" s="482"/>
      <c r="AK40" s="482"/>
      <c r="AL40" s="482"/>
      <c r="AM40" s="482"/>
      <c r="AN40" s="482"/>
      <c r="AO40" s="457"/>
      <c r="AP40" s="457"/>
      <c r="AQ40" s="457"/>
      <c r="AR40" s="457"/>
      <c r="AS40" s="457"/>
      <c r="AT40" s="457"/>
      <c r="AU40" s="457"/>
      <c r="AV40" s="457"/>
      <c r="AW40" s="457"/>
      <c r="AX40" s="457"/>
      <c r="AY40" s="457"/>
      <c r="AZ40" s="457"/>
      <c r="BA40" s="457"/>
      <c r="BB40" s="457"/>
      <c r="BC40" s="457"/>
      <c r="BD40" s="457"/>
      <c r="BE40" s="457"/>
      <c r="BF40" s="457"/>
      <c r="BG40" s="457"/>
      <c r="BH40" s="457"/>
      <c r="BI40" s="457"/>
      <c r="BJ40" s="457"/>
      <c r="BK40" s="457"/>
      <c r="BL40" s="457"/>
      <c r="BM40" s="457"/>
      <c r="BN40" s="457"/>
      <c r="BO40" s="457"/>
      <c r="BP40" s="457"/>
      <c r="BQ40" s="457"/>
      <c r="BR40" s="457"/>
      <c r="BS40" s="457"/>
      <c r="BT40" s="457"/>
      <c r="BU40" s="457"/>
      <c r="BV40" s="457"/>
      <c r="BW40" s="457"/>
      <c r="BX40" s="457"/>
      <c r="BY40" s="457"/>
      <c r="BZ40" s="457"/>
      <c r="CA40" s="457"/>
      <c r="CB40" s="457"/>
      <c r="CC40" s="457"/>
      <c r="CD40" s="457"/>
      <c r="CE40" s="457"/>
      <c r="CF40" s="457"/>
      <c r="CG40" s="457"/>
      <c r="CH40" s="457"/>
      <c r="CI40" s="457"/>
      <c r="CJ40" s="457"/>
      <c r="CK40" s="457"/>
      <c r="CL40" s="457"/>
      <c r="CM40" s="457"/>
      <c r="CN40" s="457"/>
      <c r="CO40" s="457"/>
      <c r="CP40" s="457"/>
      <c r="CQ40" s="457"/>
      <c r="CR40" s="457"/>
      <c r="CS40" s="457"/>
      <c r="CT40" s="457"/>
    </row>
    <row r="41" spans="1:98" ht="13">
      <c r="A41" s="482"/>
      <c r="B41" s="1510" t="s">
        <v>1673</v>
      </c>
      <c r="C41" s="1511"/>
      <c r="D41" s="1511"/>
      <c r="E41" s="1511"/>
      <c r="F41" s="1511"/>
      <c r="G41" s="1511"/>
      <c r="H41" s="1511"/>
      <c r="I41" s="1511"/>
      <c r="J41" s="1511"/>
      <c r="K41" s="1511"/>
      <c r="L41" s="1511"/>
      <c r="M41" s="1511"/>
      <c r="N41" s="1511"/>
      <c r="O41" s="1511"/>
      <c r="P41" s="1511"/>
      <c r="Q41" s="1511"/>
      <c r="R41" s="1511"/>
      <c r="S41" s="1511"/>
      <c r="T41" s="1511"/>
      <c r="U41" s="1511"/>
      <c r="V41" s="1511"/>
      <c r="W41" s="1511"/>
      <c r="X41" s="1512"/>
      <c r="Y41" s="1575">
        <f>Y40+AD40</f>
        <v>3985951</v>
      </c>
      <c r="Z41" s="1576"/>
      <c r="AA41" s="1576"/>
      <c r="AB41" s="1576"/>
      <c r="AC41" s="1576"/>
      <c r="AD41" s="1576"/>
      <c r="AE41" s="1576"/>
      <c r="AF41" s="1576"/>
      <c r="AG41" s="1576"/>
      <c r="AH41" s="1577"/>
      <c r="AI41" s="482"/>
      <c r="AJ41" s="482"/>
      <c r="AK41" s="482"/>
      <c r="AL41" s="482"/>
      <c r="AM41" s="482"/>
      <c r="AN41" s="482"/>
      <c r="AO41" s="457"/>
      <c r="AP41" s="457"/>
      <c r="AQ41" s="457"/>
      <c r="AR41" s="457"/>
      <c r="AS41" s="457"/>
      <c r="AT41" s="457"/>
      <c r="AU41" s="457"/>
      <c r="AV41" s="457"/>
      <c r="AW41" s="457"/>
      <c r="AX41" s="457"/>
      <c r="AY41" s="457"/>
      <c r="AZ41" s="457"/>
      <c r="BA41" s="457"/>
      <c r="BB41" s="457"/>
      <c r="BC41" s="457"/>
      <c r="BD41" s="457"/>
      <c r="BE41" s="457"/>
      <c r="BF41" s="457"/>
      <c r="BG41" s="457"/>
      <c r="BH41" s="457"/>
      <c r="BI41" s="457"/>
      <c r="BJ41" s="457"/>
      <c r="BK41" s="457"/>
      <c r="BL41" s="457"/>
      <c r="BM41" s="457"/>
      <c r="BN41" s="457"/>
      <c r="BO41" s="457"/>
      <c r="BP41" s="457"/>
      <c r="BQ41" s="457"/>
      <c r="BR41" s="457"/>
      <c r="BS41" s="457"/>
      <c r="BT41" s="457"/>
      <c r="BU41" s="457"/>
      <c r="BV41" s="457"/>
      <c r="BW41" s="457"/>
      <c r="BX41" s="457"/>
      <c r="BY41" s="457"/>
      <c r="BZ41" s="457"/>
      <c r="CA41" s="457"/>
      <c r="CB41" s="457"/>
      <c r="CC41" s="457"/>
      <c r="CD41" s="457"/>
      <c r="CE41" s="457"/>
      <c r="CF41" s="457"/>
      <c r="CG41" s="457"/>
      <c r="CH41" s="457"/>
      <c r="CI41" s="457"/>
      <c r="CJ41" s="457"/>
      <c r="CK41" s="457"/>
      <c r="CL41" s="457"/>
      <c r="CM41" s="457"/>
      <c r="CN41" s="457"/>
      <c r="CO41" s="457"/>
      <c r="CP41" s="457"/>
      <c r="CQ41" s="457"/>
      <c r="CR41" s="457"/>
      <c r="CS41" s="457"/>
      <c r="CT41" s="457"/>
    </row>
    <row r="42" spans="1:98" ht="12.75" customHeight="1">
      <c r="A42" s="408"/>
      <c r="B42" s="1568" t="s">
        <v>1674</v>
      </c>
      <c r="C42" s="1568"/>
      <c r="D42" s="1568"/>
      <c r="E42" s="1568"/>
      <c r="F42" s="1568"/>
      <c r="G42" s="1568"/>
      <c r="H42" s="1568"/>
      <c r="I42" s="1568"/>
      <c r="J42" s="1568"/>
      <c r="K42" s="1568"/>
      <c r="L42" s="1568"/>
      <c r="M42" s="1568"/>
      <c r="N42" s="1568"/>
      <c r="O42" s="1568"/>
      <c r="P42" s="1568"/>
      <c r="Q42" s="1568"/>
      <c r="R42" s="1568"/>
      <c r="S42" s="1568"/>
      <c r="T42" s="1568"/>
      <c r="U42" s="1568"/>
      <c r="V42" s="1568"/>
      <c r="W42" s="1568"/>
      <c r="X42" s="1568"/>
      <c r="Y42" s="1568"/>
      <c r="Z42" s="1568"/>
      <c r="AA42" s="1568"/>
      <c r="AB42" s="1568"/>
      <c r="AC42" s="1568"/>
      <c r="AD42" s="1568"/>
      <c r="AE42" s="1568"/>
      <c r="AF42" s="1568"/>
      <c r="AG42" s="1568"/>
      <c r="AH42" s="1568"/>
      <c r="AI42" s="482"/>
      <c r="AJ42" s="482"/>
      <c r="AK42" s="482"/>
      <c r="AL42" s="482"/>
      <c r="AM42" s="482"/>
      <c r="AN42" s="482"/>
      <c r="AO42" s="457"/>
      <c r="AP42" s="457"/>
      <c r="AQ42" s="457"/>
      <c r="AR42" s="457"/>
      <c r="AS42" s="457"/>
      <c r="AT42" s="457"/>
      <c r="AU42" s="457"/>
      <c r="AV42" s="457"/>
      <c r="AW42" s="457"/>
      <c r="AX42" s="457"/>
      <c r="AY42" s="457"/>
      <c r="AZ42" s="457"/>
      <c r="BA42" s="457"/>
      <c r="BB42" s="457"/>
      <c r="BC42" s="457"/>
      <c r="BD42" s="457"/>
      <c r="BE42" s="457"/>
      <c r="BF42" s="457"/>
      <c r="BG42" s="457"/>
      <c r="BH42" s="457"/>
      <c r="BI42" s="457"/>
      <c r="BJ42" s="457"/>
      <c r="BK42" s="457"/>
      <c r="BL42" s="457"/>
      <c r="BM42" s="457"/>
      <c r="BN42" s="457"/>
      <c r="BO42" s="457"/>
      <c r="BP42" s="457"/>
      <c r="BQ42" s="457"/>
      <c r="BR42" s="457"/>
      <c r="BS42" s="457"/>
      <c r="BT42" s="457"/>
      <c r="BU42" s="457"/>
      <c r="BV42" s="457"/>
      <c r="BW42" s="457"/>
      <c r="BX42" s="457"/>
      <c r="BY42" s="457"/>
      <c r="BZ42" s="457"/>
      <c r="CA42" s="457"/>
      <c r="CB42" s="457"/>
      <c r="CC42" s="457"/>
      <c r="CD42" s="457"/>
      <c r="CE42" s="457"/>
      <c r="CF42" s="457"/>
      <c r="CG42" s="457"/>
      <c r="CH42" s="457"/>
      <c r="CI42" s="457"/>
      <c r="CJ42" s="457"/>
      <c r="CK42" s="457"/>
      <c r="CL42" s="457"/>
      <c r="CM42" s="457"/>
      <c r="CN42" s="457"/>
      <c r="CO42" s="457"/>
      <c r="CP42" s="457"/>
      <c r="CQ42" s="457"/>
      <c r="CR42" s="457"/>
      <c r="CS42" s="457"/>
      <c r="CT42" s="457"/>
    </row>
    <row r="43" spans="1:98" ht="12.5">
      <c r="A43" s="482"/>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82"/>
      <c r="AJ43" s="482"/>
      <c r="AK43" s="482"/>
      <c r="AL43" s="482"/>
      <c r="AM43" s="482"/>
      <c r="AN43" s="482"/>
      <c r="AO43" s="457"/>
      <c r="AP43" s="457"/>
      <c r="AQ43" s="457"/>
      <c r="AR43" s="457"/>
      <c r="AS43" s="457"/>
      <c r="AT43" s="457"/>
      <c r="AU43" s="457"/>
      <c r="AV43" s="457"/>
      <c r="AW43" s="457"/>
      <c r="AX43" s="457"/>
      <c r="AY43" s="457"/>
      <c r="AZ43" s="457"/>
      <c r="BA43" s="457"/>
      <c r="BB43" s="457"/>
      <c r="BC43" s="457"/>
      <c r="BD43" s="457"/>
      <c r="BE43" s="457"/>
      <c r="BF43" s="457"/>
      <c r="BG43" s="457"/>
      <c r="BH43" s="457"/>
      <c r="BI43" s="457"/>
      <c r="BJ43" s="457"/>
      <c r="BK43" s="457"/>
      <c r="BL43" s="457"/>
      <c r="BM43" s="457"/>
      <c r="BN43" s="457"/>
      <c r="BO43" s="457"/>
      <c r="BP43" s="457"/>
      <c r="BQ43" s="457"/>
      <c r="BR43" s="457"/>
      <c r="BS43" s="457"/>
      <c r="BT43" s="457"/>
      <c r="BU43" s="457"/>
      <c r="BV43" s="457"/>
      <c r="BW43" s="457"/>
      <c r="BX43" s="457"/>
      <c r="BY43" s="457"/>
      <c r="BZ43" s="457"/>
      <c r="CA43" s="457"/>
      <c r="CB43" s="457"/>
      <c r="CC43" s="457"/>
      <c r="CD43" s="457"/>
      <c r="CE43" s="457"/>
      <c r="CF43" s="457"/>
      <c r="CG43" s="457"/>
      <c r="CH43" s="457"/>
      <c r="CI43" s="457"/>
      <c r="CJ43" s="457"/>
      <c r="CK43" s="457"/>
      <c r="CL43" s="457"/>
      <c r="CM43" s="457"/>
      <c r="CN43" s="457"/>
      <c r="CO43" s="457"/>
      <c r="CP43" s="457"/>
      <c r="CQ43" s="457"/>
      <c r="CR43" s="457"/>
      <c r="CS43" s="457"/>
      <c r="CT43" s="457"/>
    </row>
    <row r="44" spans="1:98" s="202" customFormat="1" ht="13.5" thickBot="1">
      <c r="A44" s="1525" t="s">
        <v>1675</v>
      </c>
      <c r="B44" s="1525"/>
      <c r="C44" s="1525"/>
      <c r="D44" s="1525"/>
      <c r="E44" s="1525"/>
      <c r="F44" s="1525"/>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c r="AM44" s="1525"/>
      <c r="AN44" s="1525"/>
      <c r="AO44" s="1525"/>
      <c r="AP44" s="1525"/>
      <c r="AQ44" s="1525"/>
      <c r="AR44" s="1525"/>
      <c r="AS44" s="1525"/>
      <c r="AT44" s="1525"/>
      <c r="AU44" s="1525"/>
      <c r="AV44" s="1525"/>
      <c r="AW44" s="1525"/>
      <c r="AX44" s="1525"/>
      <c r="AY44" s="1525"/>
      <c r="AZ44" s="1525"/>
      <c r="BA44" s="1525"/>
      <c r="BB44" s="1525"/>
      <c r="BC44" s="1525"/>
      <c r="BD44" s="1525"/>
      <c r="BE44" s="1525"/>
      <c r="BF44" s="1525"/>
      <c r="BG44" s="1525"/>
      <c r="BH44" s="1525"/>
      <c r="BI44" s="1525"/>
      <c r="BJ44" s="1525"/>
      <c r="BK44" s="1525"/>
      <c r="BL44" s="1525"/>
      <c r="BM44" s="1525"/>
      <c r="BN44" s="1525"/>
      <c r="BO44" s="1525"/>
      <c r="BP44" s="1525"/>
      <c r="BQ44" s="1525"/>
      <c r="BR44" s="1525"/>
      <c r="BS44" s="1525"/>
      <c r="BT44" s="1525"/>
      <c r="BU44" s="1525"/>
      <c r="BV44" s="1525"/>
      <c r="BW44" s="1525"/>
      <c r="BX44" s="1525"/>
      <c r="BY44" s="633"/>
      <c r="BZ44" s="633"/>
      <c r="CA44" s="633"/>
      <c r="CB44" s="633"/>
      <c r="CC44" s="633"/>
      <c r="CD44" s="633"/>
      <c r="CE44" s="633"/>
      <c r="CF44" s="633"/>
      <c r="CG44" s="633"/>
      <c r="CH44" s="633"/>
      <c r="CI44" s="633"/>
      <c r="CJ44" s="633"/>
      <c r="CK44" s="633"/>
      <c r="CL44" s="633"/>
      <c r="CM44" s="633"/>
      <c r="CN44" s="633"/>
      <c r="CO44" s="633"/>
      <c r="CP44" s="633"/>
      <c r="CQ44" s="633"/>
      <c r="CR44" s="633"/>
    </row>
    <row r="45" spans="1:98" s="202" customFormat="1" ht="12.75" customHeight="1" thickTop="1">
      <c r="AM45" s="633"/>
      <c r="AN45" s="633"/>
      <c r="AO45" s="633"/>
      <c r="AP45" s="633"/>
      <c r="AQ45" s="633"/>
      <c r="AR45" s="633"/>
      <c r="AS45" s="633"/>
      <c r="AT45" s="633"/>
      <c r="AU45" s="633"/>
      <c r="AV45" s="633"/>
      <c r="AW45" s="633"/>
      <c r="AX45" s="633"/>
      <c r="AY45" s="633"/>
      <c r="AZ45" s="633"/>
      <c r="BA45" s="633"/>
      <c r="BB45" s="633"/>
      <c r="BC45" s="633"/>
      <c r="BD45" s="633"/>
      <c r="BE45" s="633"/>
      <c r="BF45" s="633"/>
      <c r="BG45" s="633"/>
      <c r="BH45" s="633"/>
      <c r="BI45" s="633"/>
      <c r="BJ45" s="633"/>
      <c r="BK45" s="633"/>
      <c r="BL45" s="633"/>
      <c r="BM45" s="633"/>
      <c r="BN45" s="633"/>
      <c r="BO45" s="633"/>
      <c r="BP45" s="633"/>
      <c r="BQ45" s="633"/>
      <c r="BR45" s="633"/>
      <c r="BS45" s="633"/>
      <c r="BT45" s="633"/>
      <c r="BU45" s="633"/>
      <c r="BV45" s="633"/>
      <c r="BW45" s="633"/>
      <c r="BX45" s="633"/>
      <c r="BY45" s="633"/>
      <c r="BZ45" s="633"/>
      <c r="CA45" s="633"/>
      <c r="CB45" s="633"/>
      <c r="CC45" s="633"/>
      <c r="CD45" s="633"/>
      <c r="CE45" s="633"/>
      <c r="CF45" s="633"/>
      <c r="CG45" s="633"/>
      <c r="CH45" s="633"/>
      <c r="CI45" s="633"/>
      <c r="CJ45" s="633"/>
      <c r="CK45" s="633"/>
      <c r="CL45" s="633"/>
      <c r="CM45" s="633"/>
      <c r="CN45" s="633"/>
      <c r="CO45" s="633"/>
      <c r="CP45" s="633"/>
      <c r="CQ45" s="633"/>
      <c r="CR45" s="633"/>
    </row>
    <row r="46" spans="1:98" ht="13">
      <c r="A46" s="408" t="s">
        <v>830</v>
      </c>
      <c r="B46" s="482"/>
      <c r="C46" s="408" t="s">
        <v>281</v>
      </c>
      <c r="D46" s="482"/>
      <c r="E46" s="482"/>
      <c r="F46" s="482"/>
      <c r="G46" s="482"/>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c r="AE46" s="482"/>
      <c r="AF46" s="482"/>
      <c r="AG46" s="482"/>
      <c r="AH46" s="482"/>
      <c r="AI46" s="482"/>
      <c r="AJ46" s="482"/>
      <c r="AK46" s="482"/>
      <c r="AL46" s="482"/>
      <c r="AM46" s="482"/>
      <c r="AN46" s="482"/>
      <c r="AO46" s="457"/>
      <c r="AP46" s="457"/>
      <c r="AQ46" s="457"/>
      <c r="AR46" s="457"/>
      <c r="AS46" s="457"/>
      <c r="AT46" s="457"/>
      <c r="AU46" s="457"/>
      <c r="AV46" s="457"/>
      <c r="AW46" s="457"/>
      <c r="AX46" s="457"/>
      <c r="AY46" s="457"/>
      <c r="AZ46" s="457"/>
      <c r="BA46" s="457"/>
      <c r="BB46" s="457"/>
      <c r="BC46" s="457"/>
      <c r="BD46" s="457"/>
      <c r="BE46" s="457"/>
      <c r="BF46" s="457"/>
      <c r="BG46" s="457"/>
      <c r="BH46" s="457"/>
      <c r="BI46" s="457"/>
      <c r="BJ46" s="457"/>
      <c r="BK46" s="457"/>
      <c r="BL46" s="457"/>
      <c r="BM46" s="457"/>
      <c r="BN46" s="457"/>
      <c r="BO46" s="457"/>
      <c r="BP46" s="457"/>
      <c r="BQ46" s="457"/>
      <c r="BR46" s="457"/>
      <c r="BS46" s="457"/>
      <c r="BT46" s="457"/>
      <c r="BU46" s="457"/>
      <c r="BV46" s="457"/>
      <c r="BW46" s="457"/>
      <c r="BX46" s="457"/>
      <c r="BY46" s="457"/>
      <c r="BZ46" s="457"/>
      <c r="CA46" s="457"/>
      <c r="CB46" s="457"/>
      <c r="CC46" s="457"/>
      <c r="CD46" s="457"/>
      <c r="CE46" s="457"/>
      <c r="CF46" s="457"/>
      <c r="CG46" s="457"/>
      <c r="CH46" s="457"/>
      <c r="CI46" s="457"/>
      <c r="CJ46" s="457"/>
      <c r="CK46" s="457"/>
      <c r="CL46" s="457"/>
      <c r="CM46" s="457"/>
      <c r="CN46" s="457"/>
      <c r="CO46" s="457"/>
      <c r="CP46" s="457"/>
      <c r="CQ46" s="457"/>
      <c r="CR46" s="457"/>
      <c r="CS46" s="457"/>
      <c r="CT46" s="457"/>
    </row>
    <row r="47" spans="1:98" ht="13">
      <c r="A47" s="482"/>
      <c r="B47" s="482"/>
      <c r="C47" s="482"/>
      <c r="D47" s="408" t="s">
        <v>1676</v>
      </c>
      <c r="E47" s="482"/>
      <c r="F47" s="482"/>
      <c r="G47" s="482"/>
      <c r="H47" s="482"/>
      <c r="I47" s="482"/>
      <c r="J47" s="482"/>
      <c r="K47" s="482"/>
      <c r="L47" s="482"/>
      <c r="M47" s="482"/>
      <c r="N47" s="482"/>
      <c r="O47" s="482"/>
      <c r="P47" s="482"/>
      <c r="Q47" s="482"/>
      <c r="R47" s="482"/>
      <c r="S47" s="482"/>
      <c r="T47" s="482"/>
      <c r="U47" s="482"/>
      <c r="V47" s="482"/>
      <c r="W47" s="482"/>
      <c r="X47" s="482"/>
      <c r="Y47" s="482"/>
      <c r="Z47" s="482"/>
      <c r="AA47" s="482"/>
      <c r="AB47" s="1519">
        <f>'Sources and Uses Budget'!B105-'Sources and Uses Budget'!B15</f>
        <v>99992340</v>
      </c>
      <c r="AC47" s="1520"/>
      <c r="AD47" s="1520"/>
      <c r="AE47" s="1520"/>
      <c r="AF47" s="1521"/>
      <c r="AG47" s="482"/>
      <c r="AH47" s="482"/>
      <c r="AI47" s="482"/>
      <c r="AJ47" s="482"/>
      <c r="AK47" s="482"/>
      <c r="AL47" s="482"/>
      <c r="AM47" s="482"/>
      <c r="AN47" s="482"/>
      <c r="AO47" s="457"/>
      <c r="AP47" s="457"/>
      <c r="AQ47" s="457"/>
      <c r="AR47" s="457"/>
      <c r="AS47" s="457"/>
      <c r="AT47" s="457"/>
      <c r="AU47" s="457"/>
      <c r="AV47" s="457"/>
      <c r="AW47" s="457"/>
      <c r="AX47" s="457"/>
      <c r="AY47" s="457"/>
      <c r="AZ47" s="457"/>
      <c r="BA47" s="457"/>
      <c r="BB47" s="457"/>
      <c r="BC47" s="457"/>
      <c r="BD47" s="457"/>
      <c r="BE47" s="457"/>
      <c r="BF47" s="457"/>
      <c r="BG47" s="457"/>
      <c r="BH47" s="457"/>
      <c r="BI47" s="457"/>
      <c r="BJ47" s="457"/>
      <c r="BK47" s="457"/>
      <c r="BL47" s="457"/>
      <c r="BM47" s="457"/>
      <c r="BN47" s="457"/>
      <c r="BO47" s="457"/>
      <c r="BP47" s="457"/>
      <c r="BQ47" s="457"/>
      <c r="BR47" s="457"/>
      <c r="BS47" s="457"/>
      <c r="BT47" s="457"/>
      <c r="BU47" s="457"/>
      <c r="BV47" s="457"/>
      <c r="BW47" s="457"/>
      <c r="BX47" s="457"/>
      <c r="BY47" s="457"/>
      <c r="BZ47" s="457"/>
      <c r="CA47" s="457"/>
      <c r="CB47" s="457"/>
      <c r="CC47" s="457"/>
      <c r="CD47" s="457"/>
      <c r="CE47" s="457"/>
      <c r="CF47" s="457"/>
      <c r="CG47" s="457"/>
      <c r="CH47" s="457"/>
      <c r="CI47" s="457"/>
      <c r="CJ47" s="457"/>
      <c r="CK47" s="457"/>
      <c r="CL47" s="457"/>
      <c r="CM47" s="457"/>
      <c r="CN47" s="457"/>
      <c r="CO47" s="457"/>
      <c r="CP47" s="457"/>
      <c r="CQ47" s="457"/>
      <c r="CR47" s="457"/>
      <c r="CS47" s="457"/>
      <c r="CT47" s="457"/>
    </row>
    <row r="48" spans="1:98" ht="12.75" customHeight="1">
      <c r="A48" s="482"/>
      <c r="B48" s="482"/>
      <c r="C48" s="482"/>
      <c r="D48" s="408" t="s">
        <v>174</v>
      </c>
      <c r="E48" s="482"/>
      <c r="F48" s="482"/>
      <c r="G48" s="482"/>
      <c r="H48" s="482"/>
      <c r="I48" s="482"/>
      <c r="J48" s="482"/>
      <c r="K48" s="482"/>
      <c r="L48" s="482"/>
      <c r="M48" s="482"/>
      <c r="N48" s="482"/>
      <c r="O48" s="482"/>
      <c r="P48" s="482"/>
      <c r="Q48" s="482"/>
      <c r="R48" s="482"/>
      <c r="S48" s="482"/>
      <c r="T48" s="482"/>
      <c r="U48" s="482"/>
      <c r="V48" s="482"/>
      <c r="W48" s="482"/>
      <c r="X48" s="482"/>
      <c r="Y48" s="482"/>
      <c r="Z48" s="482"/>
      <c r="AA48" s="482"/>
      <c r="AB48" s="1519">
        <f>Application!AG630-MIN('Sources and Uses Budget'!B15,Application!AG390)</f>
        <v>63433393</v>
      </c>
      <c r="AC48" s="1520"/>
      <c r="AD48" s="1520"/>
      <c r="AE48" s="1520"/>
      <c r="AF48" s="1521"/>
      <c r="AG48" s="482"/>
      <c r="AH48" s="482"/>
      <c r="AI48" s="482"/>
      <c r="AJ48" s="482"/>
      <c r="AK48" s="482"/>
      <c r="AL48" s="482"/>
      <c r="AM48" s="482"/>
      <c r="AN48" s="482"/>
      <c r="AO48" s="457"/>
      <c r="AP48" s="457"/>
      <c r="AQ48" s="457"/>
      <c r="AR48" s="457"/>
      <c r="AS48" s="457"/>
      <c r="AT48" s="457"/>
      <c r="AU48" s="457"/>
      <c r="AV48" s="457"/>
      <c r="AW48" s="457"/>
      <c r="AX48" s="457"/>
      <c r="AY48" s="457"/>
      <c r="AZ48" s="457"/>
      <c r="BA48" s="457"/>
      <c r="BB48" s="457"/>
      <c r="BC48" s="457"/>
      <c r="BD48" s="457"/>
      <c r="BE48" s="457"/>
      <c r="BF48" s="457"/>
      <c r="BG48" s="457"/>
      <c r="BH48" s="457"/>
      <c r="BI48" s="457"/>
      <c r="BJ48" s="457"/>
      <c r="BK48" s="457"/>
      <c r="BL48" s="457"/>
      <c r="BM48" s="457"/>
      <c r="BN48" s="457"/>
      <c r="BO48" s="457"/>
      <c r="BP48" s="457"/>
      <c r="BQ48" s="457"/>
      <c r="BR48" s="457"/>
      <c r="BS48" s="457"/>
      <c r="BT48" s="457"/>
      <c r="BU48" s="457"/>
      <c r="BV48" s="457"/>
      <c r="BW48" s="457"/>
      <c r="BX48" s="457"/>
      <c r="BY48" s="457"/>
      <c r="BZ48" s="457"/>
      <c r="CA48" s="457"/>
      <c r="CB48" s="457"/>
      <c r="CC48" s="457"/>
      <c r="CD48" s="457"/>
      <c r="CE48" s="457"/>
      <c r="CF48" s="457"/>
      <c r="CG48" s="457"/>
      <c r="CH48" s="457"/>
      <c r="CI48" s="457"/>
      <c r="CJ48" s="457"/>
      <c r="CK48" s="457"/>
      <c r="CL48" s="457"/>
      <c r="CM48" s="457"/>
      <c r="CN48" s="457"/>
      <c r="CO48" s="457"/>
      <c r="CP48" s="457"/>
      <c r="CQ48" s="457"/>
      <c r="CR48" s="457"/>
      <c r="CS48" s="457"/>
      <c r="CT48" s="457"/>
    </row>
    <row r="49" spans="1:98" ht="13">
      <c r="A49" s="482"/>
      <c r="B49" s="482"/>
      <c r="C49" s="482"/>
      <c r="D49" s="408" t="s">
        <v>1677</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1519">
        <f>AB47-AB48</f>
        <v>36558947</v>
      </c>
      <c r="AC49" s="1520"/>
      <c r="AD49" s="1520"/>
      <c r="AE49" s="1520"/>
      <c r="AF49" s="1521"/>
      <c r="AG49" s="482"/>
      <c r="AH49" s="482"/>
      <c r="AI49" s="482"/>
      <c r="AJ49" s="482"/>
      <c r="AK49" s="482"/>
      <c r="AL49" s="482"/>
      <c r="AM49" s="482"/>
      <c r="AN49" s="482"/>
      <c r="AO49" s="457"/>
      <c r="AP49" s="457"/>
      <c r="AQ49" s="457"/>
      <c r="AR49" s="457"/>
      <c r="AS49" s="457"/>
      <c r="AT49" s="457"/>
      <c r="AU49" s="457"/>
      <c r="AV49" s="457"/>
      <c r="AW49" s="457"/>
      <c r="AX49" s="457"/>
      <c r="AY49" s="457"/>
      <c r="AZ49" s="457"/>
      <c r="BA49" s="457"/>
      <c r="BB49" s="457"/>
      <c r="BC49" s="457"/>
      <c r="BD49" s="457"/>
      <c r="BE49" s="457"/>
      <c r="BF49" s="457"/>
      <c r="BG49" s="457"/>
      <c r="BH49" s="457"/>
      <c r="BI49" s="457"/>
      <c r="BJ49" s="457"/>
      <c r="BK49" s="457"/>
      <c r="BL49" s="457"/>
      <c r="BM49" s="457"/>
      <c r="BN49" s="457"/>
      <c r="BO49" s="457"/>
      <c r="BP49" s="457"/>
      <c r="BQ49" s="457"/>
      <c r="BR49" s="457"/>
      <c r="BS49" s="457"/>
      <c r="BT49" s="457"/>
      <c r="BU49" s="457"/>
      <c r="BV49" s="457"/>
      <c r="BW49" s="457"/>
      <c r="BX49" s="457"/>
      <c r="BY49" s="457"/>
      <c r="BZ49" s="457"/>
      <c r="CA49" s="457"/>
      <c r="CB49" s="457"/>
      <c r="CC49" s="457"/>
      <c r="CD49" s="457"/>
      <c r="CE49" s="457"/>
      <c r="CF49" s="457"/>
      <c r="CG49" s="457"/>
      <c r="CH49" s="457"/>
      <c r="CI49" s="457"/>
      <c r="CJ49" s="457"/>
      <c r="CK49" s="457"/>
      <c r="CL49" s="457"/>
      <c r="CM49" s="457"/>
      <c r="CN49" s="457"/>
      <c r="CO49" s="457"/>
      <c r="CP49" s="457"/>
      <c r="CQ49" s="457"/>
      <c r="CR49" s="457"/>
      <c r="CS49" s="457"/>
      <c r="CT49" s="457"/>
    </row>
    <row r="50" spans="1:98" ht="13">
      <c r="A50" s="482"/>
      <c r="B50" s="482"/>
      <c r="C50" s="482"/>
      <c r="D50" s="408" t="s">
        <v>1678</v>
      </c>
      <c r="E50" s="482"/>
      <c r="F50" s="482"/>
      <c r="G50" s="482"/>
      <c r="H50" s="482"/>
      <c r="I50" s="482"/>
      <c r="J50" s="482"/>
      <c r="K50" s="482"/>
      <c r="L50" s="482"/>
      <c r="M50" s="482"/>
      <c r="N50" s="482"/>
      <c r="O50" s="482"/>
      <c r="P50" s="482"/>
      <c r="Q50" s="482"/>
      <c r="R50" s="482"/>
      <c r="S50" s="482"/>
      <c r="T50" s="482"/>
      <c r="U50" s="482"/>
      <c r="V50" s="482"/>
      <c r="W50" s="482"/>
      <c r="X50" s="405"/>
      <c r="Y50" s="405"/>
      <c r="Z50" s="405"/>
      <c r="AA50" s="420"/>
      <c r="AB50" s="1504">
        <f>(AB49/10)/Y41</f>
        <v>0.91719509346702965</v>
      </c>
      <c r="AC50" s="1505"/>
      <c r="AD50" s="1505"/>
      <c r="AE50" s="1505"/>
      <c r="AF50" s="1506"/>
      <c r="AG50" s="482"/>
      <c r="AH50" s="482"/>
      <c r="AI50" s="482"/>
      <c r="AJ50" s="482"/>
      <c r="AK50" s="482"/>
      <c r="AL50" s="482"/>
      <c r="AM50" s="482"/>
      <c r="AN50" s="482"/>
      <c r="AO50" s="457"/>
      <c r="AP50" s="457"/>
      <c r="AQ50" s="457"/>
      <c r="AR50" s="457"/>
      <c r="AS50" s="457"/>
      <c r="AT50" s="457"/>
      <c r="AU50" s="457"/>
      <c r="AV50" s="457"/>
      <c r="AW50" s="457"/>
      <c r="AX50" s="457"/>
      <c r="AY50" s="457"/>
      <c r="AZ50" s="457"/>
      <c r="BA50" s="457"/>
      <c r="BB50" s="457"/>
      <c r="BC50" s="457"/>
      <c r="BD50" s="457"/>
      <c r="BE50" s="457"/>
      <c r="BF50" s="457"/>
      <c r="BG50" s="457"/>
      <c r="BH50" s="457"/>
      <c r="BI50" s="457"/>
      <c r="BJ50" s="457"/>
      <c r="BK50" s="457"/>
      <c r="BL50" s="457"/>
      <c r="BM50" s="457"/>
      <c r="BN50" s="457"/>
      <c r="BO50" s="457"/>
      <c r="BP50" s="457"/>
      <c r="BQ50" s="457"/>
      <c r="BR50" s="457"/>
      <c r="BS50" s="457"/>
      <c r="BT50" s="457"/>
      <c r="BU50" s="457"/>
      <c r="BV50" s="457"/>
      <c r="BW50" s="457"/>
      <c r="BX50" s="457"/>
      <c r="BY50" s="457"/>
      <c r="BZ50" s="457"/>
      <c r="CA50" s="457"/>
      <c r="CB50" s="457"/>
      <c r="CC50" s="457"/>
      <c r="CD50" s="457"/>
      <c r="CE50" s="457"/>
      <c r="CF50" s="457"/>
      <c r="CG50" s="457"/>
      <c r="CH50" s="457"/>
      <c r="CI50" s="457"/>
      <c r="CJ50" s="457"/>
      <c r="CK50" s="457"/>
      <c r="CL50" s="457"/>
      <c r="CM50" s="457"/>
      <c r="CN50" s="457"/>
      <c r="CO50" s="457"/>
      <c r="CP50" s="457"/>
      <c r="CQ50" s="457"/>
      <c r="CR50" s="457"/>
      <c r="CS50" s="457"/>
      <c r="CT50" s="457"/>
    </row>
    <row r="51" spans="1:98" s="424" customFormat="1" ht="15" customHeight="1">
      <c r="A51" s="405"/>
      <c r="B51" s="405"/>
      <c r="C51" s="405"/>
      <c r="D51" s="421"/>
      <c r="E51" s="1518" t="s">
        <v>1679</v>
      </c>
      <c r="F51" s="1518"/>
      <c r="G51" s="1518"/>
      <c r="H51" s="1518"/>
      <c r="I51" s="1518"/>
      <c r="J51" s="1518"/>
      <c r="K51" s="1518"/>
      <c r="L51" s="1518"/>
      <c r="M51" s="1518"/>
      <c r="N51" s="1518"/>
      <c r="O51" s="1518"/>
      <c r="P51" s="1518"/>
      <c r="Q51" s="1518"/>
      <c r="R51" s="1518"/>
      <c r="S51" s="1518"/>
      <c r="T51" s="1518"/>
      <c r="U51" s="1518"/>
      <c r="V51" s="1518"/>
      <c r="W51" s="1518"/>
      <c r="X51" s="1518"/>
      <c r="Y51" s="1518"/>
      <c r="Z51" s="1518"/>
      <c r="AA51" s="422"/>
      <c r="AB51" s="422"/>
      <c r="AC51" s="422"/>
      <c r="AD51" s="422"/>
      <c r="AE51" s="422"/>
      <c r="AF51" s="422"/>
      <c r="AG51" s="405"/>
      <c r="AH51" s="405"/>
      <c r="AI51" s="405"/>
      <c r="AJ51" s="405"/>
      <c r="AK51" s="405"/>
      <c r="AL51" s="405"/>
      <c r="AM51" s="405"/>
      <c r="AN51" s="405"/>
      <c r="AO51" s="423"/>
      <c r="AP51" s="423"/>
      <c r="AQ51" s="423"/>
      <c r="AR51" s="423"/>
      <c r="AS51" s="423"/>
      <c r="AT51" s="423"/>
      <c r="AU51" s="423"/>
      <c r="AV51" s="423"/>
      <c r="AW51" s="423"/>
      <c r="AX51" s="423"/>
      <c r="AY51" s="423"/>
      <c r="AZ51" s="423"/>
      <c r="BA51" s="423"/>
      <c r="BB51" s="423"/>
      <c r="BC51" s="423"/>
      <c r="BD51" s="423"/>
      <c r="BE51" s="423"/>
      <c r="BF51" s="423"/>
      <c r="BG51" s="423"/>
      <c r="BH51" s="423"/>
      <c r="BI51" s="423"/>
      <c r="BJ51" s="423"/>
      <c r="BK51" s="423"/>
      <c r="BL51" s="423"/>
      <c r="BM51" s="423"/>
      <c r="BN51" s="423"/>
      <c r="BO51" s="423"/>
      <c r="BP51" s="423"/>
      <c r="BQ51" s="423"/>
      <c r="BR51" s="423"/>
      <c r="BS51" s="423"/>
      <c r="BT51" s="423"/>
      <c r="BU51" s="423"/>
      <c r="BV51" s="423"/>
      <c r="BW51" s="423"/>
      <c r="BX51" s="423"/>
      <c r="BY51" s="423"/>
      <c r="BZ51" s="423"/>
      <c r="CA51" s="423"/>
      <c r="CB51" s="423"/>
      <c r="CC51" s="423"/>
      <c r="CD51" s="423"/>
      <c r="CE51" s="423"/>
      <c r="CF51" s="423"/>
      <c r="CG51" s="423"/>
      <c r="CH51" s="423"/>
      <c r="CI51" s="423"/>
      <c r="CJ51" s="423"/>
      <c r="CK51" s="423"/>
      <c r="CL51" s="423"/>
      <c r="CM51" s="423"/>
      <c r="CN51" s="423"/>
      <c r="CO51" s="423"/>
      <c r="CP51" s="423"/>
      <c r="CQ51" s="423"/>
      <c r="CR51" s="423"/>
      <c r="CS51" s="423"/>
      <c r="CT51" s="423"/>
    </row>
    <row r="52" spans="1:98" s="424" customFormat="1" ht="12" customHeight="1">
      <c r="A52" s="405"/>
      <c r="B52" s="405"/>
      <c r="C52" s="405"/>
      <c r="D52" s="421"/>
      <c r="E52" s="1518"/>
      <c r="F52" s="1518"/>
      <c r="G52" s="1518"/>
      <c r="H52" s="1518"/>
      <c r="I52" s="1518"/>
      <c r="J52" s="1518"/>
      <c r="K52" s="1518"/>
      <c r="L52" s="1518"/>
      <c r="M52" s="1518"/>
      <c r="N52" s="1518"/>
      <c r="O52" s="1518"/>
      <c r="P52" s="1518"/>
      <c r="Q52" s="1518"/>
      <c r="R52" s="1518"/>
      <c r="S52" s="1518"/>
      <c r="T52" s="1518"/>
      <c r="U52" s="1518"/>
      <c r="V52" s="1518"/>
      <c r="W52" s="1518"/>
      <c r="X52" s="1518"/>
      <c r="Y52" s="1518"/>
      <c r="Z52" s="1518"/>
      <c r="AA52" s="425"/>
      <c r="AB52" s="425"/>
      <c r="AC52" s="425"/>
      <c r="AD52" s="425"/>
      <c r="AE52" s="425"/>
      <c r="AF52" s="425"/>
      <c r="AG52" s="426"/>
      <c r="AH52" s="405"/>
      <c r="AI52" s="405"/>
      <c r="AJ52" s="405"/>
      <c r="AK52" s="405"/>
      <c r="AL52" s="405"/>
      <c r="AM52" s="405"/>
      <c r="AN52" s="405"/>
      <c r="AO52" s="423"/>
      <c r="AP52" s="423"/>
      <c r="AQ52" s="423"/>
      <c r="AR52" s="423"/>
      <c r="AS52" s="423"/>
      <c r="AT52" s="423"/>
      <c r="AU52" s="423"/>
      <c r="AV52" s="423"/>
      <c r="AW52" s="423"/>
      <c r="AX52" s="423"/>
      <c r="AY52" s="423"/>
      <c r="AZ52" s="423"/>
      <c r="BA52" s="423"/>
      <c r="BB52" s="423"/>
      <c r="BC52" s="423"/>
      <c r="BD52" s="423"/>
      <c r="BE52" s="423"/>
      <c r="BF52" s="423"/>
      <c r="BG52" s="423"/>
      <c r="BH52" s="423"/>
      <c r="BI52" s="423"/>
      <c r="BJ52" s="423"/>
      <c r="BK52" s="423"/>
      <c r="BL52" s="423"/>
      <c r="BM52" s="423"/>
      <c r="BN52" s="423"/>
      <c r="BO52" s="423"/>
      <c r="BP52" s="423"/>
      <c r="BQ52" s="423"/>
      <c r="BR52" s="423"/>
      <c r="BS52" s="423"/>
      <c r="BT52" s="423"/>
      <c r="BU52" s="423"/>
      <c r="BV52" s="423"/>
      <c r="BW52" s="423"/>
      <c r="BX52" s="423"/>
      <c r="BY52" s="423"/>
      <c r="BZ52" s="423"/>
      <c r="CA52" s="423"/>
      <c r="CB52" s="423"/>
      <c r="CC52" s="423"/>
      <c r="CD52" s="423"/>
      <c r="CE52" s="423"/>
      <c r="CF52" s="423"/>
      <c r="CG52" s="423"/>
      <c r="CH52" s="423"/>
      <c r="CI52" s="423"/>
      <c r="CJ52" s="423"/>
      <c r="CK52" s="423"/>
      <c r="CL52" s="423"/>
      <c r="CM52" s="423"/>
      <c r="CN52" s="423"/>
      <c r="CO52" s="423"/>
      <c r="CP52" s="423"/>
      <c r="CQ52" s="423"/>
      <c r="CR52" s="423"/>
      <c r="CS52" s="423"/>
      <c r="CT52" s="423"/>
    </row>
    <row r="53" spans="1:98" s="405" customFormat="1" ht="12" customHeight="1">
      <c r="D53" s="421"/>
      <c r="E53" s="427"/>
      <c r="F53" s="427"/>
      <c r="G53" s="427"/>
      <c r="H53" s="427"/>
      <c r="I53" s="427"/>
      <c r="J53" s="427"/>
      <c r="K53" s="427"/>
      <c r="L53" s="427"/>
      <c r="M53" s="427"/>
      <c r="N53" s="427"/>
      <c r="O53" s="427"/>
      <c r="P53" s="427"/>
      <c r="Q53" s="427"/>
      <c r="R53" s="427"/>
      <c r="S53" s="427"/>
      <c r="T53" s="427"/>
      <c r="U53" s="427"/>
      <c r="V53" s="427"/>
      <c r="W53" s="427"/>
      <c r="X53" s="427"/>
      <c r="Y53" s="427"/>
      <c r="Z53" s="427"/>
      <c r="AO53" s="471"/>
      <c r="AP53" s="471"/>
      <c r="AQ53" s="471"/>
      <c r="AR53" s="471"/>
      <c r="AS53" s="471"/>
      <c r="AT53" s="471"/>
      <c r="AU53" s="471"/>
      <c r="AV53" s="471"/>
      <c r="AW53" s="471"/>
      <c r="AX53" s="471"/>
      <c r="AY53" s="471"/>
      <c r="AZ53" s="471"/>
      <c r="BA53" s="471"/>
      <c r="BB53" s="471"/>
      <c r="BC53" s="471"/>
      <c r="BD53" s="471"/>
      <c r="BE53" s="471"/>
      <c r="BF53" s="471"/>
      <c r="BG53" s="471"/>
      <c r="BH53" s="471"/>
      <c r="BI53" s="471"/>
      <c r="BJ53" s="471"/>
      <c r="BK53" s="471"/>
      <c r="BL53" s="471"/>
      <c r="BM53" s="471"/>
      <c r="BN53" s="471"/>
      <c r="BO53" s="471"/>
      <c r="BP53" s="471"/>
      <c r="BQ53" s="471"/>
      <c r="BR53" s="471"/>
      <c r="BS53" s="471"/>
      <c r="BT53" s="471"/>
      <c r="BU53" s="471"/>
      <c r="BV53" s="471"/>
      <c r="BW53" s="471"/>
      <c r="BX53" s="471"/>
      <c r="BY53" s="471"/>
      <c r="BZ53" s="471"/>
      <c r="CA53" s="471"/>
      <c r="CB53" s="471"/>
      <c r="CC53" s="471"/>
      <c r="CD53" s="471"/>
      <c r="CE53" s="471"/>
      <c r="CF53" s="471"/>
      <c r="CG53" s="471"/>
      <c r="CH53" s="471"/>
      <c r="CI53" s="471"/>
      <c r="CJ53" s="471"/>
      <c r="CK53" s="471"/>
      <c r="CL53" s="471"/>
      <c r="CM53" s="471"/>
      <c r="CN53" s="471"/>
      <c r="CO53" s="471"/>
      <c r="CP53" s="471"/>
      <c r="CQ53" s="471"/>
      <c r="CR53" s="471"/>
      <c r="CS53" s="471"/>
      <c r="CT53" s="471"/>
    </row>
    <row r="54" spans="1:98" s="405" customFormat="1" ht="15" customHeight="1">
      <c r="A54" s="482"/>
      <c r="B54" s="482"/>
      <c r="C54" s="482"/>
      <c r="D54" s="408" t="s">
        <v>1680</v>
      </c>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1519">
        <f>ROUND(IF(ISERROR((AB49/AB50)),0,(AB49/AB50)),0)</f>
        <v>39859510</v>
      </c>
      <c r="AC54" s="1520"/>
      <c r="AD54" s="1520"/>
      <c r="AE54" s="1520"/>
      <c r="AF54" s="1521"/>
      <c r="AG54" s="482"/>
      <c r="AH54" s="482"/>
      <c r="AI54" s="482"/>
      <c r="AJ54" s="482"/>
      <c r="AK54" s="482"/>
      <c r="AL54" s="482"/>
      <c r="AM54" s="482"/>
      <c r="AN54" s="482"/>
      <c r="AO54" s="471"/>
      <c r="AP54" s="471"/>
      <c r="AQ54" s="471"/>
      <c r="AR54" s="471"/>
      <c r="AS54" s="471"/>
      <c r="AT54" s="471"/>
      <c r="AU54" s="471"/>
      <c r="AV54" s="471"/>
      <c r="AW54" s="471"/>
      <c r="AX54" s="471"/>
      <c r="AY54" s="471"/>
      <c r="AZ54" s="471"/>
      <c r="BA54" s="471"/>
      <c r="BB54" s="471"/>
      <c r="BC54" s="471"/>
      <c r="BD54" s="471"/>
      <c r="BE54" s="471"/>
      <c r="BF54" s="471"/>
      <c r="BG54" s="471"/>
      <c r="BH54" s="471"/>
      <c r="BI54" s="471"/>
      <c r="BJ54" s="471"/>
      <c r="BK54" s="471"/>
      <c r="BL54" s="471"/>
      <c r="BM54" s="471"/>
      <c r="BN54" s="471"/>
      <c r="BO54" s="471"/>
      <c r="BP54" s="471"/>
      <c r="BQ54" s="471"/>
      <c r="BR54" s="471"/>
      <c r="BS54" s="471"/>
      <c r="BT54" s="471"/>
      <c r="BU54" s="471"/>
      <c r="BV54" s="471"/>
      <c r="BW54" s="471"/>
      <c r="BX54" s="471"/>
      <c r="BY54" s="471"/>
      <c r="BZ54" s="471"/>
      <c r="CA54" s="471"/>
      <c r="CB54" s="471"/>
      <c r="CC54" s="471"/>
      <c r="CD54" s="471"/>
      <c r="CE54" s="471"/>
      <c r="CF54" s="471"/>
      <c r="CG54" s="471"/>
      <c r="CH54" s="471"/>
      <c r="CI54" s="471"/>
      <c r="CJ54" s="471"/>
      <c r="CK54" s="471"/>
      <c r="CL54" s="471"/>
      <c r="CM54" s="471"/>
      <c r="CN54" s="471"/>
      <c r="CO54" s="471"/>
      <c r="CP54" s="471"/>
      <c r="CQ54" s="471"/>
      <c r="CR54" s="471"/>
      <c r="CS54" s="471"/>
      <c r="CT54" s="471"/>
    </row>
    <row r="55" spans="1:98" ht="12.75" customHeight="1">
      <c r="A55" s="482"/>
      <c r="B55" s="482"/>
      <c r="C55" s="482"/>
      <c r="D55" s="408" t="s">
        <v>1681</v>
      </c>
      <c r="E55" s="482"/>
      <c r="F55" s="482"/>
      <c r="G55" s="482"/>
      <c r="H55" s="482"/>
      <c r="I55" s="482"/>
      <c r="J55" s="482"/>
      <c r="K55" s="482"/>
      <c r="L55" s="482"/>
      <c r="M55" s="482"/>
      <c r="N55" s="482"/>
      <c r="O55" s="482"/>
      <c r="P55" s="482"/>
      <c r="Q55" s="482"/>
      <c r="R55" s="482"/>
      <c r="S55" s="482"/>
      <c r="T55" s="482"/>
      <c r="U55" s="482"/>
      <c r="V55" s="482"/>
      <c r="W55" s="482"/>
      <c r="X55" s="482"/>
      <c r="Y55" s="482"/>
      <c r="Z55" s="482"/>
      <c r="AA55" s="482"/>
      <c r="AB55" s="1519">
        <f>(AB54/10)</f>
        <v>3985951</v>
      </c>
      <c r="AC55" s="1520"/>
      <c r="AD55" s="1520"/>
      <c r="AE55" s="1520"/>
      <c r="AF55" s="1521"/>
      <c r="AG55" s="482"/>
      <c r="AH55" s="482"/>
      <c r="AI55" s="482"/>
      <c r="AJ55" s="482"/>
      <c r="AK55" s="482"/>
      <c r="AL55" s="482"/>
      <c r="AM55" s="482"/>
      <c r="AN55" s="482"/>
      <c r="AO55" s="457"/>
      <c r="AP55" s="457"/>
      <c r="AQ55" s="457"/>
      <c r="AR55" s="457"/>
      <c r="AS55" s="457"/>
      <c r="AT55" s="457"/>
      <c r="AU55" s="457"/>
      <c r="AV55" s="457"/>
      <c r="AW55" s="457"/>
      <c r="AX55" s="457"/>
      <c r="AY55" s="457"/>
      <c r="AZ55" s="457"/>
      <c r="BA55" s="457"/>
      <c r="BB55" s="457"/>
      <c r="BC55" s="457"/>
      <c r="BD55" s="457"/>
      <c r="BE55" s="457"/>
      <c r="BF55" s="457"/>
      <c r="BG55" s="457"/>
      <c r="BH55" s="457"/>
      <c r="BI55" s="457"/>
      <c r="BJ55" s="457"/>
      <c r="BK55" s="457"/>
      <c r="BL55" s="457"/>
      <c r="BM55" s="457"/>
      <c r="BN55" s="457"/>
      <c r="BO55" s="457"/>
      <c r="BP55" s="457"/>
      <c r="BQ55" s="457"/>
      <c r="BR55" s="457"/>
      <c r="BS55" s="457"/>
      <c r="BT55" s="457"/>
      <c r="BU55" s="457"/>
      <c r="BV55" s="457"/>
      <c r="BW55" s="457"/>
      <c r="BX55" s="457"/>
      <c r="BY55" s="457"/>
      <c r="BZ55" s="457"/>
      <c r="CA55" s="457"/>
      <c r="CB55" s="457"/>
      <c r="CC55" s="457"/>
      <c r="CD55" s="457"/>
      <c r="CE55" s="457"/>
      <c r="CF55" s="457"/>
      <c r="CG55" s="457"/>
      <c r="CH55" s="457"/>
      <c r="CI55" s="457"/>
      <c r="CJ55" s="457"/>
      <c r="CK55" s="457"/>
      <c r="CL55" s="457"/>
      <c r="CM55" s="457"/>
      <c r="CN55" s="457"/>
      <c r="CO55" s="457"/>
      <c r="CP55" s="457"/>
      <c r="CQ55" s="457"/>
      <c r="CR55" s="457"/>
      <c r="CS55" s="457"/>
      <c r="CT55" s="457"/>
    </row>
    <row r="56" spans="1:98" ht="13">
      <c r="A56" s="482"/>
      <c r="B56" s="482"/>
      <c r="C56" s="482"/>
      <c r="D56" s="408" t="s">
        <v>1682</v>
      </c>
      <c r="E56" s="482"/>
      <c r="F56" s="482"/>
      <c r="G56" s="482"/>
      <c r="H56" s="482"/>
      <c r="I56" s="482"/>
      <c r="J56" s="482"/>
      <c r="K56" s="482"/>
      <c r="L56" s="482"/>
      <c r="M56" s="482"/>
      <c r="N56" s="482"/>
      <c r="O56" s="482"/>
      <c r="P56" s="482"/>
      <c r="Q56" s="482"/>
      <c r="R56" s="482"/>
      <c r="S56" s="482"/>
      <c r="T56" s="482"/>
      <c r="U56" s="482"/>
      <c r="V56" s="482"/>
      <c r="W56" s="482"/>
      <c r="X56" s="482"/>
      <c r="Y56" s="482"/>
      <c r="Z56" s="482"/>
      <c r="AA56" s="482"/>
      <c r="AB56" s="1522">
        <f>(IF((Y41&lt;AB55),Y41,AB55))</f>
        <v>3985951</v>
      </c>
      <c r="AC56" s="1523"/>
      <c r="AD56" s="1523"/>
      <c r="AE56" s="1523"/>
      <c r="AF56" s="1524"/>
      <c r="AG56" s="482"/>
      <c r="AH56" s="482"/>
      <c r="AI56" s="482"/>
      <c r="AJ56" s="482"/>
      <c r="AK56" s="482"/>
      <c r="AL56" s="482"/>
      <c r="AM56" s="482"/>
      <c r="AN56" s="482"/>
      <c r="AO56" s="457"/>
      <c r="AP56" s="457"/>
      <c r="AQ56" s="457"/>
      <c r="AR56" s="457"/>
      <c r="AS56" s="457"/>
      <c r="AT56" s="457"/>
      <c r="AU56" s="457"/>
      <c r="AV56" s="457"/>
      <c r="AW56" s="457"/>
      <c r="AX56" s="457"/>
      <c r="AY56" s="457"/>
      <c r="AZ56" s="457"/>
      <c r="BA56" s="457"/>
      <c r="BB56" s="457"/>
      <c r="BC56" s="457"/>
      <c r="BD56" s="457"/>
      <c r="BE56" s="457"/>
      <c r="BF56" s="457"/>
      <c r="BG56" s="457"/>
      <c r="BH56" s="457"/>
      <c r="BI56" s="457"/>
      <c r="BJ56" s="457"/>
      <c r="BK56" s="457"/>
      <c r="BL56" s="457"/>
      <c r="BM56" s="457"/>
      <c r="BN56" s="457"/>
      <c r="BO56" s="457"/>
      <c r="BP56" s="457"/>
      <c r="BQ56" s="457"/>
      <c r="BR56" s="457"/>
      <c r="BS56" s="457"/>
      <c r="BT56" s="457"/>
      <c r="BU56" s="457"/>
      <c r="BV56" s="457"/>
      <c r="BW56" s="457"/>
      <c r="BX56" s="457"/>
      <c r="BY56" s="457"/>
      <c r="BZ56" s="457"/>
      <c r="CA56" s="457"/>
      <c r="CB56" s="457"/>
      <c r="CC56" s="457"/>
      <c r="CD56" s="457"/>
      <c r="CE56" s="457"/>
      <c r="CF56" s="457"/>
      <c r="CG56" s="457"/>
      <c r="CH56" s="457"/>
      <c r="CI56" s="457"/>
      <c r="CJ56" s="457"/>
      <c r="CK56" s="457"/>
      <c r="CL56" s="457"/>
      <c r="CM56" s="457"/>
      <c r="CN56" s="457"/>
      <c r="CO56" s="457"/>
      <c r="CP56" s="457"/>
      <c r="CQ56" s="457"/>
      <c r="CR56" s="457"/>
      <c r="CS56" s="457"/>
      <c r="CT56" s="457"/>
    </row>
    <row r="57" spans="1:98" ht="13">
      <c r="A57" s="482"/>
      <c r="B57" s="482"/>
      <c r="C57" s="482"/>
      <c r="D57" s="408" t="s">
        <v>1683</v>
      </c>
      <c r="E57" s="482"/>
      <c r="F57" s="482"/>
      <c r="G57" s="482"/>
      <c r="H57" s="482"/>
      <c r="I57" s="482"/>
      <c r="J57" s="482"/>
      <c r="K57" s="482"/>
      <c r="L57" s="482"/>
      <c r="M57" s="482"/>
      <c r="N57" s="482"/>
      <c r="O57" s="482"/>
      <c r="P57" s="482"/>
      <c r="Q57" s="482"/>
      <c r="R57" s="482"/>
      <c r="S57" s="482"/>
      <c r="T57" s="482"/>
      <c r="U57" s="482"/>
      <c r="V57" s="482"/>
      <c r="W57" s="482"/>
      <c r="X57" s="482"/>
      <c r="Y57" s="482"/>
      <c r="Z57" s="482"/>
      <c r="AA57" s="482"/>
      <c r="AB57" s="1519">
        <f>ROUND((10*AB56*AB50),0)</f>
        <v>36558947</v>
      </c>
      <c r="AC57" s="1520"/>
      <c r="AD57" s="1520"/>
      <c r="AE57" s="1520"/>
      <c r="AF57" s="1521"/>
      <c r="AG57" s="482"/>
      <c r="AH57" s="482"/>
      <c r="AI57" s="482"/>
      <c r="AJ57" s="482"/>
      <c r="AK57" s="482"/>
      <c r="AL57" s="482"/>
      <c r="AM57" s="482"/>
      <c r="AN57" s="482"/>
      <c r="AO57" s="457"/>
      <c r="AP57" s="457"/>
      <c r="AQ57" s="457"/>
      <c r="AR57" s="457"/>
      <c r="AS57" s="457"/>
      <c r="AT57" s="457"/>
      <c r="AU57" s="457"/>
      <c r="AV57" s="457"/>
      <c r="AW57" s="457"/>
      <c r="AX57" s="457"/>
      <c r="AY57" s="457"/>
      <c r="AZ57" s="457"/>
      <c r="BA57" s="457"/>
      <c r="BB57" s="457"/>
      <c r="BC57" s="457"/>
      <c r="BD57" s="457"/>
      <c r="BE57" s="457"/>
      <c r="BF57" s="457"/>
      <c r="BG57" s="457"/>
      <c r="BH57" s="457"/>
      <c r="BI57" s="457"/>
      <c r="BJ57" s="457"/>
      <c r="BK57" s="457"/>
      <c r="BL57" s="457"/>
      <c r="BM57" s="457"/>
      <c r="BN57" s="457"/>
      <c r="BO57" s="457"/>
      <c r="BP57" s="457"/>
      <c r="BQ57" s="457"/>
      <c r="BR57" s="457"/>
      <c r="BS57" s="457"/>
      <c r="BT57" s="457"/>
      <c r="BU57" s="457"/>
      <c r="BV57" s="457"/>
      <c r="BW57" s="457"/>
      <c r="BX57" s="457"/>
      <c r="BY57" s="457"/>
      <c r="BZ57" s="457"/>
      <c r="CA57" s="457"/>
      <c r="CB57" s="457"/>
      <c r="CC57" s="457"/>
      <c r="CD57" s="457"/>
      <c r="CE57" s="457"/>
      <c r="CF57" s="457"/>
      <c r="CG57" s="457"/>
      <c r="CH57" s="457"/>
      <c r="CI57" s="457"/>
      <c r="CJ57" s="457"/>
      <c r="CK57" s="457"/>
      <c r="CL57" s="457"/>
      <c r="CM57" s="457"/>
      <c r="CN57" s="457"/>
      <c r="CO57" s="457"/>
      <c r="CP57" s="457"/>
      <c r="CQ57" s="457"/>
      <c r="CR57" s="457"/>
      <c r="CS57" s="457"/>
      <c r="CT57" s="457"/>
    </row>
    <row r="58" spans="1:98" ht="13">
      <c r="A58" s="482"/>
      <c r="B58" s="482"/>
      <c r="C58" s="482"/>
      <c r="D58" s="408"/>
      <c r="E58" s="482"/>
      <c r="F58" s="482"/>
      <c r="G58" s="482"/>
      <c r="H58" s="482"/>
      <c r="I58" s="482"/>
      <c r="J58" s="482"/>
      <c r="K58" s="482"/>
      <c r="L58" s="482"/>
      <c r="M58" s="482"/>
      <c r="N58" s="482"/>
      <c r="O58" s="482"/>
      <c r="P58" s="482"/>
      <c r="Q58" s="482"/>
      <c r="R58" s="482"/>
      <c r="S58" s="482"/>
      <c r="T58" s="482"/>
      <c r="U58" s="482"/>
      <c r="V58" s="482"/>
      <c r="W58" s="482"/>
      <c r="X58" s="482"/>
      <c r="Y58" s="482"/>
      <c r="Z58" s="482"/>
      <c r="AA58" s="482"/>
      <c r="AB58" s="436"/>
      <c r="AC58" s="436"/>
      <c r="AD58" s="436"/>
      <c r="AE58" s="436"/>
      <c r="AF58" s="436"/>
      <c r="AG58" s="482"/>
      <c r="AH58" s="482"/>
      <c r="AI58" s="482"/>
      <c r="AJ58" s="482"/>
      <c r="AK58" s="482"/>
      <c r="AL58" s="482"/>
      <c r="AM58" s="482"/>
      <c r="AN58" s="482"/>
      <c r="AO58" s="457"/>
      <c r="AP58" s="457"/>
      <c r="AQ58" s="457"/>
      <c r="AR58" s="457"/>
      <c r="AS58" s="457"/>
      <c r="AT58" s="457"/>
      <c r="AU58" s="457"/>
      <c r="AV58" s="457"/>
      <c r="AW58" s="457"/>
      <c r="AX58" s="457"/>
      <c r="AY58" s="457"/>
      <c r="AZ58" s="457"/>
      <c r="BA58" s="457"/>
      <c r="BB58" s="457"/>
      <c r="BC58" s="457"/>
      <c r="BD58" s="457"/>
      <c r="BE58" s="457"/>
      <c r="BF58" s="457"/>
      <c r="BG58" s="457"/>
      <c r="BH58" s="457"/>
      <c r="BI58" s="457"/>
      <c r="BJ58" s="457"/>
      <c r="BK58" s="457"/>
      <c r="BL58" s="457"/>
      <c r="BM58" s="457"/>
      <c r="BN58" s="457"/>
      <c r="BO58" s="457"/>
      <c r="BP58" s="457"/>
      <c r="BQ58" s="457"/>
      <c r="BR58" s="457"/>
      <c r="BS58" s="457"/>
      <c r="BT58" s="457"/>
      <c r="BU58" s="457"/>
      <c r="BV58" s="457"/>
      <c r="BW58" s="457"/>
      <c r="BX58" s="457"/>
      <c r="BY58" s="457"/>
      <c r="BZ58" s="457"/>
      <c r="CA58" s="457"/>
      <c r="CB58" s="457"/>
      <c r="CC58" s="457"/>
      <c r="CD58" s="457"/>
      <c r="CE58" s="457"/>
      <c r="CF58" s="457"/>
      <c r="CG58" s="457"/>
      <c r="CH58" s="457"/>
      <c r="CI58" s="457"/>
      <c r="CJ58" s="457"/>
      <c r="CK58" s="457"/>
      <c r="CL58" s="457"/>
      <c r="CM58" s="457"/>
      <c r="CN58" s="457"/>
      <c r="CO58" s="457"/>
      <c r="CP58" s="457"/>
      <c r="CQ58" s="457"/>
      <c r="CR58" s="457"/>
      <c r="CS58" s="457"/>
      <c r="CT58" s="457"/>
    </row>
    <row r="59" spans="1:98" ht="12.75" customHeight="1">
      <c r="A59" s="482"/>
      <c r="B59" s="482"/>
      <c r="C59" s="482"/>
      <c r="D59" s="408" t="s">
        <v>1684</v>
      </c>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1500">
        <f>AB49-AB57</f>
        <v>0</v>
      </c>
      <c r="AC59" s="1500"/>
      <c r="AD59" s="1500"/>
      <c r="AE59" s="1500"/>
      <c r="AF59" s="1500"/>
      <c r="AG59" s="482"/>
      <c r="AH59" s="482"/>
      <c r="AI59" s="482"/>
      <c r="AJ59" s="482"/>
      <c r="AK59" s="482"/>
      <c r="AL59" s="482"/>
      <c r="AM59" s="482"/>
      <c r="AN59" s="482"/>
      <c r="AO59" s="457"/>
      <c r="AP59" s="457"/>
      <c r="AQ59" s="457"/>
      <c r="AR59" s="457"/>
      <c r="AS59" s="457"/>
      <c r="AT59" s="457"/>
      <c r="AU59" s="457"/>
      <c r="AV59" s="457"/>
      <c r="AW59" s="457"/>
      <c r="AX59" s="457"/>
      <c r="AY59" s="457"/>
      <c r="AZ59" s="457"/>
      <c r="BA59" s="457"/>
      <c r="BB59" s="457"/>
      <c r="BC59" s="457"/>
      <c r="BD59" s="457"/>
      <c r="BE59" s="457"/>
      <c r="BF59" s="457"/>
      <c r="BG59" s="457"/>
      <c r="BH59" s="457"/>
      <c r="BI59" s="457"/>
      <c r="BJ59" s="457"/>
      <c r="BK59" s="457"/>
      <c r="BL59" s="457"/>
      <c r="BM59" s="457"/>
      <c r="BN59" s="457"/>
      <c r="BO59" s="457"/>
      <c r="BP59" s="457"/>
      <c r="BQ59" s="457"/>
      <c r="BR59" s="457"/>
      <c r="BS59" s="457"/>
      <c r="BT59" s="457"/>
      <c r="BU59" s="457"/>
      <c r="BV59" s="457"/>
      <c r="BW59" s="457"/>
      <c r="BX59" s="457"/>
      <c r="BY59" s="457"/>
      <c r="BZ59" s="457"/>
      <c r="CA59" s="457"/>
      <c r="CB59" s="457"/>
      <c r="CC59" s="457"/>
      <c r="CD59" s="457"/>
      <c r="CE59" s="457"/>
      <c r="CF59" s="457"/>
      <c r="CG59" s="457"/>
      <c r="CH59" s="457"/>
      <c r="CI59" s="457"/>
      <c r="CJ59" s="457"/>
      <c r="CK59" s="457"/>
      <c r="CL59" s="457"/>
      <c r="CM59" s="457"/>
      <c r="CN59" s="457"/>
      <c r="CO59" s="457"/>
      <c r="CP59" s="457"/>
      <c r="CQ59" s="457"/>
      <c r="CR59" s="457"/>
      <c r="CS59" s="457"/>
      <c r="CT59" s="457"/>
    </row>
    <row r="60" spans="1:98" ht="12.75" customHeight="1">
      <c r="A60" s="482"/>
      <c r="B60" s="482"/>
      <c r="C60" s="482"/>
      <c r="D60" s="408"/>
      <c r="E60" s="482"/>
      <c r="F60" s="482"/>
      <c r="G60" s="482"/>
      <c r="H60" s="482"/>
      <c r="I60" s="482"/>
      <c r="J60" s="482"/>
      <c r="K60" s="482"/>
      <c r="L60" s="482"/>
      <c r="M60" s="482"/>
      <c r="N60" s="482"/>
      <c r="O60" s="482"/>
      <c r="P60" s="482"/>
      <c r="Q60" s="482"/>
      <c r="R60" s="482"/>
      <c r="S60" s="482"/>
      <c r="T60" s="482"/>
      <c r="U60" s="482"/>
      <c r="V60" s="482"/>
      <c r="W60" s="482"/>
      <c r="X60" s="482"/>
      <c r="Y60" s="482"/>
      <c r="Z60" s="482"/>
      <c r="AA60" s="482"/>
      <c r="AB60" s="436"/>
      <c r="AC60" s="436"/>
      <c r="AD60" s="436"/>
      <c r="AE60" s="436"/>
      <c r="AF60" s="436"/>
      <c r="AG60" s="482"/>
      <c r="AH60" s="482"/>
      <c r="AI60" s="482"/>
      <c r="AJ60" s="482"/>
      <c r="AK60" s="482"/>
      <c r="AL60" s="482"/>
      <c r="AM60" s="482"/>
      <c r="AN60" s="482"/>
      <c r="AO60" s="457"/>
      <c r="AP60" s="457"/>
      <c r="AQ60" s="457"/>
      <c r="AR60" s="457"/>
      <c r="AS60" s="457"/>
      <c r="AT60" s="457"/>
      <c r="AU60" s="457"/>
      <c r="AV60" s="457"/>
      <c r="AW60" s="457"/>
      <c r="AX60" s="457"/>
      <c r="AY60" s="457"/>
      <c r="AZ60" s="457"/>
      <c r="BA60" s="457"/>
      <c r="BB60" s="457"/>
      <c r="BC60" s="457"/>
      <c r="BD60" s="457"/>
      <c r="BE60" s="457"/>
      <c r="BF60" s="457"/>
      <c r="BG60" s="457"/>
      <c r="BH60" s="457"/>
      <c r="BI60" s="457"/>
      <c r="BJ60" s="457"/>
      <c r="BK60" s="457"/>
      <c r="BL60" s="457"/>
      <c r="BM60" s="457"/>
      <c r="BN60" s="457"/>
      <c r="BO60" s="457"/>
      <c r="BP60" s="457"/>
      <c r="BQ60" s="457"/>
      <c r="BR60" s="457"/>
      <c r="BS60" s="457"/>
      <c r="BT60" s="457"/>
      <c r="BU60" s="457"/>
      <c r="BV60" s="457"/>
      <c r="BW60" s="457"/>
      <c r="BX60" s="457"/>
      <c r="BY60" s="457"/>
      <c r="BZ60" s="457"/>
      <c r="CA60" s="457"/>
      <c r="CB60" s="457"/>
      <c r="CC60" s="457"/>
      <c r="CD60" s="457"/>
      <c r="CE60" s="457"/>
      <c r="CF60" s="457"/>
      <c r="CG60" s="457"/>
      <c r="CH60" s="457"/>
      <c r="CI60" s="457"/>
      <c r="CJ60" s="457"/>
      <c r="CK60" s="457"/>
      <c r="CL60" s="457"/>
      <c r="CM60" s="457"/>
      <c r="CN60" s="457"/>
      <c r="CO60" s="457"/>
      <c r="CP60" s="457"/>
      <c r="CQ60" s="457"/>
      <c r="CR60" s="457"/>
      <c r="CS60" s="457"/>
      <c r="CT60" s="457"/>
    </row>
    <row r="61" spans="1:98" s="202" customFormat="1" ht="13.5" thickBot="1">
      <c r="A61" s="1525" t="str">
        <f>IF(Application!AF204="yes","Farmworker State Credit", "$500M State Credit" )</f>
        <v>$500M State Credit</v>
      </c>
      <c r="B61" s="1525"/>
      <c r="C61" s="1525"/>
      <c r="D61" s="1525"/>
      <c r="E61" s="1525"/>
      <c r="F61" s="1525"/>
      <c r="G61" s="1525"/>
      <c r="H61" s="1525"/>
      <c r="I61" s="1525"/>
      <c r="J61" s="1525"/>
      <c r="K61" s="1525"/>
      <c r="L61" s="1525"/>
      <c r="M61" s="1525"/>
      <c r="N61" s="1525"/>
      <c r="O61" s="1525"/>
      <c r="P61" s="1525"/>
      <c r="Q61" s="1525"/>
      <c r="R61" s="1525"/>
      <c r="S61" s="1525"/>
      <c r="T61" s="1525"/>
      <c r="U61" s="1525"/>
      <c r="V61" s="1525"/>
      <c r="W61" s="1525"/>
      <c r="X61" s="1525"/>
      <c r="Y61" s="1525"/>
      <c r="Z61" s="1525"/>
      <c r="AA61" s="1525"/>
      <c r="AB61" s="1525"/>
      <c r="AC61" s="1525"/>
      <c r="AD61" s="1525"/>
      <c r="AE61" s="1525"/>
      <c r="AF61" s="1525"/>
      <c r="AG61" s="1525"/>
      <c r="AH61" s="1525"/>
      <c r="AI61" s="1525"/>
      <c r="AJ61" s="1525"/>
      <c r="AK61" s="1525"/>
      <c r="AL61" s="1525"/>
      <c r="AM61" s="1525"/>
      <c r="AN61" s="1525"/>
      <c r="AO61" s="1525"/>
      <c r="AP61" s="1525"/>
      <c r="AQ61" s="1525"/>
      <c r="AR61" s="1525"/>
      <c r="AS61" s="1525"/>
      <c r="AT61" s="1525"/>
      <c r="AU61" s="1525"/>
      <c r="AV61" s="1525"/>
      <c r="AW61" s="1525"/>
      <c r="AX61" s="1525"/>
      <c r="AY61" s="1525"/>
      <c r="AZ61" s="1525"/>
      <c r="BA61" s="1525"/>
      <c r="BB61" s="1525"/>
      <c r="BC61" s="1525"/>
      <c r="BD61" s="1525"/>
      <c r="BE61" s="1525"/>
      <c r="BF61" s="1525"/>
      <c r="BG61" s="1525"/>
      <c r="BH61" s="1525"/>
      <c r="BI61" s="1525"/>
      <c r="BJ61" s="1525"/>
      <c r="BK61" s="1525"/>
      <c r="BL61" s="1525"/>
      <c r="BM61" s="1525"/>
      <c r="BN61" s="1525"/>
      <c r="BO61" s="1525"/>
      <c r="BP61" s="1525"/>
      <c r="BQ61" s="1525"/>
      <c r="BR61" s="1525"/>
      <c r="BS61" s="1525"/>
      <c r="BT61" s="1525"/>
      <c r="BU61" s="1525"/>
      <c r="BV61" s="1525"/>
      <c r="BW61" s="1525"/>
      <c r="BX61" s="1525"/>
      <c r="BY61" s="633"/>
      <c r="BZ61" s="633"/>
      <c r="CA61" s="633"/>
      <c r="CB61" s="633"/>
      <c r="CC61" s="633"/>
      <c r="CD61" s="633"/>
      <c r="CE61" s="633"/>
      <c r="CF61" s="633"/>
      <c r="CG61" s="633"/>
      <c r="CH61" s="633"/>
      <c r="CI61" s="633"/>
      <c r="CJ61" s="633"/>
      <c r="CK61" s="633"/>
      <c r="CL61" s="633"/>
      <c r="CM61" s="633"/>
      <c r="CN61" s="633"/>
      <c r="CO61" s="633"/>
      <c r="CP61" s="633"/>
      <c r="CQ61" s="633"/>
      <c r="CR61" s="633"/>
    </row>
    <row r="62" spans="1:98" s="202" customFormat="1" ht="12.75" customHeight="1" thickTop="1">
      <c r="AM62" s="633"/>
      <c r="AN62" s="633"/>
      <c r="AO62" s="633"/>
      <c r="AP62" s="633"/>
      <c r="AQ62" s="633"/>
      <c r="AR62" s="633"/>
      <c r="AS62" s="633"/>
      <c r="AT62" s="633"/>
      <c r="AU62" s="633"/>
      <c r="AV62" s="633"/>
      <c r="AW62" s="633"/>
      <c r="AX62" s="633"/>
      <c r="AY62" s="633"/>
      <c r="AZ62" s="633"/>
      <c r="BA62" s="633"/>
      <c r="BB62" s="633"/>
      <c r="BC62" s="633"/>
      <c r="BD62" s="633"/>
      <c r="BE62" s="633"/>
      <c r="BF62" s="633"/>
      <c r="BG62" s="633"/>
      <c r="BH62" s="633"/>
      <c r="BI62" s="633"/>
      <c r="BJ62" s="633"/>
      <c r="BK62" s="633"/>
      <c r="BL62" s="633"/>
      <c r="BM62" s="633"/>
      <c r="BN62" s="633"/>
      <c r="BO62" s="633"/>
      <c r="BP62" s="633"/>
      <c r="BQ62" s="633"/>
      <c r="BR62" s="633"/>
      <c r="BS62" s="633"/>
      <c r="BT62" s="633"/>
      <c r="BU62" s="633"/>
      <c r="BV62" s="633"/>
      <c r="BW62" s="633"/>
      <c r="BX62" s="633"/>
      <c r="BY62" s="633"/>
      <c r="BZ62" s="633"/>
      <c r="CA62" s="633"/>
      <c r="CB62" s="633"/>
      <c r="CC62" s="633"/>
      <c r="CD62" s="633"/>
      <c r="CE62" s="633"/>
      <c r="CF62" s="633"/>
      <c r="CG62" s="633"/>
      <c r="CH62" s="633"/>
      <c r="CI62" s="633"/>
      <c r="CJ62" s="633"/>
      <c r="CK62" s="633"/>
      <c r="CL62" s="633"/>
      <c r="CM62" s="633"/>
      <c r="CN62" s="633"/>
      <c r="CO62" s="633"/>
      <c r="CP62" s="633"/>
      <c r="CQ62" s="633"/>
      <c r="CR62" s="633"/>
    </row>
    <row r="63" spans="1:98" ht="13">
      <c r="A63" s="408" t="s">
        <v>847</v>
      </c>
      <c r="B63" s="482"/>
      <c r="C63" s="203" t="s">
        <v>1685</v>
      </c>
      <c r="D63" s="482"/>
      <c r="E63" s="482"/>
      <c r="F63" s="482"/>
      <c r="G63" s="482"/>
      <c r="H63" s="482"/>
      <c r="I63" s="482"/>
      <c r="J63" s="482"/>
      <c r="K63" s="482"/>
      <c r="L63" s="482"/>
      <c r="M63" s="482"/>
      <c r="N63" s="482"/>
      <c r="O63" s="482"/>
      <c r="P63" s="482"/>
      <c r="Q63" s="482"/>
      <c r="R63" s="482"/>
      <c r="S63" s="482"/>
      <c r="T63" s="482"/>
      <c r="U63" s="482"/>
      <c r="V63" s="482"/>
      <c r="W63" s="482"/>
      <c r="X63" s="482"/>
      <c r="Y63" s="1513" t="s">
        <v>1686</v>
      </c>
      <c r="Z63" s="1513"/>
      <c r="AA63" s="1513"/>
      <c r="AB63" s="1513"/>
      <c r="AC63" s="1513"/>
      <c r="AD63" s="1513" t="s">
        <v>1670</v>
      </c>
      <c r="AE63" s="1513"/>
      <c r="AF63" s="1513"/>
      <c r="AG63" s="1513"/>
      <c r="AH63" s="1513"/>
      <c r="AI63" s="482"/>
      <c r="AJ63" s="482"/>
      <c r="AK63" s="482"/>
      <c r="AL63" s="482"/>
      <c r="AM63" s="482"/>
      <c r="AN63" s="482"/>
      <c r="AO63" s="457"/>
      <c r="AP63" s="457"/>
      <c r="AQ63" s="457"/>
      <c r="AR63" s="457"/>
      <c r="AS63" s="457"/>
      <c r="AT63" s="457"/>
      <c r="AU63" s="457"/>
      <c r="AV63" s="457"/>
      <c r="AW63" s="457"/>
      <c r="AX63" s="457"/>
      <c r="AY63" s="457"/>
      <c r="AZ63" s="457"/>
      <c r="BA63" s="457"/>
      <c r="BB63" s="457"/>
      <c r="BC63" s="457"/>
      <c r="BD63" s="457"/>
      <c r="BE63" s="457"/>
      <c r="BF63" s="457"/>
      <c r="BG63" s="457"/>
      <c r="BH63" s="457"/>
      <c r="BI63" s="457"/>
      <c r="BJ63" s="457"/>
      <c r="BK63" s="457"/>
      <c r="BL63" s="457"/>
      <c r="BM63" s="457"/>
      <c r="BN63" s="457"/>
      <c r="BO63" s="457"/>
      <c r="BP63" s="457"/>
      <c r="BQ63" s="457"/>
      <c r="BR63" s="457"/>
      <c r="BS63" s="457"/>
      <c r="BT63" s="457"/>
      <c r="BU63" s="457"/>
      <c r="BV63" s="457"/>
      <c r="BW63" s="457"/>
      <c r="BX63" s="457"/>
      <c r="BY63" s="457"/>
      <c r="BZ63" s="457"/>
      <c r="CA63" s="457"/>
      <c r="CB63" s="457"/>
      <c r="CC63" s="457"/>
      <c r="CD63" s="457"/>
      <c r="CE63" s="457"/>
      <c r="CF63" s="457"/>
      <c r="CG63" s="457"/>
      <c r="CH63" s="457"/>
      <c r="CI63" s="457"/>
      <c r="CJ63" s="457"/>
      <c r="CK63" s="457"/>
      <c r="CL63" s="457"/>
      <c r="CM63" s="457"/>
      <c r="CN63" s="457"/>
      <c r="CO63" s="457"/>
      <c r="CP63" s="457"/>
      <c r="CQ63" s="457"/>
      <c r="CR63" s="457"/>
      <c r="CS63" s="457"/>
      <c r="CT63" s="457"/>
    </row>
    <row r="64" spans="1:98" ht="13">
      <c r="A64" s="482"/>
      <c r="B64" s="482"/>
      <c r="C64" s="428"/>
      <c r="D64" s="429" t="s">
        <v>1687</v>
      </c>
      <c r="E64" s="430"/>
      <c r="F64" s="430"/>
      <c r="G64" s="430"/>
      <c r="H64" s="430"/>
      <c r="I64" s="430"/>
      <c r="J64" s="430"/>
      <c r="K64" s="430"/>
      <c r="L64" s="431"/>
      <c r="M64" s="431"/>
      <c r="N64" s="431"/>
      <c r="O64" s="431"/>
      <c r="P64" s="431"/>
      <c r="Q64" s="431"/>
      <c r="R64" s="431"/>
      <c r="S64" s="431"/>
      <c r="T64" s="431"/>
      <c r="U64" s="431"/>
      <c r="V64" s="431"/>
      <c r="W64" s="431"/>
      <c r="X64" s="431"/>
      <c r="Y64" s="1514">
        <f>IF(OR(Application!M350="yes",Application!AF204="yes"),(T23*T27)+Y28,0)</f>
        <v>94633212</v>
      </c>
      <c r="Z64" s="1515"/>
      <c r="AA64" s="1515"/>
      <c r="AB64" s="1515"/>
      <c r="AC64" s="1516"/>
      <c r="AD64" s="1514">
        <f>IF(AND(Application!AF204="yes",Application!M353="yes"),AD28+AI28,0)</f>
        <v>0</v>
      </c>
      <c r="AE64" s="1515"/>
      <c r="AF64" s="1515"/>
      <c r="AG64" s="1515"/>
      <c r="AH64" s="1516"/>
      <c r="AI64" s="482"/>
      <c r="AJ64" s="482"/>
      <c r="AK64" s="482"/>
      <c r="AL64" s="482"/>
      <c r="AM64" s="482"/>
      <c r="AN64" s="482"/>
      <c r="AO64" s="457"/>
      <c r="AP64" s="457"/>
      <c r="AQ64" s="457"/>
      <c r="AR64" s="457"/>
      <c r="AS64" s="457"/>
      <c r="AT64" s="457"/>
      <c r="AU64" s="457"/>
      <c r="AV64" s="457"/>
      <c r="AW64" s="457"/>
      <c r="AX64" s="457"/>
      <c r="AY64" s="457"/>
      <c r="AZ64" s="457"/>
      <c r="BA64" s="457"/>
      <c r="BB64" s="457"/>
      <c r="BC64" s="457"/>
      <c r="BD64" s="457"/>
      <c r="BE64" s="457"/>
      <c r="BF64" s="457"/>
      <c r="BG64" s="457"/>
      <c r="BH64" s="457"/>
      <c r="BI64" s="457"/>
      <c r="BJ64" s="457"/>
      <c r="BK64" s="457"/>
      <c r="BL64" s="457"/>
      <c r="BM64" s="457"/>
      <c r="BN64" s="457"/>
      <c r="BO64" s="457"/>
      <c r="BP64" s="457"/>
      <c r="BQ64" s="457"/>
      <c r="BR64" s="457"/>
      <c r="BS64" s="457"/>
      <c r="BT64" s="457"/>
      <c r="BU64" s="457"/>
      <c r="BV64" s="457"/>
      <c r="BW64" s="457"/>
      <c r="BX64" s="457"/>
      <c r="BY64" s="457"/>
      <c r="BZ64" s="457"/>
      <c r="CA64" s="457"/>
      <c r="CB64" s="457"/>
      <c r="CC64" s="457"/>
      <c r="CD64" s="457"/>
      <c r="CE64" s="457"/>
      <c r="CF64" s="457"/>
      <c r="CG64" s="457"/>
      <c r="CH64" s="457"/>
      <c r="CI64" s="457"/>
      <c r="CJ64" s="457"/>
      <c r="CK64" s="457"/>
      <c r="CL64" s="457"/>
      <c r="CM64" s="457"/>
      <c r="CN64" s="457"/>
      <c r="CO64" s="457"/>
      <c r="CP64" s="457"/>
      <c r="CQ64" s="457"/>
      <c r="CR64" s="457"/>
      <c r="CS64" s="457"/>
      <c r="CT64" s="457"/>
    </row>
    <row r="65" spans="1:98" ht="15" customHeight="1">
      <c r="A65" s="482"/>
      <c r="B65" s="482"/>
      <c r="C65" s="408"/>
      <c r="D65" s="482"/>
      <c r="E65" s="1517" t="s">
        <v>1688</v>
      </c>
      <c r="F65" s="1517"/>
      <c r="G65" s="1517"/>
      <c r="H65" s="1517"/>
      <c r="I65" s="1517"/>
      <c r="J65" s="1517"/>
      <c r="K65" s="1517"/>
      <c r="L65" s="1517"/>
      <c r="M65" s="1517"/>
      <c r="N65" s="1517"/>
      <c r="O65" s="1517"/>
      <c r="P65" s="1517"/>
      <c r="Q65" s="1517"/>
      <c r="R65" s="1517"/>
      <c r="S65" s="1517"/>
      <c r="T65" s="1517"/>
      <c r="U65" s="1517"/>
      <c r="V65" s="1517"/>
      <c r="W65" s="1517"/>
      <c r="X65" s="1517"/>
      <c r="Y65" s="1517"/>
      <c r="Z65" s="1517"/>
      <c r="AA65" s="1517"/>
      <c r="AB65" s="1517"/>
      <c r="AC65" s="1517"/>
      <c r="AD65" s="1517"/>
      <c r="AE65" s="1517"/>
      <c r="AF65" s="1517"/>
      <c r="AG65" s="1517"/>
      <c r="AH65" s="1517"/>
      <c r="AI65" s="470"/>
      <c r="AJ65" s="470"/>
      <c r="AK65" s="482"/>
      <c r="AL65" s="482"/>
      <c r="AM65" s="482"/>
      <c r="AN65" s="482"/>
      <c r="AO65" s="457"/>
      <c r="AP65" s="457"/>
      <c r="AQ65" s="457"/>
      <c r="AR65" s="457"/>
      <c r="AS65" s="457"/>
      <c r="AT65" s="457"/>
      <c r="AU65" s="457"/>
      <c r="AV65" s="457"/>
      <c r="AW65" s="457"/>
      <c r="AX65" s="457"/>
      <c r="AY65" s="457"/>
      <c r="AZ65" s="457"/>
      <c r="BA65" s="457"/>
      <c r="BB65" s="457"/>
      <c r="BC65" s="457"/>
      <c r="BD65" s="457"/>
      <c r="BE65" s="457"/>
      <c r="BF65" s="457"/>
      <c r="BG65" s="457"/>
      <c r="BH65" s="457"/>
      <c r="BI65" s="457"/>
      <c r="BJ65" s="457"/>
      <c r="BK65" s="457"/>
      <c r="BL65" s="457"/>
      <c r="BM65" s="457"/>
      <c r="BN65" s="457"/>
      <c r="BO65" s="457"/>
      <c r="BP65" s="457"/>
      <c r="BQ65" s="457"/>
      <c r="BR65" s="457"/>
      <c r="BS65" s="457"/>
      <c r="BT65" s="457"/>
      <c r="BU65" s="457"/>
      <c r="BV65" s="457"/>
      <c r="BW65" s="457"/>
      <c r="BX65" s="457"/>
      <c r="BY65" s="457"/>
      <c r="BZ65" s="457"/>
      <c r="CA65" s="457"/>
      <c r="CB65" s="457"/>
      <c r="CC65" s="457"/>
      <c r="CD65" s="457"/>
      <c r="CE65" s="457"/>
      <c r="CF65" s="457"/>
      <c r="CG65" s="457"/>
      <c r="CH65" s="457"/>
      <c r="CI65" s="457"/>
      <c r="CJ65" s="457"/>
      <c r="CK65" s="457"/>
      <c r="CL65" s="457"/>
      <c r="CM65" s="457"/>
      <c r="CN65" s="457"/>
      <c r="CO65" s="457"/>
      <c r="CP65" s="457"/>
      <c r="CQ65" s="457"/>
      <c r="CR65" s="457"/>
      <c r="CS65" s="457"/>
      <c r="CT65" s="457"/>
    </row>
    <row r="66" spans="1:98" ht="15" customHeight="1">
      <c r="A66" s="482"/>
      <c r="B66" s="482"/>
      <c r="C66" s="408"/>
      <c r="D66" s="482"/>
      <c r="E66" s="1517"/>
      <c r="F66" s="1517"/>
      <c r="G66" s="1517"/>
      <c r="H66" s="1517"/>
      <c r="I66" s="1517"/>
      <c r="J66" s="1517"/>
      <c r="K66" s="1517"/>
      <c r="L66" s="1517"/>
      <c r="M66" s="1517"/>
      <c r="N66" s="1517"/>
      <c r="O66" s="1517"/>
      <c r="P66" s="1517"/>
      <c r="Q66" s="1517"/>
      <c r="R66" s="1517"/>
      <c r="S66" s="1517"/>
      <c r="T66" s="1517"/>
      <c r="U66" s="1517"/>
      <c r="V66" s="1517"/>
      <c r="W66" s="1517"/>
      <c r="X66" s="1517"/>
      <c r="Y66" s="1517"/>
      <c r="Z66" s="1517"/>
      <c r="AA66" s="1517"/>
      <c r="AB66" s="1517"/>
      <c r="AC66" s="1517"/>
      <c r="AD66" s="1517"/>
      <c r="AE66" s="1517"/>
      <c r="AF66" s="1517"/>
      <c r="AG66" s="1517"/>
      <c r="AH66" s="1517"/>
      <c r="AI66" s="470"/>
      <c r="AJ66" s="470"/>
      <c r="AK66" s="482"/>
      <c r="AL66" s="482"/>
      <c r="AM66" s="482"/>
      <c r="AN66" s="482"/>
      <c r="AO66" s="457"/>
      <c r="AP66" s="457"/>
      <c r="AQ66" s="457"/>
      <c r="AR66" s="457"/>
      <c r="AS66" s="457"/>
      <c r="AT66" s="457"/>
      <c r="AU66" s="457"/>
      <c r="AV66" s="457"/>
      <c r="AW66" s="457"/>
      <c r="AX66" s="457"/>
      <c r="AY66" s="457"/>
      <c r="AZ66" s="457"/>
      <c r="BA66" s="457"/>
      <c r="BB66" s="457"/>
      <c r="BC66" s="457"/>
      <c r="BD66" s="457"/>
      <c r="BE66" s="457"/>
      <c r="BF66" s="457"/>
      <c r="BG66" s="457"/>
      <c r="BH66" s="457"/>
      <c r="BI66" s="457"/>
      <c r="BJ66" s="457"/>
      <c r="BK66" s="457"/>
      <c r="BL66" s="457"/>
      <c r="BM66" s="457"/>
      <c r="BN66" s="457"/>
      <c r="BO66" s="457"/>
      <c r="BP66" s="457"/>
      <c r="BQ66" s="457"/>
      <c r="BR66" s="457"/>
      <c r="BS66" s="457"/>
      <c r="BT66" s="457"/>
      <c r="BU66" s="457"/>
      <c r="BV66" s="457"/>
      <c r="BW66" s="457"/>
      <c r="BX66" s="457"/>
      <c r="BY66" s="457"/>
      <c r="BZ66" s="457"/>
      <c r="CA66" s="457"/>
      <c r="CB66" s="457"/>
      <c r="CC66" s="457"/>
      <c r="CD66" s="457"/>
      <c r="CE66" s="457"/>
      <c r="CF66" s="457"/>
      <c r="CG66" s="457"/>
      <c r="CH66" s="457"/>
      <c r="CI66" s="457"/>
      <c r="CJ66" s="457"/>
      <c r="CK66" s="457"/>
      <c r="CL66" s="457"/>
      <c r="CM66" s="457"/>
      <c r="CN66" s="457"/>
      <c r="CO66" s="457"/>
      <c r="CP66" s="457"/>
      <c r="CQ66" s="457"/>
      <c r="CR66" s="457"/>
      <c r="CS66" s="457"/>
      <c r="CT66" s="457"/>
    </row>
    <row r="67" spans="1:98" ht="13">
      <c r="A67" s="482"/>
      <c r="B67" s="482"/>
      <c r="C67" s="408"/>
      <c r="D67" s="408" t="s">
        <v>1689</v>
      </c>
      <c r="E67" s="432"/>
      <c r="F67" s="432"/>
      <c r="G67" s="432"/>
      <c r="H67" s="432"/>
      <c r="I67" s="432"/>
      <c r="J67" s="432"/>
      <c r="K67" s="432"/>
      <c r="L67" s="432"/>
      <c r="M67" s="432"/>
      <c r="N67" s="432"/>
      <c r="O67" s="432"/>
      <c r="P67" s="432"/>
      <c r="Q67" s="432"/>
      <c r="R67" s="432"/>
      <c r="S67" s="432"/>
      <c r="T67" s="432"/>
      <c r="U67" s="432"/>
      <c r="V67" s="432"/>
      <c r="W67" s="432"/>
      <c r="X67" s="432"/>
      <c r="Y67" s="1501">
        <f>IF(Application!AF204="yes",0.75,0.3)</f>
        <v>0.3</v>
      </c>
      <c r="Z67" s="1501"/>
      <c r="AA67" s="1501"/>
      <c r="AB67" s="1501"/>
      <c r="AC67" s="1501"/>
      <c r="AD67" s="1501">
        <f>IF(Application!AF204="yes",0.75,0.3)</f>
        <v>0.3</v>
      </c>
      <c r="AE67" s="1501"/>
      <c r="AF67" s="1501"/>
      <c r="AG67" s="1501"/>
      <c r="AH67" s="1501"/>
      <c r="AI67" s="482"/>
      <c r="AJ67" s="482"/>
      <c r="AK67" s="482"/>
      <c r="AL67" s="482"/>
      <c r="AM67" s="482"/>
      <c r="AN67" s="482"/>
      <c r="AO67" s="457"/>
      <c r="AP67" s="457"/>
      <c r="AQ67" s="457"/>
      <c r="AR67" s="457"/>
      <c r="AS67" s="457"/>
      <c r="AT67" s="457"/>
      <c r="AU67" s="457"/>
      <c r="AV67" s="457"/>
      <c r="AW67" s="457"/>
      <c r="AX67" s="457"/>
      <c r="AY67" s="457"/>
      <c r="AZ67" s="457"/>
      <c r="BA67" s="457"/>
      <c r="BB67" s="457"/>
      <c r="BC67" s="457"/>
      <c r="BD67" s="457"/>
      <c r="BE67" s="457"/>
      <c r="BF67" s="457"/>
      <c r="BG67" s="457"/>
      <c r="BH67" s="457"/>
      <c r="BI67" s="457"/>
      <c r="BJ67" s="457"/>
      <c r="BK67" s="457"/>
      <c r="BL67" s="457"/>
      <c r="BM67" s="457"/>
      <c r="BN67" s="457"/>
      <c r="BO67" s="457"/>
      <c r="BP67" s="457"/>
      <c r="BQ67" s="457"/>
      <c r="BR67" s="457"/>
      <c r="BS67" s="457"/>
      <c r="BT67" s="457"/>
      <c r="BU67" s="457"/>
      <c r="BV67" s="457"/>
      <c r="BW67" s="457"/>
      <c r="BX67" s="457"/>
      <c r="BY67" s="457"/>
      <c r="BZ67" s="457"/>
      <c r="CA67" s="457"/>
      <c r="CB67" s="457"/>
      <c r="CC67" s="457"/>
      <c r="CD67" s="457"/>
      <c r="CE67" s="457"/>
      <c r="CF67" s="457"/>
      <c r="CG67" s="457"/>
      <c r="CH67" s="457"/>
      <c r="CI67" s="457"/>
      <c r="CJ67" s="457"/>
      <c r="CK67" s="457"/>
      <c r="CL67" s="457"/>
      <c r="CM67" s="457"/>
      <c r="CN67" s="457"/>
      <c r="CO67" s="457"/>
      <c r="CP67" s="457"/>
      <c r="CQ67" s="457"/>
      <c r="CR67" s="457"/>
      <c r="CS67" s="457"/>
      <c r="CT67" s="457"/>
    </row>
    <row r="68" spans="1:98" ht="13">
      <c r="A68" s="482"/>
      <c r="B68" s="482"/>
      <c r="C68" s="408"/>
      <c r="D68" s="209" t="s">
        <v>1690</v>
      </c>
      <c r="E68" s="482"/>
      <c r="F68" s="482"/>
      <c r="G68" s="482"/>
      <c r="H68" s="482"/>
      <c r="I68" s="482"/>
      <c r="J68" s="482"/>
      <c r="K68" s="482"/>
      <c r="L68" s="482"/>
      <c r="M68" s="482"/>
      <c r="N68" s="482"/>
      <c r="O68" s="482"/>
      <c r="P68" s="482"/>
      <c r="Q68" s="482"/>
      <c r="R68" s="482"/>
      <c r="S68" s="482"/>
      <c r="T68" s="482"/>
      <c r="U68" s="482"/>
      <c r="V68" s="482"/>
      <c r="W68" s="482"/>
      <c r="X68" s="482"/>
      <c r="Y68" s="1502">
        <f>ROUND(Y64*Y67,0)</f>
        <v>28389964</v>
      </c>
      <c r="Z68" s="1503"/>
      <c r="AA68" s="1503"/>
      <c r="AB68" s="1503"/>
      <c r="AC68" s="1503"/>
      <c r="AD68" s="1502" t="str">
        <f>IF(Application!D210="At-Risk",AD64*AD67,"$0")</f>
        <v>$0</v>
      </c>
      <c r="AE68" s="1503"/>
      <c r="AF68" s="1503"/>
      <c r="AG68" s="1503"/>
      <c r="AH68" s="1503"/>
      <c r="AI68" s="482"/>
      <c r="AJ68" s="482"/>
      <c r="AK68" s="482"/>
      <c r="AL68" s="482"/>
      <c r="AM68" s="482"/>
      <c r="AN68" s="482"/>
      <c r="AO68" s="457"/>
      <c r="AP68" s="457"/>
      <c r="AQ68" s="457"/>
      <c r="AR68" s="457"/>
      <c r="AS68" s="457"/>
      <c r="AT68" s="457"/>
      <c r="AU68" s="457"/>
      <c r="AV68" s="457"/>
      <c r="AW68" s="457"/>
      <c r="AX68" s="457"/>
      <c r="AY68" s="457"/>
      <c r="AZ68" s="457"/>
      <c r="BA68" s="457"/>
      <c r="BB68" s="457"/>
      <c r="BC68" s="457"/>
      <c r="BD68" s="457"/>
      <c r="BE68" s="457"/>
      <c r="BF68" s="457"/>
      <c r="BG68" s="457"/>
      <c r="BH68" s="457"/>
      <c r="BI68" s="457"/>
      <c r="BJ68" s="457"/>
      <c r="BK68" s="457"/>
      <c r="BL68" s="457"/>
      <c r="BM68" s="457"/>
      <c r="BN68" s="457"/>
      <c r="BO68" s="457"/>
      <c r="BP68" s="457"/>
      <c r="BQ68" s="457"/>
      <c r="BR68" s="457"/>
      <c r="BS68" s="457"/>
      <c r="BT68" s="457"/>
      <c r="BU68" s="457"/>
      <c r="BV68" s="457"/>
      <c r="BW68" s="457"/>
      <c r="BX68" s="457"/>
      <c r="BY68" s="457"/>
      <c r="BZ68" s="457"/>
      <c r="CA68" s="457"/>
      <c r="CB68" s="457"/>
      <c r="CC68" s="457"/>
      <c r="CD68" s="457"/>
      <c r="CE68" s="457"/>
      <c r="CF68" s="457"/>
      <c r="CG68" s="457"/>
      <c r="CH68" s="457"/>
      <c r="CI68" s="457"/>
      <c r="CJ68" s="457"/>
      <c r="CK68" s="457"/>
      <c r="CL68" s="457"/>
      <c r="CM68" s="457"/>
      <c r="CN68" s="457"/>
      <c r="CO68" s="457"/>
      <c r="CP68" s="457"/>
      <c r="CQ68" s="457"/>
      <c r="CR68" s="457"/>
      <c r="CS68" s="457"/>
      <c r="CT68" s="457"/>
    </row>
    <row r="69" spans="1:98" ht="13">
      <c r="A69" s="482"/>
      <c r="B69" s="482"/>
      <c r="C69" s="408"/>
      <c r="D69" s="482"/>
      <c r="E69" s="408"/>
      <c r="F69" s="482"/>
      <c r="G69" s="482"/>
      <c r="H69" s="482"/>
      <c r="I69" s="482"/>
      <c r="J69" s="482"/>
      <c r="K69" s="482"/>
      <c r="L69" s="482"/>
      <c r="M69" s="482"/>
      <c r="N69" s="482"/>
      <c r="O69" s="482"/>
      <c r="P69" s="482"/>
      <c r="Q69" s="482"/>
      <c r="R69" s="482"/>
      <c r="S69" s="482"/>
      <c r="T69" s="482"/>
      <c r="U69" s="482"/>
      <c r="V69" s="482"/>
      <c r="W69" s="482"/>
      <c r="X69" s="482"/>
      <c r="Y69" s="482"/>
      <c r="Z69" s="482"/>
      <c r="AA69" s="482"/>
      <c r="AB69" s="433"/>
      <c r="AC69" s="433"/>
      <c r="AD69" s="433"/>
      <c r="AE69" s="433"/>
      <c r="AF69" s="433"/>
      <c r="AG69" s="482"/>
      <c r="AH69" s="482"/>
      <c r="AI69" s="482"/>
      <c r="AJ69" s="482"/>
      <c r="AK69" s="482"/>
      <c r="AL69" s="482"/>
      <c r="AM69" s="482"/>
      <c r="AN69" s="482"/>
      <c r="AO69" s="457"/>
      <c r="AP69" s="457"/>
      <c r="AQ69" s="457"/>
      <c r="AR69" s="457"/>
      <c r="AS69" s="457"/>
      <c r="AT69" s="457"/>
      <c r="AU69" s="457"/>
      <c r="AV69" s="457"/>
      <c r="AW69" s="457"/>
      <c r="AX69" s="457"/>
      <c r="AY69" s="457"/>
      <c r="AZ69" s="457"/>
      <c r="BA69" s="457"/>
      <c r="BB69" s="457"/>
      <c r="BC69" s="457"/>
      <c r="BD69" s="457"/>
      <c r="BE69" s="457"/>
      <c r="BF69" s="457"/>
      <c r="BG69" s="457"/>
      <c r="BH69" s="457"/>
      <c r="BI69" s="457"/>
      <c r="BJ69" s="457"/>
      <c r="BK69" s="457"/>
      <c r="BL69" s="457"/>
      <c r="BM69" s="457"/>
      <c r="BN69" s="457"/>
      <c r="BO69" s="457"/>
      <c r="BP69" s="457"/>
      <c r="BQ69" s="457"/>
      <c r="BR69" s="457"/>
      <c r="BS69" s="457"/>
      <c r="BT69" s="457"/>
      <c r="BU69" s="457"/>
      <c r="BV69" s="457"/>
      <c r="BW69" s="457"/>
      <c r="BX69" s="457"/>
      <c r="BY69" s="457"/>
      <c r="BZ69" s="457"/>
      <c r="CA69" s="457"/>
      <c r="CB69" s="457"/>
      <c r="CC69" s="457"/>
      <c r="CD69" s="457"/>
      <c r="CE69" s="457"/>
      <c r="CF69" s="457"/>
      <c r="CG69" s="457"/>
      <c r="CH69" s="457"/>
      <c r="CI69" s="457"/>
      <c r="CJ69" s="457"/>
      <c r="CK69" s="457"/>
      <c r="CL69" s="457"/>
      <c r="CM69" s="457"/>
      <c r="CN69" s="457"/>
      <c r="CO69" s="457"/>
      <c r="CP69" s="457"/>
      <c r="CQ69" s="457"/>
      <c r="CR69" s="457"/>
      <c r="CS69" s="457"/>
      <c r="CT69" s="457"/>
    </row>
    <row r="70" spans="1:98" ht="13">
      <c r="A70" s="408" t="s">
        <v>859</v>
      </c>
      <c r="B70" s="482"/>
      <c r="C70" s="209" t="s">
        <v>287</v>
      </c>
      <c r="D70" s="482"/>
      <c r="E70" s="482"/>
      <c r="F70" s="482"/>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57"/>
      <c r="AP70" s="457"/>
      <c r="AQ70" s="457"/>
      <c r="AR70" s="457"/>
      <c r="AS70" s="457"/>
      <c r="AT70" s="457"/>
      <c r="AU70" s="457"/>
      <c r="AV70" s="457"/>
      <c r="AW70" s="457"/>
      <c r="AX70" s="457"/>
      <c r="AY70" s="457"/>
      <c r="AZ70" s="457"/>
      <c r="BA70" s="457"/>
      <c r="BB70" s="457"/>
      <c r="BC70" s="457"/>
      <c r="BD70" s="457"/>
      <c r="BE70" s="457"/>
      <c r="BF70" s="457"/>
      <c r="BG70" s="457"/>
      <c r="BH70" s="457"/>
      <c r="BI70" s="457"/>
      <c r="BJ70" s="457"/>
      <c r="BK70" s="457"/>
      <c r="BL70" s="457"/>
      <c r="BM70" s="457"/>
      <c r="BN70" s="457"/>
      <c r="BO70" s="457"/>
      <c r="BP70" s="457"/>
      <c r="BQ70" s="457"/>
      <c r="BR70" s="457"/>
      <c r="BS70" s="457"/>
      <c r="BT70" s="457"/>
      <c r="BU70" s="457"/>
      <c r="BV70" s="457"/>
      <c r="BW70" s="457"/>
      <c r="BX70" s="457"/>
      <c r="BY70" s="457"/>
      <c r="BZ70" s="457"/>
      <c r="CA70" s="457"/>
      <c r="CB70" s="457"/>
      <c r="CC70" s="457"/>
      <c r="CD70" s="457"/>
      <c r="CE70" s="457"/>
      <c r="CF70" s="457"/>
      <c r="CG70" s="457"/>
      <c r="CH70" s="457"/>
      <c r="CI70" s="457"/>
      <c r="CJ70" s="457"/>
      <c r="CK70" s="457"/>
      <c r="CL70" s="457"/>
      <c r="CM70" s="457"/>
      <c r="CN70" s="457"/>
      <c r="CO70" s="457"/>
      <c r="CP70" s="457"/>
      <c r="CQ70" s="457"/>
      <c r="CR70" s="457"/>
      <c r="CS70" s="457"/>
      <c r="CT70" s="457"/>
    </row>
    <row r="71" spans="1:98" ht="13">
      <c r="A71" s="428"/>
      <c r="B71" s="405"/>
      <c r="C71" s="428"/>
      <c r="D71" s="205" t="s">
        <v>1691</v>
      </c>
      <c r="E71" s="405"/>
      <c r="F71" s="405"/>
      <c r="G71" s="405"/>
      <c r="H71" s="405"/>
      <c r="I71" s="405"/>
      <c r="J71" s="405"/>
      <c r="K71" s="405"/>
      <c r="L71" s="405"/>
      <c r="M71" s="405"/>
      <c r="N71" s="405"/>
      <c r="O71" s="405"/>
      <c r="P71" s="405"/>
      <c r="Q71" s="405"/>
      <c r="R71" s="405"/>
      <c r="S71" s="405"/>
      <c r="T71" s="405"/>
      <c r="U71" s="405"/>
      <c r="V71" s="405"/>
      <c r="W71" s="405"/>
      <c r="X71" s="405"/>
      <c r="Y71" s="405"/>
      <c r="Z71" s="405"/>
      <c r="AA71" s="405"/>
      <c r="AB71" s="1504"/>
      <c r="AC71" s="1505"/>
      <c r="AD71" s="1505"/>
      <c r="AE71" s="1505"/>
      <c r="AF71" s="1506"/>
      <c r="AG71" s="405"/>
      <c r="AH71" s="405"/>
      <c r="AI71" s="405"/>
      <c r="AJ71" s="405"/>
      <c r="AK71" s="405"/>
      <c r="AL71" s="405"/>
      <c r="AM71" s="405"/>
      <c r="AN71" s="405"/>
      <c r="AO71" s="457"/>
      <c r="AP71" s="457"/>
      <c r="AQ71" s="457"/>
      <c r="AR71" s="457"/>
      <c r="AS71" s="457"/>
      <c r="AT71" s="457"/>
      <c r="AU71" s="457"/>
      <c r="AV71" s="457"/>
      <c r="AW71" s="457"/>
      <c r="AX71" s="457"/>
      <c r="AY71" s="457"/>
      <c r="AZ71" s="457"/>
      <c r="BA71" s="457"/>
      <c r="BB71" s="457"/>
      <c r="BC71" s="457"/>
      <c r="BD71" s="457"/>
      <c r="BE71" s="457"/>
      <c r="BF71" s="457"/>
      <c r="BG71" s="457"/>
      <c r="BH71" s="457"/>
      <c r="BI71" s="457"/>
      <c r="BJ71" s="457"/>
      <c r="BK71" s="457"/>
      <c r="BL71" s="457"/>
      <c r="BM71" s="457"/>
      <c r="BN71" s="457"/>
      <c r="BO71" s="457"/>
      <c r="BP71" s="457"/>
      <c r="BQ71" s="457"/>
      <c r="BR71" s="457"/>
      <c r="BS71" s="457"/>
      <c r="BT71" s="457"/>
      <c r="BU71" s="457"/>
      <c r="BV71" s="457"/>
      <c r="BW71" s="457"/>
      <c r="BX71" s="457"/>
      <c r="BY71" s="457"/>
      <c r="BZ71" s="457"/>
      <c r="CA71" s="457"/>
      <c r="CB71" s="457"/>
      <c r="CC71" s="457"/>
      <c r="CD71" s="457"/>
      <c r="CE71" s="457"/>
      <c r="CF71" s="457"/>
      <c r="CG71" s="457"/>
      <c r="CH71" s="457"/>
      <c r="CI71" s="457"/>
      <c r="CJ71" s="457"/>
      <c r="CK71" s="457"/>
      <c r="CL71" s="457"/>
      <c r="CM71" s="457"/>
      <c r="CN71" s="457"/>
      <c r="CO71" s="457"/>
      <c r="CP71" s="457"/>
      <c r="CQ71" s="457"/>
      <c r="CR71" s="457"/>
      <c r="CS71" s="457"/>
      <c r="CT71" s="457"/>
    </row>
    <row r="72" spans="1:98" s="405" customFormat="1" ht="12.75" customHeight="1">
      <c r="A72" s="428"/>
      <c r="C72" s="428"/>
      <c r="D72" s="428"/>
      <c r="E72" s="1507" t="s">
        <v>1692</v>
      </c>
      <c r="F72" s="1507"/>
      <c r="G72" s="1507"/>
      <c r="H72" s="1507"/>
      <c r="I72" s="1507"/>
      <c r="J72" s="1507"/>
      <c r="K72" s="1507"/>
      <c r="L72" s="1507"/>
      <c r="M72" s="1507"/>
      <c r="N72" s="1507"/>
      <c r="O72" s="1507"/>
      <c r="P72" s="1507"/>
      <c r="Q72" s="1507"/>
      <c r="R72" s="1507"/>
      <c r="S72" s="1507"/>
      <c r="T72" s="1507"/>
      <c r="U72" s="1507"/>
      <c r="V72" s="1507"/>
      <c r="W72" s="1507"/>
      <c r="X72" s="1507"/>
      <c r="Y72" s="1507"/>
      <c r="Z72" s="1507"/>
      <c r="AA72" s="1507"/>
      <c r="AB72" s="469"/>
      <c r="AC72" s="469"/>
      <c r="AD72" s="482"/>
      <c r="AE72" s="482"/>
      <c r="AF72" s="482"/>
      <c r="AO72" s="471"/>
      <c r="AP72" s="471"/>
      <c r="AQ72" s="471"/>
      <c r="AR72" s="471"/>
      <c r="AS72" s="471"/>
      <c r="AT72" s="471"/>
      <c r="AU72" s="471"/>
      <c r="AV72" s="471"/>
      <c r="AW72" s="471"/>
      <c r="AX72" s="471"/>
      <c r="AY72" s="471"/>
      <c r="AZ72" s="471"/>
      <c r="BA72" s="471"/>
      <c r="BB72" s="471"/>
      <c r="BC72" s="471"/>
      <c r="BD72" s="471"/>
      <c r="BE72" s="471"/>
      <c r="BF72" s="471"/>
      <c r="BG72" s="471"/>
      <c r="BH72" s="471"/>
      <c r="BI72" s="471"/>
      <c r="BJ72" s="471"/>
      <c r="BK72" s="471"/>
      <c r="BL72" s="471"/>
      <c r="BM72" s="471"/>
      <c r="BN72" s="471"/>
      <c r="BO72" s="471"/>
      <c r="BP72" s="471"/>
      <c r="BQ72" s="471"/>
      <c r="BR72" s="471"/>
      <c r="BS72" s="471"/>
      <c r="BT72" s="471"/>
      <c r="BU72" s="471"/>
      <c r="BV72" s="471"/>
      <c r="BW72" s="471"/>
      <c r="BX72" s="471"/>
      <c r="BY72" s="471"/>
      <c r="BZ72" s="471"/>
      <c r="CA72" s="471"/>
      <c r="CB72" s="471"/>
      <c r="CC72" s="471"/>
      <c r="CD72" s="471"/>
      <c r="CE72" s="471"/>
      <c r="CF72" s="471"/>
      <c r="CG72" s="471"/>
      <c r="CH72" s="471"/>
      <c r="CI72" s="471"/>
      <c r="CJ72" s="471"/>
      <c r="CK72" s="471"/>
      <c r="CL72" s="471"/>
      <c r="CM72" s="471"/>
      <c r="CN72" s="471"/>
      <c r="CO72" s="471"/>
      <c r="CP72" s="471"/>
      <c r="CQ72" s="471"/>
      <c r="CR72" s="471"/>
      <c r="CS72" s="471"/>
      <c r="CT72" s="471"/>
    </row>
    <row r="73" spans="1:98" s="405" customFormat="1" ht="12.75" customHeight="1">
      <c r="A73" s="428"/>
      <c r="C73" s="428"/>
      <c r="D73" s="428"/>
      <c r="E73" s="1507"/>
      <c r="F73" s="1507"/>
      <c r="G73" s="1507"/>
      <c r="H73" s="1507"/>
      <c r="I73" s="1507"/>
      <c r="J73" s="1507"/>
      <c r="K73" s="1507"/>
      <c r="L73" s="1507"/>
      <c r="M73" s="1507"/>
      <c r="N73" s="1507"/>
      <c r="O73" s="1507"/>
      <c r="P73" s="1507"/>
      <c r="Q73" s="1507"/>
      <c r="R73" s="1507"/>
      <c r="S73" s="1507"/>
      <c r="T73" s="1507"/>
      <c r="U73" s="1507"/>
      <c r="V73" s="1507"/>
      <c r="W73" s="1507"/>
      <c r="X73" s="1507"/>
      <c r="Y73" s="1507"/>
      <c r="Z73" s="1507"/>
      <c r="AA73" s="1507"/>
      <c r="AB73" s="469"/>
      <c r="AC73" s="469"/>
      <c r="AD73" s="482"/>
      <c r="AE73" s="482"/>
      <c r="AF73" s="482"/>
      <c r="AO73" s="471"/>
      <c r="AP73" s="471"/>
      <c r="AQ73" s="471"/>
      <c r="AR73" s="471"/>
      <c r="AS73" s="471"/>
      <c r="AT73" s="471"/>
      <c r="AU73" s="471"/>
      <c r="AV73" s="471"/>
      <c r="AW73" s="471"/>
      <c r="AX73" s="471"/>
      <c r="AY73" s="471"/>
      <c r="AZ73" s="471"/>
      <c r="BA73" s="471"/>
      <c r="BB73" s="471"/>
      <c r="BC73" s="471"/>
      <c r="BD73" s="471"/>
      <c r="BE73" s="471"/>
      <c r="BF73" s="471"/>
      <c r="BG73" s="471"/>
      <c r="BH73" s="471"/>
      <c r="BI73" s="471"/>
      <c r="BJ73" s="471"/>
      <c r="BK73" s="471"/>
      <c r="BL73" s="471"/>
      <c r="BM73" s="471"/>
      <c r="BN73" s="471"/>
      <c r="BO73" s="471"/>
      <c r="BP73" s="471"/>
      <c r="BQ73" s="471"/>
      <c r="BR73" s="471"/>
      <c r="BS73" s="471"/>
      <c r="BT73" s="471"/>
      <c r="BU73" s="471"/>
      <c r="BV73" s="471"/>
      <c r="BW73" s="471"/>
      <c r="BX73" s="471"/>
      <c r="BY73" s="471"/>
      <c r="BZ73" s="471"/>
      <c r="CA73" s="471"/>
      <c r="CB73" s="471"/>
      <c r="CC73" s="471"/>
      <c r="CD73" s="471"/>
      <c r="CE73" s="471"/>
      <c r="CF73" s="471"/>
      <c r="CG73" s="471"/>
      <c r="CH73" s="471"/>
      <c r="CI73" s="471"/>
      <c r="CJ73" s="471"/>
      <c r="CK73" s="471"/>
      <c r="CL73" s="471"/>
      <c r="CM73" s="471"/>
      <c r="CN73" s="471"/>
      <c r="CO73" s="471"/>
      <c r="CP73" s="471"/>
      <c r="CQ73" s="471"/>
      <c r="CR73" s="471"/>
      <c r="CS73" s="471"/>
      <c r="CT73" s="471"/>
    </row>
    <row r="74" spans="1:98" ht="12" customHeight="1">
      <c r="A74" s="428"/>
      <c r="B74" s="405"/>
      <c r="C74" s="428"/>
      <c r="D74" s="428"/>
      <c r="E74" s="1507"/>
      <c r="F74" s="1507"/>
      <c r="G74" s="1507"/>
      <c r="H74" s="1507"/>
      <c r="I74" s="1507"/>
      <c r="J74" s="1507"/>
      <c r="K74" s="1507"/>
      <c r="L74" s="1507"/>
      <c r="M74" s="1507"/>
      <c r="N74" s="1507"/>
      <c r="O74" s="1507"/>
      <c r="P74" s="1507"/>
      <c r="Q74" s="1507"/>
      <c r="R74" s="1507"/>
      <c r="S74" s="1507"/>
      <c r="T74" s="1507"/>
      <c r="U74" s="1507"/>
      <c r="V74" s="1507"/>
      <c r="W74" s="1507"/>
      <c r="X74" s="1507"/>
      <c r="Y74" s="1507"/>
      <c r="Z74" s="1507"/>
      <c r="AA74" s="1507"/>
      <c r="AB74" s="469"/>
      <c r="AC74" s="469"/>
      <c r="AD74" s="435"/>
      <c r="AE74" s="435"/>
      <c r="AF74" s="435"/>
      <c r="AG74" s="405"/>
      <c r="AH74" s="405"/>
      <c r="AI74" s="405"/>
      <c r="AJ74" s="405"/>
      <c r="AK74" s="405"/>
      <c r="AL74" s="405"/>
      <c r="AM74" s="405"/>
      <c r="AN74" s="405"/>
      <c r="AO74" s="457"/>
      <c r="AP74" s="457"/>
      <c r="AQ74" s="457"/>
      <c r="AR74" s="457"/>
      <c r="AS74" s="457"/>
      <c r="AT74" s="457"/>
      <c r="AU74" s="457"/>
      <c r="AV74" s="457"/>
      <c r="AW74" s="457"/>
      <c r="AX74" s="457"/>
      <c r="AY74" s="457"/>
      <c r="AZ74" s="457"/>
      <c r="BA74" s="457"/>
      <c r="BB74" s="457"/>
      <c r="BC74" s="457"/>
      <c r="BD74" s="457"/>
      <c r="BE74" s="457"/>
      <c r="BF74" s="457"/>
      <c r="BG74" s="457"/>
      <c r="BH74" s="457"/>
      <c r="BI74" s="457"/>
      <c r="BJ74" s="457"/>
      <c r="BK74" s="457"/>
      <c r="BL74" s="457"/>
      <c r="BM74" s="457"/>
      <c r="BN74" s="457"/>
      <c r="BO74" s="457"/>
      <c r="BP74" s="457"/>
      <c r="BQ74" s="457"/>
      <c r="BR74" s="457"/>
      <c r="BS74" s="457"/>
      <c r="BT74" s="457"/>
      <c r="BU74" s="457"/>
      <c r="BV74" s="457"/>
      <c r="BW74" s="457"/>
      <c r="BX74" s="457"/>
      <c r="BY74" s="457"/>
      <c r="BZ74" s="457"/>
      <c r="CA74" s="457"/>
      <c r="CB74" s="457"/>
      <c r="CC74" s="457"/>
      <c r="CD74" s="457"/>
      <c r="CE74" s="457"/>
      <c r="CF74" s="457"/>
      <c r="CG74" s="457"/>
      <c r="CH74" s="457"/>
      <c r="CI74" s="457"/>
      <c r="CJ74" s="457"/>
      <c r="CK74" s="457"/>
      <c r="CL74" s="457"/>
      <c r="CM74" s="457"/>
      <c r="CN74" s="457"/>
      <c r="CO74" s="457"/>
      <c r="CP74" s="457"/>
      <c r="CQ74" s="457"/>
      <c r="CR74" s="457"/>
      <c r="CS74" s="457"/>
      <c r="CT74" s="457"/>
    </row>
    <row r="75" spans="1:98" ht="12" customHeight="1">
      <c r="A75" s="428"/>
      <c r="B75" s="405"/>
      <c r="C75" s="428"/>
      <c r="D75" s="428"/>
      <c r="E75" s="437"/>
      <c r="F75" s="437"/>
      <c r="G75" s="437"/>
      <c r="H75" s="437"/>
      <c r="I75" s="437"/>
      <c r="J75" s="437"/>
      <c r="K75" s="437"/>
      <c r="L75" s="437"/>
      <c r="M75" s="437"/>
      <c r="N75" s="437"/>
      <c r="O75" s="437"/>
      <c r="P75" s="437"/>
      <c r="Q75" s="437"/>
      <c r="R75" s="437"/>
      <c r="S75" s="437"/>
      <c r="T75" s="437"/>
      <c r="U75" s="437"/>
      <c r="V75" s="437"/>
      <c r="W75" s="437"/>
      <c r="X75" s="437"/>
      <c r="Y75" s="437"/>
      <c r="Z75" s="437"/>
      <c r="AA75" s="434"/>
      <c r="AB75" s="434"/>
      <c r="AC75" s="434"/>
      <c r="AD75" s="435"/>
      <c r="AE75" s="435"/>
      <c r="AF75" s="435"/>
      <c r="AG75" s="405"/>
      <c r="AH75" s="405"/>
      <c r="AI75" s="405"/>
      <c r="AJ75" s="405"/>
      <c r="AK75" s="405"/>
      <c r="AL75" s="405"/>
      <c r="AM75" s="405"/>
      <c r="AN75" s="405"/>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c r="BT75" s="457"/>
      <c r="BU75" s="457"/>
      <c r="BV75" s="457"/>
      <c r="BW75" s="457"/>
      <c r="BX75" s="457"/>
      <c r="BY75" s="457"/>
      <c r="BZ75" s="457"/>
      <c r="CA75" s="457"/>
      <c r="CB75" s="457"/>
      <c r="CC75" s="457"/>
      <c r="CD75" s="457"/>
      <c r="CE75" s="457"/>
      <c r="CF75" s="457"/>
      <c r="CG75" s="457"/>
      <c r="CH75" s="457"/>
      <c r="CI75" s="457"/>
      <c r="CJ75" s="457"/>
      <c r="CK75" s="457"/>
      <c r="CL75" s="457"/>
      <c r="CM75" s="457"/>
      <c r="CN75" s="457"/>
      <c r="CO75" s="457"/>
      <c r="CP75" s="457"/>
      <c r="CQ75" s="457"/>
      <c r="CR75" s="457"/>
      <c r="CS75" s="457"/>
      <c r="CT75" s="457"/>
    </row>
    <row r="76" spans="1:98" ht="12" customHeight="1">
      <c r="A76" s="482"/>
      <c r="B76" s="482"/>
      <c r="C76" s="408"/>
      <c r="D76" s="203" t="s">
        <v>1693</v>
      </c>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1495">
        <f>ROUND(IF(ISERROR((AB59/AB71)),0,(AB59/AB71)),0)</f>
        <v>0</v>
      </c>
      <c r="AC76" s="1495"/>
      <c r="AD76" s="1495"/>
      <c r="AE76" s="1495"/>
      <c r="AF76" s="1495"/>
      <c r="AG76" s="482"/>
      <c r="AH76" s="482"/>
      <c r="AI76" s="482"/>
      <c r="AJ76" s="482"/>
      <c r="AK76" s="482"/>
      <c r="AL76" s="482"/>
      <c r="AM76" s="482"/>
      <c r="AN76" s="482"/>
      <c r="AO76" s="457"/>
      <c r="AP76" s="457"/>
      <c r="AQ76" s="457"/>
      <c r="AR76" s="457"/>
      <c r="AS76" s="457"/>
      <c r="AT76" s="457"/>
      <c r="AU76" s="457"/>
      <c r="AV76" s="457"/>
      <c r="AW76" s="457"/>
      <c r="AX76" s="457"/>
      <c r="AY76" s="457"/>
      <c r="AZ76" s="457"/>
      <c r="BA76" s="457"/>
      <c r="BB76" s="457"/>
      <c r="BC76" s="457"/>
      <c r="BD76" s="457"/>
      <c r="BE76" s="457"/>
      <c r="BF76" s="457"/>
      <c r="BG76" s="457"/>
      <c r="BH76" s="457"/>
      <c r="BI76" s="457"/>
      <c r="BJ76" s="457"/>
      <c r="BK76" s="457"/>
      <c r="BL76" s="457"/>
      <c r="BM76" s="457"/>
      <c r="BN76" s="457"/>
      <c r="BO76" s="457"/>
      <c r="BP76" s="457"/>
      <c r="BQ76" s="457"/>
      <c r="BR76" s="457"/>
      <c r="BS76" s="457"/>
      <c r="BT76" s="457"/>
      <c r="BU76" s="457"/>
      <c r="BV76" s="457"/>
      <c r="BW76" s="457"/>
      <c r="BX76" s="457"/>
      <c r="BY76" s="457"/>
      <c r="BZ76" s="457"/>
      <c r="CA76" s="457"/>
      <c r="CB76" s="457"/>
      <c r="CC76" s="457"/>
      <c r="CD76" s="457"/>
      <c r="CE76" s="457"/>
      <c r="CF76" s="457"/>
      <c r="CG76" s="457"/>
      <c r="CH76" s="457"/>
      <c r="CI76" s="457"/>
      <c r="CJ76" s="457"/>
      <c r="CK76" s="457"/>
      <c r="CL76" s="457"/>
      <c r="CM76" s="457"/>
      <c r="CN76" s="457"/>
      <c r="CO76" s="457"/>
      <c r="CP76" s="457"/>
      <c r="CQ76" s="457"/>
      <c r="CR76" s="457"/>
      <c r="CS76" s="457"/>
      <c r="CT76" s="457"/>
    </row>
    <row r="77" spans="1:98" ht="12.75" customHeight="1">
      <c r="A77" s="482"/>
      <c r="B77" s="482"/>
      <c r="C77" s="408"/>
      <c r="D77" s="203" t="s">
        <v>1694</v>
      </c>
      <c r="E77" s="482"/>
      <c r="F77" s="482"/>
      <c r="G77" s="482"/>
      <c r="H77" s="482"/>
      <c r="I77" s="482"/>
      <c r="J77" s="482"/>
      <c r="K77" s="482"/>
      <c r="L77" s="482"/>
      <c r="M77" s="482"/>
      <c r="N77" s="482"/>
      <c r="O77" s="482"/>
      <c r="P77" s="482"/>
      <c r="Q77" s="482"/>
      <c r="R77" s="482"/>
      <c r="S77" s="482"/>
      <c r="T77" s="482"/>
      <c r="U77" s="482"/>
      <c r="V77" s="482"/>
      <c r="W77" s="482"/>
      <c r="X77" s="482"/>
      <c r="Y77" s="482"/>
      <c r="Z77" s="482"/>
      <c r="AA77" s="482"/>
      <c r="AB77" s="1496">
        <f>IF((Y68+AD68&lt;AB76),Y68+AD68,AB76)</f>
        <v>0</v>
      </c>
      <c r="AC77" s="1497"/>
      <c r="AD77" s="1497"/>
      <c r="AE77" s="1497"/>
      <c r="AF77" s="1498"/>
      <c r="AG77" s="482"/>
      <c r="AH77" s="482"/>
      <c r="AI77" s="482"/>
      <c r="AJ77" s="482"/>
      <c r="AK77" s="482"/>
      <c r="AL77" s="482"/>
      <c r="AM77" s="482"/>
      <c r="AN77" s="482"/>
      <c r="AO77" s="457"/>
      <c r="AP77" s="457"/>
      <c r="AQ77" s="457"/>
      <c r="AR77" s="457"/>
      <c r="AS77" s="457"/>
      <c r="AT77" s="457"/>
      <c r="AU77" s="457"/>
      <c r="AV77" s="457"/>
      <c r="AW77" s="457"/>
      <c r="AX77" s="457"/>
      <c r="AY77" s="457"/>
      <c r="AZ77" s="457"/>
      <c r="BA77" s="457"/>
      <c r="BB77" s="457"/>
      <c r="BC77" s="457"/>
      <c r="BD77" s="457"/>
      <c r="BE77" s="457"/>
      <c r="BF77" s="457"/>
      <c r="BG77" s="457"/>
      <c r="BH77" s="457"/>
      <c r="BI77" s="457"/>
      <c r="BJ77" s="457"/>
      <c r="BK77" s="457"/>
      <c r="BL77" s="457"/>
      <c r="BM77" s="457"/>
      <c r="BN77" s="457"/>
      <c r="BO77" s="457"/>
      <c r="BP77" s="457"/>
      <c r="BQ77" s="457"/>
      <c r="BR77" s="457"/>
      <c r="BS77" s="457"/>
      <c r="BT77" s="457"/>
      <c r="BU77" s="457"/>
      <c r="BV77" s="457"/>
      <c r="BW77" s="457"/>
      <c r="BX77" s="457"/>
      <c r="BY77" s="457"/>
      <c r="BZ77" s="457"/>
      <c r="CA77" s="457"/>
      <c r="CB77" s="457"/>
      <c r="CC77" s="457"/>
      <c r="CD77" s="457"/>
      <c r="CE77" s="457"/>
      <c r="CF77" s="457"/>
      <c r="CG77" s="457"/>
      <c r="CH77" s="457"/>
      <c r="CI77" s="457"/>
      <c r="CJ77" s="457"/>
      <c r="CK77" s="457"/>
      <c r="CL77" s="457"/>
      <c r="CM77" s="457"/>
      <c r="CN77" s="457"/>
      <c r="CO77" s="457"/>
      <c r="CP77" s="457"/>
      <c r="CQ77" s="457"/>
      <c r="CR77" s="457"/>
      <c r="CS77" s="457"/>
      <c r="CT77" s="457"/>
    </row>
    <row r="78" spans="1:98" ht="12.75" customHeight="1">
      <c r="A78" s="482"/>
      <c r="B78" s="482"/>
      <c r="C78" s="408"/>
      <c r="D78" s="203" t="s">
        <v>1695</v>
      </c>
      <c r="E78" s="482"/>
      <c r="F78" s="482"/>
      <c r="G78" s="482"/>
      <c r="H78" s="482"/>
      <c r="I78" s="482"/>
      <c r="J78" s="482"/>
      <c r="K78" s="482"/>
      <c r="L78" s="482"/>
      <c r="M78" s="482"/>
      <c r="N78" s="482"/>
      <c r="O78" s="482"/>
      <c r="P78" s="482"/>
      <c r="Q78" s="482"/>
      <c r="R78" s="482"/>
      <c r="S78" s="482"/>
      <c r="T78" s="482"/>
      <c r="U78" s="482"/>
      <c r="V78" s="482"/>
      <c r="W78" s="482"/>
      <c r="X78" s="482"/>
      <c r="Y78" s="482"/>
      <c r="Z78" s="482"/>
      <c r="AA78" s="482"/>
      <c r="AB78" s="1499">
        <f>AB77*AB71</f>
        <v>0</v>
      </c>
      <c r="AC78" s="1499"/>
      <c r="AD78" s="1499"/>
      <c r="AE78" s="1499"/>
      <c r="AF78" s="1499"/>
      <c r="AG78" s="482"/>
      <c r="AH78" s="482"/>
      <c r="AI78" s="482"/>
      <c r="AJ78" s="482"/>
      <c r="AK78" s="482"/>
      <c r="AL78" s="482"/>
      <c r="AM78" s="482"/>
      <c r="AN78" s="482"/>
      <c r="AO78" s="457"/>
      <c r="AP78" s="457"/>
      <c r="AQ78" s="457"/>
      <c r="AR78" s="457"/>
      <c r="AS78" s="457"/>
      <c r="AT78" s="457"/>
      <c r="AU78" s="457"/>
      <c r="AV78" s="457"/>
      <c r="AW78" s="457"/>
      <c r="AX78" s="457"/>
      <c r="AY78" s="457"/>
      <c r="AZ78" s="457"/>
      <c r="BA78" s="457"/>
      <c r="BB78" s="457"/>
      <c r="BC78" s="457"/>
      <c r="BD78" s="457"/>
      <c r="BE78" s="457"/>
      <c r="BF78" s="457"/>
      <c r="BG78" s="457"/>
      <c r="BH78" s="457"/>
      <c r="BI78" s="457"/>
      <c r="BJ78" s="457"/>
      <c r="BK78" s="457"/>
      <c r="BL78" s="457"/>
      <c r="BM78" s="457"/>
      <c r="BN78" s="457"/>
      <c r="BO78" s="457"/>
      <c r="BP78" s="457"/>
      <c r="BQ78" s="457"/>
      <c r="BR78" s="457"/>
      <c r="BS78" s="457"/>
      <c r="BT78" s="457"/>
      <c r="BU78" s="457"/>
      <c r="BV78" s="457"/>
      <c r="BW78" s="457"/>
      <c r="BX78" s="457"/>
      <c r="BY78" s="457"/>
      <c r="BZ78" s="457"/>
      <c r="CA78" s="457"/>
      <c r="CB78" s="457"/>
      <c r="CC78" s="457"/>
      <c r="CD78" s="457"/>
      <c r="CE78" s="457"/>
      <c r="CF78" s="457"/>
      <c r="CG78" s="457"/>
      <c r="CH78" s="457"/>
      <c r="CI78" s="457"/>
      <c r="CJ78" s="457"/>
      <c r="CK78" s="457"/>
      <c r="CL78" s="457"/>
      <c r="CM78" s="457"/>
      <c r="CN78" s="457"/>
      <c r="CO78" s="457"/>
      <c r="CP78" s="457"/>
      <c r="CQ78" s="457"/>
      <c r="CR78" s="457"/>
      <c r="CS78" s="457"/>
      <c r="CT78" s="457"/>
    </row>
    <row r="79" spans="1:98" s="412" customFormat="1" ht="12.75" customHeight="1">
      <c r="C79" s="438"/>
      <c r="D79" s="438"/>
      <c r="AB79" s="439"/>
      <c r="AC79" s="439"/>
      <c r="AD79" s="439"/>
      <c r="AE79" s="439"/>
      <c r="AF79" s="439"/>
      <c r="AO79" s="440"/>
      <c r="AP79" s="440"/>
      <c r="AQ79" s="440"/>
      <c r="AR79" s="440"/>
      <c r="AS79" s="440"/>
      <c r="AT79" s="440"/>
      <c r="AU79" s="440"/>
      <c r="AV79" s="440"/>
      <c r="AW79" s="440"/>
      <c r="AX79" s="440"/>
      <c r="AY79" s="440"/>
      <c r="AZ79" s="440"/>
      <c r="BA79" s="440"/>
      <c r="BB79" s="440"/>
      <c r="BC79" s="440"/>
      <c r="BD79" s="440"/>
      <c r="BE79" s="440"/>
      <c r="BF79" s="440"/>
      <c r="BG79" s="440"/>
      <c r="BH79" s="440"/>
      <c r="BI79" s="440"/>
      <c r="BJ79" s="440"/>
      <c r="BK79" s="440"/>
      <c r="BL79" s="440"/>
      <c r="BM79" s="440"/>
      <c r="BN79" s="440"/>
      <c r="BO79" s="440"/>
      <c r="BP79" s="440"/>
      <c r="BQ79" s="440"/>
      <c r="BR79" s="440"/>
      <c r="BS79" s="440"/>
      <c r="BT79" s="440"/>
      <c r="BU79" s="440"/>
      <c r="BV79" s="440"/>
      <c r="BW79" s="440"/>
      <c r="BX79" s="440"/>
      <c r="BY79" s="440"/>
      <c r="BZ79" s="440"/>
      <c r="CA79" s="440"/>
      <c r="CB79" s="440"/>
      <c r="CC79" s="440"/>
      <c r="CD79" s="440"/>
      <c r="CE79" s="440"/>
      <c r="CF79" s="440"/>
      <c r="CG79" s="440"/>
      <c r="CH79" s="440"/>
      <c r="CI79" s="440"/>
      <c r="CJ79" s="440"/>
      <c r="CK79" s="440"/>
      <c r="CL79" s="440"/>
      <c r="CM79" s="440"/>
      <c r="CN79" s="440"/>
      <c r="CO79" s="440"/>
      <c r="CP79" s="440"/>
      <c r="CQ79" s="440"/>
      <c r="CR79" s="440"/>
      <c r="CS79" s="440"/>
      <c r="CT79" s="440"/>
    </row>
    <row r="80" spans="1:98" ht="12.75" customHeight="1">
      <c r="A80" s="412"/>
      <c r="B80" s="412"/>
      <c r="C80" s="412"/>
      <c r="D80" s="408" t="s">
        <v>1684</v>
      </c>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1500">
        <f>AB49-(AB57+AB78)</f>
        <v>0</v>
      </c>
      <c r="AC80" s="1500"/>
      <c r="AD80" s="1500"/>
      <c r="AE80" s="1500"/>
      <c r="AF80" s="1500"/>
      <c r="AG80" s="412"/>
      <c r="AH80" s="412"/>
      <c r="AI80" s="412"/>
      <c r="AJ80" s="412"/>
      <c r="AK80" s="412"/>
      <c r="AL80" s="412"/>
      <c r="AM80" s="412"/>
      <c r="AN80" s="412"/>
      <c r="AO80" s="457"/>
      <c r="AP80" s="457"/>
      <c r="AQ80" s="457"/>
      <c r="AR80" s="457"/>
      <c r="AS80" s="457"/>
      <c r="AT80" s="457"/>
      <c r="AU80" s="457"/>
      <c r="AV80" s="457"/>
      <c r="AW80" s="457"/>
      <c r="AX80" s="457"/>
      <c r="AY80" s="457"/>
      <c r="AZ80" s="457"/>
      <c r="BA80" s="457"/>
      <c r="BB80" s="457"/>
      <c r="BC80" s="457"/>
      <c r="BD80" s="457"/>
      <c r="BE80" s="457"/>
      <c r="BF80" s="457"/>
      <c r="BG80" s="457"/>
      <c r="BH80" s="457"/>
      <c r="BI80" s="457"/>
      <c r="BJ80" s="457"/>
      <c r="BK80" s="457"/>
      <c r="BL80" s="457"/>
      <c r="BM80" s="457"/>
      <c r="BN80" s="457"/>
      <c r="BO80" s="457"/>
      <c r="BP80" s="457"/>
      <c r="BQ80" s="457"/>
      <c r="BR80" s="457"/>
      <c r="BS80" s="457"/>
      <c r="BT80" s="457"/>
      <c r="BU80" s="457"/>
      <c r="BV80" s="457"/>
      <c r="BW80" s="457"/>
      <c r="BX80" s="457"/>
      <c r="BY80" s="457"/>
      <c r="BZ80" s="457"/>
      <c r="CA80" s="457"/>
      <c r="CB80" s="457"/>
      <c r="CC80" s="457"/>
      <c r="CD80" s="457"/>
      <c r="CE80" s="457"/>
      <c r="CF80" s="457"/>
      <c r="CG80" s="457"/>
      <c r="CH80" s="457"/>
      <c r="CI80" s="457"/>
      <c r="CJ80" s="457"/>
      <c r="CK80" s="457"/>
      <c r="CL80" s="457"/>
      <c r="CM80" s="457"/>
      <c r="CN80" s="457"/>
      <c r="CO80" s="457"/>
      <c r="CP80" s="457"/>
      <c r="CQ80" s="457"/>
      <c r="CR80" s="457"/>
      <c r="CS80" s="457"/>
      <c r="CT80" s="457"/>
    </row>
    <row r="81" spans="1:98" ht="12.75" customHeight="1">
      <c r="A81" s="406"/>
      <c r="B81" s="406"/>
      <c r="C81" s="406"/>
      <c r="D81" s="406"/>
      <c r="F81" s="619"/>
      <c r="J81" s="619" t="str">
        <f>IF(AB80&gt;0,"FUNDING GAP MUST NOT EXCEED ZERO","")</f>
        <v/>
      </c>
      <c r="AB81" s="406"/>
      <c r="AC81" s="406"/>
      <c r="AD81" s="406"/>
      <c r="AE81" s="406"/>
      <c r="AF81" s="406"/>
      <c r="AG81" s="406"/>
      <c r="AH81" s="406"/>
      <c r="AI81" s="406"/>
      <c r="AJ81" s="406"/>
      <c r="AK81" s="406"/>
      <c r="AL81" s="406"/>
      <c r="AM81" s="406"/>
      <c r="AN81" s="406"/>
      <c r="AO81" s="518"/>
      <c r="AP81" s="518"/>
      <c r="AQ81" s="518"/>
      <c r="AR81" s="518"/>
      <c r="AS81" s="518"/>
      <c r="AT81" s="518"/>
      <c r="AU81" s="518"/>
      <c r="AV81" s="518"/>
      <c r="AW81" s="518"/>
      <c r="AX81" s="518"/>
      <c r="AY81" s="518"/>
      <c r="AZ81" s="518"/>
      <c r="BA81" s="518"/>
      <c r="BB81" s="518"/>
      <c r="BC81" s="518"/>
      <c r="BD81" s="518"/>
      <c r="BE81" s="518"/>
      <c r="BF81" s="518"/>
      <c r="BG81" s="518"/>
      <c r="BH81" s="518"/>
      <c r="BI81" s="518"/>
      <c r="BJ81" s="518"/>
      <c r="BK81" s="518"/>
      <c r="BL81" s="518"/>
      <c r="BM81" s="518"/>
      <c r="BN81" s="518"/>
      <c r="BO81" s="518"/>
      <c r="BP81" s="518"/>
      <c r="BQ81" s="518"/>
      <c r="BR81" s="518"/>
      <c r="BS81" s="518"/>
      <c r="BT81" s="518"/>
      <c r="BU81" s="518"/>
      <c r="BV81" s="518"/>
      <c r="BW81" s="518"/>
      <c r="BX81" s="518"/>
      <c r="BY81" s="457"/>
      <c r="BZ81" s="457"/>
      <c r="CA81" s="457"/>
      <c r="CB81" s="457"/>
      <c r="CC81" s="457"/>
      <c r="CD81" s="457"/>
      <c r="CE81" s="457"/>
      <c r="CF81" s="457"/>
      <c r="CG81" s="457"/>
      <c r="CH81" s="457"/>
      <c r="CI81" s="457"/>
      <c r="CJ81" s="457"/>
      <c r="CK81" s="457"/>
      <c r="CL81" s="457"/>
      <c r="CM81" s="457"/>
      <c r="CN81" s="457"/>
      <c r="CO81" s="457"/>
      <c r="CP81" s="457"/>
      <c r="CQ81" s="457"/>
      <c r="CR81" s="457"/>
      <c r="CS81" s="457"/>
      <c r="CT81" s="457"/>
    </row>
    <row r="82" spans="1:98" ht="12.75" customHeight="1">
      <c r="A82" s="406"/>
      <c r="B82" s="406"/>
      <c r="C82" s="406"/>
      <c r="D82" s="620"/>
      <c r="AB82" s="406"/>
      <c r="AC82" s="406"/>
      <c r="AD82" s="406"/>
      <c r="AE82" s="406"/>
      <c r="AF82" s="406"/>
      <c r="AG82" s="406"/>
      <c r="AH82" s="406"/>
      <c r="AI82" s="406"/>
      <c r="AJ82" s="406"/>
      <c r="AK82" s="406"/>
      <c r="AL82" s="406"/>
      <c r="AM82" s="406"/>
      <c r="AN82" s="406"/>
      <c r="AO82" s="518"/>
      <c r="AP82" s="518"/>
      <c r="AQ82" s="518"/>
      <c r="AR82" s="518"/>
      <c r="AS82" s="518"/>
      <c r="AT82" s="518"/>
      <c r="AU82" s="518"/>
      <c r="AV82" s="518"/>
      <c r="AW82" s="518"/>
      <c r="AX82" s="518"/>
      <c r="AY82" s="518"/>
      <c r="AZ82" s="518"/>
      <c r="BA82" s="518"/>
      <c r="BB82" s="518"/>
      <c r="BC82" s="518"/>
      <c r="BD82" s="518"/>
      <c r="BE82" s="518"/>
      <c r="BF82" s="518"/>
      <c r="BG82" s="518"/>
      <c r="BH82" s="518"/>
      <c r="BI82" s="518"/>
      <c r="BJ82" s="518"/>
      <c r="BK82" s="518"/>
      <c r="BL82" s="518"/>
      <c r="BM82" s="518"/>
      <c r="BN82" s="518"/>
      <c r="BO82" s="518"/>
      <c r="BP82" s="518"/>
      <c r="BQ82" s="518"/>
      <c r="BR82" s="518"/>
      <c r="BS82" s="518"/>
      <c r="BT82" s="518"/>
      <c r="BU82" s="518"/>
      <c r="BV82" s="518"/>
      <c r="BW82" s="518"/>
      <c r="BX82" s="518"/>
      <c r="BY82" s="457"/>
      <c r="BZ82" s="457"/>
      <c r="CA82" s="457"/>
      <c r="CB82" s="457"/>
      <c r="CC82" s="457"/>
      <c r="CD82" s="457"/>
      <c r="CE82" s="457"/>
      <c r="CF82" s="457"/>
      <c r="CG82" s="457"/>
      <c r="CH82" s="457"/>
      <c r="CI82" s="457"/>
      <c r="CJ82" s="457"/>
      <c r="CK82" s="457"/>
      <c r="CL82" s="457"/>
      <c r="CM82" s="457"/>
      <c r="CN82" s="457"/>
      <c r="CO82" s="457"/>
      <c r="CP82" s="457"/>
      <c r="CQ82" s="457"/>
      <c r="CR82" s="457"/>
      <c r="CS82" s="457"/>
      <c r="CT82" s="457"/>
    </row>
    <row r="83" spans="1:98" ht="13.5" thickBot="1">
      <c r="A83" s="1525" t="s">
        <v>1696</v>
      </c>
      <c r="B83" s="1525"/>
      <c r="C83" s="1525"/>
      <c r="D83" s="1525"/>
      <c r="E83" s="1525"/>
      <c r="F83" s="1525"/>
      <c r="G83" s="1525"/>
      <c r="H83" s="1525"/>
      <c r="I83" s="1525"/>
      <c r="J83" s="1525"/>
      <c r="K83" s="1525"/>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1525"/>
      <c r="AS83" s="1525"/>
      <c r="AT83" s="1525"/>
      <c r="AU83" s="1525"/>
      <c r="AV83" s="1525"/>
      <c r="AW83" s="1525"/>
      <c r="AX83" s="1525"/>
      <c r="AY83" s="1525"/>
      <c r="AZ83" s="1525"/>
      <c r="BA83" s="1525"/>
      <c r="BB83" s="1525"/>
      <c r="BC83" s="1525"/>
      <c r="BD83" s="1525"/>
      <c r="BE83" s="1525"/>
      <c r="BF83" s="1525"/>
      <c r="BG83" s="1525"/>
      <c r="BH83" s="1525"/>
      <c r="BI83" s="1525"/>
      <c r="BJ83" s="1525"/>
      <c r="BK83" s="1525"/>
      <c r="BL83" s="1525"/>
      <c r="BM83" s="1525"/>
      <c r="BN83" s="1525"/>
      <c r="BO83" s="1525"/>
      <c r="BP83" s="1525"/>
      <c r="BQ83" s="1525"/>
      <c r="BR83" s="1525"/>
      <c r="BS83" s="1525"/>
      <c r="BT83" s="1525"/>
      <c r="BU83" s="1525"/>
      <c r="BV83" s="1525"/>
      <c r="BW83" s="1525"/>
      <c r="BX83" s="1525"/>
      <c r="BY83" s="482"/>
      <c r="BZ83" s="482"/>
      <c r="CA83" s="482"/>
      <c r="CB83" s="482"/>
      <c r="CC83" s="482"/>
      <c r="CD83" s="482"/>
      <c r="CE83" s="482"/>
      <c r="CF83" s="482"/>
      <c r="CG83" s="482"/>
      <c r="CH83" s="482"/>
      <c r="CI83" s="482"/>
      <c r="CJ83" s="482"/>
      <c r="CK83" s="482"/>
      <c r="CL83" s="482"/>
      <c r="CM83" s="482"/>
      <c r="CN83" s="482"/>
      <c r="CO83" s="482"/>
      <c r="CP83" s="482"/>
      <c r="CQ83" s="482"/>
      <c r="CR83" s="482"/>
      <c r="CS83" s="482"/>
      <c r="CT83" s="482"/>
    </row>
    <row r="84" spans="1:98" ht="13" thickTop="1">
      <c r="BY84" s="482"/>
      <c r="BZ84" s="482"/>
      <c r="CA84" s="482"/>
      <c r="CB84" s="482"/>
      <c r="CC84" s="482"/>
      <c r="CD84" s="482"/>
      <c r="CE84" s="482"/>
      <c r="CF84" s="482"/>
      <c r="CG84" s="482"/>
      <c r="CH84" s="482"/>
      <c r="CI84" s="482"/>
      <c r="CJ84" s="482"/>
      <c r="CK84" s="482"/>
      <c r="CL84" s="482"/>
      <c r="CM84" s="482"/>
      <c r="CN84" s="482"/>
      <c r="CO84" s="482"/>
      <c r="CP84" s="482"/>
      <c r="CQ84" s="482"/>
      <c r="CR84" s="482"/>
      <c r="CS84" s="482"/>
      <c r="CT84" s="482"/>
    </row>
    <row r="85" spans="1:98" ht="13">
      <c r="A85" s="522" t="s">
        <v>873</v>
      </c>
      <c r="C85" s="209" t="s">
        <v>290</v>
      </c>
      <c r="BY85" s="482"/>
      <c r="BZ85" s="482"/>
      <c r="CA85" s="482"/>
      <c r="CB85" s="482"/>
      <c r="CC85" s="482"/>
      <c r="CD85" s="482"/>
      <c r="CE85" s="482"/>
      <c r="CF85" s="482"/>
      <c r="CG85" s="482"/>
      <c r="CH85" s="482"/>
      <c r="CI85" s="482"/>
      <c r="CJ85" s="482"/>
      <c r="CK85" s="482"/>
      <c r="CL85" s="482"/>
      <c r="CM85" s="482"/>
      <c r="CN85" s="482"/>
      <c r="CO85" s="482"/>
      <c r="CP85" s="482"/>
      <c r="CQ85" s="482"/>
      <c r="CR85" s="482"/>
      <c r="CS85" s="482"/>
      <c r="CT85" s="482"/>
    </row>
    <row r="86" spans="1:98" ht="13">
      <c r="D86" s="209" t="s">
        <v>1697</v>
      </c>
      <c r="AB86" s="1564">
        <f>IF(A61="$500M State Credit",AB77/(Application!AG424-Application!AG425),"N/A")</f>
        <v>0</v>
      </c>
      <c r="AC86" s="1564"/>
      <c r="AD86" s="1564"/>
      <c r="AE86" s="1564"/>
      <c r="AF86" s="1564"/>
      <c r="BY86" s="482"/>
      <c r="BZ86" s="482"/>
      <c r="CA86" s="482"/>
      <c r="CB86" s="482"/>
      <c r="CC86" s="482"/>
      <c r="CD86" s="482"/>
      <c r="CE86" s="482"/>
      <c r="CF86" s="482"/>
      <c r="CG86" s="482"/>
      <c r="CH86" s="482"/>
      <c r="CI86" s="482"/>
      <c r="CJ86" s="482"/>
      <c r="CK86" s="482"/>
      <c r="CL86" s="482"/>
      <c r="CM86" s="482"/>
      <c r="CN86" s="482"/>
      <c r="CO86" s="482"/>
      <c r="CP86" s="482"/>
      <c r="CQ86" s="482"/>
      <c r="CR86" s="482"/>
      <c r="CS86" s="482"/>
      <c r="CT86" s="482"/>
    </row>
    <row r="87" spans="1:98" ht="13.5" thickBot="1">
      <c r="D87" s="209" t="s">
        <v>1698</v>
      </c>
      <c r="AB87" s="1563" t="e">
        <f>IF(A61="$500M State Credit",(Application!AG424-Application!AG425)/AB77,"N/A")</f>
        <v>#DIV/0!</v>
      </c>
      <c r="AC87" s="1563"/>
      <c r="AD87" s="1563"/>
      <c r="AE87" s="1563"/>
      <c r="AF87" s="1563"/>
      <c r="AO87" s="618"/>
      <c r="AP87" s="618"/>
      <c r="AQ87" s="618"/>
      <c r="AR87" s="618"/>
      <c r="AS87" s="618"/>
      <c r="AT87" s="618"/>
      <c r="AU87" s="618"/>
      <c r="AV87" s="618"/>
      <c r="AW87" s="618"/>
      <c r="AX87" s="618"/>
      <c r="AY87" s="618"/>
      <c r="AZ87" s="618"/>
      <c r="BA87" s="618"/>
      <c r="BB87" s="618"/>
      <c r="BC87" s="618"/>
      <c r="BD87" s="618"/>
      <c r="BE87" s="618"/>
      <c r="BF87" s="618"/>
      <c r="BG87" s="618"/>
      <c r="BH87" s="618"/>
      <c r="BI87" s="618"/>
      <c r="BJ87" s="618"/>
      <c r="BK87" s="618"/>
      <c r="BL87" s="618"/>
      <c r="BM87" s="618"/>
      <c r="BN87" s="618"/>
      <c r="BO87" s="618"/>
      <c r="BP87" s="618"/>
      <c r="BQ87" s="618"/>
      <c r="BR87" s="618"/>
      <c r="BS87" s="618"/>
      <c r="BT87" s="618"/>
      <c r="BU87" s="618"/>
      <c r="BV87" s="618"/>
      <c r="BW87" s="618"/>
      <c r="BX87" s="618"/>
      <c r="BY87" s="618"/>
      <c r="BZ87" s="618"/>
      <c r="CA87" s="482"/>
      <c r="CB87" s="482"/>
      <c r="CC87" s="482"/>
      <c r="CD87" s="482"/>
      <c r="CE87" s="482"/>
      <c r="CF87" s="482"/>
      <c r="CG87" s="482"/>
      <c r="CH87" s="482"/>
      <c r="CI87" s="482"/>
      <c r="CJ87" s="482"/>
      <c r="CK87" s="482"/>
      <c r="CL87" s="482"/>
      <c r="CM87" s="482"/>
      <c r="CN87" s="482"/>
      <c r="CO87" s="482"/>
      <c r="CP87" s="482"/>
      <c r="CQ87" s="482"/>
      <c r="CR87" s="482"/>
      <c r="CS87" s="482"/>
      <c r="CT87" s="482"/>
    </row>
    <row r="88" spans="1:98" ht="13" thickTop="1">
      <c r="BY88" s="482"/>
      <c r="BZ88" s="482"/>
      <c r="CA88" s="482"/>
      <c r="CB88" s="482"/>
      <c r="CC88" s="482"/>
      <c r="CD88" s="482"/>
      <c r="CE88" s="482"/>
      <c r="CF88" s="482"/>
      <c r="CG88" s="482"/>
      <c r="CH88" s="482"/>
      <c r="CI88" s="482"/>
      <c r="CJ88" s="482"/>
      <c r="CK88" s="482"/>
      <c r="CL88" s="482"/>
      <c r="CM88" s="482"/>
      <c r="CN88" s="482"/>
      <c r="CO88" s="482"/>
      <c r="CP88" s="482"/>
      <c r="CQ88" s="482"/>
      <c r="CR88" s="482"/>
      <c r="CS88" s="482"/>
      <c r="CT88" s="482"/>
    </row>
    <row r="89" spans="1:98" ht="12.5" hidden="1">
      <c r="BY89" s="482"/>
      <c r="BZ89" s="482"/>
      <c r="CA89" s="482"/>
      <c r="CB89" s="482"/>
      <c r="CC89" s="482"/>
      <c r="CD89" s="482"/>
      <c r="CE89" s="482"/>
      <c r="CF89" s="482"/>
      <c r="CG89" s="482"/>
      <c r="CH89" s="482"/>
      <c r="CI89" s="482"/>
      <c r="CJ89" s="482"/>
      <c r="CK89" s="482"/>
      <c r="CL89" s="482"/>
      <c r="CM89" s="482"/>
      <c r="CN89" s="482"/>
      <c r="CO89" s="482"/>
      <c r="CP89" s="482"/>
      <c r="CQ89" s="482"/>
      <c r="CR89" s="482"/>
      <c r="CS89" s="482"/>
      <c r="CT89" s="482"/>
    </row>
    <row r="90" spans="1:98" ht="12.5" hidden="1">
      <c r="BY90" s="482"/>
      <c r="BZ90" s="482"/>
      <c r="CA90" s="482"/>
      <c r="CB90" s="482"/>
      <c r="CC90" s="482"/>
      <c r="CD90" s="482"/>
      <c r="CE90" s="482"/>
      <c r="CF90" s="482"/>
      <c r="CG90" s="482"/>
      <c r="CH90" s="482"/>
      <c r="CI90" s="482"/>
      <c r="CJ90" s="482"/>
      <c r="CK90" s="482"/>
      <c r="CL90" s="482"/>
      <c r="CM90" s="482"/>
      <c r="CN90" s="482"/>
      <c r="CO90" s="482"/>
      <c r="CP90" s="482"/>
      <c r="CQ90" s="482"/>
      <c r="CR90" s="482"/>
      <c r="CS90" s="482"/>
      <c r="CT90" s="482"/>
    </row>
    <row r="91" spans="1:98" ht="12.5" hidden="1">
      <c r="BY91" s="482"/>
      <c r="BZ91" s="482"/>
      <c r="CA91" s="482"/>
      <c r="CB91" s="482"/>
      <c r="CC91" s="482"/>
      <c r="CD91" s="482"/>
      <c r="CE91" s="482"/>
      <c r="CF91" s="482"/>
      <c r="CG91" s="482"/>
      <c r="CH91" s="482"/>
      <c r="CI91" s="482"/>
      <c r="CJ91" s="482"/>
      <c r="CK91" s="482"/>
      <c r="CL91" s="482"/>
      <c r="CM91" s="482"/>
      <c r="CN91" s="482"/>
      <c r="CO91" s="482"/>
      <c r="CP91" s="482"/>
      <c r="CQ91" s="482"/>
      <c r="CR91" s="482"/>
      <c r="CS91" s="482"/>
      <c r="CT91" s="482"/>
    </row>
    <row r="92" spans="1:98" ht="12.5" hidden="1">
      <c r="BY92" s="482"/>
      <c r="BZ92" s="482"/>
      <c r="CA92" s="482"/>
      <c r="CB92" s="482"/>
      <c r="CC92" s="482"/>
      <c r="CD92" s="482"/>
      <c r="CE92" s="482"/>
      <c r="CF92" s="482"/>
      <c r="CG92" s="482"/>
      <c r="CH92" s="482"/>
      <c r="CI92" s="482"/>
      <c r="CJ92" s="482"/>
      <c r="CK92" s="482"/>
      <c r="CL92" s="482"/>
      <c r="CM92" s="482"/>
      <c r="CN92" s="482"/>
      <c r="CO92" s="482"/>
      <c r="CP92" s="482"/>
      <c r="CQ92" s="482"/>
      <c r="CR92" s="482"/>
      <c r="CS92" s="482"/>
      <c r="CT92" s="482"/>
    </row>
    <row r="93" spans="1:98" ht="12.5" hidden="1">
      <c r="BY93" s="482"/>
      <c r="BZ93" s="482"/>
      <c r="CA93" s="482"/>
      <c r="CB93" s="482"/>
      <c r="CC93" s="482"/>
      <c r="CD93" s="482"/>
      <c r="CE93" s="482"/>
      <c r="CF93" s="482"/>
      <c r="CG93" s="482"/>
      <c r="CH93" s="482"/>
      <c r="CI93" s="482"/>
      <c r="CJ93" s="482"/>
      <c r="CK93" s="482"/>
      <c r="CL93" s="482"/>
      <c r="CM93" s="482"/>
      <c r="CN93" s="482"/>
      <c r="CO93" s="482"/>
      <c r="CP93" s="482"/>
      <c r="CQ93" s="482"/>
      <c r="CR93" s="482"/>
      <c r="CS93" s="482"/>
      <c r="CT93" s="482"/>
    </row>
    <row r="94" spans="1:98" ht="12.75" hidden="1" customHeight="1">
      <c r="BY94" s="482"/>
      <c r="BZ94" s="482"/>
      <c r="CA94" s="482"/>
      <c r="CB94" s="482"/>
      <c r="CC94" s="482"/>
      <c r="CD94" s="482"/>
      <c r="CE94" s="482"/>
      <c r="CF94" s="482"/>
      <c r="CG94" s="482"/>
      <c r="CH94" s="482"/>
      <c r="CI94" s="482"/>
      <c r="CJ94" s="482"/>
      <c r="CK94" s="482"/>
      <c r="CL94" s="482"/>
      <c r="CM94" s="482"/>
      <c r="CN94" s="482"/>
      <c r="CO94" s="482"/>
      <c r="CP94" s="482"/>
      <c r="CQ94" s="482"/>
      <c r="CR94" s="482"/>
      <c r="CS94" s="482"/>
      <c r="CT94" s="482"/>
    </row>
    <row r="95" spans="1:98" ht="0" hidden="1" customHeight="1">
      <c r="BY95" s="482"/>
      <c r="BZ95" s="482"/>
      <c r="CA95" s="482"/>
      <c r="CB95" s="482"/>
      <c r="CC95" s="482"/>
      <c r="CD95" s="482"/>
      <c r="CE95" s="482"/>
      <c r="CF95" s="482"/>
      <c r="CG95" s="482"/>
      <c r="CH95" s="482"/>
      <c r="CI95" s="482"/>
      <c r="CJ95" s="482"/>
      <c r="CK95" s="482"/>
      <c r="CL95" s="482"/>
      <c r="CM95" s="482"/>
      <c r="CN95" s="482"/>
      <c r="CO95" s="482"/>
      <c r="CP95" s="482"/>
      <c r="CQ95" s="482"/>
      <c r="CR95" s="482"/>
      <c r="CS95" s="482"/>
      <c r="CT95" s="482"/>
    </row>
    <row r="96" spans="1:98" ht="0" hidden="1" customHeight="1">
      <c r="BY96" s="482"/>
      <c r="BZ96" s="482"/>
      <c r="CA96" s="482"/>
      <c r="CB96" s="482"/>
      <c r="CC96" s="482"/>
      <c r="CD96" s="482"/>
      <c r="CE96" s="482"/>
      <c r="CF96" s="482"/>
      <c r="CG96" s="482"/>
      <c r="CH96" s="482"/>
      <c r="CI96" s="482"/>
      <c r="CJ96" s="482"/>
      <c r="CK96" s="482"/>
      <c r="CL96" s="482"/>
      <c r="CM96" s="482"/>
      <c r="CN96" s="482"/>
      <c r="CO96" s="482"/>
      <c r="CP96" s="482"/>
      <c r="CQ96" s="482"/>
      <c r="CR96" s="482"/>
      <c r="CS96" s="482"/>
      <c r="CT96" s="482"/>
    </row>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abSelected="1" topLeftCell="A30" zoomScaleNormal="100" zoomScaleSheetLayoutView="100" workbookViewId="0">
      <selection activeCell="K46" sqref="K46"/>
    </sheetView>
  </sheetViews>
  <sheetFormatPr defaultColWidth="0" defaultRowHeight="12.5" zeroHeight="1"/>
  <cols>
    <col min="1" max="1" width="3.453125" customWidth="1"/>
    <col min="2" max="2" width="27.453125" customWidth="1"/>
    <col min="3" max="3" width="9.1796875" style="219"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 min="35" max="35" width="0" hidden="1" customWidth="1"/>
    <col min="36" max="16384" width="8.81640625" hidden="1"/>
  </cols>
  <sheetData>
    <row r="1" spans="1:34" ht="18">
      <c r="A1" s="214" t="s">
        <v>1699</v>
      </c>
      <c r="B1" s="214"/>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c r="AH1" s="478"/>
    </row>
    <row r="2" spans="1:34">
      <c r="A2" s="478"/>
      <c r="B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row>
    <row r="3" spans="1:34" ht="15.5">
      <c r="A3" s="215" t="s">
        <v>1700</v>
      </c>
      <c r="B3" s="215"/>
      <c r="C3" s="240" t="s">
        <v>1701</v>
      </c>
      <c r="D3" s="218"/>
      <c r="E3" s="241" t="s">
        <v>1702</v>
      </c>
      <c r="F3" s="201"/>
      <c r="G3" s="241" t="s">
        <v>1703</v>
      </c>
      <c r="H3" s="201"/>
      <c r="I3" s="241" t="s">
        <v>1704</v>
      </c>
      <c r="J3" s="201"/>
      <c r="K3" s="241" t="s">
        <v>1705</v>
      </c>
      <c r="L3" s="201"/>
      <c r="M3" s="241" t="s">
        <v>1706</v>
      </c>
      <c r="N3" s="201"/>
      <c r="O3" s="241" t="s">
        <v>1707</v>
      </c>
      <c r="P3" s="201"/>
      <c r="Q3" s="241" t="s">
        <v>1708</v>
      </c>
      <c r="R3" s="201"/>
      <c r="S3" s="241" t="s">
        <v>1709</v>
      </c>
      <c r="T3" s="201"/>
      <c r="U3" s="241" t="s">
        <v>1710</v>
      </c>
      <c r="V3" s="201"/>
      <c r="W3" s="241" t="s">
        <v>1711</v>
      </c>
      <c r="X3" s="201"/>
      <c r="Y3" s="241" t="s">
        <v>1712</v>
      </c>
      <c r="Z3" s="201"/>
      <c r="AA3" s="241" t="s">
        <v>1713</v>
      </c>
      <c r="AB3" s="201"/>
      <c r="AC3" s="241" t="s">
        <v>1714</v>
      </c>
      <c r="AD3" s="201"/>
      <c r="AE3" s="241" t="s">
        <v>1715</v>
      </c>
      <c r="AF3" s="201"/>
      <c r="AG3" s="241" t="s">
        <v>1716</v>
      </c>
      <c r="AH3" s="218"/>
    </row>
    <row r="4" spans="1:34" s="225" customFormat="1" ht="14">
      <c r="A4" s="225" t="s">
        <v>1717</v>
      </c>
      <c r="C4" s="764">
        <v>1.0249999999999999</v>
      </c>
      <c r="E4" s="225">
        <f>Application!Y781</f>
        <v>2549796</v>
      </c>
      <c r="G4" s="225">
        <f>E4*$C$4</f>
        <v>2613540.9</v>
      </c>
      <c r="I4" s="225">
        <f>G4*$C$4</f>
        <v>2678879.4224999999</v>
      </c>
      <c r="K4" s="225">
        <f>I4*$C$4</f>
        <v>2745851.4080624995</v>
      </c>
      <c r="M4" s="225">
        <f>K4*$C$4</f>
        <v>2814497.6932640616</v>
      </c>
      <c r="O4" s="225">
        <f>M4*$C$4</f>
        <v>2884860.135595663</v>
      </c>
      <c r="Q4" s="225">
        <f>O4*$C$4</f>
        <v>2956981.6389855542</v>
      </c>
      <c r="S4" s="225">
        <f>Q4*$C$4</f>
        <v>3030906.1799601926</v>
      </c>
      <c r="U4" s="225">
        <f>S4*$C$4</f>
        <v>3106678.8344591972</v>
      </c>
      <c r="W4" s="225">
        <f>U4*$C$4</f>
        <v>3184345.8053206769</v>
      </c>
      <c r="Y4" s="225">
        <f>W4*$C$4</f>
        <v>3263954.4504536935</v>
      </c>
      <c r="AA4" s="225">
        <f>Y4*$C$4</f>
        <v>3345553.3117150357</v>
      </c>
      <c r="AC4" s="225">
        <f>AA4*$C$4</f>
        <v>3429192.1445079115</v>
      </c>
      <c r="AE4" s="225">
        <f>AC4*$C$4</f>
        <v>3514921.9481206089</v>
      </c>
      <c r="AG4" s="225">
        <f>AE4*$C$4</f>
        <v>3602794.9968236238</v>
      </c>
    </row>
    <row r="5" spans="1:34" s="213" customFormat="1" ht="14">
      <c r="B5" s="213" t="s">
        <v>1718</v>
      </c>
      <c r="C5" s="765">
        <f>IF(Application!$D$210="Special Needs",0.1,0.05)</f>
        <v>0.05</v>
      </c>
      <c r="E5" s="227">
        <f>-E4*$C$5</f>
        <v>-127489.8</v>
      </c>
      <c r="F5" s="227"/>
      <c r="G5" s="227">
        <f>-G4*$C$5</f>
        <v>-130677.045</v>
      </c>
      <c r="H5" s="227"/>
      <c r="I5" s="227">
        <f>-I4*$C$5</f>
        <v>-133943.97112500001</v>
      </c>
      <c r="J5" s="227"/>
      <c r="K5" s="227">
        <f>-K4*$C$5</f>
        <v>-137292.57040312499</v>
      </c>
      <c r="L5" s="227"/>
      <c r="M5" s="227">
        <f>-M4*$C$5</f>
        <v>-140724.88466320309</v>
      </c>
      <c r="N5" s="227"/>
      <c r="O5" s="227">
        <f>-O4*$C$5</f>
        <v>-144243.00677978314</v>
      </c>
      <c r="P5" s="227"/>
      <c r="Q5" s="227">
        <f>-Q4*$C$5</f>
        <v>-147849.08194927772</v>
      </c>
      <c r="R5" s="227"/>
      <c r="S5" s="227">
        <f>-S4*$C$5</f>
        <v>-151545.30899800963</v>
      </c>
      <c r="T5" s="227"/>
      <c r="U5" s="227">
        <f>-U4*$C$5</f>
        <v>-155333.94172295986</v>
      </c>
      <c r="V5" s="227"/>
      <c r="W5" s="227">
        <f>-W4*$C$5</f>
        <v>-159217.29026603384</v>
      </c>
      <c r="X5" s="227"/>
      <c r="Y5" s="227">
        <f>-Y4*$C$5</f>
        <v>-163197.72252268469</v>
      </c>
      <c r="Z5" s="227"/>
      <c r="AA5" s="227">
        <f>-AA4*$C$5</f>
        <v>-167277.66558575179</v>
      </c>
      <c r="AB5" s="227"/>
      <c r="AC5" s="227">
        <f>-AC4*$C$5</f>
        <v>-171459.60722539559</v>
      </c>
      <c r="AD5" s="227"/>
      <c r="AE5" s="227">
        <f>-AE4*$C$5</f>
        <v>-175746.09740603046</v>
      </c>
      <c r="AF5" s="227"/>
      <c r="AG5" s="227">
        <f>-AG4*$C$5</f>
        <v>-180139.74984118121</v>
      </c>
    </row>
    <row r="6" spans="1:34" s="213" customFormat="1" ht="14">
      <c r="A6" s="213" t="s">
        <v>1719</v>
      </c>
      <c r="C6" s="764">
        <v>1.0249999999999999</v>
      </c>
      <c r="E6" s="228">
        <f>Application!Z789</f>
        <v>733032</v>
      </c>
      <c r="F6" s="228"/>
      <c r="G6" s="228">
        <f>E6*$C$6</f>
        <v>751357.79999999993</v>
      </c>
      <c r="H6" s="228"/>
      <c r="I6" s="228">
        <f>G6*$C$6</f>
        <v>770141.74499999988</v>
      </c>
      <c r="J6" s="228"/>
      <c r="K6" s="228">
        <f>I6*$C$6</f>
        <v>789395.28862499981</v>
      </c>
      <c r="L6" s="228"/>
      <c r="M6" s="228">
        <f>K6*$C$6</f>
        <v>809130.17084062472</v>
      </c>
      <c r="N6" s="228"/>
      <c r="O6" s="228">
        <f>M6*$C$6</f>
        <v>829358.42511164024</v>
      </c>
      <c r="P6" s="228"/>
      <c r="Q6" s="228">
        <f>O6*$C$6</f>
        <v>850092.38573943113</v>
      </c>
      <c r="R6" s="228"/>
      <c r="S6" s="228">
        <f>Q6*$C$6</f>
        <v>871344.69538291683</v>
      </c>
      <c r="T6" s="228"/>
      <c r="U6" s="228">
        <f>S6*$C$6</f>
        <v>893128.3127674897</v>
      </c>
      <c r="V6" s="228"/>
      <c r="W6" s="228">
        <f>U6*$C$6</f>
        <v>915456.5205866769</v>
      </c>
      <c r="X6" s="228"/>
      <c r="Y6" s="228">
        <f>W6*$C$6</f>
        <v>938342.93360134377</v>
      </c>
      <c r="Z6" s="228"/>
      <c r="AA6" s="228">
        <f>Y6*$C$6</f>
        <v>961801.5069413773</v>
      </c>
      <c r="AB6" s="228"/>
      <c r="AC6" s="228">
        <f>AA6*$C$6</f>
        <v>985846.54461491166</v>
      </c>
      <c r="AD6" s="228"/>
      <c r="AE6" s="228">
        <f>AC6*$C$6</f>
        <v>1010492.7082302844</v>
      </c>
      <c r="AF6" s="228"/>
      <c r="AG6" s="228">
        <f>AE6*$C$6</f>
        <v>1035755.0259360414</v>
      </c>
    </row>
    <row r="7" spans="1:34" s="213" customFormat="1" ht="14">
      <c r="B7" s="213" t="s">
        <v>1718</v>
      </c>
      <c r="C7" s="765">
        <f>IF(Application!$D$210="Special Needs",0.1,0.05)</f>
        <v>0.05</v>
      </c>
      <c r="E7" s="227">
        <f>-E6*$C$7</f>
        <v>-36651.599999999999</v>
      </c>
      <c r="F7" s="227"/>
      <c r="G7" s="227">
        <f>-G6*$C$7</f>
        <v>-37567.89</v>
      </c>
      <c r="H7" s="227"/>
      <c r="I7" s="227">
        <f>-I6*$C$7</f>
        <v>-38507.087249999997</v>
      </c>
      <c r="J7" s="227"/>
      <c r="K7" s="227">
        <f>-K6*$C$7</f>
        <v>-39469.764431249991</v>
      </c>
      <c r="L7" s="227"/>
      <c r="M7" s="227">
        <f>-M6*$C$7</f>
        <v>-40456.508542031239</v>
      </c>
      <c r="N7" s="227"/>
      <c r="O7" s="227">
        <f>-O6*$C$7</f>
        <v>-41467.921255582012</v>
      </c>
      <c r="P7" s="227"/>
      <c r="Q7" s="227">
        <f>-Q6*$C$7</f>
        <v>-42504.61928697156</v>
      </c>
      <c r="R7" s="227"/>
      <c r="S7" s="227">
        <f>-S6*$C$7</f>
        <v>-43567.234769145842</v>
      </c>
      <c r="T7" s="227"/>
      <c r="U7" s="227">
        <f>-U6*$C$7</f>
        <v>-44656.415638374485</v>
      </c>
      <c r="V7" s="227"/>
      <c r="W7" s="227">
        <f>-W6*$C$7</f>
        <v>-45772.826029333846</v>
      </c>
      <c r="X7" s="227"/>
      <c r="Y7" s="227">
        <f>-Y6*$C$7</f>
        <v>-46917.146680067191</v>
      </c>
      <c r="Z7" s="227"/>
      <c r="AA7" s="227">
        <f>-AA6*$C$7</f>
        <v>-48090.075347068865</v>
      </c>
      <c r="AB7" s="227"/>
      <c r="AC7" s="227">
        <f>-AC6*$C$7</f>
        <v>-49292.327230745585</v>
      </c>
      <c r="AD7" s="227"/>
      <c r="AE7" s="227">
        <f>-AE6*$C$7</f>
        <v>-50524.635411514224</v>
      </c>
      <c r="AF7" s="227"/>
      <c r="AG7" s="227">
        <f>-AG6*$C$7</f>
        <v>-51787.751296802075</v>
      </c>
    </row>
    <row r="8" spans="1:34" s="213" customFormat="1" ht="14">
      <c r="A8" s="213" t="s">
        <v>214</v>
      </c>
      <c r="C8" s="764">
        <v>1.0249999999999999</v>
      </c>
      <c r="E8" s="228">
        <f>Application!Z797</f>
        <v>12396</v>
      </c>
      <c r="F8" s="228"/>
      <c r="G8" s="228">
        <f>E8*$C$8</f>
        <v>12705.9</v>
      </c>
      <c r="H8" s="228"/>
      <c r="I8" s="228">
        <f>G8*$C$8</f>
        <v>13023.547499999999</v>
      </c>
      <c r="J8" s="228"/>
      <c r="K8" s="228">
        <f>I8*$C$8</f>
        <v>13349.136187499998</v>
      </c>
      <c r="L8" s="228"/>
      <c r="M8" s="228">
        <f>K8*$C$8</f>
        <v>13682.864592187498</v>
      </c>
      <c r="N8" s="228"/>
      <c r="O8" s="228">
        <f>M8*$C$8</f>
        <v>14024.936206992184</v>
      </c>
      <c r="P8" s="228"/>
      <c r="Q8" s="228">
        <f>O8*$C$8</f>
        <v>14375.559612166988</v>
      </c>
      <c r="R8" s="228"/>
      <c r="S8" s="228">
        <f>Q8*$C$8</f>
        <v>14734.94860247116</v>
      </c>
      <c r="T8" s="228"/>
      <c r="U8" s="228">
        <f>S8*$C$8</f>
        <v>15103.322317532939</v>
      </c>
      <c r="V8" s="228"/>
      <c r="W8" s="228">
        <f>U8*$C$8</f>
        <v>15480.90537547126</v>
      </c>
      <c r="X8" s="228"/>
      <c r="Y8" s="228">
        <f>W8*$C$8</f>
        <v>15867.92800985804</v>
      </c>
      <c r="Z8" s="228"/>
      <c r="AA8" s="228">
        <f>Y8*$C$8</f>
        <v>16264.62621010449</v>
      </c>
      <c r="AB8" s="228"/>
      <c r="AC8" s="228">
        <f>AA8*$C$8</f>
        <v>16671.2418653571</v>
      </c>
      <c r="AD8" s="228"/>
      <c r="AE8" s="228">
        <f>AC8*$C$8</f>
        <v>17088.022911991025</v>
      </c>
      <c r="AF8" s="228"/>
      <c r="AG8" s="228">
        <f>AE8*$C$8</f>
        <v>17515.2234847908</v>
      </c>
    </row>
    <row r="9" spans="1:34" s="213" customFormat="1" ht="14">
      <c r="B9" s="213" t="s">
        <v>1718</v>
      </c>
      <c r="C9" s="765">
        <f>IF(Application!$D$210="Special Needs",0.1,0.05)</f>
        <v>0.05</v>
      </c>
      <c r="E9" s="242">
        <f>-E8*$C$9</f>
        <v>-619.80000000000007</v>
      </c>
      <c r="F9" s="227"/>
      <c r="G9" s="242">
        <f>-G8*$C$9</f>
        <v>-635.29500000000007</v>
      </c>
      <c r="H9" s="227"/>
      <c r="I9" s="242">
        <f>-I8*$C$9</f>
        <v>-651.17737499999998</v>
      </c>
      <c r="J9" s="227"/>
      <c r="K9" s="242">
        <f>-K8*$C$9</f>
        <v>-667.45680937499992</v>
      </c>
      <c r="L9" s="227"/>
      <c r="M9" s="242">
        <f>-M8*$C$9</f>
        <v>-684.14322960937488</v>
      </c>
      <c r="N9" s="227"/>
      <c r="O9" s="242">
        <f>-O8*$C$9</f>
        <v>-701.24681034960929</v>
      </c>
      <c r="P9" s="227"/>
      <c r="Q9" s="242">
        <f>-Q8*$C$9</f>
        <v>-718.77798060834948</v>
      </c>
      <c r="R9" s="227"/>
      <c r="S9" s="242">
        <f>-S8*$C$9</f>
        <v>-736.74743012355805</v>
      </c>
      <c r="T9" s="227"/>
      <c r="U9" s="242">
        <f>-U8*$C$9</f>
        <v>-755.16611587664693</v>
      </c>
      <c r="V9" s="227"/>
      <c r="W9" s="242">
        <f>-W8*$C$9</f>
        <v>-774.04526877356307</v>
      </c>
      <c r="X9" s="227"/>
      <c r="Y9" s="242">
        <f>-Y8*$C$9</f>
        <v>-793.3964004929021</v>
      </c>
      <c r="Z9" s="227"/>
      <c r="AA9" s="242">
        <f>-AA8*$C$9</f>
        <v>-813.23131050522454</v>
      </c>
      <c r="AB9" s="227"/>
      <c r="AC9" s="242">
        <f>-AC8*$C$9</f>
        <v>-833.56209326785506</v>
      </c>
      <c r="AD9" s="227"/>
      <c r="AE9" s="242">
        <f>-AE8*$C$9</f>
        <v>-854.40114559955134</v>
      </c>
      <c r="AF9" s="227"/>
      <c r="AG9" s="242">
        <f>-AG8*$C$9</f>
        <v>-875.76117423954008</v>
      </c>
    </row>
    <row r="10" spans="1:34" s="229" customFormat="1" ht="14">
      <c r="A10" s="229" t="s">
        <v>1720</v>
      </c>
      <c r="C10" s="221"/>
      <c r="E10" s="229">
        <f>SUM(E4:E9)</f>
        <v>3130462.8000000003</v>
      </c>
      <c r="G10" s="229">
        <f>SUM(G4:G9)</f>
        <v>3208724.3699999996</v>
      </c>
      <c r="I10" s="229">
        <f>SUM(I4:I9)</f>
        <v>3288942.4792499994</v>
      </c>
      <c r="K10" s="229">
        <f>SUM(K4:K9)</f>
        <v>3371166.041231249</v>
      </c>
      <c r="M10" s="229">
        <f>SUM(M4:M9)</f>
        <v>3455445.1922620302</v>
      </c>
      <c r="O10" s="229">
        <f>SUM(O4:O9)</f>
        <v>3541831.3220685809</v>
      </c>
      <c r="Q10" s="229">
        <f>SUM(Q4:Q9)</f>
        <v>3630377.1051202947</v>
      </c>
      <c r="S10" s="229">
        <f>SUM(S4:S9)</f>
        <v>3721136.5327483015</v>
      </c>
      <c r="U10" s="229">
        <f>SUM(U4:U9)</f>
        <v>3814164.9460670087</v>
      </c>
      <c r="W10" s="229">
        <f>SUM(W4:W9)</f>
        <v>3909519.0697186841</v>
      </c>
      <c r="Y10" s="229">
        <f>SUM(Y4:Y9)</f>
        <v>4007257.0464616502</v>
      </c>
      <c r="AA10" s="229">
        <f>SUM(AA4:AA9)</f>
        <v>4107438.4726231918</v>
      </c>
      <c r="AC10" s="229">
        <f>SUM(AC4:AC9)</f>
        <v>4210124.4344387706</v>
      </c>
      <c r="AE10" s="229">
        <f>SUM(AE4:AE9)</f>
        <v>4315377.5452997396</v>
      </c>
      <c r="AG10" s="229">
        <f>SUM(AG4:AG9)</f>
        <v>4423261.9839322334</v>
      </c>
    </row>
    <row r="11" spans="1:34">
      <c r="A11" s="478"/>
      <c r="B11" s="478"/>
      <c r="C11" s="766"/>
      <c r="D11" s="478"/>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478"/>
    </row>
    <row r="12" spans="1:34" ht="15.5">
      <c r="A12" s="215" t="s">
        <v>1721</v>
      </c>
      <c r="B12" s="478"/>
      <c r="C12" s="766"/>
      <c r="D12" s="478"/>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478"/>
    </row>
    <row r="13" spans="1:34" s="213" customFormat="1" ht="14">
      <c r="A13" s="213" t="s">
        <v>1722</v>
      </c>
      <c r="C13" s="764">
        <v>1.0349999999999999</v>
      </c>
      <c r="E13" s="22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row>
    <row r="14" spans="1:34" s="225" customFormat="1" ht="14">
      <c r="A14" s="225" t="s">
        <v>1723</v>
      </c>
      <c r="C14" s="767"/>
      <c r="E14" s="225">
        <f>Application!W827</f>
        <v>231494</v>
      </c>
      <c r="G14" s="225">
        <f>E14*$C$13</f>
        <v>239596.28999999998</v>
      </c>
      <c r="I14" s="225">
        <f>G14*$C$13</f>
        <v>247982.16014999995</v>
      </c>
      <c r="K14" s="225">
        <f>I14*$C$13</f>
        <v>256661.53575524993</v>
      </c>
      <c r="M14" s="225">
        <f>K14*$C$13</f>
        <v>265644.68950668367</v>
      </c>
      <c r="O14" s="225">
        <f>M14*$C$13</f>
        <v>274942.25363941758</v>
      </c>
      <c r="Q14" s="225">
        <f>O14*$C$13</f>
        <v>284565.2325167972</v>
      </c>
      <c r="S14" s="225">
        <f>Q14*$C$13</f>
        <v>294525.01565488509</v>
      </c>
      <c r="U14" s="225">
        <f>S14*$C$13</f>
        <v>304833.39120280603</v>
      </c>
      <c r="W14" s="225">
        <f>U14*$C$13</f>
        <v>315502.5598949042</v>
      </c>
      <c r="Y14" s="225">
        <f>W14*$C$13</f>
        <v>326545.14949122583</v>
      </c>
      <c r="AA14" s="225">
        <f>Y14*$C$13</f>
        <v>337974.22972341871</v>
      </c>
      <c r="AC14" s="225">
        <f>AA14*$C$13</f>
        <v>349803.32776373834</v>
      </c>
      <c r="AE14" s="225">
        <f>AC14*$C$13</f>
        <v>362046.44423546916</v>
      </c>
      <c r="AG14" s="225">
        <f>AE14*$C$13</f>
        <v>374718.06978371053</v>
      </c>
    </row>
    <row r="15" spans="1:34" s="213" customFormat="1" ht="14">
      <c r="A15" s="213" t="s">
        <v>1347</v>
      </c>
      <c r="C15" s="766"/>
      <c r="E15" s="228">
        <f>Application!W829</f>
        <v>106860</v>
      </c>
      <c r="F15" s="228"/>
      <c r="G15" s="228">
        <f t="shared" ref="G15:AG20" si="0">E15*$C$13</f>
        <v>110600.09999999999</v>
      </c>
      <c r="H15" s="228"/>
      <c r="I15" s="228">
        <f t="shared" si="0"/>
        <v>114471.10349999998</v>
      </c>
      <c r="J15" s="228"/>
      <c r="K15" s="228">
        <f t="shared" si="0"/>
        <v>118477.59212249998</v>
      </c>
      <c r="L15" s="228"/>
      <c r="M15" s="228">
        <f t="shared" si="0"/>
        <v>122624.30784678747</v>
      </c>
      <c r="N15" s="228"/>
      <c r="O15" s="228">
        <f t="shared" si="0"/>
        <v>126916.15862142503</v>
      </c>
      <c r="P15" s="228"/>
      <c r="Q15" s="228">
        <f t="shared" si="0"/>
        <v>131358.22417317488</v>
      </c>
      <c r="R15" s="228"/>
      <c r="S15" s="228">
        <f t="shared" si="0"/>
        <v>135955.76201923599</v>
      </c>
      <c r="T15" s="228"/>
      <c r="U15" s="228">
        <f t="shared" si="0"/>
        <v>140714.21368990923</v>
      </c>
      <c r="V15" s="228"/>
      <c r="W15" s="228">
        <f t="shared" si="0"/>
        <v>145639.21116905604</v>
      </c>
      <c r="X15" s="228"/>
      <c r="Y15" s="228">
        <f t="shared" si="0"/>
        <v>150736.58355997299</v>
      </c>
      <c r="Z15" s="228"/>
      <c r="AA15" s="228">
        <f t="shared" si="0"/>
        <v>156012.36398457203</v>
      </c>
      <c r="AB15" s="228"/>
      <c r="AC15" s="228">
        <f t="shared" si="0"/>
        <v>161472.79672403203</v>
      </c>
      <c r="AD15" s="228"/>
      <c r="AE15" s="228">
        <f t="shared" si="0"/>
        <v>167124.34460937313</v>
      </c>
      <c r="AF15" s="228"/>
      <c r="AG15" s="228">
        <f t="shared" si="0"/>
        <v>172973.69667070117</v>
      </c>
    </row>
    <row r="16" spans="1:34" s="213" customFormat="1" ht="14">
      <c r="A16" s="213" t="s">
        <v>229</v>
      </c>
      <c r="C16" s="766"/>
      <c r="E16" s="228">
        <f>Application!W835</f>
        <v>263040</v>
      </c>
      <c r="F16" s="228"/>
      <c r="G16" s="228">
        <f t="shared" si="0"/>
        <v>272246.39999999997</v>
      </c>
      <c r="H16" s="228"/>
      <c r="I16" s="228">
        <f t="shared" si="0"/>
        <v>281775.02399999992</v>
      </c>
      <c r="J16" s="228"/>
      <c r="K16" s="228">
        <f t="shared" si="0"/>
        <v>291637.14983999991</v>
      </c>
      <c r="L16" s="228"/>
      <c r="M16" s="228">
        <f t="shared" si="0"/>
        <v>301844.4500843999</v>
      </c>
      <c r="N16" s="228"/>
      <c r="O16" s="228">
        <f t="shared" si="0"/>
        <v>312409.00583735388</v>
      </c>
      <c r="P16" s="228"/>
      <c r="Q16" s="228">
        <f t="shared" si="0"/>
        <v>323343.32104166126</v>
      </c>
      <c r="R16" s="228"/>
      <c r="S16" s="228">
        <f t="shared" si="0"/>
        <v>334660.33727811935</v>
      </c>
      <c r="T16" s="228"/>
      <c r="U16" s="228">
        <f t="shared" si="0"/>
        <v>346373.44908285351</v>
      </c>
      <c r="V16" s="228"/>
      <c r="W16" s="228">
        <f t="shared" si="0"/>
        <v>358496.51980075333</v>
      </c>
      <c r="X16" s="228"/>
      <c r="Y16" s="228">
        <f t="shared" si="0"/>
        <v>371043.89799377968</v>
      </c>
      <c r="Z16" s="228"/>
      <c r="AA16" s="228">
        <f t="shared" si="0"/>
        <v>384030.43442356196</v>
      </c>
      <c r="AB16" s="228"/>
      <c r="AC16" s="228">
        <f t="shared" si="0"/>
        <v>397471.49962838658</v>
      </c>
      <c r="AD16" s="228"/>
      <c r="AE16" s="228">
        <f t="shared" si="0"/>
        <v>411383.00211538008</v>
      </c>
      <c r="AF16" s="228"/>
      <c r="AG16" s="228">
        <f t="shared" si="0"/>
        <v>425781.40718941833</v>
      </c>
    </row>
    <row r="17" spans="1:33" s="213" customFormat="1" ht="14">
      <c r="A17" s="213" t="s">
        <v>1724</v>
      </c>
      <c r="C17" s="766"/>
      <c r="E17" s="228">
        <f>Application!W840</f>
        <v>384766</v>
      </c>
      <c r="F17" s="228"/>
      <c r="G17" s="228">
        <f t="shared" si="0"/>
        <v>398232.81</v>
      </c>
      <c r="H17" s="228"/>
      <c r="I17" s="228">
        <f t="shared" si="0"/>
        <v>412170.95834999997</v>
      </c>
      <c r="J17" s="228"/>
      <c r="K17" s="228">
        <f t="shared" si="0"/>
        <v>426596.94189224992</v>
      </c>
      <c r="L17" s="228"/>
      <c r="M17" s="228">
        <f t="shared" si="0"/>
        <v>441527.83485847863</v>
      </c>
      <c r="N17" s="228"/>
      <c r="O17" s="228">
        <f t="shared" si="0"/>
        <v>456981.30907852534</v>
      </c>
      <c r="P17" s="228"/>
      <c r="Q17" s="228">
        <f t="shared" si="0"/>
        <v>472975.65489627369</v>
      </c>
      <c r="R17" s="228"/>
      <c r="S17" s="228">
        <f t="shared" si="0"/>
        <v>489529.80281764321</v>
      </c>
      <c r="T17" s="228"/>
      <c r="U17" s="228">
        <f t="shared" si="0"/>
        <v>506663.34591626067</v>
      </c>
      <c r="V17" s="228"/>
      <c r="W17" s="228">
        <f t="shared" si="0"/>
        <v>524396.56302332971</v>
      </c>
      <c r="X17" s="228"/>
      <c r="Y17" s="228">
        <f t="shared" si="0"/>
        <v>542750.44272914622</v>
      </c>
      <c r="Z17" s="228"/>
      <c r="AA17" s="228">
        <f t="shared" si="0"/>
        <v>561746.7082246663</v>
      </c>
      <c r="AB17" s="228"/>
      <c r="AC17" s="228">
        <f t="shared" si="0"/>
        <v>581407.84301252954</v>
      </c>
      <c r="AD17" s="228"/>
      <c r="AE17" s="228">
        <f t="shared" si="0"/>
        <v>601757.11751796806</v>
      </c>
      <c r="AF17" s="228"/>
      <c r="AG17" s="228">
        <f t="shared" si="0"/>
        <v>622818.61663109693</v>
      </c>
    </row>
    <row r="18" spans="1:33" s="213" customFormat="1" ht="14">
      <c r="A18" s="213" t="s">
        <v>1557</v>
      </c>
      <c r="C18" s="766"/>
      <c r="E18" s="228">
        <f>Application!W841</f>
        <v>145436</v>
      </c>
      <c r="F18" s="228"/>
      <c r="G18" s="228">
        <f t="shared" si="0"/>
        <v>150526.25999999998</v>
      </c>
      <c r="H18" s="228"/>
      <c r="I18" s="228">
        <f t="shared" si="0"/>
        <v>155794.67909999998</v>
      </c>
      <c r="J18" s="228"/>
      <c r="K18" s="228">
        <f t="shared" si="0"/>
        <v>161247.49286849998</v>
      </c>
      <c r="L18" s="228"/>
      <c r="M18" s="228">
        <f t="shared" si="0"/>
        <v>166891.15511889747</v>
      </c>
      <c r="N18" s="228"/>
      <c r="O18" s="228">
        <f t="shared" si="0"/>
        <v>172732.34554805886</v>
      </c>
      <c r="P18" s="228"/>
      <c r="Q18" s="228">
        <f t="shared" si="0"/>
        <v>178777.9776422409</v>
      </c>
      <c r="R18" s="228"/>
      <c r="S18" s="228">
        <f t="shared" si="0"/>
        <v>185035.20685971933</v>
      </c>
      <c r="T18" s="228"/>
      <c r="U18" s="228">
        <f t="shared" si="0"/>
        <v>191511.4390998095</v>
      </c>
      <c r="V18" s="228"/>
      <c r="W18" s="228">
        <f t="shared" si="0"/>
        <v>198214.33946830282</v>
      </c>
      <c r="X18" s="228"/>
      <c r="Y18" s="228">
        <f t="shared" si="0"/>
        <v>205151.84134969339</v>
      </c>
      <c r="Z18" s="228"/>
      <c r="AA18" s="228">
        <f t="shared" si="0"/>
        <v>212332.15579693264</v>
      </c>
      <c r="AB18" s="228"/>
      <c r="AC18" s="228">
        <f t="shared" si="0"/>
        <v>219763.78124982526</v>
      </c>
      <c r="AD18" s="228"/>
      <c r="AE18" s="228">
        <f t="shared" si="0"/>
        <v>227455.51359356914</v>
      </c>
      <c r="AF18" s="228"/>
      <c r="AG18" s="228">
        <f t="shared" si="0"/>
        <v>235416.45656934404</v>
      </c>
    </row>
    <row r="19" spans="1:33" s="213" customFormat="1" ht="14">
      <c r="A19" s="213" t="s">
        <v>231</v>
      </c>
      <c r="C19" s="766"/>
      <c r="E19" s="228">
        <f>Application!W850</f>
        <v>235228</v>
      </c>
      <c r="F19" s="228"/>
      <c r="G19" s="228">
        <f t="shared" si="0"/>
        <v>243460.97999999998</v>
      </c>
      <c r="H19" s="228"/>
      <c r="I19" s="228">
        <f t="shared" si="0"/>
        <v>251982.11429999996</v>
      </c>
      <c r="J19" s="228"/>
      <c r="K19" s="228">
        <f t="shared" si="0"/>
        <v>260801.48830049994</v>
      </c>
      <c r="L19" s="228"/>
      <c r="M19" s="228">
        <f t="shared" si="0"/>
        <v>269929.54039101739</v>
      </c>
      <c r="N19" s="228"/>
      <c r="O19" s="228">
        <f t="shared" si="0"/>
        <v>279377.07430470298</v>
      </c>
      <c r="P19" s="228"/>
      <c r="Q19" s="228">
        <f t="shared" si="0"/>
        <v>289155.27190536755</v>
      </c>
      <c r="R19" s="228"/>
      <c r="S19" s="228">
        <f t="shared" si="0"/>
        <v>299275.70642205537</v>
      </c>
      <c r="T19" s="228"/>
      <c r="U19" s="228">
        <f t="shared" si="0"/>
        <v>309750.35614682728</v>
      </c>
      <c r="V19" s="228"/>
      <c r="W19" s="228">
        <f t="shared" si="0"/>
        <v>320591.6186119662</v>
      </c>
      <c r="X19" s="228"/>
      <c r="Y19" s="228">
        <f t="shared" si="0"/>
        <v>331812.32526338502</v>
      </c>
      <c r="Z19" s="228"/>
      <c r="AA19" s="228">
        <f t="shared" si="0"/>
        <v>343425.75664760347</v>
      </c>
      <c r="AB19" s="228"/>
      <c r="AC19" s="228">
        <f t="shared" si="0"/>
        <v>355445.65813026956</v>
      </c>
      <c r="AD19" s="228"/>
      <c r="AE19" s="228">
        <f t="shared" si="0"/>
        <v>367886.25616482896</v>
      </c>
      <c r="AF19" s="228"/>
      <c r="AG19" s="228">
        <f t="shared" si="0"/>
        <v>380762.27513059793</v>
      </c>
    </row>
    <row r="20" spans="1:33" s="213" customFormat="1" ht="14">
      <c r="A20" s="232" t="s">
        <v>1725</v>
      </c>
      <c r="B20" s="232"/>
      <c r="C20" s="766"/>
      <c r="E20" s="238">
        <f>Application!W857</f>
        <v>7250</v>
      </c>
      <c r="F20" s="228"/>
      <c r="G20" s="238">
        <f t="shared" si="0"/>
        <v>7503.7499999999991</v>
      </c>
      <c r="H20" s="228"/>
      <c r="I20" s="238">
        <f t="shared" si="0"/>
        <v>7766.3812499999985</v>
      </c>
      <c r="J20" s="228"/>
      <c r="K20" s="238">
        <f t="shared" si="0"/>
        <v>8038.2045937499979</v>
      </c>
      <c r="L20" s="228"/>
      <c r="M20" s="238">
        <f t="shared" si="0"/>
        <v>8319.5417545312466</v>
      </c>
      <c r="N20" s="228"/>
      <c r="O20" s="238">
        <f t="shared" si="0"/>
        <v>8610.7257159398396</v>
      </c>
      <c r="P20" s="228"/>
      <c r="Q20" s="238">
        <f t="shared" si="0"/>
        <v>8912.1011159977334</v>
      </c>
      <c r="R20" s="228"/>
      <c r="S20" s="238">
        <f t="shared" si="0"/>
        <v>9224.0246550576539</v>
      </c>
      <c r="T20" s="228"/>
      <c r="U20" s="238">
        <f t="shared" si="0"/>
        <v>9546.8655179846719</v>
      </c>
      <c r="V20" s="228"/>
      <c r="W20" s="238">
        <f t="shared" si="0"/>
        <v>9881.0058111141352</v>
      </c>
      <c r="X20" s="228"/>
      <c r="Y20" s="238">
        <f t="shared" si="0"/>
        <v>10226.841014503128</v>
      </c>
      <c r="Z20" s="228"/>
      <c r="AA20" s="238">
        <f t="shared" si="0"/>
        <v>10584.780450010738</v>
      </c>
      <c r="AB20" s="228"/>
      <c r="AC20" s="238">
        <f t="shared" si="0"/>
        <v>10955.247765761113</v>
      </c>
      <c r="AD20" s="228"/>
      <c r="AE20" s="238">
        <f t="shared" si="0"/>
        <v>11338.681437562751</v>
      </c>
      <c r="AF20" s="228"/>
      <c r="AG20" s="238">
        <f t="shared" si="0"/>
        <v>11735.535287877447</v>
      </c>
    </row>
    <row r="21" spans="1:33" s="229" customFormat="1" ht="14">
      <c r="A21" s="229" t="s">
        <v>1726</v>
      </c>
      <c r="C21" s="766"/>
      <c r="E21" s="229">
        <f>SUM(E14:E20)</f>
        <v>1374074</v>
      </c>
      <c r="G21" s="229">
        <f>SUM(G14:G20)</f>
        <v>1422166.5899999999</v>
      </c>
      <c r="I21" s="229">
        <f>SUM(I14:I20)</f>
        <v>1471942.42065</v>
      </c>
      <c r="K21" s="229">
        <f>SUM(K14:K20)</f>
        <v>1523460.4053727498</v>
      </c>
      <c r="M21" s="229">
        <f>SUM(M14:M20)</f>
        <v>1576781.519560796</v>
      </c>
      <c r="O21" s="229">
        <f>SUM(O14:O20)</f>
        <v>1631968.8727454236</v>
      </c>
      <c r="Q21" s="229">
        <f>SUM(Q14:Q20)</f>
        <v>1689087.7832915131</v>
      </c>
      <c r="S21" s="229">
        <f>SUM(S14:S20)</f>
        <v>1748205.8557067157</v>
      </c>
      <c r="U21" s="229">
        <f>SUM(U14:U20)</f>
        <v>1809393.0606564507</v>
      </c>
      <c r="W21" s="229">
        <f>SUM(W14:W20)</f>
        <v>1872721.8177794265</v>
      </c>
      <c r="Y21" s="229">
        <f>SUM(Y14:Y20)</f>
        <v>1938267.0814017062</v>
      </c>
      <c r="AA21" s="229">
        <f>SUM(AA14:AA20)</f>
        <v>2006106.4292507661</v>
      </c>
      <c r="AC21" s="229">
        <f>SUM(AC14:AC20)</f>
        <v>2076320.1542745426</v>
      </c>
      <c r="AE21" s="229">
        <f>SUM(AE14:AE20)</f>
        <v>2148991.3596741511</v>
      </c>
      <c r="AG21" s="229">
        <f>SUM(AG14:AG20)</f>
        <v>2224206.0572627466</v>
      </c>
    </row>
    <row r="22" spans="1:33" s="213" customFormat="1" ht="14">
      <c r="C22" s="766"/>
      <c r="E22" s="228"/>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row>
    <row r="23" spans="1:33" s="213" customFormat="1" ht="14">
      <c r="A23" s="213" t="s">
        <v>1727</v>
      </c>
      <c r="C23" s="768">
        <v>1.0349999999999999</v>
      </c>
      <c r="E23" s="228">
        <f>Application!AC865</f>
        <v>0</v>
      </c>
      <c r="F23" s="228"/>
      <c r="G23" s="228">
        <f>E23*$C$23</f>
        <v>0</v>
      </c>
      <c r="H23" s="228"/>
      <c r="I23" s="228">
        <f>G23*$C$23</f>
        <v>0</v>
      </c>
      <c r="J23" s="228"/>
      <c r="K23" s="228">
        <f>I23*$C$23</f>
        <v>0</v>
      </c>
      <c r="L23" s="228"/>
      <c r="M23" s="228">
        <f>K23*$C$23</f>
        <v>0</v>
      </c>
      <c r="N23" s="228"/>
      <c r="O23" s="228">
        <f>M23*$C$23</f>
        <v>0</v>
      </c>
      <c r="P23" s="228"/>
      <c r="Q23" s="228">
        <f>O23*$C$23</f>
        <v>0</v>
      </c>
      <c r="R23" s="228"/>
      <c r="S23" s="228">
        <f>Q23*$C$23</f>
        <v>0</v>
      </c>
      <c r="T23" s="228"/>
      <c r="U23" s="228">
        <f>S23*$C$23</f>
        <v>0</v>
      </c>
      <c r="V23" s="228"/>
      <c r="W23" s="228">
        <f>U23*$C$23</f>
        <v>0</v>
      </c>
      <c r="X23" s="228"/>
      <c r="Y23" s="228">
        <f>W23*$C$23</f>
        <v>0</v>
      </c>
      <c r="Z23" s="228"/>
      <c r="AA23" s="228">
        <f>Y23*$C$23</f>
        <v>0</v>
      </c>
      <c r="AB23" s="228"/>
      <c r="AC23" s="228">
        <f>AA23*$C$23</f>
        <v>0</v>
      </c>
      <c r="AD23" s="228"/>
      <c r="AE23" s="228">
        <f>AC23*$C$23</f>
        <v>0</v>
      </c>
      <c r="AF23" s="228"/>
      <c r="AG23" s="228">
        <f>AE23*$C$23</f>
        <v>0</v>
      </c>
    </row>
    <row r="24" spans="1:33" s="213" customFormat="1" ht="14">
      <c r="A24" s="213" t="s">
        <v>1728</v>
      </c>
      <c r="C24" s="768">
        <v>1.0349999999999999</v>
      </c>
      <c r="E24" s="228">
        <f>Application!AC866</f>
        <v>107400</v>
      </c>
      <c r="F24" s="228"/>
      <c r="G24" s="228">
        <f>E24*$C$24</f>
        <v>111158.99999999999</v>
      </c>
      <c r="H24" s="228"/>
      <c r="I24" s="228">
        <f>G24*$C$24</f>
        <v>115049.56499999997</v>
      </c>
      <c r="J24" s="228"/>
      <c r="K24" s="228">
        <f>I24*$C$24</f>
        <v>119076.29977499996</v>
      </c>
      <c r="L24" s="228"/>
      <c r="M24" s="228">
        <f>K24*$C$24</f>
        <v>123243.97026712495</v>
      </c>
      <c r="N24" s="228"/>
      <c r="O24" s="228">
        <f>M24*$C$24</f>
        <v>127557.50922647431</v>
      </c>
      <c r="P24" s="228"/>
      <c r="Q24" s="228">
        <f>O24*$C$24</f>
        <v>132022.0220494009</v>
      </c>
      <c r="R24" s="228"/>
      <c r="S24" s="228">
        <f>Q24*$C$24</f>
        <v>136642.79282112993</v>
      </c>
      <c r="T24" s="228"/>
      <c r="U24" s="228">
        <f>S24*$C$24</f>
        <v>141425.29056986945</v>
      </c>
      <c r="V24" s="228"/>
      <c r="W24" s="228">
        <f>U24*$C$24</f>
        <v>146375.17573981488</v>
      </c>
      <c r="X24" s="228"/>
      <c r="Y24" s="228">
        <f>W24*$C$24</f>
        <v>151498.30689070839</v>
      </c>
      <c r="Z24" s="228"/>
      <c r="AA24" s="228">
        <f>Y24*$C$24</f>
        <v>156800.74763188319</v>
      </c>
      <c r="AB24" s="228"/>
      <c r="AC24" s="228">
        <f>AA24*$C$24</f>
        <v>162288.77379899909</v>
      </c>
      <c r="AD24" s="228"/>
      <c r="AE24" s="228">
        <f>AC24*$C$24</f>
        <v>167968.88088196405</v>
      </c>
      <c r="AF24" s="228"/>
      <c r="AG24" s="228">
        <f>AE24*$C$24</f>
        <v>173847.79171283278</v>
      </c>
    </row>
    <row r="25" spans="1:33" s="213" customFormat="1" ht="14">
      <c r="A25" s="213" t="s">
        <v>1729</v>
      </c>
      <c r="C25" s="768"/>
      <c r="E25" s="228">
        <f>Application!AC867</f>
        <v>61650</v>
      </c>
      <c r="F25" s="228"/>
      <c r="G25" s="228">
        <f>$E$25</f>
        <v>61650</v>
      </c>
      <c r="H25" s="228"/>
      <c r="I25" s="228">
        <f>$E$25</f>
        <v>61650</v>
      </c>
      <c r="J25" s="228"/>
      <c r="K25" s="228">
        <f>$E$25</f>
        <v>61650</v>
      </c>
      <c r="L25" s="228"/>
      <c r="M25" s="228">
        <f>$E$25</f>
        <v>61650</v>
      </c>
      <c r="N25" s="228"/>
      <c r="O25" s="228">
        <f>$E$25</f>
        <v>61650</v>
      </c>
      <c r="P25" s="228"/>
      <c r="Q25" s="228">
        <f>$E$25</f>
        <v>61650</v>
      </c>
      <c r="R25" s="228"/>
      <c r="S25" s="228">
        <f>$E$25</f>
        <v>61650</v>
      </c>
      <c r="T25" s="228"/>
      <c r="U25" s="228">
        <f>$E$25</f>
        <v>61650</v>
      </c>
      <c r="V25" s="228"/>
      <c r="W25" s="228">
        <f>$E$25</f>
        <v>61650</v>
      </c>
      <c r="X25" s="228"/>
      <c r="Y25" s="228">
        <f>$E$25</f>
        <v>61650</v>
      </c>
      <c r="Z25" s="228"/>
      <c r="AA25" s="228">
        <f>$E$25</f>
        <v>61650</v>
      </c>
      <c r="AB25" s="228"/>
      <c r="AC25" s="228">
        <f>$E$25</f>
        <v>61650</v>
      </c>
      <c r="AD25" s="228"/>
      <c r="AE25" s="228">
        <f>$E$25</f>
        <v>61650</v>
      </c>
      <c r="AF25" s="228"/>
      <c r="AG25" s="228">
        <f>$E$25</f>
        <v>61650</v>
      </c>
    </row>
    <row r="26" spans="1:33" s="213" customFormat="1" ht="14">
      <c r="A26" s="213" t="s">
        <v>1730</v>
      </c>
      <c r="C26" s="764">
        <v>1.02</v>
      </c>
      <c r="E26" s="228">
        <f>Application!AC868</f>
        <v>18000</v>
      </c>
      <c r="F26" s="228"/>
      <c r="G26" s="228">
        <f>E26*$C$26</f>
        <v>18360</v>
      </c>
      <c r="H26" s="228"/>
      <c r="I26" s="228">
        <f>G26*$C$26</f>
        <v>18727.2</v>
      </c>
      <c r="J26" s="228"/>
      <c r="K26" s="228">
        <f>I26*$C$26</f>
        <v>19101.744000000002</v>
      </c>
      <c r="L26" s="228"/>
      <c r="M26" s="228">
        <f>K26*$C$26</f>
        <v>19483.778880000002</v>
      </c>
      <c r="N26" s="228"/>
      <c r="O26" s="228">
        <f>M26*$C$26</f>
        <v>19873.454457600001</v>
      </c>
      <c r="P26" s="228"/>
      <c r="Q26" s="228">
        <f>O26*$C$26</f>
        <v>20270.923546752001</v>
      </c>
      <c r="R26" s="228"/>
      <c r="S26" s="228">
        <f>Q26*$C$26</f>
        <v>20676.342017687042</v>
      </c>
      <c r="T26" s="228"/>
      <c r="U26" s="228">
        <f>S26*$C$26</f>
        <v>21089.868858040783</v>
      </c>
      <c r="V26" s="228"/>
      <c r="W26" s="228">
        <f>U26*$C$26</f>
        <v>21511.666235201599</v>
      </c>
      <c r="X26" s="228"/>
      <c r="Y26" s="228">
        <f>W26*$C$26</f>
        <v>21941.899559905632</v>
      </c>
      <c r="Z26" s="228"/>
      <c r="AA26" s="228">
        <f>Y26*$C$26</f>
        <v>22380.737551103746</v>
      </c>
      <c r="AB26" s="228"/>
      <c r="AC26" s="228">
        <f>AA26*$C$26</f>
        <v>22828.352302125822</v>
      </c>
      <c r="AD26" s="228"/>
      <c r="AE26" s="228">
        <f>AC26*$C$26</f>
        <v>23284.91934816834</v>
      </c>
      <c r="AF26" s="228"/>
      <c r="AG26" s="228">
        <f>AE26*$C$26</f>
        <v>23750.617735131706</v>
      </c>
    </row>
    <row r="27" spans="1:33" s="213" customFormat="1" ht="14">
      <c r="A27" s="232" t="str">
        <f>Application!E869</f>
        <v>Ground Lease Minimum Payment</v>
      </c>
      <c r="B27" s="232"/>
      <c r="C27" s="769">
        <v>1</v>
      </c>
      <c r="E27" s="228">
        <f>Application!AC869</f>
        <v>15000</v>
      </c>
      <c r="F27" s="228"/>
      <c r="G27" s="228">
        <f>E27*$C$27</f>
        <v>15000</v>
      </c>
      <c r="H27" s="228"/>
      <c r="I27" s="228">
        <f>G27*$C$27</f>
        <v>15000</v>
      </c>
      <c r="J27" s="228"/>
      <c r="K27" s="228">
        <f>I27*$C$27</f>
        <v>15000</v>
      </c>
      <c r="L27" s="228"/>
      <c r="M27" s="228">
        <f>K27*$C$27</f>
        <v>15000</v>
      </c>
      <c r="N27" s="228"/>
      <c r="O27" s="228">
        <f>M27*$C$27</f>
        <v>15000</v>
      </c>
      <c r="P27" s="228"/>
      <c r="Q27" s="228">
        <f>O27*$C$27</f>
        <v>15000</v>
      </c>
      <c r="R27" s="228"/>
      <c r="S27" s="228">
        <f>Q27*$C$27</f>
        <v>15000</v>
      </c>
      <c r="T27" s="228"/>
      <c r="U27" s="228">
        <f>S27*$C$27</f>
        <v>15000</v>
      </c>
      <c r="V27" s="228"/>
      <c r="W27" s="228">
        <f>U27*$C$27</f>
        <v>15000</v>
      </c>
      <c r="X27" s="228"/>
      <c r="Y27" s="228">
        <f>W27*$C$27</f>
        <v>15000</v>
      </c>
      <c r="Z27" s="228"/>
      <c r="AA27" s="228">
        <f>Y27*$C$27</f>
        <v>15000</v>
      </c>
      <c r="AB27" s="228"/>
      <c r="AC27" s="228">
        <f>AA27*$C$27</f>
        <v>15000</v>
      </c>
      <c r="AD27" s="228"/>
      <c r="AE27" s="228">
        <f>AC27*$C$27</f>
        <v>15000</v>
      </c>
      <c r="AF27" s="228"/>
      <c r="AG27" s="228">
        <f>AE27*$C$27</f>
        <v>15000</v>
      </c>
    </row>
    <row r="28" spans="1:33" s="213" customFormat="1" ht="14">
      <c r="A28" s="232" t="s">
        <v>1731</v>
      </c>
      <c r="B28" s="232"/>
      <c r="C28" s="769">
        <v>1</v>
      </c>
      <c r="E28" s="228">
        <f>0.125%*(Application!AG618)</f>
        <v>34608.75</v>
      </c>
      <c r="F28" s="228"/>
      <c r="G28" s="228">
        <f>E28*$C$28</f>
        <v>34608.75</v>
      </c>
      <c r="H28" s="228"/>
      <c r="I28" s="228">
        <f>G28*$C$28</f>
        <v>34608.75</v>
      </c>
      <c r="J28" s="228"/>
      <c r="K28" s="228">
        <f>I28*$C$28</f>
        <v>34608.75</v>
      </c>
      <c r="L28" s="228"/>
      <c r="M28" s="228">
        <f>K28*$C$28</f>
        <v>34608.75</v>
      </c>
      <c r="N28" s="228"/>
      <c r="O28" s="228">
        <f>M28*$C$28</f>
        <v>34608.75</v>
      </c>
      <c r="P28" s="228"/>
      <c r="Q28" s="228">
        <f>O28*$C$28</f>
        <v>34608.75</v>
      </c>
      <c r="R28" s="228"/>
      <c r="S28" s="228">
        <f>Q28*$C$28</f>
        <v>34608.75</v>
      </c>
      <c r="T28" s="228"/>
      <c r="U28" s="228">
        <f>S28*$C$28</f>
        <v>34608.75</v>
      </c>
      <c r="V28" s="228"/>
      <c r="W28" s="228">
        <f>U28*$C$28</f>
        <v>34608.75</v>
      </c>
      <c r="X28" s="228"/>
      <c r="Y28" s="228">
        <f>W28*$C$28</f>
        <v>34608.75</v>
      </c>
      <c r="Z28" s="228"/>
      <c r="AA28" s="228">
        <f>Y28*$C$28</f>
        <v>34608.75</v>
      </c>
      <c r="AB28" s="228"/>
      <c r="AC28" s="228">
        <f>AA28*$C$28</f>
        <v>34608.75</v>
      </c>
      <c r="AD28" s="228"/>
      <c r="AE28" s="228">
        <f>AC28*$C$28</f>
        <v>34608.75</v>
      </c>
      <c r="AF28" s="228"/>
      <c r="AG28" s="228">
        <f>AE28*$C$28</f>
        <v>34608.75</v>
      </c>
    </row>
    <row r="29" spans="1:33" s="213" customFormat="1" ht="14">
      <c r="C29" s="226"/>
      <c r="E29" s="228"/>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row>
    <row r="30" spans="1:33" s="229" customFormat="1" ht="14">
      <c r="A30" s="229" t="s">
        <v>1371</v>
      </c>
      <c r="C30" s="230"/>
      <c r="E30" s="229">
        <f>SUM(E21:E28)</f>
        <v>1610732.75</v>
      </c>
      <c r="G30" s="229">
        <f>SUM(G21:G28)</f>
        <v>1662944.3399999999</v>
      </c>
      <c r="I30" s="229">
        <f>SUM(I21:I28)</f>
        <v>1716977.9356499999</v>
      </c>
      <c r="K30" s="229">
        <f>SUM(K21:K28)</f>
        <v>1772897.1991477497</v>
      </c>
      <c r="M30" s="229">
        <f>SUM(M21:M28)</f>
        <v>1830768.018707921</v>
      </c>
      <c r="O30" s="229">
        <f>SUM(O21:O28)</f>
        <v>1890658.5864294977</v>
      </c>
      <c r="Q30" s="229">
        <f>SUM(Q21:Q28)</f>
        <v>1952639.478887666</v>
      </c>
      <c r="S30" s="229">
        <f>SUM(S21:S28)</f>
        <v>2016783.7405455327</v>
      </c>
      <c r="U30" s="229">
        <f>SUM(U21:U28)</f>
        <v>2083166.9700843608</v>
      </c>
      <c r="W30" s="229">
        <f>SUM(W21:W28)</f>
        <v>2151867.409754443</v>
      </c>
      <c r="Y30" s="229">
        <f>SUM(Y21:Y28)</f>
        <v>2222966.0378523204</v>
      </c>
      <c r="AA30" s="229">
        <f>SUM(AA21:AA28)</f>
        <v>2296546.6644337531</v>
      </c>
      <c r="AC30" s="229">
        <f>SUM(AC21:AC28)</f>
        <v>2372696.0303756674</v>
      </c>
      <c r="AE30" s="229">
        <f>SUM(AE21:AE28)</f>
        <v>2451503.9099042835</v>
      </c>
      <c r="AG30" s="229">
        <f>SUM(AG21:AG28)</f>
        <v>2533063.2167107109</v>
      </c>
    </row>
    <row r="31" spans="1:33" s="213" customFormat="1" ht="14">
      <c r="C31" s="226"/>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row>
    <row r="32" spans="1:33" s="229" customFormat="1" ht="14">
      <c r="A32" s="229" t="s">
        <v>1732</v>
      </c>
      <c r="C32" s="230"/>
      <c r="E32" s="229">
        <f>E10-E30</f>
        <v>1519730.0500000003</v>
      </c>
      <c r="G32" s="229">
        <f>G10-G30</f>
        <v>1545780.0299999998</v>
      </c>
      <c r="I32" s="229">
        <f>I10-I30</f>
        <v>1571964.5435999995</v>
      </c>
      <c r="K32" s="229">
        <f>K10-K30</f>
        <v>1598268.8420834993</v>
      </c>
      <c r="M32" s="229">
        <f>M10-M30</f>
        <v>1624677.1735541092</v>
      </c>
      <c r="O32" s="229">
        <f>O10-O30</f>
        <v>1651172.7356390832</v>
      </c>
      <c r="Q32" s="229">
        <f>Q10-Q30</f>
        <v>1677737.6262326287</v>
      </c>
      <c r="S32" s="229">
        <f>S10-S30</f>
        <v>1704352.7922027688</v>
      </c>
      <c r="U32" s="229">
        <f>U10-U30</f>
        <v>1730997.9759826479</v>
      </c>
      <c r="W32" s="229">
        <f>W10-W30</f>
        <v>1757651.6599642411</v>
      </c>
      <c r="Y32" s="229">
        <f>Y10-Y30</f>
        <v>1784291.0086093298</v>
      </c>
      <c r="AA32" s="229">
        <f>AA10-AA30</f>
        <v>1810891.8081894387</v>
      </c>
      <c r="AC32" s="229">
        <f>AC10-AC30</f>
        <v>1837428.4040631033</v>
      </c>
      <c r="AE32" s="229">
        <f>AE10-AE30</f>
        <v>1863873.6353954561</v>
      </c>
      <c r="AG32" s="229">
        <f>AG10-AG30</f>
        <v>1890198.7672215225</v>
      </c>
    </row>
    <row r="33" spans="1:35" s="213" customFormat="1" ht="14">
      <c r="C33" s="226"/>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row>
    <row r="34" spans="1:35" s="213" customFormat="1" ht="14">
      <c r="A34" s="224" t="s">
        <v>1733</v>
      </c>
      <c r="C34" s="226"/>
      <c r="E34" s="228"/>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row>
    <row r="35" spans="1:35" s="213" customFormat="1" ht="14">
      <c r="A35" s="231" t="str">
        <f>Application!C618</f>
        <v>Bank of America Tax-Exempt Perm Loan (A Tranche)</v>
      </c>
      <c r="B35" s="232"/>
      <c r="C35" s="226"/>
      <c r="E35" s="228">
        <f>Application!AB618</f>
        <v>1342448.1660241901</v>
      </c>
      <c r="F35" s="228"/>
      <c r="G35" s="228">
        <f>$E$35</f>
        <v>1342448.1660241901</v>
      </c>
      <c r="H35" s="228"/>
      <c r="I35" s="228">
        <f>$E$35</f>
        <v>1342448.1660241901</v>
      </c>
      <c r="J35" s="228"/>
      <c r="K35" s="228">
        <f>$E$35</f>
        <v>1342448.1660241901</v>
      </c>
      <c r="L35" s="228"/>
      <c r="M35" s="228">
        <f>$E$35</f>
        <v>1342448.1660241901</v>
      </c>
      <c r="N35" s="228"/>
      <c r="O35" s="228">
        <f>$E$35</f>
        <v>1342448.1660241901</v>
      </c>
      <c r="P35" s="228"/>
      <c r="Q35" s="228">
        <f>$E$35</f>
        <v>1342448.1660241901</v>
      </c>
      <c r="R35" s="228"/>
      <c r="S35" s="228">
        <f>$E$35</f>
        <v>1342448.1660241901</v>
      </c>
      <c r="T35" s="228"/>
      <c r="U35" s="228">
        <f>$E$35</f>
        <v>1342448.1660241901</v>
      </c>
      <c r="V35" s="228"/>
      <c r="W35" s="228">
        <f>$E$35</f>
        <v>1342448.1660241901</v>
      </c>
      <c r="X35" s="228"/>
      <c r="Y35" s="228">
        <f>$E$35</f>
        <v>1342448.1660241901</v>
      </c>
      <c r="Z35" s="228"/>
      <c r="AA35" s="228">
        <f>$E$35</f>
        <v>1342448.1660241901</v>
      </c>
      <c r="AB35" s="228"/>
      <c r="AC35" s="228">
        <f>$E$35</f>
        <v>1342448.1660241901</v>
      </c>
      <c r="AD35" s="228"/>
      <c r="AE35" s="228">
        <f>$E$35</f>
        <v>1342448.1660241901</v>
      </c>
      <c r="AF35" s="228"/>
      <c r="AG35" s="228">
        <f>$E$35</f>
        <v>1342448.1660241901</v>
      </c>
    </row>
    <row r="36" spans="1:35" s="213" customFormat="1" ht="14">
      <c r="A36" s="231" t="str">
        <f>Application!C619</f>
        <v xml:space="preserve">SF Mayor's Office of Housing &amp; Com Dev </v>
      </c>
      <c r="B36" s="232"/>
      <c r="C36" s="226"/>
      <c r="E36" s="228">
        <f>Application!AB619</f>
        <v>0</v>
      </c>
      <c r="F36" s="228"/>
      <c r="G36" s="228">
        <f>$E$36</f>
        <v>0</v>
      </c>
      <c r="H36" s="228"/>
      <c r="I36" s="228">
        <f>$E$36</f>
        <v>0</v>
      </c>
      <c r="J36" s="228"/>
      <c r="K36" s="228">
        <f>$E$36</f>
        <v>0</v>
      </c>
      <c r="L36" s="228"/>
      <c r="M36" s="228">
        <f>$E$36</f>
        <v>0</v>
      </c>
      <c r="N36" s="228"/>
      <c r="O36" s="228">
        <f>$E$36</f>
        <v>0</v>
      </c>
      <c r="P36" s="228"/>
      <c r="Q36" s="228">
        <f>$E$36</f>
        <v>0</v>
      </c>
      <c r="R36" s="228"/>
      <c r="S36" s="228">
        <f>$E$36</f>
        <v>0</v>
      </c>
      <c r="T36" s="228"/>
      <c r="U36" s="228">
        <f>$E$36</f>
        <v>0</v>
      </c>
      <c r="V36" s="228"/>
      <c r="W36" s="228">
        <f>$E$36</f>
        <v>0</v>
      </c>
      <c r="X36" s="228"/>
      <c r="Y36" s="228">
        <f>$E$36</f>
        <v>0</v>
      </c>
      <c r="Z36" s="228"/>
      <c r="AA36" s="228">
        <f>$E$36</f>
        <v>0</v>
      </c>
      <c r="AB36" s="228"/>
      <c r="AC36" s="228">
        <f>$E$36</f>
        <v>0</v>
      </c>
      <c r="AD36" s="228"/>
      <c r="AE36" s="228">
        <f>$E$36</f>
        <v>0</v>
      </c>
      <c r="AF36" s="228"/>
      <c r="AG36" s="228">
        <f>$E$36</f>
        <v>0</v>
      </c>
    </row>
    <row r="37" spans="1:35" s="213" customFormat="1" ht="14">
      <c r="A37" s="231"/>
      <c r="B37" s="232"/>
      <c r="C37" s="226"/>
      <c r="E37" s="238"/>
      <c r="F37" s="228"/>
      <c r="G37" s="238">
        <f>$E$37</f>
        <v>0</v>
      </c>
      <c r="H37" s="228"/>
      <c r="I37" s="238">
        <f>$E$37</f>
        <v>0</v>
      </c>
      <c r="J37" s="228"/>
      <c r="K37" s="238">
        <f>$E$37</f>
        <v>0</v>
      </c>
      <c r="L37" s="228"/>
      <c r="M37" s="238">
        <f>$E$37</f>
        <v>0</v>
      </c>
      <c r="N37" s="228"/>
      <c r="O37" s="238">
        <f>$E$37</f>
        <v>0</v>
      </c>
      <c r="P37" s="228"/>
      <c r="Q37" s="238">
        <f>$E$37</f>
        <v>0</v>
      </c>
      <c r="R37" s="228"/>
      <c r="S37" s="238">
        <f>$E$37</f>
        <v>0</v>
      </c>
      <c r="T37" s="228"/>
      <c r="U37" s="238">
        <f>$E$37</f>
        <v>0</v>
      </c>
      <c r="V37" s="228"/>
      <c r="W37" s="238">
        <f>$E$37</f>
        <v>0</v>
      </c>
      <c r="X37" s="228"/>
      <c r="Y37" s="238">
        <f>$E$37</f>
        <v>0</v>
      </c>
      <c r="Z37" s="228"/>
      <c r="AA37" s="238">
        <f>$E$37</f>
        <v>0</v>
      </c>
      <c r="AB37" s="228"/>
      <c r="AC37" s="238">
        <f>$E$37</f>
        <v>0</v>
      </c>
      <c r="AD37" s="228"/>
      <c r="AE37" s="238">
        <f>$E$37</f>
        <v>0</v>
      </c>
      <c r="AF37" s="228"/>
      <c r="AG37" s="238">
        <f>$E$37</f>
        <v>0</v>
      </c>
    </row>
    <row r="38" spans="1:35" s="229" customFormat="1" ht="14">
      <c r="A38" s="229" t="s">
        <v>1734</v>
      </c>
      <c r="C38" s="230"/>
      <c r="E38" s="229">
        <f>SUM(E35:E37)</f>
        <v>1342448.1660241901</v>
      </c>
      <c r="G38" s="229">
        <f>SUM(G35:G37)</f>
        <v>1342448.1660241901</v>
      </c>
      <c r="I38" s="229">
        <f>SUM(I35:I37)</f>
        <v>1342448.1660241901</v>
      </c>
      <c r="K38" s="229">
        <f>SUM(K35:K37)</f>
        <v>1342448.1660241901</v>
      </c>
      <c r="M38" s="229">
        <f>SUM(M35:M37)</f>
        <v>1342448.1660241901</v>
      </c>
      <c r="O38" s="229">
        <f>SUM(O35:O37)</f>
        <v>1342448.1660241901</v>
      </c>
      <c r="Q38" s="229">
        <f>SUM(Q35:Q37)</f>
        <v>1342448.1660241901</v>
      </c>
      <c r="S38" s="229">
        <f>SUM(S35:S37)</f>
        <v>1342448.1660241901</v>
      </c>
      <c r="U38" s="229">
        <f>SUM(U35:U37)</f>
        <v>1342448.1660241901</v>
      </c>
      <c r="W38" s="229">
        <f>SUM(W35:W37)</f>
        <v>1342448.1660241901</v>
      </c>
      <c r="Y38" s="229">
        <f>SUM(Y35:Y37)</f>
        <v>1342448.1660241901</v>
      </c>
      <c r="AA38" s="229">
        <f>SUM(AA35:AA37)</f>
        <v>1342448.1660241901</v>
      </c>
      <c r="AC38" s="229">
        <f>SUM(AC35:AC37)</f>
        <v>1342448.1660241901</v>
      </c>
      <c r="AE38" s="229">
        <f>SUM(AE35:AE37)</f>
        <v>1342448.1660241901</v>
      </c>
      <c r="AG38" s="229">
        <f>SUM(AG35:AG37)</f>
        <v>1342448.1660241901</v>
      </c>
    </row>
    <row r="39" spans="1:35" s="213" customFormat="1" ht="14">
      <c r="C39" s="226"/>
      <c r="E39" s="228"/>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row>
    <row r="40" spans="1:35" s="229" customFormat="1" ht="14">
      <c r="A40" s="229" t="s">
        <v>1735</v>
      </c>
      <c r="C40" s="230"/>
      <c r="E40" s="229">
        <f>E32-E38</f>
        <v>177281.88397581014</v>
      </c>
      <c r="G40" s="229">
        <f>G32-G38</f>
        <v>203331.86397580965</v>
      </c>
      <c r="I40" s="229">
        <f>I32-I38</f>
        <v>229516.37757580937</v>
      </c>
      <c r="K40" s="229">
        <f>K32-K38</f>
        <v>255820.67605930916</v>
      </c>
      <c r="M40" s="229">
        <f>M32-M38</f>
        <v>282229.00752991904</v>
      </c>
      <c r="O40" s="229">
        <f>O32-O38</f>
        <v>308724.56961489306</v>
      </c>
      <c r="Q40" s="229">
        <f>Q32-Q38</f>
        <v>335289.46020843857</v>
      </c>
      <c r="S40" s="229">
        <f>S32-S38</f>
        <v>361904.62617857871</v>
      </c>
      <c r="U40" s="229">
        <f>U32-U38</f>
        <v>388549.80995845771</v>
      </c>
      <c r="W40" s="229">
        <f>W32-W38</f>
        <v>415203.49394005095</v>
      </c>
      <c r="Y40" s="229">
        <f>Y32-Y38</f>
        <v>441842.84258513968</v>
      </c>
      <c r="AA40" s="229">
        <f>AA32-AA38</f>
        <v>468443.64216524852</v>
      </c>
      <c r="AC40" s="229">
        <f>AC32-AC38</f>
        <v>494980.23803891311</v>
      </c>
      <c r="AE40" s="229">
        <f>AE32-AE38</f>
        <v>521425.46937126596</v>
      </c>
      <c r="AG40" s="229">
        <f>AG32-AG38</f>
        <v>547750.60119733238</v>
      </c>
    </row>
    <row r="41" spans="1:35" s="213" customFormat="1" ht="14">
      <c r="C41" s="226"/>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row>
    <row r="42" spans="1:35" s="233" customFormat="1" ht="14">
      <c r="A42" s="233" t="s">
        <v>1736</v>
      </c>
      <c r="C42" s="226"/>
      <c r="E42" s="233">
        <f>E40/(E4+E6+E8)</f>
        <v>5.3799645783051513E-2</v>
      </c>
      <c r="G42" s="233">
        <f>G40/(G4+G6+G8)</f>
        <v>6.0200019853066777E-2</v>
      </c>
      <c r="I42" s="233">
        <f>I40/(I4+I6+I8)</f>
        <v>6.6295035584429021E-2</v>
      </c>
      <c r="K42" s="233">
        <f>K40/(K4+K6+K8)</f>
        <v>7.2090677019154517E-2</v>
      </c>
      <c r="M42" s="233">
        <f>M40/(M4+M6+M8)</f>
        <v>7.7592768003912654E-2</v>
      </c>
      <c r="O42" s="233">
        <f>O40/(O4+O6+O8)</f>
        <v>8.28069759580915E-2</v>
      </c>
      <c r="Q42" s="233">
        <f>Q40/(Q4+Q6+Q8)</f>
        <v>8.7738815548601828E-2</v>
      </c>
      <c r="S42" s="233">
        <f>S40/(S4+S6+S8)</f>
        <v>9.239365227368429E-2</v>
      </c>
      <c r="U42" s="233">
        <f>U40/(U4+U6+U8)</f>
        <v>9.6776705957920553E-2</v>
      </c>
      <c r="W42" s="233">
        <f>W40/(W4+W6+W8)</f>
        <v>0.1008930541606058</v>
      </c>
      <c r="Y42" s="233">
        <f>Y40/(Y4+Y6+Y8)</f>
        <v>0.10474763549957855</v>
      </c>
      <c r="AA42" s="233">
        <f>AA40/(AA4+AA6+AA8)</f>
        <v>0.10834525289255903</v>
      </c>
      <c r="AC42" s="233">
        <f>AC40/(AC4+AC6+AC8)</f>
        <v>0.1116905767179899</v>
      </c>
      <c r="AE42" s="233">
        <f>AE40/(AE4+AE6+AE8)</f>
        <v>0.11478814789733446</v>
      </c>
      <c r="AG42" s="233">
        <f>AG40/(AG4+AG6+AG8)</f>
        <v>0.11764238090072804</v>
      </c>
    </row>
    <row r="43" spans="1:35" s="233" customFormat="1" ht="14">
      <c r="A43" s="233" t="s">
        <v>1737</v>
      </c>
      <c r="C43" s="226"/>
      <c r="E43" s="233">
        <f>E40/E38</f>
        <v>0.13205864365016803</v>
      </c>
      <c r="G43" s="233">
        <f>G40/G38</f>
        <v>0.15146347480811839</v>
      </c>
      <c r="I43" s="233">
        <f>I40/I38</f>
        <v>0.17096852108305061</v>
      </c>
      <c r="K43" s="233">
        <f>K40/K38</f>
        <v>0.19056279604221191</v>
      </c>
      <c r="M43" s="233">
        <f>M40/M38</f>
        <v>0.21023456597640688</v>
      </c>
      <c r="O43" s="233">
        <f>O40/O38</f>
        <v>0.22997131466849502</v>
      </c>
      <c r="Q43" s="233">
        <f>Q40/Q38</f>
        <v>0.24975970670170133</v>
      </c>
      <c r="S43" s="233">
        <f>S40/S38</f>
        <v>0.26958554925096256</v>
      </c>
      <c r="U43" s="233">
        <f>U40/U38</f>
        <v>0.28943375229837831</v>
      </c>
      <c r="W43" s="233">
        <f>W40/W38</f>
        <v>0.3092882872116563</v>
      </c>
      <c r="Y43" s="233">
        <f>Y40/Y38</f>
        <v>0.32913214362213067</v>
      </c>
      <c r="AA43" s="233">
        <f>AA40/AA38</f>
        <v>0.34894728453657659</v>
      </c>
      <c r="AC43" s="233">
        <f>AC40/AC38</f>
        <v>0.3687145996145626</v>
      </c>
      <c r="AE43" s="233">
        <f>AE40/AE38</f>
        <v>0.3884138565405662</v>
      </c>
      <c r="AG43" s="233">
        <f>AG40/AG38</f>
        <v>0.40802365041739885</v>
      </c>
    </row>
    <row r="44" spans="1:35" s="234" customFormat="1" ht="14">
      <c r="A44" s="234" t="s">
        <v>1738</v>
      </c>
      <c r="C44" s="235"/>
      <c r="E44" s="234">
        <f>E32/E38</f>
        <v>1.1320586436501681</v>
      </c>
      <c r="G44" s="234">
        <f>G32/G38</f>
        <v>1.1514634748081183</v>
      </c>
      <c r="I44" s="234">
        <f>I32/I38</f>
        <v>1.1709685210830505</v>
      </c>
      <c r="K44" s="234">
        <f>K32/K38</f>
        <v>1.1905627960422118</v>
      </c>
      <c r="M44" s="234">
        <f>M32/M38</f>
        <v>1.2102345659764069</v>
      </c>
      <c r="O44" s="234">
        <f>O32/O38</f>
        <v>1.229971314668495</v>
      </c>
      <c r="Q44" s="234">
        <f>Q32/Q38</f>
        <v>1.2497597067017012</v>
      </c>
      <c r="S44" s="234">
        <f>S32/S38</f>
        <v>1.2695855492509627</v>
      </c>
      <c r="U44" s="234">
        <f>U32/U38</f>
        <v>1.2894337522983783</v>
      </c>
      <c r="W44" s="234">
        <f>W32/W38</f>
        <v>1.3092882872116562</v>
      </c>
      <c r="Y44" s="234">
        <f>Y32/Y38</f>
        <v>1.3291321436221306</v>
      </c>
      <c r="AA44" s="234">
        <f>AA32/AA38</f>
        <v>1.3489472845365766</v>
      </c>
      <c r="AC44" s="234">
        <f>AC32/AC38</f>
        <v>1.3687145996145627</v>
      </c>
      <c r="AE44" s="234">
        <f>AE32/AE38</f>
        <v>1.3884138565405661</v>
      </c>
      <c r="AG44" s="234">
        <f>AG32/AG38</f>
        <v>1.4080236504173989</v>
      </c>
    </row>
    <row r="45" spans="1:35" s="213" customFormat="1" ht="14">
      <c r="A45" s="236"/>
      <c r="B45" s="236"/>
      <c r="C45" s="237"/>
      <c r="D45" s="236"/>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row>
    <row r="46" spans="1:35" s="102" customFormat="1">
      <c r="A46" s="4" t="s">
        <v>1739</v>
      </c>
      <c r="B46" s="4"/>
      <c r="C46" s="766"/>
      <c r="D46" s="4"/>
      <c r="E46" s="770"/>
      <c r="F46" s="770"/>
      <c r="G46" s="770"/>
      <c r="H46" s="770"/>
      <c r="I46" s="770"/>
      <c r="J46" s="770"/>
      <c r="K46" s="770"/>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4"/>
      <c r="AI46" s="4"/>
    </row>
    <row r="47" spans="1:35" s="167" customFormat="1">
      <c r="A47" s="771" t="s">
        <v>1740</v>
      </c>
      <c r="B47" s="771"/>
      <c r="C47" s="772"/>
      <c r="D47" s="771"/>
      <c r="E47" s="773"/>
      <c r="F47" s="771"/>
      <c r="G47" s="771"/>
      <c r="H47" s="771"/>
      <c r="I47" s="771"/>
      <c r="J47" s="771"/>
      <c r="K47" s="771"/>
      <c r="L47" s="771"/>
      <c r="M47" s="771"/>
      <c r="N47" s="771"/>
      <c r="O47" s="771"/>
      <c r="P47" s="771"/>
      <c r="Q47" s="771"/>
      <c r="R47" s="771"/>
      <c r="S47" s="771"/>
      <c r="T47" s="771"/>
      <c r="U47" s="771"/>
      <c r="V47" s="771"/>
      <c r="W47" s="771"/>
      <c r="X47" s="771"/>
      <c r="Y47" s="771"/>
      <c r="Z47" s="771"/>
      <c r="AA47" s="771"/>
      <c r="AB47" s="771"/>
      <c r="AC47" s="771"/>
      <c r="AD47" s="771"/>
      <c r="AE47" s="771"/>
      <c r="AF47" s="771"/>
      <c r="AG47" s="771"/>
      <c r="AH47" s="771"/>
      <c r="AI47" s="771"/>
    </row>
    <row r="48" spans="1:35" s="102" customFormat="1" ht="14">
      <c r="A48" s="4" t="s">
        <v>1741</v>
      </c>
      <c r="B48" s="4"/>
      <c r="C48" s="772"/>
      <c r="D48" s="4"/>
      <c r="E48" s="774"/>
      <c r="F48" s="770"/>
      <c r="G48" s="228"/>
      <c r="H48" s="770"/>
      <c r="I48" s="228"/>
      <c r="J48" s="770"/>
      <c r="K48" s="228"/>
      <c r="L48" s="770"/>
      <c r="M48" s="228"/>
      <c r="N48" s="770"/>
      <c r="O48" s="228"/>
      <c r="P48" s="770"/>
      <c r="Q48" s="228"/>
      <c r="R48" s="770"/>
      <c r="S48" s="228"/>
      <c r="T48" s="770"/>
      <c r="U48" s="228"/>
      <c r="V48" s="770"/>
      <c r="W48" s="228"/>
      <c r="X48" s="770"/>
      <c r="Y48" s="228"/>
      <c r="Z48" s="770"/>
      <c r="AA48" s="228"/>
      <c r="AB48" s="770"/>
      <c r="AC48" s="228"/>
      <c r="AD48" s="770"/>
      <c r="AE48" s="228"/>
      <c r="AF48" s="770"/>
      <c r="AG48" s="228"/>
      <c r="AH48" s="770"/>
      <c r="AI48" s="770"/>
    </row>
    <row r="49" spans="1:35" s="102" customFormat="1" ht="14">
      <c r="A49" s="4" t="s">
        <v>1742</v>
      </c>
      <c r="B49" s="4"/>
      <c r="C49" s="772"/>
      <c r="D49" s="4"/>
      <c r="E49" s="774"/>
      <c r="F49" s="770"/>
      <c r="G49" s="228"/>
      <c r="H49" s="770"/>
      <c r="I49" s="228"/>
      <c r="J49" s="770"/>
      <c r="K49" s="228"/>
      <c r="L49" s="770"/>
      <c r="M49" s="228"/>
      <c r="N49" s="770"/>
      <c r="O49" s="228"/>
      <c r="P49" s="770"/>
      <c r="Q49" s="228"/>
      <c r="R49" s="770"/>
      <c r="S49" s="228"/>
      <c r="T49" s="770"/>
      <c r="U49" s="228"/>
      <c r="V49" s="770"/>
      <c r="W49" s="228"/>
      <c r="X49" s="770"/>
      <c r="Y49" s="228"/>
      <c r="Z49" s="770"/>
      <c r="AA49" s="228"/>
      <c r="AB49" s="770"/>
      <c r="AC49" s="228"/>
      <c r="AD49" s="770"/>
      <c r="AE49" s="228"/>
      <c r="AF49" s="770"/>
      <c r="AG49" s="228"/>
      <c r="AH49" s="770"/>
      <c r="AI49" s="770"/>
    </row>
    <row r="50" spans="1:35" s="102" customFormat="1" ht="14">
      <c r="A50" s="775"/>
      <c r="B50" s="775"/>
      <c r="C50" s="772"/>
      <c r="D50" s="4"/>
      <c r="E50" s="774"/>
      <c r="F50" s="770"/>
      <c r="G50" s="228"/>
      <c r="H50" s="770"/>
      <c r="I50" s="228"/>
      <c r="J50" s="770"/>
      <c r="K50" s="228"/>
      <c r="L50" s="770"/>
      <c r="M50" s="228"/>
      <c r="N50" s="770"/>
      <c r="O50" s="228"/>
      <c r="P50" s="770"/>
      <c r="Q50" s="228"/>
      <c r="R50" s="770"/>
      <c r="S50" s="228"/>
      <c r="T50" s="770"/>
      <c r="U50" s="228"/>
      <c r="V50" s="770"/>
      <c r="W50" s="228"/>
      <c r="X50" s="770"/>
      <c r="Y50" s="228"/>
      <c r="Z50" s="770"/>
      <c r="AA50" s="228"/>
      <c r="AB50" s="770"/>
      <c r="AC50" s="228"/>
      <c r="AD50" s="770"/>
      <c r="AE50" s="228"/>
      <c r="AF50" s="770"/>
      <c r="AG50" s="228"/>
      <c r="AH50" s="770"/>
      <c r="AI50" s="770"/>
    </row>
    <row r="51" spans="1:35" s="102" customFormat="1" ht="14">
      <c r="A51" s="775"/>
      <c r="B51" s="775"/>
      <c r="C51" s="772"/>
      <c r="D51" s="4"/>
      <c r="E51" s="776"/>
      <c r="F51" s="770"/>
      <c r="G51" s="238"/>
      <c r="H51" s="770"/>
      <c r="I51" s="238"/>
      <c r="J51" s="770"/>
      <c r="K51" s="238"/>
      <c r="L51" s="770"/>
      <c r="M51" s="238"/>
      <c r="N51" s="770"/>
      <c r="O51" s="238"/>
      <c r="P51" s="770"/>
      <c r="Q51" s="238"/>
      <c r="R51" s="770"/>
      <c r="S51" s="238"/>
      <c r="T51" s="770"/>
      <c r="U51" s="238"/>
      <c r="V51" s="770"/>
      <c r="W51" s="238"/>
      <c r="X51" s="770"/>
      <c r="Y51" s="238"/>
      <c r="Z51" s="770"/>
      <c r="AA51" s="238"/>
      <c r="AB51" s="770"/>
      <c r="AC51" s="238"/>
      <c r="AD51" s="770"/>
      <c r="AE51" s="238"/>
      <c r="AF51" s="770"/>
      <c r="AG51" s="238"/>
      <c r="AH51" s="770"/>
      <c r="AI51" s="770"/>
    </row>
    <row r="52" spans="1:35" s="102" customFormat="1">
      <c r="A52" s="771" t="s">
        <v>1743</v>
      </c>
      <c r="B52" s="4"/>
      <c r="C52" s="766"/>
      <c r="D52" s="4"/>
      <c r="E52" s="770">
        <f>SUM(E47:E51)</f>
        <v>0</v>
      </c>
      <c r="F52" s="770"/>
      <c r="G52" s="770">
        <f>SUM(G47:G51)</f>
        <v>0</v>
      </c>
      <c r="H52" s="770"/>
      <c r="I52" s="770">
        <f>SUM(I47:I51)</f>
        <v>0</v>
      </c>
      <c r="J52" s="770"/>
      <c r="K52" s="770">
        <f>SUM(K47:K51)</f>
        <v>0</v>
      </c>
      <c r="L52" s="770"/>
      <c r="M52" s="770">
        <f>SUM(M47:M51)</f>
        <v>0</v>
      </c>
      <c r="N52" s="770"/>
      <c r="O52" s="770">
        <f>SUM(O47:O51)</f>
        <v>0</v>
      </c>
      <c r="P52" s="770"/>
      <c r="Q52" s="770">
        <f>SUM(Q47:Q51)</f>
        <v>0</v>
      </c>
      <c r="R52" s="770"/>
      <c r="S52" s="770">
        <f>SUM(S47:S51)</f>
        <v>0</v>
      </c>
      <c r="T52" s="770"/>
      <c r="U52" s="770">
        <f>SUM(U47:U51)</f>
        <v>0</v>
      </c>
      <c r="V52" s="770"/>
      <c r="W52" s="770">
        <f>SUM(W47:W51)</f>
        <v>0</v>
      </c>
      <c r="X52" s="770"/>
      <c r="Y52" s="770">
        <f>SUM(Y47:Y51)</f>
        <v>0</v>
      </c>
      <c r="Z52" s="770"/>
      <c r="AA52" s="770">
        <f>SUM(AA47:AA51)</f>
        <v>0</v>
      </c>
      <c r="AB52" s="770"/>
      <c r="AC52" s="770">
        <f>SUM(AC47:AC51)</f>
        <v>0</v>
      </c>
      <c r="AD52" s="770"/>
      <c r="AE52" s="770">
        <f>SUM(AE47:AE51)</f>
        <v>0</v>
      </c>
      <c r="AF52" s="770"/>
      <c r="AG52" s="770">
        <f>SUM(AG47:AG51)</f>
        <v>0</v>
      </c>
      <c r="AH52" s="770"/>
      <c r="AI52" s="770"/>
    </row>
    <row r="53" spans="1:35" s="102" customFormat="1" ht="8.25" customHeight="1">
      <c r="A53" s="771"/>
      <c r="B53" s="4"/>
      <c r="C53" s="766"/>
      <c r="D53" s="4"/>
      <c r="E53" s="770"/>
      <c r="F53" s="770"/>
      <c r="G53" s="770"/>
      <c r="H53" s="770"/>
      <c r="I53" s="770"/>
      <c r="J53" s="770"/>
      <c r="K53" s="770"/>
      <c r="L53" s="770"/>
      <c r="M53" s="770"/>
      <c r="N53" s="770"/>
      <c r="O53" s="770"/>
      <c r="P53" s="770"/>
      <c r="Q53" s="770"/>
      <c r="R53" s="770"/>
      <c r="S53" s="770"/>
      <c r="T53" s="770"/>
      <c r="U53" s="770"/>
      <c r="V53" s="770"/>
      <c r="W53" s="770"/>
      <c r="X53" s="770"/>
      <c r="Y53" s="770"/>
      <c r="Z53" s="770"/>
      <c r="AA53" s="770"/>
      <c r="AB53" s="770"/>
      <c r="AC53" s="770"/>
      <c r="AD53" s="770"/>
      <c r="AE53" s="770"/>
      <c r="AF53" s="770"/>
      <c r="AG53" s="770"/>
      <c r="AH53" s="770"/>
      <c r="AI53" s="770"/>
    </row>
    <row r="54" spans="1:35" s="167" customFormat="1">
      <c r="A54" s="771" t="s">
        <v>1744</v>
      </c>
      <c r="B54" s="771"/>
      <c r="C54" s="767"/>
      <c r="D54" s="771"/>
      <c r="E54" s="771">
        <f>E40-E52</f>
        <v>177281.88397581014</v>
      </c>
      <c r="F54" s="771"/>
      <c r="G54" s="771">
        <f>G40-G52</f>
        <v>203331.86397580965</v>
      </c>
      <c r="H54" s="771"/>
      <c r="I54" s="771">
        <f>I40-I52</f>
        <v>229516.37757580937</v>
      </c>
      <c r="J54" s="771"/>
      <c r="K54" s="771">
        <f>K40-K52</f>
        <v>255820.67605930916</v>
      </c>
      <c r="L54" s="771"/>
      <c r="M54" s="771">
        <f>M40-M52</f>
        <v>282229.00752991904</v>
      </c>
      <c r="N54" s="771"/>
      <c r="O54" s="771">
        <f>O40-O52</f>
        <v>308724.56961489306</v>
      </c>
      <c r="P54" s="771"/>
      <c r="Q54" s="771">
        <f>Q40-Q52</f>
        <v>335289.46020843857</v>
      </c>
      <c r="R54" s="771"/>
      <c r="S54" s="771">
        <f>S40-S52</f>
        <v>361904.62617857871</v>
      </c>
      <c r="T54" s="771"/>
      <c r="U54" s="771">
        <f>U40-U52</f>
        <v>388549.80995845771</v>
      </c>
      <c r="V54" s="771"/>
      <c r="W54" s="771">
        <f>W40-W52</f>
        <v>415203.49394005095</v>
      </c>
      <c r="X54" s="771"/>
      <c r="Y54" s="771">
        <f>Y40-Y52</f>
        <v>441842.84258513968</v>
      </c>
      <c r="Z54" s="771"/>
      <c r="AA54" s="771">
        <f>AA40-AA52</f>
        <v>468443.64216524852</v>
      </c>
      <c r="AB54" s="771"/>
      <c r="AC54" s="771">
        <f>AC40-AC52</f>
        <v>494980.23803891311</v>
      </c>
      <c r="AD54" s="771"/>
      <c r="AE54" s="771">
        <f>AE40-AE52</f>
        <v>521425.46937126596</v>
      </c>
      <c r="AF54" s="771"/>
      <c r="AG54" s="771">
        <f>AG40-AG52</f>
        <v>547750.60119733238</v>
      </c>
      <c r="AH54" s="771"/>
      <c r="AI54" s="771"/>
    </row>
    <row r="55" spans="1:35" s="102" customFormat="1" ht="8.25" customHeight="1">
      <c r="A55" s="4"/>
      <c r="B55" s="4"/>
      <c r="C55" s="766"/>
      <c r="D55" s="4"/>
      <c r="E55" s="770"/>
      <c r="F55" s="770"/>
      <c r="G55" s="770"/>
      <c r="H55" s="770"/>
      <c r="I55" s="770"/>
      <c r="J55" s="770"/>
      <c r="K55" s="770"/>
      <c r="L55" s="770"/>
      <c r="M55" s="770"/>
      <c r="N55" s="770"/>
      <c r="O55" s="770"/>
      <c r="P55" s="770"/>
      <c r="Q55" s="770"/>
      <c r="R55" s="770"/>
      <c r="S55" s="770"/>
      <c r="T55" s="770"/>
      <c r="U55" s="770"/>
      <c r="V55" s="770"/>
      <c r="W55" s="770"/>
      <c r="X55" s="770"/>
      <c r="Y55" s="770"/>
      <c r="Z55" s="770"/>
      <c r="AA55" s="770"/>
      <c r="AB55" s="770"/>
      <c r="AC55" s="770"/>
      <c r="AD55" s="770"/>
      <c r="AE55" s="770"/>
      <c r="AF55" s="770"/>
      <c r="AG55" s="770"/>
      <c r="AH55" s="770"/>
      <c r="AI55" s="770"/>
    </row>
    <row r="56" spans="1:35" s="167" customFormat="1">
      <c r="A56" s="771" t="s">
        <v>1745</v>
      </c>
      <c r="B56" s="771"/>
      <c r="C56" s="767"/>
      <c r="D56" s="771"/>
      <c r="E56" s="773"/>
      <c r="F56" s="771"/>
      <c r="G56" s="773"/>
      <c r="H56" s="771"/>
      <c r="I56" s="773"/>
      <c r="J56" s="771"/>
      <c r="K56" s="773"/>
      <c r="L56" s="771"/>
      <c r="M56" s="773"/>
      <c r="N56" s="771"/>
      <c r="O56" s="773"/>
      <c r="P56" s="771"/>
      <c r="Q56" s="773"/>
      <c r="R56" s="771"/>
      <c r="S56" s="773"/>
      <c r="T56" s="771"/>
      <c r="U56" s="773"/>
      <c r="V56" s="771"/>
      <c r="W56" s="773"/>
      <c r="X56" s="771"/>
      <c r="Y56" s="771"/>
      <c r="Z56" s="771"/>
      <c r="AA56" s="771"/>
      <c r="AB56" s="771"/>
      <c r="AC56" s="771"/>
      <c r="AD56" s="771"/>
      <c r="AE56" s="771"/>
      <c r="AF56" s="771"/>
      <c r="AG56" s="771"/>
      <c r="AH56" s="771"/>
      <c r="AI56" s="771"/>
    </row>
    <row r="57" spans="1:35" s="102" customFormat="1" ht="8.25" customHeight="1">
      <c r="A57" s="4"/>
      <c r="B57" s="4"/>
      <c r="C57" s="766"/>
      <c r="D57" s="4"/>
      <c r="E57" s="770"/>
      <c r="F57" s="770"/>
      <c r="G57" s="770"/>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row>
    <row r="58" spans="1:35" s="102" customFormat="1">
      <c r="A58" s="4" t="s">
        <v>1746</v>
      </c>
      <c r="B58" s="4"/>
      <c r="C58" s="766"/>
      <c r="D58" s="4"/>
      <c r="E58" s="770"/>
      <c r="F58" s="770"/>
      <c r="G58" s="770"/>
      <c r="H58" s="770"/>
      <c r="I58" s="770"/>
      <c r="J58" s="770"/>
      <c r="K58" s="770"/>
      <c r="L58" s="770"/>
      <c r="M58" s="770"/>
      <c r="N58" s="770"/>
      <c r="O58" s="770"/>
      <c r="P58" s="770"/>
      <c r="Q58" s="770"/>
      <c r="R58" s="770"/>
      <c r="S58" s="770"/>
      <c r="T58" s="770"/>
      <c r="U58" s="770"/>
      <c r="V58" s="770"/>
      <c r="W58" s="770"/>
      <c r="X58" s="770"/>
      <c r="Y58" s="770"/>
      <c r="Z58" s="770"/>
      <c r="AA58" s="770"/>
      <c r="AB58" s="770"/>
      <c r="AC58" s="770"/>
      <c r="AD58" s="770"/>
      <c r="AE58" s="770"/>
      <c r="AF58" s="770"/>
      <c r="AG58" s="770"/>
      <c r="AH58" s="770"/>
      <c r="AI58" s="770"/>
    </row>
    <row r="59" spans="1:35" s="167" customFormat="1">
      <c r="A59" s="773"/>
      <c r="B59" s="773"/>
      <c r="C59" s="767"/>
      <c r="D59" s="771"/>
      <c r="E59" s="773"/>
      <c r="F59" s="771"/>
      <c r="G59" s="773"/>
      <c r="H59" s="771"/>
      <c r="I59" s="773"/>
      <c r="J59" s="771"/>
      <c r="K59" s="773"/>
      <c r="L59" s="771"/>
      <c r="M59" s="773"/>
      <c r="N59" s="771"/>
      <c r="O59" s="773"/>
      <c r="P59" s="771"/>
      <c r="Q59" s="773"/>
      <c r="R59" s="771"/>
      <c r="S59" s="773"/>
      <c r="T59" s="771"/>
      <c r="U59" s="773"/>
      <c r="V59" s="771"/>
      <c r="W59" s="773"/>
      <c r="X59" s="771"/>
      <c r="Y59" s="773"/>
      <c r="Z59" s="771"/>
      <c r="AA59" s="773"/>
      <c r="AB59" s="771"/>
      <c r="AC59" s="773"/>
      <c r="AD59" s="771"/>
      <c r="AE59" s="773"/>
      <c r="AF59" s="771"/>
      <c r="AG59" s="773"/>
      <c r="AH59" s="771"/>
      <c r="AI59" s="771"/>
    </row>
    <row r="60" spans="1:35" s="223" customFormat="1">
      <c r="A60" s="774"/>
      <c r="B60" s="774"/>
      <c r="C60" s="777"/>
      <c r="D60" s="770"/>
      <c r="E60" s="774"/>
      <c r="F60" s="770"/>
      <c r="G60" s="774"/>
      <c r="H60" s="770"/>
      <c r="I60" s="774"/>
      <c r="J60" s="770"/>
      <c r="K60" s="774"/>
      <c r="L60" s="770"/>
      <c r="M60" s="774"/>
      <c r="N60" s="770"/>
      <c r="O60" s="774"/>
      <c r="P60" s="770"/>
      <c r="Q60" s="774"/>
      <c r="R60" s="770"/>
      <c r="S60" s="774"/>
      <c r="T60" s="770"/>
      <c r="U60" s="774"/>
      <c r="V60" s="770"/>
      <c r="W60" s="774"/>
      <c r="X60" s="770"/>
      <c r="Y60" s="774"/>
      <c r="Z60" s="770"/>
      <c r="AA60" s="774"/>
      <c r="AB60" s="770"/>
      <c r="AC60" s="774"/>
      <c r="AD60" s="770"/>
      <c r="AE60" s="774"/>
      <c r="AF60" s="770"/>
      <c r="AG60" s="774"/>
      <c r="AH60" s="770"/>
      <c r="AI60" s="770"/>
    </row>
    <row r="61" spans="1:35" s="223" customFormat="1">
      <c r="A61" s="770"/>
      <c r="B61" s="770"/>
      <c r="C61" s="777"/>
      <c r="D61" s="770"/>
      <c r="E61" s="770"/>
      <c r="F61" s="770"/>
      <c r="G61" s="770"/>
      <c r="H61" s="770"/>
      <c r="I61" s="770"/>
      <c r="J61" s="770"/>
      <c r="K61" s="770"/>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row>
    <row r="62" spans="1:35" s="223" customFormat="1">
      <c r="A62" s="770"/>
      <c r="B62" s="770"/>
      <c r="C62" s="777"/>
      <c r="D62" s="770"/>
      <c r="E62" s="770"/>
      <c r="F62" s="770"/>
      <c r="G62" s="770"/>
      <c r="H62" s="770"/>
      <c r="I62" s="770"/>
      <c r="J62" s="770"/>
      <c r="K62" s="770"/>
      <c r="L62" s="770"/>
      <c r="M62" s="770"/>
      <c r="N62" s="770"/>
      <c r="O62" s="770"/>
      <c r="P62" s="770"/>
      <c r="Q62" s="770"/>
      <c r="R62" s="770"/>
      <c r="S62" s="770"/>
      <c r="T62" s="770"/>
      <c r="U62" s="770"/>
      <c r="V62" s="770"/>
      <c r="W62" s="770"/>
      <c r="X62" s="770"/>
      <c r="Y62" s="770"/>
      <c r="Z62" s="770"/>
      <c r="AA62" s="770"/>
      <c r="AB62" s="770"/>
      <c r="AC62" s="770"/>
      <c r="AD62" s="770"/>
      <c r="AE62" s="770"/>
      <c r="AF62" s="770"/>
      <c r="AG62" s="770"/>
      <c r="AH62" s="770"/>
      <c r="AI62" s="770"/>
    </row>
    <row r="63" spans="1:35" s="223" customFormat="1">
      <c r="A63" s="770" t="s">
        <v>1747</v>
      </c>
      <c r="B63" s="770"/>
      <c r="C63" s="777"/>
      <c r="D63" s="770"/>
      <c r="E63" s="770"/>
      <c r="F63" s="770"/>
      <c r="G63" s="770"/>
      <c r="H63" s="770"/>
      <c r="I63" s="770"/>
      <c r="J63" s="770"/>
      <c r="K63" s="770"/>
      <c r="L63" s="770"/>
      <c r="M63" s="770"/>
      <c r="N63" s="770"/>
      <c r="O63" s="770"/>
      <c r="P63" s="770"/>
      <c r="Q63" s="770"/>
      <c r="R63" s="770"/>
      <c r="S63" s="770"/>
      <c r="T63" s="770"/>
      <c r="U63" s="770"/>
      <c r="V63" s="770"/>
      <c r="W63" s="770"/>
      <c r="X63" s="770"/>
      <c r="Y63" s="770"/>
      <c r="Z63" s="770"/>
      <c r="AA63" s="770"/>
      <c r="AB63" s="770"/>
      <c r="AC63" s="770"/>
      <c r="AD63" s="770"/>
      <c r="AE63" s="770"/>
      <c r="AF63" s="770"/>
      <c r="AG63" s="770"/>
      <c r="AH63" s="770"/>
      <c r="AI63" s="770"/>
    </row>
    <row r="64" spans="1:35" s="223" customFormat="1">
      <c r="A64" s="770"/>
      <c r="B64" s="770"/>
      <c r="C64" s="777"/>
      <c r="D64" s="770"/>
      <c r="E64" s="770"/>
      <c r="F64" s="770"/>
      <c r="G64" s="770"/>
      <c r="H64" s="770"/>
      <c r="I64" s="770"/>
      <c r="J64" s="770"/>
      <c r="K64" s="770"/>
      <c r="L64" s="770"/>
      <c r="M64" s="770"/>
      <c r="N64" s="770"/>
      <c r="O64" s="770"/>
      <c r="P64" s="770"/>
      <c r="Q64" s="770"/>
      <c r="R64" s="770"/>
      <c r="S64" s="770"/>
      <c r="T64" s="770"/>
      <c r="U64" s="770"/>
      <c r="V64" s="770"/>
      <c r="W64" s="770"/>
      <c r="X64" s="770"/>
      <c r="Y64" s="770"/>
      <c r="Z64" s="770"/>
      <c r="AA64" s="770"/>
      <c r="AB64" s="770"/>
      <c r="AC64" s="770"/>
      <c r="AD64" s="770"/>
      <c r="AE64" s="770"/>
      <c r="AF64" s="770"/>
      <c r="AG64" s="770"/>
      <c r="AH64" s="770"/>
      <c r="AI64" s="770"/>
    </row>
    <row r="65" spans="1:33" s="239" customFormat="1" ht="30" customHeight="1">
      <c r="A65" s="1578" t="s">
        <v>1748</v>
      </c>
      <c r="B65" s="1578"/>
      <c r="C65" s="1578"/>
      <c r="D65" s="1578"/>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row>
    <row r="66" spans="1:33" s="220" customFormat="1" hidden="1">
      <c r="C66" s="222"/>
    </row>
    <row r="67" spans="1:33" s="220" customFormat="1" hidden="1">
      <c r="C67" s="222"/>
    </row>
    <row r="68" spans="1:33" s="220" customFormat="1" hidden="1">
      <c r="C68" s="222"/>
    </row>
    <row r="69" spans="1:33" s="220" customFormat="1" hidden="1">
      <c r="C69" s="222"/>
    </row>
    <row r="70" spans="1:33" s="220" customFormat="1" hidden="1">
      <c r="C70" s="222"/>
    </row>
    <row r="71" spans="1:33" s="220" customFormat="1" hidden="1">
      <c r="C71" s="222"/>
    </row>
    <row r="72" spans="1:33" s="220" customFormat="1" hidden="1">
      <c r="C72" s="222"/>
    </row>
    <row r="73" spans="1:33" s="220" customFormat="1" hidden="1">
      <c r="C73" s="222"/>
    </row>
    <row r="74" spans="1:33" s="220" customFormat="1" hidden="1">
      <c r="C74" s="222"/>
    </row>
    <row r="75" spans="1:33" s="220" customFormat="1" hidden="1">
      <c r="C75" s="222"/>
    </row>
    <row r="76" spans="1:33" s="220" customFormat="1" hidden="1">
      <c r="C76" s="222"/>
    </row>
    <row r="77" spans="1:33" s="220" customFormat="1" hidden="1">
      <c r="C77" s="222"/>
    </row>
    <row r="78" spans="1:33" s="220" customFormat="1" hidden="1">
      <c r="C78" s="222"/>
    </row>
    <row r="79" spans="1:33" s="220" customFormat="1" hidden="1">
      <c r="C79" s="222"/>
    </row>
    <row r="80" spans="1:33" s="220" customFormat="1" hidden="1">
      <c r="C80" s="222"/>
    </row>
    <row r="81" spans="3:3" s="220" customFormat="1" hidden="1">
      <c r="C81" s="222"/>
    </row>
    <row r="82" spans="3:3" s="220" customFormat="1" hidden="1">
      <c r="C82" s="222"/>
    </row>
    <row r="83" spans="3:3" s="220" customFormat="1" hidden="1">
      <c r="C83" s="222"/>
    </row>
    <row r="84" spans="3:3" s="220" customFormat="1" hidden="1">
      <c r="C84" s="222"/>
    </row>
    <row r="85" spans="3:3" s="220" customFormat="1" hidden="1">
      <c r="C85" s="222"/>
    </row>
    <row r="86" spans="3:3" s="220" customFormat="1" hidden="1">
      <c r="C86" s="222"/>
    </row>
    <row r="87" spans="3:3" s="220" customFormat="1" hidden="1">
      <c r="C87" s="222"/>
    </row>
    <row r="88" spans="3:3" s="220" customFormat="1" hidden="1">
      <c r="C88" s="222"/>
    </row>
    <row r="89" spans="3:3" s="220" customFormat="1" hidden="1">
      <c r="C89" s="222"/>
    </row>
    <row r="90" spans="3:3" s="220" customFormat="1" hidden="1">
      <c r="C90" s="222"/>
    </row>
    <row r="91" spans="3:3" s="220" customFormat="1" hidden="1">
      <c r="C91" s="222"/>
    </row>
    <row r="92" spans="3:3" s="220" customFormat="1" hidden="1">
      <c r="C92" s="222"/>
    </row>
    <row r="93" spans="3:3" s="220" customFormat="1" hidden="1">
      <c r="C93" s="222"/>
    </row>
    <row r="94" spans="3:3" s="220" customFormat="1" hidden="1">
      <c r="C94" s="222"/>
    </row>
    <row r="95" spans="3:3" s="220" customFormat="1" hidden="1">
      <c r="C95" s="222"/>
    </row>
    <row r="96" spans="3:3" s="220" customFormat="1" hidden="1">
      <c r="C96" s="222"/>
    </row>
    <row r="97" spans="3:3" s="220" customFormat="1" hidden="1">
      <c r="C97" s="222"/>
    </row>
    <row r="98" spans="3:3" s="220" customFormat="1" hidden="1">
      <c r="C98" s="222"/>
    </row>
    <row r="99" spans="3:3" s="220" customFormat="1" hidden="1">
      <c r="C99" s="222"/>
    </row>
    <row r="100" spans="3:3" s="220" customFormat="1" hidden="1">
      <c r="C100" s="222"/>
    </row>
    <row r="101" spans="3:3" s="220" customFormat="1" hidden="1">
      <c r="C101" s="222"/>
    </row>
    <row r="102" spans="3:3" s="220" customFormat="1" hidden="1">
      <c r="C102" s="222"/>
    </row>
    <row r="103" spans="3:3" s="220" customFormat="1" hidden="1">
      <c r="C103" s="222"/>
    </row>
    <row r="104" spans="3:3" s="220" customFormat="1" hidden="1">
      <c r="C104" s="222"/>
    </row>
    <row r="105" spans="3:3" s="220" customFormat="1" hidden="1">
      <c r="C105" s="222"/>
    </row>
    <row r="106" spans="3:3" s="220" customFormat="1" hidden="1">
      <c r="C106" s="222"/>
    </row>
    <row r="107" spans="3:3" s="220" customFormat="1" hidden="1">
      <c r="C107" s="222"/>
    </row>
    <row r="108" spans="3:3" s="220" customFormat="1" hidden="1">
      <c r="C108" s="222"/>
    </row>
    <row r="109" spans="3:3" s="220" customFormat="1" hidden="1">
      <c r="C109" s="222"/>
    </row>
    <row r="110" spans="3:3" s="220" customFormat="1" hidden="1">
      <c r="C110" s="222"/>
    </row>
    <row r="111" spans="3:3" s="220" customFormat="1" hidden="1">
      <c r="C111" s="222"/>
    </row>
    <row r="112" spans="3:3" s="220" customFormat="1" hidden="1">
      <c r="C112" s="222"/>
    </row>
    <row r="113" spans="3:3" s="220" customFormat="1" hidden="1">
      <c r="C113" s="222"/>
    </row>
    <row r="114" spans="3:3" s="220" customFormat="1" hidden="1">
      <c r="C114" s="222"/>
    </row>
    <row r="115" spans="3:3" s="220" customFormat="1" hidden="1">
      <c r="C115" s="222"/>
    </row>
    <row r="116" spans="3:3" s="220" customFormat="1" hidden="1">
      <c r="C116" s="222"/>
    </row>
    <row r="117" spans="3:3" s="220" customFormat="1" hidden="1">
      <c r="C117" s="222"/>
    </row>
    <row r="118" spans="3:3" s="220" customFormat="1" hidden="1">
      <c r="C118" s="222"/>
    </row>
    <row r="119" spans="3:3" s="220" customFormat="1" hidden="1">
      <c r="C119" s="222"/>
    </row>
    <row r="120" spans="3:3" s="220" customFormat="1" hidden="1">
      <c r="C120" s="222"/>
    </row>
    <row r="121" spans="3:3" s="220" customFormat="1" hidden="1">
      <c r="C121" s="222"/>
    </row>
    <row r="122" spans="3:3" s="220" customFormat="1" hidden="1">
      <c r="C122" s="222"/>
    </row>
    <row r="123" spans="3:3" s="220" customFormat="1" hidden="1">
      <c r="C123" s="222"/>
    </row>
    <row r="124" spans="3:3" s="220" customFormat="1" hidden="1">
      <c r="C124" s="222"/>
    </row>
    <row r="125" spans="3:3" s="220" customFormat="1" hidden="1">
      <c r="C125" s="222"/>
    </row>
    <row r="126" spans="3:3" s="220" customFormat="1" hidden="1">
      <c r="C126" s="222"/>
    </row>
    <row r="127" spans="3:3" s="220" customFormat="1" hidden="1">
      <c r="C127" s="222"/>
    </row>
    <row r="128" spans="3:3" s="220" customFormat="1" hidden="1">
      <c r="C128" s="222"/>
    </row>
    <row r="129" spans="3:3" s="220" customFormat="1" hidden="1">
      <c r="C129" s="222"/>
    </row>
    <row r="130" spans="3:3" s="220" customFormat="1" hidden="1">
      <c r="C130" s="222"/>
    </row>
    <row r="131" spans="3:3" s="220" customFormat="1" hidden="1">
      <c r="C131" s="222"/>
    </row>
    <row r="132" spans="3:3" s="220" customFormat="1" hidden="1">
      <c r="C132" s="222"/>
    </row>
    <row r="133" spans="3:3" s="220" customFormat="1" hidden="1">
      <c r="C133" s="222"/>
    </row>
    <row r="134" spans="3:3" s="220" customFormat="1" hidden="1">
      <c r="C134" s="222"/>
    </row>
    <row r="135" spans="3:3" s="220" customFormat="1" hidden="1">
      <c r="C135" s="222"/>
    </row>
    <row r="136" spans="3:3" s="220" customFormat="1" hidden="1">
      <c r="C136" s="222"/>
    </row>
    <row r="137" spans="3:3" s="220" customFormat="1" hidden="1">
      <c r="C137" s="222"/>
    </row>
    <row r="138" spans="3:3" s="220" customFormat="1" hidden="1">
      <c r="C138" s="222"/>
    </row>
    <row r="139" spans="3:3" s="220" customFormat="1" hidden="1">
      <c r="C139" s="222"/>
    </row>
    <row r="140" spans="3:3" s="220" customFormat="1" hidden="1">
      <c r="C140" s="222"/>
    </row>
    <row r="141" spans="3:3" s="220" customFormat="1" hidden="1">
      <c r="C141" s="222"/>
    </row>
    <row r="142" spans="3:3" s="220" customFormat="1" hidden="1">
      <c r="C142" s="222"/>
    </row>
    <row r="143" spans="3:3" s="220" customFormat="1" hidden="1">
      <c r="C143" s="222"/>
    </row>
    <row r="144" spans="3:3" s="220" customFormat="1" hidden="1">
      <c r="C144" s="222"/>
    </row>
    <row r="145" spans="3:3" s="220" customFormat="1" hidden="1">
      <c r="C145" s="222"/>
    </row>
    <row r="146" spans="3:3" s="220" customFormat="1" hidden="1">
      <c r="C146" s="222"/>
    </row>
    <row r="147" spans="3:3" s="220" customFormat="1" hidden="1">
      <c r="C147" s="222"/>
    </row>
    <row r="148" spans="3:3" s="220" customFormat="1" hidden="1">
      <c r="C148" s="222"/>
    </row>
    <row r="149" spans="3:3" s="220" customFormat="1" hidden="1">
      <c r="C149" s="222"/>
    </row>
    <row r="150" spans="3:3" s="220" customFormat="1" hidden="1">
      <c r="C150" s="222"/>
    </row>
    <row r="151" spans="3:3" s="220" customFormat="1" hidden="1">
      <c r="C151" s="222"/>
    </row>
    <row r="152" spans="3:3" s="220" customFormat="1" hidden="1">
      <c r="C152" s="222"/>
    </row>
    <row r="153" spans="3:3" s="220" customFormat="1" hidden="1">
      <c r="C153" s="222"/>
    </row>
    <row r="154" spans="3:3" s="220" customFormat="1" hidden="1">
      <c r="C154" s="222"/>
    </row>
    <row r="155" spans="3:3" s="220" customFormat="1" hidden="1">
      <c r="C155" s="222"/>
    </row>
    <row r="156" spans="3:3" s="220" customFormat="1" hidden="1">
      <c r="C156" s="222"/>
    </row>
    <row r="157" spans="3:3" s="220" customFormat="1" hidden="1">
      <c r="C157" s="222"/>
    </row>
    <row r="158" spans="3:3" s="220" customFormat="1" hidden="1">
      <c r="C158" s="222"/>
    </row>
    <row r="159" spans="3:3" s="220" customFormat="1" hidden="1">
      <c r="C159" s="222"/>
    </row>
    <row r="160" spans="3:3" s="220" customFormat="1" hidden="1">
      <c r="C160" s="222"/>
    </row>
    <row r="161" spans="3:3" s="220" customFormat="1" hidden="1">
      <c r="C161" s="222"/>
    </row>
    <row r="162" spans="3:3" s="220" customFormat="1" hidden="1">
      <c r="C162" s="222"/>
    </row>
    <row r="163" spans="3:3" s="220" customFormat="1" hidden="1">
      <c r="C163" s="222"/>
    </row>
    <row r="164" spans="3:3" s="220" customFormat="1" hidden="1">
      <c r="C164" s="222"/>
    </row>
    <row r="165" spans="3:3" s="220" customFormat="1" hidden="1">
      <c r="C165" s="222"/>
    </row>
    <row r="166" spans="3:3" s="220" customFormat="1" hidden="1">
      <c r="C166" s="222"/>
    </row>
    <row r="167" spans="3:3" s="220" customFormat="1" hidden="1">
      <c r="C167" s="222"/>
    </row>
    <row r="168" spans="3:3" s="220" customFormat="1" hidden="1">
      <c r="C168" s="222"/>
    </row>
    <row r="169" spans="3:3" s="220" customFormat="1" hidden="1">
      <c r="C169" s="222"/>
    </row>
    <row r="170" spans="3:3" s="220" customFormat="1" hidden="1">
      <c r="C170" s="222"/>
    </row>
    <row r="171" spans="3:3" s="220" customFormat="1" hidden="1">
      <c r="C171" s="222"/>
    </row>
    <row r="172" spans="3:3" s="220" customFormat="1" hidden="1">
      <c r="C172" s="222"/>
    </row>
    <row r="173" spans="3:3" s="220" customFormat="1" hidden="1">
      <c r="C173" s="222"/>
    </row>
    <row r="174" spans="3:3" s="220" customFormat="1" hidden="1">
      <c r="C174" s="222"/>
    </row>
    <row r="175" spans="3:3" s="220" customFormat="1" hidden="1">
      <c r="C175" s="222"/>
    </row>
    <row r="176" spans="3:3" s="220" customFormat="1" hidden="1">
      <c r="C176" s="222"/>
    </row>
    <row r="177" spans="3:3" s="220" customFormat="1" hidden="1">
      <c r="C177" s="222"/>
    </row>
    <row r="178" spans="3:3" s="220" customFormat="1" hidden="1">
      <c r="C178" s="222"/>
    </row>
    <row r="179" spans="3:3" s="220" customFormat="1" hidden="1">
      <c r="C179" s="222"/>
    </row>
    <row r="180" spans="3:3" s="220" customFormat="1" hidden="1">
      <c r="C180" s="222"/>
    </row>
    <row r="181" spans="3:3" s="220" customFormat="1" hidden="1">
      <c r="C181" s="222"/>
    </row>
    <row r="182" spans="3:3" s="220" customFormat="1" hidden="1">
      <c r="C182" s="222"/>
    </row>
    <row r="183" spans="3:3" s="220" customFormat="1" hidden="1">
      <c r="C183" s="222"/>
    </row>
    <row r="184" spans="3:3" s="220" customFormat="1" hidden="1">
      <c r="C184" s="222"/>
    </row>
    <row r="185" spans="3:3" s="220" customFormat="1" hidden="1">
      <c r="C185" s="222"/>
    </row>
    <row r="186" spans="3:3" s="220" customFormat="1" hidden="1">
      <c r="C186" s="222"/>
    </row>
    <row r="187" spans="3:3" s="220" customFormat="1" hidden="1">
      <c r="C187" s="222"/>
    </row>
    <row r="188" spans="3:3" s="220" customFormat="1" hidden="1">
      <c r="C188" s="222"/>
    </row>
    <row r="189" spans="3:3" s="220" customFormat="1" hidden="1">
      <c r="C189" s="222"/>
    </row>
    <row r="190" spans="3:3" s="220" customFormat="1" hidden="1">
      <c r="C190" s="222"/>
    </row>
    <row r="191" spans="3:3" s="220" customFormat="1" hidden="1">
      <c r="C191" s="222"/>
    </row>
    <row r="192" spans="3:3" s="220" customFormat="1" hidden="1">
      <c r="C192" s="222"/>
    </row>
    <row r="193" spans="3:3" s="220" customFormat="1" hidden="1">
      <c r="C193" s="222"/>
    </row>
    <row r="194" spans="3:3" s="220" customFormat="1" hidden="1">
      <c r="C194" s="222"/>
    </row>
    <row r="195" spans="3:3" s="220" customFormat="1" hidden="1">
      <c r="C195" s="222"/>
    </row>
    <row r="196" spans="3:3" s="220" customFormat="1" hidden="1">
      <c r="C196" s="222"/>
    </row>
    <row r="197" spans="3:3" s="220" customFormat="1" hidden="1">
      <c r="C197" s="222"/>
    </row>
    <row r="198" spans="3:3" s="220" customFormat="1" hidden="1">
      <c r="C198" s="222"/>
    </row>
    <row r="199" spans="3:3" s="220" customFormat="1" hidden="1">
      <c r="C199" s="222"/>
    </row>
    <row r="200" spans="3:3" s="220" customFormat="1" hidden="1">
      <c r="C200" s="222"/>
    </row>
    <row r="201" spans="3:3" s="220" customFormat="1" hidden="1">
      <c r="C201" s="222"/>
    </row>
    <row r="202" spans="3:3" s="220" customFormat="1" hidden="1">
      <c r="C202" s="222"/>
    </row>
    <row r="203" spans="3:3" s="220" customFormat="1" hidden="1">
      <c r="C203" s="222"/>
    </row>
    <row r="204" spans="3:3" s="220" customFormat="1" hidden="1">
      <c r="C204" s="222"/>
    </row>
    <row r="205" spans="3:3" s="220" customFormat="1" hidden="1">
      <c r="C205" s="222"/>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D3A9CDCEF7B8448820240DDB697C08C" ma:contentTypeVersion="11" ma:contentTypeDescription="Create a new document." ma:contentTypeScope="" ma:versionID="d54407863f73390ec3d19a059e92f723">
  <xsd:schema xmlns:xsd="http://www.w3.org/2001/XMLSchema" xmlns:xs="http://www.w3.org/2001/XMLSchema" xmlns:p="http://schemas.microsoft.com/office/2006/metadata/properties" xmlns:ns3="102b91a1-b297-4135-9d71-ca6203d27c93" xmlns:ns4="682fc805-2585-413f-aa82-752f66217bd3" targetNamespace="http://schemas.microsoft.com/office/2006/metadata/properties" ma:root="true" ma:fieldsID="49e1eb24862b554be52cf39b0fd7d060" ns3:_="" ns4:_="">
    <xsd:import namespace="102b91a1-b297-4135-9d71-ca6203d27c93"/>
    <xsd:import namespace="682fc805-2585-413f-aa82-752f66217bd3"/>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2b91a1-b297-4135-9d71-ca6203d27c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2fc805-2585-413f-aa82-752f66217bd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D23B3F1-1EC8-4818-8936-81297E3957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2b91a1-b297-4135-9d71-ca6203d27c93"/>
    <ds:schemaRef ds:uri="682fc805-2585-413f-aa82-752f66217b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C66FD40-22E7-4646-ABBF-E016B2F88DC5}">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AD5A23A-116D-4D60-AD61-ED8AF676401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Sarah White</cp:lastModifiedBy>
  <cp:revision/>
  <dcterms:created xsi:type="dcterms:W3CDTF">2007-12-27T18:26:28Z</dcterms:created>
  <dcterms:modified xsi:type="dcterms:W3CDTF">2020-12-07T23:11:03Z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0x0101005D3A9CDCEF7B8448820240DDB697C08C</vt:lpwstr>
  </property>
</Properties>
</file>